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externalReferences>
    <externalReference r:id="rId40"/>
  </externalReferences>
  <definedNames/>
  <calcPr/>
  <extLst>
    <ext uri="GoogleSheetsCustomDataVersion2">
      <go:sheetsCustomData xmlns:go="http://customooxmlschemas.google.com/" r:id="rId41" roundtripDataChecksum="SFytaWPROXmKun0nH0iOUA8dSx7IzuHOK/LgVvbeQzM="/>
    </ext>
  </extLst>
</workbook>
</file>

<file path=xl/sharedStrings.xml><?xml version="1.0" encoding="utf-8"?>
<sst xmlns="http://schemas.openxmlformats.org/spreadsheetml/2006/main" count="32905" uniqueCount="10743">
  <si>
    <t>Facultate:</t>
  </si>
  <si>
    <t>Științe Socio-Umane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</si>
  <si>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</si>
  <si>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</si>
  <si>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</si>
  <si>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</si>
  <si>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</si>
  <si>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</si>
  <si>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</si>
  <si>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</si>
  <si>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</si>
  <si>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</si>
  <si>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</si>
  <si>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</si>
  <si>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</si>
  <si>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</si>
  <si>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</si>
  <si>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</si>
  <si>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</si>
  <si>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</si>
  <si>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</si>
  <si>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</si>
  <si>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</si>
  <si>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</si>
  <si>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</si>
  <si>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</si>
  <si>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</si>
  <si>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</si>
  <si>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</si>
  <si>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</si>
  <si>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</si>
  <si>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</si>
  <si>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</si>
  <si>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</si>
  <si>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</si>
  <si>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</si>
  <si>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</si>
  <si>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</si>
  <si>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</si>
  <si>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</si>
  <si>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</si>
  <si>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</si>
  <si>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</si>
  <si>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</si>
  <si>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</si>
  <si>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</si>
  <si>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</si>
  <si>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</si>
  <si>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</si>
  <si>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</si>
  <si>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</si>
  <si>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Bădilă Daniela Maria</t>
  </si>
  <si>
    <t>FSSU2</t>
  </si>
  <si>
    <t>Lect</t>
  </si>
  <si>
    <t>Bandi Andrei</t>
  </si>
  <si>
    <t>Asist</t>
  </si>
  <si>
    <t>Bucur Mirel Vasile</t>
  </si>
  <si>
    <t>Crețu Victor Daniel</t>
  </si>
  <si>
    <t>Dăneasă Cristina</t>
  </si>
  <si>
    <t>Dragotă Aurel</t>
  </si>
  <si>
    <t>Conf</t>
  </si>
  <si>
    <t>Guttmann Marta</t>
  </si>
  <si>
    <t>Herlea Simona</t>
  </si>
  <si>
    <t>Ioniță Alexandru</t>
  </si>
  <si>
    <t>CSIII</t>
  </si>
  <si>
    <t>Klein Johannes</t>
  </si>
  <si>
    <t>Langa Paul</t>
  </si>
  <si>
    <t>Pinter Zeno Karl</t>
  </si>
  <si>
    <t>Prof</t>
  </si>
  <si>
    <t>Pop Răzvan</t>
  </si>
  <si>
    <t>Purece Silviu</t>
  </si>
  <si>
    <t>Racovițan Radu</t>
  </si>
  <si>
    <t>Radu Sorin</t>
  </si>
  <si>
    <t>Soroștineanu Valeria</t>
  </si>
  <si>
    <t>Stanciu-Păsăcărița Daniela</t>
  </si>
  <si>
    <t>Șovrea Adrian</t>
  </si>
  <si>
    <t>As. Cercetare</t>
  </si>
  <si>
    <t>Șpan Maria</t>
  </si>
  <si>
    <t>Tudorie Anamaria</t>
  </si>
  <si>
    <t>Țiplic Ioan Marian</t>
  </si>
  <si>
    <t>Sassu Raluca</t>
  </si>
  <si>
    <t>FSSU7</t>
  </si>
  <si>
    <t>Iordanescu Eugen</t>
  </si>
  <si>
    <t>Sumedrea Alin Gilbert</t>
  </si>
  <si>
    <t>Bucuta Mihaela</t>
  </si>
  <si>
    <t>Brate Adrian</t>
  </si>
  <si>
    <t>Grama Blanca</t>
  </si>
  <si>
    <t>Milcu Marius</t>
  </si>
  <si>
    <t>Mosoiu Corneliu</t>
  </si>
  <si>
    <t>Marcu Gabriela</t>
  </si>
  <si>
    <t>Draghici Aurelia</t>
  </si>
  <si>
    <t>Gavra Anamaria</t>
  </si>
  <si>
    <t>Man Gabriela</t>
  </si>
  <si>
    <t>Man Mihaela</t>
  </si>
  <si>
    <t>Raulea Ciprian</t>
  </si>
  <si>
    <t>Sima Mihai</t>
  </si>
  <si>
    <t>Vintila Daniela</t>
  </si>
  <si>
    <t>Rebega Luiza Oana</t>
  </si>
  <si>
    <t>Sumedrea Cristian Mihai</t>
  </si>
  <si>
    <t xml:space="preserve">Mara  Daniel </t>
  </si>
  <si>
    <t>FSSU5</t>
  </si>
  <si>
    <t>Prof.univ.dr.</t>
  </si>
  <si>
    <t>Mara Elena – Lucia</t>
  </si>
  <si>
    <t xml:space="preserve">Andron Daniela – Roxana </t>
  </si>
  <si>
    <t>Conf. univ.dr.</t>
  </si>
  <si>
    <t>Chișiu Carmen – Maria</t>
  </si>
  <si>
    <t>Crețu Daniela – Maria</t>
  </si>
  <si>
    <t>Iunesch Liana – Regina</t>
  </si>
  <si>
    <t xml:space="preserve">Ionescu Alina – Geanina </t>
  </si>
  <si>
    <t xml:space="preserve">Mihăescu Diana – Maria </t>
  </si>
  <si>
    <t xml:space="preserve">Nicu Adriana </t>
  </si>
  <si>
    <t>Andrei Olivia</t>
  </si>
  <si>
    <t>Lect. univ. dr.</t>
  </si>
  <si>
    <t xml:space="preserve">Bologa Lia </t>
  </si>
  <si>
    <t xml:space="preserve">Kifor Ștefania </t>
  </si>
  <si>
    <t xml:space="preserve">Leonhard Teresa </t>
  </si>
  <si>
    <t xml:space="preserve">Mag Alina – Georgeta  </t>
  </si>
  <si>
    <t xml:space="preserve">Marcu Maria </t>
  </si>
  <si>
    <t xml:space="preserve">Moldovan Alina – Maria </t>
  </si>
  <si>
    <t xml:space="preserve">Mărășescu Maria – Cristina </t>
  </si>
  <si>
    <t>Cioflec Eveline</t>
  </si>
  <si>
    <t xml:space="preserve">Pfutzner Robert </t>
  </si>
  <si>
    <t>Dumulescu Daniela D</t>
  </si>
  <si>
    <t xml:space="preserve">Ciochină Cezarina </t>
  </si>
  <si>
    <t xml:space="preserve">Bîclea Diana </t>
  </si>
  <si>
    <t xml:space="preserve">Roșoga-Popa Daniela Carmen </t>
  </si>
  <si>
    <t>Asist. drd.</t>
  </si>
  <si>
    <t>Boicean Aurelia Danusia</t>
  </si>
  <si>
    <t>FSSU3</t>
  </si>
  <si>
    <t>Lector/ȘL</t>
  </si>
  <si>
    <t xml:space="preserve">Crăciun Iulia </t>
  </si>
  <si>
    <t>Dragoman Dragoș</t>
  </si>
  <si>
    <t>Gheorghiță Bogdan</t>
  </si>
  <si>
    <t>Luca Sabina Adina</t>
  </si>
  <si>
    <t>Melintei Mihai</t>
  </si>
  <si>
    <t>Moraru Pavel</t>
  </si>
  <si>
    <t>Munteanu Nicoleta</t>
  </si>
  <si>
    <t>Nate Silviu</t>
  </si>
  <si>
    <t>Neagoș Iuliana</t>
  </si>
  <si>
    <t>Savu Horia</t>
  </si>
  <si>
    <t>Șerban Gabriel</t>
  </si>
  <si>
    <t>Șpechea Marius</t>
  </si>
  <si>
    <t>Stănuș Cristina</t>
  </si>
  <si>
    <t>Străuțiu Eugen</t>
  </si>
  <si>
    <t>Tomescu Emilia</t>
  </si>
  <si>
    <t>Lupu Grațian</t>
  </si>
  <si>
    <t>Ștefenel Delia</t>
  </si>
  <si>
    <t>Anca Mioara Bejenaru</t>
  </si>
  <si>
    <t>FSSU6</t>
  </si>
  <si>
    <t xml:space="preserve">Conferentiar </t>
  </si>
  <si>
    <t>Anabella Maria Beju</t>
  </si>
  <si>
    <t>FFSU6</t>
  </si>
  <si>
    <t>Lector universitar</t>
  </si>
  <si>
    <t>Mara Birou</t>
  </si>
  <si>
    <t>Asistent universitar</t>
  </si>
  <si>
    <t>Viorica Bobic</t>
  </si>
  <si>
    <t xml:space="preserve">Lector </t>
  </si>
  <si>
    <t>Ioana-Tatiana Ciocan</t>
  </si>
  <si>
    <t>Sorina Corman</t>
  </si>
  <si>
    <t>Anatolie Coșciug</t>
  </si>
  <si>
    <t xml:space="preserve">Asistent </t>
  </si>
  <si>
    <t>Ioana Narcisa Crețu</t>
  </si>
  <si>
    <t>Profesor universitar</t>
  </si>
  <si>
    <t xml:space="preserve"> Alin Croitoru</t>
  </si>
  <si>
    <t>Ioana Adela Curta</t>
  </si>
  <si>
    <t>Anca-Elena David</t>
  </si>
  <si>
    <t>lector universitar</t>
  </si>
  <si>
    <t>Costin-Răzvan Enache</t>
  </si>
  <si>
    <t>Andrei Gheorghiță</t>
  </si>
  <si>
    <t xml:space="preserve">Profesor </t>
  </si>
  <si>
    <t>Eduard Gross</t>
  </si>
  <si>
    <t>Lucian Grozea</t>
  </si>
  <si>
    <t>Conferenţiar universitar</t>
  </si>
  <si>
    <t>Giorgian Ionuț Guțoiu</t>
  </si>
  <si>
    <t>Gabriel Hasmațuchi</t>
  </si>
  <si>
    <t>Oana Lup</t>
  </si>
  <si>
    <t>Felicia Elena Morândău</t>
  </si>
  <si>
    <t>Raluca Elena Mureșan</t>
  </si>
  <si>
    <t>Adina Pintea</t>
  </si>
  <si>
    <t>Livia-Dana Pogan</t>
  </si>
  <si>
    <t>Adela Elena Popa</t>
  </si>
  <si>
    <t>Radu-Ioan Popa</t>
  </si>
  <si>
    <t>Oana-Elena Rădăcină</t>
  </si>
  <si>
    <t>Horațiu Mihai Rusu</t>
  </si>
  <si>
    <t>Mihai Stelian Rusu</t>
  </si>
  <si>
    <t>Minodora Sălcudean</t>
  </si>
  <si>
    <t>Ioana Silistraru</t>
  </si>
  <si>
    <t>Raluca Soare</t>
  </si>
  <si>
    <t>Radu Dumitru Stănese</t>
  </si>
  <si>
    <t>Ionela Vlase</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</si>
  <si>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</si>
  <si>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</si>
  <si>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</si>
  <si>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</si>
  <si>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</si>
  <si>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</si>
  <si>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</si>
  <si>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</si>
  <si>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</si>
  <si>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</si>
  <si>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</si>
  <si>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</si>
  <si>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</si>
  <si>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</si>
  <si>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</si>
  <si>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</si>
  <si>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</si>
  <si>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</si>
  <si>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</si>
  <si>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</si>
  <si>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</si>
  <si>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</si>
  <si>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</si>
  <si>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</si>
  <si>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</si>
  <si>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</si>
  <si>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</si>
  <si>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</si>
  <si>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</si>
  <si>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</si>
  <si>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</si>
  <si>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</si>
  <si>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</si>
  <si>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</si>
  <si>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</si>
  <si>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</si>
  <si>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</si>
  <si>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</si>
  <si>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 xml:space="preserve">Restoration of an Icon on Glass "The Crucifixion of
Jesus" </t>
  </si>
  <si>
    <t>Mirel Vasile BUCUR ULB Sibiu                Simona MUREȘAN Muzeul Județean Mureș</t>
  </si>
  <si>
    <t>BRVKENTHAL
ACTA MVSEI</t>
  </si>
  <si>
    <t>XVIII.4</t>
  </si>
  <si>
    <t>1842-2691</t>
  </si>
  <si>
    <t>https://www.brukenthalmuseum.ro/editura/bam_detaliu/C46</t>
  </si>
  <si>
    <t>633-642</t>
  </si>
  <si>
    <t>Bucur Mirel-Vasile</t>
  </si>
  <si>
    <t>The Visit of the Royal Familiy to Transylvania in the Context of the Year 1919 (II)</t>
  </si>
  <si>
    <t>Crețu Victor Daniel, Racovițan Radu</t>
  </si>
  <si>
    <t>Transilvania</t>
  </si>
  <si>
    <t>0255-0539</t>
  </si>
  <si>
    <t>https://www.scopus.com/authid/detail.uri?authorId=56157018500</t>
  </si>
  <si>
    <t>https://revistatransilvania.ro/the-visit-of-the-royal-family-to-transylvania-in-the-context-of-the-year-1919-ii/</t>
  </si>
  <si>
    <t>https://doi.org/10.51391/trva.2024.01.07.</t>
  </si>
  <si>
    <t>56-67</t>
  </si>
  <si>
    <t>Crețu Victor-Daniel</t>
  </si>
  <si>
    <t>Historical Drugs in Transylvania: Disclosing the Composition of Ointments from the “History of Pharmacy Collection” in Cluj-Napoca by a Multi-Analytical Approach</t>
  </si>
  <si>
    <t>Federica Nardella, Jacopo La Nasa, Ilaria Degano, Francesca Modugno, Erika Ribechini (Universitatea din Pisa), Ana-Maria Gruia, Ioana Cova, Andrea Beatrix Magó (Muzeul Național de Istorie a Trasilvaniei, Cluj), Márta Guttmann (ULBS)</t>
  </si>
  <si>
    <t>Molecules</t>
  </si>
  <si>
    <t>1420-3049</t>
  </si>
  <si>
    <t>https://1510q1wfv-y-https-www-webofscience-com.z.e-nformation.ro/wos/woscc/full-record/WOS:001365317400001</t>
  </si>
  <si>
    <t xml:space="preserve">https://www.mdpi.com/1420-3049/29/22/5356 </t>
  </si>
  <si>
    <t>https://doi.org/10.3390/molecules29225356</t>
  </si>
  <si>
    <t>WOS:001365317400001</t>
  </si>
  <si>
    <t>articolul numărul 5356, 21 pagini</t>
  </si>
  <si>
    <t xml:space="preserve">Q2 </t>
  </si>
  <si>
    <t>Curative Conservation and Restoration of a Stove Tile</t>
  </si>
  <si>
    <t>Cursaru-Herlea Simona Maria (ULBS)</t>
  </si>
  <si>
    <t xml:space="preserve">no. 03 </t>
  </si>
  <si>
    <t> ISSN: 0255-0539</t>
  </si>
  <si>
    <t>https://revistatransilvania.ro/wp-content/uploads/2024/05/RT3-2024-9-cursaru.pdf</t>
  </si>
  <si>
    <t>10.51391/trva.2024.03.09</t>
  </si>
  <si>
    <t>88-96.</t>
  </si>
  <si>
    <t>https://www.cncs-nrc.ro/wp-content/uploads/2021/01/categorii.Reviste.CNCS_.2020.2.pdf</t>
  </si>
  <si>
    <t>Herlea Maria Simona</t>
  </si>
  <si>
    <t>Mapping the Jews in the Byzantine Hymnography: The Triodion</t>
  </si>
  <si>
    <t>Ioniță, Alexandru</t>
  </si>
  <si>
    <t>Religions</t>
  </si>
  <si>
    <t>2077-1444</t>
  </si>
  <si>
    <t>https://www.mdpi.com/2077-1444/15/2/237</t>
  </si>
  <si>
    <t>https://doi.org/10.3390/rel15020237</t>
  </si>
  <si>
    <t>1-15</t>
  </si>
  <si>
    <t>AHCI</t>
  </si>
  <si>
    <t>Restoration of the Glass Icon „Saint Nicholas” Painted by the Tămaş Family</t>
  </si>
  <si>
    <t>Langa Paul Victor (Universitatea „Lucian Blaga” din Sibiu)</t>
  </si>
  <si>
    <t>Brukenthal Acta Musei</t>
  </si>
  <si>
    <t>XIX</t>
  </si>
  <si>
    <t>ISSN-1842-2691</t>
  </si>
  <si>
    <t>https://www.brukenthalmuseum.ro/images/editura/Acta%20Musei%20XIX.4.pdf</t>
  </si>
  <si>
    <t>601-614</t>
  </si>
  <si>
    <t>Cu chip sau fără chip? Limite și abordări în restaurarea chipurilor în operele de artă. Studiu de caz – restaurarea unor icoane pictate pe sticlă și pe panou de lemn</t>
  </si>
  <si>
    <t>Studia Universitatis Cibiniensis. Series Historica</t>
  </si>
  <si>
    <t>XXI</t>
  </si>
  <si>
    <t xml:space="preserve"> ISSN: 1584-3165</t>
  </si>
  <si>
    <t>https://centers.ulbsibiu.ro/ccpisc/language/en/cu-chip-sau-fara-chip-limite-si-abordari-in-restaurarea-chipurilor-in-operele-de-arta-studiu-de-caz-restaurarea-unor-icoane-pictate-pe-sticla-si-pe-panou-de-lemn/</t>
  </si>
  <si>
    <t>10.2478/sucsh-2024-0008</t>
  </si>
  <si>
    <t>161-177</t>
  </si>
  <si>
    <t>TRACING THE HOARDS. 
ARCHAEOLOGICAL RESEARCH AND COIN RECOVER AT MOTIȘ, SIBIU COUNTY</t>
  </si>
  <si>
    <t>Silviu Istrate PURECE Lucian Universitatea Lucian Blaga din Sibiu, Gheorghe Vasile NATEA Muzeul Națíonal Brukenthal, Sergiu Mihail CHIDEȘA Muzeul Națíonal Brukenthal</t>
  </si>
  <si>
    <t>Brukenthal. Acta Musei</t>
  </si>
  <si>
    <t>XIX. 1</t>
  </si>
  <si>
    <t>2285-9470</t>
  </si>
  <si>
    <t>https://www.brukenthalmuseum.ro/editura/bam_detaliu/C43</t>
  </si>
  <si>
    <t>15-22</t>
  </si>
  <si>
    <t>SCOPUS</t>
  </si>
  <si>
    <t>KNOWN HOARD, UNKNOWN SETTLEMENT: A DACIAN HOARD WITH ROMAN COINS DISCOVERED IN MIHĂEȘTI COMMUNE, VÂLCEA COUNTY</t>
  </si>
  <si>
    <t>Silviu Istrate PURECE Universitatea Lucian Blaga din Sibiu</t>
  </si>
  <si>
    <t>ANALELE BANATULUI</t>
  </si>
  <si>
    <t>XXXII</t>
  </si>
  <si>
    <t>1221-678x</t>
  </si>
  <si>
    <t>https://analelebanatului.ro/en/view-journal/30/</t>
  </si>
  <si>
    <t>31-35</t>
  </si>
  <si>
    <t>THE FIRST IMPERIAL ROMAN HOARD FROM MOTIȘ, SIBIU COUNTY</t>
  </si>
  <si>
    <t>Silviu Istrate PURECE Universitatea Lucian Blaga din Sibiu, Ecaterina NATEA, Muzeul Națíonal Brukenthal</t>
  </si>
  <si>
    <t>23-37</t>
  </si>
  <si>
    <t>Civic Activism in Rural Transylvania: The Case of Folk Gazettes (gazete poporale), 1867–1914</t>
  </si>
  <si>
    <t>Radu, Sorin, Nicolaescu Alexandru</t>
  </si>
  <si>
    <t>Hiperboreea</t>
  </si>
  <si>
    <t>II</t>
  </si>
  <si>
    <t>2688-8211</t>
  </si>
  <si>
    <t>https://scholarlypublishingcollective.org/psup/hiperboreea/article-abstract/11/2/195/393277/Civic-Activism-in-Rural-Transylvania-The-Case-of?redirectedFrom=fulltext</t>
  </si>
  <si>
    <t>https://doi.org/10.5325/hiperboreea.11.2.0195</t>
  </si>
  <si>
    <t>195–218</t>
  </si>
  <si>
    <t>AHCI-ESCI</t>
  </si>
  <si>
    <t>Images of socio-political life in Transylvania:The humorous calendar Posnașul [The Prankster]  Scopus</t>
  </si>
  <si>
    <t>Brukenthal.Acta Musei</t>
  </si>
  <si>
    <t>ISSN-L:1842-2691</t>
  </si>
  <si>
    <t>https://www.brukenthalmuseum.ro/images/editura/BAM%20Istorie2024.pdf</t>
  </si>
  <si>
    <t>pp. 109-130.</t>
  </si>
  <si>
    <t>Scopus</t>
  </si>
  <si>
    <t>New data on the cultural horizon of Early Neolithic Polychrome Pottery in Transilvania. The 432A Complex from Limba-Oarda de Jos site (Alba County</t>
  </si>
  <si>
    <t>Marius Mihai Ciută, Anamaria Tudorie</t>
  </si>
  <si>
    <t>Journal of Ancient History and Archeology</t>
  </si>
  <si>
    <t>2360-266X</t>
  </si>
  <si>
    <t>WOS:001442285900004</t>
  </si>
  <si>
    <t>https://jaha.org.ro/index.php/JAHA/article/view/1141</t>
  </si>
  <si>
    <t>10.14795/j.v11i4.1141</t>
  </si>
  <si>
    <t>30-43</t>
  </si>
  <si>
    <t>ESCI</t>
  </si>
  <si>
    <t>Viața și credința în neoliticul și eneoliticul din România, sud-vestul Transilvaniei (I) Câteva caracteristici ale plasticii antropomorfe (7400 BP - 5000 BP)</t>
  </si>
  <si>
    <t>Anamaria Tudorie, Sabin Adrian Luca</t>
  </si>
  <si>
    <t>Revista Transilvania</t>
  </si>
  <si>
    <t>SSN 0255-0539</t>
  </si>
  <si>
    <t>https://revistatransilvania.ro/viata-si-credinta-in-neoliticul-si-eneoliticul-din-romania-sud-vestul-transilvaniei-i-cateva-caracteristici-ale-plasticii-antropomorfe-7400-bp-5000-bp/</t>
  </si>
  <si>
    <t>90-96</t>
  </si>
  <si>
    <t>A Computing System for Complex Cases of Major Recurrent Depression based on Latent Semantic Analysis: Relationship between Life Themes and Symptoms</t>
  </si>
  <si>
    <t>Sumedrea Alin Gilbert (ULBS);Sumedrea Cristian Mihai (ULBS); Florin Savulescu (Universitatea Titu Maiorescu Bucuresti)</t>
  </si>
  <si>
    <t>Big Data and Cognitive Computing</t>
  </si>
  <si>
    <t>2504-2289</t>
  </si>
  <si>
    <t>A Computing System for Complex Cases of Major Recurrent Depression Based on Latent Semantic Analysis: Relationship between Life Themes and Symptoms-Web of Science Core Collection</t>
  </si>
  <si>
    <t>A Computing System for Complex Cases of Major Recurrent Depression Based on Latent Semantic Analysis: Relationship between Life Themes and Symptoms</t>
  </si>
  <si>
    <t>https://doi.org/10.3390/bdcc8080088</t>
  </si>
  <si>
    <t>WOS:001305222300001</t>
  </si>
  <si>
    <t>1-36</t>
  </si>
  <si>
    <t>Temporal–Posterior Alpha Power in Resting-State Electroencephalography as a Potential Marker of Complex Childhood Trauma in Institutionalized Adolescents</t>
  </si>
  <si>
    <t>Gabriela Mariana Marcu (ULBS), Ciprian Ionuț Băcilă (ULBS), Ana-Maria Zăgrean (UMFCD)</t>
  </si>
  <si>
    <t>Brain Sciences</t>
  </si>
  <si>
    <t>2076-3425</t>
  </si>
  <si>
    <t>https://www.webofscience.com/wos/woscc/full-record/WOS:001254700400001</t>
  </si>
  <si>
    <t>https://www.mdpi.com/2076-3425/14/6/584</t>
  </si>
  <si>
    <t>https://doi.org/10.3390/brainsci14060584</t>
  </si>
  <si>
    <t>WOS:001254700400001</t>
  </si>
  <si>
    <t>584</t>
  </si>
  <si>
    <t>Shared Psychophysiological Electroencephalographic Features in Maltreated Adolescent Siblings and Twins: A Case Report</t>
  </si>
  <si>
    <t>Gabriela M Marcu (ULBS), Raluca-Diana Szekely-Copîndean (Acad. Romana), Ana-Maria Zăgrean (UMFCD)</t>
  </si>
  <si>
    <t>FSSU8</t>
  </si>
  <si>
    <t>CUREUS JOURNAL OF MEDICAL SCIENCE - Springer</t>
  </si>
  <si>
    <t>2168-8184</t>
  </si>
  <si>
    <t>https://www.webofscience.com/wos/woscc/full-record/WOS:001265195000017</t>
  </si>
  <si>
    <t>https://assets.cureus.com/uploads/case_report/pdf/266741/20240727-993321-xxq9jt.pdf</t>
  </si>
  <si>
    <t>10.7759/cureus.63269</t>
  </si>
  <si>
    <t>WOS:001265195000017</t>
  </si>
  <si>
    <t>n/a</t>
  </si>
  <si>
    <t>Importance of Fecal Microbiota Transplantation and Molecular
Regulation as Therapeutic Strategies in Inflammatory
Bowel Diseases</t>
  </si>
  <si>
    <t>Olga Brusnic, Adrian Boicean, Sorin-Radu Fleacă, Blanca Grama, Florin Sofonea, Corina Roman-Filip, Iulian Roman-Filip, Adelaida Solomon, Sabrina Birsan, Horatiu Dura, Corina Porr, Cristian Adrian. Danusia Maria Onisor</t>
  </si>
  <si>
    <t>Nutrients</t>
  </si>
  <si>
    <t>2072-6643</t>
  </si>
  <si>
    <t>https://www.mdpi.com/2072-6643/16/24/4411</t>
  </si>
  <si>
    <t>https://doi.org/10.3390/nu16244411</t>
  </si>
  <si>
    <t>1-13</t>
  </si>
  <si>
    <t>Q2</t>
  </si>
  <si>
    <t>Blaming the young is always more accessible rather than accusing the older employees: An experimental view over age and health in organizations</t>
  </si>
  <si>
    <t xml:space="preserve">Man Gabriela-Maria (ULBS), Popa Radu-Ioan (ULBS), &amp; Man Mihaela (ULBS). </t>
  </si>
  <si>
    <t>Frontiers in Psychology</t>
  </si>
  <si>
    <t>Blaming the young is always more accessible rather than accusing the older employees: an experimental view over age and health in organizations-Web of Science Core Collection</t>
  </si>
  <si>
    <t>https://www.frontiersin.org/journals/psychology/articles/10.3389/fpsyg.2024.1340711/full</t>
  </si>
  <si>
    <t>https://doi.org/10.3389/fpsyg.2024.1340711</t>
  </si>
  <si>
    <t>WOS:001268505900001</t>
  </si>
  <si>
    <t>1340711</t>
  </si>
  <si>
    <t>The Effect of Future Time Perspective on Emotions and Personal Goals</t>
  </si>
  <si>
    <t>Gabriela-Maria Man (ULBS), Maria Nicoleta Turliuc (UAIC)</t>
  </si>
  <si>
    <t>Studia Psychologica</t>
  </si>
  <si>
    <t>https://journals.savba.sk/index.php/studiapsychologica/article/view/1253/544</t>
  </si>
  <si>
    <t xml:space="preserve">https://doi.org/10.31577/sp.2024.01.887 </t>
  </si>
  <si>
    <t>6-18</t>
  </si>
  <si>
    <t>Q3</t>
  </si>
  <si>
    <t>Blaming the young is always more accessible rather than accusing the older employees: an experimental view over age and health in organizations</t>
  </si>
  <si>
    <r>
      <rPr>
        <rFont val="Arial Narrow"/>
        <color theme="1"/>
        <sz val="10.0"/>
      </rPr>
      <t xml:space="preserve">G.-M. MAN (ULBS), R.-I. POPA (ULBS) &amp; </t>
    </r>
    <r>
      <rPr>
        <rFont val="Arial Narrow"/>
        <color theme="1"/>
        <sz val="10.0"/>
      </rPr>
      <t>M. MAN (ULBS)</t>
    </r>
  </si>
  <si>
    <t>doi.org/10.3389/fpsyg.2024.1340711</t>
  </si>
  <si>
    <t>1-12</t>
  </si>
  <si>
    <t>Are Digital Education Resources Meeting the Preliminary Needs of „R.E.D. Teacher EDucation” Project?</t>
  </si>
  <si>
    <t xml:space="preserve">Mara, D., Mara, E.-L., Bocoș, M., Rad, D., Hunyadi, D., Vanu, M., Marcu, R., </t>
  </si>
  <si>
    <t>Revista Românească Pentru Educație Multidimensională</t>
  </si>
  <si>
    <t xml:space="preserve">Vol. 16 </t>
  </si>
  <si>
    <t>No. 4 (2024)</t>
  </si>
  <si>
    <t>ISSN:2066-7329|e-ISSN:2067-9270</t>
  </si>
  <si>
    <t>https://lumenpublishing.com/journals/index.php/rrem/article/view/7032/5029</t>
  </si>
  <si>
    <t>https://doi.org/10.18662/rrem/16.4/908</t>
  </si>
  <si>
    <t>WOS:001383053100004</t>
  </si>
  <si>
    <t>pp. 70-96</t>
  </si>
  <si>
    <t>The Effect of Visual Reasoning on Arithmetic Word Problem Solving</t>
  </si>
  <si>
    <t>Purcar, A.-M., Bocoș, M., Pop, A.-L., Roman, A., Rad, D., Mara, D., Crișan, C., Răduț-Taciu, R., Mara, E.-L., Todor, I., Muntean-Trif, L., Neacșu, M.-G., Costache Colareza, C., Maier, M., Tăușan-Crișan, L., Triff, Z., Baciu, C., Marin, D.-C., Triff, D.-G.</t>
  </si>
  <si>
    <t>Education Sciences</t>
  </si>
  <si>
    <t>14(3), 278</t>
  </si>
  <si>
    <t>ISSN: 2227-7102</t>
  </si>
  <si>
    <t>https://www.mdpi.com/2227-7102/14/3/278</t>
  </si>
  <si>
    <t xml:space="preserve"> https://doi.org/10.3390/educsci14030278</t>
  </si>
  <si>
    <t>WOS:001191537700001</t>
  </si>
  <si>
    <t>pp. 1-12</t>
  </si>
  <si>
    <t>Q1</t>
  </si>
  <si>
    <t>Examining Teachers’ Perception on the Impact of Positive Feedback on School Students</t>
  </si>
  <si>
    <t xml:space="preserve">Câmpean, A., Bocoș, M., Roman, A., Rad, A., Crișan, C., Maier, M., Tăușan-Crișan, L., Triff, Z., Triff, D.-G,. Mara, D., Mara, E.-L., Baciu, C., Neacșu, M.-G., Dumitru, I., Costache Colareza, C., Roman, C. </t>
  </si>
  <si>
    <t>Education sciences</t>
  </si>
  <si>
    <t>14(3), 257</t>
  </si>
  <si>
    <t>https://www.mdpi.com/2227-7102/14/3/257</t>
  </si>
  <si>
    <t xml:space="preserve"> https://doi.org/10.3390/educsci14030257</t>
  </si>
  <si>
    <t>WOS:001191791400001</t>
  </si>
  <si>
    <t>pp. 1-16</t>
  </si>
  <si>
    <t>Mentoring and metacognition – Interferences and interdependencies, în Journal of Infrastructure, Policy and Development</t>
  </si>
  <si>
    <t>Bocoș, M., Mara, D., Roman, A., Rad, D., Crișan, C., Balaș, E., Mara, E.-L., Neacșu, M.-G., Costache Colareza, C., Todor, I., Muntean-Trif, L., Anca, M., Maier, M., Tăușan-Crișan, L., Triff, Z., Triff, D.-G.,  Baciu, C., &amp; Purcar, A.-M.</t>
  </si>
  <si>
    <t>Journal of Infrastructure, Policy and Development</t>
  </si>
  <si>
    <t xml:space="preserve">Vol 8  </t>
  </si>
  <si>
    <t>No 2</t>
  </si>
  <si>
    <t>2572-7923 (Print)
2572-7931 (Online)</t>
  </si>
  <si>
    <t>https://systems.enpress-publisher.com/index.php/jipd/article/view/2859</t>
  </si>
  <si>
    <t>https://doi.org/10.24294/jipd.v8i2.2859</t>
  </si>
  <si>
    <t>WOS:001178126000028</t>
  </si>
  <si>
    <t>pp.1-17</t>
  </si>
  <si>
    <t>Q4</t>
  </si>
  <si>
    <t>Exploring the Efficacy of Mixed Reality versus Traditional Methods in Higher Education: A Comparative Study</t>
  </si>
  <si>
    <t xml:space="preserve">Petruse, R.E., Grecu, V., Gakić, M., Gutierrez, J.M., Mara, D. </t>
  </si>
  <si>
    <t>Applied Sciences</t>
  </si>
  <si>
    <t>14(3):1050</t>
  </si>
  <si>
    <t xml:space="preserve"> ISSN: 2076-3417</t>
  </si>
  <si>
    <t>https://www.mdpi.com/2076-3417/14/3/1050</t>
  </si>
  <si>
    <t>https://doi.org/10.3390/app14031050</t>
  </si>
  <si>
    <t>WOS:001160486300001</t>
  </si>
  <si>
    <t>VOL16</t>
  </si>
  <si>
    <t>no.4 /2024</t>
  </si>
  <si>
    <t>https://doi.org/10.3390/educsci14030278</t>
  </si>
  <si>
    <t>Câmpean, A., Bocoș, M., Roman, A., Rad, A., Crișan, C., Maier, M., Tăușan-Crișan, L., Triff, Z., Triff, D.-G,. Mara, D., Mara, E.-L., Baciu, C., Neacșu, M.-G., Dumitru, I., Costache Colareza, C., Roman, C.</t>
  </si>
  <si>
    <t>https://doi.org/10.3390/educsci14030257</t>
  </si>
  <si>
    <t>p. 1-16</t>
  </si>
  <si>
    <t>vol8</t>
  </si>
  <si>
    <t>no.2</t>
  </si>
  <si>
    <t>Restoration of the Hearth Icon of Saint Paraskeva from the Collection of the Astra Museum</t>
  </si>
  <si>
    <t>Ionescu Alina Geanina (ULBS)</t>
  </si>
  <si>
    <t>BRVKENTHAL. ACTA MVSEI XIX.4</t>
  </si>
  <si>
    <t>XIX.4</t>
  </si>
  <si>
    <t>ISSN: 2285-9470 ISSN-L: 1842-2691</t>
  </si>
  <si>
    <t>583-589</t>
  </si>
  <si>
    <t>IMPACT OF THE RUSSOUKRAINIAN WAR ON BLACK SEA TRADE: GEOECONOMIC CHALLENGES</t>
  </si>
  <si>
    <r>
      <rPr>
        <rFont val="Arial Narrow"/>
        <color theme="1"/>
        <sz val="10.0"/>
      </rPr>
      <t>Nate, S. (ULBS)</t>
    </r>
    <r>
      <rPr>
        <rFont val="Arial Narrow"/>
        <color theme="1"/>
        <sz val="10.0"/>
      </rPr>
      <t>, Colibăşanu, A. (SNSPA), Stavytskyy, A. (TSNUK), &amp; Kharlamova, G. (TSNUK)</t>
    </r>
  </si>
  <si>
    <t>Economics &amp; Sociology</t>
  </si>
  <si>
    <t>2071-789X</t>
  </si>
  <si>
    <t>https://www.webofscience.com/wos/woscc/full-record/WOS:001197006800006</t>
  </si>
  <si>
    <t>https://www.economics-sociology.eu/files/16E_1462_Nate%20et%20al.pdf</t>
  </si>
  <si>
    <t>10.14254/2071-789X.2024/17-1/16</t>
  </si>
  <si>
    <t>001197006800006</t>
  </si>
  <si>
    <t>256-279</t>
  </si>
  <si>
    <t>Conference Discussion" beyond Conflict, Ukraine's Journey to Recovery Reform and Post-War Reconstruction".</t>
  </si>
  <si>
    <r>
      <rPr>
        <rFont val="Arial Narrow"/>
        <color theme="1"/>
        <sz val="10.0"/>
      </rPr>
      <t>Nate, S. (ULBS)</t>
    </r>
    <r>
      <rPr>
        <rFont val="Arial Narrow"/>
        <color theme="1"/>
        <sz val="10.0"/>
      </rPr>
      <t>, Stavytskyy, A. (TSNUK), Serbu, R. (</t>
    </r>
    <r>
      <rPr>
        <rFont val="Arial Narrow"/>
        <color theme="1"/>
        <sz val="10.0"/>
      </rPr>
      <t>ULBS</t>
    </r>
    <r>
      <rPr>
        <rFont val="Arial Narrow"/>
        <color theme="1"/>
        <sz val="10.0"/>
      </rPr>
      <t>), &amp; Stoica, E. (</t>
    </r>
    <r>
      <rPr>
        <rFont val="Arial Narrow"/>
        <color theme="1"/>
        <sz val="10.0"/>
      </rPr>
      <t>ULBS</t>
    </r>
    <r>
      <rPr>
        <rFont val="Arial Narrow"/>
        <color theme="1"/>
        <sz val="10.0"/>
      </rPr>
      <t>)</t>
    </r>
  </si>
  <si>
    <t>Access to Justice in Eastern Europe</t>
  </si>
  <si>
    <t>2663-0575</t>
  </si>
  <si>
    <t>https://www.webofscience.com/wos/woscc/full-record/WOS:001222533700001</t>
  </si>
  <si>
    <t>https://ajee-journal.com/upload/attaches/att_1715333281.pdf#page=443</t>
  </si>
  <si>
    <t>https://doi.org/10.33327/AJEE-18-7.2-n000245</t>
  </si>
  <si>
    <t>001222533700001</t>
  </si>
  <si>
    <t>443-468</t>
  </si>
  <si>
    <t>Mechanisms for the Compensation of War Damages: Toward a Fair Solution for Ukraine.</t>
  </si>
  <si>
    <r>
      <rPr>
        <rFont val="Arial Narrow"/>
        <color theme="1"/>
        <sz val="10.0"/>
      </rPr>
      <t xml:space="preserve">Izarova, I. (TSNUK), Hartman, Y. (EELRC), &amp; </t>
    </r>
    <r>
      <rPr>
        <rFont val="Arial Narrow"/>
        <color theme="1"/>
        <sz val="10.0"/>
      </rPr>
      <t>Nate, S. (ULBS)</t>
    </r>
  </si>
  <si>
    <t>International Comparative Jurisprudence</t>
  </si>
  <si>
    <t>2351-6674</t>
  </si>
  <si>
    <t>https://www.scopus.com/record/display.uri?eid=2-s2.0-85198118002&amp;origin=recordpage</t>
  </si>
  <si>
    <t>https://ojs.mruni.eu/ojs/international-comparative-jurisprudence/article/view/8156</t>
  </si>
  <si>
    <t>https://doi.org/10.13165/.icj.2024.06.003</t>
  </si>
  <si>
    <t>29-49</t>
  </si>
  <si>
    <t>Grandiose narcissism, unfounded beliefs, and behavioral reactions during the COVID-19 pandemic</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</si>
  <si>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</si>
  <si>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SCIENTIFIC REPORTS (NATURE PORTFOLIO)</t>
  </si>
  <si>
    <t>2045-2322</t>
  </si>
  <si>
    <t>https://www.webofscience.com/wos/woscc/full-record/WOS:001281320200032</t>
  </si>
  <si>
    <t>https://www.nature.com/articles/s41598-024-67954-2</t>
  </si>
  <si>
    <t>https://doi.org/10.1038/s41598-024-67954-2</t>
  </si>
  <si>
    <t>WOS:001281320200032</t>
  </si>
  <si>
    <t>Agentic collective narcissism and communal collective narcissism: Do they predict COVID-19 pandemic-related beliefs and behaviors?</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</si>
  <si>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 (Univ Padua, Padua, Italy)
Adamovic, M (Kings Coll London, London, England), Agada, AMG (Clin Biasa, Lome, Togo)
Ahmed, O (Univ Chittagong, Chittagong, Bangladesh), Al-Shawaf, L (Univ Colorado, Boulder, CO USA) , (Inst Adv Study Toulouse IAST, Toulouse, France), Appiah, SCY (Kwame Nkrumah Univ Sci &amp; Technol, Kumasi, Ghana), Ardi, R (Univ Airlangga, Surabaya, Indonesia), Azam, U (Aligarh Muslim Univ, Aligarh, India), Babakr, Z (Soran Univ, Soran, Iraq), Baldursson, EB (Aalborg Univ, Aalborg, Denmark)
Baltatescu, S (Univ Oradea, Oradea, Romania), Baran, T (Astana Med Univ, Astana, Kazakhstan)
Bochaver, K (Univ Mauritius, Reduit, Mauritius),Bolatov, A (Thammasat Univ, Bangkok, Thailand)
Bonato, M (Univ Padua, Padua, Italy),Bundhoo, HY (Harvard Univ, Cambridge, MA USA)
Chaleeraktrakoon, T (Regent Univ, Virginia Beach, VA USA), Chobthamkit, P (Thammasat Univ, Bangkok, Thailand),Cowden, RG (Harvard Univ, Cambridge, MA USA)
Counted, V (Univ TecPanama, Panama City, Panama),de Clunie, G (New Bulgarian Univ, Sofia, Bulgaria), Dragova-Koleva, S (Univ Catolica Portuguesa, Lisbon, Portugal), Esteves, CS (Univ Catolica Portuguesa, Lisbon, Portugal), Gouveia, VV (Univ Fed Paraiba, Joao Pessoa, Paraiba, Brazil), Gundolf, K (Univ Appl Sci Upper Austria, Wels, Austria), Hamouda, S (Univ Biskra, Biskra, Algeria), Haretche, C (Inst Nacl Evaluac Educ, Montevideo, Uruguay), Jeong, EHK (Univ Limerick, Limerick, Ireland), Ilisko, D (Daugavpils Univ, Daugavpils, Latvia), Malik, NI (Univ Sargodha, Sargodha, Pakistan), Aruta, JJB (De La Salle Univ, Manila, Philippines), Jia, F (Seton Hall Univ, South Orange Village, NJ USA), Jovanovic, V (Univ Novi Sad, Novi Sad, Serbia), Jukic, T (Josip Juraj Strossmayer Univ, Osijek, Croatia), Jukic, DP (Zagreb, Croatia), Kamble, SV (Karnatak Univ, Dharwad, India), Khachatryan, N (Yerevan State Univ, Yerevan, Armenia), Klicperova-Baker, M (Czech Acad Sci, Prague, Czech Republic), Kogler, C (Tilburg Univ, Tilburg, Netherlands),Knezovic, E (Int Univ Sarajevo, Ilidza, Bosnia &amp; Herzegovina), Koralov, M (New Bulgarian Univ, Sofia, Bulgaria), Kovacs, M (Eotvos Lorand Univ, Budapest, Hungary),Eldesoki, WLM (Al Jouf Univ, Sakakah, Saudi Arabia), Eldesoki, WLM (Menoufia Univ, Shibin Al Kawm, Egypt), Fernandez, AL (Univ Pais Vasco UPV EHU, Leioa, Spain), Liik, K (Tallinn Univ, Tallinn, Estonia), Malik, S (Univ Sargodha, Sargodha, Pakistan), Malysheva, K (Taras Shevchenko Natl Univ Kyiv, Kyiv, Ukraine), Maltby, J (Univ Leicester, Leicester, England), Mamuti, A (Mother Theresa Univ, Tirana, Albania), Mangafic, J (Univ Sarajevo, Sarajevo, Bosnia &amp; Herzegovina), Moon, C (Royal Holloway Univ London, London, England), Milfont, T (Univ Waikato, Hamilton, New Zealand), Muehlbacher, S (Karl Landsteiner Univ Hlth Sci,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Heidelberg, Germany), Ridic, O (Int Univ Sarajevo, Sarajevo, Bosnia &amp; Herzegovina), Samekin, A (M Narikbayev KAZGUU Univ, Astana, Kazakhstan),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(CIS IUL, Lisbon, Portugal), Yahiiaiev, I (Univ Milano Bicocca, Milan, Italy), Zand, S (Univ Milano Bicocca, Milan, Italy)</t>
    </r>
  </si>
  <si>
    <t>JOURNAL OF RESEARCH IN PERSONALITY</t>
  </si>
  <si>
    <t>1095-7251</t>
  </si>
  <si>
    <t>https://www.webofscience.com/wos/woscc/full-record/WOS:001381472500001</t>
  </si>
  <si>
    <t>https://www.sciencedirect.com/science/article/abs/pii/S0092656624000904</t>
  </si>
  <si>
    <t>https://doi.org/10.1016/j.jrp.2024.104542</t>
  </si>
  <si>
    <t>WOS:001381472500001</t>
  </si>
  <si>
    <t>Design Thinking in Education: Evaluating the Impact on Student Entrepreneurship Competencies</t>
  </si>
  <si>
    <t>Baltador Lia, Grecu Vaelentin, Panța Nancy, Beju Anabella Maria</t>
  </si>
  <si>
    <t>https://www.webofscience.com/wos/woscc/full-record/WOS:001387692300001</t>
  </si>
  <si>
    <t>https://www.mdpi.com/2227-7102/14/12/1311</t>
  </si>
  <si>
    <t>https://doi.org/10.3390/educsci14121311</t>
  </si>
  <si>
    <t>2024</t>
  </si>
  <si>
    <t>Beju_Anabella_Maria</t>
  </si>
  <si>
    <t>The Effectiveness of an Educational Intervention on Countering Disinformation Moderated by Intellectual Humility</t>
  </si>
  <si>
    <t>GROSS Eduard-Claudiu (Universitatea Lucian Blaga din Sibiu, Romania), BALABAN Delia-Cristina (Universitatea Babes-Bolyai din Cluj, Romania)</t>
  </si>
  <si>
    <t>Media and Communication</t>
  </si>
  <si>
    <t>Volumul 13</t>
  </si>
  <si>
    <t>ISSN: 2183-2439</t>
  </si>
  <si>
    <t>https://www.webofscience.com/wos/woscc/full-record/WOS:001422680300011</t>
  </si>
  <si>
    <t>https://www.cogitatiopress.com/mediaandcommunication/article/view/9109</t>
  </si>
  <si>
    <t>https://doi.org/10.17645/mac.9109</t>
  </si>
  <si>
    <t>WOS:001422680300011</t>
  </si>
  <si>
    <t>1-18</t>
  </si>
  <si>
    <t>2024 (prima dată online) ahead of print</t>
  </si>
  <si>
    <t>Zona roşie Q1</t>
  </si>
  <si>
    <t>N/A</t>
  </si>
  <si>
    <t>GROSS Eduard-Claudiu</t>
  </si>
  <si>
    <t>The algorithmic art: Exploring the intersection of human imagination and AI technology</t>
  </si>
  <si>
    <t xml:space="preserve">GROSS Eduard-Claudiu (Universitatea Lucian Blaga din Sibiu, Romania), BALABAN Delia-Cristina (Universitatea Babes-Bolyai) Alicia J. M. COLSON, University of Central Lancashire, UK)  </t>
  </si>
  <si>
    <t>Ekphrasis (Accent publisher)</t>
  </si>
  <si>
    <t>ISSN 2559-2068</t>
  </si>
  <si>
    <t>https://www.ekphrasisjournal.ro/docs/R1/32e3.pdf</t>
  </si>
  <si>
    <t>DOI:10.24193/ekphrasis.32.3</t>
  </si>
  <si>
    <t>WOS:001461498000003</t>
  </si>
  <si>
    <t>48-72</t>
  </si>
  <si>
    <t>ESCI/SCOPUS</t>
  </si>
  <si>
    <t>Reporting about brown bears in Romania. Professional approaches of Romanian journalists</t>
  </si>
  <si>
    <t xml:space="preserve">Salcudean Minodora (ULBS) Muresan Raluca (ULBS) Pintea Adina (ULBS) </t>
  </si>
  <si>
    <t>Human Dimensions of Wildlife</t>
  </si>
  <si>
    <t>Print ISSN: 1087-1209 Online ISSN: 1533-158X</t>
  </si>
  <si>
    <t>https://www.webofscience.com/wos/woscc/full-record/WOS:001182389700001</t>
  </si>
  <si>
    <t>https://www.tandfonline.com/doi/full/10.1080/10871209.2024.2329141</t>
  </si>
  <si>
    <t>https://doi.org/10.1080/10871209.2024.2329141</t>
  </si>
  <si>
    <t>WOS:001182389700001</t>
  </si>
  <si>
    <t>133-148</t>
  </si>
  <si>
    <t>Muresan RALUCA</t>
  </si>
  <si>
    <t>Mureşan, Raluca (ULBS), Sălcudean, Minodora (ULBS) and Pintea, Adina (ULBS)</t>
  </si>
  <si>
    <t>ISSN: 1087-1209 Online ISSN: 1533-158X</t>
  </si>
  <si>
    <t>https://www.webofscience.com/wos/author/record/AHD-5545-2022</t>
  </si>
  <si>
    <t>10.1080/10871209.2024.2329141</t>
  </si>
  <si>
    <t>WoS Q2</t>
  </si>
  <si>
    <t>Pintea Adina</t>
  </si>
  <si>
    <t>Sălcudean Minodora (ULBS), Mureșan Raluca (ULBS), Pintea Adina (ULBS)</t>
  </si>
  <si>
    <t>https://www.webofscience.com/wos/author/record/1029484</t>
  </si>
  <si>
    <t>Salcudean Minodora</t>
  </si>
  <si>
    <t>Older Child Adoption and the Transition to Adoptive Motherhood</t>
  </si>
  <si>
    <t>Bejenaru, Anca-Mioara (ULBS)</t>
  </si>
  <si>
    <t>European Journal of Psychology Open</t>
  </si>
  <si>
    <t>2673-8627</t>
  </si>
  <si>
    <t>https://1510q0vxi-y-https-www-webofscience-com.z.e-nformation.ro/wos/woscc/full-record/WOS:001380502800001</t>
  </si>
  <si>
    <t>https://econtent.hogrefe.com/doi/10.1024/2673-8627/a000072</t>
  </si>
  <si>
    <t>https://doi.org/10.1024/2673-8627/a000072</t>
  </si>
  <si>
    <t xml:space="preserve">WOS:001380502800001 </t>
  </si>
  <si>
    <t>21-32</t>
  </si>
  <si>
    <t>2024 (online) / 2025 (in volum)</t>
  </si>
  <si>
    <t>SSCI - Q2</t>
  </si>
  <si>
    <t>Bejenaru_AncaMioara</t>
  </si>
  <si>
    <t>Adoption of children with “hard-to-place” characteristics in Romania during 2016-2022.</t>
  </si>
  <si>
    <t>Iovu, Mihai (UBB, ULBS), Bejenaru, Anca-Mioara (ULBS, ULBS) Raiu, Sergiu (UVS, ULBS)</t>
  </si>
  <si>
    <t>Revista Romaneasca pentru Educatie Multidimensionala</t>
  </si>
  <si>
    <t>p-ISSN: 2066-7329 | e-ISSN: 2067-9270</t>
  </si>
  <si>
    <t>https://1510q0w1t-y-https-www-webofscience-com.z.e-nformation.ro/wos/woscc/full-record/WOS:001383053100003</t>
  </si>
  <si>
    <t>https://lumenpublishing.com/journals/index.php/rrem/article/view/7002</t>
  </si>
  <si>
    <t>https://doi.org/10.18662/rrem/16.4/907</t>
  </si>
  <si>
    <t>WOS:001383053100003</t>
  </si>
  <si>
    <t>52-69</t>
  </si>
  <si>
    <t xml:space="preserve">ESCI </t>
  </si>
  <si>
    <t>"We thought we were stronger than we were": adopters' narratives about the adoption journey and disruption</t>
  </si>
  <si>
    <t>Bejenaru, Anca-Mioara (ULBS), S. Raiu (USV, ULBS), M. Iovu (UBB, ULBS),   A. Negoescu (AFT), S.Corman (ULBS)</t>
  </si>
  <si>
    <t xml:space="preserve">Frontiers in Psychology
</t>
  </si>
  <si>
    <t>1664-1078</t>
  </si>
  <si>
    <t>https://1510q0w1t-y-https-www-webofscience-com.z.e-nformation.ro/wos/woscc/full-record/WOS:001206638600001</t>
  </si>
  <si>
    <t>https://www.frontiersin.org/journals/psychology/articles/10.3389/fpsyg.2024.1381050/full?utm_source=F-NTF&amp;utm_medium=EMLX&amp;utm_campaign=PRD_FEOPS_20170000_ARTICLE</t>
  </si>
  <si>
    <t>10.3389/fpsyg.2024.1381050</t>
  </si>
  <si>
    <t>WOS: 001206638600001</t>
  </si>
  <si>
    <t>`1381050</t>
  </si>
  <si>
    <t xml:space="preserve">Perspectives on Artificial Intelligence Adoption for European Union Elderly in the Context of Digital Skills Development. </t>
  </si>
  <si>
    <t>Bogoslov Ioana Andreea (ULBS), Corman Sorina (ULBS), Lungu Anca Elena (Al I Cuza Iași)</t>
  </si>
  <si>
    <t>FSSU 6</t>
  </si>
  <si>
    <t>Sustainability</t>
  </si>
  <si>
    <t>2071-1050</t>
  </si>
  <si>
    <t>https://www.mdpi.com/2071-1050/16/11/4579</t>
  </si>
  <si>
    <t>https://doi.org/10.3390/su16114579</t>
  </si>
  <si>
    <t>WOS:001245614200001</t>
  </si>
  <si>
    <t>4579</t>
  </si>
  <si>
    <t>Corman Sorina</t>
  </si>
  <si>
    <t>A model of good practices in sustainable rural tourism from the mountain area – a case study "Gura Râului", Sibiu County, Romania</t>
  </si>
  <si>
    <t>Stanciu Mirela (ULBS), Popescu Agatha (USAMV București)   and  Corman Sorina (ULBS)</t>
  </si>
  <si>
    <t xml:space="preserve">Scientific Papers Series Management, Economic Engineering in Agriculture and Rural Development </t>
  </si>
  <si>
    <t>PRINT ISSN 2284-7995, E-ISSN 2285-3952</t>
  </si>
  <si>
    <t>https://mjl.clarivate.com/journal-profile</t>
  </si>
  <si>
    <t>https://managementjournal.usamv.ro/index.php/scientific-papers/3637-a-model-of-good-practices-in-sustainable-rural-tourism-from-the-mountain-area-a-case-study-gura-raului-sibiu-county-romania</t>
  </si>
  <si>
    <t>WOS:001229070600067</t>
  </si>
  <si>
    <t>957-968</t>
  </si>
  <si>
    <t>“We thought we were stronger than we were”: adopters’ narratives about the adoption journey and disruption</t>
  </si>
  <si>
    <t xml:space="preserve">Bejenaru Anca, Raiu Sergiu, Iovu Mihai, Negoescu Alina, &amp; Corman Sorina </t>
  </si>
  <si>
    <t xml:space="preserve"> Frontiers in Psychology</t>
  </si>
  <si>
    <t>https://www.webofscience.com/wos/woscc/full-record/WOS:001206638600001</t>
  </si>
  <si>
    <t>https://www.frontiersin.org/journals/psychology/articles/10.3389/fpsyg.2024.1381050/full</t>
  </si>
  <si>
    <t>https://doi.org/10.3389/fpsyg.2024.1381050</t>
  </si>
  <si>
    <t>WOS:001206638600001</t>
  </si>
  <si>
    <t>Tackling Food Waste: An Exploratory Case Study on Consumer Behavior in Romania</t>
  </si>
  <si>
    <t>Cristina-Anca Danciu, Alin Croitoru, Iuliana Antonie, Anca Tulbure, Agatha Popescu, Cristian Stanciu, Camelia Sava, Mirela Stanciu</t>
  </si>
  <si>
    <r>
      <rPr>
        <rFont val="Arial Narrow"/>
        <color rgb="FF222222"/>
        <sz val="10.0"/>
      </rPr>
      <t> </t>
    </r>
    <r>
      <rPr>
        <rFont val="Arial Narrow"/>
        <b/>
        <color rgb="FF222222"/>
        <sz val="10.0"/>
      </rPr>
      <t>FSSU6</t>
    </r>
  </si>
  <si>
    <t>Foods</t>
  </si>
  <si>
    <t>2304-8158</t>
  </si>
  <si>
    <t>https://1510q10tg-y-https-www-webofscience-com.z.e-nformation.ro/wos/woscc/full-record/WOS:001341605800001</t>
  </si>
  <si>
    <t>https://www.mdpi.com/2304-8158/13/20/3313</t>
  </si>
  <si>
    <t>10.3390/foods13203313</t>
  </si>
  <si>
    <t>WOS:001341605800001</t>
  </si>
  <si>
    <t>1-25</t>
  </si>
  <si>
    <t>Croitoru_Alin</t>
  </si>
  <si>
    <t>Intersections of new state capitalism, infrastructure scramble, and the Second Cold War: The geoeconomics and geopolitics of infrastructure planning in eastern Romania</t>
  </si>
  <si>
    <t>Guțoiu Giorgian-Ionuț (ULBS)</t>
  </si>
  <si>
    <t>Geoforum</t>
  </si>
  <si>
    <t>0016-7185</t>
  </si>
  <si>
    <t>https://www.webofscience.com/wos/woscc/full-record/WOS:001262505100001</t>
  </si>
  <si>
    <t>https://www.sciencedirect.com/science/article/pii/S0016718524001325</t>
  </si>
  <si>
    <t>https://doi.org/10.1016/j.geoforum.2024.104071</t>
  </si>
  <si>
    <t>WOS:001262505100001</t>
  </si>
  <si>
    <t>Gutoiu_Giorgian_Ionut</t>
  </si>
  <si>
    <t>Bridging return to work after diagnosis of chronic disease with social dialogue: a conceptual and analytical framework</t>
  </si>
  <si>
    <r>
      <rPr>
        <rFont val="Arial Narrow"/>
        <color theme="1"/>
        <sz val="10.0"/>
      </rPr>
      <t>Popa, A.E. (ULBS), Kahancova, M. (CELSI Slovacia)</t>
    </r>
    <r>
      <rPr>
        <rFont val="Arial Narrow"/>
        <color theme="1"/>
        <sz val="10.0"/>
      </rPr>
      <t>and </t>
    </r>
    <r>
      <rPr>
        <rFont val="Arial Narrow"/>
        <color theme="1"/>
        <sz val="10.0"/>
      </rPr>
      <t>Akgucç, M. (ETUI Belgia)</t>
    </r>
    <r>
      <rPr>
        <rFont val="Arial Narrow"/>
        <color theme="1"/>
        <sz val="10.0"/>
      </rPr>
      <t> </t>
    </r>
  </si>
  <si>
    <t>Employee Relations</t>
  </si>
  <si>
    <t>0142-5455</t>
  </si>
  <si>
    <t>https://1510q17b5-y-https-www-webofscience-com.z.e-nformation.ro/wos/woscc/full-record/WOS:001190021700001</t>
  </si>
  <si>
    <t>https://1510y17bb-y-https-www-emerald-com.z.e-nformation.ro/insight/content/doi/10.1108/er-11-2022-0524/full/html</t>
  </si>
  <si>
    <t> https://doi.org/10.1108/ER-11-2022-0524</t>
  </si>
  <si>
    <t>WOS:001190021700001</t>
  </si>
  <si>
    <t>500-516</t>
  </si>
  <si>
    <t>Popa Adela</t>
  </si>
  <si>
    <t>Man Gabriela-Maria (ULBS), Popa Radu-Ioan (ULBS), Man Mihaela (ULBS)</t>
  </si>
  <si>
    <t>https://1510q0toh-y-https-www-webofscience-com.z.e-nformation.ro/wos/woscc/full-record/WOS:001268505900001</t>
  </si>
  <si>
    <t>DOI10.3389/fpsyg.2024.1340711</t>
  </si>
  <si>
    <t>Popa_Radu-Ioan</t>
  </si>
  <si>
    <t>Educational Experiences of Children and Youths in Foster Care: A Multidimensional Approach</t>
  </si>
  <si>
    <t>Rădăcină Oana-Elena (ULBS)</t>
  </si>
  <si>
    <t>Romanian Journal for Multidimensional Education/Revista Românească pentru Educaţie Multidimensională</t>
  </si>
  <si>
    <t>2066-7329</t>
  </si>
  <si>
    <t>https://www.webofscience.com/wos/woscc/full-record/WOS:001208109100005</t>
  </si>
  <si>
    <t>https://lumenpublishing.com/journals/index.php/rrem/article/view/6603/4760</t>
  </si>
  <si>
    <t>10.18662/rrem/16.1/816</t>
  </si>
  <si>
    <t>WOS:001208109100005</t>
  </si>
  <si>
    <t>156-171</t>
  </si>
  <si>
    <t>Radacina_Oana</t>
  </si>
  <si>
    <t>Exploring the influence of nursing diagnosis education on Romanian nurses’ intention, attitudes, and behavior: a cross-sectional study</t>
  </si>
  <si>
    <t>Laura Elena Gligor (UAB), Horaţiu Rusu (ULBS), Gina-Agnes Ciucă (UMFCD), Elisabeta Ioana Hiriţcău (UMFCD), Carmen Daniela Domnariu (ULBS)</t>
  </si>
  <si>
    <t>Medicine and Pharmacy Reports</t>
  </si>
  <si>
    <t> 2668-0572</t>
  </si>
  <si>
    <t>https://1510916ax-y-https-www-scopus-com.z.e-nformation.ro/record/display.uri?eid=2-s2.0-85193475152&amp;origin=resultslist&amp;sort=plf-f&amp;src=s&amp;sot=b&amp;sdt=b&amp;s=TITLE-ABS-KEY%28Exploring+the+influence+of+nursing+diagnosis+education+on+Romanian+nurses%E2%80%99+intention%2C+attitudes%2C+and+behavior%3A+a+cross-sectional+study%29</t>
  </si>
  <si>
    <t>https://medpharmareports.com/index.php/mpr/article/view/2731</t>
  </si>
  <si>
    <t>10.15386/mpr-2731</t>
  </si>
  <si>
    <t>154 - 161</t>
  </si>
  <si>
    <t>Rusu Horatiu Mihai</t>
  </si>
  <si>
    <t>Modeling Toponymic Change: A Multilevel Analysis of Street Renaming in Postsocialist Romania</t>
  </si>
  <si>
    <t>Rusu, Mihai Stelian (ULBS)</t>
  </si>
  <si>
    <t>Annals of the American Association of Geographers</t>
  </si>
  <si>
    <t xml:space="preserve">	2469-4452</t>
  </si>
  <si>
    <t>https://1510q2eii-y-https-www-webofscience-com.z.e-nformation.ro/wos/woscc/full-record/WOS:001158304900001</t>
  </si>
  <si>
    <t>https://www.tandfonline.com/doi/abs/10.1080/24694452.2023.2292805</t>
  </si>
  <si>
    <t>10.1080/24694452.2023.2292805</t>
  </si>
  <si>
    <t>591-609</t>
  </si>
  <si>
    <t>Rusu, Mihai Stelian</t>
  </si>
  <si>
    <t>“No woman's land?” The gendered patterning of urban street names in Romania</t>
  </si>
  <si>
    <t>Women's Studies International Forum</t>
  </si>
  <si>
    <t>0277-5395</t>
  </si>
  <si>
    <t>https://1510q2eii-y-https-www-webofscience-com.z.e-nformation.ro/wos/woscc/full-record/WOS:001234160000001</t>
  </si>
  <si>
    <t>https://www.sciencedirect.com/science/article/pii/S0277539524000475</t>
  </si>
  <si>
    <t>10.1016/j.wsif.2024.102909</t>
  </si>
  <si>
    <t>1-9</t>
  </si>
  <si>
    <t>Unlocking the potential of the decolonial approach in migration studies</t>
  </si>
  <si>
    <t>Vlase Ionela</t>
  </si>
  <si>
    <t>Sociology Compass</t>
  </si>
  <si>
    <t>1751-9020</t>
  </si>
  <si>
    <t>https://www.webofscience.com/wos/woscc/full-record/WOS:001309187700001</t>
  </si>
  <si>
    <t>https://compass.onlinelibrary.wiley.com/doi/full/10.1111/soc4.70004</t>
  </si>
  <si>
    <t>https://doi.org/10.1111/soc4.70004</t>
  </si>
  <si>
    <t>WOS:001309187700001</t>
  </si>
  <si>
    <t>1-11</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</si>
  <si>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</si>
  <si>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</si>
  <si>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</si>
  <si>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</si>
  <si>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</si>
  <si>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</si>
  <si>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</si>
  <si>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</si>
  <si>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</si>
  <si>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</si>
  <si>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</si>
  <si>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</si>
  <si>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</si>
  <si>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Bandi Andrei (András Bándi)</t>
  </si>
  <si>
    <t>Menschlichkeit und Empathie: Brücken zwischen Kulturen und Konfessionen. Festschrift für Stefan Tobler zum 65. Geburtstag</t>
  </si>
  <si>
    <t>LIT Verlag Münster</t>
  </si>
  <si>
    <t>978-3-643-51229-1</t>
  </si>
  <si>
    <t>5-310</t>
  </si>
  <si>
    <t>András Bándi, Alexandru Ioniță, Johannes Klein</t>
  </si>
  <si>
    <t>253-272</t>
  </si>
  <si>
    <t>Ioniță Alexandru, Johannes Klein, Andras Bandi (eds)</t>
  </si>
  <si>
    <t>Menschlichkeit und Empathie. Brücken zwischen Kulturen und Konfessionen</t>
  </si>
  <si>
    <t>LIT Verlag</t>
  </si>
  <si>
    <t>310</t>
  </si>
  <si>
    <t>273-283</t>
  </si>
  <si>
    <t>Ioniță, Alexandru &amp; Tobler, Stefan (eds)</t>
  </si>
  <si>
    <t>Orthodox Liturgy and Anti-Judaism</t>
  </si>
  <si>
    <t>Peter Lang</t>
  </si>
  <si>
    <t>311</t>
  </si>
  <si>
    <t>Klein, Johannes (ULBS), Shepherd, David (Trinity College Dublin/Irlanda)</t>
  </si>
  <si>
    <t>Zwischen Fiktion und Fakten/Between Fiction and Facts</t>
  </si>
  <si>
    <t>Kohlhammer</t>
  </si>
  <si>
    <t>978-3-17-044689</t>
  </si>
  <si>
    <t>1-223</t>
  </si>
  <si>
    <t>Klein, Johannes</t>
  </si>
  <si>
    <t>197-215</t>
  </si>
  <si>
    <t>Klein, Johannes, Ionita, Alexandru, Bandi, Andras</t>
  </si>
  <si>
    <t>Lit Verlag</t>
  </si>
  <si>
    <t>1-310</t>
  </si>
  <si>
    <t>Klein, Johannes,</t>
  </si>
  <si>
    <t>285-308</t>
  </si>
  <si>
    <t>Beer Mathias, Radu Sorin</t>
  </si>
  <si>
    <t>Migration und kulturelles Erbe. Das Beispiel der deutschen Minderheiten in und aus Rumänien</t>
  </si>
  <si>
    <t>Vandenhoeck &amp; Ruprecht Verlag</t>
  </si>
  <si>
    <t>978-3-525-30241-5</t>
  </si>
  <si>
    <t>382</t>
  </si>
  <si>
    <t>0.00</t>
  </si>
  <si>
    <t>Andron Daniela Roxana, Kifor Stefania, Mociar Gabriela Patricia</t>
  </si>
  <si>
    <t>Inclusive Educational Ethics, Facing the Facts</t>
  </si>
  <si>
    <t>Brill https://brill.com/display/title/70720?srsltid=AfmBOopdbwEc49BFPP1Z5RA8TY-jFIS1VO-MLz2I0sll9AAWtOWPYu1Q</t>
  </si>
  <si>
    <t>978-90-04-70594-4</t>
  </si>
  <si>
    <t>11-25</t>
  </si>
  <si>
    <t>Andron, D.R. and Kifor, S. </t>
  </si>
  <si>
    <t>Inclusive Educational Ethics, Facing the Facts, ISATT Conference Series, Volume: 2, The Need for Independent Life Skills for the Institutionalized Children in Romania</t>
  </si>
  <si>
    <t>Publisher: Brill, DOI: https://doi.org/10.1163/9789004705968_002</t>
  </si>
  <si>
    <t>ISBN: 978-1-80455-463-0, eISBN: 978-1-80455-462-3</t>
  </si>
  <si>
    <t>11–25</t>
  </si>
  <si>
    <t>10p</t>
  </si>
  <si>
    <t>A Pedagogical View of the COVID-19 Pandemic, Romanian Lockdown: Teaching Practice during Online School</t>
  </si>
  <si>
    <t>Publisher: Brill, DOI: 10.1163/9789004710146_010</t>
  </si>
  <si>
    <t>E-Book ISBN: 9789004710146</t>
  </si>
  <si>
    <t>162–180</t>
  </si>
  <si>
    <t>Cretu Ioana-Narcisa (ULBS)</t>
  </si>
  <si>
    <t>Sprachliche Variation und Vielfalt/Der Sprachunterricht in Siebenbürgen zwischen Tradition und Gegenwart</t>
  </si>
  <si>
    <t>978-3-631-84012-2</t>
  </si>
  <si>
    <t>411-425</t>
  </si>
  <si>
    <t>Crețu_Ioana_Narcisa</t>
  </si>
  <si>
    <t>The City in Transition: Transformation Processes in Southeastern Europe since 1980s</t>
  </si>
  <si>
    <t>De Gruyter</t>
  </si>
  <si>
    <t>978-3-11-136841-2</t>
  </si>
  <si>
    <t>57-84</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</si>
  <si>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</si>
  <si>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</si>
  <si>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</si>
  <si>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</si>
  <si>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</si>
  <si>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</si>
  <si>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</si>
  <si>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</si>
  <si>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</si>
  <si>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</si>
  <si>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</si>
  <si>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</si>
  <si>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</si>
  <si>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</si>
  <si>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</si>
  <si>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</si>
  <si>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</si>
  <si>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</si>
  <si>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Ioan Marian Țiplic</t>
  </si>
  <si>
    <t>ArheoVector24</t>
  </si>
  <si>
    <t>PN-IV-P7-7.1-PED-2024-2481</t>
  </si>
  <si>
    <t>Beneficiar</t>
  </si>
  <si>
    <t>https://uefiscdi-direct.ro/index.php?&amp;pkId=333137363335-e0cf8616ab9c12ef85a568c792be37708fa2aa72&amp;module=&amp;we=9d5cb04818ea04d351df44ca64d07095&amp;wf=dDefault&amp;wtok=6f64382b9891812b36834d3a1babca986d927f84&amp;wtkps=XZDdTsMwDIXfJdesJHH+ezsukSbBC6SNqcLaLWsyJoR4d5pOmtiubJ/zHcuyd9b9ZAeO5BhIm51cWg69MCmWeBJ7w8fkM3bzMGAQrJtKB/qY8HDaMNoXzT438UONYVjDjlzKfsy1B+6IBQMKeoNSKI0ahFeWQ6cVC0ipt5VbsAuuAeHIdAznEZvJx0OT5uMw+6nWiH3BLaZzXkmmHAkhHXZvz9woxakEuurWEcVAWG6Eebq39C3CqLVWKyuvBnXkQRE31GohJRNVXfL/Jl4fVnzB3MSwux64e9lyyqHaywbgV7Le+kiSNjpgWoG8B/DLj6/v3wkrQNvfPw==&amp;wchk=7ea7005a790fc2a6fe1e59f048ee547b3fe9887c</t>
  </si>
  <si>
    <t>170657 euro</t>
  </si>
  <si>
    <t>Ștefenel  Delia</t>
  </si>
  <si>
    <t>AIL</t>
  </si>
  <si>
    <t>CREA-PJG</t>
  </si>
  <si>
    <t>partener</t>
  </si>
  <si>
    <t>https://ec.europa.eu/info/funding-tenders/opportunities/portal/screen/myarea/proposals</t>
  </si>
  <si>
    <t>necâștigător Punctaj: a. Ștefenel  100, b. Gabriel Serban 100</t>
  </si>
  <si>
    <t>46 527.88 eur</t>
  </si>
  <si>
    <t>Educating4Democracy</t>
  </si>
  <si>
    <t>ERASMUS-LS</t>
  </si>
  <si>
    <t>necâștigător Punctaj: a. Ștefenel  100, b . Daniel Mara100</t>
  </si>
  <si>
    <t>247.774,08 eur</t>
  </si>
  <si>
    <t>SAITES</t>
  </si>
  <si>
    <t>HORIZON-CL2-2024-DEMOCRACY-01</t>
  </si>
  <si>
    <t xml:space="preserve">necâștigător Punctaj: a.Ștefenel Delia 66,66; b.Mihai Rusu 66,66; c.Mara Birou 66,66 </t>
  </si>
  <si>
    <t>337 781.25 eur</t>
  </si>
  <si>
    <t>CEBCAT</t>
  </si>
  <si>
    <t>Capacity building in the field of higher education</t>
  </si>
  <si>
    <t>Antofie Mihaela</t>
  </si>
  <si>
    <t>https://ec.europa.eu/info/funding-tenders/opportunities/portal/screen/opportunities/topic-details/erasmus-edu-2024-cbhe-strand-2</t>
  </si>
  <si>
    <t xml:space="preserve">câștigător Punctaj: a.Antofie ML 250;b.Ștefenel 250, c. Sava 250, d.Bratu I. 250;    </t>
  </si>
  <si>
    <t>62 402.00 eur</t>
  </si>
  <si>
    <t>Marcu Gabriela Mariana</t>
  </si>
  <si>
    <t>EEG101</t>
  </si>
  <si>
    <t>COST Action (European Cooperation in Science &amp; technology)</t>
  </si>
  <si>
    <t>Partener</t>
  </si>
  <si>
    <t>rezultate in mai 2025</t>
  </si>
  <si>
    <t>RECODE</t>
  </si>
  <si>
    <t>H2020/Horizon-Europe</t>
  </si>
  <si>
    <t xml:space="preserve">Partener </t>
  </si>
  <si>
    <t>prof. univ.dr. Adrian Florea</t>
  </si>
  <si>
    <t>https://ec.europa.eu/info/funding-tenders/opportunities/portal/screen/opportunities/projects-results?keywords=Rethinking%20Co-Creation%20of%20Digital%20and%20Environmental%20Policy%20in%20Systems%20of%20Multilevel%20Governance&amp;isExactMatch=true&amp;order=DESC&amp;pageNumber=1&amp;pageSize=50&amp;sortBy=es_SortDate</t>
  </si>
  <si>
    <t>271,513 euro</t>
  </si>
  <si>
    <t>Sălcudean Minodora</t>
  </si>
  <si>
    <t>Adrian Florea</t>
  </si>
  <si>
    <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t>
  </si>
  <si>
    <t>Birou Mara</t>
  </si>
  <si>
    <t>NAVIGAREA CRIZELOR SUPRAPUSE ÎN EUROPA:
PROIECTELE DE MIGRAȚIE ALE ROMÂNILOR ȘI
INTERACȚIUNEA DINTRE EMIGRARE ȘI MIGRAȚIA DE
REVENIRE</t>
  </si>
  <si>
    <t>Proiecte de cercetare pentru stimularea tinerelor echipe independente (TE)</t>
  </si>
  <si>
    <t>Coordonator</t>
  </si>
  <si>
    <t>Conf.univ.dr. Alin Croitoru</t>
  </si>
  <si>
    <t>https://uefiscdi.gov.ro/proiecte-de-cercetare-pentru-stimularea-tinerelor-echipe-independente-te</t>
  </si>
  <si>
    <t>SAITES - Schools as Multilingual Sites of Citizen Deliberation in Times of Political Instability</t>
  </si>
  <si>
    <t>HORIZON-CL2-2024-DEMOCRACY-07</t>
  </si>
  <si>
    <t>Taina Saarinen</t>
  </si>
  <si>
    <t>https://ec.europa.eu/info/funding-tenders/opportunities/portal/screen/opportunities/topic-details/horizon-cl2-2024-democracy-01-07</t>
  </si>
  <si>
    <t>Croitoru Alin</t>
  </si>
  <si>
    <r>
      <rPr>
        <rFont val="Arial Narrow"/>
        <color rgb="FF222222"/>
        <sz val="10.0"/>
      </rPr>
      <t> </t>
    </r>
    <r>
      <rPr>
        <rFont val="Arial Narrow"/>
        <color rgb="FF222222"/>
        <sz val="10.0"/>
      </rPr>
      <t>FSSU6</t>
    </r>
  </si>
  <si>
    <t>400*5</t>
  </si>
  <si>
    <t>Guțoiu Giorgian-Ionuț</t>
  </si>
  <si>
    <t>Navigarea crizelor suprapuse în Europa: proiectele de migrație ale românilor și interacțiunea dintre emigrare și migrația de revenire</t>
  </si>
  <si>
    <t>UEFISCDI tinere echipe</t>
  </si>
  <si>
    <t>beneficiar/coordonator</t>
  </si>
  <si>
    <t>Alin Croitoru</t>
  </si>
  <si>
    <t>400 X 5</t>
  </si>
  <si>
    <t>Lup Oana</t>
  </si>
  <si>
    <t>NARATIVE COMPLEMENTARE: O ANALIZĂ A RELAȚIEI DINTRE PERSPECTIVELE PACIENȚILOR ȘI DISCURSUL ȘTIINȚIFIC MEDICAL</t>
  </si>
  <si>
    <t>Proiecte de cercetare pentru stimularea tinerelor echipe independente - TE 2023</t>
  </si>
  <si>
    <t>2023/2024</t>
  </si>
  <si>
    <t>-</t>
  </si>
  <si>
    <t>Lup_Oana</t>
  </si>
  <si>
    <t>Pogan Livia Dana</t>
  </si>
  <si>
    <t>CHATS2024  Euristica Confuziei in Statii Autonome de Instruire</t>
  </si>
  <si>
    <t>PN-IV-P7-7.1-PED2024</t>
  </si>
  <si>
    <t>Mihai Neghină</t>
  </si>
  <si>
    <t>https://uefiscdi.gov.ro/proiect-experimental-demonstrativ</t>
  </si>
  <si>
    <t>Pogan, Livia Dana</t>
  </si>
  <si>
    <t xml:space="preserve">CONSTRUIREA COEZIUNII 
SOCIALE ÎN ROMÂNIA ȘI MOLDOVA: DE LA TEORIE ȘI DATE LA 
POLITICI PUBLICE  </t>
  </si>
  <si>
    <t>PNCDI IV, 
5.8.3 Bilateral/Multilateral Proiecte de colaborare cu Republica Moldov</t>
  </si>
  <si>
    <t>https://uefiscdi.gov.ro/resource-867526-
ROMD2023-REZULTATE-PRELIMINARE_STIINTE-SOCIALE-SI-UMANISTE.pdf</t>
  </si>
  <si>
    <t>Creșterea excelenței în cercetarea privind relația dintre stat, religie și corp (proiect de premiere)</t>
  </si>
  <si>
    <t>Premiere Orizont Europa - Instituții</t>
  </si>
  <si>
    <t>Beneficiar/coordonator</t>
  </si>
  <si>
    <t>https://uefiscdi.gov.ro/resource-864599-PREHEORG2024_listing-8-13.11.2024.pdf</t>
  </si>
  <si>
    <t>2.477.682 RON</t>
  </si>
  <si>
    <t>Rusu Horatiu</t>
  </si>
  <si>
    <t>CONSTRUIREA COEZIUNII SOCIALE ÎN ROMÂNIA ȘI MOLDOVA: DE LA TEORIE ȘI DATE LA POLITICI PUBLICE</t>
  </si>
  <si>
    <t>PNCDI IV, 5.8.3 Bilateral/Multilateral
Proiecte de colaborare cu Republica Moldova</t>
  </si>
  <si>
    <t>coordonator</t>
  </si>
  <si>
    <t>https://uefiscdi.gov.ro/resource-867526-ROMD2023-REZULTATE-PRELIMINARE_STIINTE-SOCIALE-SI-UMANISTE.pdf</t>
  </si>
  <si>
    <t>DEPOLARIZE - Identity polarization and the future of democracy in Europe</t>
  </si>
  <si>
    <t>Anamaria Dutceac</t>
  </si>
  <si>
    <t>https://ec.europa.eu/info/funding-tenders/opportunities/portal/screen/opportunities/topic-details/horizon-cl2-2024-democracy-01-04</t>
  </si>
  <si>
    <t>Navigarea crizelor suprapuse în Europa: proiectele de migrație ale românilor și interacțiunea dintre emigrare și migrația de revenire (FLEE)</t>
  </si>
  <si>
    <t>UEFISCDI - Tinere echipe (TE)</t>
  </si>
  <si>
    <t>beneficiar</t>
  </si>
  <si>
    <t>Croitoru, Alin</t>
  </si>
  <si>
    <t>https://uefiscdi.gov.ro/resource-864152-TE2023-Proiecte-acceptate-la-finantare_Stiinte-sociale.pdf</t>
  </si>
  <si>
    <t>Specters of the Past in Postsocialist Romania: Grounding a Multi-dimensional Approach to the Politics of Nostalgia (NOSTALGIA)</t>
  </si>
  <si>
    <t>UEFISCDI - Proiecte de Cercetare Exploratorie (PCE)</t>
  </si>
  <si>
    <t>https://uefiscdi.gov.ro/resource-864216-PCE2023-REZULTATE-FINALE_STIINTE-SOCIALE-SI-ECONOMICE.pdf</t>
  </si>
  <si>
    <t>FERBOPO – FOSTERING EXCELLENCE IN RESEARCH ON STATE-CHURCH-BODY POLITICS</t>
  </si>
  <si>
    <r>
      <rPr>
        <rFont val="Arial Narrow"/>
        <color theme="1"/>
        <sz val="10.0"/>
      </rPr>
      <t xml:space="preserve">Horizon Europe
 </t>
    </r>
    <r>
      <rPr>
        <rFont val="Arial Narrow"/>
        <i/>
        <color rgb="FF000000"/>
        <sz val="10.0"/>
      </rPr>
      <t>Era Chair</t>
    </r>
  </si>
  <si>
    <t>https://cordis.europa.eu/project/id/101184092</t>
  </si>
  <si>
    <t>2.500.000 euro</t>
  </si>
  <si>
    <t>PLAFONUL DE STICLĂ ÎN MEDIUL ACADEMIC DIN ROMÂNIA: GEN ȘI MIGRAȚIE ÎN EVOLUȚIA CARIERELOR ACADEMICE ÎN CONTEXTUL POLITICILOR INTERNAȚIONALIZĂRII</t>
  </si>
  <si>
    <t>Proiecte de Cercetare Exploratorie (PCE) UEFISCDI</t>
  </si>
  <si>
    <t xml:space="preserve">https://uefiscdi.gov.ro/proiecte-de-cercetare-exploratorie-pce </t>
  </si>
  <si>
    <t>na</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</si>
  <si>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</si>
  <si>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</si>
  <si>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</si>
  <si>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</si>
  <si>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</si>
  <si>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</si>
  <si>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</si>
  <si>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</si>
  <si>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</si>
  <si>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</si>
  <si>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</si>
  <si>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</si>
  <si>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</si>
  <si>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</si>
  <si>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</si>
  <si>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</si>
  <si>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</si>
  <si>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</si>
  <si>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Balan Alexandra                             Bucur Mirel-Vasile</t>
  </si>
  <si>
    <r>
      <rPr>
        <rFont val="Arial Narrow"/>
        <color theme="1"/>
        <sz val="10.0"/>
      </rPr>
      <t xml:space="preserve">Restoration Interventions for Wooden Icon "Madonna with Child"
attributed to Gheorghe, the son of Iacov (1774), in </t>
    </r>
    <r>
      <rPr>
        <rFont val="Arial Narrow"/>
        <i/>
        <color theme="1"/>
        <sz val="10.0"/>
      </rPr>
      <t>Brukenthal Acta Musei</t>
    </r>
    <r>
      <rPr>
        <rFont val="Arial Narrow"/>
        <color theme="1"/>
        <sz val="10.0"/>
      </rPr>
      <t xml:space="preserve">, (Sibiu, 2020), 817 - 818
</t>
    </r>
  </si>
  <si>
    <r>
      <rPr>
        <rFont val="Arial Narrow"/>
        <color theme="1"/>
        <sz val="10.0"/>
      </rPr>
      <t xml:space="preserve">Andrei Buda, </t>
    </r>
    <r>
      <rPr>
        <rFont val="Arial Narrow"/>
        <i/>
        <color theme="1"/>
        <sz val="10.0"/>
      </rPr>
      <t>The Restoration Process of the Iconostasis Doors of "St. Hierarch Nicholas" Church from Ribița,
Hunedoara County</t>
    </r>
    <r>
      <rPr>
        <rFont val="Arial Narrow"/>
        <color theme="1"/>
        <sz val="10.0"/>
      </rPr>
      <t xml:space="preserve"> in Brukenthal. Acta Musei, XIX. 4, 2024, p. 530</t>
    </r>
  </si>
  <si>
    <t xml:space="preserve">https://www.brukenthalmuseum.ro/editura/bam_detaliu/C46 </t>
  </si>
  <si>
    <t>Bucur Mirel-Vasile,</t>
  </si>
  <si>
    <t>The Restoration of a Wooden Icon from the 18th Century Painted by Nistor from Rășinari,
in ”Brukenthal Acta Musei”, (Sibiu, 2023), 710</t>
  </si>
  <si>
    <r>
      <rPr>
        <rFont val="Arial Narrow"/>
        <color theme="1"/>
        <sz val="10.0"/>
      </rPr>
      <t xml:space="preserve">Andrei Buda, </t>
    </r>
    <r>
      <rPr>
        <rFont val="Arial Narrow"/>
        <i/>
        <color theme="1"/>
        <sz val="10.0"/>
      </rPr>
      <t xml:space="preserve">The Restoration Process of the Iconostasis Doors of "St. Hierarch Nicholas" Church from Ribița,
Hunedoara County </t>
    </r>
    <r>
      <rPr>
        <rFont val="Arial Narrow"/>
        <color theme="1"/>
        <sz val="10.0"/>
      </rPr>
      <t xml:space="preserve">in </t>
    </r>
    <r>
      <rPr>
        <rFont val="Arial Narrow"/>
        <i/>
        <color theme="1"/>
        <sz val="10.0"/>
      </rPr>
      <t>Brukenthal. Acta Musei</t>
    </r>
    <r>
      <rPr>
        <rFont val="Arial Narrow"/>
        <color theme="1"/>
        <sz val="10.0"/>
      </rPr>
      <t>, XIX. 4, 2024, p. 535</t>
    </r>
  </si>
  <si>
    <r>
      <rPr>
        <rFont val="Arial Narrow"/>
        <color theme="1"/>
        <sz val="10.0"/>
      </rPr>
      <t xml:space="preserve">Mirel-Vasile Bucur, </t>
    </r>
    <r>
      <rPr>
        <rFont val="Arial Narrow"/>
        <i/>
        <color theme="1"/>
        <sz val="10.0"/>
      </rPr>
      <t>Intervenții de restaurare în cazul ușilor împărătești de la biserica de lemn din Comănești, județul Gorj</t>
    </r>
    <r>
      <rPr>
        <rFont val="Arial Narrow"/>
        <color theme="1"/>
        <sz val="10.0"/>
      </rPr>
      <t xml:space="preserve">.
In: </t>
    </r>
    <r>
      <rPr>
        <rFont val="Arial Narrow"/>
        <i/>
        <color theme="1"/>
        <sz val="10.0"/>
      </rPr>
      <t>Cibinium</t>
    </r>
    <r>
      <rPr>
        <rFont val="Arial Narrow"/>
        <color theme="1"/>
        <sz val="10.0"/>
      </rPr>
      <t>, (Sibiu 2015), p. 216</t>
    </r>
  </si>
  <si>
    <r>
      <rPr>
        <rFont val="Arial Narrow"/>
        <color theme="1"/>
        <sz val="10.0"/>
      </rPr>
      <t xml:space="preserve">Alina Geanina IONESCU </t>
    </r>
    <r>
      <rPr>
        <rFont val="Arial Narrow"/>
        <i/>
        <color theme="1"/>
        <sz val="10.0"/>
      </rPr>
      <t>Restoration of the Hearth Icon of Saint Paraskeva from the Collection of the Astra Museum in Brukenthal. Acta Musei, XIX. 4, 2024, p. 584</t>
    </r>
  </si>
  <si>
    <t>Guttmann, M. J.</t>
  </si>
  <si>
    <t>Transylvanian glass icons: A GC/MS study on the binding media.</t>
  </si>
  <si>
    <t xml:space="preserve">Yun Liang, Guoke Chen, Bingbing Liu, Chun Yu, Yiheng Xian: Identification and analysis of gemstone binding materials on imperial rank belts excavated from the tomb of Murongzhi, in: Archaeometry, 2024, 66/3 </t>
  </si>
  <si>
    <t>https://151071wkd-y-https-onlinelibrary-wiley-com.z.e-nformation.ro/doi/10.1111/arcm.12933</t>
  </si>
  <si>
    <t>WoS</t>
  </si>
  <si>
    <t>Ioniță Alexandru (ULBS)</t>
  </si>
  <si>
    <t>“Byzantine Liturgical Texts and Modern Israelogy: Opportunities for Liturgical Renewal in the Orthodox Church,” Studia Liturgica 44 (2014): 151-162</t>
  </si>
  <si>
    <t>Basiliu J. Groen, „The Strained Relationship between Venerating Old Testament Saints and Singing Anti-Jewish Hymns during Holy Week in the Byzantine Rite” in: Alexandru Ioniță &amp; Stefan Tobler (eds), Orthodox Liturgy and Anti-Judaism, EDIS 12, Peter Lang, 2024, p. 106, n. 22.</t>
  </si>
  <si>
    <t>https://www.peterlang.com/document/1406309</t>
  </si>
  <si>
    <t>“Byzantine Liturgical Hymnography: A Stumbling Stone for the Jewish-Christian Dialogue?” in Review of Ecumenical Studies 11/2019, p. 253-267.</t>
  </si>
  <si>
    <t>Stefanos Alexopoulos, „Reforming by Translating or Omitting: The Case of Orthodox Holy Week Hymns in the Greek-American Context” in  Alexandru Ioniță &amp; Stefan Tobler (eds), Orthodox Liturgy and Anti-Judaism, EDIS 12, Peter Lang, 2024, p. 190, n. 3.</t>
  </si>
  <si>
    <t>Stefanos Alexopoulos, „Reforming by Translating or Omitting: The Case of Orthodox Holy Week Hymns in the Greek-American Context” in  Alexandru Ioniță &amp; Stefan Tobler (eds), Orthodox Liturgy and Anti-Judaism, EDIS 12, Peter Lang, 2024, p. 190, n. 4.</t>
  </si>
  <si>
    <t>Alina Pătru, „Reception of the Liturgical Hymns by Christian Orthodox Service Attenders” in:  Alexandru Ioniță &amp; Stefan Tobler (eds), Orthodox Liturgy and Anti-Judaism, EDIS 12, Peter Lang, 2024, p. 265, n.1 4.</t>
  </si>
  <si>
    <t>David versus Saul. Ein Beitrag zum Erzählsystem der Samuelbücher, 2002</t>
  </si>
  <si>
    <t>Dietrich Walter, Davids Frömmigkeit - religiöses Phänomen und historisches Problem: Johannes Klein/David Shepherd, Zwischen Fiktion und Fakten/Between Fiction and Facts. Geschihte und Religion in den Samuelbüchern/History and Religion in the Books of Samuel (BWANT 248), Stuttgart 2024, 156-164</t>
  </si>
  <si>
    <t>https://shop.kohlhammer.de/zwischen-fiktion-und-fakten-between-fiction-and-facts-44689.html#147=19</t>
  </si>
  <si>
    <t>Kohlhammer GmbH</t>
  </si>
  <si>
    <t>Bar-Efrat, Shimon (Ierusalim); Klein, Johannes (ULBS)</t>
  </si>
  <si>
    <t>Das erste Buch Samuel. Ein narratologisch-philologischer Kommentar, Stuttgart 2007</t>
  </si>
  <si>
    <t>Janusz Lemański, Pit, Spirit, Necromancer or Instrument Used in Necromancy? The Problem of Finding the Correct Meaning of the Hebrew Word אוב (’ôḇ), The Biblical Annals 71 (2004), 567-595</t>
  </si>
  <si>
    <t>https://www.ceeol.com/search/article-detail?id=1278485</t>
  </si>
  <si>
    <t>Julia Ryder, Blood, War, and Ritual Meals: Transgressive Consumption in 1 Samuel 14:31–35, Catolic Biblical Quarterly 86 (2024), 639-658</t>
  </si>
  <si>
    <t>https://muse.jhu.edu/article/940005</t>
  </si>
  <si>
    <t>Catholic Biblical Association of America</t>
  </si>
  <si>
    <t>Bar-Efrat, Shimon; Klein, Johannes</t>
  </si>
  <si>
    <t>Das zweite Buch Samuel. Ein narratologisch-philologischer Kommentar, Stuttgart 2009</t>
  </si>
  <si>
    <t>Oepping, Florian, Jerusalem und Zion. Eine kritische Anfrage an deren Verhältnisbestimmung: Manfred Oeming/Yuval Gadot/Yifta Shalev (Hg.), Jerusalem in qrchäologischer, historischer und theologischer Perspektive, Vandenhoeck &amp; Ruprecht, 2024, 436-453</t>
  </si>
  <si>
    <t>https://www.google.ro/books/edition/Das_Amosbuch_als_epische_Erz%C3%A4hlung_im_d/UajKEAAAQBAJ?hl=de&amp;gbpv=0</t>
  </si>
  <si>
    <t>Vandenhoeck &amp; Ruprecht</t>
  </si>
  <si>
    <t>Zeno-Karl Pinter (Universitatea Lucian Blaga Sibiu &amp; Academia Română-Institutul de Cercetări Socio-Umane Sibiu)</t>
  </si>
  <si>
    <t>Spada şi sabia medievală în Transilvania şi Banat (secolele IX-XIV)</t>
  </si>
  <si>
    <r>
      <rPr>
        <rFont val="Arial Narrow"/>
        <color rgb="FF000000"/>
        <sz val="10.0"/>
      </rPr>
      <t xml:space="preserve">Péter Levente Szőcs, </t>
    </r>
    <r>
      <rPr>
        <rFont val="Arial Narrow"/>
        <i/>
        <color rgb="FF000000"/>
        <sz val="10.0"/>
      </rPr>
      <t>Long-Distance Relations Reflected in the Medieval Urban Material Culture of Baia Mare (Nagybánya), Satu Mare (Szatmár) and Mintiu (Németi) (Romania)</t>
    </r>
    <r>
      <rPr>
        <rFont val="Arial Narrow"/>
        <color rgb="FF000000"/>
        <sz val="10.0"/>
      </rPr>
      <t xml:space="preserve">, in </t>
    </r>
    <r>
      <rPr>
        <rFont val="Arial Narrow"/>
        <i/>
        <color rgb="FF000000"/>
        <sz val="10.0"/>
      </rPr>
      <t>A United Europe of Things. Portable Material Culture Across Medieval Europe</t>
    </r>
  </si>
  <si>
    <t>https://www.google.ro/books/edition/A_United_Europe_of_Things/GbjrEAAAQBAJ?hl=en&amp;gbpv=1</t>
  </si>
  <si>
    <t>Springer International Publishing</t>
  </si>
  <si>
    <t>Pop Răzvan (ULBS)</t>
  </si>
  <si>
    <t>PAX URBANA. Impactul Administraţiei habsburgice asupra mediului urban din sudul Transilvaniei. Secolele al XVII-lea – al XVIII-lea</t>
  </si>
  <si>
    <t>Robert Born, Temeswar as an Imperial City in the First Half of the Eighteenth Century, Imperial Cities in the Tsarist, the Habsburg, and the Ottoman Empires</t>
  </si>
  <si>
    <t>https://www.routledge.com/Imperial-Cities-in-the-Tsarist-the-Habsburg-and-the-Ottoman-Empires/Hofmeister-Riedler/p/book/9780367655471?srsltid=AfmBOoo4VV0hrmqO8zzGGWuG72G5laF2koLe5s_KhkPmvzfuy6LdHKuf</t>
  </si>
  <si>
    <t>Routledge, Taylor &amp; Francis Group</t>
  </si>
  <si>
    <t>Mihai S. Rusu, Celebrating the Past, Troubling the Present: Samuel von Brukenthal's Contested Statue in Sibiu, Romania, Danubiana Carpathica</t>
  </si>
  <si>
    <t>https://www.degruyterbrill.com/serial/danubiana-b/html?lang=en</t>
  </si>
  <si>
    <t>De Gruyther</t>
  </si>
  <si>
    <t>Portul oraşului Hermannstadt (Sibiu) din anul 1703</t>
  </si>
  <si>
    <t>Cristian Ioan Popa, Cristinel Plantos, O incursiune în patrimoniul arheologic al comunei Gura Râului, jud. Sibiu (II)</t>
  </si>
  <si>
    <t>https://revistatransilvania.ro/wp-content/uploads/2024/12/RT-9-2024-Popa-Plantos.pdf</t>
  </si>
  <si>
    <t>Astra Museum</t>
  </si>
  <si>
    <t>„Un repertoriu al monumentelor dispărute, construite în perioada habsburgică şi a Imperiului Austro-Ungar</t>
  </si>
  <si>
    <t>"Sorin Radu, „Considerații privind gazetele poporale din Transilvania apărute înainte de
Primul Război Mondial”, Anuarul Institutului de Cercetări Socio-Umane Sibiu III (1996), 209–219"</t>
  </si>
  <si>
    <t>Pătru, Marian. "Visual Antisemitism for Peasants: Representations of Jews in the “poporală” Press from Transylvania and Their Antisemitic Function (1867-1940)." Holocaust. Studii şi cercetări 16.17 (2024): 33-68.</t>
  </si>
  <si>
    <t>https://www.ceeol.com/search/article-detail?id=1304007</t>
  </si>
  <si>
    <t>Al. Nicolaescu, Sorin Radu, Caricatura electorală–formă a discursului electoral al Partidului Ţărănesc în alegerile...</t>
  </si>
  <si>
    <t>Sorin Radu, „Statul național și integrarea politică a țăranilor: o temă de cercetare deschisă”, în Sorin Radu, Oliver Jens Schmitt,România interbelică: modernizare politico-instituţională şi discurs naţional, Polirom 2023</t>
  </si>
  <si>
    <t>Basciani, Alberto. "Beyond Nationalism? The Inter-war Period and Some Features of the Complex Transformation of Southeastern Europe." Balcanica-Annual of the Institute for Balkan Studies LV (2024): 185-209. Citare la p. 194.</t>
  </si>
  <si>
    <t>file:///Users/radusorin/Downloads/09+Alberto+Basciani++sajt.pdf</t>
  </si>
  <si>
    <t>Besoiu, Ramona. "Spiegelung der ländlichen Welt in Studien der Zeitschrift Archiv für Sozialwissenschaft und Sozialreform (1919-1937)." Studia Universitatis Cibiniensis. Series Historica XXI (2024): 69-87. Citare la p. 72</t>
  </si>
  <si>
    <t>https://centers.ulbsibiu.ro/ccpisc/wp-content/uploads/2025/02/004_Besoiu-2024-1.pdf</t>
  </si>
  <si>
    <t>Scopus Elsevier</t>
  </si>
  <si>
    <r>
      <rPr>
        <rFont val="Arial Narrow"/>
        <color theme="1"/>
        <sz val="10.0"/>
      </rPr>
      <t xml:space="preserve">Sorin Radu, O.J. Schmitt, </t>
    </r>
    <r>
      <rPr>
        <rFont val="Arial Narrow"/>
        <color theme="1"/>
        <sz val="10.0"/>
        <u/>
      </rPr>
      <t xml:space="preserve">Introducere, </t>
    </r>
    <r>
      <rPr>
        <rFont val="Arial Narrow"/>
        <color theme="1"/>
        <sz val="10.0"/>
      </rPr>
      <t>Sorin Radu, Oliver Jens Schmitt,România interbelică: modernizare politico-instituţională şi discurs naţional, Polirom 2023</t>
    </r>
  </si>
  <si>
    <t>Besoiu, Ramona. "Spiegelung der ländlichen Welt in Studien der Zeitschrift Archiv für Sozialwissenschaft und Sozialreform (1919-1937)." Studia Universitatis Cibiniensis. Series Historica XXI (2024): 69-87. Citare la p. 82</t>
  </si>
  <si>
    <t>M. Beer, S. Radu, Migration und kulturelles Erbe: das Beispiel der deutschen Minderheiten in und aus Rumänien, V&amp;R Verlag, 2024</t>
  </si>
  <si>
    <t>Glajar, Valentina. "“What Is Your Price?”: The West German-Romanian Cold War Ransoming Operation." Southeastern Europe 48.1 (2024): 84-108.</t>
  </si>
  <si>
    <t>https://brill.com/view/journals/seeu/48/1/article-p84_005.xml</t>
  </si>
  <si>
    <t>Scopus Elsevier, AHCI-ESCI</t>
  </si>
  <si>
    <t>D. Stanciu-Păscărița, Sorin radu, Das Stadtbild Hermannstadts in der Belle Époque. Fallstudie: Promenaden und Öffentlichkeit.</t>
  </si>
  <si>
    <t>Ciobanu, Vasile. "Viața culturală cotidiană a germanilor din Sibiu în anii 1934–1939." Historia Urbana 32.32 (2024): 333-366.</t>
  </si>
  <si>
    <t>https://www.ceeol.com/search/article-detail?id=1317746</t>
  </si>
  <si>
    <t>Sorin Radu, CONSIDERAŢII PRIVIND STRUCTURA ŞI ORGANIZAREA PRESEI ROMÂNEŞTI DIN TRANSILVANIA ÎN PERIOADA...</t>
  </si>
  <si>
    <t>Nicolaescu, Alexandru. "The Romanian Press in the Austro–Hungarian Empire (1867–1914): A Comparative Study Case of the Most Significant Magazines and Newspapers." Journal of Modern European History 22.1 (2024): 69-84.</t>
  </si>
  <si>
    <t>https://journals.sagepub.com/doi/full/10.1177/16118944231222713</t>
  </si>
  <si>
    <t xml:space="preserve"> Sorin Radu, Oliver Jens Schmitt,România interbelică: modernizare politico-instituţională şi discurs naţional, Polirom 2023</t>
  </si>
  <si>
    <t xml:space="preserve">Blasen, P. H. (2024). Fairy-tale prince or voivode? Royalist propaganda and theories of monarchy under Carol II of Romania. History of European Ideas, 1–23. https://doi.org/10.1080/01916599.2024.2332840
</t>
  </si>
  <si>
    <t>https://www.tandfonline.com/doi/ref/10.1080/01916599.2024.2332840?scroll=top</t>
  </si>
  <si>
    <t>AHCI, Scopus</t>
  </si>
  <si>
    <t>Andra Cioltan-Drăghiciu (Andrassy University, Budapesta), Daniela Stanciu</t>
  </si>
  <si>
    <r>
      <rPr>
        <rFont val="Arial Narrow"/>
        <color rgb="FF000000"/>
        <sz val="10.0"/>
      </rPr>
      <t xml:space="preserve">Virtual exchange </t>
    </r>
    <r>
      <rPr>
        <rFont val="Arial Narrow"/>
        <color rgb="FF000000"/>
        <sz val="10.0"/>
      </rPr>
      <t>Romania and Hungary 100 years later</t>
    </r>
  </si>
  <si>
    <t>Short-term Virtual Mobility Program: Student’s Experiences and Perceptions
Hooi Sin Soo, Saliza Abdul Aziz, Badariah Din and Nur Khairiel Anuar
Pertanika Journal of Social Science and Humanities, Volume 32, Issue 3, September 2024</t>
  </si>
  <si>
    <t>http://www.pertanika.upm.edu.my/pjssh/browse/regular-issue?article=JSSH-8918-2023</t>
  </si>
  <si>
    <t>WoS (Q2)</t>
  </si>
  <si>
    <t>Stanciu-Păscărița Daniela</t>
  </si>
  <si>
    <r>
      <rPr>
        <rFont val="Arial Narrow"/>
        <color rgb="FF000000"/>
        <sz val="10.0"/>
      </rPr>
      <t xml:space="preserve">Virtual exchange </t>
    </r>
    <r>
      <rPr>
        <rFont val="Arial Narrow"/>
        <color rgb="FF000000"/>
        <sz val="10.0"/>
      </rPr>
      <t>Romania and Hungary 100 years later</t>
    </r>
  </si>
  <si>
    <t>Virtual exchange Romania and Hungary 100 years later</t>
  </si>
  <si>
    <t>Series:  
Elements in Intercultural Communication
Intercultural Communication in Virtual Exchange
Published online by Cambridge University Press, 2024, Francesca Helm</t>
  </si>
  <si>
    <t>https://www.cambridge.org/core/elements/abs/intercultural-communication-in-virtual-exchange/4E5C6BE1D80935FFA7573AB43CD75458#metrics</t>
  </si>
  <si>
    <t>carte editură de prestigiu</t>
  </si>
  <si>
    <t>Organizarea defensivă a Transilvaniei în evul mediu (sec. XI-XIV), Editura Militară, 2009</t>
  </si>
  <si>
    <t xml:space="preserve">Štefan, Ivo. | Vargha, Mária, Power in numbers : state formation and christianization on the Eastern edge of Europe, Brepols, 2024 </t>
  </si>
  <si>
    <t>https://scholar.google.ro/scholar?as_ylo=2024&amp;hl=ro&amp;as_sdt=2005&amp;sciodt=0,5&amp;cites=12826018843456201381,6330618571761191416&amp;scipsc=</t>
  </si>
  <si>
    <t>https://www.torrossa.com/en/resources/an/5934686#page=143</t>
  </si>
  <si>
    <t>Țiplic Ioan-Marian</t>
  </si>
  <si>
    <t>C. Măruţoiu, I. Bratu, M.I. Ţiplic, V.C. Măruţoiu, O.F. Nemeş, C. Neamţu, A. Hernanz</t>
  </si>
  <si>
    <t>FTIR analysis and 3D restoration of Transylvanian popular pottery from the XVI-XVIII centuries</t>
  </si>
  <si>
    <r>
      <rPr>
        <rFont val="Arial Narrow"/>
        <color theme="1"/>
        <sz val="10.0"/>
      </rPr>
      <t>Alexandru</t>
    </r>
    <r>
      <rPr>
        <rFont val="Arial Narrow"/>
        <color theme="1"/>
        <sz val="10.0"/>
      </rPr>
      <t xml:space="preserve"> Bogdan</t>
    </r>
    <r>
      <rPr>
        <rFont val="Arial Narrow"/>
        <color theme="1"/>
        <sz val="10.0"/>
      </rPr>
      <t>, Lorena Aliana</t>
    </r>
    <r>
      <rPr>
        <rFont val="Arial Narrow"/>
        <color theme="1"/>
        <sz val="10.0"/>
      </rPr>
      <t xml:space="preserve"> Cioban</t>
    </r>
    <r>
      <rPr>
        <rFont val="Arial Narrow"/>
        <color theme="1"/>
        <sz val="10.0"/>
      </rPr>
      <t>, Dana Maria</t>
    </r>
    <r>
      <rPr>
        <rFont val="Arial Narrow"/>
        <color theme="1"/>
        <sz val="10.0"/>
      </rPr>
      <t xml:space="preserve"> Copolovici</t>
    </r>
    <r>
      <rPr>
        <rFont val="Arial Narrow"/>
        <color theme="1"/>
        <sz val="10.0"/>
      </rPr>
      <t>, Dorina</t>
    </r>
    <r>
      <rPr>
        <rFont val="Arial Narrow"/>
        <color theme="1"/>
        <sz val="10.0"/>
      </rPr>
      <t xml:space="preserve"> Chambre</t>
    </r>
    <r>
      <rPr>
        <rFont val="Arial Narrow"/>
        <color theme="1"/>
        <sz val="10.0"/>
      </rPr>
      <t>, Lucian</t>
    </r>
    <r>
      <rPr>
        <rFont val="Arial Narrow"/>
        <color theme="1"/>
        <sz val="10.0"/>
      </rPr>
      <t xml:space="preserve"> Copolovici, Pollutants and weathering compounds on medieval bricks of historic buildings from Brasov (Transylvania, Romania), in Urban Climate
Volume 55, May 2024</t>
    </r>
  </si>
  <si>
    <t>https://scholar.google.ro/scholar?oi=bibs&amp;hl=ro&amp;cites=5802070562206844997&amp;as_sdt=5&amp;as_ylo=2024&amp;as_yhi=2024</t>
  </si>
  <si>
    <t>https://www.sciencedirect.com/science/article/pii/S2212095524001263?casa_token=Sf_Rdpks01sAAAAA:z-kx45tJjqKUn2c0Zx-lfySuuay719Iw5kcI1cpSHGz8RIyx26LIXOnJrNcptEjHPoJgC_ea</t>
  </si>
  <si>
    <r>
      <rPr>
        <rFont val="Arial Narrow"/>
        <color theme="1"/>
        <sz val="10.0"/>
      </rPr>
      <t>Lien</t>
    </r>
    <r>
      <rPr>
        <rFont val="Arial Narrow"/>
        <color theme="1"/>
        <sz val="10.0"/>
      </rPr>
      <t xml:space="preserve"> Acke</t>
    </r>
    <r>
      <rPr>
        <rFont val="Arial Narrow"/>
        <color theme="1"/>
        <sz val="10.0"/>
      </rPr>
      <t>, David</t>
    </r>
    <r>
      <rPr>
        <rFont val="Arial Narrow"/>
        <color theme="1"/>
        <sz val="10.0"/>
      </rPr>
      <t xml:space="preserve"> Corradi</t>
    </r>
    <r>
      <rPr>
        <rFont val="Arial Narrow"/>
        <color theme="1"/>
        <sz val="10.0"/>
      </rPr>
      <t>, Jouke</t>
    </r>
    <r>
      <rPr>
        <rFont val="Arial Narrow"/>
        <color theme="1"/>
        <sz val="10.0"/>
      </rPr>
      <t xml:space="preserve"> Verlinden, Comprehensive educational framework on the application of 3D technologies for the restoration of cultural heritage objects, Journal of Cultural Heritage
Volume 66, March–April 2024, Pages 613-627</t>
    </r>
  </si>
  <si>
    <t>https://www.sciencedirect.com/science/article/pii/S129620742400013X</t>
  </si>
  <si>
    <t>Die Grenzverteidigung Siebenburgens im Mittelalter</t>
  </si>
  <si>
    <t xml:space="preserve"> István Botár, Régi utakon Székelyföld Árpád-kori hegyi váraihoz, in 
Archaeologiai Értesítő
 Volume 148: Issue 1 
</t>
  </si>
  <si>
    <t>https://scholar.google.ro/scholar?oi=bibs&amp;hl=ro&amp;cites=2070387551499541123&amp;as_sdt=5&amp;as_ylo=2024&amp;as_yhi=2024</t>
  </si>
  <si>
    <t>Ioan Marian Țiplic, Maria Emilia Țiplic</t>
  </si>
  <si>
    <t>The Southern Transylvania in the 13th century, a Border between Catholic Space and Non-Catholic Space</t>
  </si>
  <si>
    <r>
      <rPr>
        <rFont val="Arial Narrow"/>
        <color theme="1"/>
        <sz val="10.0"/>
      </rPr>
      <t xml:space="preserve">e di Magonza, Colonia. "Gli articoli pubblicati su «Nuova Rivista Storica» sono catalogati e repertoriati nei seguenti indici: Thomson Reuters, Web of Science, Arts and Humanities Cita-tion Index (formerly ISI); Scopus Bibliographic Database; Scimago Journal &amp; Country Rank; ESF-ERIH (European Science Foundation)." </t>
    </r>
    <r>
      <rPr>
        <rFont val="Arial Narrow"/>
        <i/>
        <color theme="1"/>
        <sz val="10.0"/>
      </rPr>
      <t>Nuova rivista storica</t>
    </r>
    <r>
      <rPr>
        <rFont val="Arial Narrow"/>
        <color theme="1"/>
        <sz val="10.0"/>
      </rPr>
      <t xml:space="preserve"> 108 (2024): 1.</t>
    </r>
  </si>
  <si>
    <t>https://scholar.google.ro/scholar?oi=bibs&amp;hl=ro&amp;cites=8100361433609650669&amp;as_sdt=5&amp;as_ylo=2024&amp;as_yhi=2024</t>
  </si>
  <si>
    <t>https://www.torrossa.com/en/resources/an/5685114</t>
  </si>
  <si>
    <r>
      <rPr>
        <rFont val="Arial Narrow"/>
        <color theme="1"/>
        <sz val="10.0"/>
      </rPr>
      <t xml:space="preserve">"Cavalerii teutoni şi fortificaţiile lor din Ţara Bârsei." </t>
    </r>
    <r>
      <rPr>
        <rFont val="Arial Narrow"/>
        <i/>
        <color theme="1"/>
        <sz val="10.0"/>
      </rPr>
      <t>Corviniana. Acta Musei Corviniensis</t>
    </r>
    <r>
      <rPr>
        <rFont val="Arial Narrow"/>
        <color theme="1"/>
        <sz val="10.0"/>
      </rPr>
      <t xml:space="preserve"> 6 (2000): 138-159.</t>
    </r>
  </si>
  <si>
    <r>
      <rPr>
        <rFont val="Arial Narrow"/>
        <color theme="1"/>
        <sz val="10.0"/>
      </rPr>
      <t xml:space="preserve">Pluskowski, Aleksander. </t>
    </r>
    <r>
      <rPr>
        <rFont val="Arial Narrow"/>
        <i/>
        <color theme="1"/>
        <sz val="10.0"/>
      </rPr>
      <t>The Teutonic Knights: Rise and Fall of a Religious Corporation</t>
    </r>
    <r>
      <rPr>
        <rFont val="Arial Narrow"/>
        <color theme="1"/>
        <sz val="10.0"/>
      </rPr>
      <t>. Reaktion Books, 2024</t>
    </r>
  </si>
  <si>
    <t>https://scholar.google.ro/scholar?oi=bibs&amp;hl=ro&amp;cites=13503248265222637652&amp;as_sdt=5&amp;as_ylo=2024&amp;as_yhi=2024</t>
  </si>
  <si>
    <t>https://books.google.ro/books?hl=ro&amp;lr=&amp;id=Voz7EAAAQBAJ&amp;oi=fnd&amp;pg=PT1&amp;ots=IPTTv2EqPE&amp;sig=DVVFYlhG2fvr-bo3chK3ryoMsEE&amp;redir_esc=y#v=onepage&amp;q&amp;f=false</t>
  </si>
  <si>
    <t>Moșoiu Corneliu (ULBS)</t>
  </si>
  <si>
    <t>DEPRESSION AS PRODROME IN ALZHEIMER’S DISEASE</t>
  </si>
  <si>
    <t>Greig Custo, M. T., Lang, M. K., Barker, W. W., Gonzalez, J., Vélez-Uribe, I., Arruda, F., ... &amp; Rosselli, M. (2024). The association of depression and apathy with Alzheimer’s disease biomarkers in a cross-cultural sample. Applied Neuropsychology: Adult, 31(5), 849-865.</t>
  </si>
  <si>
    <t>https://www.tandfonline.com/doi/full/10.1080/23279095.2022.2079414</t>
  </si>
  <si>
    <t>WoS, SCOPUS</t>
  </si>
  <si>
    <t>Bucuţă, M. D.(ULBS) Dima, G.(UTBrașov), &amp; Testoni, I. (Univ. Padova)</t>
  </si>
  <si>
    <t>. “When you thought that there is no one and nothing”: the value of psychodrama in working with abused women.</t>
  </si>
  <si>
    <t>Testoni, I., Biancalani, G., Arbien, M., Corallini, M., Cataldo, E., &amp; Ubaldi, C. (2024). Gender-based violence comes on the scene: Creative Arts Therapies intervention in prison with men who committed or tried to commit feminicide. The Arts in Psychotherapy, 87, 102101.</t>
  </si>
  <si>
    <t>https://www.sciencedirect.com/science/article/abs/pii/S0197455623001089</t>
  </si>
  <si>
    <t xml:space="preserve">Stoica, M., Brate (ULBS), A. T., Bucuta, M.(ULBS), Dura, H.(ULBS), &amp; Morar, S.(ULBS) (2014). </t>
  </si>
  <si>
    <t>The association of loneliness at the workplace with organisational variables. European Journal of Science and Theology, 10(5), 101-112.</t>
  </si>
  <si>
    <t>Teodoru, C. A., Dura, H., Roman, M. D., Hașegan, A., Tănăsescu, C., Moisin, A., ... &amp; Suteu, C. (2024). Bilateral Idiopathic Neuroretinitis. Diagnostics, 14(21), 2386.</t>
  </si>
  <si>
    <t>https://www.mdpi.com/2075-4418/14/21/2386#</t>
  </si>
  <si>
    <t>Testoni, I.,(U Padova) Mauchigna, L., Marinoni, G. L., Zamperini, A.,(U Padova) Bucuță, M.,(ULBS) &amp; Dima, G. (UniTBV)</t>
  </si>
  <si>
    <t>Solastalgia's mourning and the slowly evolving effect of asbestos pollution: A qualitative study in Italy. Heliyon, 5(12).(2019)</t>
  </si>
  <si>
    <t>Benham, C., &amp; Hoerst, D. (2024). What role do social-ecological factors play in ecological grief?: Insights from a global scoping review. Journal of Environmental Psychology, 93, 102184.</t>
  </si>
  <si>
    <t>https://www.sciencedirect.com/science/article/pii/S0272494423002323</t>
  </si>
  <si>
    <t>Bonafede, M., Franzoi, I. G., Sauta, M. D., Marinaccio, A., Mensi, C., Rugarli, S., ... &amp; Granieri, A. (2024). Confirmatory validation of the Mesothelioma Psychological Distress Tool—Patients: A brief patient‐reported outcome measure assessing psychological distress in malignant mesothelioma patients. Psycho‐Oncology, 33(7), e6371.</t>
  </si>
  <si>
    <t>https://onlinelibrary.wiley.com/doi/full/10.1002/pon.6371</t>
  </si>
  <si>
    <t>WoS; SCOPUS</t>
  </si>
  <si>
    <t>Zarezadeh, E., Jafari, A. J., Gholami, M., Farzadkia, M., Ashouri, E., Shahsavani, A., ... &amp; Nakhjirgan, P. (2024). A comprehensive study on the spatial and temporal variation of BTEX and asbestos in the northwest of Iran: Human risk assessment. Heliyon, 10(11).</t>
  </si>
  <si>
    <t>https://www.cell.com/heliyon/fulltext/S2405-8440(24)07671-0</t>
  </si>
  <si>
    <t xml:space="preserve">WoS; </t>
  </si>
  <si>
    <t xml:space="preserve">S.Pompele (U Padova),V.Ghetta, S. Veronese, M D.Bucuță (ULBS), I. Testoni(U Padova)
</t>
  </si>
  <si>
    <t>Spirituality and Children’s Coping with Representation of Death During the COVID-19 Pandemic: Qualitative Research with Parents. Pastoral Psychol 71, 257–273 (2022). https://doi.org/10.1007/s11089-021-00995-w</t>
  </si>
  <si>
    <t>De Vincenzo, C., Cena, L., Trainini, A., Nieddu, C., Iacona, E., Ronconi, L., &amp; Testoni, I. (2024). Perinatal Loss and Parents’ Grief Amidst the COVID-19 Pandemic: A Mixed-Method Research. Behavioral Sciences, 14(4), 339</t>
  </si>
  <si>
    <t>https://www.mdpi.com/2076-328X/14/4/339</t>
  </si>
  <si>
    <t>S.Pompele (U Padova),V.Ghetta, S. Veronese, M D.Bucuță (ULBS), I. Testoni(U Padova)</t>
  </si>
  <si>
    <t>De Vincenzo, C., Cena, L., Trainini, A., Nieddu, C., Iacona, E., &amp; Ronconi, L. (2024). De Vincenzo Ciro, Cena, Loredana; Trainini, Alice; Nieddu Chiara.; Iacona Erika; Ronconi Lucia; Testoni, Ines Perinatal Loss and Parents’ Grief Amidst the COVID-19 Pandemic: A Mixed-Method Research. BEHAVIORAL SCIENCES, 14(4), 339-339.</t>
  </si>
  <si>
    <t xml:space="preserve">Dima, G.(UniT BV), &amp; Bucuţă, M. D. (ULBS) </t>
  </si>
  <si>
    <t xml:space="preserve"> (2012). The experience of therapeutic change for psychologists preparing to become psychotherapists. Procedia-Social and Behavioral Sciences, 33, 672-676.</t>
  </si>
  <si>
    <t>Varela, R. P. (2024). Lived experiences of Filipino psychologists as mental health professionals. Asia Pacific Journal of Counselling and Psychotherapy, 1-13.</t>
  </si>
  <si>
    <t>https://www.tandfonline.com/doi/abs/10.1080/21507686.2024.2445309</t>
  </si>
  <si>
    <t xml:space="preserve">Testoni, I., (U Padova) Ronconi, L., (U Padova) Orkibi, H., (U Haifa) Biancalani, G.,(U Padova)  Raccichini, M., Franchini, L., Keisari,(U Haifa) S., Bucuta, M., (ULBS) Cieplinski, K., (U Pol)Wieser, M. (U Alpia Au) and Varani, S.,(U Padova) </t>
  </si>
  <si>
    <t>2023. Death education for Palliative care: a european project for University students. BMC Palliative Care, 22(1), p.47.</t>
  </si>
  <si>
    <t>Carrió-Fito, J., &amp; Terrón-Pérez, M. (2024). Knowledge and training among nursing students regarding the conspiracy of silence in palliative care: A participatory action research. Nurse Education in Practice, 79, 104086.</t>
  </si>
  <si>
    <t>https://www.sciencedirect.com/science/article/pii/S1471595324002154</t>
  </si>
  <si>
    <t>Testoni, I. (2024). Death education: the importance of terror management theory and of the active methods. Evidence-based nursing, 27(2), 72-72.</t>
  </si>
  <si>
    <t>https://ebn.bmj.com/content/27/2/72.info</t>
  </si>
  <si>
    <t>Scopus https://ebn.bmj.com/pages/about</t>
  </si>
  <si>
    <t>Giurcă, I. C.,(UBB)  Cătană, A., (ULBS) Sassu, R.,(ULBS)  &amp; Bucuță, M. D.(ULBS)</t>
  </si>
  <si>
    <t>The coping, the hardiness, and the sense of coherence as maintaining factors for military personnel’s mental health
Testing, Psychometrics, Methodology in Applied Psychology, 2017, Vol. 24, No. 3, pp. 349-361, DOI: 10.4473/TPM24.3.3</t>
  </si>
  <si>
    <t>Kokun, O., Pischko, I., &amp; Lozinska, N. (2024). Challenge Acceptance as a Key Psychological Characteristic of Ukrainian Sergeants During the War: A Research Note. Armed Forces &amp; Society, 0095327X241301039.</t>
  </si>
  <si>
    <t>https://journals.sagepub.com/doi/abs/10.1177/0095327X241301039</t>
  </si>
  <si>
    <t>Gabriela M. Marcu,(ULBS) Raluca D. Szekely-Copîndean (Ac Ro), Ana-Maria Radu, (UVT) Mihaela D. Bucuță,(ULBS)  Radu S. Fleacă,(ULBS) Ciprian Tănăsescu, (ULBS) Mihai D. Roman,(ULBS) Adrian Boicean,(ULBS) Ciprian I. Băcilă (ULBS)</t>
  </si>
  <si>
    <t>Resting-state frontal, frontlateral, and parietal alpha asymmetry: A pilot study examining relations with depressive disorder type and severity</t>
  </si>
  <si>
    <t>Ejaz, O; Hasan, MA; Ashraf, M; Qazi, SA, Brain Insights and Resolution of Youth Depression through Neurotechnology, CLINICAL EEG AND NEUROSCIENCE</t>
  </si>
  <si>
    <t>https://pubmed.ncbi.nlm.nih.gov/39639543/</t>
  </si>
  <si>
    <t>Valdés-Alemán, P; Téllez-Alanís, B; Platas-Neri, D; Palacios-Hernández, B, Frontal alpha and parietal theta asymmetries associated with color-induced emotions, BRAIN RESEARCH</t>
  </si>
  <si>
    <t>https://www.sciencedirect.com/science/article/abs/pii/S0006899324005511</t>
  </si>
  <si>
    <t>Scho, S; Brüchle, W; Schneefeld, J; Rosenkranz, K, Enhancing neuroplasticity in major depression: A novel 10 Hz-rTMS protocol is more effective than iTBS, JOURNAL OF AFFECTIVE DISORDERS</t>
  </si>
  <si>
    <t>https://www.sciencedirect.com/science/article/pii/S0165032724014009</t>
  </si>
  <si>
    <t>Yang, CY; Lee, HM, Effects of the Hyperparameters on CNNs for MDD Classification Using Resting-State EEG, ELECTRONICS</t>
  </si>
  <si>
    <t>https://www.mdpi.com/2079-9292/13/1/186</t>
  </si>
  <si>
    <t>Gabriela Mariana Marcu, Ana Maria Radu, Mihaela Dana Bucuță, Radu Sorin Fleacă, Ciprian Tanasescu, Mihai Dan Roman, Adrian Boicean, Ciprian Ionuț Bacilă</t>
  </si>
  <si>
    <t>Cognitive and Behavioral Factors Predicting the Decision to Vaccinate against COVID-19 in Clinical Psychiatric Population-A Cross-Sectional Surveyâ</t>
  </si>
  <si>
    <t>Santos, GRD; Ribeiro, CJN; dos Santos, JFC Jr; Almeida, VS; Nascimento, RDD; Barreto, NMPV; de Sousa, AR; Bezerra-Santos, M; Cepas, LA; Fernandes, APM; Mendes, IAC; dos Santos, AG Jr; Maronesi, MLP; de Sousa, AFL, Mpox Vaccine Hesitancy Among Brazilian Men Who Have Sex with Men: A National Cross-Sectional Study, VACCINES</t>
  </si>
  <si>
    <t>https://www.mdpi.com/2076-393X/12/11/1229</t>
  </si>
  <si>
    <t>Bosnjak, MC; Kuljancic, D; Vejnovic, AM; Hinic, D; Knezevic, V; Ratkovic, D; Bosic, V; Vasic, V; Sakic, B; Segan, D; Savic, P; Abazovic, M; Comic, M; Siladji, D; Simic-Panic, D; Poledica, OI, Rates of Vaccination against COVID-19 in Psychiatric Outpatients, JOURNAL OF PERSONALIZED MEDICINE</t>
  </si>
  <si>
    <t>https://www.mdpi.com/2075-4426/14/7/748</t>
  </si>
  <si>
    <t xml:space="preserve">Băcilă, C.,(ULBS) Ștef, L.,(ULBS) Bucuță, M.,(ULBS) Anghel, C. E., Neamțu, B.,(ULBS) Boicean, A., (ULBS)... &amp; Roman, M. </t>
  </si>
  <si>
    <t>(2023, April). The Impact of the COVID-19 Pandemic on the Management of Mental Health Services for Hospitalized Patients in Sibiu County—Central Region, Romania. In Healthcare (Vol. 11, No. 9, p. 1291). MDPI.</t>
  </si>
  <si>
    <t>Kelbrick, M., Da Silva, K., Griffiths, C., Ansari, S., Mann, N., Johnson, S., ... &amp; Tanner, J. (2024). The Impact of COVID‐19 Lockdown and Post‐Lockdown Period on Acute Psychiatric Admissions for Emotionally Unstable Personality Disorder. Progress in Neurology and Psychiatry, 28(4), e12012.</t>
  </si>
  <si>
    <t>https://onlinelibrary.wiley.com/doi/full/10.1002/pnp.12012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</si>
  <si>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</si>
  <si>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To which world regions does the valence–dominance model of social perception apply?</t>
  </si>
  <si>
    <t>Performance Stereotypes as a Function of Men's Facial Formidability in the Context of Intergroup Conflict, Brown, M; Sacco, DF; Wynne, JR, EVOLUTIONARY BEHAVIORAL SCIENCES</t>
  </si>
  <si>
    <t>10.1037/ebs0000370</t>
  </si>
  <si>
    <t>WOS</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</si>
  <si>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</si>
  <si>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Even small differences in attractiveness and formidability affect the probability and speed of selection: An online study and an offline replication, Trebicky, V; Turecek, P; Fialová, JT; Pátková, Z; Grygarová, D; Havlícek, J, EVOLUTION AND HUMAN BEHAVIOR</t>
  </si>
  <si>
    <t>10.1016/j.evolhumbehav.2024.106634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</si>
  <si>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</si>
  <si>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Diversity perceptions and neighborhood preferences for visual representations of mixed racial groups, Meyers, C; Kim, J; Kawakami, K, SCIENTIFIC REPORTS</t>
  </si>
  <si>
    <t>10.1038/s41598-024-76599-0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</si>
  <si>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</si>
  <si>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Does putting down your smartphone make you happier? the effects of restricting digital media on well-being, Walsh, LC; Regan, A; Okabe-Miyamoto, K; Lyubomirsky, S, PLOS ONE</t>
  </si>
  <si>
    <t>10.1371/journal.pone.0306910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</si>
  <si>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</si>
  <si>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Taxonomy for Human Social Perception: Data-Driven Modeling With Cinematic Stimuli, Santavirta, S; Malén, T; Erdemli, A; Nummenmaa, L, JOURNAL OF PERSONALITY AND SOCIAL PSYCHOLOGY</t>
  </si>
  <si>
    <t>10.1037/pspa0000415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</si>
  <si>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</si>
  <si>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Perceptions of facial trustworthiness and dominance modulate early responses to male facial sexual dimorphism, Dixson, BJW; Nelson, NL; Moses, E; Lee, AJ; Pegna, AJ, EVOLUTION AND HUMAN BEHAVIOR</t>
  </si>
  <si>
    <t>10.1016/j.evolhumbehav.2024.106629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</si>
  <si>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</si>
  <si>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Rethinking multi-site studies in social and personality psychology: Can the cross-indigenous approach remedy common cross-cultural vulnerabilities?, Silan, M, SOCIAL AND PERSONALITY PSYCHOLOGY COMPASS</t>
  </si>
  <si>
    <t>10.1111/spc3.70007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</si>
  <si>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</si>
  <si>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Facial finetuning: using pretrained image classification models to predict politicians' success, Lindholm, A; Hjorth, C; Schuessler, J, POLITICAL SCIENCE RESEARCH AND METHODS</t>
  </si>
  <si>
    <t>10.1017/psrm.2024.38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</si>
  <si>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</si>
  <si>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Multidimensional Neural Representation of Face Impressions, Chwe, JAH; Vartiainen, HI; Freeman, JB, JOURNAL OF NEUROSCIENCE</t>
  </si>
  <si>
    <t>10.1523/JNEUROSCI.0542-24.2024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</si>
  <si>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</si>
  <si>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Generative neural networks for experimental manipulation: Examining dominance-trustworthiness face impressions with data-efficient models, Sobieszek, A; Siemiatkowski, M; Imbir, KK, BRITISH JOURNAL OF PSYCHOLOGY</t>
  </si>
  <si>
    <t>10.1111/bjop.12732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</si>
  <si>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</si>
  <si>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Determinants of Shared and Idiosyncratic Contributions to Judgments of Faces, Albohn, DN; Martinez, JE; Todorov, A, JOURNAL OF EXPERIMENTAL PSYCHOLOGY-HUMAN PERCEPTION AND PERFORMANCE</t>
  </si>
  <si>
    <t>10.1037/xhp0001239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</si>
  <si>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</si>
  <si>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Mate assessment based on physical characteristics: a review and reflection, Watkins, CD, BIOLOGICAL REVIEWS</t>
  </si>
  <si>
    <t>10.1111/brv.13131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</si>
  <si>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</si>
  <si>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An exploration of Italian laypeople's belief in how human memory works, Stockner, M; Convertino, G; Talbot, J; Marchetti, M; Mitaritonna, D; Vicario, M; Mazzoni, G, MEMORY</t>
  </si>
  <si>
    <t>10.1080/09658211.2024.2387093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</si>
  <si>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</si>
  <si>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Unconstrained Descriptions of Facebook Profile Pictures Support High-Dimensional Models of Impression Formation, Connor, P; Nicolas, G; Antonoplis, S; Koch, A, PERSONALITY AND SOCIAL PSYCHOLOGY BULLETIN</t>
  </si>
  <si>
    <t>10.1177/01461672241266651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</si>
  <si>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</si>
  <si>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Want to Try a Registered Report? Here Are Our Lessons Learned, Oshiro, B; Alley, LJ; Flake, JK, CANADIAN JOURNAL OF EXPERIMENTAL PSYCHOLOGY-REVUE CANADIENNE DE PSYCHOLOGIE EXPERIMENTALE</t>
  </si>
  <si>
    <t>10.1037/cep0000338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</si>
  <si>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</si>
  <si>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Implicit bias and experience influence overall but not relative trustworthiness judgment of other-race faces, Cheung, OS; Quimpo, NJ; Smoley, J, SCIENTIFIC REPORTS</t>
  </si>
  <si>
    <t>10.1038/s41598-024-66705-7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</si>
  <si>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</si>
  <si>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Not to follow because of distrust: perceived trust modulates the gaze cueing effect, Ding, XW; Gan, J; Xu, LZ; Zhou, XZ; Gao, DG; Sun, YL, PSYCHOLOGICAL RESEARCH-PSYCHOLOGISCHE FORSCHUNG</t>
  </si>
  <si>
    <t>10.1007/s00426-024-02000-4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</si>
  <si>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</si>
  <si>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time course of person perception from voices in the brain, Lavan, N; Rinke, P; Scharinger, M, PROCEEDINGS OF THE NATIONAL ACADEMY OF SCIENCES OF THE UNITED STATES OF AMERICA</t>
  </si>
  <si>
    <t>10.1073/pnas.2318361121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</si>
  <si>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</si>
  <si>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Predicting personality or prejudice? Facial inference in the age of artificial intelligence, Madan, S; Park, G, CURRENT OPINION IN PSYCHOLOGY</t>
  </si>
  <si>
    <t>10.1016/j.copsyc.2024.101815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</si>
  <si>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</si>
  <si>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Decoding the language of first impressions: Comparing models of first impressions of faces derived from free-text descriptions and trait ratings, Jones, AL; Shiramizu, V; Jones, BC, BRITISH JOURNAL OF PSYCHOLOGY</t>
  </si>
  <si>
    <t>10.1111/bjop.12717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</si>
  <si>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</si>
  <si>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 evidence for an other-race effect in dominance and trustworthy judgements from faces, Wang, A; Quinn, BPA; Gofton, H; Andrews, TJ, PERCEPTION</t>
  </si>
  <si>
    <t>10.1177/03010066241258204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</si>
  <si>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</si>
  <si>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Social Judgments From Faces and Bodies, Bjornsdottir, RT; Connor, P; Rule, NO, JOURNAL OF PERSONALITY AND SOCIAL PSYCHOLOGY</t>
  </si>
  <si>
    <t>10.1037/pspa0000397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</si>
  <si>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</si>
  <si>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Understanding Family Dynamics in a Cross-Cultural Sample: A Multi-National Study, Rogers, MM; Cuccolo, K; McKinney, C; Edlund, JE; Grahe, JE; Zlokovich, MS; Bauer, LM; El-Kour, T; Hässler, T; Jia, F; Norvilitis, J; Shane-Simpson, C; Yockey, RA; Alvarez, LDC; Eisner, L; Evans, TR; Farahani, H; Haden, S; Hawkins, G; Kawabata, Y; Stoppa, T; Özdogru, AA; Akkas, H; Dworakowski, O; Matteson, A; Fletcher, T; Marrero, AG; Godleski, S; Gosnell, CL; Heydasch, L; Jerge, A; Oliveros, AD; Simsek, MÖ; Wegman, JJ; Wright, S; Zhao, SB; Azadfallah, P; Gibbs, R; Koch, C; Meth, I; Ogba, KTU; Metin-Orta, I; Redker, C; Reyes, C; Rosen, LH; Balzarini, RN; Kalibatseva, Z, PSI CHI JOURNAL OF PSYCHOLOGICAL RESEARCH</t>
  </si>
  <si>
    <t>10.24839/2325-7342.JN29.2.140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</si>
  <si>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</si>
  <si>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Impact of Duchenne and Non-Duchenne Smiles on Perceived Trustworthiness of Black and White Faces: A Black Perspective, Kawakami, K; Meyers, C; Friesen, JP, JOURNAL OF EXPERIMENTAL PSYCHOLOGY-GENERAL</t>
  </si>
  <si>
    <t>10.1037/xge0001597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</si>
  <si>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</si>
  <si>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Women ' s sensitivity to threat in online dating and the (in)effectiveness of standard safety warnings, Shuster, S; Bird, BM; Buhler, T; Witzel, A; Geniole, SN, COMPUTERS IN HUMAN BEHAVIOR</t>
  </si>
  <si>
    <t>10.1016/j.chb.2024.108234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</si>
  <si>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</si>
  <si>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Multi-Dimensional Data Analysis Platform (MuDAP): A Cognitive Science Data Toolbox, Li, XL; Wang, YM; Bi, XY; Xu, YL; Ying, HJ; Chen, YY, SYMMETRY-BASEL</t>
  </si>
  <si>
    <t>10.3390/sym16040503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</si>
  <si>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</si>
  <si>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Assessing the Role of Facial Symmetry and Asymmetry between Partners in Predicting Relationship Duration: A Pilot Deep Learning Analysis of Celebrity Couples, Shavlokhova, V; Vollmer, A; Stoll, C; Vollmer, M; Lang, GM; Saravi, B, SYMMETRY-BASEL</t>
  </si>
  <si>
    <t>10.3390/sym16020176</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</si>
  <si>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</si>
  <si>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Racial Prejudice Affects Representations of Facial Trustworthiness, Hutchings, RJ; Freiburger, E; Sim, M; Hugenberg, K, PSYCHOLOGICAL SCIENCE</t>
  </si>
  <si>
    <t>10.1177/09567976231225094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</si>
  <si>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</si>
  <si>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Testing perceivers' accuracy and accuracy awareness when forming personality impressions from faces, Jaeger, B; Sleegers, WWA; Stern, J; Penke, L; Jones, AL, EUROPEAN JOURNAL OF PERSONALITY</t>
  </si>
  <si>
    <t>10.1177/08902070231225728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</si>
  <si>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</si>
  <si>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normative significance of the valuation report in light of the resolution on disposing of real estate under a premises in exchange for land settlement, Slotwinski, S, STUDIA PRAWNICZE KUL</t>
  </si>
  <si>
    <t>10.31743/sp.16774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</si>
  <si>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</si>
  <si>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Beyond playing 20 questions with nature: Integrative experiment design in the social and behavioral sciences, Almaatouq A.; Griffiths T.L.; Suchow J.W.; Whiting M.E.; Evans J.; Watts D.J.,</t>
  </si>
  <si>
    <t>10.1017/S0140525X22002874</t>
  </si>
  <si>
    <r>
      <rPr>
        <rFont val="Arial Narrow"/>
        <color theme="1"/>
        <sz val="10.0"/>
      </rPr>
      <t xml:space="preserve">Wang, K., Goldenberg, A., Dorison, C.A..,..., </t>
    </r>
    <r>
      <rPr>
        <rFont val="Arial Narrow"/>
        <b/>
        <color theme="1"/>
        <sz val="10.0"/>
      </rPr>
      <t>Marcu, M. Gabriela (ULBS)</t>
    </r>
    <r>
      <rPr>
        <rFont val="Arial Narrow"/>
        <color theme="1"/>
        <sz val="10.0"/>
      </rPr>
      <t>; et al.</t>
    </r>
  </si>
  <si>
    <t>A multi-country test of brief reappraisal interventions on emotions during the COVID-19 pandemic</t>
  </si>
  <si>
    <t>Aviad, S; Shnitzer-Meirovich, S; Gur, A, Parental Burnout in Israeli Parents of Children with ASD During Wartime: The Role of Child Behavior, Parental Emotion Regulation, Stress, and Social Support, JOURNAL OF AUTISM AND DEVELOPMENTAL DISORDERS</t>
  </si>
  <si>
    <t>10.1007/s10803-024-06653-3</t>
  </si>
  <si>
    <r>
      <rPr>
        <rFont val="Arial Narrow"/>
        <color theme="1"/>
        <sz val="10.0"/>
      </rPr>
      <t xml:space="preserve">Wang, K., Goldenberg, A., Dorison, C.A..,..., </t>
    </r>
    <r>
      <rPr>
        <rFont val="Arial Narrow"/>
        <b/>
        <color theme="1"/>
        <sz val="10.0"/>
      </rPr>
      <t>Marcu, M. Gabriela (ULBS)</t>
    </r>
    <r>
      <rPr>
        <rFont val="Arial Narrow"/>
        <color theme="1"/>
        <sz val="10.0"/>
      </rPr>
      <t>; et al.</t>
    </r>
  </si>
  <si>
    <t>Almeida, JRD, Public history and participatory research in the present time: body and orality in an engaged laboratory, TEMPO E ARGUMENTO</t>
  </si>
  <si>
    <t>10.5965/2175180316432024e0111</t>
  </si>
  <si>
    <r>
      <rPr>
        <rFont val="Arial Narrow"/>
        <color theme="1"/>
        <sz val="10.0"/>
      </rPr>
      <t xml:space="preserve">Wang, K., Goldenberg, A., Dorison, C.A..,..., </t>
    </r>
    <r>
      <rPr>
        <rFont val="Arial Narrow"/>
        <b/>
        <color theme="1"/>
        <sz val="10.0"/>
      </rPr>
      <t>Marcu, M. Gabriela (ULBS)</t>
    </r>
    <r>
      <rPr>
        <rFont val="Arial Narrow"/>
        <color theme="1"/>
        <sz val="10.0"/>
      </rPr>
      <t>; et al.</t>
    </r>
  </si>
  <si>
    <t>Shnitzer-Meirovich, S; Aviad, S; Bechar-katz, I; Araten-Bergman, T; Shenaar-Golan, V; Gur, A, The associations between child behavioral problems, parents' emotional regulation difficulties, and parental burnout among Israeli parents of children with autism during wartime, FRONTIERS IN PSYCHOLOGY</t>
  </si>
  <si>
    <t>10.3389/fpsyg.2024.1439384</t>
  </si>
  <si>
    <r>
      <rPr>
        <rFont val="Arial Narrow"/>
        <color theme="1"/>
        <sz val="10.0"/>
      </rPr>
      <t xml:space="preserve">Wang, K., Goldenberg, A., Dorison, C.A..,..., </t>
    </r>
    <r>
      <rPr>
        <rFont val="Arial Narrow"/>
        <b/>
        <color theme="1"/>
        <sz val="10.0"/>
      </rPr>
      <t>Marcu, M. Gabriela (ULBS)</t>
    </r>
    <r>
      <rPr>
        <rFont val="Arial Narrow"/>
        <color theme="1"/>
        <sz val="10.0"/>
      </rPr>
      <t>; et al.</t>
    </r>
  </si>
  <si>
    <t>Han, X; Wang, YW; Mu, Y, The impact of pandemic threats on intertemporal choices in Chinese and Americans, SCIENTIFIC REPORTS</t>
  </si>
  <si>
    <t>10.1038/s41598-024-76701-6</t>
  </si>
  <si>
    <r>
      <rPr>
        <rFont val="Arial Narrow"/>
        <color theme="1"/>
        <sz val="10.0"/>
      </rPr>
      <t xml:space="preserve">Wang, K., Goldenberg, A., Dorison, C.A..,..., </t>
    </r>
    <r>
      <rPr>
        <rFont val="Arial Narrow"/>
        <b/>
        <color theme="1"/>
        <sz val="10.0"/>
      </rPr>
      <t>Marcu, M. Gabriela (ULBS)</t>
    </r>
    <r>
      <rPr>
        <rFont val="Arial Narrow"/>
        <color theme="1"/>
        <sz val="10.0"/>
      </rPr>
      <t>; et al.</t>
    </r>
  </si>
  <si>
    <t>Santirocchi, A; Spataro, P; Rossi-Arnaud, C; Esposito, A; Costanzi, M; Alessi, F; Cestari, V, The role of personality traits and emotional intelligence in the evaluation of the benefits and costs of social distancing during a pandemic outbreak, SCIENTIFIC REPORTS</t>
  </si>
  <si>
    <t>10.1038/s41598-024-74217-7</t>
  </si>
  <si>
    <r>
      <rPr>
        <rFont val="Arial Narrow"/>
        <color theme="1"/>
        <sz val="10.0"/>
      </rPr>
      <t xml:space="preserve">Wang, K., Goldenberg, A., Dorison, C.A..,..., </t>
    </r>
    <r>
      <rPr>
        <rFont val="Arial Narrow"/>
        <b/>
        <color theme="1"/>
        <sz val="10.0"/>
      </rPr>
      <t>Marcu, M. Gabriela (ULBS)</t>
    </r>
    <r>
      <rPr>
        <rFont val="Arial Narrow"/>
        <color theme="1"/>
        <sz val="10.0"/>
      </rPr>
      <t>; et al.</t>
    </r>
  </si>
  <si>
    <t>Silan, M, Rethinking multi-site studies in social and personality psychology: Can the cross-indigenous approach remedy common cross-cultural vulnerabilities?, SOCIAL AND PERSONALITY PSYCHOLOGY COMPASS</t>
  </si>
  <si>
    <r>
      <rPr>
        <rFont val="Arial Narrow"/>
        <color theme="1"/>
        <sz val="10.0"/>
      </rPr>
      <t xml:space="preserve">Wang, K., Goldenberg, A., Dorison, C.A..,..., </t>
    </r>
    <r>
      <rPr>
        <rFont val="Arial Narrow"/>
        <b/>
        <color theme="1"/>
        <sz val="10.0"/>
      </rPr>
      <t>Marcu, M. Gabriela (ULBS)</t>
    </r>
    <r>
      <rPr>
        <rFont val="Arial Narrow"/>
        <color theme="1"/>
        <sz val="10.0"/>
      </rPr>
      <t>; et al.</t>
    </r>
  </si>
  <si>
    <t>Lang, MG; Soule, E; Tinsley, CH, Psychology, Soft Skills, or Cash? Evidence on Marginal Investments, ECONOMIC DEVELOPMENT AND CULTURAL CHANGE</t>
  </si>
  <si>
    <t>10.1086/727787</t>
  </si>
  <si>
    <r>
      <rPr>
        <rFont val="Arial Narrow"/>
        <color theme="1"/>
        <sz val="10.0"/>
      </rPr>
      <t xml:space="preserve">Wang, K., Goldenberg, A., Dorison, C.A..,..., </t>
    </r>
    <r>
      <rPr>
        <rFont val="Arial Narrow"/>
        <b/>
        <color theme="1"/>
        <sz val="10.0"/>
      </rPr>
      <t>Marcu, M. Gabriela (ULBS)</t>
    </r>
    <r>
      <rPr>
        <rFont val="Arial Narrow"/>
        <color theme="1"/>
        <sz val="10.0"/>
      </rPr>
      <t>; et al.</t>
    </r>
  </si>
  <si>
    <t>Fulawka, K; Hertwig, R; Pachur, T, COVID-19 vaccine refusal is driven by deliberate ignorance and cognitive distortions, NPJ VACCINES</t>
  </si>
  <si>
    <t>10.1038/s41541-024-00951-8</t>
  </si>
  <si>
    <r>
      <rPr>
        <rFont val="Arial Narrow"/>
        <color theme="1"/>
        <sz val="10.0"/>
      </rPr>
      <t xml:space="preserve">Wang, K., Goldenberg, A., Dorison, C.A..,..., </t>
    </r>
    <r>
      <rPr>
        <rFont val="Arial Narrow"/>
        <b/>
        <color theme="1"/>
        <sz val="10.0"/>
      </rPr>
      <t>Marcu, M. Gabriela (ULBS)</t>
    </r>
    <r>
      <rPr>
        <rFont val="Arial Narrow"/>
        <color theme="1"/>
        <sz val="10.0"/>
      </rPr>
      <t>; et al.</t>
    </r>
  </si>
  <si>
    <t>Chen, MS; Soto, JA, Expanding the Scope of Diverse Contexts in Affective Science, AFFECTIVE SCIENCE</t>
  </si>
  <si>
    <t>10.1007/s42761-024-00261-1</t>
  </si>
  <si>
    <r>
      <rPr>
        <rFont val="Arial Narrow"/>
        <color theme="1"/>
        <sz val="10.0"/>
      </rPr>
      <t xml:space="preserve">Wang, K., Goldenberg, A., Dorison, C.A..,..., </t>
    </r>
    <r>
      <rPr>
        <rFont val="Arial Narrow"/>
        <b/>
        <color theme="1"/>
        <sz val="10.0"/>
      </rPr>
      <t>Marcu, M. Gabriela (ULBS)</t>
    </r>
    <r>
      <rPr>
        <rFont val="Arial Narrow"/>
        <color theme="1"/>
        <sz val="10.0"/>
      </rPr>
      <t>; et al.</t>
    </r>
  </si>
  <si>
    <t>Hostler, TJ, Open Research Reforms and the Capitalist University: Areas of Opposition and Alignment, COLLABRA-PSYCHOLOGY</t>
  </si>
  <si>
    <t>10.1525/collabra.121383</t>
  </si>
  <si>
    <r>
      <rPr>
        <rFont val="Arial Narrow"/>
        <color theme="1"/>
        <sz val="10.0"/>
      </rPr>
      <t xml:space="preserve">Wang, K., Goldenberg, A., Dorison, C.A..,..., </t>
    </r>
    <r>
      <rPr>
        <rFont val="Arial Narrow"/>
        <b/>
        <color theme="1"/>
        <sz val="10.0"/>
      </rPr>
      <t>Marcu, M. Gabriela (ULBS)</t>
    </r>
    <r>
      <rPr>
        <rFont val="Arial Narrow"/>
        <color theme="1"/>
        <sz val="10.0"/>
      </rPr>
      <t>; et al.</t>
    </r>
  </si>
  <si>
    <t>Guevarra, DA; Webster, CT; Moros, JN; Kross, E; Moser, JS, Remotely administered non-deceptive placebos reduce COVID-related stress, anxiety, and depression, APPLIED PSYCHOLOGY-HEALTH AND WELL BEING</t>
  </si>
  <si>
    <t>10.1111/aphw.12583</t>
  </si>
  <si>
    <r>
      <rPr>
        <rFont val="Arial Narrow"/>
        <color theme="1"/>
        <sz val="10.0"/>
      </rPr>
      <t xml:space="preserve">Wang, K., Goldenberg, A., Dorison, C.A..,..., </t>
    </r>
    <r>
      <rPr>
        <rFont val="Arial Narrow"/>
        <b/>
        <color theme="1"/>
        <sz val="10.0"/>
      </rPr>
      <t>Marcu, M. Gabriela (ULBS)</t>
    </r>
    <r>
      <rPr>
        <rFont val="Arial Narrow"/>
        <color theme="1"/>
        <sz val="10.0"/>
      </rPr>
      <t>; et al.</t>
    </r>
  </si>
  <si>
    <t>Karimi, M; Khami, MR; Varmazyari, S; Shamshiri, AR; Hormozi, M; Aly, NM; Foláyan, MO, COVID-19's psychological toll on oral health: A cross-sectional study in Iranian adults, PLOS ONE</t>
  </si>
  <si>
    <t>10.1371/journal.pone.0307429</t>
  </si>
  <si>
    <r>
      <rPr>
        <rFont val="Arial Narrow"/>
        <color theme="1"/>
        <sz val="10.0"/>
      </rPr>
      <t xml:space="preserve">Wang, K., Goldenberg, A., Dorison, C.A..,..., </t>
    </r>
    <r>
      <rPr>
        <rFont val="Arial Narrow"/>
        <b/>
        <color theme="1"/>
        <sz val="10.0"/>
      </rPr>
      <t>Marcu, M. Gabriela (ULBS)</t>
    </r>
    <r>
      <rPr>
        <rFont val="Arial Narrow"/>
        <color theme="1"/>
        <sz val="10.0"/>
      </rPr>
      <t>; et al.</t>
    </r>
  </si>
  <si>
    <t>Wang, K; Rees, VW; Dorison, CA; Kawachi, I; Lerner, JS, The role of positive emotion in harmful health behavior: Implications for theory and public health campaigns, PROCEEDINGS OF THE NATIONAL ACADEMY OF SCIENCES OF THE UNITED STATES OF AMERICA</t>
  </si>
  <si>
    <t>10.1073/pnas.2320750121</t>
  </si>
  <si>
    <r>
      <rPr>
        <rFont val="Arial Narrow"/>
        <color theme="1"/>
        <sz val="10.0"/>
      </rPr>
      <t xml:space="preserve">Wang, K., Goldenberg, A., Dorison, C.A..,..., </t>
    </r>
    <r>
      <rPr>
        <rFont val="Arial Narrow"/>
        <b/>
        <color theme="1"/>
        <sz val="10.0"/>
      </rPr>
      <t>Marcu, M. Gabriela (ULBS)</t>
    </r>
    <r>
      <rPr>
        <rFont val="Arial Narrow"/>
        <color theme="1"/>
        <sz val="10.0"/>
      </rPr>
      <t>; et al.</t>
    </r>
  </si>
  <si>
    <t>Behnke, M; Lakens, D; Petrova, K; Chwilkowska, P; Bialek, SJ; Kloskowski, M; Krzyzaniak, W; Maciejewski, P; Kaczmarek, LD; Szymanski, K; Jamieson, JP; Gross, JJ, Applying a synergistic mindsets intervention to an esports context, ROYAL SOCIETY OPEN SCIENCE</t>
  </si>
  <si>
    <t>10.1098/rsos.240691</t>
  </si>
  <si>
    <r>
      <rPr>
        <rFont val="Arial Narrow"/>
        <color theme="1"/>
        <sz val="10.0"/>
      </rPr>
      <t xml:space="preserve">Wang, K., Goldenberg, A., Dorison, C.A..,..., </t>
    </r>
    <r>
      <rPr>
        <rFont val="Arial Narrow"/>
        <b/>
        <color theme="1"/>
        <sz val="10.0"/>
      </rPr>
      <t>Marcu, M. Gabriela (ULBS)</t>
    </r>
    <r>
      <rPr>
        <rFont val="Arial Narrow"/>
        <color theme="1"/>
        <sz val="10.0"/>
      </rPr>
      <t>; et al.</t>
    </r>
  </si>
  <si>
    <t>Kam, JWY; Wan-Sai-Cheong, L; Zuk, AAO; Mehta, A; Dixon, ML; Gross, JJ, A Brief Reappraisal Intervention Leads to Durable Affective Benefits, EMOTION</t>
  </si>
  <si>
    <t>10.1037/emo0001391</t>
  </si>
  <si>
    <r>
      <rPr>
        <rFont val="Arial Narrow"/>
        <color theme="1"/>
        <sz val="10.0"/>
      </rPr>
      <t xml:space="preserve">Wang, K., Goldenberg, A., Dorison, C.A..,..., </t>
    </r>
    <r>
      <rPr>
        <rFont val="Arial Narrow"/>
        <b/>
        <color theme="1"/>
        <sz val="10.0"/>
      </rPr>
      <t>Marcu, M. Gabriela (ULBS)</t>
    </r>
    <r>
      <rPr>
        <rFont val="Arial Narrow"/>
        <color theme="1"/>
        <sz val="10.0"/>
      </rPr>
      <t>; et al.</t>
    </r>
  </si>
  <si>
    <t>Martignoni, MM; Raulo, A; Linkovski, O; Kolodny, O, SIR plus models: accounting for interaction-dependent disease susceptibility in the planning of public health interventions, SCIENTIFIC REPORTS</t>
  </si>
  <si>
    <t>10.1038/s41598-024-63008-9</t>
  </si>
  <si>
    <r>
      <rPr>
        <rFont val="Arial Narrow"/>
        <color theme="1"/>
        <sz val="10.0"/>
      </rPr>
      <t xml:space="preserve">Wang, K., Goldenberg, A., Dorison, C.A..,..., </t>
    </r>
    <r>
      <rPr>
        <rFont val="Arial Narrow"/>
        <b/>
        <color theme="1"/>
        <sz val="10.0"/>
      </rPr>
      <t>Marcu, M. Gabriela (ULBS)</t>
    </r>
    <r>
      <rPr>
        <rFont val="Arial Narrow"/>
        <color theme="1"/>
        <sz val="10.0"/>
      </rPr>
      <t>; et al.</t>
    </r>
  </si>
  <si>
    <t>Xing, HL; Yao, ML; Liu, HR, Transition of academic motivation profiles and its relationship with academic outcomes, perceived parenting, and self-regulated emotion strategies, LEARNING AND INDIVIDUAL DIFFERENCES</t>
  </si>
  <si>
    <t>10.1016/j.lindif.2024.102460</t>
  </si>
  <si>
    <r>
      <rPr>
        <rFont val="Arial Narrow"/>
        <color theme="1"/>
        <sz val="10.0"/>
      </rPr>
      <t xml:space="preserve">Wang, K., Goldenberg, A., Dorison, C.A..,..., </t>
    </r>
    <r>
      <rPr>
        <rFont val="Arial Narrow"/>
        <b/>
        <color theme="1"/>
        <sz val="10.0"/>
      </rPr>
      <t>Marcu, M. Gabriela (ULBS)</t>
    </r>
    <r>
      <rPr>
        <rFont val="Arial Narrow"/>
        <color theme="1"/>
        <sz val="10.0"/>
      </rPr>
      <t>; et al.</t>
    </r>
  </si>
  <si>
    <t>Atlaw, D; Charkos, TG; Kasim, J; Chatu, VK, Why does the number of antenatal care visits in Ethiopia remain low?: A Bayesian multilevel approach, PLOS ONE</t>
  </si>
  <si>
    <t>10.1371/journal.pone.0302560</t>
  </si>
  <si>
    <r>
      <rPr>
        <rFont val="Arial Narrow"/>
        <color theme="1"/>
        <sz val="10.0"/>
      </rPr>
      <t xml:space="preserve">Wang, K., Goldenberg, A., Dorison, C.A..,..., </t>
    </r>
    <r>
      <rPr>
        <rFont val="Arial Narrow"/>
        <b/>
        <color theme="1"/>
        <sz val="10.0"/>
      </rPr>
      <t>Marcu, M. Gabriela (ULBS)</t>
    </r>
    <r>
      <rPr>
        <rFont val="Arial Narrow"/>
        <color theme="1"/>
        <sz val="10.0"/>
      </rPr>
      <t>; et al.</t>
    </r>
  </si>
  <si>
    <t>Stover, AD; Shulkin, J; Lac, A; Rapp, T, A meta-analysis of cognitive reappraisal and personal resilience, CLINICAL PSYCHOLOGY REVIEW</t>
  </si>
  <si>
    <t>10.1016/j.cpr.2024.102428</t>
  </si>
  <si>
    <r>
      <rPr>
        <rFont val="Arial Narrow"/>
        <color theme="1"/>
        <sz val="10.0"/>
      </rPr>
      <t xml:space="preserve">Wang, K., Goldenberg, A., Dorison, C.A..,..., </t>
    </r>
    <r>
      <rPr>
        <rFont val="Arial Narrow"/>
        <b/>
        <color theme="1"/>
        <sz val="10.0"/>
      </rPr>
      <t>Marcu, M. Gabriela (ULBS)</t>
    </r>
    <r>
      <rPr>
        <rFont val="Arial Narrow"/>
        <color theme="1"/>
        <sz val="10.0"/>
      </rPr>
      <t>; et al.</t>
    </r>
  </si>
  <si>
    <t>Leung, ANM; Ho, HCY; Hou, WK; Poon, KT; Kwan, JLY; Chan, YC, A 1-year longitudinal study on experiencing workplace cyberbullying, affective well-being and work engagement of teachers: The mediating effect of cognitive reappraisal, APPLIED PSYCHOLOGY-HEALTH AND WELL BEING</t>
  </si>
  <si>
    <t>10.1111/aphw.12546</t>
  </si>
  <si>
    <r>
      <rPr>
        <rFont val="Arial Narrow"/>
        <color theme="1"/>
        <sz val="10.0"/>
      </rPr>
      <t xml:space="preserve">Wang, K., Goldenberg, A., Dorison, C.A..,..., </t>
    </r>
    <r>
      <rPr>
        <rFont val="Arial Narrow"/>
        <b/>
        <color theme="1"/>
        <sz val="10.0"/>
      </rPr>
      <t>Marcu, M. Gabriela (ULBS)</t>
    </r>
    <r>
      <rPr>
        <rFont val="Arial Narrow"/>
        <color theme="1"/>
        <sz val="10.0"/>
      </rPr>
      <t>; et al.</t>
    </r>
  </si>
  <si>
    <t>Zhang, PD; Peng, BB; Mi, ZF; Lin, ZG; Du, HB; Cheng, L; Zhou, XF; Cao, GZ, The reduction of effective feedback reception due to negative emotions in appeals, HUMANITIES &amp; SOCIAL SCIENCES COMMUNICATIONS</t>
  </si>
  <si>
    <t>10.1057/s41599-024-03009-1</t>
  </si>
  <si>
    <r>
      <rPr>
        <rFont val="Arial Narrow"/>
        <color theme="1"/>
        <sz val="10.0"/>
      </rPr>
      <t xml:space="preserve">Wang, K., Goldenberg, A., Dorison, C.A..,..., </t>
    </r>
    <r>
      <rPr>
        <rFont val="Arial Narrow"/>
        <b/>
        <color theme="1"/>
        <sz val="10.0"/>
      </rPr>
      <t>Marcu, M. Gabriela (ULBS)</t>
    </r>
    <r>
      <rPr>
        <rFont val="Arial Narrow"/>
        <color theme="1"/>
        <sz val="10.0"/>
      </rPr>
      <t>; et al.</t>
    </r>
  </si>
  <si>
    <t>Leong, CA; Summers, A; Grote, V; Jackson, K; Dowling, G; Snowberg, K; Cotten, P; Cheung, E; Yang, D; Addington, EL; Moskowitz, JT, Randomized controlled trial of a positive emotion regulation intervention to reduce stress in family caregivers of individuals with Alzheimer's disease: protocol and design for the LEAF 2.0 study, BMC GERIATRICS</t>
  </si>
  <si>
    <t>10.1186/s12877-024-04817-5</t>
  </si>
  <si>
    <r>
      <rPr>
        <rFont val="Arial Narrow"/>
        <color theme="1"/>
        <sz val="10.0"/>
      </rPr>
      <t xml:space="preserve">Wang, K., Goldenberg, A., Dorison, C.A..,..., </t>
    </r>
    <r>
      <rPr>
        <rFont val="Arial Narrow"/>
        <b/>
        <color theme="1"/>
        <sz val="10.0"/>
      </rPr>
      <t>Marcu, M. Gabriela (ULBS)</t>
    </r>
    <r>
      <rPr>
        <rFont val="Arial Narrow"/>
        <color theme="1"/>
        <sz val="10.0"/>
      </rPr>
      <t>; et al.</t>
    </r>
  </si>
  <si>
    <t>Duque, M; De Coninck, D; Montero-Zamora, P; Sahbaz, S; Bautista, T; Ertanir, B; Garcia, MF; Alpysbekova, A; Scaramutti, C; Laboy, M; Vo, D; Acaf, Y; Vignoles, V; Schwartz, SJ, The spillover effect of implicit immigrant stereotypes and incidental pandemic threat, INTERNATIONAL JOURNAL OF INTERCULTURAL RELATIONS</t>
  </si>
  <si>
    <t>10.1016/j.ijintrel.2024.101939</t>
  </si>
  <si>
    <r>
      <rPr>
        <rFont val="Arial Narrow"/>
        <color theme="1"/>
        <sz val="10.0"/>
      </rPr>
      <t xml:space="preserve">Wang, K., Goldenberg, A., Dorison, C.A..,..., </t>
    </r>
    <r>
      <rPr>
        <rFont val="Arial Narrow"/>
        <b/>
        <color theme="1"/>
        <sz val="10.0"/>
      </rPr>
      <t>Marcu, M. Gabriela (ULBS)</t>
    </r>
    <r>
      <rPr>
        <rFont val="Arial Narrow"/>
        <color theme="1"/>
        <sz val="10.0"/>
      </rPr>
      <t>; et al.</t>
    </r>
  </si>
  <si>
    <t>Murray, K; Dawel, A; Batterham, PJ; Gulliver, A; Farrer, LM; Harris, RMR; Shou, YY; Calear, AL, Cognitive reappraisal moderates the protective effect of body satisfaction on mental health and wellbeing in adults: A prospective study during COVID-19 lockdown, JOURNAL OF AFFECTIVE DISORDERS</t>
  </si>
  <si>
    <t>10.1016/j.jad.2024.01.253</t>
  </si>
  <si>
    <r>
      <rPr>
        <rFont val="Arial Narrow"/>
        <color theme="1"/>
        <sz val="10.0"/>
      </rPr>
      <t xml:space="preserve">Wang, K., Goldenberg, A., Dorison, C.A..,..., </t>
    </r>
    <r>
      <rPr>
        <rFont val="Arial Narrow"/>
        <b/>
        <color theme="1"/>
        <sz val="10.0"/>
      </rPr>
      <t>Marcu, M. Gabriela (ULBS)</t>
    </r>
    <r>
      <rPr>
        <rFont val="Arial Narrow"/>
        <color theme="1"/>
        <sz val="10.0"/>
      </rPr>
      <t>; et al.</t>
    </r>
  </si>
  <si>
    <t>For Whom and What Does Cognitive Reappraisal Help? A Prospective Study, Dawel A.; Mewton P.; Gulliver A.; Farrer L.M.; Calear A.L.; Newman E.; Cherbuin N., Cognitive Therapy and Research</t>
  </si>
  <si>
    <t>10.1007/s10608-023-10407-3</t>
  </si>
  <si>
    <r>
      <rPr>
        <rFont val="Arial Narrow"/>
        <color theme="1"/>
        <sz val="10.0"/>
      </rPr>
      <t xml:space="preserve">Wang, K., Goldenberg, A., Dorison, C.A..,..., </t>
    </r>
    <r>
      <rPr>
        <rFont val="Arial Narrow"/>
        <b/>
        <color theme="1"/>
        <sz val="10.0"/>
      </rPr>
      <t>Marcu, M. Gabriela (ULBS)</t>
    </r>
    <r>
      <rPr>
        <rFont val="Arial Narrow"/>
        <color theme="1"/>
        <sz val="10.0"/>
      </rPr>
      <t>; et al.</t>
    </r>
  </si>
  <si>
    <t>Maternal distress during the COVID-19 outbreak: A socio-ecological perspective, Keleynikov M.; Cohen N.; Benatov J., PLoS ONE</t>
  </si>
  <si>
    <t>10.1371/journal.pone.0302266</t>
  </si>
  <si>
    <r>
      <rPr>
        <rFont val="Arial Narrow"/>
        <color theme="1"/>
        <sz val="10.0"/>
      </rPr>
      <t xml:space="preserve">Wang, K., Goldenberg, A., Dorison, C.A..,..., </t>
    </r>
    <r>
      <rPr>
        <rFont val="Arial Narrow"/>
        <b/>
        <color theme="1"/>
        <sz val="10.0"/>
      </rPr>
      <t>Marcu, M. Gabriela (ULBS)</t>
    </r>
    <r>
      <rPr>
        <rFont val="Arial Narrow"/>
        <color theme="1"/>
        <sz val="10.0"/>
      </rPr>
      <t>; et al.</t>
    </r>
  </si>
  <si>
    <t>Do executive functions buffer against COVID-19 stress?: A latent variable approach, Ng T.L.Y.; Majeed N.M.; Lua V.Y.Q.; Hartanto A., Current Psychology</t>
  </si>
  <si>
    <t>10.1007/s12144-023-04652-8</t>
  </si>
  <si>
    <r>
      <rPr>
        <rFont val="Arial Narrow"/>
        <color theme="1"/>
        <sz val="10.0"/>
      </rPr>
      <t xml:space="preserve">Wang, K., Goldenberg, A., Dorison, C.A..,..., </t>
    </r>
    <r>
      <rPr>
        <rFont val="Arial Narrow"/>
        <b/>
        <color theme="1"/>
        <sz val="10.0"/>
      </rPr>
      <t>Marcu, M. Gabriela (ULBS)</t>
    </r>
    <r>
      <rPr>
        <rFont val="Arial Narrow"/>
        <color theme="1"/>
        <sz val="10.0"/>
      </rPr>
      <t>; et al.</t>
    </r>
  </si>
  <si>
    <t>From Behavioral Economics to Behavioral Science: A Message from the “New Humans” to the “Modern Humans”, Yamamura E., Next-Generation of Empirical Research in Economics</t>
  </si>
  <si>
    <t>10.1007/978-981-97-1887-0_8</t>
  </si>
  <si>
    <r>
      <rPr>
        <rFont val="Arial Narrow"/>
        <color theme="1"/>
        <sz val="10.0"/>
      </rPr>
      <t xml:space="preserve">Wang, K., Goldenberg, A., Dorison, C.A..,..., </t>
    </r>
    <r>
      <rPr>
        <rFont val="Arial Narrow"/>
        <b/>
        <color theme="1"/>
        <sz val="10.0"/>
      </rPr>
      <t>Marcu, M. Gabriela (ULBS)</t>
    </r>
    <r>
      <rPr>
        <rFont val="Arial Narrow"/>
        <color theme="1"/>
        <sz val="10.0"/>
      </rPr>
      <t>; et al.</t>
    </r>
  </si>
  <si>
    <t>Publishing Registered Reports in Management and Applied Psychology: Common Beliefs and Best Practices, Briker R.; Gerpott F.H., Organizational Research Methods</t>
  </si>
  <si>
    <t>10.1177/10944281231210309</t>
  </si>
  <si>
    <r>
      <rPr>
        <rFont val="Arial Narrow"/>
        <color theme="1"/>
        <sz val="10.0"/>
      </rPr>
      <t xml:space="preserve">Wang, K., Goldenberg, A., Dorison, C.A..,..., </t>
    </r>
    <r>
      <rPr>
        <rFont val="Arial Narrow"/>
        <b/>
        <color theme="1"/>
        <sz val="10.0"/>
      </rPr>
      <t>Marcu, M. Gabriela (ULBS)</t>
    </r>
    <r>
      <rPr>
        <rFont val="Arial Narrow"/>
        <color theme="1"/>
        <sz val="10.0"/>
      </rPr>
      <t>; et al.</t>
    </r>
  </si>
  <si>
    <t>The voices of youths in COVID-19 times: exploring young people’s emotional representations, Idoiaga Mondragon N.; Eiguren Munitis A.; Ozamiz-Etxebarria N.; Berasategi Sancho N., Psychology and Health</t>
  </si>
  <si>
    <t>10.1080/08870446.2023.2264888</t>
  </si>
  <si>
    <r>
      <rPr>
        <rFont val="Arial Narrow"/>
        <color theme="1"/>
        <sz val="10.0"/>
      </rPr>
      <t xml:space="preserve">Wang, K., Goldenberg, A., Dorison, C.A..,..., </t>
    </r>
    <r>
      <rPr>
        <rFont val="Arial Narrow"/>
        <b/>
        <color theme="1"/>
        <sz val="10.0"/>
      </rPr>
      <t>Marcu, M. Gabriela (ULBS)</t>
    </r>
    <r>
      <rPr>
        <rFont val="Arial Narrow"/>
        <color theme="1"/>
        <sz val="10.0"/>
      </rPr>
      <t>; et al.</t>
    </r>
  </si>
  <si>
    <t>Reappraising negative emotions reduces distress during the COVID-19 outbreak, Arbel R.; Szpiro S.F.A.; Sagi J.; Khuri M.; Berkovits L.; Cohen N., Current Psychology</t>
  </si>
  <si>
    <t>10.1007/s12144-022-03642-6</t>
  </si>
  <si>
    <r>
      <rPr>
        <rFont val="Arial Narrow"/>
        <color theme="1"/>
        <sz val="10.0"/>
      </rPr>
      <t xml:space="preserve">Wang, K., Goldenberg, A., Dorison, C.A..,..., </t>
    </r>
    <r>
      <rPr>
        <rFont val="Arial Narrow"/>
        <b/>
        <color theme="1"/>
        <sz val="10.0"/>
      </rPr>
      <t>Marcu, M. Gabriela (ULBS)</t>
    </r>
    <r>
      <rPr>
        <rFont val="Arial Narrow"/>
        <color theme="1"/>
        <sz val="10.0"/>
      </rPr>
      <t>; et al.</t>
    </r>
  </si>
  <si>
    <t>The emotional citizen: Positive affective response towards immigrants predicts meaningful experiences with them and lower COVID-19 perceived threat in nine countries, Duque M.; De Coninck D.; Cobb C.L.; Bautista T.; Anderson J.D.; Montero-Zamora P.; Perazzo P.A.; Lopez-Madrigal C.; Ertanir B.; Garcia M.F.; Vos S.R.; Alpysbekova A.; Schwartz S.J., Group Processes and Intergroup Relations</t>
  </si>
  <si>
    <t>10.1177/13684302231179909</t>
  </si>
  <si>
    <r>
      <rPr>
        <rFont val="Arial Narrow"/>
        <color theme="1"/>
        <sz val="10.0"/>
      </rPr>
      <t xml:space="preserve">Wang, K., Goldenberg, A., Dorison, C.A..,..., </t>
    </r>
    <r>
      <rPr>
        <rFont val="Arial Narrow"/>
        <b/>
        <color theme="1"/>
        <sz val="10.0"/>
      </rPr>
      <t>Marcu, M. Gabriela (ULBS)</t>
    </r>
    <r>
      <rPr>
        <rFont val="Arial Narrow"/>
        <color theme="1"/>
        <sz val="10.0"/>
      </rPr>
      <t>; et al.</t>
    </r>
  </si>
  <si>
    <t>The different areas of chronic stress and food addiction: Results from the LIFE-Adult-Study, Hussenoeder F.S.; Conrad I.; Löbner M.; Engel C.; Reyes N.; Yahiaoui-Doktor M.; Glaesmer H.; Hinz A.; Witte V.; Schroeter M.L.; Medawar E.; Wichmann G.; Kirsten T.; Löffler M.; Villringer A.; Riedel-Heller S.G., Stress and Health</t>
  </si>
  <si>
    <t>10.1002/smi.3348</t>
  </si>
  <si>
    <r>
      <rPr>
        <rFont val="Arial Narrow"/>
        <color theme="1"/>
        <sz val="10.0"/>
      </rPr>
      <t xml:space="preserve">Wang, K., Goldenberg, A., Dorison, C.A..,..., </t>
    </r>
    <r>
      <rPr>
        <rFont val="Arial Narrow"/>
        <b/>
        <color theme="1"/>
        <sz val="10.0"/>
      </rPr>
      <t>Marcu, M. Gabriela (ULBS)</t>
    </r>
    <r>
      <rPr>
        <rFont val="Arial Narrow"/>
        <color theme="1"/>
        <sz val="10.0"/>
      </rPr>
      <t>; et al.</t>
    </r>
  </si>
  <si>
    <t>Changing the emotion process: The role of emotion regulation, Bjureberg J.; Gross J.J., Change in Emotion and Mental Health</t>
  </si>
  <si>
    <t>10.1016/B978-0-323-95604-8.00015-0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</si>
  <si>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</si>
  <si>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Situational factors shape moral judgements in the trolley dilemma in Eastern, Southern and Western countries in a culturally diverse sample</t>
  </si>
  <si>
    <t>Jiang, YY; Zhang, WW; Wan, YJ; Gummerum, M; Zhu, LQ, Adolescents Are More Utilitarian Than Adults in Group Moral Decision-Making, PSYCH JOURNAL</t>
  </si>
  <si>
    <t>10.1002/pchj.821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</si>
  <si>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</si>
  <si>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JF; Zhao, XL; Zhao, N; Liu, TR, Emotion-Driven Moral Evaluation: A Mechanistic Study Based on the Drift-Diffusion Model, BRAIN SCIENCES</t>
  </si>
  <si>
    <t>10.3390/brainsci14101005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</si>
  <si>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</si>
  <si>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</si>
  <si>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De Roover, K; Goretzko, D, New Developments in Measurement Invariance Testing: An Overview and Comparison of EFA-Based Approaches, STRUCTURAL EQUATION MODELING-A MULTIDISCIPLINARY JOURNAL</t>
  </si>
  <si>
    <t>10.1080/10705511.2024.2393647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</si>
  <si>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</si>
  <si>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Landy, JF; Lemli, BA; Shah, P; Perry, AD; Sager, R, Moral preference reversals: Violations of procedure invariance in moral judgments of sacrificial dilemmas, COGNITION</t>
  </si>
  <si>
    <t>10.1016/j.cognition.2024.105919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</si>
  <si>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</si>
  <si>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XT; Wu, YX; Ding, L; Yao, L; Yuan, B, Age differences in utilitarian and deontological moral judgments, ETHICS &amp; BEHAVIOR</t>
  </si>
  <si>
    <t>10.1080/10508422.2024.2386535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</si>
  <si>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</si>
  <si>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Caramés, MA; Salgueiro, TA; Brzostowski, A; Larrosa, PNF, Repetition and emotional priming modulate complex decision-making processes differently depending on the tasks nature, CURRENT PSYCHOLOGY</t>
  </si>
  <si>
    <t>10.1007/s12144-024-06330-9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</si>
  <si>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</si>
  <si>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Zheng, XX; Wang, JY; Yang, X; Xu, L; Becker, B; Sahakian, BJ; Robbins, TW; Kendrick, KM, Oxytocin, but not vasopressin, decreases willingness to harm others by promoting moral emotions of guilt and shame, MOLECULAR PSYCHIATRY</t>
  </si>
  <si>
    <t>10.1038/s41380-024-02590-w</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</si>
  <si>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</si>
  <si>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Pargent, F; Deffner, D; Goretzko, D, A Causal Framework for the Comparability of Latent Variables, STRUCTURAL EQUATION MODELING-A MULTIDISCIPLINARY JOURNAL</t>
  </si>
  <si>
    <t>10.1080/10705511.2024.2339396</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</si>
  <si>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</si>
  <si>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Dorfman, FT; Kogan, B; Barttfeld, P; García, AM, Bilinguals on the footbridge: the role of foreign-language proficiency in moral decision making, BILINGUALISM-LANGUAGE AND COGNITION</t>
  </si>
  <si>
    <t>10.1017/S1366728924000312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</si>
  <si>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</si>
  <si>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Bart, VKE; Sharavdorj, E; Boldbaatar, E; Munkhnasan, D; Rieger, M, What shall I do? Similarities and differences in moral judgements between Austrian and Mongolian students, JOURNAL OF CULTURAL COGNITIVE SCIENCE</t>
  </si>
  <si>
    <t>10.1007/s41809-024-00141-x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</si>
  <si>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</si>
  <si>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Gawronski, B; Ng, NL, Beyond Trolleyology: The CNI Model of Moral-Dilemma Responses, PERSONALITY AND SOCIAL PSYCHOLOGY REVIEW</t>
  </si>
  <si>
    <t>10.1177/10888683241234114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</si>
  <si>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</si>
  <si>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Krys, K; de Almeida, I; Wasiel, A; Vignoles, VL, WEIRD-Confucian Comparisons: Ongoing Cultural Biases in Psychology's Evidence Base and Some Recommendations for Improving Global Representation, AMERICAN PSYCHOLOGIST</t>
  </si>
  <si>
    <t>10.1037/amp0001298</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</si>
  <si>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</si>
  <si>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Fedorov, AA, The Russian-Language Version of the Consequentialist Scale: The Psychometric Analysis, SIBIRSKIY PSIKHOLOGICHESKIY ZHURNAL-SIBERIAN JOURNAL OF PSYCHOLOGY</t>
  </si>
  <si>
    <t>10.17223/17267080/94/2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</si>
  <si>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</si>
  <si>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Szczepaniak, Z; Gaboriaud, A; Quinton, JC; Smeding, A, The Effects of Social Distance and Gender on Moral Decisions and Judgments, SOCIAL PSYCHOLOGY</t>
  </si>
  <si>
    <t>10.1027/1864-9335/a000537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</si>
  <si>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</si>
  <si>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Structural Validity Evidence for the Oxford Utilitarianism Scale Across 15 Languages, Oshiro B.; McAuliffe W.H.B.; Luong R.; Santos A.C.; Findor A.; Kuzminska A.O.; Lantian A.; Özdoğru A.A.; Aczel B.; Dinić B.M.; Chartier C.R.; Hidding J.; de Grefte J.A.M.; Protzko J.; Shaw M.; Primbs M.A.; Coles N.A.; Arriaga P.; Forscher P.S.; Lewis S.C.; Nagy T.; de Vries W.C.; Jimenez-Leal W.; Li Y.; Flake J.K., Psychological Test Adaptation and Development</t>
  </si>
  <si>
    <t>10.1027/2698-1866/A000061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</si>
  <si>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</si>
  <si>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Older people are perceived as more moral than younger people: data from seven culturally diverse countries, Sorokowski P.; Kowal M.; Hussain S.; Haideri R.A.; Misiak M.; Chatzipentidis K.; Mahmut M.K.; Malecki W.P.; Dąbrowski J.; Frackowiak T.; Bartkowiak A.; Sorokowska A.; Paruzel-Czachura M., Ethics and Behavior</t>
  </si>
  <si>
    <t>10.1080/10508422.2023.2248327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</si>
  <si>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</si>
  <si>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Guidelines to improve internationalization in the psychological sciences, Puthillam A.; Montilla Doble L.J.; Delos Santos J.J.I.; Elsherif M.M.; Steltenpohl C.N.; Moreau D.; Pownall M.; Silverstein P.; Anand-Vembar S.; Kapoor H., Social and Personality Psychology Compass</t>
  </si>
  <si>
    <t>10.1111/spc3.12847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</si>
  <si>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</si>
  <si>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 analytic philosophers in China think differently? A survey and comparative study, Wu S.; Xu J.; Zhan H.; Wang R.; Wang Y.; Huang J.; You J.; Zhu J., Asian Journal of Philosophy</t>
  </si>
  <si>
    <t>10.1007/s44204-024-00138-x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</si>
  <si>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</si>
  <si>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Online Moral Conformity: how powerful is a Group of Strangers when influencing an Individual’s Moral Judgments during a video meeting?, Paruzel-Czachura M.; Wojciechowska D.; Bostyn D., Current Psychology</t>
  </si>
  <si>
    <t>10.1007/s12144-023-04765-0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</si>
  <si>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</si>
  <si>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 global experiment on motivating social distancing during the COVID-19 pandemic</t>
  </si>
  <si>
    <t>Martinez, A; Knee, CR, Using self-determination theory to link empathy and voluntary health behaviors, JOURNAL OF APPLIED SOCIAL PSYCHOLOGY</t>
  </si>
  <si>
    <t>10.1111/jasp.13064</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</si>
  <si>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</si>
  <si>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Cardinalli, JA; Foster, E; Chand, RR; Uphold, J; Rosenfarb, IF, Reactions Among Mental Health Professionals During Early Stages of the COVID-19 Pandemic, JOURNAL OF LOSS &amp; TRAUMA</t>
  </si>
  <si>
    <t>10.1080/15325024.2024.2390448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</si>
  <si>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</si>
  <si>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Afifi, S; Yaman, A; Bakti, IGMY; Sumaedi, S, Health communication and social media: Asian perspective, GLOBAL KNOWLEDGE MEMORY AND COMMUNICATION</t>
  </si>
  <si>
    <t>10.1108/GKMC-12-2023-0508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</si>
  <si>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</si>
  <si>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Waterschoot, J; Morbée, S; Yzerbyt, V; van den Bergh, O; Klein, O; Luminet, O; Schmitz, M; Van Oost, P; Vansteenkiste, M, Why Motivation for Adhering to COVID-19 Measures Matters: Investigating Time-Lagged Associations With Epidemiological Indicators, MOTIVATION SCIENCE</t>
  </si>
  <si>
    <t>10.1037/mot0000346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</si>
  <si>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</si>
  <si>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Zozmann, H; Schueler, L; Fu, XM; Gawel, E, Autonomous and policy-induced behavior change during the COVID-19 pandemic: Towards understanding and modeling the interplay of behavioral adaptation, PLOS ONE</t>
  </si>
  <si>
    <t>10.1371/journal.pone.0296145</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</si>
  <si>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</si>
  <si>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Rojas-Berscia, LM, When Your Pronominal Marking Matters during a Pandemic: Shawi Pronominals and COVID-19 Interventions, LANGUAGES</t>
  </si>
  <si>
    <t>10.3390/languages9050178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</si>
  <si>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</si>
  <si>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Legate, N; Weinstein, N, Motivation Science Can Improve Diversity, Equity, and Inclusion (DEI) Trainings, PERSPECTIVES ON PSYCHOLOGICAL SCIENCE</t>
  </si>
  <si>
    <t>10.1177/17456916231186410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</si>
  <si>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</si>
  <si>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Dog ownership, physical activity, loneliness and mental health: a comparison of older adult and younger adult companion animal owners, Zablan K.; Melvin G.; Hayley A., BMC Psychology</t>
  </si>
  <si>
    <t>10.1186/s40359-024-02104-x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</si>
  <si>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</si>
  <si>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Psychological science and its societal mission during the SARS-CoV-2 pandemic: The Motivation Barometer as an evidence-informed policy instrument in Belgium, Vansteenkiste M.; Waterschoot J.; Morbée S.; Van Oost P.; Schmitz M.; Klein O.; Luminet O.; Yzerbyt V.; Van den Bergh O., Social Issues and Policy Review</t>
  </si>
  <si>
    <t>10.1111/sipr.12101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</si>
  <si>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</si>
  <si>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Predicting students’ basic psychological needs, motivation, and well-being in online physical education: a semester-term longitudinal study, Behzadnia B.; Mollaei Zangi F.; Rezaei F.; Eskandarnejad M., International Journal of Sport and Exercise Psychology</t>
  </si>
  <si>
    <t>10.1080/1612197X.2023.2237051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</si>
  <si>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</si>
  <si>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Social distancing behavior and mental health in US adolescents during the COVID-19 pandemic, Wang M.-T.; Scanlon C.L.; Lee A.S.; Henderson A.C., International and Life Course Aspects of COVID-19</t>
  </si>
  <si>
    <t>10.1016/B978-0-323-95648-2.00047-2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</si>
  <si>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</si>
  <si>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In COVID-19 Health Messaging, Loss Framing Increases Anxiety with Little-to-No Concomitant Benefits: Experimental Evidence from 84 Countries</t>
  </si>
  <si>
    <t>Zhang, X; Grisolía, JM; Ortúzar, JD, Understanding the role of food Neophobia in the willingness to consume functional rice, FOOD QUALITY AND PREFERENCE</t>
  </si>
  <si>
    <t>10.1016/j.foodqual.2024.105392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</si>
  <si>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</si>
  <si>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Rodriguez, M; Campbell, SW, From isolation to me-time: linguistic shifts enhance solitary experiences, COGNITION &amp; EMOTION</t>
  </si>
  <si>
    <t>10.1080/02699931.2024.2445080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</si>
  <si>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</si>
  <si>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Park, J; Lee, S; Gu, X; Fiore, VG; Sul, S; Chung, D, Motivational and behavioral mechanisms underlying generalized health risking behaviors during the COVID-19 pandemic in smokers, SCIENTIFIC REPORTS</t>
  </si>
  <si>
    <t>10.1038/s41598-024-81898-7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</si>
  <si>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</si>
  <si>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Fritz, M; Grimm, M; Weber, I; Yom-Tov, E; Praditya, B, Can social media encourage diabetes self-screenings? A randomized controlled trial with Indonesian Facebook users, NPJ DIGITAL MEDICINE</t>
  </si>
  <si>
    <t>10.1038/s41746-024-01246-x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</si>
  <si>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</si>
  <si>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Mafra, AL; de Moraes, YL; Varella, MAC; Valentova, JV, Makeup Usage in Women Is Positively Associated to Narcissism and Extraversion but Negatively to Psychopathy, ARCHIVES OF SEXUAL BEHAVIOR</t>
  </si>
  <si>
    <t>10.1007/s10508-024-02974-7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</si>
  <si>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</si>
  <si>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Sirota, M; Juanchich, M, Seeing an apocalyptic post-antibiotic future lowers antibiotics expectations and requests, COMMUNICATIONS MEDICINE</t>
  </si>
  <si>
    <t>10.1038/s43856-024-00567-y</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</si>
  <si>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</si>
  <si>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</si>
  <si>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Lei, P; Zhang, H; Zheng, WY; Zhang, LY, Does sadness bring myopia: an intertemporal choice experiment with college students, FRONTIERS IN PSYCHOLOGY</t>
  </si>
  <si>
    <t>10.3389/fpsyg.2024.1345951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</si>
  <si>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</si>
  <si>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Zapf, AJ; Schuh, HB; Dudley, MZ; Rimal, RN; Harvey, SA; Shaw, J; Balgobin, K; Salmon, DA, Knowledge, attitudes, and intentions regarding COVID-19 vaccination in the general population and the effect of different framing messages for a brief video on intentions to get vaccinated among unvaccinated individuals in the United States during July 2021, PATIENT EDUCATION AND COUNSELING</t>
  </si>
  <si>
    <t>10.1016/j.pec.2024.108258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</si>
  <si>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</si>
  <si>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Chilla-valdespino, S; Calero-pons, A, Ideologies and discourses on the translation of The Little Prince: the reception of the Andalusian and Mallorcan versions in the press, META</t>
  </si>
  <si>
    <t>WOS:001385925400006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</si>
  <si>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</si>
  <si>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</si>
  <si>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HOW CAN EMOTIONS BE REGULATED?, Uusberg A.; Uusberg H.; Gross J.J., Emotion Theory: The Routledge Comprehensive Guide: Volume II: Theories of Specific Emotions and Major Theoretical Challenges</t>
  </si>
  <si>
    <t>10.4324/9781003469018-31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</si>
  <si>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</si>
  <si>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Decentralization and COVID-19 Policies, Bossert T.J.; Marchildon G.P.; Kusuma D., World Scientific Series in Global Health Economics and Public Policy</t>
  </si>
  <si>
    <t>10.1142/9789811296642_0008</t>
  </si>
  <si>
    <t>Gabriela M. Marcu, Raluca D. Szekely-Copîndean, Ana-Maria Radu, Mihaela D. Bucuță, Radu S. Fleacă, Ciprian Tănăsescu, Mihai D. Roman, Adrian Boicean,Ciprian I. Băcilă</t>
  </si>
  <si>
    <t>10.1177/15500594241304512</t>
  </si>
  <si>
    <t>10.1016/j.brainres.2024.149297</t>
  </si>
  <si>
    <t>10.1016/j.jad.2024.08.166</t>
  </si>
  <si>
    <t>10.3390/electronics13010186</t>
  </si>
  <si>
    <t>10.3390/vaccines12111229</t>
  </si>
  <si>
    <t>10.3390/jpm14070748</t>
  </si>
  <si>
    <t>Gabriela Mariana Marcu, Andrei Dumbravă, Ionuţ-Ciprian Băcilă, Raluca Diana Szekely-Copîndean, Ana-Maria Zăgrean</t>
  </si>
  <si>
    <t>Increasing Value and Reducing Waste of Research on Neurofeedback Effects in Post-traumatic Stress Disorder: A State-of-the-Art-Review</t>
  </si>
  <si>
    <t>Krause, F; Linden, DEJ; Hermans, EJ, Getting stress-related disorders under control: the untapped potential of neurofeedback, TRENDS IN NEUROSCIENCES</t>
  </si>
  <si>
    <t>10.1016/j.tins.2024.08.007</t>
  </si>
  <si>
    <t>Grama B., Todericiu R</t>
  </si>
  <si>
    <t>Change, rezistance to change and organizational cinism</t>
  </si>
  <si>
    <t>Malik, P. (2024), "Individual-focused transformational leadership and change-oriented organizational citizenship behavior: mediating and moderating mechanisms of job crafting and employee resilience", Journal of Organizational Effectiveness: People and Performance, Vol. 11 No. 1, pp. 90-113. https://doi.org/10.1108/JOEPP-05-2022-0120</t>
  </si>
  <si>
    <t>https://www.emerald.com/insight/content/doi/10.1108/joepp-05-2022-0120/full/html</t>
  </si>
  <si>
    <t>https://www.emeraldgrouppublishing.com/journal/joepp?_gl=1*1tywyb5*_ga*MzU3NTU2OTc1LjE3MTU0ODQ3MTE.*_ga_45RWY1YP1V*czE3NDQ4NTU4NTEkbzMkZzEkdDE3NDQ4NTU5NjgkajAkbDAkaDA.&amp;_ga=2.26270077.11598725.1744855852-357556975.1715484711</t>
  </si>
  <si>
    <t>Selong, P. A.Ukeje, P. I.Idiong, N. S.. (2024) Public Relations Practices and the Image of Akwa Ibom State House of Assembly. British Journal of Mass Communication and Media Research 4:4, pages 111-128.</t>
  </si>
  <si>
    <t>https://www.tandfonline.com/doi/citedby/10.1080/23311886.2024.2306753?scroll=top&amp;needAccess=true</t>
  </si>
  <si>
    <t>https://www.tandfonline.com/journals/oass20/about-this-journal#editorial-board</t>
  </si>
  <si>
    <t>Relationships among learning organization, resistance to change,
job crafting, and innovative work behavior in South Korea: public vs.
for‑proft sectors
Junhee Kim,Doo Hun Lim, Seung Won Yoo, Hyosun Kim</t>
  </si>
  <si>
    <t>https://link.springer.com/article/10.1007/s12564-024-09954-5</t>
  </si>
  <si>
    <t>https://link.springer.com/journal/12564</t>
  </si>
  <si>
    <t>Dawoon Jeon, Jisu Jeong,
Does performance appraisal fairness alleviate police officers’ organizational silence? -Considering the moderating effect of trust-,
International Journal of Law, Crime and Justice,
Volume 79,
2024,
100703,
ISSN 1756-0616</t>
  </si>
  <si>
    <t>https://www.sciencedirect.com/science/article/pii/S1756061624000557?casa_token=rtF9qrCpeFMAAAAA:mofey-5N-svwVpQE9K2zHMLfGQ_EXN-ojutDrnZCZuVm4_z7thYcd1YOEqkue7Kr5RUkNz0b-JI</t>
  </si>
  <si>
    <t>https://www.sciencedirect.com/journal/international-journal-of-law-crime-and-justice/about/insights</t>
  </si>
  <si>
    <t>Sabar, S., Sukoco, B.M. and Ahlstrom, D. (2024), "Cynicism, justice and behavioral support for change: a moderated mediation analysis", Leadership &amp; Organization Development Journal, Vol. 45 No. 8, pp. 1568-1587. https://doi.org/10.1108/LODJ-11-2023-0649</t>
  </si>
  <si>
    <t>https://www.emerald.com/insight/content/doi/10.1108/lodj-11-2023-0649/full/html</t>
  </si>
  <si>
    <t>https://www.emeraldgrouppublishing.com/journal/lodj?distinct_id=%24device%3Ace1f3b02-b198-46f7-a6e1-a36a683cb3ea&amp;_gl=1*pqayiw*_ga*MzU3NTU2OTc1LjE3MTU0ODQ3MTE.*_ga_45RWY1YP1V*MTc0NDg1NTg1MS4zLjEuMTc0NDg1NzI1NC4wLjAuMA..&amp;_ga=2.1161969.11598725.1744855852-357556975.1715484711</t>
  </si>
  <si>
    <t>What makes work meaningful</t>
  </si>
  <si>
    <t>Albrecht F, Lutz G, Atzeni G, Berberat PO, Matcau P, Jedlicska N, Kiessling C. Insights into the meaning of medical students' studies. An online survey at two medical faculties. GMS J Med Educ. 2024 Sep 16;41(4):Doc45. doi: 10.3205/zma001700. PMID: 39415806; PMCID: PMC11474645.</t>
  </si>
  <si>
    <t>https://pmc.ncbi.nlm.nih.gov/articles/PMC11474645/</t>
  </si>
  <si>
    <t>https://www.egms.de/static/en/journals/zma/about.htm#abstracting</t>
  </si>
  <si>
    <t>Boicean, Adrian, Sabrina Birsan, Cristian Ichim, Ioana Boeras, Iulian Roman-Filip, Grama Blanca, Ciprian Bacila, Radu Sorin Fleaca, Horatiu Dura, and Corina Roman-Filip</t>
  </si>
  <si>
    <t>Has-miR-129-5p’s Involvement in Different Disorders, from Digestive Cancer to Neurodegenerative Diseases</t>
  </si>
  <si>
    <t>Marroncini, G., Naldi, L., Martinelli, S., &amp; Amedei, A. (2024). Gut–Liver–Pancreas Axis Crosstalk in Health and Disease: From the Role of Microbial Metabolites to Innovative Microbiota Manipulating Strategies. Biomedicines, 12(7), 1398. https://doi.org/10.3390/biomedicines12071398</t>
  </si>
  <si>
    <t>https://www.mdpi.com/2227-9059/12/7/1398</t>
  </si>
  <si>
    <t>https://www.mdpi.com/journal/biomedicines/indexing</t>
  </si>
  <si>
    <t>Abenavoli, L., Gambardella, M. L., Scarlata, G. G. M., Lenci, I., Baiocchi, L., &amp; Luzza, F. (2024). The Many Faces of Metabolic Dysfunction-Associated Fatty Liver Disease Treatment: From the Mediterranean Diet to Fecal Microbiota Transplantation. Medicina, 60(4), 563. https://doi.org/10.3390/medicina60040563</t>
  </si>
  <si>
    <t>https://www.mdpi.com/1648-9144/60/4/563</t>
  </si>
  <si>
    <t>https://www.mdpi.com/journal/medicina/indexing</t>
  </si>
  <si>
    <r>
      <rPr>
        <rFont val="Arial Narrow"/>
        <color rgb="FF222222"/>
        <sz val="10.0"/>
      </rPr>
      <t>Catanzaro, R., Marotta, F., Yazdani, A., &amp; Sciuto, M. (2024). Inflammatory Bowel Disease Therapies and Acute Liver Injury. </t>
    </r>
    <r>
      <rPr>
        <rFont val="Arial Narrow"/>
        <i/>
        <color rgb="FF222222"/>
        <sz val="10.0"/>
      </rPr>
      <t>Toxics</t>
    </r>
    <r>
      <rPr>
        <rFont val="Arial Narrow"/>
        <color rgb="FF222222"/>
        <sz val="10.0"/>
      </rPr>
      <t>, </t>
    </r>
    <r>
      <rPr>
        <rFont val="Arial Narrow"/>
        <i/>
        <color rgb="FF222222"/>
        <sz val="10.0"/>
      </rPr>
      <t>12</t>
    </r>
    <r>
      <rPr>
        <rFont val="Arial Narrow"/>
        <color rgb="FF222222"/>
        <sz val="10.0"/>
      </rPr>
      <t>(6), 421. https://doi.org/10.3390/toxics12060421</t>
    </r>
  </si>
  <si>
    <t>https://www.mdpi.com/2305-6304/12/6/421</t>
  </si>
  <si>
    <t>https://www.mdpi.com/journal/toxics/indexing</t>
  </si>
  <si>
    <t>Belei, O., Basaca, D.-G., Olariu, L., Pantea, M., Bozgan, D., Nanu, A., Sîrbu, I., Mărginean, O., &amp; Enătescu, I. (2024). The Interaction between Stress and Inflammatory Bowel Disease in Pediatric and Adult Patients. Journal of Clinical Medicine, 13(5), 1361. https://doi.org/10.3390/jcm13051361</t>
  </si>
  <si>
    <t>https://www.mdpi.com/2077-0383/13/5/1361</t>
  </si>
  <si>
    <t>https://www.mdpi.com/journal/jcm/indexing</t>
  </si>
  <si>
    <t>Sigawi, T., Hamtzany, O., Hurvitz, N., Ishay, Y., Dayan, R., Arkadir, D., &amp; Ilan, Y. (2024). Investigating the Relationship between Chronic Liver Cirrhosis and Parkinsonism: A Comparative Analysis and a Suggested Diagnostic Scheme. Clinics and Practice, 14(4), 1375-1382. https://doi.org/10.3390/clinpract14040110</t>
  </si>
  <si>
    <t>https://www.mdpi.com/2039-7283/14/4/110</t>
  </si>
  <si>
    <t>https://www.mdpi.com/journal/clinpract/indexing</t>
  </si>
  <si>
    <t>Grama B., Băias M.</t>
  </si>
  <si>
    <t>Organizational support, emotional labor and burnout regarding the medical staff ș - Acta Med. Transilv, 2018</t>
  </si>
  <si>
    <t>Ramaci T, Santisi G, Curatolo K, Barattucci M. Perceived organizational support moderates the effect of job demands on outcomes: Testing the JD-R model in Italian oncology nurses. Palliative and Supportive Care. 2024;22(5):1338-1346. doi:10.1017/S1478951524000890</t>
  </si>
  <si>
    <t>https://www.cambridge.org/core/journals/palliative-and-supportive-care/article/perceived-organizational-support-moderates-the-effect-of-job-demands-on-outcomes-testing-the-jdr-model-in-italian-oncology-nurses/64B7E1953A5DBCD11CEEEC3F49154A40</t>
  </si>
  <si>
    <t>https://www.cambridge.org/core/journals/palliative-and-supportive-care/information/about-this-journal/abstracting-and-indexing</t>
  </si>
  <si>
    <t>Gabriela-Maria MAN (ULBS) si Mihaela MAN (ULBS)</t>
  </si>
  <si>
    <t>Challenges in the fourth industrial revolution</t>
  </si>
  <si>
    <t>Shepard Makurumidze, Obert Sifile, Daniel Twesige, Faustin Gasheja, Edson Gwangwava, Kudzanai Matowanyika, Shakemore Chinofunga, Ranga Mbizi, Kalisa Sunday Leveraging on the fourth industrial revolution by African accountants in the sustenance of SDGs and AU Agenda 2063, Sustenable Development</t>
  </si>
  <si>
    <t>https://onlinelibrary.wiley.com/doi/abs/10.1002/sd.3110</t>
  </si>
  <si>
    <t xml:space="preserve"> WOS </t>
  </si>
  <si>
    <t>Abdullah Mazen Alhamoudi &amp; Temidayo O. Osunsanmi, Making a Case for the Adoption of Industry 4.0 Technologies for Sustainable Housing Delivery in Saudi Arabia, Sustenability</t>
  </si>
  <si>
    <t>https://www.mdpi.com/2071-1050/16/8/3399</t>
  </si>
  <si>
    <t>Demographic Changes in Today’s Society Reflected in the Organizational Context</t>
  </si>
  <si>
    <t xml:space="preserve">FSSU7 </t>
  </si>
  <si>
    <t>Flora M. W. Lo, Eliza M. L. Wong, Katherine Ka Wai Lam, Qi Liu, Funa Yang, Ling Jiang, Xinlin Huang, Ka Yan Ho, Integrated Health Education Programmes With Physical Activity Among Community-Dwelling Older Adults at</t>
  </si>
  <si>
    <t>https://onlinelibrary.wiley.com/doi/abs/10.1111/jan.16511</t>
  </si>
  <si>
    <t>Tiew Chia Chun, Mohd Ali Samsudin, and Melissa Ng Lee Yen Abdullah. Psychometric Properties Assessment of Postgraduate Self-Determined Learning Questionnaire (PSLQ): A Mixed Method Approach, SAGE Journals</t>
  </si>
  <si>
    <t>https://journals.sagepub.com/doi/full/10.1177/21582440241242860</t>
  </si>
  <si>
    <t>Didas, M., Shuubi, A. M., &amp; Chali, F. (2024). The industry 4.0 technologies, opportunities and challenges for developing countries: A systematic literature review analysis. International Journal of Advanced Computer Research, 14(68), 56-88. doi:https://doi.org/10.19101/IJACR.2023.1362046</t>
  </si>
  <si>
    <t>https://www.proquest.com/docview/3155736162?pq-origsite=gscholar&amp;fromopenview=true&amp;sourcetype=Scholarly%20Journals</t>
  </si>
  <si>
    <t>Alizée, S., Lucas, B., Paul-Eric, D., Kokou, L., Christophe, S. (2024). Developing a SME Digital Twin by Exploiting Artificial Intelligence Techniques and Robotic Operating System Tool. In: Wang, YC., Chan, S.H., Wang, ZH. (eds) Flexible Automation and Intelligent Manufacturing: Manufacturing Innovation and Preparedness for the Changing World Order. FAIM 2024. Lecture Notes in Mechanical Engineering. Springer, Cham. https://doi.org/10.1007/978-3-031-74485-3_35</t>
  </si>
  <si>
    <t>https://link.springer.com/chapter/10.1007/978-3-031-74485-3_35</t>
  </si>
  <si>
    <t>SPRINGER</t>
  </si>
  <si>
    <t>Stoica M., Brate A.T., Bucuta M., Dura H., Morar S (ULBS)</t>
  </si>
  <si>
    <t>Stoica, M., Brate, A. T., Bucuta, M., Dura, H., &amp; Morar, S. (2014). The association of loneliness at the workplace with organisational variables. European Journal of Science and Theology, 10(5), 101–112.</t>
  </si>
  <si>
    <t>Teodoru, CA, Dura, H , Roman, MD, Hasegan, A , Tanasescu, C, Moisin, A , Giurgiu, DI , Vica, ML, Stanca, H, Cerghedean-Florea, ME , Suteu, C (2024). Bilateral Idiopathic Neuroretinitis, DIAGNOSTICS, 
Volume14, Issue 21
DOI: 10.3390/diagnostics14212386</t>
  </si>
  <si>
    <t>https://1510q13lp-y-https-www-webofscience-com.z.e-nformation.ro/wos/woscc/citation-report/af288f2e-f03b-4b83-be63-8d1bcc4be0fa-0159c5d0bc</t>
  </si>
  <si>
    <t>https://1510913mz-y-https-www-scopus-com.z.e-nformation.ro/record/display.uri?eid=2-s2.0-85208376719&amp;origin=resultslist&amp;sort=plf-f&amp;src=s&amp;sot=cite&amp;sdt=a&amp;s=ref%282-s2.0-84904381236%29&amp;sessionSearchId=b0b6e8ca07197f8136d3a8a1655305a8</t>
  </si>
  <si>
    <t xml:space="preserve">Brate, A.T. </t>
  </si>
  <si>
    <t xml:space="preserve"> Compulsive Internet Use and Academic Procrastination: Significant Comparative, Correlative and Predicting Indicators in a Romanian Student Sample, 23rd International Conference KNOWLEDGE-BASED ORGANIZATION, 15-17 June 2017, Sibiu, Conference Proceedings, Vol. XXIII No 2, pp. 251-255, DE GRUYTER, DOI: https://doi.org/10.1515/kbo-2017-0122.</t>
  </si>
  <si>
    <t>Yang, GH , Cao, XX, Fu, YY, Wang, ND, Lian, SL (2024). Mobile phone addiction and academic burnout: the mediating role of technology conflict and the protective role of mindfulness, FRONTIERS IN PSYCHIATRY
Volume15
DOI: 10.3389/fpsyt.2024.1365914</t>
  </si>
  <si>
    <t>https://1510q13lp-y-https-www-webofscience-com.z.e-nformation.ro/wos/woscc/full-record/WOS:001185972500001</t>
  </si>
  <si>
    <t>Stoica, M., Brate, A.T.</t>
  </si>
  <si>
    <t xml:space="preserve">
Relațiile dintre reziliență, atașamentul față de organizație, sprijinul superiorilor și singurătatea la locul de muncă într-o unitate medicală
(2013) Psihologia Resurselor Umane, 11 (2), pp. 71-82.</t>
  </si>
  <si>
    <t>Deniz, S., Amarat, M., Akbolat, M., &amp; Çimen, M. (2024). The Mediating Role of Workplace Loneliness in the Effect of Resilience on Work Alienation in Nurses. Hospital Topics, 1–8. https://doi.org/10.1080/00185868.2024.2398497</t>
  </si>
  <si>
    <t>https://1510913q8-y-https-www-scopus-com.z.e-nformation.ro/record/display.uri?eid=2-s2.0-85203091683&amp;origin=resultslist&amp;sort=plf-f&amp;src=s&amp;sot=b&amp;sdt=b&amp;s=TITLE-ABS-KEY%28The+Mediating+Role+of+Workplace+Loneliness+in+the+Effect+of+Resilience+on+Work+Alienation+in+Nurses%29</t>
  </si>
  <si>
    <t>Revenco, C., Iordanescu, E., (ULBS)</t>
  </si>
  <si>
    <t>Romanian version of death attitudes profile-Revised (DAP-R)) Questionaires</t>
  </si>
  <si>
    <t>Kovacevic, T., Zaric, B., Djekic Malbasa, J., Bokan, D., Nikolin, B., Bursac, D., ... &amp; Maric, D. (2024). Attitudes toward Death among Health Care Professionals in the Balkan Region. Current Oncology, 31(6), 3350-3360.</t>
  </si>
  <si>
    <t>https://www.mdpi.com/1718-7729/31/6/255</t>
  </si>
  <si>
    <t>ScienceDirect, Wos</t>
  </si>
  <si>
    <t>Gherman, A., Schnur, J., Montgomery, G., Sassu, R., Veresiu, I., &amp; David, D</t>
  </si>
  <si>
    <t>(2011). How are adherent people more likely to think? A meta-analysis of health beliefs and diabetes self-care. The Diabetes Educator, 37(3), 392-408.</t>
  </si>
  <si>
    <t>Rivers, A. S., &amp; Sanford, K. (2024). Social relationships, stress, and treatment adherence perceptions in type 2 diabetes and hypertension: between-person, within-person, and compositional associations. Psychology &amp; health, 39(3), 301-318.</t>
  </si>
  <si>
    <t>https://www.tandfonline.com/doi/full/10.1080/08870446.2022.2070620?casa_token=TFF9CuBACyoAAAAA%3ABcf6B46d2PTQfT7cKhC8lvM7WKYH7csFiQHYWaYWNvRhBBogHhKFcngnW7964LP8S_kOPi2Z5dw</t>
  </si>
  <si>
    <t>Gherman, A., Veresiu, I. A., Sassu, R. A., Schnur, J. B., Scheckner, B. L., &amp; Montgomery, G. H. (2011).</t>
  </si>
  <si>
    <t xml:space="preserve"> Psychological insulin resistance: a critical review of the literature. Practical Diabetes International, 28(3), 125-128d.</t>
  </si>
  <si>
    <t>Elamin, M., &amp; Barnish, M. S. (2024). Effect of fixed-ratio combinations on adherence in type 2 diabetes: systematic review. Diabetes &amp; Metabolic Syndrome: Clinical Research &amp; Reviews, 103072.</t>
  </si>
  <si>
    <t>https://www.sciencedirect.com/science/article/pii/S1871402124001334</t>
  </si>
  <si>
    <t>Zhang, S., Zhang, X., Wang, H., Fan, W., Ma, X., Song, S., &amp; Zhang, B. (2024). Factors associated with psychological insulin resistance among patients with type 2 diabetes in China. Frontiers in Endocrinology, 15, 1368132.</t>
  </si>
  <si>
    <t>https://www.frontiersin.org/journals/endocrinology/articles/10.3389/fendo.2024.1368132/full</t>
  </si>
  <si>
    <t>Fu, C. H., Lee, L. Y., Huang, L. C., Tsay, S. L., &amp; Chen, S. C. (2024). Psychological insulin resistance and its impact on self‐management in type II diabetes mellitus patients treated with insulin therapy. International Journal of Nursing Practice, 30(2), e13190.</t>
  </si>
  <si>
    <t>https://onlinelibrary.wiley.com/doi/abs/10.1111/ijn.13190</t>
  </si>
  <si>
    <t>Şahin, V., Yakar, B., Gömleksiz, M., Önalan, E., &amp; Kılınç, F. (2024). Investigating the Relationship Between Insulin Treatment Refusal and Psychosocial Factors in Type 2 Diabetic Patients. European Journal of Therapeutics, 30(4), 419-427.</t>
  </si>
  <si>
    <t>https://eurjther.com/index.php/home/article/view/2145</t>
  </si>
  <si>
    <t xml:space="preserve">Biancalani, G., Azzola, C., Sassu, R., Marogna, C., &amp; Testoni, I. (2022). </t>
  </si>
  <si>
    <t>Spirituality for coping with the trauma of a loved one’s death during the COVID-19 pandemic: An Italian qualitative study. Pastoral psychology, 71(2), 173-185.</t>
  </si>
  <si>
    <t>Martins, H., Romeiro, J., Casaleiro, T., Vieira, M., &amp; Caldeira, S. (2024). Insights on spirituality and bereavement: A systematic review of qualitative studies. Journal of Clinical Nursing, 33(5), 1593-1603.</t>
  </si>
  <si>
    <t>https://onlinelibrary.wiley.com/doi/abs/10.1111/jocn.17052</t>
  </si>
  <si>
    <t>Ehrenkranz, R., Agrawal, M., Penberthy, J. K., &amp; Yaden, D. B. (2024). Narrative review of the potential for psychedelics to treat Prolonged Grief Disorder. International Review of Psychiatry, 1-12.</t>
  </si>
  <si>
    <t>https://www.tandfonline.com/doi/full/10.1080/09540261.2024.2357668?casa_token=pMgIuYGi9GkAAAAA%3Ar1swffEUCmbM9pWef5PiH_5NITgYR72HS3G9o8mqn2GdiWFDOJFbnrl-SyB7IKqUU6NnzbxIbv8</t>
  </si>
  <si>
    <r>
      <rPr>
        <rFont val="Arial Narrow"/>
        <color rgb="FF222222"/>
        <sz val="10.0"/>
      </rPr>
      <t>Adeleye, K. K., Ogungbe, O., Chutiyami, M., &amp; Iradukunda, F. (2024). Pregnancy loss among Muslim women: A narrative review. </t>
    </r>
    <r>
      <rPr>
        <rFont val="Arial Narrow"/>
        <i/>
        <color rgb="FF222222"/>
        <sz val="10.0"/>
      </rPr>
      <t>International Journal of Nursing Studies Advances</t>
    </r>
    <r>
      <rPr>
        <rFont val="Arial Narrow"/>
        <color rgb="FF222222"/>
        <sz val="10.0"/>
      </rPr>
      <t>, 100205.</t>
    </r>
  </si>
  <si>
    <t>https://www.sciencedirect.com/science/article/pii/S2666142X24000328</t>
  </si>
  <si>
    <t>Bowring, J., Evans, S., Parigi, E., Karantzas, G., Snelling, D., Baker, E., &amp; Mikocka-Walus, A. (2024). Daughter Adjustment to Life Following the Death of Their Mother: Scoping Review. Journal of Loss and Trauma, 1-42.</t>
  </si>
  <si>
    <t>https://www.tandfonline.com/doi/full/10.1080/15325024.2024.2402379</t>
  </si>
  <si>
    <t>Moya-Salazar, J., Soto, E., Cañari, B., Goicochea, E. A., Zuñiga, N., Jaime-Quispe, A., &amp; Contreras-Pulache, H. (2024). Prolonged grief in relatives of deceased patients due to COVID-19 is associated with anxiety and depressive symptoms: A survey-based study in Peru. SAGE Open Medicine, 12, 20503121241245069.</t>
  </si>
  <si>
    <t>https://journals.sagepub.com/doi/full/10.1177/20503121241245069</t>
  </si>
  <si>
    <t>Wilt, J. A., &amp; Exline, J. J. (2024). Religion and Spirituality. In Subjective Well-Being and Life Satisfaction (pp. 293-309). Routledge.</t>
  </si>
  <si>
    <t>Religion and Spirituality | 19 | v2 | Subjective Well-Being and Life S</t>
  </si>
  <si>
    <t>Taylor and Francis Group</t>
  </si>
  <si>
    <r>
      <rPr>
        <rFont val="Arial Narrow"/>
        <color rgb="FF222222"/>
        <sz val="10.0"/>
      </rPr>
      <t>Chiong, M. A. D., Labisig, H. G., Espares, B. B., Ceniza, H. C., &amp; Basas, A. A. (2024). A Post-reflective Examination of the Physical and Mental Health Suffering During COVID-19 Through the Lens of Christ's Kenotic and Redemptive Act. </t>
    </r>
    <r>
      <rPr>
        <rFont val="Arial Narrow"/>
        <i/>
        <color rgb="FF222222"/>
        <sz val="10.0"/>
      </rPr>
      <t>Journal of religion and health</t>
    </r>
    <r>
      <rPr>
        <rFont val="Arial Narrow"/>
        <color rgb="FF222222"/>
        <sz val="10.0"/>
      </rPr>
      <t>, </t>
    </r>
    <r>
      <rPr>
        <rFont val="Arial Narrow"/>
        <i/>
        <color rgb="FF222222"/>
        <sz val="10.0"/>
      </rPr>
      <t>63</t>
    </r>
    <r>
      <rPr>
        <rFont val="Arial Narrow"/>
        <color rgb="FF222222"/>
        <sz val="10.0"/>
      </rPr>
      <t>(5), 3942-3960.</t>
    </r>
  </si>
  <si>
    <t>A Post-reflective Examination of the Physical and Mental Health Suffering During COVID-19 Through the Lens of Christ's Kenotic and Redemptive Act | Journal of Religion and Health</t>
  </si>
  <si>
    <t>Pannofino, N. L. (2024). “Since I’ve Been Ill, I Live Better”: The Emergence of Latent Spirituality in the Biographical Pathways of Illness. Religions, 15(1), 90.</t>
  </si>
  <si>
    <t>https://www.mdpi.com/2077-1444/15/1/90</t>
  </si>
  <si>
    <t>Ledesma, G. C. M., Reyes, M. E. S., &amp; Delariarte, C. F. (2024). Spirituality: Its Mediating Role in the Relationship Between Meaning in Life and Death Anxiety of Lesbian and Gay Middle-Aged Adults. North American Journal of Psychology, 26(3).</t>
  </si>
  <si>
    <t>https://openurl.ebsco.com/EPDB%3Agcd%3A8%3A8172792/detailv2?sid=ebsco%3Aplink%3Ascholar&amp;id=ebsco%3Agcd%3A180130141&amp;crl=c&amp;link_origin=scholar.google.com</t>
  </si>
  <si>
    <t>wOS</t>
  </si>
  <si>
    <t>Feurer, E., Sassu, R., Cimeli, P., &amp; Roebers, C. (2015).</t>
  </si>
  <si>
    <t xml:space="preserve"> Development of meta-representations: Procedural metacognition and the relationship to theory of mind. Journal of Educational and Developmental Psychology, 5(1), 6-18.</t>
  </si>
  <si>
    <t>Chew, A. T., Bonthrone, A. F., Alford, A., Kelly, C., Pushparajah, K., Egloff, A., ... &amp; Counsell, S. J. (2024). Executive function in preschool children with congenital heart disease and controls: The role of a cognitively stimulating home environment. The Journal of pediatrics, 267, 113897.</t>
  </si>
  <si>
    <t>https://www.sciencedirect.com/science/article/pii/S0022347623007618</t>
  </si>
  <si>
    <r>
      <rPr>
        <rFont val="Arial Narrow"/>
        <color rgb="FF222222"/>
        <sz val="10.0"/>
      </rPr>
      <t>Berthiaume, K. C., Acar, S., &amp; Dumas, D. (2024). “My Brain Said That…”: A Qualitative Study of Sources of Children’s Creative Ideas. </t>
    </r>
    <r>
      <rPr>
        <rFont val="Arial Narrow"/>
        <i/>
        <color rgb="FF222222"/>
        <sz val="10.0"/>
      </rPr>
      <t>Creativity Research Journal</t>
    </r>
    <r>
      <rPr>
        <rFont val="Arial Narrow"/>
        <color rgb="FF222222"/>
        <sz val="10.0"/>
      </rPr>
      <t>, 1-25.</t>
    </r>
  </si>
  <si>
    <t>https://www.tandfonline.com/doi/full/10.1080/10400419.2024.2336739?casa_token=hUMj9C9dl0EAAAAA%3AwB0kwE6vsKRaH2dUYVS5Df2vHjXS65x3FqONLQx9IPbCNPgdqgf7BR64CP8BNApLhHhjso3HNwM</t>
  </si>
  <si>
    <r>
      <rPr>
        <rFont val="Arial Narrow"/>
        <color rgb="FF222222"/>
        <sz val="10.0"/>
      </rPr>
      <t>Jiang, S., Sun, F., Yuan, P., Jiang, Y., &amp; Wan, X. (2024). Distinct genetic and environmental origins of hierarchical cognitive abilities in adult humans. </t>
    </r>
    <r>
      <rPr>
        <rFont val="Arial Narrow"/>
        <i/>
        <color rgb="FF222222"/>
        <sz val="10.0"/>
      </rPr>
      <t>Cell Reports</t>
    </r>
    <r>
      <rPr>
        <rFont val="Arial Narrow"/>
        <color rgb="FF222222"/>
        <sz val="10.0"/>
      </rPr>
      <t>, </t>
    </r>
    <r>
      <rPr>
        <rFont val="Arial Narrow"/>
        <i/>
        <color rgb="FF222222"/>
        <sz val="10.0"/>
      </rPr>
      <t>43</t>
    </r>
    <r>
      <rPr>
        <rFont val="Arial Narrow"/>
        <color rgb="FF222222"/>
        <sz val="10.0"/>
      </rPr>
      <t>(4).</t>
    </r>
  </si>
  <si>
    <t>https://www.cell.com/cell-reports/fulltext/S2211-1247(24)00388-7?s=09</t>
  </si>
  <si>
    <r>
      <rPr>
        <rFont val="Arial Narrow"/>
        <color rgb="FF222222"/>
        <sz val="10.0"/>
      </rPr>
      <t>Keleş Ertürk, C., &amp; Tepeli, K. (2024). The Effect Of Social Information Processing, Self-Regulation And Metacognition On Theory Of Mind: Path Analysis. </t>
    </r>
    <r>
      <rPr>
        <rFont val="Arial Narrow"/>
        <i/>
        <color rgb="FF222222"/>
        <sz val="10.0"/>
      </rPr>
      <t>Brain Sciences</t>
    </r>
    <r>
      <rPr>
        <rFont val="Arial Narrow"/>
        <color rgb="FF222222"/>
        <sz val="10.0"/>
      </rPr>
      <t>, </t>
    </r>
    <r>
      <rPr>
        <rFont val="Arial Narrow"/>
        <i/>
        <color rgb="FF222222"/>
        <sz val="10.0"/>
      </rPr>
      <t>14</t>
    </r>
    <r>
      <rPr>
        <rFont val="Arial Narrow"/>
        <color rgb="FF222222"/>
        <sz val="10.0"/>
      </rPr>
      <t>(9), 943.</t>
    </r>
  </si>
  <si>
    <t>https://www.mdpi.com/2076-3425/14/9/943</t>
  </si>
  <si>
    <t>Dutemple, E., Brokl, C., &amp; Poulin-Dubois, D. (2024). I think therefore I learn: metacognition is a better predictor of school readiness than executive functions. Frontiers in Developmental Psychology, 2, 1332358.</t>
  </si>
  <si>
    <t>https://www.frontiersin.org/journals/developmental-psychology/articles/10.3389/fdpys.2024.1332358/full</t>
  </si>
  <si>
    <t>Symeonidou, M., Mizokawa, A., Kabaya, S., Doherty, M. J., &amp; Ross, J. (2024). Contrasting one's share of the shared life space: Comparing the roles of metacognition and inhibitory control in the development of theory of mind among Scottish and Japanese children. Developmental Science, 27(5), e13417.</t>
  </si>
  <si>
    <t>https://onlinelibrary.wiley.com/doi/full/10.1111/desc.13417</t>
  </si>
  <si>
    <t>İmir, H. M., Kaynak‐Ekici, K. B., &amp; Temel, Z. F. (2024). Development and validation of a metacognitive assessment tool for Turkish preschool children: A test for 48–66 months‐old. Infant and Child Development, 33(6), e2536.</t>
  </si>
  <si>
    <t>Development and validation of a metacognitive assessment tool for Turkish preschool children: A test for 48–66 months‐old - İmir - 2024 - Infant and Child Development - Wiley Online Library</t>
  </si>
  <si>
    <t>Mărcuș O., Costa Martins E., Sassu R.,  &amp; Visu-Petra L. (2022):</t>
  </si>
  <si>
    <t>On the importance of being flexible: early interrelations between affective flexibility, executive functions and anxiety symptoms in preschoolers, Early Child Development and Care, (IF 2021 = 1.206)</t>
  </si>
  <si>
    <t>Mărcuș, O., Rusu, R., Mueller, S. C., &amp; Visu-Petra, L. (2024). To be or not to be flexible: A hierarchical model of affective flexibility in typical development and internalizing problems. Acta Psychologica, 246, 104275.</t>
  </si>
  <si>
    <t>https://www.sciencedirect.com/science/article/pii/S0001691824001525</t>
  </si>
  <si>
    <r>
      <rPr>
        <rFont val="Arial Narrow"/>
        <color rgb="FF222222"/>
        <sz val="10.0"/>
      </rPr>
      <t>Dumont, É., Parent, S., Castellanos-Ryan, N., Jacques, S., Freeston, M. H., Zelazo, P. D., &amp; Séguin, J. R. (2024). The role of executive function at 6 years in the association between behavioral inhibition at 5 years and anxiety at 7 years. </t>
    </r>
    <r>
      <rPr>
        <rFont val="Arial Narrow"/>
        <i/>
        <color rgb="FF222222"/>
        <sz val="10.0"/>
      </rPr>
      <t>Research on Child and Adolescent Psychopathology</t>
    </r>
    <r>
      <rPr>
        <rFont val="Arial Narrow"/>
        <color rgb="FF222222"/>
        <sz val="10.0"/>
      </rPr>
      <t>, </t>
    </r>
    <r>
      <rPr>
        <rFont val="Arial Narrow"/>
        <i/>
        <color rgb="FF222222"/>
        <sz val="10.0"/>
      </rPr>
      <t>52</t>
    </r>
    <r>
      <rPr>
        <rFont val="Arial Narrow"/>
        <color rgb="FF222222"/>
        <sz val="10.0"/>
      </rPr>
      <t>(6), 919-931.</t>
    </r>
  </si>
  <si>
    <t>The Role of Executive Function at 6 Years in the Association between Behavioral Inhibition at 5 Years and Anxiety at 7 Years | Research on Child and Adolescent Psychopathology</t>
  </si>
  <si>
    <t xml:space="preserve">GIURCĂ, I. C., CĂTANĂ, A., Sassu, R., &amp; BUCUȚĂ, M. D. (2017). </t>
  </si>
  <si>
    <t>THE COPING, THE HARDINESS, AND THE SENSE OF COHERENCE AS MAINTAINING FACTORS FOR MILITARY PERSONNEL'S MENTAL HEALTH. TPM: Testing, Psychometrics, Methodology in Applied Psychology, 24(3).</t>
  </si>
  <si>
    <t>https://journals.sagepub.com/doi/full/10.1177/0095327X241301039?casa_token=DaEhgpj_qAkAAAAA%3ArqCjGCsB-lwBpV3EVlOZv66zgXwh21_2oWqs9UI6ouz7KgMKk65zcBY0WSQNV0aBOzHImCCeaCM</t>
  </si>
  <si>
    <t>Mara, D. (ULBS), Nate, S. (ULBS), Stavytskyy, A. (TSNUK), &amp; Kharlamova, G. (TNSUK)</t>
  </si>
  <si>
    <t>The place of energy security in the national security framework: an assessment approach. Energies, 15(2), 658, 2022.</t>
  </si>
  <si>
    <t>Siksnelyte-Butkiene, I., Streimikiene, D., Lekavicius, V., &amp; Balezentis, T. (2024). Comprehensive analysis of energy security indicators and measurement of their integrity. Technological Forecasting and Social Change, 200, 123167.</t>
  </si>
  <si>
    <t>https://www.sciencedirect.com/science/article/abs/pii/S0040162523008521</t>
  </si>
  <si>
    <t>https://www.webofscience.com/wos/woscc/full-record/WOS:001156190900001</t>
  </si>
  <si>
    <t>Iorember, P. T., Gbaka, S., Işık, A., Nwani, C., &amp; Abbas, J. (2024). New insight into decoupling carbon emissions from economic growth: Do financialization, human capital, and energy security risk matter?. Review of Development Economics, 28(3), 827-850.</t>
  </si>
  <si>
    <t>https://onlinelibrary.wiley.com/doi/10.1111/rode.13077</t>
  </si>
  <si>
    <t>https://www.webofscience.com/wos/woscc/full-record/WOS:001130174900001</t>
  </si>
  <si>
    <t>Lazaro, L. L. B., &amp; Soares, R. S. (2024). The energy quadrilemma challenges-Insights from the decentralized energy transition in Brazil. Energy Research &amp; Social Science, 113, 103533.</t>
  </si>
  <si>
    <t>https://www.sciencedirect.com/science/article/abs/pii/S2214629624001245</t>
  </si>
  <si>
    <t>https://www.webofscience.com/wos/woscc/full-record/WOS:001223691100001</t>
  </si>
  <si>
    <t>Yang, Z., &amp; Zhan, J. (2024). Examining the multiple impacts of renewable energy development on redefined energy security in China: A panel quantile regression approach. Renewable Energy, 221, 119778.</t>
  </si>
  <si>
    <t>https://www.sciencedirect.com/science/article/abs/pii/S0960148123016932</t>
  </si>
  <si>
    <t>https://www.webofscience.com/wos/woscc/full-record/WOS:001136760800001</t>
  </si>
  <si>
    <t>Wei, X., Shi, X., Li, Y., Li, P., Xu, M., Huang, Y., &amp; Hong, Y. (2025). A Review of Enhanced Methods for Oil Recovery from Sediment Void Oil Storage in Underground Salt Caverns. Energies, 18(2), 360.</t>
  </si>
  <si>
    <t>https://doi.org/10.3390/en18020360</t>
  </si>
  <si>
    <t>https://www.webofscience.com/wos/woscc/full-record/WOS:001405255500001</t>
  </si>
  <si>
    <t>Karpavicius, T., Balezentis, T., &amp; Streimikiene, D. (2025). Energy security indicators for sustainable energy development: Application to electricity sector in the context of state economic decisions. Sustainable Development, 33(1), 1381-1400.</t>
  </si>
  <si>
    <t>https://doi.org/10.1002/sd.3190</t>
  </si>
  <si>
    <t>https://www.webofscience.com/wos/woscc/full-record/WOS:001310207200001</t>
  </si>
  <si>
    <t>Shen, S., Faridi, M. Z., Nazar, R., &amp; Ali, S. (2024). Asymmetric nexus between nuclear energy technology budgets and carbon emissions in European economies: Evidence from quantile-on-quantile estimation. Nuclear Engineering and Technology, 56(8), 3298-3306.</t>
  </si>
  <si>
    <t>https://www.sciencedirect.com/science/article/pii/S1738573324001499</t>
  </si>
  <si>
    <t>https://www.webofscience.com/wos/woscc/full-record/WOS:001272577800001</t>
  </si>
  <si>
    <t>Wen, K., Alessa, N., &amp; Tawiah, V. (2024). The impact of Chinese investment on energy independence in Africa. Energy Policy, 192, 114198.</t>
  </si>
  <si>
    <t>https://www.sciencedirect.com/science/article/pii/S0301421524002180</t>
  </si>
  <si>
    <t>https://www.webofscience.com/wos/woscc/full-record/WOS:001266258100001</t>
  </si>
  <si>
    <t>Fan, Y., Chang, T., &amp; Ranjbar, O. (2024). Energy security and energy mix diversification nexus in the OECD countries. Economic Analysis and Policy, 84, 2071-2085.</t>
  </si>
  <si>
    <t>https://www.sciencedirect.com/science/article/abs/pii/S0313592624003254</t>
  </si>
  <si>
    <t>https://www.webofscience.com/wos/woscc/full-record/WOS:001366786800001</t>
  </si>
  <si>
    <t>Aldegheishem, A. (2024). The relationship between urbanization, energy consumption, economic growth, and carbon dioxide emissions in middle eastern countries: Saudi Arabia, Jordan and Egypt. Environmental Research Communications, 6(6), 065011.</t>
  </si>
  <si>
    <t>https://iopscience.iop.org/article/10.1088/2515-7620/ad5791/pdf</t>
  </si>
  <si>
    <t>https://www.webofscience.com/wos/woscc/full-record/WOS:001253575500001</t>
  </si>
  <si>
    <t>Abuhomos, M., Delubac, R., Delage, R., &amp; Nakata, T. (2025). The effect of geopolitical factors on local energy system performance: Examining the case of Palestine. Energy Strategy Reviews, 58, 101681.</t>
  </si>
  <si>
    <t>https://www.sciencedirect.com/science/article/pii/S2211467X25000446</t>
  </si>
  <si>
    <t>https://www.webofscience.com/wos/woscc/full-record/WOS:001443670700001</t>
  </si>
  <si>
    <t>Włodarczyk, E., &amp; Herczakowska, J. (2025). Social Dimension of Poland’s Sustainable Energy Transition as Assessed by Residents of the Silesian Region. Sustainability, 17(6), 2707.</t>
  </si>
  <si>
    <t>https://doi.org/10.3390/su17062707</t>
  </si>
  <si>
    <t>https://www.webofscience.com/wos/woscc/full-record/WOS:001453938800001</t>
  </si>
  <si>
    <t>Kshetrimayum, N., Singh, K. R., &amp; Hoque, N. (2024). PConvLSTM: an effective parallel convLSTM-based model for short-term electricity load forecasting. International Journal of Data Science and Analytics, 1-18.</t>
  </si>
  <si>
    <t>https://link.springer.com/article/10.1007/s41060-024-00616-8</t>
  </si>
  <si>
    <t>https://www.webofscience.com/wos/woscc/full-record/WOS:001283851000001</t>
  </si>
  <si>
    <t>Solaymani, S. (2024). Energy security and its determinants in New Zealand. Environmental Science and Pollution Research, 31(39), 51521-51539.</t>
  </si>
  <si>
    <t xml:space="preserve">https://doi.org/10.1007/s11356-024-34611-0
</t>
  </si>
  <si>
    <t>https://link.springer.com/article/10.1007/s11356-024-34611-0</t>
  </si>
  <si>
    <t>de Janeiro–Brazil, R. Evaluation of the influence of public policies on the water, food and energy Nexus in the Guandu hydrographic region–.</t>
  </si>
  <si>
    <t>https://revistas.ufpr.br/made/article/download/89658/51651</t>
  </si>
  <si>
    <t>https://www.webofscience.com/wos/woscc/full-record/WOS:001196243900004</t>
  </si>
  <si>
    <t>Kirin Macapugay and Benjamin Nakamura, The Student Empowerment through Narrative, Storytelling, Engagement, and Identity Framework for Student and Community Empowerment: A Culturally Affirming Pedagogy</t>
  </si>
  <si>
    <t>https://www.mdpi.com/2313-5778/8/3/94</t>
  </si>
  <si>
    <t>https://doi.org/10.3390/genealogy8030094</t>
  </si>
  <si>
    <t>Fakhri, M. M., Ansari Saleh Ahmar, Rosidah, R., Fadhilatunisa, D., &amp; Tabash, M. , Barriers to Effective Learning: Examining the Influence of Delayed Feedback on Student Engagement and Problem Solving Skills in Ubiquitous Learning Programming</t>
  </si>
  <si>
    <t>https://ascijournal.eu/index.php/asci/article/view/2825</t>
  </si>
  <si>
    <t>https://doi.org/10.35877/454RI.asci2825</t>
  </si>
  <si>
    <t>Bocoș, M., Mara, D., Roman, A., Rad, D., Crișan, C., Balaș, E., Mara, E.-L., Neacșu, M.-G., Costache Colareza, C., Todor, I., Muntean-Trif, L., Anca, M., Maier, M., Tăușan-Crișan, L., Triff, Z., Triff, D.-G.,  Baciu, C., &amp; Purcar, A.-M</t>
  </si>
  <si>
    <t>Mentoring and metacognition—Interferences and interdependencies</t>
  </si>
  <si>
    <t>Maxi Eileen Brausch-Böger *ORCID andManuel Förster, The Effects of an Entrepreneurial Project on the Career-Choice Readiness, Metacognition, and Growth Mindset of Secondary Students</t>
  </si>
  <si>
    <t>https://www.mdpi.com/2227-7102/14/5/485</t>
  </si>
  <si>
    <t>Educ. Sci. 2024, 14(5), 485; https://doi.org/10.3390/educsci14050485</t>
  </si>
  <si>
    <t>Andron D., Kifor St.</t>
  </si>
  <si>
    <t>Tehnologii digitale in activitatea didactica</t>
  </si>
  <si>
    <t>LN Moraru-Pană, THE IMPACT OF DIGITAL EDUCATION ON THE LEARNING PROCESS IN PRIMARY SCHOOL,  EDULEARN24 Proceedings, 2024 - library.iated.org</t>
  </si>
  <si>
    <t>doi: 10.21125/edulearn.2024.1673</t>
  </si>
  <si>
    <t>Cretu Daniela-Maria (ULBS)</t>
  </si>
  <si>
    <t>Practicum in Early Childhood Education: Student Teachers’ Perspective</t>
  </si>
  <si>
    <t xml:space="preserve">Prieto-Prieto J, Cruz-Rodríguez J, García-Riaza B, Hernández-Serrano MJ. (2024). Competences Expected and Gained during the Teaching Practicum: Analysis of Three Competence Areas Affected during the Pandemic. Education Sciences. 14(1):88. </t>
  </si>
  <si>
    <t>https://doi.org/10.3390/educsci14010088</t>
  </si>
  <si>
    <t>WoS, Scopus</t>
  </si>
  <si>
    <t>Hopes and fears of teacher candidates concerning the
teaching profession</t>
  </si>
  <si>
    <t>Saldivar, J.R.V., Basilio, L.P., Rogayan, D.V., Ganalon, N. (2024). Determining Science Education Students’ Career Aspirations and Future Career Perspectives: A Narrative Inquiry. Science Education International. 35(1), 30-39.</t>
  </si>
  <si>
    <t>https://doi.org/10.33828/sei.v35.i1</t>
  </si>
  <si>
    <t>A model for promoting academic motivation</t>
  </si>
  <si>
    <t>Zavala, A., Garcia-Maya, B. I., &amp; Fernandez, R. M. (2024, May). Enhancing Undergraduate Research Engagement: A Semester Research Program and Motivation Assessment. In 2024 IEEE Global Engineering Education Conference (EDUCON) (pp. 1-5). IEEE.</t>
  </si>
  <si>
    <t>https://doi.org/10.1109/educon60312.2024.10578888</t>
  </si>
  <si>
    <t xml:space="preserve">Predarea și învățarea în învățământul superior. Aspecte teoretice și practice. </t>
  </si>
  <si>
    <t xml:space="preserve">Juganaru, M., Juganaru, ID., Moraru, AD. (2024). Online Economic Higher Education in a Multidisciplinary University in Romania - Challenges During the COVID-19 Pandemic and the Consequences of Returning to Traditional Face-To-Face Interaction. In: Puiu, S., Idowu, S.O. (eds) Online Education During COVID-19 and Beyond. Opportunities, Challenges and Outlook (pp. 143-160). CSR, Sustainability, Ethics &amp; Governance. Springer, Cham. </t>
  </si>
  <si>
    <t>https://doi.org/10.1007/978-3-031-49353-9_8</t>
  </si>
  <si>
    <t>Fostering 21st century skills for future teachers</t>
  </si>
  <si>
    <t xml:space="preserve">Amin, A., Adiansyah, R., Mustami, M., Yani, A., Hujjatusnaini, N., &amp; Ahmed, M. (2024). The Influence of WE-ARe (Warm-Up, Exploring, Argumentation, Resume) Model Integrated with 21st-Century Skills on Prospective Biology Teachers' Communication Skills. Jurnal Pendidikan IPA Indonesia, 13(1). </t>
  </si>
  <si>
    <t>https://doi.org/10.15294/jpii.v13i1.47911</t>
  </si>
  <si>
    <t xml:space="preserve">Jayanti, J., Zulkardi, Z., Putri, R. I. I., &amp; Hartono, Y. (2024, April). Designing PISA-based numeracy problem on shape and space using Palembang tourism during Covid-19 context. In AIP Conference Proceedings, vol. 3052, 1. AIP Publishing. </t>
  </si>
  <si>
    <t xml:space="preserve">https://doi.org/10.1063/5.0201035 </t>
  </si>
  <si>
    <t xml:space="preserve">Inderawati, R., Eryansyah, E., Vianty, M., Zuraida, Z., Hayati, R., Muthmainnah, M., &amp; Putri, E. (2024). Exploring collaborative scriptwriting and virtual drama performance: Enhancing English language education through technology integration. Studies in English Language and Education, 11(2), 17. </t>
  </si>
  <si>
    <t>https://jurnal.usk.ac.id/SiELE/article/view/35993</t>
  </si>
  <si>
    <t>Embedding bullying related learning in the curriculum for initial  teacher education: a possible approach</t>
  </si>
  <si>
    <t xml:space="preserve">Tomescu, C. (2024). Bullying in schools: a persistent problem, affecting students’ mental health, Journal of Community Positive Practices, (3), pp. 59-73. </t>
  </si>
  <si>
    <t>10.35782/JCPP.2024.3.04.</t>
  </si>
  <si>
    <t>Preparing future teachers for inclusive education: Conceptual frameworks and
curriculum opportunities</t>
  </si>
  <si>
    <t xml:space="preserve">Mazzuki, B. D. (2024). Preparing Teachers for Inclusive Education: Pre-Service Teachers’ Knowledge, Perceptions and Experiences of Inclusive Pedagogy from Teaching Practice. Center for Educational Policy Studies Journal. </t>
  </si>
  <si>
    <t>https://doi.org/10.26529/cepsj.1807</t>
  </si>
  <si>
    <t>Developing the competence of “learning to learn” in the initial training for teachers</t>
  </si>
  <si>
    <t xml:space="preserve">Cebrián Cifuentes, S., Guerrero Valverde, E., &amp; Gargallo López, B. (2024). Aprender a aprender en la universidad. Percepción del alumnado en el ámbito educativo. Revista de Investigación en Educación, 22(3), 488-503. </t>
  </si>
  <si>
    <t xml:space="preserve">https://doi.org/10.35869/reined.v22i3.5761 </t>
  </si>
  <si>
    <t>Cretu Daniela-Maria (ULBS),      Ho, Yuh-Shan (Trend Research Centre, Asia University, Taiwan)</t>
  </si>
  <si>
    <t>The Impact of COVID-19 on Educational Research: A Bibliometric Analysis</t>
  </si>
  <si>
    <t xml:space="preserve">Ho, Y., Fülöp, T., Krisanapan, P., Soliman, K., &amp; Cheungpasitporn, W. (2024). Artificial intelligence and Machine learning trends in kidney care. American Journal of the Medical Sciences. 367(5), 281-295. </t>
  </si>
  <si>
    <t>https://doi.org/10.1016/j.amjms.2024.01.018</t>
  </si>
  <si>
    <t xml:space="preserve">Vaghela, M. K., &amp; Kaushal, U. (2024). A systematic review of research on pedagogical practices for communication skills in engineering education. Journal of Engineering Education Transformations, 37(3), 99-120. </t>
  </si>
  <si>
    <t>10.16920/jeet/2024/v37i3/24007</t>
  </si>
  <si>
    <t xml:space="preserve">Tripathy, P., Jena, P. K., &amp; Mishra, B. R. (2024). Systematic literature review and bibliometric analysis of energy efficiency. Renewable and Sustainable Energy Reviews, 200, 114583. </t>
  </si>
  <si>
    <t>https://doi.org/10.1016/j.rser.2024.114583</t>
  </si>
  <si>
    <t>Dotta, T., Freitas, A. and Sousa, R.T. (2024). Methodological issues in technology-mediated qualitative data collection: a mapping of research undertaken in schools during the Covid-19 pandemic. London Review of Education, 22 (1), 34</t>
  </si>
  <si>
    <t>https://doi.org/10.14324/LRE.22.1.34.</t>
  </si>
  <si>
    <t xml:space="preserve">Garcia-Masso, X., Montalt-García, S., &amp; González, L.-M. (2024). Game-based learning in scientific literature: text mining analysis. Revista De Educación, 1(405), 133-158. </t>
  </si>
  <si>
    <t>https://doi.org/10.4438/1988-592X-RE-2024-405-630</t>
  </si>
  <si>
    <t xml:space="preserve">Sun, L. (2024).  Translanguaging pedagogy on the digital stage: exploring Chinese undergraduates’ English grammar learning through DingTalk platform. Humanities &amp; Social Sciences Communications, 11(1), 1245 </t>
  </si>
  <si>
    <t>https://doi.org/10.1057/s41599-024-03771-2</t>
  </si>
  <si>
    <t>Wilkerson, N. L., Olson, J. K., Rambo-Hernandez, K. E., &amp; Pedersen, R. M. (2024, June). Learning goals in middle school engineering: A systematic review and comparison with NGSS and ASEE frameworks (Fundamental). In 2024 ASEE Annual Conference &amp; Exposition</t>
  </si>
  <si>
    <t>10.18260/1-2--47721</t>
  </si>
  <si>
    <t xml:space="preserve"> Scopus</t>
  </si>
  <si>
    <t>Cretu Daniela-Maria (ULBS)   Morandau Felicia (ULBS)</t>
  </si>
  <si>
    <t>Bullying and cyberbullying: a bibliometric analysis of three decades of research in education</t>
  </si>
  <si>
    <t xml:space="preserve">Bansal, S., Garg, N., Singh, J., &amp; Van Der Walt, F. (2024). Cyberbullying and Mental Health: Past, Present and Future. Frontiers in Psychology, 14, 1279234. </t>
  </si>
  <si>
    <t>https://doi.org/10.3389/fpsyg.2023.1279234</t>
  </si>
  <si>
    <t xml:space="preserve">Fernandez Herrerías, A. I., Torres, M. G. J., Terrón, P. D., &amp; Moreno-Guerrero, A. (2024). Cyberaggression and cybervictimisation in adolescents: Bibliometric analysis in web of science. Heliyon, 10(1).e23329. </t>
  </si>
  <si>
    <t>https://doi.org/10.1016/j.heliyon.2023.e23329</t>
  </si>
  <si>
    <t xml:space="preserve">Flores Morales, J.A., &amp;  Huamani, L.N. (2024). Bullying y los mecanismos de desconexi´on moral. Revista de Climatologia, Edici´on Especial Ciencias Sociales, 24, 1235-1241. </t>
  </si>
  <si>
    <t>10.59427/rcli/2024/v24cs.1235-1241</t>
  </si>
  <si>
    <t xml:space="preserve">Maral, M. (2024). Global Literature on higher education: A bibliometric analysis of top 15 journals. Journal of Scientometric Research, 13(1), 272–284. </t>
  </si>
  <si>
    <t>https://doi.org/10.5530/jscires.13.1.23</t>
  </si>
  <si>
    <t xml:space="preserve">Ribeiro B., Relva I.C., Mota C.P., Costa M. (2024). Bullying behaviors of adolescents: The role of attachment to teachers and memories of childhood care. Social Sciences. 13(8):402. </t>
  </si>
  <si>
    <t>https://doi.org/10.3390/socsci13080402</t>
  </si>
  <si>
    <t xml:space="preserve">Yadav, C., &amp; Sinha , J. (2024). Exploring the evolution of ecocriticism: A bibliometric study and literature review . Multidisciplinary Reviews, 7(12), 2024304. </t>
  </si>
  <si>
    <t>https://doi.org/10.31893/multirev.2024304</t>
  </si>
  <si>
    <t xml:space="preserve">ElSayary, A. (2024). Digital mental health application to develop students’ cyber behavioral, social and emotional competencies. In: ElSayary, A., Olowoselu, R. (eds) Interdisciplinary Approaches for Educators' and Learners’ Well-being (149-158). Springer, Cham. </t>
  </si>
  <si>
    <t>https://doi.org/10.1007/978-3-031-65215-8_12</t>
  </si>
  <si>
    <t xml:space="preserve">Stošić, L., Stošić, I., &amp; Janković, A. (2024). The impact of peer and cyberbullying on elementary school children in the Republic of Serbia. International Journal of Cognitive Research in Science Engineering and Education, 12(2), 399–406. </t>
  </si>
  <si>
    <t>https://doi.org/10.23947/2334-8496-2024-12-2-399-406</t>
  </si>
  <si>
    <t>Rusillo-Magdaleno A., De la Torre-Cruz MJ, Ruiz-Ariza A, Suárez-Manzano S. (2024). Association of high levels of bullying and cyberbullying with test anxiety in boys and girls aged 10 to 16 years. Education Sciences, 14(9):999</t>
  </si>
  <si>
    <t>https://doi.org/10.3390/educsci14090999</t>
  </si>
  <si>
    <t xml:space="preserve">Rusillo-Magdaleno A, Moral-García JE, Brandão-Loureiro V, Martínez-López EJ. (2024). Influence and relationship of physical activity before, during and after the school day on bullying and cyberbullying in young people: A systematic review. Education Sciences. 14(10):1094. </t>
  </si>
  <si>
    <t>https://doi.org/10.3390/educsci14101094</t>
  </si>
  <si>
    <t xml:space="preserve">Al-Badayneh, D., Khelifa, M., &amp; Brik, A. B. (2024). Cyberbullying and cyberbullicide ideation among Jordanian college students. International Journal of Cyber Criminology, 18(1), 58-82. </t>
  </si>
  <si>
    <t>https://doi.org/10.1080/23311975.2024.2408443</t>
  </si>
  <si>
    <t xml:space="preserve">Pothuganti, S. K. (2024). Workplace cyberbullying: a systematic literature review on its definition, theories, and the role of HRD. Cogent Business &amp; Management, 11(1). </t>
  </si>
  <si>
    <t>Singh, A., Rejeb, A., Nangru, H., Pathak, S. (2024). Global Research Trends on Cyberbullying: A Bibliometric Study. Computers in human behavior reports, 16.</t>
  </si>
  <si>
    <t>https://doi.org/10.1016/j.chbr.2024.100499</t>
  </si>
  <si>
    <t xml:space="preserve">Magaña-Raymundo, L., &amp; Sánchez-Dominguez, J. P. (2024). Abordaje del Ciberbullying y
Grooming en adolescentes mexicanos: Una revisión sistemática de la literatura. Trans-Pasando
Fronteras, (21). </t>
  </si>
  <si>
    <t>https://doi.org/10.18046/retf.i21.6184</t>
  </si>
  <si>
    <t xml:space="preserve">Ullah, S., Shaukat, M. R., Kukreti, M., Sami, A., &amp; Dangwal, A. (2024). From bystander to protector: Reducing impact of cyberbullying on employee innovation behavior through bystander intervention. International Journal of Bullying Prevention. </t>
  </si>
  <si>
    <t>https://doi.org/10.1007/s42380-024-00267-0</t>
  </si>
  <si>
    <t xml:space="preserve">Amarulloh, R. R., &amp; Aswie, V. (2024). Bibliometric Analysis of Virtual Reality in Science Education over the Three Decades (1993-2023). Science Education International, 35(3), 270–280. </t>
  </si>
  <si>
    <t>https://doi.org/10.33828/sei.v35.i3.10</t>
  </si>
  <si>
    <t>Mataboge, S.K.C. (2024), Exploring the Challenges of Student Bullying in Rural Secondary Schools.,Educational Administration: Theory and Practice, 30(10), 547 -552</t>
  </si>
  <si>
    <t>10.53555/kuey.v30i10.7654</t>
  </si>
  <si>
    <t>Rozi, F., Fawaid, A., Basid, A., Warliah, W., &amp; Zubaidi, A. (2024, October). Cyber risk in learning 4.0: Indigenous parenting in dealing with children. Proceedings - n 10th International Conference on Education and Technology (ICET) (pp. 67-73). IEEE</t>
  </si>
  <si>
    <t>https://doi.org/10.1109/icet64717.2024.10778471</t>
  </si>
  <si>
    <t xml:space="preserve">Al-Badayneh, D., Khelifa, M., &amp; Brik, A. B. (2024). Cyberbullying and Cyberbullicide Ideation Among Jordanian College Students. International Journal of Cyber Criminology, 18(1), 58-82. </t>
  </si>
  <si>
    <t>10.5281/zenodo.4766804</t>
  </si>
  <si>
    <t>Al-Sherideh, A.S., Al-Zoubi, S.S....Samara, G. (2024), Digital evidence and forensic tools in cyber law: A comprehensive analysis, 25th International Arab Conference on Information Technology (ACIT), Zarqa, Jordan, 2024, pp. 1-6.</t>
  </si>
  <si>
    <t>10.1109/ACIT62805.2024.10877028</t>
  </si>
  <si>
    <t>Initial Teacher Education for Inclusive Education: A Bibliometric Analysis of Educational Research</t>
  </si>
  <si>
    <t xml:space="preserve">Al‐Rashaida, M., &amp; Massouti, A. (2024). Assessing the efficacy of online teacher training programs in preparing pre‐service teachers to support students with special educational needs in mainstream classrooms in the UAE: A case study. Journal of Research in Special Educational Needs. 24(1), 188-200. </t>
  </si>
  <si>
    <t>https://doi.org/10.1111/1471-3802.12624</t>
  </si>
  <si>
    <t xml:space="preserve">Holovnia, Y., Lisnychenko, A., Dovhaliuk, T., Falshtynska, Y., &amp; Samoilenko, I. (2024). The role of digital competencies in creating an inclusive educational environment. Synesis (ISSN 1984-6754), 16(1), 478-493. </t>
  </si>
  <si>
    <t>https://seer.ucp.br/seer/index.php/synesis/article/view/2955/3748</t>
  </si>
  <si>
    <t xml:space="preserve">Miaomiao, W., DeWitt, D., Nazry, N. N. M., Alias, N., Hong, L. L., &amp; Ujang, A. (2024). Design and validity of an instrument to measure digital literacy among pre-service teachers involved in inclusive education. International Journal of Modern Education and Computer Science, 16(1), 84–96. </t>
  </si>
  <si>
    <t>https://doi.org/10.5815/ijmecs.2024.01.07</t>
  </si>
  <si>
    <t>Zhou, T. (2024). The role of pre-service physical education teachers in physical education – A bibliometric and systematic review, HELIYON, 10(7), e28702.</t>
  </si>
  <si>
    <t>https://doi.org/10.1016/j.heliyon.2024.e28702.</t>
  </si>
  <si>
    <t xml:space="preserve">Zhou, T., &amp; Colomer, J. (2024). Cooperative learning promoting cultural diversity and Individual accountability: A systematic review. Education Sciences, 14(6), 567. </t>
  </si>
  <si>
    <t>https://doi.org/10.3390/educsci14060567</t>
  </si>
  <si>
    <t xml:space="preserve">Chaeroni, A., Talib, K., Govindasamy, K., Lisna, Y. P., Orhan, B. E., Ahmed, M., &amp; Kurnaz, M. (2024). Sports and Mind: A Systematic review of Physical activity and Mental Well-being in the Modern era. Fizjoterapia Polska, 24(4), 371–378. </t>
  </si>
  <si>
    <t>https://doi.org/10.56984/8zg01a8p7q6</t>
  </si>
  <si>
    <t xml:space="preserve">Chaeroni , A., Nurhasan, Ardha, M. A. A., Nur, L., Pranoto, N. W., Govindasamy, K., Khishe, M., Ahmed, M., &amp; Talib, K. (2024). Exploration of branches of physics for handling several cases in sports applications: A systematic literature review. Retos, 56, 998–1008. </t>
  </si>
  <si>
    <t>https://doi.org/10.47197/retos.v56.105056</t>
  </si>
  <si>
    <t xml:space="preserve">Chaeroni , A. ., Al Ardha, M. A. ., Nur, L., Ahmed, M., Talib, K., Orhan, B. E., Syswianti, D., Kurnaz, M., &amp; Nizam, M. N. (2024). Gender comparison in physical literacy: a systematic review and meta-analysis of children and adolescents. Retos, 60, 850–864. </t>
  </si>
  <si>
    <t>https://doi.org/10.47197/retos.v60.108312</t>
  </si>
  <si>
    <t>Singha, S., Singha, R., Ruben, V. M., Jose, S., Mize, E., &amp; Haokip, A. D. (2024). Navigating the Landscape of Inclusive Education: Bridging the Policy-Practice Divide. In Exploring Educational Equity at the Intersection of Policy and Practice (pp. 176-194). IGI Global.</t>
  </si>
  <si>
    <t>10.4018/979-8-3693-1614-6.ch010</t>
  </si>
  <si>
    <t>Karampelas, K. (2024). Teacher Training in Science Education: Insights into Research Trends through a Bibliometric Approach. In O. Oliviera, Bibliometrics - An Essential Methodological Tool for Research Projects 
IntechOpen. 10.5772/intechopen.1005273</t>
  </si>
  <si>
    <t>10.5772/intechopen.1005273</t>
  </si>
  <si>
    <t>Editura internat. de prestigiu</t>
  </si>
  <si>
    <t>Zoppelt, D. (Colegiul National Pedagogic "Andrei Saguna"), Iunesch, L. R. (ULBS), Hermann, A. (Centrul de Formare Continuă în limba germană Mediaș), &amp; Mihaiu, T. (Centrul de Formare Continuă în limba germană Mediaș)</t>
  </si>
  <si>
    <t> Deutschsprachiger Unterricht in Rumänien – ein Überblick über die Wahrnehmung der Stärken, Probleme und Chancen. Schiller.</t>
  </si>
  <si>
    <t xml:space="preserve">Stănescu Mirona-Horiana, Jeuk Stefan (2024): Südosteuropa als (post-)koloniale Spielwiese am Beispiel der Lehrer*innenbildung in Rumänien in Decolonise Lehrer*innenbildung, </t>
  </si>
  <si>
    <t xml:space="preserve">https://link.springer.com/chapter/10.1007/978-3-658-43410-6_10 </t>
  </si>
  <si>
    <t>Springer</t>
  </si>
  <si>
    <t>”Coordonarea procesului de restaurare a 6 icoane în cadrul Workshopului de restaurare icoane pe sticlă desfăşurat la Muzeul Judeţean Mureş”, in RESTITUTIO. Buletin de conservare-restaurare, Nr. 7, (București, 2013)</t>
  </si>
  <si>
    <t>Mirel-Vasile Bucur, Simona-Maria Mureșan,  RESTORATION OF AN ICON ON GLASS
"THE CRUCIFIXION OF JESUS", BRVKENTHAL. ACTA MVSEI XIX.4 , 2024, p. 636 ISSN: 2285-9470 ISSN-L: 1842-2691</t>
  </si>
  <si>
    <t xml:space="preserve">Scopus </t>
  </si>
  <si>
    <t>Andron, D. R., Kifor S (LBUS)</t>
  </si>
  <si>
    <t> Tehnologii digitale în activitatea didactică. Lucian Blaga University Publishing House.</t>
  </si>
  <si>
    <t>FSUS5</t>
  </si>
  <si>
    <t xml:space="preserve">LN Moraru-Pană, THE IMPACT OF DIGITAL EDUCATION ON THE LEARNING PROCESS IN PRIMARY SCHOOL, EDULEARN24 Proceedings, 2024, https://library.iated.org/ </t>
  </si>
  <si>
    <t>Săvescu, Roxana, Kifor, Ștefania
Dănuț, Raluca, (ULBS) 
Rusu, Raluca (AFT)</t>
  </si>
  <si>
    <t>Transition from Office to Home Office: Lessons from Romania during COVID-19 Pandemic</t>
  </si>
  <si>
    <t>Liao, M., Li, S. Liu, H.	
The impact mechanism of telework on job performance: a cross-level moderation model of digital leadership, 	
Scientific Reports
, 14(1), 12520</t>
  </si>
  <si>
    <t>https://151091vp0-y-https-www-scopus-com.z.e-nformation.ro/results/results.uri?src=s&amp;sot=mulcite&amp;sdt=mulcite&amp;s=REFEID%282-s2.0-85130406724%29&amp;origin=cto&amp;featureToggles=FEATURE_DOCUMENT_RESULT_MICRO_UI%3A1&amp;citeCnt=1&amp;cite=2-s2.0-85130406724&amp;mciteCt=1&amp;citeDocType=primary&amp;cluster=scopubyr%2C%222024%22%2Ct&amp;sort=plf-f&amp;limit=10&amp;sessionSearchId=a8bc4c0aca895c31e8ca752728e0deb6</t>
  </si>
  <si>
    <t>Rymaniak, J.
Davidavičienė, V.
Lis, K., 	
The Basics of Home Office (Re)institutionalisation from the Perspective of Experiences from the COVID-19 Era, Sustainability (Switzerland)
, 16(9), 3606</t>
  </si>
  <si>
    <t>Jurníčková, P.
Matulayová, N.
Olecká, I.
Zatloukal, L.
Jurníček, L., Home-Office Managers Should Get Ready for the “New Normal”, Administrative Sciences
, 14(2), 34</t>
  </si>
  <si>
    <t>Rehman, Z. (COMSATS University Islamabad) and Kifor, S (ULBS)</t>
  </si>
  <si>
    <t>A Conceptual Architecture of Ontology Based KM System for Failure Mode and Effects Analysis</t>
  </si>
  <si>
    <t>Shi, DC; Liedl, P and Bauernhansl, T, Interoperable information modelling leveraging asset administration shell and large language model for quality control toward zero defect manufacturing, JOURNAL OF MANUFACTURING SYSTEMS
 77 , pp.678-696</t>
  </si>
  <si>
    <t>https://1510q1vpq-y-https-www-webofscience-com.z.e-nformation.ro/wos/woscc/summary/dd26bb96-be4a-4f4b-9802-1be64f20cf0f-015def7a5e/date-descending/1</t>
  </si>
  <si>
    <t xml:space="preserve">Candea, G., Kifor, S., (ULBS) Constantinescu C., (Fraunhofer, Germany) Bauer W., (Fraunhofer, Germany) Sauer, O.,(Fraunhofer, Germany)  Maroupulos, P.(Fraunhofer, Germany) </t>
  </si>
  <si>
    <t>Usage of case-based reasoning in FMEA-driven software</t>
  </si>
  <si>
    <t>Ramos-Lozano, S; Rodríguez-Medina, MA; (...); Poblano-Ojinaga, ER, Risk failure reduction in 3D printer through secuential use of DFMEA, Fault Tree and Bayesian Networks, DYNA
 99 (1) , pp.78-84</t>
  </si>
  <si>
    <t>https://1510q1vpq-y-https-www-webofscience-com.z.e-nformation.ro/wos/woscc/summary/ce404c91-d16a-4adc-accb-0d1cfb1ba512-015defa40d/date-descending/1</t>
  </si>
  <si>
    <t>BR Mihaela, K Ştefania (ULBS)</t>
  </si>
  <si>
    <t>CONTINUOUS IMPROVEMENT CHALLENGES: IMPLEMENTING PBL IN ONE UNIVERSITY IN ROMANIA.</t>
  </si>
  <si>
    <t>AT Rosário, R Raimundo , Enhancing Business Higher Education Through Simulation-Based Learning, Problem-Based Learning, and Challenge-Based Learning, Preprints. org,[S. l.], 2024</t>
  </si>
  <si>
    <t>https://1510q1vt8-y-https-www-webofscience-com.z.e-nformation.ro/wos/woscc/full-record/WOS:001033195300001</t>
  </si>
  <si>
    <t>Mag Alina Georgeta (ULBS), Sandra Sinfield (London Metropolitan University),           Tom Burns (London Metropolitan University).</t>
  </si>
  <si>
    <t>"The benefits of inclusive education: new challenges for university teachers"
published 2017,
8th International Conference on Manufacturing Science and Education – MSE 2017 “Trends in New Industrial Revolution”</t>
  </si>
  <si>
    <t>"Is Inclusive Education a Good “Fit” for ALL? Perceptions of Parents and Educators of ECD Learners with Complex Communication Needs", Khetsiwe Phumelele  Masuku, Kagiso Marumolo, Education Sciences 2024, 14(9), 952</t>
  </si>
  <si>
    <t>https://doi.org/10.3390/educsci14090952</t>
  </si>
  <si>
    <t>Scopus, ESCI (Web of Science), Educational Research Abstracts, PsycInfo</t>
  </si>
  <si>
    <t>Abegglen, S., Burns, T., Sinfield, S. (2024). Play It, Be It: The Importance of the Ludic for Academics. In: Baecher, L., Portnoy, L. (eds) Playful Pedagogy in Higher Education. Knowledge Studies in Higher Education, vol 14. Springer, Cham.</t>
  </si>
  <si>
    <t>https://link.springer.com/chapter/10.1007/978-3-031-54956-4_2</t>
  </si>
  <si>
    <t xml:space="preserve">	
Springer </t>
  </si>
  <si>
    <t xml:space="preserve">The benefits of inclusive education: new challenges for university teachers,published 2017,
8th International Conference on Manufacturing Science and Education – MSE 2017 “Trends in New Industrial Revolution”
</t>
  </si>
  <si>
    <t>Alhammadi, M.M., Meda, L., Efthymiou, E., Williams, C., Fteiha, M. (2024). Exploring Pre-service Teachers’ Preparedness for Inclusive Education Amidst COVID-19 Distance Learning in the UAE. In: ElSayary, A., Olowoselu, R. (eds) Interdisciplinary Approaches for Educators' and Learners’ Well-being. Springer</t>
  </si>
  <si>
    <t>https://link.springer.com/chapter/10.1007/978-3-031-65215-8_18#citeas</t>
  </si>
  <si>
    <t xml:space="preserve">Springer </t>
  </si>
  <si>
    <t>Mag Alina Georgeta (ULBS)</t>
  </si>
  <si>
    <t xml:space="preserve">The value of students' feedback,  MATEC Web of Conferences, 2019 </t>
  </si>
  <si>
    <t>"A new approach to continuous assessment: Moving from a stressful sum of grades to meaningful learning through self-reflection",Yeray Rodríguez Rincón,  
Ana Munárriz, Alberto Magreñán Ruiz, The International Journal of Management Education
Volume 22, Issue 3, November 2024, 101072</t>
  </si>
  <si>
    <t>https://www.sciencedirect.com/science/article/abs/pii/S1472811724001435</t>
  </si>
  <si>
    <t xml:space="preserve">
SSCI - Social Sciences Citation Index</t>
  </si>
  <si>
    <t>Stevenson, N. A., Chen, C.-I., Harker, B., Al-Smadi, F., &amp; Alanazi, H. (2024). Empowering Students Through Effective Performance Feedback: The FACTS Framework. TEACHING Exceptional Children, 0(0).</t>
  </si>
  <si>
    <t>https://journals.sagepub.com/doi/10.1177/00400599241256561</t>
  </si>
  <si>
    <t>Scopus, ESCI 
ESCI - Emerging Sources Citation Index(Web of Science)</t>
  </si>
  <si>
    <t xml:space="preserve"> Child's Needs for a Healthy Development
Journal of Psychological Abnormalities, 2016</t>
  </si>
  <si>
    <t>Building Rehabilitation: A Sustainable Strategy for the Preservation of the Built Environment,  Ana Martha Carneiro Pires de Oliveira, João Carlos Gonçalves Lanzinha, Andrea Parisi Kern, Sustainability 2024, 16(2), 553</t>
  </si>
  <si>
    <t>https://www.mdpi.com/2071-1050/16/2/553#</t>
  </si>
  <si>
    <t xml:space="preserve">
SCIE - Science Citation Index Expanded
SSCI - Social Sciences Citation Index</t>
  </si>
  <si>
    <t>Popa Maria Cristina (ULBS)</t>
  </si>
  <si>
    <t>Shifting between cultural identities: The voice of preschool children</t>
  </si>
  <si>
    <t>Amber B. Sansbury, Megan G. Stutesman, Divya Varier, Conceptual review of symbolic cultural practices in children's racial/ethnic identity: Making room for mixed methods inquiry, Family Relations: Interdisciplinary Journal of Applied Family Science</t>
  </si>
  <si>
    <t>https://onlinelibrary.wiley.com/doi/full/10.1111/fare.12985</t>
  </si>
  <si>
    <t xml:space="preserve">Cultural Identity Components – Romanian Parents and German 
School </t>
  </si>
  <si>
    <t xml:space="preserve">Shinji Iwata, Koya Ihara, Shiki Sato, Jun Baba, Asahi Nadona, Masahiro Yamazaki, Yuki Shiozuka, Akifumi Yoshimoto, Selection of elements that contribute to the character's character based on the game's dialogue, The Japanese Society for Artificial Intelligence Workshop Materials: Language/Speech Understanding and Dialogue Processing
</t>
  </si>
  <si>
    <t>https://www.jstage.jst.go.jp/article/jsaislud/102/0/102_48/_article/-char/ja/</t>
  </si>
  <si>
    <t>Popa Maria Cristina, Bîclea Diana (ULBS)</t>
  </si>
  <si>
    <t>Promoting effective math learning with educational robots</t>
  </si>
  <si>
    <t>Ünal Çakıroğlu, Merve Yıldırım, Exploring students’ mathematical thinking skills in educational robotics activities, Thinking Skills and Creativity</t>
  </si>
  <si>
    <t>https://www.sciencedirect.com/science/article/pii/S1871187124001330</t>
  </si>
  <si>
    <t>Cioflec Eveline (FSSU5)</t>
  </si>
  <si>
    <t>Das gemeinschaftliche Selbst. Eine afrika-nische Debatte</t>
  </si>
  <si>
    <t>Marie Guthmüller, Das ethnologische Interesse am Traum: Von Carlo Levi zu Ernesto De Martino in: Das Nächtliche Wir.</t>
  </si>
  <si>
    <t>https://www.nomos-elibrary.de/de/10.5771/9783835386709/das-naechtliche-wir?q=Cioflec&amp;page=1</t>
  </si>
  <si>
    <t>Wallstein Verlag</t>
  </si>
  <si>
    <t>Dragomir, A. 2017a. Chronos : Notizbücher über Zeit. Trans. by Eveline Cioflec. Würzburg: Königshausen &amp; Neumann.</t>
  </si>
  <si>
    <t>Encyclopaedia of Phenomenology</t>
  </si>
  <si>
    <t>https://link.springer.com/referenceworkentry/10.1007/978-3-030-47253-5_22-1</t>
  </si>
  <si>
    <t>Poa Maria-Cristina, Bîclea Diana (ULBS)</t>
  </si>
  <si>
    <t>Promoting Effective Math Learning with Educational Robots</t>
  </si>
  <si>
    <t>Exploring Students’ Mathematical Thinking Skills in Educational Robotics Activities</t>
  </si>
  <si>
    <t>https://www.sciencedirect.com/science/article/abs/pii/S1871187124001330?via%3Dihub</t>
  </si>
  <si>
    <t>Bogdan Gheorghita și Luca Sabina</t>
  </si>
  <si>
    <t>Societatea româneasca între polarizare şi stratificare. O perspectivă după 19 ani de postcomunism</t>
  </si>
  <si>
    <t>FSSU</t>
  </si>
  <si>
    <t>CM Profiroiu, CE Hințea -Toward a New Public Administration Model in Romania: The Challenges of Designing Coherent Public Administration Reforms, in Journal of Policy Studies, 2024</t>
  </si>
  <si>
    <t>https://www.e-jps.org/archive/list_search?s_opt_0=Author&amp;s_text_0=Constantin%20Marius%20Profiroiu</t>
  </si>
  <si>
    <t>SCOPUS, Q2</t>
  </si>
  <si>
    <t>Luca Sabina</t>
  </si>
  <si>
    <t>Melintei Mihai (ULBS)</t>
  </si>
  <si>
    <t xml:space="preserve"> Energy Asymmetry of the Caspian Region. Trans-Caspian Gas Pipeline Project: An Opportunity to Strengthen the Security of European Energy</t>
  </si>
  <si>
    <t>Mervyn J. Bain, Moscow-Havana Relations. Continuities of the Past in an Asymmetric Triangle, „The International History Review”, Vol. 46, Issue 2, 2024</t>
  </si>
  <si>
    <t>https://www.tandfonline.com/doi/full/10.1080/07075332.2023.2259921#abstract</t>
  </si>
  <si>
    <t>Moraru Pavel (ULBS)</t>
  </si>
  <si>
    <r>
      <rPr>
        <rFont val="Arial Narrow"/>
        <i/>
        <color theme="1"/>
        <sz val="10.0"/>
      </rPr>
      <t>Serviciile secrete și Basarabia. Dicționar, 1918-1991.</t>
    </r>
    <r>
      <rPr>
        <rFont val="Arial Narrow"/>
        <color theme="1"/>
        <sz val="10.0"/>
      </rPr>
      <t xml:space="preserve"> Editura Militară, București, 2008.</t>
    </r>
  </si>
  <si>
    <r>
      <rPr>
        <rFont val="Arial Narrow"/>
        <color theme="1"/>
        <sz val="10.0"/>
      </rPr>
      <t xml:space="preserve">Cașu Igor, </t>
    </r>
    <r>
      <rPr>
        <rFont val="Arial Narrow"/>
        <i/>
        <color theme="1"/>
        <sz val="10.0"/>
      </rPr>
      <t>Police vs. Party? Institutional Hierarchies and Agency in Soviet Moldavia, 1944-1952</t>
    </r>
    <r>
      <rPr>
        <rFont val="Arial Narrow"/>
        <color theme="1"/>
        <sz val="10.0"/>
      </rPr>
      <t>, în „Contemporary European History”, Volume 32 , Issue 1 , February 2023 , pp. 79 - 96.</t>
    </r>
  </si>
  <si>
    <t>https://www.cambridge.org/core/journals/contemporary-european-history/article/abs/police-vs-party-institutional-hierarchies-and-agency-in-soviet-moldavia-19441952/AE1EA385C921160736F491783BD5657D</t>
  </si>
  <si>
    <t>https://1510q0qzy-y-https-www-webofscience-com.z.e-nformation.ro/wos/woscc/full-record/WOS:000747369400001</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</si>
  <si>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</si>
  <si>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r>
      <rPr>
        <rFont val="Arial Narrow"/>
        <color theme="1"/>
        <sz val="10.0"/>
      </rPr>
      <t xml:space="preserve">Cindrea-Nagy Iuliana, </t>
    </r>
    <r>
      <rPr>
        <rFont val="Arial Narrow"/>
        <i/>
        <color theme="1"/>
        <sz val="10.0"/>
      </rPr>
      <t xml:space="preserve">The Calendar and the Sense of Community Belonging: The Emergence of the Old Calendarist Church in Romania, </t>
    </r>
    <r>
      <rPr>
        <rFont val="Arial Narrow"/>
        <color theme="1"/>
        <sz val="10.0"/>
      </rPr>
      <t>în „Ab Imperio”, nr. 2/2022, pp. 232-252.</t>
    </r>
  </si>
  <si>
    <t>https://muse.jhu.edu/article/864271</t>
  </si>
  <si>
    <t>https://1510q0r43-y-https-www-webofscience-com.z.e-nformation.ro/wos/woscc/summary/62282cb1-0e92-4808-88ba-caf783b58201-015838d356/date-descending/1</t>
  </si>
  <si>
    <t>Organizarea şi activitatea serviciilor de informaţii şi siguranţă româneşti din Basarabia în perioada anilor 1918-1944. Teză de doctor habilitat în istorie. Specialitatea: 611.02 – Istoria românilor (pe perioade). Consultanţi ştiinţifici: Valeriu Pasat, Nicolae Enciu. Institutul de Istorie al Academiei de Ştiinţe a Moldovei, Chişinău, 2016, http://www.cnaa.md/thesis/50625/</t>
  </si>
  <si>
    <r>
      <rPr>
        <rFont val="Arial Narrow"/>
        <color rgb="FF153846"/>
        <sz val="10.0"/>
      </rPr>
      <t xml:space="preserve">Oleksandr Rusnak, Mykola Ilkiv, Vitalii Kalinichenko, </t>
    </r>
    <r>
      <rPr>
        <rFont val="Arial Narrow"/>
        <i/>
        <color rgb="FF153846"/>
        <sz val="10.0"/>
      </rPr>
      <t xml:space="preserve">Seals of the Khotyn County in the Interwar Period. Historical and Sphragistic Analysis, </t>
    </r>
    <r>
      <rPr>
        <rFont val="Arial Narrow"/>
        <color rgb="FF153846"/>
        <sz val="10.0"/>
      </rPr>
      <t>în „Codrii Cosminului”, Issue 1 (Vol. 29) / 2023, pp. 7-30.</t>
    </r>
  </si>
  <si>
    <t>https://codrulcosminului.usv.ro/article-1-vol-29-1-2023/</t>
  </si>
  <si>
    <t>https://1510q0r43-y-https-www-webofscience-com.z.e-nformation.ro/wos/woscc/summary/dee52b9f-1144-4ed6-aa0e-b1c58a84a472-0158392dc1/date-descending/1</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</si>
  <si>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</si>
  <si>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rgb="FF153846"/>
        <sz val="10.0"/>
      </rPr>
      <t xml:space="preserve">Serhii Seheda, Dmytro Viedienieiev, Serhii Levchenko, </t>
    </r>
    <r>
      <rPr>
        <rFont val="Arial Narrow"/>
        <i/>
        <color rgb="FF153846"/>
        <sz val="10.0"/>
      </rPr>
      <t xml:space="preserve">Romanian Military Intelligence Activities in the Territory of Modern Ukraine during World War II, </t>
    </r>
    <r>
      <rPr>
        <rFont val="Arial Narrow"/>
        <color rgb="FF153846"/>
        <sz val="10.0"/>
      </rPr>
      <t>în „Codrii Cosminului”, Issue 1 (Vol. 29) / 2023, pp. 109-134.</t>
    </r>
  </si>
  <si>
    <t>https://codrulcosminului.usv.ro/article-6-vol-29-1-2023/</t>
  </si>
  <si>
    <t>https://1510q0r43-y-https-www-webofscience-com.z.e-nformation.ro/wos/woscc/summary/f00e8dba-0548-4e9f-942d-c5b5408191e2-0158392e3b/date-descending/1</t>
  </si>
  <si>
    <r>
      <rPr>
        <rFont val="Arial Narrow"/>
        <i/>
        <color rgb="FF000000"/>
        <sz val="10.0"/>
      </rPr>
      <t xml:space="preserve">Serviciile secrete şi Basarabia (1918-1991). Dicţionar. </t>
    </r>
    <r>
      <rPr>
        <rFont val="Arial Narrow"/>
        <i val="0"/>
        <color rgb="FF000000"/>
        <sz val="10.0"/>
      </rPr>
      <t>Editura Militară, Bucureşti, 2008</t>
    </r>
  </si>
  <si>
    <t>Serhii Seheda, Dmytro Viedienieiev, Serhii Levchenko, Romanian Military Intelligence Activities in the Territory of Modern Ukraine during World War II, în „Codrii Cosminului”, Issue 1 (Vol. 29) / 2023, pp. 109-134.</t>
  </si>
  <si>
    <t>Munteanu Nicoleta Annemarie (ULBS)</t>
  </si>
  <si>
    <t xml:space="preserve">Munteanu, Nicoleta Annemarie. “The Role of Media in Promoting NationalSecurity Interests,”Buletin of the Transilvania University of Brașov, Vol.13 (62), No. 1, 2020 https://doi.org/10.31926/but.ssl.2020.13.62.3.12 </t>
  </si>
  <si>
    <t>FSSU03</t>
  </si>
  <si>
    <r>
      <rPr>
        <rFont val="Arial Narrow"/>
        <color theme="1"/>
        <sz val="10.0"/>
      </rPr>
      <t xml:space="preserve"> Yuriy Bidzilya, Yevhen Solomin, Viacheslav Shvets, Andrii Heletei, Hanna Hetsko, </t>
    </r>
    <r>
      <rPr>
        <rFont val="Arial Narrow"/>
        <i/>
        <color theme="1"/>
        <sz val="10.0"/>
      </rPr>
      <t>The Media`s Influence on Shaping Public Opinion During Martial Law</t>
    </r>
    <r>
      <rPr>
        <rFont val="Arial Narrow"/>
        <color theme="1"/>
        <sz val="10.0"/>
      </rPr>
      <t xml:space="preserve">, Journal of Intercultural Communication, Vol. 24, Nr.4, 2024 </t>
    </r>
  </si>
  <si>
    <t>https://doi.org/10.36923/jicc.v24i4.979                               https://immi.se/index.php/intercultural</t>
  </si>
  <si>
    <t>Scopus, IBSS, Cnkt.net, EBSCO Education Source, JGATE, IBZ Online, International Bibliography of Social Sciences, Linguistic Bibliography, ERIHPlus</t>
  </si>
  <si>
    <r>
      <rPr>
        <rFont val="Arial Narrow"/>
        <i/>
        <color theme="1"/>
        <sz val="10.0"/>
      </rPr>
      <t>Kharlamova, G. (TSNUK), Nate, S. (</t>
    </r>
    <r>
      <rPr>
        <rFont val="Arial Narrow"/>
        <b/>
        <i/>
        <color theme="1"/>
        <sz val="10.0"/>
      </rPr>
      <t>ULBS</t>
    </r>
    <r>
      <rPr>
        <rFont val="Arial Narrow"/>
        <i/>
        <color theme="1"/>
        <sz val="10.0"/>
      </rPr>
      <t>), &amp; Chernyak, O. (TSNUK)</t>
    </r>
  </si>
  <si>
    <t>Renewable energy and security for Ukraine: challenge or smart way?. Journal of International Studies, 9(1), 2016.</t>
  </si>
  <si>
    <t>Weerasinghe, L. N. K., Darko, A., Chan, A. P., Blay, K. B., &amp; Edwards, D. J. (2024). Measures, benefits, and challenges to retrofitting existing buildings to net zero carbon: A comprehensive review. Journal of Building Engineering, 109998.</t>
  </si>
  <si>
    <t xml:space="preserve">https://www.sciencedirect.com/science/article/abs/pii/S2352710224015663
</t>
  </si>
  <si>
    <t>https://www.webofscience.com/wos/woscc/full-record/WOS:001260455200001</t>
  </si>
  <si>
    <t>Pinczynski, M., Kasperowicz, R., Azzopardi, B., Bilan, Y., &amp; Štreimikienė, D. (2024). Malta's low carbon transition towards sustainability. Sustainable Development, 32(5), 5120-5128.</t>
  </si>
  <si>
    <t>https://onlinelibrary.wiley.com/doi/abs/10.1002/sd.2967</t>
  </si>
  <si>
    <t>https://www.webofscience.com/wos/woscc/full-record/WOS:001184832900001</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</si>
  <si>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</si>
  <si>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b/>
        <i/>
        <color theme="1"/>
        <sz val="10.0"/>
      </rPr>
      <t xml:space="preserve">Nate, S.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</si>
  <si>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The Impact of Energy Consumption on the Three Pillars of Sustainable Development. Energies 2021, 14, 1372. 
https://doi.org/10.3390/en14051372</t>
  </si>
  <si>
    <t>Ding, D., Rasmussen, O. S., &amp; Qin, M. (2024). Sustainable metal-organic framework based paper sheet as wallpaper for passive indoor moisture control. Energy and Buildings, 313, 114262.</t>
  </si>
  <si>
    <t>https://www.sciencedirect.com/science/article/pii/S0378778824003785</t>
  </si>
  <si>
    <t>https://www.webofscience.com/wos/woscc/full-record/WOS:001241349000001</t>
  </si>
  <si>
    <t>Patel, H., Mssr, T., Nandikes, G., Pandey, N., Bhattacharya, D., &amp; Pathak, P. (2024). Techno-environmental analysis to valorize the secondary energy resources from refuse-derived fuel-based waste to energy plant. Environmental Science and Pollution Research, 31(15), 22441-22452.</t>
  </si>
  <si>
    <t>https://link.springer.com/article/10.1007/s11356-024-32544-2</t>
  </si>
  <si>
    <t>https://www.webofscience.com/wos/woscc/full-record/WOS:001173086700006</t>
  </si>
  <si>
    <t>Rizal, R. N., Hartono, D., Dartanto, T., &amp; Gultom, Y. M. (2024). Multidimensional energy poverty: A study of its measurement, decomposition, and determinants in Indonesia. Heliyon, 10(3).</t>
  </si>
  <si>
    <t>https://www.cell.com/heliyon/pdf/S2405-8440(24)00166-X.pdf</t>
  </si>
  <si>
    <t>https://www.webofscience.com/wos/woscc/full-record/WOS:001175629100001</t>
  </si>
  <si>
    <t>Oprea, S. V., Bâra, A., &amp; Georgescu, I. A. (2024). Assessing the Dynamics of Ecological Footprint in Relation to Economic and Energy Factors: A Comparative Analysis of Finland and Japan. Journal of the Knowledge Economy, 1-36.</t>
  </si>
  <si>
    <t>https://link.springer.com/article/10.1007/s13132-024-02312-1</t>
  </si>
  <si>
    <t>https://www.webofscience.com/wos/woscc/full-record/WOS:001319485700001</t>
  </si>
  <si>
    <t>Lousada, S., Delehan, S., &amp; Khorolskyi, A. (2024). Application of Dynamic Programming Models for Improvement of Technological Approaches to Combat Negative Water Leakage in the Underground Space. Water, 16(14), 1952.</t>
  </si>
  <si>
    <t>https://doi.org/10.3390/w16141952</t>
  </si>
  <si>
    <t>https://www.webofscience.com/wos/woscc/full-record/WOS:001277371100001</t>
  </si>
  <si>
    <t>Kaur, D., &amp; Rehman, M. (2024). Renewable energy made in India: navigating geopolitics in achieving sustainability. Journal of Chinese Economic and Business Studies, 22(4), 455-476.</t>
  </si>
  <si>
    <t>https://www.tandfonline.com/doi/abs/10.1080/14765284.2024.2334553</t>
  </si>
  <si>
    <t>https://www.webofscience.com/wos/woscc/full-record/WOS:001203824400001</t>
  </si>
  <si>
    <t>Miron, A., &amp; Ungureanu, Ș. (2024). Sustainability of Electricity Consumption Lighting and HVAC Systems. In Energy Transition Holistic Impact Challenge (ETHIC): A New Environmental and Climatic Era (pp. 369-399). Cham: Springer Nature Switzerland.</t>
  </si>
  <si>
    <t>https://doi.org/10.1007/978-3-031-55448-3_15</t>
  </si>
  <si>
    <t>https://link.springer.com/chapter/10.1007/978-3-031-55448-3_15</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</si>
  <si>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</si>
  <si>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
https://www.webofscience.com/wos/woscc/full-record/WOS:000628154300001</t>
  </si>
  <si>
    <t>Shannak, S. D., Cochrane, L., &amp; Bobarykina, D. (2024). Strategic analysis of metal dependency in the transition to low-carbon energy: A critical examination of nickel, cobalt, lithium, graphite, and copper scarcity using IEA future scenarios. Energy Research &amp; Social Science, 118, 103773.</t>
  </si>
  <si>
    <t>https://www.sciencedirect.com/science/article/abs/pii/S2214629624003645</t>
  </si>
  <si>
    <t>https://www.webofscience.com/wos/woscc/full-record/WOS:001326941300001</t>
  </si>
  <si>
    <t>da Silva Hyldmo, H., Rye, S. A., &amp; Vela-Almeida, D. (2024). A globally just and inclusive transition? Questioning policy representations of the European Green Deal. Global Environmental Change, 89, 102946.</t>
  </si>
  <si>
    <t>https://doi.org/10.1016/j.gloenvcha.2024.102946</t>
  </si>
  <si>
    <t>https://www.sciencedirect.com/science/article/pii/S095937802400150X</t>
  </si>
  <si>
    <t>Jones Jr, E. C. (2024). Lithium Supply Chain Optimization: A Global Analysis of Critical Minerals for Batteries. Energies, 17(11), 2685.</t>
  </si>
  <si>
    <t>https://doi.org/10.3390/en17112685</t>
  </si>
  <si>
    <t>https://www.webofscience.com/wos/woscc/full-record/WOS:001245846600001</t>
  </si>
  <si>
    <t>He, G., Zhu, P., &amp; Wu, C. (2024). Financial innovation, green investment, and sustainable mineral extractions in China. Resources Policy, 90, 104696.</t>
  </si>
  <si>
    <t>https://doi.org/10.1016/j.resourpol.2024.104696</t>
  </si>
  <si>
    <t>https://www.webofscience.com/wos/woscc/full-record/WOS:001176073700001</t>
  </si>
  <si>
    <t>Fikru, M. G. (2024). An economic framework for assessing the impact of domestic mining policies on affordable energy transition. Scientific Reports, 14(1), 13615.</t>
  </si>
  <si>
    <t>https://www.nature.com/articles/s41598-024-64535-1</t>
  </si>
  <si>
    <t>https://www.webofscience.com/wos/woscc/full-record/WOS:001249273400029</t>
  </si>
  <si>
    <t>Gao, W., Zhang, H., Zhang, H., &amp; Yang, S. (2024). The role of G7 and BRICS country risks on critical metals: Evidence from time-and frequency-domain approach. Resources Policy, 88, 104257.</t>
  </si>
  <si>
    <t>https://doi.org/10.1016/j.resourpol.2023.104257</t>
  </si>
  <si>
    <t>https://www.webofscience.com/wos/woscc/full-record/WOS:001133630000001</t>
  </si>
  <si>
    <t>Semenova, A. (2024). Rising temperatures and rising prices: the inflationary impacts of climate change and the need for degrowth-based solutions to the ecological crisis. Globalizations, 21(1), 103-120.</t>
  </si>
  <si>
    <t>https://www.tandfonline.com/doi/abs/10.1080/14747731.2023.2222482</t>
  </si>
  <si>
    <t>https://www.webofscience.com/wos/woscc/full-record/WOS:001004900600001</t>
  </si>
  <si>
    <t>Ullah, F., Zhou, X., Chen, R., Yang, L., Yao, H., Hu, H., ... &amp; Wang, Q. (2024). Cu–Polymetallic Deposit Exploration under Thick Cover in Gucheng–Yaxi Area Using Audio-Magnetotelluric and Spread-Spectrum-Induced Polarization. Minerals, 14(8), 846.</t>
  </si>
  <si>
    <t>https://doi.org/10.3390/min14080846</t>
  </si>
  <si>
    <t>https://www.webofscience.com/wos/woscc/full-record/WOS:001304781100001</t>
  </si>
  <si>
    <r>
      <rPr>
        <rFont val="Arial Narrow"/>
        <color theme="1"/>
        <sz val="10.0"/>
      </rPr>
      <t xml:space="preserve">Grecu, V. (ULBS), </t>
    </r>
    <r>
      <rPr>
        <rFont val="Arial Narrow"/>
        <b/>
        <color theme="1"/>
        <sz val="10.0"/>
      </rPr>
      <t>Nate, S.</t>
    </r>
    <r>
      <rPr>
        <rFont val="Arial Narrow"/>
        <color theme="1"/>
        <sz val="10.0"/>
      </rPr>
      <t xml:space="preserve"> (ULBS)</t>
    </r>
  </si>
  <si>
    <t>Managing Sustainability with Eco-Business Intelligence Instruments. Management of Sustainable Development, 2014, 6.1.
https://msdjournal.org/wp-content/uploads/vol6issue1-3.pdf</t>
  </si>
  <si>
    <t>Santos, L. L., Gomes, C., Malheiros, C., Crespo, C., &amp; Bento, C. (2024). Factors Influencing Hotel Revenue Management in Times of Crisis: Towards Financial Sustainability. International Journal of Financial Studies, 12(4), 112.</t>
  </si>
  <si>
    <t>https://www.proquest.com/openview/21448f6333b8dd7dfeb5af20e135118a/1?cbl=2032386&amp;pq-origsite=gscholar</t>
  </si>
  <si>
    <t>https://www.webofscience.com/wos/woscc/full-record/WOS:001384645800001</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</si>
  <si>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</si>
  <si>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Fostering entrepreneurial ecosystems through the stimulation and mentorship of new entrepreneurs. Sustainability, 14(13), 7985, 2022.
https://doi.org/10.3390/su14137985</t>
  </si>
  <si>
    <t>Blajer-Gołębiewska, A., &amp; Nowak, S. (2024). Do their reputations precede them? Stock market reaction to changes in corporate reputation in the context of sector and market maturity. Journal of International Studies, 17(1).</t>
  </si>
  <si>
    <t>https://jois.eu/files/4_1355_Blajer-Golebiewska_Nowak.pdf</t>
  </si>
  <si>
    <t>https://www.scopus.com/record/display.uri?eid=2-s2.0-85191335471</t>
  </si>
  <si>
    <t>Lima, A. D., Przybysz, A. L., Resende, D. N., &amp; Pagani, R. N. (2024). Innovation Reefs (I-Reef): Innovation Ecosystems Focused on Regional Sustainable Development. Sustainability (2071-1050), 16(22).</t>
  </si>
  <si>
    <t>https://doi.org/10.3390/su16229679</t>
  </si>
  <si>
    <t>https://www.webofscience.com/wos/woscc/full-record/WOS:001366529000001</t>
  </si>
  <si>
    <t>Hashim, N., &amp; Ab Wahid, H. (2024). Systematic Literature Review of entrepreneurship mentoring in higher education: A comparative study of Malaysia, China, the USA, and the UK. Geografia, 20(3), 122-135.</t>
  </si>
  <si>
    <t>https://journalarticle.ukm.my/24374/1/122-135%2064866-255923-1-PB.pdf</t>
  </si>
  <si>
    <t>https://www.webofscience.com/wos/woscc/full-record/WOS:001324534800008</t>
  </si>
  <si>
    <t>Hashim, N., &amp; Ab Wahid, H. (2024). Entrepreneurial Mentoring Synergy: An In-Depth Analysis of Polytechnic and Community College (PolyCC) Lecturers as Mentors to Student Start-Up Entrepreneurs. PaperASIA, 40(4b), 239-247.</t>
  </si>
  <si>
    <t>https://doi.org/10.59953/paperasia.v40i4b.206</t>
  </si>
  <si>
    <t>https://www.scopus.com/record/display.uri?eid=2-s2.0-85205096583&amp;origin=recordpage</t>
  </si>
  <si>
    <t>Almheiri, A., Chopra, A., &amp; Haddad, A. (2024). The Importance of Mentorship for Women Entrepreneurs in United Arab Emirates (UAE). In AI in Business: Opportunities and Limitations: Volume 1 (pp. 277-299). Cham: Springer Nature Switzerland.</t>
  </si>
  <si>
    <t>https://doi.org/10.1007/978-3-031-48479-7_24</t>
  </si>
  <si>
    <t>https://link.springer.com/chapter/10.1007/978-3-031-48479-7_24</t>
  </si>
  <si>
    <r>
      <rPr>
        <rFont val="Arial Narrow"/>
        <i/>
        <color theme="1"/>
        <sz val="10.0"/>
      </rPr>
      <t>Nate, S. (</t>
    </r>
    <r>
      <rPr>
        <rFont val="Arial Narrow"/>
        <b/>
        <i/>
        <color theme="1"/>
        <sz val="10.0"/>
      </rPr>
      <t>ULBS</t>
    </r>
    <r>
      <rPr>
        <rFont val="Arial Narrow"/>
        <i/>
        <color theme="1"/>
        <sz val="10.0"/>
      </rPr>
      <t>), Stavytskyy, A. (TSNUK), &amp; Kharlamova, G (TSNUK).</t>
    </r>
  </si>
  <si>
    <t>Index of the openness and transparency of budgeting and financial management of the defence and security sector: Case of Ukraine. Sustainability, 15(7), 5617. (2023).
https://doi.org/10.3390/su15075617</t>
  </si>
  <si>
    <t>Romenska, K., Datsenko, V., Samoday, V., Puhach, Y., &amp; Dudchyk, O. (2024). Management of budget flows under martial law. Public and Municipal Finance, 13(1), 55-69.</t>
  </si>
  <si>
    <t>https://www.businessperspectives.org/images/pdf/applications/publishing/templates/article/assets/20009/PMF_2024_01_Romenska.pdf</t>
  </si>
  <si>
    <t>https://www.scopus.com/record/display.uri?eid=2-s2.0-85193507995&amp;origin=recordpage</t>
  </si>
  <si>
    <t>Șerbu, R. S., &amp; Mârza, B. Ș. (2024). From Crisis to Opportunity: Embracing Sustainable Development Goals and Artificial Intelligence in the Transformative Innovations World. In Ukraine's Journey to Recovery, Reform and Post-War Reconstruction: A Blueprint for Security, Resilience and Development (pp. 49-61). Cham: Springer Nature Switzerland.</t>
  </si>
  <si>
    <t>https://doi.org/10.1007/978-3-031-66434-2_4#DOI</t>
  </si>
  <si>
    <t>https://link.springer.com/chapter/10.1007/978-3-031-66434-2_4</t>
  </si>
  <si>
    <r>
      <rPr>
        <rFont val="Arial Narrow"/>
        <i/>
        <color theme="1"/>
        <sz val="10.0"/>
      </rPr>
      <t>Nate, S. (</t>
    </r>
    <r>
      <rPr>
        <rFont val="Arial Narrow"/>
        <b/>
        <i/>
        <color theme="1"/>
        <sz val="10.0"/>
      </rPr>
      <t>ULBS</t>
    </r>
    <r>
      <rPr>
        <rFont val="Arial Narrow"/>
        <i/>
        <color theme="1"/>
        <sz val="10.0"/>
      </rPr>
      <t>), Stavytskyy, A. (TSNUK), &amp; Kharlamova, G (TSNUK).</t>
    </r>
  </si>
  <si>
    <t>Estimation of renewable energy sources application in the synergy with European Union policy. Вісник Киiвського нацiонального унiверситету iм. Тараса Шевченка. Серiя: Економiка, (3 (198)), 54-65. (2018)
https://cyberleninka.ru/article/n/estimation-of-renewable-energy-sources-application-in-the-synergy-with-european-union-policy/viewer</t>
  </si>
  <si>
    <t>https://doi.org/10.1002/sd.2967</t>
  </si>
  <si>
    <r>
      <rPr>
        <rFont val="Arial Narrow"/>
        <i/>
        <color theme="1"/>
        <sz val="10.0"/>
      </rPr>
      <t>Izarova, Iryna (TSNUK), Yuliia Hartman (IFNU of Lviv), and Silviu Nate (</t>
    </r>
    <r>
      <rPr>
        <rFont val="Arial Narrow"/>
        <b/>
        <i/>
        <color theme="1"/>
        <sz val="10.0"/>
      </rPr>
      <t>ULBS</t>
    </r>
    <r>
      <rPr>
        <rFont val="Arial Narrow"/>
        <i/>
        <color theme="1"/>
        <sz val="10.0"/>
      </rPr>
      <t>).</t>
    </r>
  </si>
  <si>
    <t>Izarova, Iryna, Yuliia Hartman, and Silviu Nate. "War damages compensation: a case study on Ukraine." F1000Research 12 (2023): 1250.
https://doi.org/10.12688/f1000research.136162.1</t>
  </si>
  <si>
    <t>Gusak, N., Martin, J., &amp; Sousa, C. (2024). Reflections from a seminar series supporting Ukrainian social workers in time of war: Professional solidarity and human rights. Journal of Human Rights and Social Work, 1-8.</t>
  </si>
  <si>
    <t>https://link.springer.com/article/10.1007/s41134-024-00317-z</t>
  </si>
  <si>
    <t>https://www.webofscience.com/wos/woscc/full-record/WOS:001242728500001</t>
  </si>
  <si>
    <t>Kravets, O., Byrkovych, T., Byrkovych, O., Gorinov, P., Baklan, O., &amp; Rybchych, I. (2024). Legal Consequences of Economic and Environmental Damage Caused to Ukraine by Russia. Economic Affairs, 69(1), 565-578.</t>
  </si>
  <si>
    <t>https://www.proquest.com/openview/c11360b0224ba7eefaedef90dbccaf74/1?cbl=2032164&amp;pq-origsite=gscholar</t>
  </si>
  <si>
    <t>https://www.scopus.com/record/display.uri?eid=2-s2.0-85192717755&amp;origin=recordpage</t>
  </si>
  <si>
    <t>Verba, O., Vorobel, U., Haichenko, A., &amp; Medvedenko, S. (2024). Enforcement of decisions of national courts in cases of compensation for damage caused as a result of armed conflicts. Social and Legal Studios, 1(7), 155-163.</t>
  </si>
  <si>
    <t>https://sls-journal.com.ua/en/journals/tom-7-1-2024/vikonannya-rishen-natsionalnikh-sudiv-u-spravakh-pro-kompensatsiyu-shkodi-zavdanoyi-vnaslidok-zbroynikh-konfliktiv</t>
  </si>
  <si>
    <t>https://www.scopus.com/record/display.uri?eid=2-s2.0-85194170323&amp;origin=recordpage</t>
  </si>
  <si>
    <t>Delia Stefenel (ULBS), Iuliana Neagos(ULBS)</t>
  </si>
  <si>
    <t>Measuring academic engagement among university students in Romania during COVID-19 pandemic</t>
  </si>
  <si>
    <t>Work Engagement and Performance of Romanian School Teachers During the COVID-19 Pandemic: The Impact of Sociodemographic and Contextual Factors</t>
  </si>
  <si>
    <t>https://www.mdpi.com/2076-3387/14/11/305</t>
  </si>
  <si>
    <t>Designing Modeling-based Physics Online Learning Assisted with Home-lab-kit</t>
  </si>
  <si>
    <t>https://kneopen.com/KnE-Social/article/view/15634/</t>
  </si>
  <si>
    <t>Academic support through tutoring, guided learning, and learning diaries in the context of the COVID-19 pandemic: an experimental model for master’s students</t>
  </si>
  <si>
    <t>https://www.frontiersin.org/journals/education/articles/10.3389/feduc.2024.1256960/full</t>
  </si>
  <si>
    <t>Teles, F. (U Aveiro), Gendźwiłł, A. (U Warsaw), Stănuș, C., &amp; Heinelt, H. (TU Darmstadt)</t>
  </si>
  <si>
    <t>Teles, F., Gendźwiłł, A., Stănuș, C., &amp; Heinelt, H. (Eds.). (2020). Close ties in European local governance: Linking local state and society. Springer Nature.</t>
  </si>
  <si>
    <t>Pawłowska, A. (2024). Role sets of advisory councils in local policymaking process: the perspective of council members. Policy Studies, 45(6), 860-882.</t>
  </si>
  <si>
    <t>https://www.tandfonline.com/doi/pdf/10.1080/01442872.2023.2253776?casa_token=uhjwdtQv9XkAAAAA:F-pw7vEODnT0jxYO1oZGj4o85IMnGhgeDqnqiM6UjGQwzjHj8K0VXZjjSu5KK8wb4RpvBwKC9nqG</t>
  </si>
  <si>
    <t>WoS, https://1510q22n6-y-https-www-webofscience-com.z.e-nformation.ro/wos/woscc/full-record/WOS:001056162700001</t>
  </si>
  <si>
    <t>Ștănuș Cristina</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</si>
  <si>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</si>
  <si>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Hlynsdóttir, E. M., Cregård, A., &amp; Sandberg, S. (2024). The Nordic Local Government Model and the Municipal CEO. In Managing Nordic Local Governments: Paradoxes and Challenges of the Municipal Chief Executive Officer (pp. 57-82). Cham: Springer Nature Switzerland.</t>
  </si>
  <si>
    <t>https://library.oapen.org/bitstream/handle/20.500.12657/92330/1/978-3-031-60069-2.pdf#page=75</t>
  </si>
  <si>
    <t>Editură internațională de prestigiu</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</si>
  <si>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</si>
  <si>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Bădescu, G. (UBB), Comșa, M. (UBB), Gheorghiță, A., Stănuș, C., &amp; Tufiș, C. D. (UniBuc)</t>
  </si>
  <si>
    <t>Bădescu, G., Comșa, M., Gheorghiță, A., Stănuș, C., &amp; Tufiș, C. D. (2010). Implicarea civică și politică a tinerilor. Editura Dobrogea.</t>
  </si>
  <si>
    <t>Dobre, C. F. (2024). Communism in Post-communist Romania: An Ambivalent Legacy. Балканистичен Форум, 33(2), 120-142.</t>
  </si>
  <si>
    <t>https://www.researchgate.net/profile/Claudia-Florentina-Dobre/publication/381416571_Communism_in_Post-communist_Romania_An_Ambivalent_Legacy/links/66e15aa2b1606e24c21f2ef2/Communism-in-Post-communist-Romania-An-Ambivalent-Legacy.pdf</t>
  </si>
  <si>
    <t>SCOPUS, https://www.scopus.com/sourceid/21100464913</t>
  </si>
  <si>
    <t>McAllister I. et al.</t>
  </si>
  <si>
    <t>McAllister et al. 2022. CSES Module 1-3 Harmonized Trend File.  https://scholar.google.ro/citations?view_op=view_citation&amp;hl=en&amp;user=4M3VfZSxd3UC&amp;citation_for_view=4M3VfZSxd3UC:vV6vV6tmYwMC</t>
  </si>
  <si>
    <t>Adams, J., Bernardi, L., Ezrow, L., &amp; Somer-Topcu, Z. (2024). Why parties gain votes when the public perceives them shifting to the right. Political Studies, 72(3), 1203-1222.</t>
  </si>
  <si>
    <t>https://journals.sagepub.com/doi/pdf/10.1177/00323217231178979</t>
  </si>
  <si>
    <t>WoS, https://1510q22n6-y-https-www-webofscience-com.z.e-nformation.ro/wos/woscc/full-record/WOS:001011749500001</t>
  </si>
  <si>
    <t>6 (Gheorghiță A., Comșa M., Stănuș C., Vieru C., Tufiș D, Voicu B.)</t>
  </si>
  <si>
    <t>100+</t>
  </si>
  <si>
    <t>Stănuș C., Dragoman D., Pop D (CRDE)</t>
  </si>
  <si>
    <t>Stănuș, C., Pop, D., &amp; Dragoman, D. (2021). Changing urban system, changing urban policy: Romania since 1989. In A modern guide to national urban policies in Europe (pp. 195-215). Edward Elgar Publishing.</t>
  </si>
  <si>
    <t>Vîlcea, C., Popescu, L., &amp; Clincea, A. (2024). Does Shrinking Population in Small Towns Equal Economic and Social Decline? A Romanian Perspective. Urban Science, 8(2), 60.</t>
  </si>
  <si>
    <t>https://www.mdpi.com/2413-8851/8/2/60/pdf</t>
  </si>
  <si>
    <t>WoS, https://1510q22n6-y-https-www-webofscience-com.z.e-nformation.ro/wos/woscc/full-record/WOS:001256063800001</t>
  </si>
  <si>
    <t>Mikuła, Ł. (2024). City-regions in Central Eastern Europe: emerging metropolitan territorialities in post-socialist planning systems. European Planning Studies, 32(1), 148-168.</t>
  </si>
  <si>
    <t>https://www.tandfonline.com/doi/pdf/10.1080/09654313.2023.2195903?casa_token=mtpxroCsZVkAAAAA:xfZ_gllbeh5yS4qbCCw-lGkKAT4nJAUz6HnIaVilMTcjqFVQ-DAOkQCS0alChAteEGjHSdERV6ev</t>
  </si>
  <si>
    <t>WoS, https://1510q22n6-y-https-www-webofscience-com.z.e-nformation.ro/wos/woscc/full-record/WOS:000962074200001</t>
  </si>
  <si>
    <t xml:space="preserve">Zotic V., Alexandru D.-E. (2024), Settlement Population Size in Romania. Dynamics and Reranking. Journal of Settlements and Spatial Planning, 15(2), 145-173. </t>
  </si>
  <si>
    <t>https://geografie.ubbcluj.ro/ccau/jssp/arhiva_2_2024/07JSSP022024.pdf</t>
  </si>
  <si>
    <t>WoS, https://1510q22n6-y-https-www-webofscience-com.z.e-nformation.ro/wos/woscc/full-record/WOS:001470370100006</t>
  </si>
  <si>
    <t xml:space="preserve">Stănuș C. </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</si>
  <si>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</si>
  <si>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Tavares, A. (2024). Taking Time and Space Seriously in the Study of Amalgamation Reforms: Exploratory Analysis and Some Descriptive Generalizations. In </t>
    </r>
    <r>
      <rPr>
        <rFont val="Arial Narrow"/>
        <i/>
        <color theme="1"/>
        <sz val="10.0"/>
      </rPr>
      <t>Municipal Amalgamation Reforms: Theory, Methods and Evaluation</t>
    </r>
    <r>
      <rPr>
        <rFont val="Arial Narrow"/>
        <color theme="1"/>
        <sz val="10.0"/>
      </rPr>
      <t xml:space="preserve"> (pp. 127-174). Cham: Springer International Publishing.</t>
    </r>
  </si>
  <si>
    <t>https://link.springer.com/chapter/10.1007/978-3-031-54736-2_5</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</si>
  <si>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</si>
  <si>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t>Tavares, A. (2024). Territorial Reforms: Concepts and Cases of Boundary Change. In Municipal Amalgamation Reforms: Theory, Methods and Evaluation (pp. 1-27). Cham: Springer International Publishing.</t>
  </si>
  <si>
    <t>https://link.springer.com/chapter/10.1007/978-3-031-54736-2_1</t>
  </si>
  <si>
    <t>Bean et al.</t>
  </si>
  <si>
    <t>Bean C. et al. 2022. CSES Module 3 Full Release. https://scholar.google.ro/citations?view_op=view_citation&amp;hl=en&amp;user=4M3VfZSxd3UC&amp;citation_for_view=4M3VfZSxd3UC:70eg2SAEIzsC</t>
  </si>
  <si>
    <t>CSES</t>
  </si>
  <si>
    <t>CSES. 2021. CSES module 5 third advance release. https://doi.org/10.7804/cses.module5.2021-07-20, https://cses.org/collect-data/cses-module-5-collaborators/</t>
  </si>
  <si>
    <t>Kleinert, M. (2024). Parliamentary Status and Drivers of Sympathy for the Radical Right. Swiss Political Science Review, 30(2), 131-139.</t>
  </si>
  <si>
    <t>https://onlinelibrary.wiley.com/doi/pdfdirect/10.1111/spsr.12591</t>
  </si>
  <si>
    <t>WoS, https://1510q22n6-y-https-www-webofscience-com.z.e-nformation.ro/wos/woscc/full-record/WOS:001174310300001</t>
  </si>
  <si>
    <t>7 (Gheorghiță A., Comșa M., Stănuș C., Vieru C., Tufiș D, Voicu B., Feșnic F.)</t>
  </si>
  <si>
    <t>Kleinert, M. (2024). Reconsidering the relationship between anti-immigration attitudes and preferences for the AfD using implicit attitudes measures. Politische Vierteljahresschrift, 65(1), 71-98.</t>
  </si>
  <si>
    <t>https://link.springer.com/content/pdf/10.1007/s11615-023-00500-3.pdf</t>
  </si>
  <si>
    <t>WoS, https://1510q22n6-y-https-www-webofscience-com.z.e-nformation.ro/wos/woscc/full-record/WOS:001079997700001</t>
  </si>
  <si>
    <t>Comșa, M. (UBB), Bădescu, G. (UBB), Gheorghiță, A., Stănuș, C., Vieru, C. (UBB), &amp; Voicu, B. (ICCV)</t>
  </si>
  <si>
    <t>Comșa, M., Bădescu, GB., Gheorghiță, A., Stănuș, C., Vieru, C., &amp; Voicu, B. (2023). 2009 Romanian election studies (RES 2009) – Dataset. Harvard Dataverse. https://doi.org/10.7910/DVN/0L8N8C</t>
  </si>
  <si>
    <t>Ciobanu, C. (2024). The electoral risks of austerity. European Journal of Political Research, 63(1), 348-369.</t>
  </si>
  <si>
    <t>https://ejpr.onlinelibrary.wiley.com/doi/pdfdirect/10.1111/1475-6765.12604</t>
  </si>
  <si>
    <t>WoS, https://1510q268v-y-https-www-webofscience-com.z.e-nformation.ro/wos/woscc/full-record/WOS:001003993500001</t>
  </si>
  <si>
    <t>6 (Gheorghiță A., Comșa M., Stănuș C., Vieru C., Bădescu G., Voicu B.)</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</si>
  <si>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</si>
  <si>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Perceived organizational support for the use of employees’ strengths and employee well‑being: A cross‑country comparison. </t>
  </si>
  <si>
    <t>Mäkelä, L., Kangas, H., Korkiakangas, E., &amp; Laitinen, J. (2023). Coaching leadership as a link between individual- and team-level strength use at work. Cogent Business &amp; Management, 11(1)</t>
  </si>
  <si>
    <t>https://www.webofscience.com/wos/woscc/summary/62f87ba4-dce3-4f44-baed-537322eb49a6-0162e1f0c3/date-descending/1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</si>
  <si>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</si>
  <si>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Maboeta, B., van Schalkwyk, I., &amp; Bloem, R. (2024). A social work perspective of women academics’ well-being in the workplace: The role of personal resources. Journal of Workplace Behavioral Health, 1–25.</t>
  </si>
  <si>
    <t>https://www.tandfonline.com/doi/full/10.1080/15555240.2024.2437801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</si>
  <si>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</si>
  <si>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Ge, X., Zhang, Q., Xiong, R., Yu, H., Liu, S., Song, S. and Liu, X. (2024), "Pursuing a sustainable career: how strengths-based leadership develops career adaptability and compensates for protean career orientation", Career Development International, Vol. 29 No. 6, pp. 732-746.</t>
  </si>
  <si>
    <t>https://www.emerald.com/insight/content/doi/10.1108/cdi-01-2024-0044/full/html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</si>
  <si>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</si>
  <si>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Baoyu Bai, Chengzhi Bai, Strength Use and Thriving at Work Among Chinese Nurses: The Mediating Roles of Control Beliefs About Stress and Cognitive Reappraisal</t>
  </si>
  <si>
    <t>https://onlinelibrary.wiley.com/doi/10.1155/2024/5509059</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</si>
  <si>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</si>
  <si>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Ghanbary Vanani, R., Danaee Fard, H., Kazemi, S.H. and Delkhah, J. (2024), "Exploring workplace well-being strategies in Iranian public organizations: a mixed methods study", International Journal of Public Sector Management, Vol. 37 No. 7, pp. 913-934</t>
  </si>
  <si>
    <t>https://www.emerald.com/insight/content/doi/10.1108/ijpsm-02-2024-0031/full/html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</si>
  <si>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</si>
  <si>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Bui, H. T. T., Nguyen, V. H. C., Le, N. A. K., Dang, N. T. H., &amp; Khoi Nguyen, P. N. (2024). The Roles of Corporate Social Responsibility and Perceived Organizational Support on Employee Loyalty in the Vietnamese Public Sector. SAGE Open, 14(4).</t>
  </si>
  <si>
    <t>https://journals.sagepub.com/doi/10.1177/21582440241293574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</si>
  <si>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</si>
  <si>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Bodhi, R. (2024), "How does enterprise social media use affect employees’ psychological well-being and innovative work performance? Findings from hybrid approaches", Information Technology &amp; People, </t>
  </si>
  <si>
    <t>https://www.emerald.com/insight/content/doi/10.1108/itp-02-2023-0195/full/html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</si>
  <si>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</si>
  <si>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"The trickle-down effect of strengths use support: examining the linkage between “support from superiors” and “support for subordinates”", Personnel Review, Vol. 53 No. 8, pp. 2051-2066.</t>
  </si>
  <si>
    <t>https://www.emerald.com/insight/content/doi/10.1108/pr-11-2022-0771/full/html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</si>
  <si>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</si>
  <si>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Lavy, S.; Abu Ahmad, M.; Naama, E. Let Them Shine: Associations of Schools’ Support for Strengths Use with Teachers’ Sense of Meaning, Engagement, and Satisfaction. Sustainability 2024, 16, 3832.</t>
  </si>
  <si>
    <t>https://www.mdpi.com/2071-1050/16/9/3832</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</si>
  <si>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</si>
  <si>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Bai, C., Ma, J. &amp; Bai, B. How does strength use relate to burnout among Chinese healthcare professionals? Exploring the mediating roles of beliefs about stress and basic psychological needs satisfaction. BMC Nurs 23, 222</t>
  </si>
  <si>
    <t>https://bmcnurs.biomedcentral.com/articles/10.1186/s12912-024-01860-w#citeas</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</si>
  <si>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</si>
  <si>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Pattali, S., Sankar, J.P., Al Qahtani, H. et al. Effect of leadership styles on turnover intention among staff nurses in private hospitals: the moderating effect of perceived organizational support. BMC Health Serv Res 24, 199 </t>
  </si>
  <si>
    <t>https://bmchealthservres.biomedcentral.com/articles/10.1186/s12913-024-10674-0</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</si>
  <si>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</si>
  <si>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"Strengths use support and knowledge sharing: mediating roles of work engagement and knowledge self-efficacy", The Learning Organization, Vol. 31 No. 5, pp. 657-672</t>
  </si>
  <si>
    <t>https://www.emerald.com/insight/content/doi/10.1108/tlo-04-2023-0066/full/html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</si>
  <si>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</si>
  <si>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Personal strength use and job satisfaction in Chinese nurses: The mediating roles of basic psychological needs satisfaction and resilience</t>
  </si>
  <si>
    <t>https://www.webofscience.com/wos/woscc/summary/6533ca23-b567-49dd-b701-f0283559f792-0162e2e87a/relevance/1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</si>
  <si>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</si>
  <si>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Jian Yang BSN, RN, Suhua Zhou,Perceived organizational support for strengths use and its impact on nurses’ job performance: The mediating roles of control beliefs about stress and optimism</t>
  </si>
  <si>
    <t>https://www.webofscience.com/wos/woscc/summary/58664cb4-6fc9-4ee1-b4f7-373cd2e30c25-0162e31189/relevance/1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</si>
  <si>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</si>
  <si>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Ding, H; Liu, J ; Martin-Krumm, C , Exploring the relationship of perceived strengths-based human system with knowledge sharin</t>
  </si>
  <si>
    <t>https://www.webofscience.com/wos/woscc/full-record/WOS:001034658400007,https://link.springer.com/article/10.1007/s12144-023-04497-1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</si>
  <si>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</si>
  <si>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Pradhan, R. K., Jandu, K., Hati, L., &amp; Panda, M. (2022). Being Nice Goes Long Way: Manifesting Compassion for Others Enacts in Experiencing Positive Emotions and Workplace Happiness for the Employees. Business Perspectives and Research, 12(2), 208-223.</t>
  </si>
  <si>
    <t>https://us.sagepub.com/en-us/nam/business-perspectives-and-research/journal202335#abstracting---indexing</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</si>
  <si>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</si>
  <si>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Sankar, J.P. (2024), "Relation Between Working Over Office Hours and Lengthy Commutes on the Work–Family Balance: The Moderating Role of Perceived Organizational Support", Shrivastava, R. and Jain, K. (Ed.) Humanizing Businesses for a Better World of Work, Emerald Publishing Limited, Leeds, pp. 29-47.</t>
  </si>
  <si>
    <t>https://www.emerald.com/insight/content/doi/10.1108/978-1-83797-332-320241003/full/html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</si>
  <si>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</si>
  <si>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r>
      <rPr>
        <rFont val="Arial Narrow"/>
        <color rgb="FF222222"/>
        <sz val="10.0"/>
      </rPr>
      <t>Golubnichy, D. Daily Strengths Alignment Impact on Wellbeing. </t>
    </r>
    <r>
      <rPr>
        <rFont val="Arial Narrow"/>
        <i/>
        <color rgb="FF222222"/>
        <sz val="10.0"/>
      </rPr>
      <t>Applied Research Quality Life</t>
    </r>
    <r>
      <rPr>
        <rFont val="Arial Narrow"/>
        <color rgb="FF222222"/>
        <sz val="10.0"/>
      </rPr>
      <t> </t>
    </r>
    <r>
      <rPr>
        <rFont val="Arial Narrow"/>
        <b/>
        <color rgb="FF222222"/>
        <sz val="10.0"/>
      </rPr>
      <t>19</t>
    </r>
    <r>
      <rPr>
        <rFont val="Arial Narrow"/>
        <color rgb="FF222222"/>
        <sz val="10.0"/>
      </rPr>
      <t>, 499–521 </t>
    </r>
  </si>
  <si>
    <t>https://www.webofscience.com/wos/woscc/summary/153b6af3-66b8-431c-b1d9-0d0801e8f2ed-0162e3f696/relevance/1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</si>
  <si>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</si>
  <si>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Socially desirable responding: Enhancement and denial in 20 countries</t>
  </si>
  <si>
    <r>
      <rPr>
        <rFont val="Arial Narrow"/>
        <color theme="1"/>
        <sz val="10.0"/>
      </rPr>
      <t>Kaus, K., Coursol, D., &amp; Suomala Folkerds, A. (2024). Death Anxiety: An Exploration of Professional Counselor Experiences. </t>
    </r>
    <r>
      <rPr>
        <rFont val="Arial Narrow"/>
        <i/>
        <color theme="1"/>
        <sz val="10.0"/>
      </rPr>
      <t>OMEGA - Journal of Death and Dying</t>
    </r>
  </si>
  <si>
    <t>https://www.webofscience.com/wos/woscc/summary/874f2dba-6da7-423a-bdd9-ad69a77df012-0162e9be0a/date-descending/1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</si>
  <si>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</si>
  <si>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Neto, J., &amp; Neto, F. (2024). Measurement invariance of the short form compassionate love scale for a romantic partner and sexuality. </t>
    </r>
    <r>
      <rPr>
        <rFont val="Arial Narrow"/>
        <i/>
        <color theme="1"/>
        <sz val="10.0"/>
      </rPr>
      <t>Journal of Social and Personal Relationships</t>
    </r>
    <r>
      <rPr>
        <rFont val="Arial Narrow"/>
        <color theme="1"/>
        <sz val="10.0"/>
      </rPr>
      <t>, </t>
    </r>
    <r>
      <rPr>
        <rFont val="Arial Narrow"/>
        <i/>
        <color theme="1"/>
        <sz val="10.0"/>
      </rPr>
      <t>41</t>
    </r>
    <r>
      <rPr>
        <rFont val="Arial Narrow"/>
        <color theme="1"/>
        <sz val="10.0"/>
      </rPr>
      <t>(6), 1439-1456</t>
    </r>
  </si>
  <si>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</si>
  <si>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Murray, S. M., Wiginton, J. M., Xue, Q. L., Dibble, K., Sanchez, T., Kane, J. C., Augustinavicius, J., Nowak, R. G., Crowell, T. A., Njindam, I. M., Tamoufe, U., Charurat, M., Turpin, G., Sithole, B., Mothopeng, T., Nemande, S., Simplice, A., Kouanda, S., Diouf, D., . . . Baral, S. (2024). Measuring sexual behavior stigma among cisgender men who have sex with men: An assessment of cross-country measurement invariance.</t>
    </r>
    <r>
      <rPr>
        <rFont val="Arial Narrow"/>
        <i/>
        <color theme="1"/>
        <sz val="10.0"/>
      </rPr>
      <t>Stigma and Health, 9</t>
    </r>
    <r>
      <rPr>
        <rFont val="Arial Narrow"/>
        <color theme="1"/>
        <sz val="10.0"/>
      </rPr>
      <t>(3), 349–361. </t>
    </r>
  </si>
  <si>
    <t>https://www.webofscience.com/wos/woscc/summary/a79b28f6-5ac8-4e49-b72a-19ab7286b6a9-0162e9df4e/relevance/1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</si>
  <si>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</si>
  <si>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Purdam, K., Sakshaug, J., Bourne, M., &amp; Bayliss, D. (2020). Understanding ‘Don’t know’ answers to survey questions - an International comparative analysis using interview paradata. Innovation: The European Journal of Social Science Research, 37(2), 219–241.</t>
  </si>
  <si>
    <t>https://www.webofscience.com/wos/woscc/full-record/WOS:000532299600001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</si>
  <si>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</si>
  <si>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Nina Hadžiahmetović, Goran Opačić, Predrag Teovanović, Jadranka Kolenović-Đapo, The desirability bias in personality-related syllogistic reasoning</t>
  </si>
  <si>
    <t>https://www.webofscience.com/wos/woscc/summary/714d5274-4d97-4f5e-8b0b-c3572e968bf6-0162ea0269/relevance/1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</si>
  <si>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</si>
  <si>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Neto, 2024, Compassionate Love for a Romantic Partner among Brazilian College
Students</t>
  </si>
  <si>
    <t>https://www.lidsen.com/Home/Index/search/s/neto</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</si>
  <si>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</si>
  <si>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The Satisfaction with Life Scale in Adolescent Samples: Measurement Invariance across 24 Countries and Regions, Age, and Gender</t>
  </si>
  <si>
    <t>Mei-Ling LinYok-Fong Paat, Perceived Emotional Self-Efficacy and Life Satisfaction of Elementary School Children on the US-Mexico Border</t>
  </si>
  <si>
    <t>https://journals.sagepub.com/doi/10.1177/2333794X241286719</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</si>
  <si>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</si>
  <si>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Veljko Jovanović, Competing Models of the Structure of Subjective Well-Being: Have All Won and Must All Have Prizes?</t>
  </si>
  <si>
    <t>https://onlinelibrary.wiley.com/doi/10.1111/jopy.12985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</si>
  <si>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</si>
  <si>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Jang, H. W., Seo, E., Nunkoo, R., &amp; Cho, M. (2024). Developing and testing a theoretical model of food donation behavior. Journal of Sustainable Tourism, 1–25. https://doi.org/10.1080/09669582.2024.2399163</t>
  </si>
  <si>
    <t>https://www.tandfonline.com/doi/full/10.1080/09669582.2024.2399163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</si>
  <si>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</si>
  <si>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Rudnev, M., Aryanto, C.B. et al. A Cross-Cultural Evaluation of Diener’s Tripartite Model of Subjective Well-Being Across 16 Countries. J Happiness Stud 25, 82 (2024)</t>
  </si>
  <si>
    <t>https://link.springer.com/article/10.1007/s10902-024-00781-4</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</si>
  <si>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</si>
  <si>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Valenti, G.D.; Faraci, P. Psychometric Properties and Measurement Invariance of the English Version of the Satisfaction with Life Scale (SWLS) for Non-Native English Speakers. Eur. J. Investig. Health Psychol. Educ. 2024, 14, 1712-1721</t>
  </si>
  <si>
    <t>https://www.mdpi.com/2254-9625/14/6/113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</si>
  <si>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</si>
  <si>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A Comparison of Four Commonly Used Scales for Measuring Adolescent Life Satisfaction. Int J Appl Posit Psychol 9, 957–973 (2024).</t>
  </si>
  <si>
    <t>https://link.springer.com/article/10.1007/s41042-024-00162-5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</si>
  <si>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</si>
  <si>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Patrícia Arriaga, Magda P. Simões, Sibila Marques, Raquel Freitas, Helena D. Pinto, Maria Paula Prior, Sílvia Candeias, Margarida Rodrigues,From art to insight: The role of a creative arts therapies group workshop on college students' well-being, self-awareness, and loneliness,The Arts in Psychotherapy,</t>
  </si>
  <si>
    <t>https://www.sciencedirect.com/science/article/pii/S019745562400073X?via%3Dihub</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</si>
  <si>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</si>
  <si>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</si>
  <si>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Hossain, S., Strnadová, I. &amp; Danker, J. Exploring the external development assets of student well-being at secondary schools in Bangladesh. Curr Psychol 43</t>
  </si>
  <si>
    <t>https://www.webofscience.com/wos/woscc/summary/e8d3cb45-03e8-453b-a187-9a8adfefc857-0162eb7c8f/date-descending/1</t>
  </si>
  <si>
    <t>Martin-Barrado AD and Gomez-Baya D (2024) A scoping review of the research evidence of the developmental assets model in Europe. Front. Psychol. </t>
  </si>
  <si>
    <t>Ataç, Ö., Yoruç Çotuk, M. &amp; Trejos-Castillo, E. Positive Youth Development Approach: a Model Specific to Türkiye. Applied Research Quality Life 19, 1021–1047 (2024).</t>
  </si>
  <si>
    <t>Albana Canollari-Baze, Nora Wiium, Los factores de desarrollo como predictores de la satisfacción vital de los adolescentes albaneses</t>
  </si>
  <si>
    <t>Jeffery-Schwikkard, D., Li, J., Nagpal, P., &amp; Lomas, T. (2024). Systematic review of character development in low- and middle-income countries. The Journal of Positive Psychology, 20(1), 169–191.</t>
  </si>
  <si>
    <t>Dimitrova, R. (Stockholm Univ, Stockholm, Sweden), Musso, P.(Univ Palermo, Palermo, Italy), Naudé, L.(Univ Free State, Bloemfontein, South Africa), Zahaj, S.( Univ Tirana, Tirana, Albania), Solcova, I. P.(Czech Acad Sci, Prague, Czech Republic), Stefenel, D.( Lucian Blaga Univ Sibiu, Sibiu, Romania ), Uka, F.(Private Bearer of Higher Education, ”Queap Heimerer”, Kosovo ), Jordanov, V.(UWNE, Sofia, Bulgaria ), Jordanov, E.(Ivan Rilski Univ, Sofia, Bulgaria ), Tavel, P.(Palacky Univ, Olomouc, Czech Republic )</t>
  </si>
  <si>
    <t>National collective identity in transitional societies: Salience and relations to life satisfaction for youth in South Africa, Albania, Bulgaria, the Czech Republic, Kosovo and Romania</t>
  </si>
  <si>
    <t>Lazić, M., Jovanović, V., Šakan, D., Gavrilov-Jerković, V., Zotović-Kostić, M., Tomašević, A., &amp; Obradović, V. (2024). Is “We” Stronger Than “I”? The Role of Identity Orientations in Predicting Adolescent Subjective Well-Being Beyond Basic Psychological Needs. Identity, 1–10.</t>
  </si>
  <si>
    <t>https://www.webofscience.com/wos/woscc/summary/51d33d78-89b9-4a1f-8440-6e27290aab10-0162eb9c3b/date-descending/1</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</si>
  <si>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</si>
  <si>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</si>
  <si>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Di Tata D, Bianchi D and Laghi F (2024) Peer victimization and social anxiety in adolescence: a comparison between migrant and native students in Italy. Front. Psychol. 15:1346373. </t>
  </si>
  <si>
    <t>https://www.webofscience.com/wos/woscc/summary/af060e1e-8a48-4345-a646-8776c55f5069-0162eba0f3/date-descending/1</t>
  </si>
  <si>
    <r>
      <rPr>
        <rFont val="Arial Narrow"/>
        <color theme="1"/>
        <sz val="10.0"/>
      </rPr>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t>
    </r>
    <r>
      <rPr>
        <rFont val="Arial Narrow"/>
        <b/>
        <color theme="1"/>
        <sz val="10.0"/>
      </rPr>
      <t xml:space="preserve"> Stefenel D (Lucian Blaga Univ Sibiu, Sibiu, Romania),</t>
    </r>
    <r>
      <rPr>
        <rFont val="Arial Narrow"/>
        <color theme="1"/>
        <sz val="10.0"/>
      </rPr>
      <t xml:space="preserve"> Tair E. (Bulgarian Acad Sci, Sofia, Bulgaria), Gkomez A (Amsterdam Univ Med Ctr, Univ Amsterdam, Amsterdam, Netherlands, Natl &amp; Kapodistrian Univ Athens, Athens, Greece). </t>
    </r>
  </si>
  <si>
    <t>Testing the underlying structure of unfounded beliefs about COVID-19 around the world</t>
  </si>
  <si>
    <t>Żemojtel-Piotrowska, M., Sawicki, A., Piotrowski, J. et al. Grandiose narcissism, unfounded beliefs, and behavioral reactions during the COVID-19 pandemic. Sci Rep 14, 17503 (2024).</t>
  </si>
  <si>
    <t>https://www.webofscience.com/wos/woscc/summary/de9b3b94-b8e2-4c47-b7e0-33ce555c8183-0162eba8c1/date-descending/1</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</si>
  <si>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b/>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</si>
  <si>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JuliaMaria Balcerowska, Artur Sawicki , Marcin Zajenkowski A longitudinal study on the reciprocal relationship between narcissism and social Networking Sites addiction</t>
  </si>
  <si>
    <t>https://www.webofscience.com/wos/woscc/summary/d19e3837-abcd-47a2-b02b-5af85d63e242-0162ebb785/date-descending/1</t>
  </si>
  <si>
    <r>
      <rPr>
        <rFont val="Arial Narrow"/>
        <color theme="1"/>
        <sz val="10.0"/>
      </rPr>
      <t xml:space="preserve">Jovanović V.(University of Novi Sad), Rudnev M. (Univ Waterloo, Canada), Abdelrahman, M.( Doha Inst Grad Studies, Qatar), Abdul Kadir, N. B.(Univ Kebangsaan Malaysia, Malaysia), Adebayo, D. F. (Adekunle Ajasin Univ, Nigeria), Akaliyski, P. (Lingnan Univ, Hong Kong, Peoples R China), Alaseel, R. (Syrian Private Univ, Daraa, Syria), Alkamali, Y. A. (Mohamed Bin Zayed Univ Humanities, Abu Dhabi, U Arab Emirates), Alonso Palacio, L. M. (Univ Norte, Barranquilla, Colombia), Amin, A. (Doha Inst Grad Studies, Qatar), Andres, A. (Lviv Polytech Natl Univ, Lvov, Ukraine), Ansari-Moghaddam, A. (Zahedan Univ Med Sci, Iran), Aruta, J. J. B. (De La Salle Univ, Philippines), Avanesyan, H. M. (Yerevan State Univ, Armenia), Ayub, N. (Univ Malaysia Sabah, Malaysia), Bacikova-Sleskova, M. (Pavol Jozef Safarik Univ, Slovakia), Baikanova, R. (Astana Med Univ, Astana, Kazakhstan), Bakkar, B. (Syrian Private Univ, Syria), Bartoluci, S. (Univ Zagreb, Croatia), Benitez, D. (Albizu Univ, PR USA), Bodnar, I. (Lviv State Univ Phys Culture, Ukraine), Bolatov, A. (Astana Med Univ, Kazakhstan), Borchet, J. (Univ Gdansk, Poland), Bosnar, K. (Univ Zagreb, Croatia), Broche-Pérez, Y. (Univ Cent Marta Abreu Las Villas, Cuba), Buzea, C. (Transilvania Univ Brasov, Romania), Cassibba, R. (Univ Bari, Italy), del Pilar Grazioso, M. (Univ Valle Guatemala, Guatemala), Dhakal, S. (Tribhuvan Univ, Nepal), Dimitrova, R. (Stockholm Univ, Sweden), Dominguez, A. (Iberoamer Univ, Mexico), Duong, C. D. (Natl Econ Univ, Vietnam), Dutra Thome, L. Univ Fed Bahia, Brazil), Estavela, A. J. (Univ Lurio, Mozambique), Fayankinnu, E. A. (Adekunle Ajasin Univ, Nigeria, Makerere Univ, Uganda, Islamic Univ Uganda, Uganda), Ferenczi, N. (Brunel Univ London, England), Fernández-Morales, R. (Univ Francisco Marroquin, Guatemala), Friehs, M.-T. (FernUniversitat, Germany), Gaete, J. (Univ Los Andes, Chile), Gharz Edine, W. (Syrian Private Univ, Syria), Gindi, S. (Beit Berl Coll, Israel), Giordani, R. C. F. (Univ Fed Parana, Brazil), Gjoneska, B. (Macedonian Acad Sci &amp; Arts, North Macedonia), Godoy, J. C. (Univ Nacl Cordoba, Argentina), Hancheva, C. D. (Sofia Univ St Kliment Ohridski, Bulgaria), Hapunda, G. (Univ Zambia, Zambia), Hihara, S. (Hiroshima Univ, Japan), Islam, M. S. (Jahangirnagar Univ, Bangladesh), Janovská, A. (Pavol Jozef Safarik Univ, Slovakia), Javakhishvili, N. (Ilia State Univ, Georgia), Kabir, R. S. (Hiroshima Univ, Japan), Kabunga, A. (Lira Univ, Uganda), Karakulak, A. (MEF Univ, Turkiye), Karl, J. A. (Dublin City Univ, Ireland), Katović, D. (Univ Zagreb, Croatia), Kauyzbay, Z. (South Kazakhstan Med Acad, Kazakhstan), Kaźmierczak, M. (Univ Gdansk, Poland), Khanna, R. (Tata Inst Social Sci, India), Khosla, M. (Univ Delhi, India), Kisaakye, P. (Makerere Univ, Uganda), Klicperova-Baker, M. (Czech Acad Sci, Czech Republic), Kokera, R. (Univ Zimbabwe, Zimbabwe), Kozina, A. (Educ Res Inst, Evaluat Studies Ctr, Chennai, Tamil Nadu, India), Krauss, S. E. (Univ Putra Malaysia, Malaysia), Landabur, R. (Univ Atacama, Chile), Lefringhausen, K. (Heriot Watt Univ, Scotland), Lewandowska-Walter, A. (Univ Gdansk, Poland), Liang, Y.-H. (Univ Taipei, Taiwan), Lizarzaburu-Aguinaga, D. (Univ Cesar Vallejo, Peru), López Steinmetz, L. C. (Univ Nacl Cordoba, Argentina), Makashvili, A. (Ilia State Univ, Georgia), Malik, S. (Univ Sargodha, Pakistan), Manrique-Millones, D. (Univ Cient Sur, Peru), Martín-Carbonell, M. (Cooperative University of Colombia), Mattar Yunes, M. A. (Salgado de Oliveira University), McGrath, B. (The Chicago School of Professional Psychology), Mechili, E. A. (University of Vlora), Mejía Alvarez, M. (Asociac Proyecto Aigle Guatemala, Guatemala City, Guatemala), Mhizha, S. (Univ Zimbabwe, Zimbabwe), Michałek-Kwiecień, J. (Univ Gdansk, Poland), Mishra, S. K. (Indian Institute of Management Bangalore), Mohammadi, M. (Zahedan Univ Med Sci, Iran), Mohsen, F. (Syrian Private Univ, Syria), Moreta-Herrera, R. (Pontificia Universidad Catolica del Ecuador), Muradyan, M. D. (Yerevan State Univ, Armenia), Musso, P. (Univ Bari, Italy), Naterer, A. (University of Maribor), Nemat, A. (Kabul University of Medical Sciences), Neto, F. (University of Porto), Neto, J. (Universidade Portucalense), Okati-Aliabad, H. (Zahedan Univ Med Sci, Iran), Orellana, C. I. (Don Bosco University), Orellana, L. (Universidad de La Frontera), Park, J. (Nagoya University of Commerce and Business), Pavlova, I. (Lviv State Univ Phys Culture, Ukraine), Peralta, E. A. (Pontifical Catholic University), Petrytsa, P. (Ternopil Volodymyr Hnatiuk National Pedagogical University), Pilkauskaite Valickiene, R. (Mykolas Romeris University), Pišot, S. (Institute for Kinesiology Research, Science and Research Center Koper), Poláčková Šolcová, I. (Czech Acad Sci, Czech Republic), Prot, F. (Univ Zagreb, Croatia), Ristevska Dimitrovska, G. (University St. Kliment Ohridski Bitola), Rivera, R. M. (Albizu Univ, PR USA), Riyanti, B. P. D. (Atma Jaya Catholic University of Indonesia), Saiful, M. S. H. (University Sains Malaysia), Samekin, A. (M. Narikbayev KAZGUU University), Seisembekov, T. (Astana Med Univ, Kazakhstan), Serapinas, D. (Mykolas Romeris University), Sharafi, Z.( Inst Human Behav &amp; Allied Sci, Dept Clin Psychol, Delhi, India), Sharma, P. (Department of Clinical Psychology, Institute of Human Behavior and Allied Sciences), Shukla, S. (Indian Institute of Management Indore, Masaryk University), Silletti, F. (Univ Bari, Italy), Skrzypińska, K. (Univ Gdansk, Poland), Smith-Castro, V. (University of Costa Rica), Solomontos-Kountouri, O. (Theological School, Church of Cyprus), Stanciu, A. (Data and Research on Society, GESIS-Leibniz Institute for the Social Sciences), </t>
    </r>
    <r>
      <rPr>
        <rFont val="Arial Narrow"/>
        <b/>
        <color theme="1"/>
        <sz val="10.0"/>
      </rPr>
      <t>Ştefenel, D. (Lucian Blaga University of Sibiu),</t>
    </r>
    <r>
      <rPr>
        <rFont val="Arial Narrow"/>
        <color theme="1"/>
        <sz val="10.0"/>
      </rPr>
      <t xml:space="preserve"> Stogianni, M. (Tilburg University), Stuart, J. (UNU Institute Macau, United Nations University, Griffith University), Sudarnoto, L. F. (Atma Jaya Catholic University of Indonesia), Sultana, M. S. (Jahangirnagar Univ, Bangladesh), Sulejmanović, D. (University of Biha), Suryani, A. O. (Atma Jaya Catholic University of Indonesia), Tair, E. (Bulgarian Academy of Sciences), Tavitian-Elmadjian, L. (Tilburg University, Haigazian University), Uka, F. (University of Prishtina „Hasan Prishtina”), Welter Wendt, G. (Western Paraná State University), Yang, P.-J. (National Chengchi University), Yıldırım, E. (Yeditepe University), Yu, Y. (Nanyang Technological University , Nanyang Technological University)</t>
    </r>
  </si>
  <si>
    <t>The Coronavirus Anxiety Scale: Cross-national measurement invariance and convergent validity evidence</t>
  </si>
  <si>
    <t>John Jamir Benzon R. Aruta, Niño Jose Mateo, Ron R. Resurreccion, Meniah Ann Martha C. Galanza, Allan B. I. Bernardo</t>
  </si>
  <si>
    <t>https://www.webofscience.com/wos/woscc/summary/1c3cc2a8-6c11-4ea3-8096-0afb7fc5f2cd-0162ebbffc/date-descending/1</t>
  </si>
  <si>
    <t>Dolea, Alina (Bournmouth University, UK), Ingenhoff, Diana (University of Fribourg, Switzerland) , &amp; Beju, Anabella (Universitatea Lucian Blaga din Sibiu, Romania)</t>
  </si>
  <si>
    <t>Country images and identities in times of populism: Swiss media discourses on the ‘stop mass immigration’initiative. International Communication Gazette, 83(4), 301-325.</t>
  </si>
  <si>
    <t>Gonçalves, I., &amp; David, Y. (2024). Threats, victims, or heroes? Media frames about migration in the United Kingdom and Brazil. International Communication Gazette, 17480485241249007.</t>
  </si>
  <si>
    <t>https://journals.sagepub.com/doi/pdf/10.1177/17480485241249007?casa_token=oYHESjCOWCcAAAAA:m4HpGKLZhxo5zltjzbl6ZisyigrmA0aAwFt4oRdvE482xpcjpANkqN6IRHJdUFdDIhoXbnu0VNdPSQ</t>
  </si>
  <si>
    <r>
      <rPr>
        <rFont val="Arial Narrow"/>
        <color rgb="FF222222"/>
        <sz val="10.0"/>
      </rPr>
      <t>Liu, Z., &amp; Ding, Y. (2024). Enhancing China's image in Africa: The role of the Belt and Road Initiative. </t>
    </r>
    <r>
      <rPr>
        <rFont val="Arial Narrow"/>
        <i/>
        <color rgb="FF222222"/>
        <sz val="10.0"/>
      </rPr>
      <t>China Economic Review</t>
    </r>
    <r>
      <rPr>
        <rFont val="Arial Narrow"/>
        <color rgb="FF222222"/>
        <sz val="10.0"/>
      </rPr>
      <t>, </t>
    </r>
    <r>
      <rPr>
        <rFont val="Arial Narrow"/>
        <i/>
        <color rgb="FF222222"/>
        <sz val="10.0"/>
      </rPr>
      <t>87</t>
    </r>
    <r>
      <rPr>
        <rFont val="Arial Narrow"/>
        <color rgb="FF222222"/>
        <sz val="10.0"/>
      </rPr>
      <t>, 102239.</t>
    </r>
  </si>
  <si>
    <t>https://www.sciencedirect.com/science/article/pii/S1043951X24001287?casa_token=eUuUm0Zvtl0AAAAA:eJ0-dtx2YDnthWCZIO1ZqHTI8HbhTKf4iSs6lx1J7E29VScFCD44VXCfimJvDl2OGKH-sfYO6M8</t>
  </si>
  <si>
    <r>
      <rPr>
        <rFont val="Arial Narrow"/>
        <color rgb="FF222222"/>
        <sz val="10.0"/>
      </rPr>
      <t>Kenix, L. J., &amp; Gibbins, E. (2024). A transnational network analysis of refugees in crisis. </t>
    </r>
    <r>
      <rPr>
        <rFont val="Arial Narrow"/>
        <i/>
        <color rgb="FF222222"/>
        <sz val="10.0"/>
      </rPr>
      <t>Media and Communication</t>
    </r>
    <r>
      <rPr>
        <rFont val="Arial Narrow"/>
        <color rgb="FF222222"/>
        <sz val="10.0"/>
      </rPr>
      <t>, </t>
    </r>
    <r>
      <rPr>
        <rFont val="Arial Narrow"/>
        <i/>
        <color rgb="FF222222"/>
        <sz val="10.0"/>
      </rPr>
      <t>12</t>
    </r>
  </si>
  <si>
    <t>https://www.ssoar.info/ssoar/bitstream/handle/document/94026/ssoar-mediacomm-2024-kenix_et_al-A_Transnational_Network_Analysis_of.pdf?sequence=1&amp;isAllowed=y</t>
  </si>
  <si>
    <r>
      <rPr>
        <rFont val="Arial Narrow"/>
        <color rgb="FF222222"/>
        <sz val="10.0"/>
      </rPr>
      <t>Sowula, J. (2024). Deservingness and Welfare Attitudes Through Young Eyes: The Future of the Swiss Welfare State. </t>
    </r>
    <r>
      <rPr>
        <rFont val="Arial Narrow"/>
        <i/>
        <color rgb="FF222222"/>
        <sz val="10.0"/>
      </rPr>
      <t>Swiss Political Science Review</t>
    </r>
    <r>
      <rPr>
        <rFont val="Arial Narrow"/>
        <color rgb="FF222222"/>
        <sz val="10.0"/>
      </rPr>
      <t>, </t>
    </r>
    <r>
      <rPr>
        <rFont val="Arial Narrow"/>
        <i/>
        <color rgb="FF222222"/>
        <sz val="10.0"/>
      </rPr>
      <t>30</t>
    </r>
    <r>
      <rPr>
        <rFont val="Arial Narrow"/>
        <color rgb="FF222222"/>
        <sz val="10.0"/>
      </rPr>
      <t>(3), 280-308.</t>
    </r>
  </si>
  <si>
    <t>https://onlinelibrary.wiley.com/doi/pdf/10.1111/spsr.12606</t>
  </si>
  <si>
    <t>Madan, A. (2024). Country Brand as an Important Phenomenon of Modern Society. In Proceedings of the International Conference on Business Excellence (Vol. 18, No. 1, pp. 367-377). Sciendo.</t>
  </si>
  <si>
    <t>https://sciendo-parsed.s3.eu-central-1.amazonaws.com/66850097244b564e1b9f4db8/10.2478_picbe-2024-0032.pdf?X-Amz-Algorithm=AWS4-HMAC-SHA256&amp;X-Amz-Content-Sha256=UNSIGNED-PAYLOAD&amp;X-Amz-Credential=ASIA6AP2G7AKN2WXC445%2F20250413%2Feu-central-1%2Fs3%2Faws4_request&amp;X-Amz-Date=20250413T235356Z&amp;X-Amz-Expires=3600&amp;X-Amz-Security-Token=IQoJb3JpZ2luX2VjEH8aDGV1LWNlbnRyYWwtMSJGMEQCICoiNXevT0qdUy%2B7BzrjL6Yd8yYfg7gDn8wtpjlpmIsxAiAiSMSkn8gdDeesDIa5VjRTz1pXLyfwUPrOfHPrkst0SyrFBQj5%2F%2F%2F%2F%2F%2F%2F%2F%2F%2F8BEAIaDDk2MzEzNDI4OTk0MCIMr0z5Xu1w7eHGmkByKpkF77TgNMX3DNANOCLElsVt60VxtM4FYxzGrbcMBacM0HL0O%2F7OsQUcSkK1bCV0fNhl3%2BEvGlbwV77oSTs1ZJRW6kV0bRyUjpD%2BrATaNmQtZ8fIYxC13wPWUwoczltZ2JqvhepTe70Syxosvp6JQ8%2FjVSzlBlICLQ9%2FSsv2763eZbqp6gG7kq8D7iaSBLwmW3PTAvwK%2FgUDymSU1L%2FmAk1wu3O8nHrw8rGJwCV1cbI9Nx8KP%2BbWJCROnDt%2B%2Byfret9W%2BA6HbXloumd0LaPFdPTRJvEnG6czeu36cNTPuKxyHFGf2BZ7v6nhYtK3XMLR1Pv99pVzqtnzLbAarvPJiGFgUrUKHIX7vTTrytedF3L3kHAU1S8oWdKHKJZspY6amyhtj8cF6hJEUAsbhFVuaMlB3OofH5xGCLCLX4NvIXPkGSZDrU5IDLgYuNyozGe7cSHOj%2BoAzcG%2FRb6NpfZnn146VFyzCG69ep49IDg0LWyP8KGtHy7BI%2FGvhjjA%2F2Nv6ir3MWu%2BHwuqr%2Bfza5n4sSmESBOwMQfnI1nkFCfO7nFhDjXFTckRViJI1GO%2BJdvME6jfrNyTrv9lFaE%2FTBNsS89%2BYwOhGWNW35C5WrI06Vf6Tu0X9PKsEbZfulyvkF8h3x7equ3QSwH%2BZuejMqYe64LtNqBcU9GmYlQK3IgYJ4GxEbliSoCQbLL9klvtjjTGHYJ1cGySOijvEgZ1j86a%2BoM4Dtl6dtFJhkT1brqF2ezrM%2B%2Fla7DUuolLGR082xR75bVFw%2BI2PxUME9q%2BXR5hpDlWK6EHjeYjjwbJVKg%2FIBySipYlwKDU9gei3fNQwzrOuJhvqNgfKEvuI7HX%2FiyPgnVAFPduOGk1Z%2BVWBcJku2EP%2FwUKIKJNQ6R3LIwwwI%2FxvwY6sgHdNBj7B%2F9RE6Joq1wl296WzORE67P6LK6c7%2FrlPWEVQAn9kmFqwimVH9xl2HQKbYzx86gH1YBALbQpqNsYzen2yToT%2BU%2FCI0um4rbYjLVnqcbB%2BPFoBgSybFo6YL63VbAVsfYPwKASmquGoFHCrC5cLWu%2B2MocOrDC%2F8iEy36yWEj5vL1OJvFMGnsLl%2Fzr7W7nc%2Bty28kOIQBEW5AtGzdnnO8HkNyohMSsWT5J7goulPM0&amp;X-Amz-Signature=c2ba7ece5d81ef3318ad52e7f47b1afb3fdb1385a40e735fd6f2e5a5fffd9f97&amp;X-Amz-SignedHeaders=host&amp;x-amz-checksum-mode=ENABLED&amp;x-id=GetObject</t>
  </si>
  <si>
    <r>
      <rPr>
        <rFont val="Arial Narrow"/>
        <color rgb="FF222222"/>
        <sz val="10.0"/>
      </rPr>
      <t>Jiménez‐Martínez, C., &amp; Dolea, A. (2024). Threats, truths and strategies: The overlooked relationship between protests, nation branding and public diplomacy. </t>
    </r>
    <r>
      <rPr>
        <rFont val="Arial Narrow"/>
        <i/>
        <color rgb="FF222222"/>
        <sz val="10.0"/>
      </rPr>
      <t>Nations and Nationalism</t>
    </r>
    <r>
      <rPr>
        <rFont val="Arial Narrow"/>
        <color rgb="FF222222"/>
        <sz val="10.0"/>
      </rPr>
      <t>, </t>
    </r>
    <r>
      <rPr>
        <rFont val="Arial Narrow"/>
        <i/>
        <color rgb="FF222222"/>
        <sz val="10.0"/>
      </rPr>
      <t>30</t>
    </r>
    <r>
      <rPr>
        <rFont val="Arial Narrow"/>
        <color rgb="FF222222"/>
        <sz val="10.0"/>
      </rPr>
      <t>(1), 39-55.</t>
    </r>
  </si>
  <si>
    <t>https://onlinelibrary.wiley.com/doi/pdfdirect/10.1111/nana.12980</t>
  </si>
  <si>
    <r>
      <rPr>
        <rFont val="Arial Narrow"/>
        <color rgb="FF222222"/>
        <sz val="10.0"/>
      </rPr>
      <t>Rucka, W., &amp; De Cock, R. (2024). Sweden’s online nation branding in times of refugee movement: A multimodal analysis of “Portraits of migration”. </t>
    </r>
    <r>
      <rPr>
        <rFont val="Arial Narrow"/>
        <i/>
        <color rgb="FF222222"/>
        <sz val="10.0"/>
      </rPr>
      <t>Communications</t>
    </r>
    <r>
      <rPr>
        <rFont val="Arial Narrow"/>
        <color rgb="FF222222"/>
        <sz val="10.0"/>
      </rPr>
      <t>, </t>
    </r>
    <r>
      <rPr>
        <rFont val="Arial Narrow"/>
        <i/>
        <color rgb="FF222222"/>
        <sz val="10.0"/>
      </rPr>
      <t>49</t>
    </r>
    <r>
      <rPr>
        <rFont val="Arial Narrow"/>
        <color rgb="FF222222"/>
        <sz val="10.0"/>
      </rPr>
      <t>(1), 118-143.</t>
    </r>
  </si>
  <si>
    <t>https://www.degruyterbrill.com/document/doi/10.1515/commun-2021-0130/html</t>
  </si>
  <si>
    <t>Porlezza, C. (2024). Switzerland: Mounting pressure on journalism in a small media system. Media Compass: A Companion to International Media Landscapes, John Wiley &amp; Sons 150-160,  ISBN:9781394196241</t>
  </si>
  <si>
    <t>https://onlinelibrary.wiley.com/doi/abs/10.1002/9781394196272.ch15</t>
  </si>
  <si>
    <t>John Wiley &amp; Sons,  ISBN:9781394196241</t>
  </si>
  <si>
    <t>Ciocan Ioana-Tatiana</t>
  </si>
  <si>
    <t>Forme și formule ale comediei contemporane</t>
  </si>
  <si>
    <t>Toloargă Ioana, „Matei Vișniec. Spațiul românesc al dramaturgiei postdecembriste - teatrul postdramatic”, în Transilvania 5-6 (2023), 132-141</t>
  </si>
  <si>
    <t>https://revistatransilvania.ro/matei-visniec-spatiul-romanesc-al-dramaturgiei-postdecembriste-teatrul-postdramatic/</t>
  </si>
  <si>
    <t>Ciocan_Ioana_Tatiana</t>
  </si>
  <si>
    <t>Hasmațuchi Gabriel</t>
  </si>
  <si>
    <t>Nichifor Crainic and the interwar "New Spirituality"</t>
  </si>
  <si>
    <t xml:space="preserve">Staatlichkeit und Politik in Südosteuropa nach 1800. (Handbuch zur Geschichte Südosteuropas). (2024). Herausgegeben von Konrad Clewing und Hannes Grandits ; Redaktion: Edvin Pezo. De Gruyter Oldenbourg. </t>
  </si>
  <si>
    <t>https://www.google.ro/books/edition/Staatlichkeit_und_Politik_in_S%C3%BCdosteuro/mBwwEQAAQBAJ?hl=ro&amp;gbpv=1&amp;dq=Gabriel+Hasma%C8%9Buchi&amp;pg=RA1-PT941&amp;printsec=frontcover</t>
  </si>
  <si>
    <t>Editura De Gruyter</t>
  </si>
  <si>
    <t>Muresan Raluca (ULBS) Salcudean Minodora (ULBS)</t>
  </si>
  <si>
    <t>“We Write to Dismantle Prejudices, Myths and Lies”: The Role of Journalists in the COVID-19 Vaccination Campaign in Romania</t>
  </si>
  <si>
    <t xml:space="preserve">Feng S (2024) Health journalism: a bibliometric analysis of research themes and future directions. Front. Commun. 9:1400753. doi: 10.3389/fcomm.2024.1400753 </t>
  </si>
  <si>
    <t xml:space="preserve"> https://doi.org/10.3389/fcomm.2024.1400753</t>
  </si>
  <si>
    <t>WOS FI: 1,5</t>
  </si>
  <si>
    <t>Muresan Raluca</t>
  </si>
  <si>
    <t>Salcudean Minondora (ULBS) Muresan Raluca (ULBS)</t>
  </si>
  <si>
    <t>The Emotional Impact of Traditional and New Media in Social Events</t>
  </si>
  <si>
    <t>Martín-Llaguno M, Navarro-Beltrá M, Berganza R, García-Almarcha L. Media Events in the Digital Age: Analysis of the Treatment of Elizabeth II and Juan Carlos I During the State Funeral. Journalism and Media. 2024; 5(4):1571-1589.</t>
  </si>
  <si>
    <t>https://doi.org/10.3390/journalmedia5040098</t>
  </si>
  <si>
    <t>WOS FI: 2.0</t>
  </si>
  <si>
    <t>Salcudean, Mindora (ULBS),  Muresan Raluca (ULBS)</t>
  </si>
  <si>
    <t xml:space="preserve"> El impacto emocional de los medios tradicionales y los nuevos medios en acontecimientos sociales</t>
  </si>
  <si>
    <t>Martín-Llaguno, Marta, et al. "Media events in the digital age: Analysis of the treatment of Elizabeth II and Juan Carlos I during the state funeral." Journalism and Media 5.4 (2024): 1571-1589.</t>
  </si>
  <si>
    <t>https://www.mdpi.com/2673-5172/5/4/98</t>
  </si>
  <si>
    <t>WoS/Q2</t>
  </si>
  <si>
    <t xml:space="preserve"> “We write to dismantle prejudices, myths and lies”: the role of journalists in the COVID-19 vaccination campaign in Romania</t>
  </si>
  <si>
    <t>Feng, Shi. "Health journalism: a bibliometric analysis of research themes and future directions." Frontiers in Communication 9 (2024): 1400753.</t>
  </si>
  <si>
    <t>https://www.frontiersin.org/journals/communication/articles/10.3389/fcomm.2024.1400753/full</t>
  </si>
  <si>
    <t>WoS/Scopus</t>
  </si>
  <si>
    <t xml:space="preserve">Bejenaru, Anca-Mioara (ULBS)
</t>
  </si>
  <si>
    <t>Riscuri şi strategii de supravieţuire în centrele de plasament. Sibiu: Astra Museum, 2013</t>
  </si>
  <si>
    <t>Rădăcină, O. E. (2024). Educational experiences of children and youths in foster care: A multidimensional approach. Revista Românească pentru Educaţie Multidimensională, 16(1), 156-171.</t>
  </si>
  <si>
    <t>https://lumenpublishing.com/journals/index.php/rrem/article/view/6603</t>
  </si>
  <si>
    <t>Popa, Adela. E. (ULBS), Bejenaru, Anca-Mioara (ULBS), Mitrea, E. Cristina. (ULBS), Morândău, Felicia. (ULBS), &amp; Pogan, Livia. (ULBS)</t>
  </si>
  <si>
    <t xml:space="preserve">Return to work after chronic disease: A theoretical framework for understanding the worker-employer dynamic. Chronic Illness, 2022174239532211178. https://doi.org/10.1177/17423953221117852
</t>
  </si>
  <si>
    <t>Ottiger, M., Poppele, I., Sperling, N., Schlesinger, T., &amp; Müller, K. (2024). Work ability and return-to-work of patients with post-COVID-19: a systematic review and meta-analysis. BMC Public Health, 24(1), 1811.</t>
  </si>
  <si>
    <t>https://bmcpublichealth.biomedcentral.com/articles/10.1186/s12889-024-19328-6</t>
  </si>
  <si>
    <t xml:space="preserve">Immigration, transition to parenthood, and parenting. Gender, Family, and Adaptation of Migrants in Europe: A Life Course Perspective, 141–169, 2018.
</t>
  </si>
  <si>
    <t>Moreau Shmatenko, L. (2024). Creating social ties around and through children: how parenthood impacts the structuring of the Russian-speaking community in Switzerland. Journal of Ethnic and Migration Studies, 1-17.</t>
  </si>
  <si>
    <t>https://www.tandfonline.com/doi/pdf/10.1080/1369183X.2024.2348100</t>
  </si>
  <si>
    <t xml:space="preserve">Battered Women: Victims or Survivors? Social Change Review, 9(1), 41–66, 2011.
</t>
  </si>
  <si>
    <t>Budyn-Kulik, M. (2024). Protecting Women from Violence in Light of the UN Sustainable Development Goals from the Perspective of a Postmodern Society. Białostockie Studia Prawnicze, 29(4), 35–48.</t>
  </si>
  <si>
    <t>https://bsp.uwb.edu.pl/article/view/962</t>
  </si>
  <si>
    <t xml:space="preserve">Rus, Adrian V. (SCU US), Parris, S. R. (TCU US), Stativa, Elisabeta. (INSMC RO), Bejenaru, Anca (ULBS), D Webster, R. (SCU US), Wente, J. (SCU US), &amp; Cojocaru, Stefan (UAIC RO). (2017). </t>
  </si>
  <si>
    <t>An introduction to maltreatment of institutionalized children. Child Maltreatment in Residential Care: History, Research, and Current Practice, 1–25.</t>
  </si>
  <si>
    <t>Neville, S. E., Wakia, J., Hembling, J., Bradford, B., Saran, I., Lombe, M., &amp; Crea, T. M. (2024). Development of a Child-Informed Measure of Subjective Well-Being for Research on Residential Care Institutions and Their Alternatives in Low- and Middle-Income Countries. Child and Adolescent Social Work Journal. https://doi.org/10.1007/s10560-024-00968-x</t>
  </si>
  <si>
    <t>https://link.springer.com/article/10.1007/s10560-024-00968-x</t>
  </si>
  <si>
    <t xml:space="preserve">Rus, Adrian V. (SCU US), Parris, S. R. (TCU US), Stativa, Elisabeta. (INSMC RO), Bejenaru, Anca-Mioara (ULBS), D Webster, R. (SCU US), Wente, J. (SCU US), &amp; Cojocaru, Stefan (UAIC RO). (2017). </t>
  </si>
  <si>
    <t>Pindakova, M., Vavrova, S. K., &amp; Kocvarova, I. (2024). Adverse childhood experiences among clients of juvenile detention centres: Research in Czech Republic. Issues in Educational Research, 34(1), 183–202.</t>
  </si>
  <si>
    <t>https://www.iier.org.au/iier34/pindakova.pdf</t>
  </si>
  <si>
    <t>Mara Birou &amp; Iulia Hossu</t>
  </si>
  <si>
    <t>Romanian and Moldovan migrant families between national and transnational welfare policies</t>
  </si>
  <si>
    <t>Coșciug, A. (2024). A Market Constantly Changing: On the Return Migrant Entrepreneurs’ Use of Human and Social Capital to Navigate Changes of the Operating Environment. In Migration and Entrepreneurship in the Global Context: Case Studies, Processes and Practices (pp. 105-125). Cham: Springer International Publishing.</t>
  </si>
  <si>
    <t>https://www.researchgate.net/publication/383077525_A_Market_Constantly_Changing_On_the_Return_Migrant_Entrepreneurs'_Use_of_Human_and_Social_Capital_to_Navigate_Changes_of_the_Operating_Environment</t>
  </si>
  <si>
    <t>Here or there, who do you trust? Patterns of social trust following the migration experience of Romanians in Spain and France</t>
  </si>
  <si>
    <t>Bortun, V., Østergaard-Nielsen, E., &amp; Coșciug, A. (2024). ‘It was us, from Italy, that made him mayor’: drivers of migrant-led political change at the local level. Journal of Ethnic and Migration Studies, 1-18.</t>
  </si>
  <si>
    <t>https://www.tandfonline.com/doi/pdf/10.1080/1369183X.2024.2393656</t>
  </si>
  <si>
    <t>Corman Sorina (ULBS) și Croitoru Alin (ULBS)</t>
  </si>
  <si>
    <t>Exploring Hidden costs of seasonal migration in agriculture within Roma communities of origin: Evidence from Romania</t>
  </si>
  <si>
    <t>Anatolie Coșciug, A Market Constantly Changing: On the Return Migrant Entrepreneurs’ Use of Human and Social Capital to Navigate Changes of the Operating Environment, Palgrave Studies in Entrepreneurship and Society</t>
  </si>
  <si>
    <t>https://link.springer.com/chapter/10.1007/978-3-031-34067-3_5</t>
  </si>
  <si>
    <t>Corman Sorina (ULBS)</t>
  </si>
  <si>
    <t>The Elderly Activities before and after Retirement</t>
  </si>
  <si>
    <t>Retirement age as a milestone in life: the image of the desired future and the experience of planning your life</t>
  </si>
  <si>
    <t>https://www.monitoringjournal.ru/index.php/monitoring/article/view/2535</t>
  </si>
  <si>
    <t>Corman S. (ULBS) and Croitoru A. (ULBS)</t>
  </si>
  <si>
    <t>Exploring Hidden Costs of Seasonal Migration in Agriculture within Roma Communities of Origin: Evidence from Romania. Societies. 2023; 13(11):239. https://doi.org/10.3390/soc13110239</t>
  </si>
  <si>
    <r>
      <rPr>
        <rFont val="Arial Narrow"/>
        <color rgb="FF222222"/>
        <sz val="10.0"/>
      </rPr>
      <t> </t>
    </r>
    <r>
      <rPr>
        <rFont val="Arial Narrow"/>
        <color rgb="FF222222"/>
        <sz val="10.0"/>
      </rPr>
      <t>FSSU6</t>
    </r>
  </si>
  <si>
    <t>https://ouci.dntb.gov.ua/en/works/4YEwxkP4/</t>
  </si>
  <si>
    <t>WOS/SCOPUS</t>
  </si>
  <si>
    <t>Croitoru, A.  (ULBS), &amp; Vlase, I. (ULBS)</t>
  </si>
  <si>
    <t xml:space="preserve"> Stepwise migration: What drives the relocation of migrants upon return?. Population, Space and Place, 28(2), e2492.</t>
  </si>
  <si>
    <r>
      <rPr>
        <rFont val="Arial Narrow"/>
        <color rgb="FF222222"/>
        <sz val="10.0"/>
      </rPr>
      <t> </t>
    </r>
    <r>
      <rPr>
        <rFont val="Arial Narrow"/>
        <color rgb="FF222222"/>
        <sz val="10.0"/>
      </rPr>
      <t>FSSU6</t>
    </r>
  </si>
  <si>
    <t>Yu, L., Li, Z., &amp; Liu, D. (2024). Return-migrant urbanisation in inland China: The case of Hubei Province. Land, 13(2), 190.</t>
  </si>
  <si>
    <t>https://www.mdpi.com/2073-445X/13/2/190</t>
  </si>
  <si>
    <t>Croitoru, A. (ULBS)</t>
  </si>
  <si>
    <t>The theory of economic development: An inquiry into profits, capital, credit, interest and the business cycle, New Brunswick (U.S.A) and London (U.K.): Transaction Publishers, Journal of Comparative Research in Anthropology and Sociology, 3 (1) (2012), pp. 137-148</t>
  </si>
  <si>
    <r>
      <rPr>
        <rFont val="Arial Narrow"/>
        <color rgb="FF222222"/>
        <sz val="10.0"/>
      </rPr>
      <t> </t>
    </r>
    <r>
      <rPr>
        <rFont val="Arial Narrow"/>
        <color rgb="FF222222"/>
        <sz val="10.0"/>
      </rPr>
      <t>FSSU6</t>
    </r>
  </si>
  <si>
    <t xml:space="preserve">dos Reis Cardillo, M. A., &amp; Basso, L. F. C. (2024). Revisiting knowledge on ESG/CSR and financial performance: A bibliometric and systematic review of moderating variables. Journal of Innovation &amp; Knowledge, 10(1), 100648. </t>
  </si>
  <si>
    <t>https://doi.org/10.1016/j.jik.2024.100648</t>
  </si>
  <si>
    <t xml:space="preserve">Croitoru, A.  (ULBS) </t>
  </si>
  <si>
    <t>Great expectations: A regional study of entrepreneurship among Romanian return migrants. Sage Open, 10(2), 2158244020921149.</t>
  </si>
  <si>
    <r>
      <rPr>
        <rFont val="Arial Narrow"/>
        <color rgb="FF222222"/>
        <sz val="10.0"/>
      </rPr>
      <t> </t>
    </r>
    <r>
      <rPr>
        <rFont val="Arial Narrow"/>
        <color rgb="FF222222"/>
        <sz val="10.0"/>
      </rPr>
      <t>FSSU6</t>
    </r>
  </si>
  <si>
    <t>Marcu, S. (2024). New Trends of Thought in Response to Post-Pandemic Work Precariousness Among Second-Generation Romanian Citizens in Spain. Societies, 14(11), 232.</t>
  </si>
  <si>
    <t>https://www.mdpi.com/2075-4698/14/11/232</t>
  </si>
  <si>
    <t>Croitoru, A.  (ULBS)</t>
  </si>
  <si>
    <r>
      <rPr>
        <rFont val="Arial Narrow"/>
        <color rgb="FF222222"/>
        <sz val="10.0"/>
      </rPr>
      <t> </t>
    </r>
    <r>
      <rPr>
        <rFont val="Arial Narrow"/>
        <color rgb="FF222222"/>
        <sz val="10.0"/>
      </rPr>
      <t>FSSU6</t>
    </r>
  </si>
  <si>
    <r>
      <rPr>
        <rFont val="Arial Narrow"/>
        <color theme="1"/>
        <sz val="10.0"/>
      </rPr>
      <t>Wang, M., Wei, Y., Azumah, G., &amp; Wang, C. L. (2024). African returnees in international knowledge transfer: a social capital perspective. </t>
    </r>
    <r>
      <rPr>
        <rFont val="Arial Narrow"/>
        <i/>
        <color rgb="FF222222"/>
        <sz val="10.0"/>
      </rPr>
      <t>Journal of International Management</t>
    </r>
    <r>
      <rPr>
        <rFont val="Arial Narrow"/>
        <color rgb="FF222222"/>
        <sz val="10.0"/>
      </rPr>
      <t>, </t>
    </r>
    <r>
      <rPr>
        <rFont val="Arial Narrow"/>
        <i/>
        <color rgb="FF222222"/>
        <sz val="10.0"/>
      </rPr>
      <t>30</t>
    </r>
    <r>
      <rPr>
        <rFont val="Arial Narrow"/>
        <color rgb="FF222222"/>
        <sz val="10.0"/>
      </rPr>
      <t>(1), 101118.</t>
    </r>
  </si>
  <si>
    <t>https://eprints.whiterose.ac.uk/id/eprint/206584/10/1-s2.0-S1075425323001151-main.pdf</t>
  </si>
  <si>
    <r>
      <rPr>
        <rFont val="Arial Narrow"/>
        <color rgb="FF222222"/>
        <sz val="10.0"/>
      </rPr>
      <t> </t>
    </r>
    <r>
      <rPr>
        <rFont val="Arial Narrow"/>
        <color rgb="FF222222"/>
        <sz val="10.0"/>
      </rPr>
      <t>FSSU6</t>
    </r>
  </si>
  <si>
    <t>Sandu, D. (2024). Subjective well-being between the migration experience of returnees and the country effect: an integrated approach on European spaces. Central and Eastern European Migration Review, 13(1), 151-168.</t>
  </si>
  <si>
    <t>http://ceemr.uw.edu.pl/vol-13-no-1-2024/articles/subjective-well-being-between-migration-experience-returnees-and-country</t>
  </si>
  <si>
    <t>Diaspora start-up programs and creative industries: Evidence from Romania. Transylvanian Review of Administrative Sciences, 17(63), 5-29.</t>
  </si>
  <si>
    <r>
      <rPr>
        <rFont val="Arial Narrow"/>
        <color rgb="FF222222"/>
        <sz val="10.0"/>
      </rPr>
      <t> </t>
    </r>
    <r>
      <rPr>
        <rFont val="Arial Narrow"/>
        <color rgb="FF222222"/>
        <sz val="10.0"/>
      </rPr>
      <t>FSSU6</t>
    </r>
  </si>
  <si>
    <t>Rusu, M. S., &amp; Croitoru, A.  (ULBS)</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</si>
  <si>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</si>
  <si>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</si>
  <si>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Preda, C. (2024). The Artistic Demystification of the Communist Regime in Romania. Southeastern Europe, 48(1), 57-83.</t>
  </si>
  <si>
    <t>https://www.ivysci.com/en/articles/4858117__The_Artistic_Demystification_of_the_Communist_Regime_in_Romania</t>
  </si>
  <si>
    <t>Rusu M.  (ULBS) and Croitoru A  (ULBS)</t>
  </si>
  <si>
    <t>Ambivalențe memoriale în România postsocialistă: atitudini generaționale față de moștenirea simbolică a socialismului” (2022) Comunismul în România. O sută de ani de controverse, pp. 137-168. Cristina Petrescu și Dragoș Petrescu (coord). Bucharest: Pro Universitaria</t>
  </si>
  <si>
    <r>
      <rPr>
        <rFont val="Arial Narrow"/>
        <color rgb="FF222222"/>
        <sz val="10.0"/>
      </rPr>
      <t> </t>
    </r>
    <r>
      <rPr>
        <rFont val="Arial Narrow"/>
        <color rgb="FF222222"/>
        <sz val="10.0"/>
      </rPr>
      <t>FSSU6</t>
    </r>
  </si>
  <si>
    <r>
      <rPr>
        <rFont val="Arial Narrow"/>
        <color theme="1"/>
        <sz val="10.0"/>
      </rPr>
      <t>Dobre, C. F. (2024). Communism in Post-communist Romania: An Ambivalent Legacy. </t>
    </r>
    <r>
      <rPr>
        <rFont val="Arial Narrow"/>
        <i/>
        <color rgb="FF222222"/>
        <sz val="10.0"/>
      </rPr>
      <t>Balkanistic Forum</t>
    </r>
    <r>
      <rPr>
        <rFont val="Arial Narrow"/>
        <color rgb="FF222222"/>
        <sz val="10.0"/>
      </rPr>
      <t>, </t>
    </r>
    <r>
      <rPr>
        <rFont val="Arial Narrow"/>
        <i/>
        <color rgb="FF222222"/>
        <sz val="10.0"/>
      </rPr>
      <t>33</t>
    </r>
    <r>
      <rPr>
        <rFont val="Arial Narrow"/>
        <color rgb="FF222222"/>
        <sz val="10.0"/>
      </rPr>
      <t>(2), 120-142.</t>
    </r>
  </si>
  <si>
    <t>https://www.ivysci.com/en/articles/4765796__Communism_in_Postcommunist_Romania_An_Ambivalent_Legacy</t>
  </si>
  <si>
    <t>Vlase, I.  (ULBS), &amp; Croitoru, A.  (ULBS)</t>
  </si>
  <si>
    <t>Nesting self-employment in education, work and family trajectories of Romanian migrant returnees. Current Sociology, 67(5), 778-797.</t>
  </si>
  <si>
    <r>
      <rPr>
        <rFont val="Arial Narrow"/>
        <color rgb="FF222222"/>
        <sz val="10.0"/>
      </rPr>
      <t> </t>
    </r>
    <r>
      <rPr>
        <rFont val="Arial Narrow"/>
        <color rgb="FF222222"/>
        <sz val="10.0"/>
      </rPr>
      <t>FSSU6</t>
    </r>
  </si>
  <si>
    <t>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</si>
  <si>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</si>
  <si>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Nyambandi, F., &amp; De la Harpe, A. (2024). Sensemaking of social media management: Seizing affordances in a dynamic complex environment. South African Journal of Information Management, 26(1), 1641.</t>
  </si>
  <si>
    <t>https://sajim.co.za/index.php/sajim/article/view/1641</t>
  </si>
  <si>
    <t xml:space="preserve">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</si>
  <si>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</si>
  <si>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Shkolnykova, M., Steffens, L., &amp; Wedemeier, J. (2024). Systems of innovation: Path of economic transition and differences in institutions in central and Eastern Europe?. Growth and Change, 55(1), e12703.</t>
  </si>
  <si>
    <t>https://onlinelibrary.wiley.com/doi/abs/10.1111/grow.12703</t>
  </si>
  <si>
    <r>
      <rPr>
        <rFont val="Arial Narrow"/>
        <color rgb="FF222222"/>
        <sz val="10.0"/>
      </rPr>
      <t> </t>
    </r>
    <r>
      <rPr>
        <rFont val="Arial Narrow"/>
        <color rgb="FF222222"/>
        <sz val="10.0"/>
      </rPr>
      <t>FSSU6</t>
    </r>
  </si>
  <si>
    <t>Savastano, M., Spremić, M., Stojcic, N., &amp; Gobbi, L. (2024). Digital economy: towards a conceptual research framework based on bibliometric and in-depth analyses. Management &amp; Marketing, 19(2), 275-306.</t>
  </si>
  <si>
    <t>https://sciendo.com/article/10.2478/mmcks-2024-0013</t>
  </si>
  <si>
    <t>Vlase, I.  (ULBS) and Croitoru, A.  (ULBS)</t>
  </si>
  <si>
    <t>‘Nesting self-employment in education, work and family trajectories of Romanian migrant returnees’, Current Sociology, 67(5), pp. 778–797.</t>
  </si>
  <si>
    <r>
      <rPr>
        <rFont val="Arial Narrow"/>
        <color rgb="FF222222"/>
        <sz val="10.0"/>
      </rPr>
      <t> </t>
    </r>
    <r>
      <rPr>
        <rFont val="Arial Narrow"/>
        <color rgb="FF222222"/>
        <sz val="10.0"/>
      </rPr>
      <t>FSSU6</t>
    </r>
  </si>
  <si>
    <t>Lulle, A. (2024). Midlife mobilities. In Handbook Of Gender And Mobilities (pp. 128-137). Edward Elgar Publishing.</t>
  </si>
  <si>
    <t>https://www.elgaronline.com/edcollchap/book/9781035300860/chapter10.xml</t>
  </si>
  <si>
    <t>“No Entrepreneurship Without Opportunity: The Intersection of Return
Migration Research and Entrepreneurship Literature.” Social Change Review 17 (1): 33-60.</t>
  </si>
  <si>
    <r>
      <rPr>
        <rFont val="Arial Narrow"/>
        <color rgb="FF222222"/>
        <sz val="10.0"/>
      </rPr>
      <t> </t>
    </r>
    <r>
      <rPr>
        <rFont val="Arial Narrow"/>
        <color rgb="FF222222"/>
        <sz val="10.0"/>
      </rPr>
      <t>FSSU6</t>
    </r>
  </si>
  <si>
    <t>Wilkerson, J. M., &amp; Wafa, M. A. (2024). Boomerang Entrepreneurs and the Declining Home City’s Place Image: Away on the Brain Drain Flow and Back on the Homesick Flow. Entrepreneurship Research Journal.</t>
  </si>
  <si>
    <t>https://pure.psu.edu/en/publications/boomerang-entrepreneurs-and-the-declining-home-citys-place-image-a</t>
  </si>
  <si>
    <t>Stimulating return migration to Romania: A multi-method study of returnees’ endorsement of entrepreneurship policies. Journal of Contemporary European Studies, 29(2): 264-281.</t>
  </si>
  <si>
    <r>
      <rPr>
        <rFont val="Arial Narrow"/>
        <color rgb="FF222222"/>
        <sz val="10.0"/>
      </rPr>
      <t> </t>
    </r>
    <r>
      <rPr>
        <rFont val="Arial Narrow"/>
        <color rgb="FF222222"/>
        <sz val="10.0"/>
      </rPr>
      <t>FSSU6</t>
    </r>
  </si>
  <si>
    <t>Grecu, I. M., Noja, G. G., Cristea, M., Grima, S., Thalassinos, E., &amp; Dorożyński, T. (2024). Migrants' Role in Shaping Unemployment Duration and Labour Market Performance in a Sustainable Perspective: Empirical Evidence from Romania. International Journal of Sustainable Development &amp; Planning, 19(8).</t>
  </si>
  <si>
    <t>https://www.iieta.org/journals/ijsdp/paper/10.18280/ijsdp.190808</t>
  </si>
  <si>
    <t>Croitoru, Alin (ULBS)</t>
  </si>
  <si>
    <t>Croitoru, A. (2020). Stimulating return migration to Romania: A multi-method study of returnees’ endorsement of entrepreneurship policies. Journal of Contemporary European Studies, 29(2): 264-281. https://doi.org/10.1080/14782804.2020.1824896</t>
  </si>
  <si>
    <r>
      <rPr>
        <rFont val="Arial Narrow"/>
        <color rgb="FF222222"/>
        <sz val="10.0"/>
      </rPr>
      <t> </t>
    </r>
    <r>
      <rPr>
        <rFont val="Arial Narrow"/>
        <color rgb="FF222222"/>
        <sz val="10.0"/>
      </rPr>
      <t>FSSU6</t>
    </r>
  </si>
  <si>
    <t>Serpente, G., Martinelli, G., &amp; Bolzani, D. (2024). 17 Entrepreneurial Support for Migrant Entrepreneurs: A Systematization of a Growing Stream of Literature. De Gruyter Handbook of Migrant Entrepreneurship, 339.</t>
  </si>
  <si>
    <t>https://www.degruyterbrill.com/document/doi/10.1515/9783111025520-017/html?lang=en</t>
  </si>
  <si>
    <t>BDI / Google Scholar</t>
  </si>
  <si>
    <t>Croitoru, A. (2020). Stimulating return migration to Romania: A multi-method study of returnees’ endorsement of entrepreneurship policies. Journal of Contemporary European Studies, 29(2): 264-281. https://doi.org/10.1080/14782804.2020.1824897</t>
  </si>
  <si>
    <r>
      <rPr>
        <rFont val="Arial Narrow"/>
        <color rgb="FF222222"/>
        <sz val="10.0"/>
      </rPr>
      <t> </t>
    </r>
    <r>
      <rPr>
        <rFont val="Arial Narrow"/>
        <color rgb="FF222222"/>
        <sz val="10.0"/>
      </rPr>
      <t>FSSU6</t>
    </r>
  </si>
  <si>
    <t>Dang, C. M., &amp; Freiling, J. (2024). 12 Expanding or Staying?–How Institutions as External Enablers Shape the Markets of First-and Second-Generation Ethnic Entrepreneurship. De Gruyter Handbook of Migrant Entrepreneurship, 229.</t>
  </si>
  <si>
    <t>https://www.degruyterbrill.com/document/doi/10.1515/9783111025520-toc/html?srsltid=AfmBOoq9aRPrGuV6YtpgSBzleK4rhMpE2d0MhS2ValrXjFKazLxFzex_</t>
  </si>
  <si>
    <t xml:space="preserve">Rusu, M. S. (ULBS), &amp; Croitoru, A. (ULBS) </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</si>
  <si>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</si>
  <si>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</si>
  <si>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Džalto, D. (2024). Iconophobia and Iconophilia. In Oxford Research Encyclopedia of Religion.</t>
  </si>
  <si>
    <t>https://oxfordre.com/religion/display/10.1093/acrefore/9780199340378.001.0001/acrefore-9780199340378-e-915</t>
  </si>
  <si>
    <t>Rusu Horațiu (ULBS), Gheorghiță Andrei (ULBS)</t>
  </si>
  <si>
    <t>„Transnational Solidarity and Public Support for the EU Enlargement”, în Sociologia – Slovak Sociological Review, vol. 46, nr. 3, pp. 261-282, 2014</t>
  </si>
  <si>
    <r>
      <rPr>
        <rFont val="Arial Narrow"/>
        <color theme="1"/>
        <sz val="10.0"/>
      </rPr>
      <t xml:space="preserve">Panchuk, Dmytro. 2024. „The impact of the Russian invasion of Ukraine on public support for EU enlargement”. </t>
    </r>
    <r>
      <rPr>
        <rFont val="Arial Narrow"/>
        <i/>
        <color theme="1"/>
        <sz val="10.0"/>
      </rPr>
      <t>Journal of European Public Policy</t>
    </r>
    <r>
      <rPr>
        <rFont val="Arial Narrow"/>
        <color theme="1"/>
        <sz val="10.0"/>
      </rPr>
      <t xml:space="preserve"> 31 (10): 3128–50.</t>
    </r>
  </si>
  <si>
    <t>https://doi.org/10.1080/13501763.2024.2336120</t>
  </si>
  <si>
    <t>Gheorghita Andrei</t>
  </si>
  <si>
    <t>Bădescu Gabriel (UBB), Comșa Mircea (UBB), Gheorghiță Andrei (ULBS), Stănuș Cristina (ULBS), Tufiș Claudiu D. (UB)</t>
  </si>
  <si>
    <r>
      <rPr>
        <rFont val="Arial Narrow"/>
        <i/>
        <color theme="1"/>
        <sz val="10.0"/>
      </rPr>
      <t>Implicarea civică şi politică a tinerilor</t>
    </r>
    <r>
      <rPr>
        <rFont val="Arial Narrow"/>
        <color theme="1"/>
        <sz val="10.0"/>
      </rPr>
      <t>. Constanţa: Editura Dobrogea, 2010.</t>
    </r>
  </si>
  <si>
    <r>
      <rPr>
        <rFont val="Arial Narrow"/>
        <color theme="1"/>
        <sz val="10.0"/>
      </rPr>
      <t xml:space="preserve">Dobre, Claudia-Florentina. 2024. „Communism in Post-Communist Romania: An Ambivalent Legacy”. </t>
    </r>
    <r>
      <rPr>
        <rFont val="Arial Narrow"/>
        <i/>
        <color theme="1"/>
        <sz val="10.0"/>
      </rPr>
      <t>Balkanistic Forum</t>
    </r>
    <r>
      <rPr>
        <rFont val="Arial Narrow"/>
        <color theme="1"/>
        <sz val="10.0"/>
      </rPr>
      <t xml:space="preserve"> 33 (2): 120–42.</t>
    </r>
  </si>
  <si>
    <t>https://www.ceeol.com/search/article-detail?id=1245741</t>
  </si>
  <si>
    <t>Comșa Mircea (UBB), Gheorghiță Andrei (ULBS), Tufiș Claudiu D. (UB), eds.</t>
  </si>
  <si>
    <r>
      <rPr>
        <rFont val="Arial Narrow"/>
        <i/>
        <color theme="1"/>
        <sz val="10.0"/>
      </rPr>
      <t>Alegerile prezidenţiale din România, 2009</t>
    </r>
    <r>
      <rPr>
        <rFont val="Arial Narrow"/>
        <color theme="1"/>
        <sz val="10.0"/>
      </rPr>
      <t>. Cluj-Napoca: Presa Universitară Clujeană, 2012.</t>
    </r>
  </si>
  <si>
    <r>
      <rPr>
        <rFont val="Arial Narrow"/>
        <color theme="1"/>
        <sz val="10.0"/>
      </rPr>
      <t xml:space="preserve">Stancea, Andreea, și Aurelian Muntean. 2024. „Keep the (Social) Distance! Turnout and Risk Perception during Health Crisis”. </t>
    </r>
    <r>
      <rPr>
        <rFont val="Arial Narrow"/>
        <i/>
        <color theme="1"/>
        <sz val="10.0"/>
      </rPr>
      <t>Humanities and Social Sciences Communications</t>
    </r>
    <r>
      <rPr>
        <rFont val="Arial Narrow"/>
        <color theme="1"/>
        <sz val="10.0"/>
      </rPr>
      <t xml:space="preserve"> 11 (1): 1–12.</t>
    </r>
  </si>
  <si>
    <t>https://doi.org/10.1057/s41599-024-03111-4</t>
  </si>
  <si>
    <t>Gheorghiță Andrei (ULBS)</t>
  </si>
  <si>
    <r>
      <rPr>
        <rFont val="Arial Narrow"/>
        <color theme="1"/>
        <sz val="10.0"/>
      </rPr>
      <t xml:space="preserve">„Voter Characteristics and Leader Effects in a Post-Communist Context: The Case of the 2012 Legislative Elections in Romania”. </t>
    </r>
    <r>
      <rPr>
        <rFont val="Arial Narrow"/>
        <i/>
        <color theme="1"/>
        <sz val="10.0"/>
      </rPr>
      <t>Romanian Journal of Political Science</t>
    </r>
    <r>
      <rPr>
        <rFont val="Arial Narrow"/>
        <color theme="1"/>
        <sz val="10.0"/>
      </rPr>
      <t xml:space="preserve"> 15 (1): 52–79, 2015</t>
    </r>
  </si>
  <si>
    <r>
      <rPr>
        <rFont val="Arial Narrow"/>
        <color theme="1"/>
        <sz val="10.0"/>
      </rPr>
      <t xml:space="preserve">Vujo Ilic și Cedomir Markov. 2024 „Political Participation in Southeast Europe. A Scoping Review”. În </t>
    </r>
    <r>
      <rPr>
        <rFont val="Arial Narrow"/>
        <i/>
        <color theme="1"/>
        <sz val="10.0"/>
      </rPr>
      <t>Participatory Democratic Innovations in Southeast Europe. How to Engage in Flawed Democracies</t>
    </r>
    <r>
      <rPr>
        <rFont val="Arial Narrow"/>
        <color theme="1"/>
        <sz val="10.0"/>
      </rPr>
      <t>, eds. Irena Fiket, Čedomir Markov, Vujo Ilić și Gazela Pudar Draško, London: Routledge, 58-88.</t>
    </r>
  </si>
  <si>
    <t>https://library.oapen.org/bitstream/handle/20.500.12657/88648/9781040033609.pdf?sequence=1#page=77</t>
  </si>
  <si>
    <t>Gheorghiță Andrei (ULBS), Comșa Mircea (UBB)</t>
  </si>
  <si>
    <r>
      <rPr>
        <rFont val="Arial Narrow"/>
        <color theme="1"/>
        <sz val="10.0"/>
      </rPr>
      <t xml:space="preserve">„All Rise for the Leaders? Leader Characteristics and the Personalisation of Electoral Politics in Central and Eastern European Democracies”. </t>
    </r>
    <r>
      <rPr>
        <rFont val="Arial Narrow"/>
        <i/>
        <color theme="1"/>
        <sz val="10.0"/>
      </rPr>
      <t>Europe-Asia Studies</t>
    </r>
    <r>
      <rPr>
        <rFont val="Arial Narrow"/>
        <color theme="1"/>
        <sz val="10.0"/>
      </rPr>
      <t xml:space="preserve"> 75 (1): 47–72, 2023. </t>
    </r>
  </si>
  <si>
    <r>
      <rPr>
        <rFont val="Arial Narrow"/>
        <color theme="1"/>
        <sz val="10.0"/>
      </rPr>
      <t xml:space="preserve">Marián Sekerák &amp; Jan Němec. 2024. „Slovak Political Parties and Party System: Between Cleavages and Strong Leaders”. În </t>
    </r>
    <r>
      <rPr>
        <rFont val="Arial Narrow"/>
        <i/>
        <color theme="1"/>
        <sz val="10.0"/>
      </rPr>
      <t>Das politische System der Slowakei. 
Konstante Kurswechsel in der Mitte Europas</t>
    </r>
    <r>
      <rPr>
        <rFont val="Arial Narrow"/>
        <color theme="1"/>
        <sz val="10.0"/>
      </rPr>
      <t>, eds. Astrid Lorenz &amp; Dirk Dalberg, Wiesbaden: Springer, 141-164.</t>
    </r>
  </si>
  <si>
    <t>https://www.researchgate.net/profile/Jan-Nemec-3/publication/377374170_Slovak_Political_Parties_and_Party_System_Between_Cleavages_and_Strong_Leaders/links/664c55dd479366623a0172be/Slovak-Political-Parties-and-Party-System-Between-Cleavages-and-Strong-Leaders.pdf</t>
  </si>
  <si>
    <t>„Understanding Public Support for the Flat-Rate Personal Income Tax in a Post-Communist Context: The Case of Romania”. Sustainability 15 (9): 7576, 2023.</t>
  </si>
  <si>
    <t>Dragoman, Diana, și Cristina Raţ. 2024. „Do Perceptions About the Causes of Poverty and Wealth Shape Attitudes Towards Progressive Taxation? An Exploratory Analysis for 2021 Romania”. Studia Universitatis Babes-Bolyai Sociologia 69 (1): 39–83.</t>
  </si>
  <si>
    <t>https://doi.org/10.2478/subbs-2024-0002</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</si>
  <si>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</si>
  <si>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t>Comparative Study of Electoral Systems (CSES) Module 5 Full Release [dataset] https://dx.doi.org/10.7804/cses.module5.2023-07-25</t>
  </si>
  <si>
    <r>
      <rPr>
        <rFont val="Arial Narrow"/>
        <color theme="1"/>
        <sz val="10.0"/>
      </rPr>
      <t xml:space="preserve">Kleinert, Manuel. 2024. „Parliamentary Status and Drivers of Sympathy for the Radical Right”. </t>
    </r>
    <r>
      <rPr>
        <rFont val="Arial Narrow"/>
        <i/>
        <color theme="1"/>
        <sz val="10.0"/>
      </rPr>
      <t>Swiss Political Science Review</t>
    </r>
    <r>
      <rPr>
        <rFont val="Arial Narrow"/>
        <color theme="1"/>
        <sz val="10.0"/>
      </rPr>
      <t xml:space="preserve"> 30 (2): 131–39.</t>
    </r>
  </si>
  <si>
    <t>https://doi.org/10.1111/spsr.12591</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</si>
  <si>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</si>
  <si>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r>
      <rPr>
        <rFont val="Arial Narrow"/>
        <color theme="1"/>
        <sz val="10.0"/>
      </rPr>
      <t xml:space="preserve">Kleinert, Manuel. 2024. „Reconsidering the Relationship Between Anti-Immigration Attitudes and Preferences for the AfD Using Implicit Attitudes Measures”. </t>
    </r>
    <r>
      <rPr>
        <rFont val="Arial Narrow"/>
        <i/>
        <color theme="1"/>
        <sz val="10.0"/>
      </rPr>
      <t>Politische Vierteljahresschrift</t>
    </r>
    <r>
      <rPr>
        <rFont val="Arial Narrow"/>
        <color theme="1"/>
        <sz val="10.0"/>
      </rPr>
      <t xml:space="preserve"> 65 (1): 71–98.</t>
    </r>
  </si>
  <si>
    <t xml:space="preserve"> https://doi.org/10.1007/s11615-023-00500-3</t>
  </si>
  <si>
    <r>
      <rPr>
        <rFont val="Arial Narrow"/>
        <color theme="1"/>
        <sz val="10.0"/>
      </rPr>
      <t xml:space="preserve">McAllister, Ian (Australian National University) </t>
    </r>
    <r>
      <rPr>
        <rFont val="Arial Narrow"/>
        <i/>
        <color theme="1"/>
        <sz val="10.0"/>
      </rPr>
      <t>et al.</t>
    </r>
    <r>
      <rPr>
        <rFont val="Arial Narrow"/>
        <color theme="1"/>
        <sz val="10.0"/>
      </rPr>
      <t xml:space="preserve"> (Module 1-3 Collaborators) / din România: Bădescu Gabriel (UBB), Gheorghiță Andrei (UBB/ULBS), Comșa Mircea (UBB), Stănuș Cristina (UBB), Vieru Coca (UBB), Tufiș Claudiu D. (Academia Română), Voicu Bogdan (Academia Română), Voicu Ovidiu (FSD)</t>
    </r>
  </si>
  <si>
    <t>Comparative Study of Electoral Systems (CSES) Module 1-3 Harmonized Trend File [dataset] ZA6297 Data file Version 1.0.0, https://doi.org/10.7804/cses.trendfile.2016-05-31</t>
  </si>
  <si>
    <r>
      <rPr>
        <rFont val="Arial Narrow"/>
        <color theme="1"/>
        <sz val="10.0"/>
      </rPr>
      <t xml:space="preserve">Adams, James, Luca Bernardi, Lawrence Ezrow, și Zeynep Somer-Topcu. 2024. „Why Parties Gain Votes When the Public Perceives Them Shifting to the Right”. </t>
    </r>
    <r>
      <rPr>
        <rFont val="Arial Narrow"/>
        <i/>
        <color theme="1"/>
        <sz val="10.0"/>
      </rPr>
      <t>Political Studies</t>
    </r>
    <r>
      <rPr>
        <rFont val="Arial Narrow"/>
        <color theme="1"/>
        <sz val="10.0"/>
      </rPr>
      <t xml:space="preserve"> 72 (3): 1203–22. </t>
    </r>
  </si>
  <si>
    <t>https://doi.org/10.1177/00323217231178979</t>
  </si>
  <si>
    <t>Comșa Mircea (UBB), Bădescu Gabriel (UBB), Gheorghiță Andrei (ULBS), Stănuș Cristina (ULBS), Vieru Coca (UBB), Voicu Bogdan (Academia Română)</t>
  </si>
  <si>
    <t>2009 Romanian Election Studies (RES 2009) [dataset] Harvard Dataverse. https://doi.org/10.7910/DVN/0L8N8C</t>
  </si>
  <si>
    <r>
      <rPr>
        <rFont val="Arial Narrow"/>
        <color theme="1"/>
        <sz val="10.0"/>
      </rPr>
      <t xml:space="preserve">Ciobanu, Costin. 2024. „The Electoral Risks of Austerity”. </t>
    </r>
    <r>
      <rPr>
        <rFont val="Arial Narrow"/>
        <i/>
        <color theme="1"/>
        <sz val="10.0"/>
      </rPr>
      <t>European Journal of Political Research</t>
    </r>
    <r>
      <rPr>
        <rFont val="Arial Narrow"/>
        <color theme="1"/>
        <sz val="10.0"/>
      </rPr>
      <t xml:space="preserve"> 63 (1): 348–69.</t>
    </r>
  </si>
  <si>
    <t xml:space="preserve"> https://doi.org/10.1111/1475-6765.12604</t>
  </si>
  <si>
    <t>The entangled scalarities of football clubs in a competitive metropolitan space: Investment, identity and international events</t>
  </si>
  <si>
    <t>Danyi Li, Chengxin Lin, Maoteng Cheng, Tangyun Leng &amp; Shuo Yang, Analysis of the spatio-temporal distribution of Chinese professional football clubs and influential factors based on empirical evidence of clubs, Nature Scientific Reports</t>
  </si>
  <si>
    <t>https://www.nature.com/articles/s41598-024-69131-x</t>
  </si>
  <si>
    <t xml:space="preserve">Lup Oana (ULBS) , Cristina Elena Mitrea </t>
  </si>
  <si>
    <t>Online learning during the pandemic: Assessing disparities in student engagement in higher education</t>
  </si>
  <si>
    <t>Ramírez-Martínez, Flor Rocío, Maria Theresa Villanos, Sonam Sharma, and Marie Leiner. "Variations in anxiety and emotional support among first-year college students across different learning modes (distance and face-to-face) during COVID-19." Plos one 19, no. 3 (2024): e0285650.</t>
  </si>
  <si>
    <t>https://journals.plos.org/plosone/article?id=10.1371/journal.pone.0285650</t>
  </si>
  <si>
    <t>Marcu, Silvia. "New Trends of Thought in Response to Post-Pandemic Work Precariousness Among Second-Generation Romanian Citizens in Spain." Societies 14, no. 11 (2024): 232.</t>
  </si>
  <si>
    <t>Arzu, Ethel Mae. "Examining educational continuity in distance learning guidance documents: A content analysis of the Ministry of Education response to COVID-19 in Belize." Management in Education (2024): 08920206241245837.</t>
  </si>
  <si>
    <t>https://journals.sagepub.com/doi/full/10.1177/08920206241245837</t>
  </si>
  <si>
    <t>López-Bustamante, Gisela Elízabeth, and Clara Jessica Vargas-D’Uniam. "Relación entre las competencias digitales y el compromiso académico en estudiantes de posgrado en modalidad virtual: una revisión sistemática de la literatura1."</t>
  </si>
  <si>
    <t>https://revistas.ucm.es/</t>
  </si>
  <si>
    <t>AE Popa, A Bejenaru, EC Mitrea, F Morândău, L Pogan</t>
  </si>
  <si>
    <t xml:space="preserve">Return to work after chronic disease: A theoretical framework for understanding the worker-employer dynamic
</t>
  </si>
  <si>
    <t>Van de Cauter, J., Motmans, J., Van de Velde, D., &amp; Braeckman, L. (2025). Understanding sustainable return to work during gender transition, a (mixed method) diary-based single-case study of a transgender woman: spiegel im spiegel. International Journal of Transgender Health, 1–28. https://doi.org/10.1080/26895269.2024.2447754</t>
  </si>
  <si>
    <t>https://1510319kc-y-https-www-tandfonline-com.z.e-nformation.ro/doi/citedby/10.1080/26895269.2024.2447754?scroll=top&amp;needAccess=true</t>
  </si>
  <si>
    <t>Morandau Elena Felicia</t>
  </si>
  <si>
    <t>Ottiger, M., Poppele, I., Sperling, N. et al. Work ability and return-to-work of patients with post-COVID-19: a systematic review and meta-analysis. BMC Public Health 24, 1811 (2024). https://doi.org/10.1186/s12889-024-19328-6</t>
  </si>
  <si>
    <t>https://bmcpublichealth.biomedcentral.com/articles/10.1186/s12889-024-19328-6#citeas</t>
  </si>
  <si>
    <t xml:space="preserve">Cretu, Daniela (ULBS), Morandau,Felicia (ULBS) </t>
  </si>
  <si>
    <t>Pothuganti, S. K. (2024). Workplace cyberbullying: a systematic literature review on its definition, theories, and the role of HRD. Cogent Business &amp; Management, 11(1). https://doi.org/10.1080/23311975.2024.2408443</t>
  </si>
  <si>
    <t>https://1510319kc-y-https-www-tandfonline-com.z.e-nformation.ro/doi/full/10.1080/23311975.2024.2408443</t>
  </si>
  <si>
    <t>Arti Singh, Abderahman Rejeb, Hunnar Nangru, Smriti Pathak,
Global research trends on cyberbullying: A bibliometric study,
Computers in Human Behavior Reports,
Volume 16,
2024,
100499,
ISSN 2451-9588,
https://doi.org/10.1016/j.chbr.2024.100499.</t>
  </si>
  <si>
    <t>https://1510a19kb-y-https-www-sciencedirect-com.z.e-nformation.ro/science/article/pii/S2451958824001325?via%3Dihub</t>
  </si>
  <si>
    <t>Rusillo-Magdaleno, Alba, José E. Moral-García, Vânia Brandão-Loureiro, and Emilio J. Martínez-López. 2024. "Influence and Relationship of Physical Activity before, during and after the School Day on Bullying and Cyberbullying in Young People: A Systematic Review" Education Sciences 14, no. 10: 1094. https://doi.org/10.3390/educsci14101094</t>
  </si>
  <si>
    <t>https://www.mdpi.com/2227-7102/14/10/1094</t>
  </si>
  <si>
    <t>Rusillo-Magdaleno, Alba, Manuel J. De la Torre-Cruz, Alberto Ruiz-Ariza, and Sara Suárez-Manzano. 2024. "Association of High Levels of Bullying and Cyberbullying with Test Anxiety in Boys and Girls Aged 10 to 16 Years" Education Sciences 14, no. 9: 999. https://doi.org/10.3390/educsci14090999</t>
  </si>
  <si>
    <t>https://www.mdpi.com/2227-7102/14/9/999</t>
  </si>
  <si>
    <t>Ribeiro, Beatriz, Inês Carvalho Relva, Catarina Pinheiro Mota, and Mónica Costa. 2024. "Bullying Behaviors of Adolescents: The Role of Attachment to Teachers and Memories of Childhood Care" Social Sciences 13, no. 8: 402. https://doi.org/10.3390/socsci13080402</t>
  </si>
  <si>
    <t>https://www.mdpi.com/2076-0760/13/8/402</t>
  </si>
  <si>
    <t>Stošić, L., Stošić, I., &amp; Janković, A. (2024). The Impact of Peer and Cyberbullying on Elementary School Children in the Republic of Serbia. International Journal of Cognitive Research in Science, Engineering and Education (IJCRSEE), 12(2), 399–406. https://doi.org/10.23947/2334-8496-2024-12-2-399-406</t>
  </si>
  <si>
    <t>https://ijcrsee.com/index.php/ijcrsee/article/view/2897</t>
  </si>
  <si>
    <t>Suhans Bansal, Naval Garg, Jagvinder Singh, Freda Van Der Walt. Cyberbullying and mental health: past, present and future Sec. Health Psychology
Volume 14 - 2023 | https://doi.org/10.3389/fpsyg.2023.1279234</t>
  </si>
  <si>
    <t>https://www.frontiersin.org/journals/psychology/articles/10.3389/fpsyg.2023.1279234/full</t>
  </si>
  <si>
    <t>Fauzi, Muhammad Ashraf. "Cyberbullying in higher education: a review of the literature based on bibliometric analysis." Kybernetes 53, no. 9 (2024): 2914-2933.</t>
  </si>
  <si>
    <t>https://www.emerald.com/insight/content/doi/10.1108/k-12-2022-1667/full/html</t>
  </si>
  <si>
    <t>WOS SCOPUS</t>
  </si>
  <si>
    <t>Ullah, Sami, Muhammad Rehan Shaukat, Mohit Kukreti, Abdul Sami, and Aarti Dangwal. "From bystander to protector: reducing impact of cyberbullying on employee innovation behavior through bystander intervention." International Journal of Bullying Prevention (2024): 1-11.</t>
  </si>
  <si>
    <t>https://link.springer.com/article/10.1007/s42380-024-00267-0</t>
  </si>
  <si>
    <r>
      <rPr>
        <rFont val="Arial Narrow"/>
        <color theme="1"/>
        <sz val="10.0"/>
      </rPr>
      <t>Juan Pablo Sánchez-Domínguez, Luis Magaña Raymundo. Abordaje del Ciberbullying y Grooming en adolescentes mexicanos: Una revisión sistemática de la literatura: Ciberbullying y Grooming en adolescentes mexicanos . (2024). </t>
    </r>
    <r>
      <rPr>
        <rFont val="Arial Narrow"/>
        <color theme="1"/>
        <sz val="10.0"/>
      </rPr>
      <t>Trans-Pasando Fronteras, (21), 106-136. https://doi.org/10.18046/retf.i21.6184</t>
    </r>
  </si>
  <si>
    <t>https://www.icesi.edu.co/revistas/index.php/trans-pasando_fronteras/article/view/6184</t>
  </si>
  <si>
    <r>
      <rPr>
        <rFont val="Arial Narrow"/>
        <color rgb="FF222222"/>
        <sz val="10.0"/>
      </rPr>
      <t>Al-Badayneh, Diab, Maher Khelifa, and Anis Ben Brik. "Cyberbullying and Cyberbullicide Ideation Among Jordanian College Students." </t>
    </r>
    <r>
      <rPr>
        <rFont val="Arial Narrow"/>
        <i/>
        <color rgb="FF222222"/>
        <sz val="10.0"/>
      </rPr>
      <t>International Journal of Cyber Criminology</t>
    </r>
    <r>
      <rPr>
        <rFont val="Arial Narrow"/>
        <color rgb="FF222222"/>
        <sz val="10.0"/>
      </rPr>
      <t> 18, no. 1 (2024): 58-82.</t>
    </r>
  </si>
  <si>
    <t>https://cybercrimejournal.com/menuscript/index.php/cybercrimejournal/article/view/329</t>
  </si>
  <si>
    <t>MARAL, M. (2024). Global Literature on Higher Education: A Bibliometric Analysis of Top 15 Journals. Journal of Scientometric Research, 13(1), 272–284. https://doi.org/10.5530/jscires.13.1.23</t>
  </si>
  <si>
    <t>https://jscires.org/article/7009</t>
  </si>
  <si>
    <t>Ana Isabel Fernández Herrerías, Manuel Gabriel Jiménez Torres, Pablo Dúo Terrón, Antonio José Moreno Guerrero,
Cyberaggression and cybervictimisation in adolescents: Bibliometric analysis in web of science,
Heliyon,
Volume 10, Issue 1,
2024,
e23329,
ISSN 2405-8440,
https://doi.org/10.1016/j.heliyon.2023.e23329.</t>
  </si>
  <si>
    <t>https://1510a19kb-y-https-www-sciencedirect-com.z.e-nformation.ro/science/article/pii/S2405844023105378?via%3Dihub</t>
  </si>
  <si>
    <t>Udo, Godwin, Kallol Bagchi, Laura Trevino, and Saini Das. "Using norm activation model and theory of planned behaviour to understand the drivers of cyberharassment among university students." Behaviour &amp; Information Technology 43, no. 7 (2024): 1326-1347.</t>
  </si>
  <si>
    <t>https://www.tandfonline.com/doi/abs/10.1080/0144929X.2023.2209801</t>
  </si>
  <si>
    <t>Yadav, Chesta, and Jyotsna Sinha. "Exploring the evolution of ecocriticism: A bibliometric study and literature review." Multidisciplinary Reviews 7, no. 12 (2024): 2024304-2024304.</t>
  </si>
  <si>
    <t>https://malque.pub/ojs/index.php/mr/article/view/5198</t>
  </si>
  <si>
    <t xml:space="preserve"> Initial Teacher Education for Inclusive Education: A Bibliometric Analysis of Educational Research  Sustainability</t>
  </si>
  <si>
    <t>Zhou, Tong, and Jordi Colomer. 2024. "Cooperative Learning Promoting Cultural Diversity and Individual Accountability: A Systematic Review" Education Sciences 14, no. 6: 567. https://doi.org/10.3390/educsci14060567</t>
  </si>
  <si>
    <t>https://www.mdpi.com/2227-7102/14/6/567</t>
  </si>
  <si>
    <t>Tong Zhou,
The role of pre-service physical education teachers in physical education – A bibliometric and systematic review,
Heliyon,
Volume 10, Issue 7,
2024,
e28702,
ISSN 2405-8440,
https://doi.org/10.1016/j.heliyon.2024.e28702.</t>
  </si>
  <si>
    <t>https://1510a1a9e-y-https-www-sciencedirect-com.z.e-nformation.ro/science/article/pii/S2405844024047339?via%3Dihub</t>
  </si>
  <si>
    <t>Ramatea, Mamochana Anacletta, and Fumane Portia Khanare. "Envisaged Learning Environments for Learners with Visual Impairments in Lesotho Rural Schools Using Asset-Based Approaches." International Journal of Qualitative Research 3, no. 3 (2024): 217-225.</t>
  </si>
  <si>
    <t>https://www.ojs.literacyinstitute.org/index.php/ijqr/article/view/1232</t>
  </si>
  <si>
    <t>Holovnia, Y., Lisnychenko, A. ., Dovhaliuk, T. ., Falshtynska , Y. ., &amp; Samoilenko, I. . (2024). O PAPEL DAS COMPETÊNCIAS DIGITAIS NA CRIAÇÃO DE UM AMBIENTE EDUCATIVO INCLUSIVO. Synesis (ISSN 1984-6754), 16(1), 478–493. Recuperado de https://seer.ucp.br/seer/index.php/synesis/article/view/2955</t>
  </si>
  <si>
    <t>https://seer.ucp.br/seer/index.php/synesis/article/view/2955</t>
  </si>
  <si>
    <t>Al‐Rashaida, Mohammad, and Ayman Massouti. "Assessing the efficacy of online teacher training programs in preparing pre‐service teachers to support students with special educational needs in mainstream classrooms in the UAE: A case study." Journal of Research in Special Educational Needs 24, no. 1 (2024): 188-200.</t>
  </si>
  <si>
    <t>https://nasenjournals.onlinelibrary.wiley.com/doi/abs/10.1111/1471-3802.12624</t>
  </si>
  <si>
    <t>SOPUS</t>
  </si>
  <si>
    <r>
      <rPr>
        <rFont val="Arial Narrow"/>
        <color rgb="FF222222"/>
        <sz val="10.0"/>
      </rPr>
      <t>Chaeroni, Ahmad, Nurhasan Nurhasan, Muchamad Arif Al Ardha, Lutfi Nur, Nuridin Widya Pranoto, Karuppasamy Govindasamy, Mohammad Khishe, Mottakin Ahmed, and Kamal Talib. "Exploration of branches of physics for handling several cases in sports applications: A systematic literature review." </t>
    </r>
    <r>
      <rPr>
        <rFont val="Arial Narrow"/>
        <i/>
        <color rgb="FF222222"/>
        <sz val="10.0"/>
      </rPr>
      <t>Retos: nuevas tendencias en educación física, deporte y recreación</t>
    </r>
    <r>
      <rPr>
        <rFont val="Arial Narrow"/>
        <color rgb="FF222222"/>
        <sz val="10.0"/>
      </rPr>
      <t> 56 (2024): 998-1008.</t>
    </r>
  </si>
  <si>
    <t>https://dialnet.unirioja.es/servlet/articulo?codigo=9567239</t>
  </si>
  <si>
    <t>Chaeroni, Ahmad, Muchamad Arif Al Ardha, Lutfi Nur, Mottakin Ahmed, Kamal Talib, Bekir Erhan Orhan, Desy Syswianti, Mert Kurnaz, and Mohd Nizam Nizam. "Gender comparison in physical literacy: a systematic review and meta-analysis of children and adolescents." Retos: nuevas tendencias en educación física, deporte y recreación 60 (2024): 850-864.</t>
  </si>
  <si>
    <t>https://dialnet.unirioja.es/servlet/articulo?codigo=9719511</t>
  </si>
  <si>
    <t>Amarulloh, Reza Ruhbani, and Viqhi Aswie. "Bibliometric Analysis of Virtual Reality in Science Education over the Three Decades (1993-2023)." Science Education International 35, no. 3 (2024): 270-280.</t>
  </si>
  <si>
    <t>https://www.icaseonline.net/journal/index.php/sei/article/view/868</t>
  </si>
  <si>
    <t>Chaeroni, Ahmad, Kamal Talib, Karuppasamy Govindasamy, Yuke Permata Lisna, Bekir Erhan Orhan, Mottakin Ahmed, Mert Kurnaz, Nuridin Widya Pranoto, Ghina Andristi, and M. Jaya. "Sports and mind: A systematic review of physical activity and mental wellbeing in the modern era." Fizjoterapia Polska 4 (2024).</t>
  </si>
  <si>
    <t>https://www.researchgate.net/profile/Ahmad-Chaeroni/publication/385423229_Sports_and_mind_A_systematic_review_of_physical_activity_and_mental_well-being_in_the_modern_era/links/672d861cdb208342def1746a/Sports-and-mind-A-systematic-review-of-physical-activity-and-mental-well-being-in-the-modern-era.pdf</t>
  </si>
  <si>
    <t xml:space="preserve">Popa, A.E.  (ULBS), Morândău, F. (ULBS), Popa, RI. (ULBS), Rusu M.S. (ULBS), Sidor, A. (UBB) </t>
  </si>
  <si>
    <t>Supporting the return to work after cancer in Romania: exploring employers’ perspectives</t>
  </si>
  <si>
    <t>Heffernan, M., Hickland, E. and Popa, A. (2024), "Editorial: The role of social dialogue in return to work after chronic conditions", Employee Relations, Vol. 46 No. 3, pp. 493-499. https://1510y1ahf-y-https-doi-org.z.e-nformation.ro/10.1108/ER-04-2024-624</t>
  </si>
  <si>
    <t>https://1510y1ahf-y-https-www-emerald-com.z.e-nformation.ro/insight/content/doi/10.1108/er-04-2024-624/full/html</t>
  </si>
  <si>
    <t>Kuai, B., Huang, Y., Su, X. et al. The experiences and perceptions of employers on cancer survivors returning to work: a meta-synthesis of qualitative studies. Support Care Cancer 32, 454 (2024). https://doi.org/10.1007/s00520-024-08637-6</t>
  </si>
  <si>
    <t>https://1510g1ahk-y-https-link-springer-com.z.e-nformation.ro/article/10.1007/s00520-024-08637-6</t>
  </si>
  <si>
    <t>Lee, L.-H., Yang, C.-I., Chen, M.-K., Hsieh, M.-Y., &amp; Chen, Y.-J. (2023). Exploring return to work for patients with head and neck cancer. WORK, 77(1), 231-241. https://151051ahy-y-https-doi-org.z.e-nformation.ro/10.3233/WOR-220707 (Original work published 2024)</t>
  </si>
  <si>
    <t>https://151051ahy-y-https-journals-sagepub-com.z.e-nformation.ro/doi/full/10.3233/WOR-220707</t>
  </si>
  <si>
    <t>Porumbescu, Alexandra (UCV)
Pogan, Livia Dana (ULBS)</t>
  </si>
  <si>
    <t>Gender equality in the European Union. From strategic engagement to achievements</t>
  </si>
  <si>
    <t>Hyży, P., &amp; Mitka, M. (2024). Factors Behind Contemporary Rape Myths in Europe: A Systematic Review. Trauma, Violence, &amp; Abuse, 25(5), 4277-4293. https://doi.org/10.1177/15248380241271387 (Original work published 2024)</t>
  </si>
  <si>
    <t>https://journals.sagepub.com/doi/abs/10.1177/15248380241271387</t>
  </si>
  <si>
    <t>Guseletov B.P. Positions of the Leading European Parties on the Eve of the European Parliament Elections 2024 // Sovremennaâ Evropa. - 2024. - N. 3 (124). - P. 68-81. doi: 10.31857/S0201708324030069</t>
  </si>
  <si>
    <t>https://bioethicsjournal.ru/0201-7083/article/view/652122#</t>
  </si>
  <si>
    <t>Popa, Adela Elena; Bejenaru, Anca; Mitrea, Elena Cristina; Morândau, Felicia; Pogan, Livia Dana (ULBS)</t>
  </si>
  <si>
    <t>Return to work after chronic disease: A theoretical framework for understanding the worker-employer dynamic</t>
  </si>
  <si>
    <t>https://link.springer.com/article/10.1186/s12889-024-19328-6</t>
  </si>
  <si>
    <t>Van de Cauter, J., Motmans, J., Van de Velde, D., &amp; Braeckman, L.  Understanding sustainable return to work during gender transition, a (mixed method) diary-based single-case study of a transgender woman: spiegel im spiegel. International Journal of Transgender Health, 1–28. https://doi.org/10.1080/26895269.2024.2447754</t>
  </si>
  <si>
    <t>https://www.tandfonline.com/doi/full/10.1080/26895269.2024.2447754</t>
  </si>
  <si>
    <t>Rusu, Mihai Stelian, Popa, Adela Elena, Pogan, Livia Dana, Gutoiu, Giorgian Ionut</t>
  </si>
  <si>
    <t xml:space="preserve">
Determinants of job insecurity during COVID-19: quantitative insights from the Romanian labor market</t>
  </si>
  <si>
    <t>Gupta, H. and Dhar, R.L. (2024), "Job insecurity amid the COVID-19 pandemic and beyond: a systematic review and research agenda", Employee Relations, Vol. 46 No. 5, pp. 1141-1171. https://doi.org/10.1108/ER-09-2023-0491</t>
  </si>
  <si>
    <t>https://www.emerald.com/insight/content/doi/10.1108/er-09-2023-0491/full/html</t>
  </si>
  <si>
    <t xml:space="preserve">
Mitigating leadership and the new ways of working</t>
  </si>
  <si>
    <t>Jefta Harlianto, Harjanto Prabowo, Rano Kartono Rahim and Nugroho J. Setiadi (2024). Determinants influencing productivity in unicorn startups: Roles of new ways of working and work engagement. Problems and Perspectives in Management, 22(3), 225-240. doi:10.21511/ppm.22(3).2024.18</t>
  </si>
  <si>
    <t>https://www.businessperspectives.org/index.php/journals/problems-and-perspectives-in-management/issue-461/determinants-influencing-productivity-in-unicorn-startups-roles-of-new-ways-of-working-and-work-engagement</t>
  </si>
  <si>
    <t>de Boer A, Torp S, Popa A  (ULBS), Horsboel T, Zadnik V, Rottenberg Y, Bardi E, Bultmann U, Sharp L.</t>
  </si>
  <si>
    <t>Long-term work retention after treatment for cancer: a systematic review and meta-analysis. J Cancer Surviv. 2020;14(2):135–150.</t>
  </si>
  <si>
    <t>Sophie Schellack, Clara Breidenbach, Oliver Rick, Christoph Kowalski. 2024. Predictive factors for return to work among cancer survivors in Europe: A systematic review, Critical Reviews in Oncology/Hematology, Volume 200, 104422, ISSN 1040-8428, https://doi.org/10.1016/j.critrevonc.2024.104422.</t>
  </si>
  <si>
    <t>https://www.sciencedirect.com/science/article/abs/pii/S1040842824001653?casa_token=dir5PY3blxYAAAAA:OO7acE7m8OkuE6UyHrDktzgsL7pkZv4qnZSf0NI7UFHm8dZXBteTmDAvhn2IsckawsNDExQkWw</t>
  </si>
  <si>
    <t>Kuai, B., Huang, Y., Su, X. et al. 2024. The experiences and perceptions of employers on cancer survivors returning to work: a meta-synthesis of qualitative studies. Support Care Cancer 32, 454. https://doi.org/10.1007/s00520-024-08637-6</t>
  </si>
  <si>
    <t>https://link.springer.com/article/10.1007/s00520-024-08637-6</t>
  </si>
  <si>
    <t>Buresti G, Rondinone BM, Valenti A, Boccuni F, Fortuna G, Iavicoli S, Cristina Dentici M, Persechino B. 2024. Measures of Work-life Balance and Interventions of Reasonable Accommodations for the Return to Work of Cancer Survivors: A Scoping Review. Saf Health Work. Sep;15(3):255-262. doi: 10.1016/j.shaw.2024.07.001.</t>
  </si>
  <si>
    <t>https://pmc.ncbi.nlm.nih.gov/articles/PMC11410488/</t>
  </si>
  <si>
    <t>Raque, T. L., Wright, O. D., &amp; Duffy, R. D. (2024). An application of psychology of working theory to chronic health issues: Importance of decent work. The Career Development Quarterly, 72, 93–106. https://doi.org/10.1002/cdq.12343</t>
  </si>
  <si>
    <t>https://onlinelibrary.wiley.com/journal/21610045/journal-metrics</t>
  </si>
  <si>
    <t>Jones, S. M., Yi, J., Henrikson, N. B., Panattoni, L., &amp; Shankaran, V. (2024). Financial hardship after cancer: revision of a conceptual model and development of patient-reported outcome measures. Future Science OA, 10(1). https://doi.org/10.2144/fsoa-2023-0229 WOS</t>
  </si>
  <si>
    <t>https://www.tandfonline.com/doi/full/10.2144/fsoa-2023-0229</t>
  </si>
  <si>
    <t>Paltrinieri, S., Pellegrini, M., Costi, S. et al. Validating the Core Set for Vocational Rehabilitation in a Population of Cancer Survivors: A Cross-Sectional Study. J Occup Rehabil (2024). https://doi.org/10.1007/s10926-024-10252-5</t>
  </si>
  <si>
    <t>https://link.springer.com/article/10.1007/s10926-024-10252-5</t>
  </si>
  <si>
    <t>Soo Yeun Park, Myung Kyung Lee. 2024. Effects of a self-managed return to work intervention for colorectal cancer survivors: A prospective randomized controlled trial, European Journal of Oncology Nursing, Volume 70, 2024, 102593,
ISSN 1462-3889,
https://doi.org/10.1016/j.ejon.2024.102593.</t>
  </si>
  <si>
    <t>https://www.sciencedirect.com/science/article/abs/pii/S1462388924000917?casa_token=j1yPkHQtkX0AAAAA:mXrlo5OMjJGhWoQzoY_tF8eyVq21udNhjAsKHERgrMAtlBeKRD8dE89gEcciESyKciKxKv74jw</t>
  </si>
  <si>
    <t>Bøhn, SK.H., Vandraas, K.F., Kiserud, C.E. et al. Work status changes and associated factors in a nationwide sample of Norwegian long-term breast cancer survivors. J Cancer Surviv 18, 375–384 (2024). https://doi.org/10.1007/s11764-022-01202-2</t>
  </si>
  <si>
    <t>https://link.springer.com/article/10.1007/s11764-022-01202-2#citeas</t>
  </si>
  <si>
    <t>Boelhouwer IG, van Vuuren T. The association of fatigue and cognitive complaints with work-related outcomes and cancer-related anxiety among employees 2–10 years after cancer diagnosis. Journal of Health Psychology. 2024;30(3):355-368. doi:10.1177/13591053241234748</t>
  </si>
  <si>
    <t>https://journals.sagepub.com/doi/full/10.1177/13591053241234748?casa_token=S2aCzwck-vcAAAAA%3A_r3uRZ0KAMkAAdgXyphieAiX9l_FpGfWEVvCUyrj_wYzUlfdYs_zrARJBtu-3LyHFnPJ0R3Nzyoq</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</si>
  <si>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</si>
  <si>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https://link.springer.com/article/10.1007/s11764-024-01657-5</t>
  </si>
  <si>
    <t>Galica, Jacqueline PhD, RN, CON(C); Alsius, Agnès PhD; Walker, Lauren RN(EC), MN; Stark, Debora MSW, RSW, CCFT, RMFT; Noor, Hamza VRP; Kain, Danielle MD, MA, CCFP(PC); Booth, Christopher MD, FRCPC; Wickenden, Amy CFP, CLU. Returning to Work After Cancer Treatment: An Exploratory Sequential Mixed-Methods Study Guided by Transitions Theory. Cancer Nursing, 2025. | DOI: 10.1097/NCC.0000000000001449</t>
  </si>
  <si>
    <t>https://journals.lww.com/cancernursingonline/fulltext/9900/returning_to_work_after_cancer_treatment__an.334.aspx</t>
  </si>
  <si>
    <t>Brink, E., Pilegaard, M.S., Bonnesen, T.G. et al. Employment status in cancer patients the first five years after diagnosis—a register-based study. J Cancer Surviv (2024). https://doi.org/10.1007/s11764-024-01576-5</t>
  </si>
  <si>
    <t>https://link.springer.com/article/10.1007/s11764-024-01576-5</t>
  </si>
  <si>
    <t>de Wit, M., van Asselt, K.M., Mak-van der Vossen, M. et al. Let’s talk about work: pilot study of an education program on discussing work participation with cancer patients for general practitioners in training. BMC Med Educ 24, 739 (2024). https://doi.org/10.1186/s12909-024-05705-7</t>
  </si>
  <si>
    <t>https://link.springer.com/article/10.1186/s12909-024-05705-7</t>
  </si>
  <si>
    <t>Takemura, N., Jia, S. &amp; Lin, CC. Financial hardship experience in middle- and older-aged patients with advanced lung cancer. Support Care Cancer 32, 372 (2024). https://doi.org/10.1007/s00520-024-08571-7</t>
  </si>
  <si>
    <t>https://link.springer.com/article/10.1007/s00520-024-08571-7</t>
  </si>
  <si>
    <t>Soejima, T., Tokita, M. &amp; Kitao, M. Impact of flexible work arrangements on job resignation after cancer diagnosis among Japanese young adult cancer survivors. J Cancer Surviv 18, 1799–1810 (2024). https://doi.org/10.1007/s11764-023-01421-1</t>
  </si>
  <si>
    <t>https://link.springer.com/article/10.1007/s11764-023-01421-1#citeas</t>
  </si>
  <si>
    <t>Klaver, K.M., Duijts, S.F.A., Geusgens, C.A.V. et al. Neuropsychological test performance and self-reported cognitive functioning associated with work-related outcomes in occupationally active cancer survivors with cognitive complaints. J Cancer Surviv 18, 412–424 (2024). https://doi.org/10.1007/s11764-022-01223-x</t>
  </si>
  <si>
    <t>https://link.springer.com/article/10.1007/S11764-022-01223-X#citeas</t>
  </si>
  <si>
    <t>Andersen, J. L., Johansen, J. S., Urbanska, E. M., Meldgaard, P., Hjorth-Hansen, P., Kristiansen, C., … Hansen, K. H. (2024). Lung cancer patients with anaplastic lymphoma kinase rearrangement lose affiliation with labor market at diagnosis. Lung Cancer Management, 13(1). https://doi.org/10.2217/lmt-2023-0013</t>
  </si>
  <si>
    <t>https://www.tandfonline.com/doi/full/10.2217/lmt-2023-0013</t>
  </si>
  <si>
    <t>Dahl, A.A., Smeland, K.B., Eikeland, S. et al. Work ability and work status changes in long-term Hodgkin lymphoma survivors with focus on late adverse effects. J Cancer Surviv 18, 1921–1930 (2024). https://doi.org/10.1007/s11764-023-01432-y</t>
  </si>
  <si>
    <t>https://link.springer.com/article/10.1007/s11764-023-01432-y</t>
  </si>
  <si>
    <t>Ayala-García, A., Serra, L., Rodriguez-Arjona, D., Benavides, F.G. and Utzet, M. (2024), Understanding Return to Work After a Cancer-Related Sickness Absence. Perceptions of Barriers and Facilitators Among all Relevant Stakeholders. Psycho-Oncology, 33: e70036. https://doi.org/10.1002/pon.70036</t>
  </si>
  <si>
    <t>https://onlinelibrary.wiley.com/doi/full/10.1002/pon.70036</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</si>
  <si>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</si>
  <si>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</si>
  <si>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Fry HE, Rumrill PD. Contemporary vocational rehabilitation strategies for people with advanced cancer: A literature review and conceptual framework. Journal of Vocational Rehabilitation. 2023;60(1):7-17. doi:10.3233/JVR-230052</t>
  </si>
  <si>
    <t>https://journals.sagepub.com/doi/abs/10.3233/JVR-230052</t>
  </si>
  <si>
    <t>Bilodeau, K., Gouin, MM., Fadhlaoui, A. et al. Supporting the return to work of breast cancer survivors: perspectives from Canadian employer representatives. J Cancer Surviv 18, 1384–1392 (2024). https://doi.org/10.1007/s11764-023-01382-5</t>
  </si>
  <si>
    <t>https://link.springer.com/article/10.1007/s11764-023-01382-5</t>
  </si>
  <si>
    <t>Rubion, E., Bourdon, M., Sébille, V. et al. Return to work and psychosocial trajectories after breast cancer: a longitudinal and sequential approach. Support Care Cancer 32, 307 (2024). https://doi.org/10.1007/s00520-024-08500-8</t>
  </si>
  <si>
    <t>https://link.springer.com/article/10.1007/s00520-024-08500-8</t>
  </si>
  <si>
    <t xml:space="preserve"> Levkovich I, Rosman L, Signorelli C (2024) "Hearing the pupils’ voices through my own struggles”: A qualitative study of return to work among school counselors who are breast cancer survivors. PLoS ONE 19(5): e0300396. https://doi.org/10.1371/journal.pone.0300396</t>
  </si>
  <si>
    <t>https://journals.plos.org/plosone/article?id=10.1371/journal.pone.0300396</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</si>
  <si>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</si>
  <si>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Leoni, T. Employer support for return-to-work after a prolonged sick-leave: evidence for Europe. J Public Health (Berl.) (2024). https://doi.org/10.1007/s10389-024-02374-0</t>
  </si>
  <si>
    <t>https://link.springer.com/article/10.1007/s10389-024-02374-0</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</si>
  <si>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</si>
  <si>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Employer’s management of employees affected by cancer (Supportive Care in Cancer), 26(3), 681-684</t>
  </si>
  <si>
    <t>Popa AE  (ULBS), Morândău F  (ULBS), Popa R-I  (ULBS), Rusu Mihai  (ULBS), Sidor Alexandra (UBB)</t>
  </si>
  <si>
    <t>Supporting the Return to Work After Cancer in Romania: Exploring Employers’ Perspectives. J Occup Rehabil. 2020;30:59–71.</t>
  </si>
  <si>
    <t>Lee, L.-H., Yang, C.-I., Chen, M.-K., Hsieh, M.-Y., &amp; Chen, Y.-J. (2023). Exploring return to work for patients with head and neck cancer. WORK, 77(1), 231-241. https://doi.org/10.3233/WOR-220707 (Original work published 2024)</t>
  </si>
  <si>
    <t>https://journals.sagepub.com/doi/abs/10.3233/WOR-220707</t>
  </si>
  <si>
    <t xml:space="preserve">Popa, A.E (ULBS) , Akgüç, M. &amp; Amir, Z. </t>
  </si>
  <si>
    <t>Return to work following long term sickness absence: a comparative analysis of stakeholders’ views and experiences in six European countries. J Occup Rehabil 33, 213–225 (2023). https://doi.org/10.1007/s10926-022-10066-3</t>
  </si>
  <si>
    <t>Van Eerd, D., Le Pouésard, M., Yanar, B. et al. Return-to-Work Experiences in Ontario Policing: Injured But Not Broken. J Occup Rehabil 34, 265–277 (2024). https://doi.org/10.1007/s10926-023-10135-1</t>
  </si>
  <si>
    <t>https://link.springer.com/article/10.1007/s10926-023-10135-1</t>
  </si>
  <si>
    <t xml:space="preserve">Popa AE, Bejenaru A, Mitrea EC, Morândău F, Pogan L. </t>
  </si>
  <si>
    <t>Return to work after chronic disease: A theoretical framework for understanding the worker-employer dynamic. Chronic Illness. 2023;19(4):704-718. doi:10.1177/17423953221117852</t>
  </si>
  <si>
    <t xml:space="preserve">Rusu Mihai, Popa Adela, Pogan Livia, Gutoiu Giorgian. </t>
  </si>
  <si>
    <t>Determinants of Job Insecurity during COVID-19: Quantitative Insights from the Romanian Labor Market, Employee Relations, 2023, Vol. 45 No. 5, pp. 1199-1215. https://doi.org/10.1108/ER-11-2022-0531</t>
  </si>
  <si>
    <t>Popa, Adela (ULBS),  Morândău, Felicia (ULBS), Popa, Radu-Ioan (ULBS), Rusu, Mihai Stelian (ULBS)</t>
  </si>
  <si>
    <t>Chapter 6 - Missing a framework for returning to work: the role of the social partners in Romania</t>
  </si>
  <si>
    <t>Popa, A.E., Kahancová, M. and Akgüç, M. 2024, "Bridging return to work after diagnosis of chronic disease with social dialogue: a conceptual and analytical framework", Employee Relations, Vol. 46 No. 3, pp. 500-516. https://doi.org/10.1108/ER-11-2022-0524</t>
  </si>
  <si>
    <t>https://www.emerald.com/insight/content/doi/10.1108/er-11-2022-0524/full/html?casa_token=YZYp9GjoE4UAAAAA%3AMGKKKDXLSlGtwlz5tpQnh5xNbuP0YWbSErOjIqVOsvYeijY-C69q4EzAJFeE8WCt2YKXlyIBTd88J5m9n_z4ZxHO-NxJ1TbLY1P6_loxUaCquRXKMiETOg</t>
  </si>
  <si>
    <t xml:space="preserve">WoS </t>
  </si>
  <si>
    <t>Florin Alin Sava (UVT), Popa Radu-Ioan (ULBS)</t>
  </si>
  <si>
    <t>Personality types based on the Big Five model. A cluster analysis over the Romanian population.</t>
  </si>
  <si>
    <t>Mammadov, S., Lockhart, D., Rinn, A., &amp; Ward, T. J. 2024. Personality Profiles Among Honors and Regular Undergraduate Students: Associations With Well-Being and Strategies for Coping With Stress. Gifted Child Quarterly, 69(1), 16-33
https://doi.org/10.1177/00169862241269058</t>
  </si>
  <si>
    <t>https://journals.sagepub.com/doi/abs/10.1177/00169862241269058</t>
  </si>
  <si>
    <t>So, M. M., Suen, Y. N., Wong, S. M. Y., Cheung, C., Chan, S. K. W., Lee, E. H. M., ... &amp; Chen, E. Y. H. 2024. Resilient, undercontrolled, and overcontrolled personality types in Hong Kong youths and the association with mental health outcomes. Journal of Personality, 92(5), 1251-1264.
https://doi.org/10.1111/jopy.12884</t>
  </si>
  <si>
    <t>https://onlinelibrary.wiley.com/doi/full/10.1111/jopy.12884</t>
  </si>
  <si>
    <t>Zhang, S., Xiao, K., Tian, Z. 2024. Burnout and Personality Profiles Among Chinese Nurses. Behavioral Sciences, 14(12), 1117.
https://doi.org/10.3390/bs14121117</t>
  </si>
  <si>
    <t>https://www.mdpi.com/2076-328X/14/12/1117</t>
  </si>
  <si>
    <t>Cojocaru, C. -M., Popa, C. O., Schenk, A., Marian, Ș., Marchean, H., Suciu, B. A., Szasz, S., Popoviciu, H., &amp; Mureșan, S. 2024. Personality and Pain Outcomes in Rheumatic Disease: The Mediating Role of Psychological Flexibility. Healthcare, 12(11), 1087.
https://doi.org/10.3390/healthcare12111087</t>
  </si>
  <si>
    <t>https://www.mdpi.com/2227-9032/12/11/1087</t>
  </si>
  <si>
    <t>Cojocaru, C. M., Popa, C. O., Schenk, A., Jakab, Z., Suciu, B. A., Olah, P., ... &amp; Szasz, S. 2024. A Single-Session Process-Based Cognitive-Behavioral Intervention Combined with Multimodal Rehabilitation Treatment for Chronic Pain Associated with Emotional Disorders. Behavioral Sciences, 14(4).</t>
  </si>
  <si>
    <t>https://doi.org/10.3390/bs14040327</t>
  </si>
  <si>
    <t>Popa Adela (ULBS), Morândău Felicia (ULBS), Popa Radu-Ioan (ULBS), Rusu Mihai Stelian (ULBS), Sidor Alexandra (UBB)</t>
  </si>
  <si>
    <t>Supporting the Return to Work After Cancer in Romania: Exploring Employers' Perspectives</t>
  </si>
  <si>
    <t>Kuai, B., Huang, Y., Su, X., Shi, Y., Feng, G., Hu, L., &amp; Guo, Y. 2024. The experiences and perceptions of employers on cancer survivors returning to work: a meta-synthesis of qualitative studies. Supportive Care in Cancer, 32(7), 454.
https://doi.org/10.1007/s00520-024-08637-6</t>
  </si>
  <si>
    <t>https://link.springer.com/article/10.1007/s00520-024-08637-6#citeas</t>
  </si>
  <si>
    <t>Heffernan, M., Hickland, E., Popa, A. 2024. The role of social dialogue in return to work after chronic conditions. Employee Relations: The International Journal, 46(3), 493-499.
https://doi.org/10.1108/ER-04-2024-624</t>
  </si>
  <si>
    <t>https://www.emerald.com/insight/content/doi/10.1108/er-04-2024-624/full/html?casa_token=BvNB4FJ9Ag0AAAAA:zj6QPTFwb0L7c7jWQzaLTg-1pZznZox1Qi5t7KrR8I5o-A0NmWQBEcV3vixcENBDv1-22eVf2gAaOmFIfaPnEV3v6JQpDBiRwTO_2W4Jw9k4sOlq3Y9AEw</t>
  </si>
  <si>
    <t>Lee, L. H., Yang, C. I., Chen, M. K., Hsieh, M. Y., &amp; Chen, Y. J. 2024. Exploring return to work for patients with head and neck cancer. Work - A Journal of Prevention Assessment Rehabilitation, 77(1), 231–241. https://doi.org/10.3233/WOR-220707</t>
  </si>
  <si>
    <t>https://pubmed.ncbi.nlm.nih.gov/37638463/</t>
  </si>
  <si>
    <t xml:space="preserve">Bilodeau, K., Gouin, M. M., Fadhlaoui, A., &amp; Porro, B. 2024. Supporting the return to work of breast cancer survivors: perspectives from Canadian employer representatives. Journal of Cancer Survivorship, 18(4), 1384-1392.
https://doi.org/10.1007/s11764-023-01382-5
</t>
  </si>
  <si>
    <t>Social Work in Rural Communities – Particularities, Perspectives, and Directions of Interventions</t>
  </si>
  <si>
    <t>Julia Hille, Manuela Brandstetter, Mandy Schulze, Samuel Keller, Rural areas and social work: Reflection on research in German-speaking countries, International Social Work</t>
  </si>
  <si>
    <t>https://journals.sagepub.com/doi/full/10.1177/00208728241305445</t>
  </si>
  <si>
    <t>Sage Publishing</t>
  </si>
  <si>
    <t>Voicu, Bogdan (ICCV&amp;ULBS), Edurne Bartolomé Peral (Universitad de Deusto), Horatiu Rusu (ULBS), Gergely Rosta (Pázmány Péter Catholic University,), Mircea Comșa (UBB), Octavian-Marian Vasile (UB), Lluís Coromina (Pázmány Péter Catholic University,) Claudiu Tufis (UB)</t>
  </si>
  <si>
    <t>COVID-19 and Orientations Towards Solidarity: The Case of Spain, Hungary, and Romania</t>
  </si>
  <si>
    <t>Ho, Thong Q., et al. "Gender and generosity: How contribution information triggers solidarity behavior during a crisis." Journal of Behavioral and Experimental Economics 112 (2024): 102275.</t>
  </si>
  <si>
    <t>https://www.sciencedirect.com/science/article/pii/S2214804324001125</t>
  </si>
  <si>
    <t>Web of Science / Scopus</t>
  </si>
  <si>
    <t>Hunt, L. (2024). Locked-down learning amid COVID-19: young refugees in Greece and their supporters co-navigating a new crisis. Critical Studies in Education, 1–18. https://doi.org/10.1080/17508487.2024.2442400</t>
  </si>
  <si>
    <t>https://www.tandfonline.com/doi/full/10.1080/17508487.2024.2442400</t>
  </si>
  <si>
    <t>Vasile, Marian, et al. "Association Between Social Isolation and Mental Well-Being in Later Life. What is the Role of Loneliness?." Applied Research in Quality of Life 19.1 (2024): 245-267.</t>
  </si>
  <si>
    <t>https://link.springer.com/article/10.1007/s11482-023-10239-z</t>
  </si>
  <si>
    <t>Mihăilescu, Alexandra Ioana, et al. "Psychological Factors Associated with General Quality of Life in the Context of COVID-19 Pandemic: A Cross-Sectional Study on a Multicultural Sample of Romanian Medical Students." Healthcare. Vol. 12. No. 13. MDPI, 2024.</t>
  </si>
  <si>
    <t>https://www.mdpi.com/2227-9032/12/13/1243</t>
  </si>
  <si>
    <t>Carol, Sarah, et al. "Pro-social attitudes towards ethno-religious out-groups during the COVID-19 pandemic: A survey experiment in five countries." International Sociology 39.1 (2024): 113-137.</t>
  </si>
  <si>
    <t>https://journals.sagepub.com/doi/full/10.1177/02685809231214168</t>
  </si>
  <si>
    <t>Web of Science</t>
  </si>
  <si>
    <t>Ellerich-Groppe, Niklas, et al. "Moral Paradigms of Intergenerational Solidarity in the Coronavirus-Pandemic." Analyse &amp; Kritik 46.1 (2024): 85-119.</t>
  </si>
  <si>
    <t>https://www.degruyterbrill.com/document/doi/10.1515/auk-2024-2010/html</t>
  </si>
  <si>
    <t>Measuring Social Solidarity. Some Research Notes</t>
  </si>
  <si>
    <t>Vera Lomazzi, Assessing the measurement invariance of interindividual solidarity, on "Polis, Ricerche e studi su società e politica" 3/2024, pp. 417-433, doi: 10.1424/114930</t>
  </si>
  <si>
    <t>https://www.rivisteweb.it/doi/10.1424/114930</t>
  </si>
  <si>
    <t>Barbosa, Sergio, Johanna Sánchez-Mora, and Javier Alejandro Corredor. "You can’t nudge into vaccination: Comparing the effects of nudge types and Covid-19 vaccination attitudes on vaccine willingness." Journal of Health Psychology (2024): 13591053241264932.</t>
  </si>
  <si>
    <t>https://journals.sagepub.com/doi/abs/10.1177/13591053241264932</t>
  </si>
  <si>
    <t>Hertwig, Markus, Manuel Holz, and Philipp Lorig. "Solidarity and collective issues in remote crowd work: A mixed methods study of the Amazon Mechanical Turk online forum." New Technology, Work and Employment 39.2 (2024): 281-302.</t>
  </si>
  <si>
    <t>https://onlinelibrary.wiley.com/doi/full/10.1111/ntwe.12285</t>
  </si>
  <si>
    <t>Horatiu Rusu &amp; Andrei Gheorghita</t>
  </si>
  <si>
    <t>Transnational solidarity and public support for the EU enlargement.</t>
  </si>
  <si>
    <t>Panchuk, Dmytro. "The impact of the Russian invasion of Ukraine on public support for EU enlargement." Journal of European Public Policy 31.10 (2024): 3128-3150.</t>
  </si>
  <si>
    <t>https://www.tandfonline.com/doi/abs/10.1080/13501763.2024.2336120</t>
  </si>
  <si>
    <t>Gligor, L. E (UAB)., Rusu, H.,(ULBS) Domnariu, C. D(ULBS)., &amp; Müller‐Staub, M(Hanze University)</t>
  </si>
  <si>
    <t xml:space="preserve">The quality of nursing diagnoses, interventions, and outcomes in Romanian nursing documentation measured with the Q‐DIO: A cross‐sectional study. </t>
  </si>
  <si>
    <t>Bozzetti, Mattia, et al. "Utilization and psychometric properties of Quality of documentation of Nursing Diagnoses, Interventions, and Outcomes (Q‐DIO): A scoping review." International Journal of Nursing Knowledge.</t>
  </si>
  <si>
    <t>https://onlinelibrary.wiley.com/doi/abs/10.1111/2047-3095.12499</t>
  </si>
  <si>
    <t>Bozzetti, Mattia, et al. "Psychometric properties of the revised quality of nursing diagnosis, interventions, and outcomes instrument: A validation study." International Journal of Nursing Knowledge</t>
  </si>
  <si>
    <t>https://onlinelibrary.wiley.com/doi/abs/10.1111/2047-3095.12504</t>
  </si>
  <si>
    <t>ELEKE, C., NWANERI, A., CHINWEUBA, A., SAMUEL, S., &amp; OSUORAH, C. (2024). Content Validation of and Evaluation of an Electronic Nursing Process Documentation Form for Usefulness in Low Resource Nigerian Hospitals. Applied Medical Informatics, 46(4).</t>
  </si>
  <si>
    <t>https://ami.info.umfcluj.ro/index.php/AMI/article/view/1062</t>
  </si>
  <si>
    <t>Political patterning of urban namescapes and post-socialist toponymic change: A quantitative analysis of three Romanian cities, Aug 2020
CITIES 103</t>
  </si>
  <si>
    <t>Decoding Names, Decoding Bias: Unravelling Gender Perception Through Toponymy in Italy
Baggetta, C; Cerruti, G and Santagata, M
Dec 2024 (Early Access)
ITALIAN ECONOMIC JOURNAL</t>
  </si>
  <si>
    <t>https://link.springer.com/article/10.1007/s40797-024-00303-4</t>
  </si>
  <si>
    <t>Locuri ale memoriei: politicile simbolice ale spațiului public într-un oraș memorial. Sibiu: Editura ULBS</t>
  </si>
  <si>
    <r>
      <rPr>
        <rFont val="Arial Narrow"/>
        <color theme="1"/>
        <sz val="10.0"/>
      </rPr>
      <t xml:space="preserve">Iovănel, M. (2024). Ideologiile memoriei în comunism și postcomunism. </t>
    </r>
    <r>
      <rPr>
        <rFont val="Arial Narrow"/>
        <i/>
        <color theme="1"/>
        <sz val="10.0"/>
      </rPr>
      <t>Transilvania</t>
    </r>
    <r>
      <rPr>
        <rFont val="Arial Narrow"/>
        <color theme="1"/>
        <sz val="10.0"/>
      </rPr>
      <t>, . 11-12 (2024): 1-8.</t>
    </r>
  </si>
  <si>
    <t>https://revistatransilvania.ro/ideologiile-memoriei-in-comunism-si-postcomunism/</t>
  </si>
  <si>
    <t>Staging Death: Christofascist Necropolitics during the National Legionary State in Romania, 1940-1941</t>
  </si>
  <si>
    <t>Bodies politic: Burial and reburial in fascist Italy
Forlenza, R and Thomassen, B
HISTORY AND ANTHROPOLOGY 36 (1) , pp.99-121</t>
  </si>
  <si>
    <t>https://www.tandfonline.com/doi/full/10.1080/02757206.2024.2436052</t>
  </si>
  <si>
    <t xml:space="preserve">Fascist Femininities: Models of Womanhood in the Romanian National Legionary State. Cuadernos de Historia Contemporánea, no. 42 (2020): 19–38.
</t>
  </si>
  <si>
    <r>
      <rPr>
        <rFont val="Arial Narrow"/>
        <color theme="1"/>
        <sz val="10.0"/>
      </rPr>
      <t xml:space="preserve">Bâlc, DM &amp; Ticărău, IM (2024). Conflict Representations: Analyzing the Polarization of Men's and Women's Images in Romanian Media Coverage of the Russian-Ukrainian War. </t>
    </r>
    <r>
      <rPr>
        <rFont val="Arial Narrow"/>
        <i/>
        <color theme="1"/>
        <sz val="10.0"/>
      </rPr>
      <t>Transilvania</t>
    </r>
    <r>
      <rPr>
        <rFont val="Arial Narrow"/>
        <color theme="1"/>
        <sz val="10.0"/>
      </rPr>
      <t>, 9 (2024): 77-83.</t>
    </r>
  </si>
  <si>
    <t>https://revistatransilvania.ro/conflict-representations-analyzing-the-polarization-of-mens-and-womens-images-in-romanian-media-coverage-of-the-russian-ukrainian-war/</t>
  </si>
  <si>
    <t>Political patterning of urban namescapes and post-socialist toponymic change: A quantitative analysis of three Romanian cities
Rusu, MS
Aug 2020
CITIES 103</t>
  </si>
  <si>
    <t>Urban Semiotics in Bucharest City Center Through the Analysis of Buildings' Names and Commercial Signs
Cercleux, AL; Sageata, R; (...); Bogan, E</t>
  </si>
  <si>
    <t>https://www.mdpi.com/2073-445X/13/12/2025</t>
  </si>
  <si>
    <t xml:space="preserve">Rusu, Mihai Stelian. ‘Transitional Politics of Memory: Political Strategies of Managing the Past in Post-Communist Romania’. Europe-Asia Studies 69, no. 8 (2017): 1257–79.
</t>
  </si>
  <si>
    <t>Slow Time Like the Present' Romanian New Wave Cinema as Commemorative Critique of Communist Memory
Leeming, B
Sep 2024
SOUTHEASTERN EUROPE 48 (1) , pp.109-144</t>
  </si>
  <si>
    <t>https://brill.com/view/journals/seeu/48/1/article-p109_006.xml</t>
  </si>
  <si>
    <t>Rusu, Mihai Stelian (ULBS) și Croitoru, Alin (ULBS)</t>
  </si>
  <si>
    <t>Memorial Ambivalences in Postcommunist Romania: Generational Attitudes towards the Symbolic Legacy of Communism
Rusu, MS and Croitoru, A
Sep 2021
SOCIETIES 11 (3)</t>
  </si>
  <si>
    <t>The Artistic Demystification of the Communist Regime in Romania
Preda, C
Sep 2024
SOUTHEASTERN EUROPE 48 (1) , pp.57-83</t>
  </si>
  <si>
    <t>Gendering Urban Namescapes: The Gender Politics of Street Names in an Eastern European City</t>
  </si>
  <si>
    <t>The contribution of exterior schoolscapes to neighbourhoods: a linguistic landscape analysis during COVID-19 school closures
Liu, NY and Dressler, R
Aug 2024 (Early Access)
INTERNATIONAL JOURNAL OF MULTILINGUALISM</t>
  </si>
  <si>
    <t>https://www.tandfonline.com/doi/full/10.1080/14790718.2024.2382836</t>
  </si>
  <si>
    <t>The toponymy of sporting venues: A multinomial logistic regression analysis of football stadium names</t>
  </si>
  <si>
    <t>Visual attention differences toward football stadium's naming rights: an eye tracking study
Lyu, D; Mañas-Viniegra, L and Xu, ZY
Jan 2 2025
ASIA PACIFIC JOURNAL OF MARKETING AND LOGISTICS 37 (1) , pp.189-209</t>
  </si>
  <si>
    <t>https://www.emerald.com/insight/content/doi/10.1108/apjml-03-2024-0281/full/html</t>
  </si>
  <si>
    <t>Rusu, Mihai Stelian (ULBS); Popa, Adela (ULBS); Pogan, Livia (ULBS); Gutoiu, Giorgian (ULBS)</t>
  </si>
  <si>
    <t>Determinants of job insecurity during COVID-19: quantitative insights from the Romanian labor market</t>
  </si>
  <si>
    <t>Job insecurity amid the COVID-19 pandemic and beyond: a systematic review and research agenda
Gupta, H and Dhar, RL
Aug 28 2024
EMPLOYEE RELATIONS 46 (5) , pp.1141-1171</t>
  </si>
  <si>
    <t>Sequencing toponymic change: A quantitative longitudinal analysis of street renaming in Sibiu, Romania</t>
  </si>
  <si>
    <t>Exploring the Role of Street Names in the Reproduction of Deinstitutionalised Regions
Sery, M; Daniel, J and Frajer, J
TIJDSCHRIFT VOOR ECONOMISCHE EN SOCIALE GEOGRAFIE 116 (2) , pp.161-175</t>
  </si>
  <si>
    <t>https://onlinelibrary.wiley.com/doi/full/10.1111/tesg.12646</t>
  </si>
  <si>
    <t>Theorising love in sociological thought: Classical contributions to a sociology of love</t>
  </si>
  <si>
    <t>Fercovic, M. (2023). ‘He is My Refuge’: Upward Mobility, Class Dislocation and Romantic Relationships. Sociology, 58(2), 507-526. https://doi.org/10.1177/00380385231189174 (Original work published 2024)</t>
  </si>
  <si>
    <t>https://journals.sagepub.com/doi/full/10.1177/00380385231189174</t>
  </si>
  <si>
    <t xml:space="preserve">Brubaker, S. J. (2024). Toward a Critical Sociology of Campus Sexual Assault: Victim Advocacy as the Lifeworld Resisting the System. Social Sciences, 13(3), 125. https://doi.org/10.3390/socsci13030125
</t>
  </si>
  <si>
    <t>https://www.mdpi.com/2076-0760/13/3/125</t>
  </si>
  <si>
    <t>Shifting urban namescapes: Street name politics and toponymic change in a Romanian (ised) city</t>
  </si>
  <si>
    <t>Kovacs, J. F. (2022). ‘There is no room in our city for hate’: The re-emerged debates over the current and former place name of a Canadian city. Memory Studies, 17(2), 155-176. https://doi.org/10.1177/17506980221126651 (Original work published 2024)</t>
  </si>
  <si>
    <t>https://journals.sagepub.com/doi/full/10.1177/17506980221126651</t>
  </si>
  <si>
    <t>Transitional politics of memory: Political strategies of managing the past in post-communist Romania</t>
  </si>
  <si>
    <t>Cosmin Borza &amp; Claudiu Turcuş (2024). Westalgia as the infantilization of the East: narrating communist childhood in post-1989 Romania and the administration of the recent past, Studies in East European Thought</t>
  </si>
  <si>
    <t>https://link.springer.com/article/10.1007/s11212-024-09679-6</t>
  </si>
  <si>
    <t>Şerban, M. (2024). Law as Mnemonic Infrastructure: Archival Legal Discourses and Memory Battles in Romania. Law, Culture and the Humanities, 0(0). https://doi.org/10.1177/17438721241245616</t>
  </si>
  <si>
    <t>https://journals.sagepub.com/doi/full/10.1177/17438721241245616</t>
  </si>
  <si>
    <t>Avram, K. (2023). Narrating Communist Repression in and Outside the Courtroom: The Case of Former Prison Commander Alexandru Vișinescu and its Resonance with (Societally) Available ‘Narrative Worlds’. Social &amp; Legal Studies, 33(1), 82-103. https://doi.org/10.1177/09646639221144001 (Original work published 2024)</t>
  </si>
  <si>
    <t>https://journals.sagepub.com/doi/full/10.1177/09646639221144001</t>
  </si>
  <si>
    <t>Mitroiu, S., &amp; Gradinaru, C. (2022). The autobiographical archive in post-communist Romania: “True” heroes and collective victimization. Memory Studies, 17(2), 317-331. https://doi.org/10.1177/17506980221126605 (Original work published 2024)</t>
  </si>
  <si>
    <t>https://journals.sagepub.com/doi/full/10.1177/17506980221126605</t>
  </si>
  <si>
    <t>Beatrice Leeming (2024). ‘Slow Time Like the Present’
Romanian New Wave Cinema as Commemorative Critique of Communist Memory, Southeastern Europe</t>
  </si>
  <si>
    <t>Caterina Preda (2024). The Artistic Demystification of the Communist Regime in Romania. Southeastern Europe</t>
  </si>
  <si>
    <t>https://brill.com/view/journals/seeu/48/1/article-p57_004.xml</t>
  </si>
  <si>
    <t>Political patterning of urban namescapes and post-socialist toponymic change: A quantitative analysis of three Romanian cities</t>
  </si>
  <si>
    <t>Nourkova, V. V., &amp; Gofman, A. A. (2023). The ‘sites of oblivion’: How not to remember in a world of reminders. Memory Studies, 17(6), 1483-1500. https://doi.org/10.1177/17506980231176039 (Original work published 2024)</t>
  </si>
  <si>
    <t>https://journals.sagepub.com/doi/full/10.1177/17506980231176039</t>
  </si>
  <si>
    <t>Mapping the political toponymy of educational namescapes: A quantitative analysis of Romanian school names</t>
  </si>
  <si>
    <t xml:space="preserve">Alderman, D.H., Inwood, J. &amp; Stack, K. Taking a longer historical view of America’s renaming moment: The role of Black onomastic activism within the Student Nonviolent Coordinating Committee (SNCC). Humanit Soc Sci Commun 11, 704 (2024). https://doi.org/10.1057/s41599-024-03182-3
</t>
  </si>
  <si>
    <t>https://www.nature.com/articles/s41599-024-03182-3</t>
  </si>
  <si>
    <t xml:space="preserve">Stiperski, Z., &amp; Ejupi, A. (2024). Tracing the development of Kosovar and Albanian identities using urban toponyms. Southeast European and Black Sea Studies, 24(3), 537–557. https://doi.org/10.1080/14683857.2023.2185366
</t>
  </si>
  <si>
    <t>https://www.tandfonline.com/doi/full/10.1080/14683857.2023.2185366</t>
  </si>
  <si>
    <t>Gibson, Lindsay, and Mallory Davies. 2024. “Vancouver School Names, 1886-2023: Continuity and Change”. Historical Studies in Education / Revue d’histoire De l’éducation 36 (1). https://doi.org/10.32316/hse-rhe.2024.5311.</t>
  </si>
  <si>
    <t>https://historicalstudiesineducation.ca/index.php/edu_hse-rhe/article/view/5311</t>
  </si>
  <si>
    <t>Sebastian Engelmann, Katharina Weiand (2024). Waldorf, Montessori und Pestalozzi-Hype? – Schulnamen im Spiegel der Geschichte der Pädagogik. History of Science and Humanities</t>
  </si>
  <si>
    <t>https://onlinelibrary.wiley.com/doi/full/10.1002/bewi.202300020</t>
  </si>
  <si>
    <t>The sacralization of martyric death in Romanian legionary movement: Self-sacrificial patriotism, vicarious atonement, and thanatic nationalism</t>
  </si>
  <si>
    <t>Cercel CS. Fascist Claims to Sovereign Power: Law, Politics and the Romanian Legionary Movement. Contemporary European History. 2024;33(4):1273-1287. doi:10.1017/S0960777323000279</t>
  </si>
  <si>
    <t>https://www.cambridge.org/core/journals/contemporary-european-history/article/fascist-claims-to-sovereign-power-law-politics-and-the-romanian-legionary-movement/ECA192E26EEB456B9A41D6A9B8FC6EE3</t>
  </si>
  <si>
    <t>Battling over Romanian red past. The memory of communism between elitist cultural trauma and popular collective nostalgia</t>
  </si>
  <si>
    <t>Buchstaller, I., Fabiszak, M., Alvanides, S., Brzezińska, A. W., &amp; Dobkiewicz, P. (2024). Commemorative city-texts: Spatio-temporal patterns in street names in Leipzig, East Germany and Poznań, Poland. Language in Society, 53(2), 291–320. doi:10.1017/S0047404523000040</t>
  </si>
  <si>
    <t>https://www.cambridge.org/core/journals/language-in-society/article/commemorative-citytexts-spatiotemporal-patterns-in-street-names-in-leipzig-east-germany-and-poznan-poland/700D91D9E5C4099B9ABE7A30738984A6</t>
  </si>
  <si>
    <t>Sergei Basik (2024). Looking into urban toponymic verticality: An initial note. Urban Governance</t>
  </si>
  <si>
    <t>https://www.sciencedirect.com/science/article/pii/S2664328624000391</t>
  </si>
  <si>
    <t>Street naming practices: A systematic review of urban toponymic scholarship</t>
  </si>
  <si>
    <t xml:space="preserve">Rose-Redwood, R., Rose-Redwood, C., Alderman, D. H., &amp; Hackett, K. (2024). The Making of the Campus Namescape: A Comparison of University Naming Policies in Canada and the United States. The Professional Geographer, 76(3), 277–288. https://doi.org/10.1080/00330124.2024.2308622
</t>
  </si>
  <si>
    <t>https://www.tandfonline.com/doi/full/10.1080/00330124.2024.2308622</t>
  </si>
  <si>
    <t xml:space="preserve">Akoto, O. Y. (2024). Towards a ‘grounding model’ of linguistic landscape through church names. International Journal of Multilingualism, 21(4), 2029–2047. https://doi.org/10.1080/14790718.2023.2212906
</t>
  </si>
  <si>
    <t>https://www.tandfonline.com/doi/full/10.1080/14790718.2023.2212906</t>
  </si>
  <si>
    <t>Ahed Sobhey Helles, Sarah Moser &amp; Cat Carkner (2024). The politics of toponyms in Gaza, from the Egyptian Administration to Hamas rule. GeoJournal</t>
  </si>
  <si>
    <t>https://link.springer.com/article/10.1007/s10708-024-11107-5</t>
  </si>
  <si>
    <t>Guangya Chen, 
Huifang Wu
(2024). Optimization simulation of sports stadium training based on Ant colony algorithm and sensor network. Measurement: Sensors</t>
  </si>
  <si>
    <t>https://www.sciencedirect.com/science/article/pii/S266591742400076X</t>
  </si>
  <si>
    <t>Street names through sociological lenses. Part I: Functionalism and conflict theory</t>
  </si>
  <si>
    <r>
      <rPr>
        <rFont val="Arial Narrow"/>
        <color theme="1"/>
        <sz val="10.0"/>
      </rPr>
      <t>Fattah, K. N. (2024). Governmentality at the urban grassroots: governing from below in an informal settlement. </t>
    </r>
    <r>
      <rPr>
        <rFont val="Arial Narrow"/>
        <i/>
        <color theme="1"/>
        <sz val="10.0"/>
      </rPr>
      <t>Journal of Urbanism: International Research on Placemaking and Urban Sustainability</t>
    </r>
    <r>
      <rPr>
        <rFont val="Arial Narrow"/>
        <color theme="1"/>
        <sz val="10.0"/>
      </rPr>
      <t>, 1–20. https://doi.org/10.1080/17549175.2024.2415631</t>
    </r>
  </si>
  <si>
    <t>https://www.tandfonline.com/doi/full/10.1080/17549175.2024.2415631</t>
  </si>
  <si>
    <t>Walkowiak, J. B. (2024). City-Text as Mapping a Territory: “Polish” Streets in Berlin. Nationalities Papers, 1–19. doi:10.1017/nps.2024.52</t>
  </si>
  <si>
    <t>https://www.cambridge.org/core/journals/nationalities-papers/article/citytext-as-mapping-a-territory-polish-streets-in-berlin/1EF20B7EA86BBEAFA369B179F94EFC84</t>
  </si>
  <si>
    <t>Domesticating viragos. The politics of womanhood in the Romanian legionary movement</t>
  </si>
  <si>
    <t>Gendering urban namescapes: The gender politics of street names in an Eastern European City</t>
  </si>
  <si>
    <r>
      <rPr>
        <rFont val="Arial Narrow"/>
        <color theme="1"/>
        <sz val="10.0"/>
      </rPr>
      <t>Liu, N., &amp; Dressler, R. (2024). The contribution of exterior schoolscapes to neighbourhoods: a linguistic landscape analysis during COVID-19 school closures. </t>
    </r>
    <r>
      <rPr>
        <rFont val="Arial Narrow"/>
        <i/>
        <color theme="1"/>
        <sz val="10.0"/>
      </rPr>
      <t>International Journal of Multilingualism</t>
    </r>
    <r>
      <rPr>
        <rFont val="Arial Narrow"/>
        <color theme="1"/>
        <sz val="10.0"/>
      </rPr>
      <t>, 1–20. https://doi.org/10.1080/14790718.2024.2382836</t>
    </r>
  </si>
  <si>
    <t>Hannah Sawall1 hannah.sawall@stud.uni-due.de ∙ Seraphim Alvanides (2024). Embroidering the city map. Patterns</t>
  </si>
  <si>
    <t>https://www.cell.com/patterns/fulltext/S2666-3899(24)00129-6</t>
  </si>
  <si>
    <t>Krzysztof Górny,
Ada Górna (2024). Gender and the Urban Linguistic Landscape: Polish Street Naming Practices. Names: A Journal of Onomastics</t>
  </si>
  <si>
    <t>https://ans-names.pitt.edu/ans/article/view/2526</t>
  </si>
  <si>
    <t>States of mourning: A quantitative analysis of national mournings across European countries</t>
  </si>
  <si>
    <t>Tamar Gur, Shahar Ayal, Magnus Wagner, Eli Adler, E (2024). A group that grieves together stays together: Examining the impact of Holocaust Memorial Day in Israel on affective polarization. Political Psychology</t>
  </si>
  <si>
    <t>https://onlinelibrary.wiley.com/doi/full/10.1111/pops.12956</t>
  </si>
  <si>
    <t>Street Names through Sociological Lenses. Part II: Constructionism and Utilitarianism</t>
  </si>
  <si>
    <t xml:space="preserve">Grasso, Maria, Martina Klicperová-Baker, Sebastian Koos, Yuliya Kosyakova, Antonello Petrillo, and Ionela Vlase. 2021. </t>
  </si>
  <si>
    <t>“The Impact of the Coronavirus Crisis on European Societies. What Have We Learnt and Where Do We Go from Here? – Introduction to the COVID Volume.” European Societies 23 (sup1): S2–32. https://doi.org/10.1080/14616696.2020.1869283.</t>
  </si>
  <si>
    <t>Steinmann, Jan-Philip; Kroeger, Hannes; Hartmann, Joerg; Entringer, Theresa M.2024Did Religious Well-Being Benefits Converge or Diverge During the Early Stages of the COVID-19 Pandemic in Germany?JOURNAL OF HAPPINESS STUDIES10.1007/s10902-024-00818-8</t>
  </si>
  <si>
    <t>http://dx.doi.org/10.1007/s10902-024-00818-8</t>
  </si>
  <si>
    <t xml:space="preserve">Mabire-Yon, R., Le Bonniec, A., Arnaud, S., &amp; Préau, M. (2023). Organization of psychosocial factors associated with worry about acquiring SARS-CoV-2 among women undergoing cancer treatment: an empirical network comparison approach. Journal of Psychosocial Oncology, 42(3), 315–332. </t>
  </si>
  <si>
    <t>https://doi.org/10.1080/07347332.2023.2246126</t>
  </si>
  <si>
    <r>
      <rPr>
        <rFont val="Arial Narrow"/>
        <color theme="1"/>
        <sz val="10.0"/>
      </rPr>
      <t>Ierodiakonou, C., Stavrou, E., &amp; Kounna, R. (2024). Contextual and temporal effects on diversity action programmes in organisations. </t>
    </r>
    <r>
      <rPr>
        <rFont val="Arial Narrow"/>
        <i/>
        <color rgb="FF333333"/>
        <sz val="10.0"/>
      </rPr>
      <t>The International Journal of Human Resource Management</t>
    </r>
    <r>
      <rPr>
        <rFont val="Arial Narrow"/>
        <color rgb="FF333333"/>
        <sz val="10.0"/>
      </rPr>
      <t xml:space="preserve">, 1–35. </t>
    </r>
  </si>
  <si>
    <t>https://doi.org/10.1080/09585192.2024.2397376</t>
  </si>
  <si>
    <t>Diaz S.V.; Hagos R.M.; Hamilton T.G.; Alcántara C.2024 International migration, immigrant health, and social policies during the COVID-19 pandemic: A case study of six countries The Social Epidemiology of the COVID-19 Pandemic 10.1093/oso/9780197625217.003.0006</t>
  </si>
  <si>
    <t>https://www.scopus.com/record/display.uri?eid=2-s2.0-85198695573&amp;doi=10.1093%2foso%2f9780197625217.003.0006&amp;origin=inward&amp;txGid=30ebc297fed330dc275388bfae2937a8</t>
  </si>
  <si>
    <t>Xu, Jia; Dai, Weidong; Pfau-Effinger, Birgit; Zhang, Guohu2024Global pandemic governance: A multilevel concept for managing pandemic crises worldwideINTERNATIONAL JOURNAL OF DISASTER RISK REDUCTION10.1016/j.ijdrr.2024.104829</t>
  </si>
  <si>
    <t>http://dx.doi.org/10.1016/j.ijdrr.2024.104829</t>
  </si>
  <si>
    <t>Hilmar, Till2024Who deserves economic relief? Examining Twitter/X debates about Covid-19 economic relief for small businesses and the self-employed in GermanyJOURNAL OF SOCIAL POLICY10.1017/S0047279424000096</t>
  </si>
  <si>
    <t>http://dx.doi.org/10.1017/S0047279424000096</t>
  </si>
  <si>
    <t>Ierodiakonou, Christiana; Stavrou, Eleni; Kounna, Rafaella2024Contextual and temporal effects on diversity action programmes in organisationsINTERNATIONAL JOURNAL OF HUMAN RESOURCE MANAGEMENT10.1080/09585192.2024.2397376</t>
  </si>
  <si>
    <t>http://dx.doi.org/10.1080/09585192.2024.2397376</t>
  </si>
  <si>
    <t>Wolfe, Sven Daniel2024Geopolitics and the geographer: ethics and the everyday in times of global existential crisisEURASIAN GEOGRAPHY AND ECONOMICS10.1080/15387216.2024.2387319</t>
  </si>
  <si>
    <t>http://dx.doi.org/10.1080/15387216.2024.2387319</t>
  </si>
  <si>
    <t>Traversa, Susanna; Ivaldi, Enrico2024eGovernment Implementation in Italy. Regional Index for NRRP Goals EvaluationSOCIAL INDICATORS RESEARCH10.1007/s11205-024-03361-4</t>
  </si>
  <si>
    <t>http://dx.doi.org/10.1007/s11205-024-03361-4</t>
  </si>
  <si>
    <t>Zhou, Mingzhi; Zhou, Jiangping2024Multiscalar trip resilience and metro station-area characteristics: A case study of Hong Kong amid the pandemicJOURNAL OF TRANSPORT GEOGRAPHY10.1016/j.jtrangeo.2024.103851</t>
  </si>
  <si>
    <t>http://dx.doi.org/10.1016/j.jtrangeo.2024.103851</t>
  </si>
  <si>
    <t>Tobler, Lina; Fervers, Lukas; Jacob, Marita; Knize, Veronika2024Unequal effects on working time: immigrants' vulnerability in the German labor market in the early COVID-19 pandemicEUROPEAN SOCIETIES10.1080/14616696.2024.2308011</t>
  </si>
  <si>
    <t>http://dx.doi.org/10.1080/14616696.2024.2308011</t>
  </si>
  <si>
    <t>Shakya, Amit Kumar; Vidyarthi, Anurag2024Comprehensive Study of Compression and Texture Integration for Digital Imaging and Communications in Medicine Data AnalysisTECHNOLOGIES10.3390/technologies12020017</t>
  </si>
  <si>
    <t>http://dx.doi.org/10.3390/technologies12020017</t>
  </si>
  <si>
    <t xml:space="preserve">Maseno, L. (2024). The Eucharist in the Time of COVID-19: Adaptations and Transformations in Christ Is The Answer Ministries (CITAM) Church in Kenya. In: Chitando, E., Togarasei, L., Maseno, L. (eds) African Pentecostalism from African Perspectives. Christianity and Renewal - Interdisciplinary Studies. Palgrave Macmillan, Cham. </t>
  </si>
  <si>
    <t>https://doi.org/10.1007/978-3-031-67829-5_6</t>
  </si>
  <si>
    <t>Shang, Hang; Chang, Tianying; Yang, Wei; Shi, Li; Hu, Shaodan; Tian, Lin; Ren, Jixiang; Wang, Tan; Wang, Jian; Guo, Jiajuan; Cui, Yingzi2024Analysis of influencing factors on long COVID in COVID-19 patients infected with omicron variant three months after discharge: a cross-sectional studyBMC INFECTIOUS DISEASES10.1186/s12879-023-08947-w</t>
  </si>
  <si>
    <t>http://dx.doi.org/10.1186/s12879-023-08947-w</t>
  </si>
  <si>
    <t>Friel, Breda; Farrell-Banks, David; McDermott, Philip2024Community resilience and recovery: the 'Restorative Museum' and responses to COVID-19CREATIVE APPROACHES TO WELLBEING: The Pandemic and Beyond</t>
  </si>
  <si>
    <t>https://www.tandfonline.com/doi/full/10.1080/09669582.2024.2410786#references-Section</t>
  </si>
  <si>
    <t xml:space="preserve">Vlase, I., &amp; Lähdesmäki, T. (2023). </t>
  </si>
  <si>
    <t>A bibliometric analysis of cultural heritage research in the humanities: The web of science as a tool of knowledge management. Humanities &amp; Social Sciences Communications, 10(1), 84. https://doi.org/10.1057/s41599-023-01582-5</t>
  </si>
  <si>
    <t xml:space="preserve">Kavacık, Saadet Zafer (57193753917); Çınar, Kevser (57224508299); Sawant, Madhuri (57202347369)2024Visual Mapping of Cultural Heritage and Tourism Studies in the Indian ContextInternational Journal of Hospitality and Tourism Systems </t>
  </si>
  <si>
    <t>https://www.scopus.com/record/display.uri?eid=2-s2.0-85208111014&amp;origin=resultslist&amp;sort=plf-f&amp;src=s&amp;sot=b&amp;sdt=b&amp;s=TITLE-ABS-KEY%28Visual+Mapping+of+Cultural+Heritage+and+Tourism+Studies+in+the+Indian+Context%29&amp;sessionSearchId=32dfd8dd524b1976d05c116bc4c3b214&amp;relpos=0</t>
  </si>
  <si>
    <t>scopus</t>
  </si>
  <si>
    <t>Falk, MT; Hagsten, EA novel measure indicating that a management strategy reduces the likelihood of human-made threats to Cultural World Heritage Sites JOURNAL OF SUSTAINABLE TOURISM 2024 10.1080/09669582.2024.2410786</t>
  </si>
  <si>
    <t>https://www.tandfonline.com/doi/full/10.1080/09669582.2024.2410786#d1e150</t>
  </si>
  <si>
    <t>Harisanty, D; Obille, KLB; Anna, NEV; Purwanti, E; Retrialisca, FCultural heritage preservation in the digital age, harnessing artificial intelligence for the future: a bibliometric analysisDIGITAL LIBRARY PERSPECTIVES 2024 10.1108/DLP-01-2024-0018</t>
  </si>
  <si>
    <t>https://doi.org/10.1108/DLP-01-2024-0018</t>
  </si>
  <si>
    <t>Lian, YT; Xie, JFThe Evolution of Digital Cultural Heritage Research: Identifying Key Trends, Hotspots, and Challenges through Bibliometric Analysis SUSTAINABILITY 2024 10.3390/su16167125</t>
  </si>
  <si>
    <t>https://www.mdpi.com/2071-1050/16/16/7125</t>
  </si>
  <si>
    <t>Gecikli, RM; Turan, O; Lachytova, L; Dagli, E; Kasalak, MA; Ugur, SB; Guven, YCultural Heritage Tourism and Sustainability: A Bibliometric Analysis SUSTAINABILITY 2024 10.3390/su16156424</t>
  </si>
  <si>
    <t>https://www.mdpi.com/2071-1050/16/15/6424</t>
  </si>
  <si>
    <t>Chu, DP; Huang, CK; Lin, FY , 2024,âSpatio-temporal evolution characteristics of cultural heritage sites and their relationship with natural and cultural environment in the northern Fujian, ChinaHERITAGE SCIENCE 2024 10.1186/s40494-024-01305-2</t>
  </si>
  <si>
    <t>https://www.nature.com/articles/s40494-024-01305-2</t>
  </si>
  <si>
    <t>Yardibi, F; Kang, KS; Özbey, A; Bilir, NBibliometric Analysis of Trends and Future Directions of Research and Development of Seed Orchards FORESTS 2024 10.3390/f15060953</t>
  </si>
  <si>
    <t>https://www.mdpi.com/1999-4907/15/6/953</t>
  </si>
  <si>
    <t>Baneviciene, I; Andresen, M; Kumpikaite-Valiuniene, VAssessing the status quo of international employees' adjustment research, 1990-2022: a review and future research agenda HUMANITIES &amp; SOCIAL SCIENCES COMMUNICATIONS 2024 10.1057/s41599-024-03098-y</t>
  </si>
  <si>
    <t>https://www.nature.com/articles/s41599-024-03098-y</t>
  </si>
  <si>
    <t>Huang, Y; He, XF; Lian, ZG; Yang, ZR; Jiang, QB Mapping the landscape of marine cultural heritage research from 2000 to 2023: A bibliometric analysis MARINE POLICY 2024 10.1016/j.marpol.2024.106086</t>
  </si>
  <si>
    <t>https://www.sciencedirect.com/science/article/abs/pii/S0308597X24000848#preview-section-references</t>
  </si>
  <si>
    <t>Huang, Y, 2024, Bibliometric analysis of GIS applications in heritage studies based on Web of Science from 1994 to 2023 HERITAGE SCIENCE 2024 10.1186/s40494-024-01163-y</t>
  </si>
  <si>
    <t>https://www.nature.com/articles/s40494-024-01163-y</t>
  </si>
  <si>
    <t>Sahin, IE; Durmaz, VThe road to smart airports: Bibliometric analysis of digital transformation by using R languageWORK-A JOURNAL OF PREVENTION ASSESSMENT &amp; REHABILITATION 2024 10.3233/WOR-230737</t>
  </si>
  <si>
    <t>https://pubmed.ncbi.nlm.nih.gov/38905074/</t>
  </si>
  <si>
    <t>Zoutsou, K; Sfakakis, M; Papachristopoulos, L; Papatheodorou, CAutomated Topic Exploration in a Cultural Heritage CorpusMETADATA AND SEMANTIC RESEARCH, MTSR 2023 2024 10.1007/978-3-031-65990-4_21</t>
  </si>
  <si>
    <t>https://link.springer.com/chapter/10.1007/978-3-031-65990-4_21</t>
  </si>
  <si>
    <t>Correia, A; Rodrigues, PMM; Kozak, M; Raposo, PDeterminants of Citations in Tourism and Hospitality Studies TOURISM 2024 10.37741/t.72.3.8</t>
  </si>
  <si>
    <t>https://hrcak.srce.hr/clanak/457768</t>
  </si>
  <si>
    <t xml:space="preserve">Wang, S. H., Isa, N. M., Li, L. T., &amp; Shi, K. Y. (2024). Bibliometric visualization analysis of ’World Heritage’ topic in web of science database using citespace. Multidisciplinary Reviews, 7(11), 2024272. </t>
  </si>
  <si>
    <t>https://doi.org/10.31893/multirev.2024272</t>
  </si>
  <si>
    <t>Dogramadjieva E (2024) Problematic cultural heritage in the context of tourism and Bulgaria: Key concepts, main features, and contemporary research. Journal of the Bulgarian Geographical Society 51: 45-62. </t>
  </si>
  <si>
    <t>https://doi.org/10.3897/jbgs.e129955</t>
  </si>
  <si>
    <t xml:space="preserve">Dolah, J., &amp; Ran, X. (2024). Bibliometric and Visualization Insights: Understanding the Trend in the Application of Serious Games in Cultural Heritage. PaperASIA, 40(4b), 42–51. </t>
  </si>
  <si>
    <t>https://doi.org/10.59953/paperasia.v40i4b.160</t>
  </si>
  <si>
    <t xml:space="preserve">Dang , L. ., Ahmad, A. L. B. ., &amp; Hashim, H. (2024). A Bibliometric Analysis of South Korean TV Dramas from 2014 to 2023 in the WoS Database. Journal of Ecohumanism, 3(8), 1671–1684. </t>
  </si>
  <si>
    <t>https://doi.org/10.62754/joe.v3i8.4843</t>
  </si>
  <si>
    <t>Xiao, LA; You, ZT; Liu, TH; Feng, W; Xie, ZX; Zhao, RQResearch Trends and Areas of Focus on Wind Erosion: A Bibliometric Analysis during 1941-2022POLISH JOURNAL OF ENVIRONMENTAL STUDIES 2024 10.15244/pjoes/173112</t>
  </si>
  <si>
    <t>https://www.pjoes.com/pdf-173112-106699?filename=Research%20Trends%20and%20Areas.pdf</t>
  </si>
  <si>
    <t xml:space="preserve">Preoteasa, A. M., Vlase, I., &amp; Tufă, L. A. (2017). </t>
  </si>
  <si>
    <t>Intergenerational support as a reaction to socio-economic crisis: alteration of solidarity within precarious Romanian households. European Societies, 20(1), 111–130. https://doi.org/10.1080/14616696.2017.1402123</t>
  </si>
  <si>
    <t>Antonelli, MA; Castaldo, A; De Bonis, V; Salustri, A2024Do different household models affect poverty? A dynamic panel analysis in 28 European countriesAPPLIED ECONOMICS10.1080/00036846.2024.2364086</t>
  </si>
  <si>
    <t>https://www.tandfonline.com/doi/full/10.1080/00036846.2024.2364086</t>
  </si>
  <si>
    <t>Vlase, I., &amp; Grasso, M. (2023).</t>
  </si>
  <si>
    <t xml:space="preserve"> Support for prostitution legalization in Romania: Individual, household, and socio-cultural determinants. The Journal of Sex Research, 60(6), 937–946. https://doi.org/10.1080/00224499.2021.1968334</t>
  </si>
  <si>
    <t xml:space="preserve">Johansson, I., Hansen, M.A. From Empowerment to Exploitation: Predicting Positive and Negative Associations with the Exchange of Sexual Services for Payment. Sexuality &amp; Culture 28, 1184–1206 (2024). </t>
  </si>
  <si>
    <t>https://doi.org/10.1007/s12119-023-10174-z</t>
  </si>
  <si>
    <t>Firouzjaeian, AA; Shifteh, M2024Identifying the Motivations Underlying Sex Work: Insights from the Experiences of Female Sex Workers in Iran SEXUALITY RESEARCH AND SOCIAL POLICY 10.1007/s13178-024-01033-z</t>
  </si>
  <si>
    <t>https://link.springer.com/article/10.1007/s13178-024-01033-z</t>
  </si>
  <si>
    <t>Loaiza, DPB; Alvarez, CV; Palacio, NS; Angel, CPJ2024 Equidad y trabajo sexual: un análisis a la luz de los determinantes sociales de la saludEQUIDAD &amp; DESARROLLO 10.19052/eq.vol1.iss44.3</t>
  </si>
  <si>
    <t>https://equidad.lasalle.edu.co/article/view/5160</t>
  </si>
  <si>
    <t>Jenaro, C; Robaina, NF; Gil, LMS; Apolo, VAT; Arias, VB2024Construction and Validation of a Scale to Assess Social Judgments Toward Sex Work from the Stereotype Content Mode lJOURNAL OF SEX RESEARCH 10.1080/00224499.2024.2332932</t>
  </si>
  <si>
    <t>https://www.tandfonline.com/doi/full/10.1080/00224499.2024.2332932</t>
  </si>
  <si>
    <t>Johansson, I; Hansen, MA2024Predicting Attitudes Towards the Exchange of Sexual Services for Payment: Variance in Gender Gaps Across the Nordic Countries SEXUALITY RESEARCH AND SOCIAL POLICY 10.1007/s13178-024-00940-5</t>
  </si>
  <si>
    <t>https://link.springer.com/content/pdf/10.1007/s13178-024-00940-5.pdf</t>
  </si>
  <si>
    <t xml:space="preserve">Johansson, I., Hansen, M.A. What Sex Workers Do: Associations Between the Exchange of Sexual Services for Payment and Sexual Activities. Sexuality &amp; Culture 28, 825–850 (2024). </t>
  </si>
  <si>
    <t>https://doi.org/10.1007/s12119-023-10148-1</t>
  </si>
  <si>
    <t>Puffer, H; Hodson, G; Prusaczyk, E2024Attitudes Toward Cisgender Women's Participation in Sex Work: Opportunity for Agency or Harmful Exchange? ARCHIVES OF SEXUAL BEHAVIOR 10.1007/s10508-023-02797-y</t>
  </si>
  <si>
    <t>https://pubmed.ncbi.nlm.nih.gov/38285296/</t>
  </si>
  <si>
    <t xml:space="preserve">Vlase I., Preoteasa A. M. (2021). </t>
  </si>
  <si>
    <t>Flexi(nse)curity in adult webcamming: Romanian women’s experiences selling digital sex services under platform capitalism. Gender, Place &amp; Culture, 29(5), 603–624. https://doi.org/10.1080/0966369X.2021.1878114</t>
  </si>
  <si>
    <t xml:space="preserve">Xiao, J., Xiao, Q., Luo, T., &amp; Zhong, H. (2024). What Happens After “Nora Leaves Home”? Chinese Female Rural-to-Urban Migrants in the Sex Webcamming Industry. Feminist Criminology, 0(0). </t>
  </si>
  <si>
    <t>https://doi.org/10.1177/15570851241297655</t>
  </si>
  <si>
    <t xml:space="preserve">Franco, R., &amp; Webber, V. (2024). ‘This is fucking nuts’: the role of payment intermediaries in structuring precarity and dependencies in platformized sex work. Porn Studies, 1–18. </t>
  </si>
  <si>
    <t>https://doi.org/10.1080/23268743.2024.2393641</t>
  </si>
  <si>
    <t xml:space="preserve">Veiverberg, F. Online Sex Work and Identity Expression: Unmasking Camming. Sexuality &amp; Culture 29, 1–21 (2025). </t>
  </si>
  <si>
    <t>https://doi.org/10.1007/s12119-024-10273-5</t>
  </si>
  <si>
    <t xml:space="preserve">Vlase I, Terian A (2023) </t>
  </si>
  <si>
    <t>The production of gender- specific scholarly literature in Romania: The weak institutionalisation of Gender Studies in higher education. Studies in Higher Education 48(12): 1825–1840.</t>
  </si>
  <si>
    <t>Hutanu, Diana; Tite, Alisa 2024 NAVIGATING IDEOLOGICAL DIVIDES: ALTERNATIVE FEMINIST DISCOURSE(S) WITHIN THE ROMANIAN CONTEMPORARY LITERARY SPHEREMETACRITIC JOURNAL FOR COMPARATIVE STUDIES AND THEORY 10.24193/mjcst.2024.18.05</t>
  </si>
  <si>
    <t>https://www.metacriticjournal.com/article/312/navigating-ideological-divides-alternative-feminist-discourses-within-the-romanian-contemporary-literary-sphere</t>
  </si>
  <si>
    <t>Read, Barbara2024Gender equity in academic knowledge production: the influence of politics, power and precarityEUROPEAN EDUCATIONAL RESEARCH JOURNAL10.1177/14749041241277932</t>
  </si>
  <si>
    <t>https://journals.sagepub.com/doi/10.1177/14749041241277932</t>
  </si>
  <si>
    <t>Taranu, Ana; Farmatu, Teona 2024 The INTRODUCTION METACRITIC JOURNAL FOR COMPARATIVE STUDIES AND THEORY 10.24193/mjcst.2024.17.01</t>
  </si>
  <si>
    <t>https://www.metacriticjournal.com/article/291/introduction</t>
  </si>
  <si>
    <t>Tite, Alisa 2024 CHARTING GENDER DIFFERENCE IN CONTEMPORARY ROMANIAN FEMINIST POETRYMETACRITIC JOURNAL FOR COMPARATIVE STUDIES AND THEORY10.24193/mjcst.2024.17.10</t>
  </si>
  <si>
    <t>https://www.metacriticjournal.com/article/300/charting-gender-difference-in-contemporary-romanian-feminist-poetry</t>
  </si>
  <si>
    <t>Croitoru, A.; Vlase</t>
  </si>
  <si>
    <t>, I. Stepwise migration: What drives the relocation of migrants upon return. Popul. Space Place 2022, 28, e2492</t>
  </si>
  <si>
    <r>
      <rPr>
        <rFont val="Arial Narrow"/>
        <color theme="1"/>
        <sz val="10.0"/>
      </rPr>
      <t>Kang, E. (2024). The influence of the Chinese hukou system in motivating and shaping the geography of Chinese international student mobility. </t>
    </r>
    <r>
      <rPr>
        <rFont val="Arial Narrow"/>
        <i/>
        <color rgb="FF1C1D1E"/>
        <sz val="10.0"/>
      </rPr>
      <t>Population, Space and Place</t>
    </r>
    <r>
      <rPr>
        <rFont val="Arial Narrow"/>
        <color rgb="FF1C1D1E"/>
        <sz val="10.0"/>
      </rPr>
      <t>, 30, e2734.</t>
    </r>
  </si>
  <si>
    <t>https://onlinelibrary.wiley.com/doi/10.1002/psp.2734</t>
  </si>
  <si>
    <t>Yu, Le, Zhigang Li, and Da Liu. 2024. "Return-Migrant Urbanisation in Inland China: The Case of Hubei Province" Land 13, no. 2: 190.</t>
  </si>
  <si>
    <t xml:space="preserve"> https://doi.org/10.3390/land13020190</t>
  </si>
  <si>
    <t xml:space="preserve">I. Vlase, B. Voicu
</t>
  </si>
  <si>
    <t>Introduction: Uncertain biographies? A Focus on Migrants’ Life Courses in I. Vlase, B. Voicu (Eds.), Gender, Family, and Adaptation of Migrants in Europe, Palgrave Macmillan, New York, NY (2018), pp. 1-12, 10.1007/978-3-319-76657-7_1</t>
  </si>
  <si>
    <t>Okafor O.N.; Kalu K. 2024, Integration challenges, immigrant characteristics and career satisfaction for immigrants in the field of accounting and finance: An empirical evidence from Canada. Critical Perspectives on Accounting, vol 99</t>
  </si>
  <si>
    <t>https://doi.org/10.1016/j.cpa.2023.102602</t>
  </si>
  <si>
    <t>Gender, family, and adaptation of migrants in Europe. A life course perspective. Palgrave Macmillan. https://doi.org/10.1007/978-3-319-76657-7</t>
  </si>
  <si>
    <t xml:space="preserve">Salamońska, J. (2024). Moving Through Ireland: Narratives of Polish Multiple Migrants. In: Share, M., Bobek, A. (eds) Polish Families in Ireland. Palgrave Macmillan, Cham. </t>
  </si>
  <si>
    <t>https://doi.org/10.1007/978-3-031-54634-1_6</t>
  </si>
  <si>
    <t xml:space="preserve">Moriarty, E. (2024). Polish Families Investing in Welfare Futures: Perceptions, Experiences and Aspirations. In: Share, M., Bobek, A. (eds) Polish Families in Ireland. Palgrave Macmillan, Cham. </t>
  </si>
  <si>
    <t>https://doi.org/10.1007/978-3-031-54634-1_11</t>
  </si>
  <si>
    <t xml:space="preserve">I. Vlase
</t>
  </si>
  <si>
    <t>Vlase I (2018) Men’s migration, adulthood, and the performance of masculinities. In: Vlase I, Voicu B (eds) Gender, Family, and Adaptation of Migrants in Europe. Cham: Palgrave Macmillan. https://doi.org/10.1007/978-3-319-76657-7_9.</t>
  </si>
  <si>
    <t xml:space="preserve">Torbati, A. (2024). Hegemonic Islamic masculinities: Contextualising a new form of hegemonic masculinities in the Iranian diaspora in the UK. Irish Journal of Sociology, 0(0). </t>
  </si>
  <si>
    <t>https://doi.org/10.1177/07916035241302294</t>
  </si>
  <si>
    <t>Vlase Ionela &amp; Croitoru Alin</t>
  </si>
  <si>
    <t>Nesting self-employment in education, work and family trajectories of Romanian migrant returnees. Current Sociology, 67(5), 778–797. https://doi.org/10.1177/0011392119842205</t>
  </si>
  <si>
    <t>Silva, B. G., Andriese, N. C., &amp; Combs, J. G. (2025). Return Migrant Entrepreneurship: A Systematic Review and Future Research Agenda. Entrepreneurship Theory and Practice, 0(0). https://doi.org/10.1177/10422587251322402</t>
  </si>
  <si>
    <t>https://journals.sagepub.com/doi/10.1177/10422587251322402</t>
  </si>
  <si>
    <t>Coșciug, A. (2024). A Market Constantly Changing: On the Return Migrant Entrepreneurs’ Use of Human and Social Capital to Navigate Changes of the Operating Environment. In: Hyams-Ssekasi, D., Daskalaki, E. (eds) Migration and Entrepreneurship in the Global Context. Palgrave Studies in Entrepreneurship and Society. Palgrave Macmillan, Cham. https://doi.org/10.1007/978-3-031-34067-3_5</t>
  </si>
  <si>
    <t>https://link.springer.com/chapter/10.1007/978-3-031-34067-3_5#citeas</t>
  </si>
  <si>
    <t>editură internațională</t>
  </si>
  <si>
    <t>Lulle, A. (2024). "10: Midlife mobilities". In Handbook Of Gender And Mobilities. Cheltenham, UK: Edward Elgar Publishing. Retrieved Apr 14, 2025, from https://doi.org/10.4337/9781035300860.00017</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</si>
  <si>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</si>
  <si>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</si>
  <si>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</si>
  <si>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</si>
  <si>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</si>
  <si>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</si>
  <si>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</si>
  <si>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</si>
  <si>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</si>
  <si>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</si>
  <si>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</si>
  <si>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</si>
  <si>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</si>
  <si>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</si>
  <si>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</si>
  <si>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</si>
  <si>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</si>
  <si>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Universitatea din Bologna, Italia</t>
  </si>
  <si>
    <t>Mara Daniel</t>
  </si>
  <si>
    <t>La scuola dell’inclusione è una scuola di qualità?</t>
  </si>
  <si>
    <t>https://edu.unibo.it/it/ricerca/ambiti-di-ricerca</t>
  </si>
  <si>
    <t>engleza</t>
  </si>
  <si>
    <t>Universitatea din Florenta, Italia</t>
  </si>
  <si>
    <t>International Conference "Sustaining the Professional Development within Schools as Professional Learning Environments"</t>
  </si>
  <si>
    <t>https://projectrespond.eu/wp-content/uploads/2025/01/ME-4-Programme.pdf</t>
  </si>
  <si>
    <t>Universitatea din Lisabona, Portugalia</t>
  </si>
  <si>
    <t>International Seminar on
Gifted Education</t>
  </si>
  <si>
    <t>https://gifted-project.com/ro/#news</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</si>
  <si>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</si>
  <si>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</si>
  <si>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</si>
  <si>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</si>
  <si>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</si>
  <si>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</si>
  <si>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</si>
  <si>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</si>
  <si>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</si>
  <si>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</si>
  <si>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</si>
  <si>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</si>
  <si>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</si>
  <si>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</si>
  <si>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</si>
  <si>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</si>
  <si>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</si>
  <si>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</si>
  <si>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</si>
  <si>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</si>
  <si>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ZUKUNFTIGE ERINNERUNGEN AUS SIEBENBURGEN</t>
  </si>
  <si>
    <t>Expozitie de pictură la Galeria de Artă Bbk, din Ingolstadt, Germania</t>
  </si>
  <si>
    <t>https://www.facebook.com/photo/?fbid=8903027119730381&amp;set=a.360449890654856&amp;__cft__[0]=AZUrpr3V8cHLPjMpY_uFlVz2PrlRMtkTg9fxMG75X77AnQlRmRRFB9zT91O6uCp6rItRSoxd7TDT1oMtPy6gEQ0OD_R8_HlhlrkxvEfL_J5W1o-pT7aMGQE1oH5GPLuRstRPejQWNh-91PvG18QMFmuB9yOWA_JdtZIzLNrkNsCde9fK-dvygPooukvezugj83g&amp;__tn__=EH-y-R</t>
  </si>
  <si>
    <t>Salonul Interjudetean de Arte Vizuale al Filialei UAP Sibiu, din cadrul FITS.</t>
  </si>
  <si>
    <t>Expoziție de pictură în cadrul FITS 2024.</t>
  </si>
  <si>
    <t>https://www.facebook.com/photo/?fbid=2431663020365472&amp;set=pcb.1456033535275041&amp;__cft__[0]=AZXyOj3hFPZMeb8IeUwmmtfV13UifXPSgZYCjXh9hzHVXviENVO3yCFY500bY2-y9wyADc3y2mqGeGymGLU3UZM7iznl-uSJIIc_KsYdFUtLe3wpUbKUZixDk_FVGt1zTovVLkHpljdXJzOnFSi1lzcOQifjINjZe0Zzx3HDS_O6VA&amp;__tn__=*b2H-R</t>
  </si>
  <si>
    <t>LEONHARD Teresa</t>
  </si>
  <si>
    <t>ART.WALK.IMPRESSION, #newtogether. Eine künstlerische Wanderung von Siebenbürgen ins Banat</t>
  </si>
  <si>
    <t>Expoziție și performance</t>
  </si>
  <si>
    <t>12.07.-11.08.2024</t>
  </si>
  <si>
    <t>https://www.icr.ro/viena/art-walk-impression/de</t>
  </si>
  <si>
    <t>https://www.hermannstaedter.ro/2024/07/mitreisende-auf-zeit/</t>
  </si>
  <si>
    <t>Pagina Web: Rumänisches Kulturinstitut Wien</t>
  </si>
  <si>
    <t>Vizibilitate internațională</t>
  </si>
  <si>
    <t>http://www.rkiwien.at/event/12-Jul/art-walk-impression</t>
  </si>
  <si>
    <t>Pagina Web: Österreichisches Kulturforum</t>
  </si>
  <si>
    <t>https://www.bmeia.gv.at/ro/forumul-cultural-austriac-bucuresti/actualitate/evenimente/detail/seite?tx_news_pi1%5Bnews%5D=45444&amp;cHash=44aba3e2b1afef7692638773fbcbc187</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</si>
  <si>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</si>
  <si>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</si>
  <si>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</si>
  <si>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</si>
  <si>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</si>
  <si>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</si>
  <si>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</si>
  <si>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</si>
  <si>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</si>
  <si>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</si>
  <si>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</si>
  <si>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</si>
  <si>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</si>
  <si>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</si>
  <si>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</si>
  <si>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</si>
  <si>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</si>
  <si>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</si>
  <si>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</si>
  <si>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</si>
  <si>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</si>
  <si>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</si>
  <si>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</si>
  <si>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 sie seÿ nicht from.“–Das Böse in den Hexenprozessen des Schäßburger Stuhls im 17. und 18. Jahrhundert</t>
  </si>
  <si>
    <t>articol</t>
  </si>
  <si>
    <t>Andrei Bandi (András Bándi)</t>
  </si>
  <si>
    <t>Ecumenical Review Sibiu/Revista Ecumenica Sibiu</t>
  </si>
  <si>
    <t>2359-8093</t>
  </si>
  <si>
    <t>71-94</t>
  </si>
  <si>
    <t>10.2478/ress-2024-0004</t>
  </si>
  <si>
    <t>ERIH PLUS</t>
  </si>
  <si>
    <t>Indulgențe acordate bisericilor parohiale ale coloniștilor sași din Transilvania secolelor XIV–XV</t>
  </si>
  <si>
    <t>Anuarul Institutului de Cercetări Socio-Umane Sibiu</t>
  </si>
  <si>
    <t>1223-1088</t>
  </si>
  <si>
    <t>17-30</t>
  </si>
  <si>
    <t>https://doi.org/10.59277/AICSUS.31.02</t>
  </si>
  <si>
    <t>Ecoul vizitei tarului Nicolae al II-lea al Rusiei la Constanta (14 iunie 1914) in presa din Ungaria dualista</t>
  </si>
  <si>
    <t>Cretu Victor Daniel ( ULBS) Racovitan Radu (ULBS)</t>
  </si>
  <si>
    <t>The Blandiana a Group in Transylvania (The 9th-10th Centuries)</t>
  </si>
  <si>
    <t>Dragotă Aurel (ULBS), Ciugudean Horia (Alba Iulia), Popescu Monica Elena (Institutul „George Barițiu” din Cluj-Napoca</t>
  </si>
  <si>
    <t>Astra. Acta Bibliotheca 1/2024</t>
  </si>
  <si>
    <t>3061-5259</t>
  </si>
  <si>
    <t>13-51</t>
  </si>
  <si>
    <t>The Cemetery of Deva–Micro 15 (Hunedoara County)</t>
  </si>
  <si>
    <t>Dragotă Aurel (ULBS), Popescu Monica Elena (Institutul „George Barițiu” din Cluj-Napoca, Țuțuianu Costin daniel (Muzeul Civilizației Dacice și Romane din Deva), Blăjan Mihai (Alba Iulia)</t>
  </si>
  <si>
    <t>52-81</t>
  </si>
  <si>
    <t>Wenn das Böse von Gott kommt</t>
  </si>
  <si>
    <t>Review of Ecumenical Studies</t>
  </si>
  <si>
    <t>ISSN: 2359-8093; 2359-810724</t>
  </si>
  <si>
    <t>243-35</t>
  </si>
  <si>
    <t>10.2478/ress-2024-0003</t>
  </si>
  <si>
    <t>Lokale Nutzer, europaweite Verbreitung. Kopfschmuck aus der mittelalterlichen Nekropole von Capidava (Utilizatori locali, răspândire europeană. Podoabe pentru cap descoperite în necropola medievală de la Capidava)</t>
  </si>
  <si>
    <t>Claudia Urduzia (Muzeul Național Brukenthal), Zeno-Karl Pinter (Universitatea Lucian Blaga Sibiu &amp; Academia Română-Institutul de Cercetări Socio-Umane Sibiu)</t>
  </si>
  <si>
    <t>Forschungen zur Volks- und Landeskunde</t>
  </si>
  <si>
    <t>0015–7902</t>
  </si>
  <si>
    <t>de la 7 la 22</t>
  </si>
  <si>
    <t>doi. 10.59277/FVLK.2024.01</t>
  </si>
  <si>
    <t>CEEOL, INDEX COPERNICUS, EBSCO, GOOGLE SCHOLAR</t>
  </si>
  <si>
    <t>Sașii de pe valea Târnavei Mari și rebeliunea din 1324</t>
  </si>
  <si>
    <t>Șovrea Nicolae Adrian (ULBS)</t>
  </si>
  <si>
    <t>Collegium Mediense XIV. Comunicări Științifice XXIII</t>
  </si>
  <si>
    <t>2247-7772</t>
  </si>
  <si>
    <t>neindexat</t>
  </si>
  <si>
    <t>Primele colonizări germane pe Valea Târnavei Mari</t>
  </si>
  <si>
    <t>Alt-Schaessburg, nr. 17</t>
  </si>
  <si>
    <t>1844-6302</t>
  </si>
  <si>
    <t>13-28</t>
  </si>
  <si>
    <t>Sirmium, un polis de la periferia Imperiului Roman de Răsărit (453-582)</t>
  </si>
  <si>
    <t>Șovrea Nicolae Adrian (Univ. „Lucian Blaga” Sibiu)</t>
  </si>
  <si>
    <t>Magazin Istoric, 2, 2024</t>
  </si>
  <si>
    <t>ISSN 0541-88IX</t>
  </si>
  <si>
    <t>40-43</t>
  </si>
  <si>
    <t>neindexată</t>
  </si>
  <si>
    <t>Pecenegii la Dunărea de Jos</t>
  </si>
  <si>
    <t>Magazin Istoric, 5, 2024</t>
  </si>
  <si>
    <t>46-50</t>
  </si>
  <si>
    <t>Păuca, com. Păuca, jud. Sibiu. Punct: Biserica Ungurească</t>
  </si>
  <si>
    <t>Ioan Marian Țiplic (ULBS), George Tomegea (CNMI Astra), Maria Emilia Țiplic (ICSU), Adrian Șovrea (ULBS)</t>
  </si>
  <si>
    <t>Cronica Cercetărilor Arheologice din România. Campania 2023</t>
  </si>
  <si>
    <t>2343 – 919X</t>
  </si>
  <si>
    <t>281-285</t>
  </si>
  <si>
    <t>Curciu, com. Dârlos, jud. Sibiu. Punct: Biserica Fortificată Curciu-Anexe</t>
  </si>
  <si>
    <t>Ioan Marian Țiplic (ULBS), Adrian Șovrea (ULBS)</t>
  </si>
  <si>
    <t>558-560</t>
  </si>
  <si>
    <t>Rodbav, com. Șoarș, jud. Brașov. Punct: Biserica Fortificată Rodbav</t>
  </si>
  <si>
    <t>594-596</t>
  </si>
  <si>
    <t>Sibiu, jud. Sibiu. Punct: Str. Nicolae Teclu 2A (”Orașul de Jos”)</t>
  </si>
  <si>
    <t>618-621</t>
  </si>
  <si>
    <t>Șmig, com. Alma, jud. Sibiu. Punct: Biserica Evanghelică Șmig</t>
  </si>
  <si>
    <t>Ioan Marian Țiplic, Adrian Șovrea, Maria Emilia Țiplic</t>
  </si>
  <si>
    <t>622-625</t>
  </si>
  <si>
    <t>811-814</t>
  </si>
  <si>
    <t>892-895</t>
  </si>
  <si>
    <t>Alțâna, com. Alțâna, jud. Sibiu. Punct: Biserica Evanghelică Alțâna</t>
  </si>
  <si>
    <t>823-825</t>
  </si>
  <si>
    <t>Copșa Mare, com. Biertan, jud. Sibiu. Punct: Biserica Evanghelică Copșa Mare</t>
  </si>
  <si>
    <t>837-839</t>
  </si>
  <si>
    <t>Șura Mare, com. Șura Mare, jud. Sibiu. Punct: Str. Atelierului nr. 5B</t>
  </si>
  <si>
    <t>626-628</t>
  </si>
  <si>
    <t>Șura Mare, com. Șura Mare, jud. Sibiu. Punct: Str. Atelierului nr. 5A</t>
  </si>
  <si>
    <t>896-899</t>
  </si>
  <si>
    <t>Șura Mare, com. Șura Mare, jud. Sibiu. Punct: Str. Atelierului nr. 9C</t>
  </si>
  <si>
    <t>900-901</t>
  </si>
  <si>
    <t>Ocna Sibiului, jud. Sibiu. Punct: Centrul Cultural Ocna Sibiului, Piața Traian nr. 9</t>
  </si>
  <si>
    <t>Ioan Marian Țiplic (ULBS), Silviu Istrate Purece (ULBS), Alexandru Florin Cioltei (ULBS)</t>
  </si>
  <si>
    <t>807-810</t>
  </si>
  <si>
    <t>Șura Mică, com. Șura Mică, jud. Sibiu. Punct: Șura Mică Str. Fabricii (fostel grajduri de porcine)</t>
  </si>
  <si>
    <t>Ioan Marian Țiplic, Adrian Șovrea, Alexandru Florin Cioltei</t>
  </si>
  <si>
    <t>815-819</t>
  </si>
  <si>
    <t>Albești, jud. Mureș. Punct: Albești – Curtea Școlii</t>
  </si>
  <si>
    <t>Ioan Marian Țiplic, Adrian Șovrea</t>
  </si>
  <si>
    <t>820-822</t>
  </si>
  <si>
    <t>Orăștie, jud. Hunedoara. Punct: Casa Vulcu</t>
  </si>
  <si>
    <t>884-887</t>
  </si>
  <si>
    <t>Sebeșul de Jos, com. Turnu Roșu, jud. Sibiu. Punct: Biserica Ortodoxă Sebeșul de Jos</t>
  </si>
  <si>
    <t>Ioan Marian Țiplic, Alexandru Florin Cioltei</t>
  </si>
  <si>
    <t>888-891</t>
  </si>
  <si>
    <t>Valea Viilor, com. Valea Viilor, jud. Sibiu. Punct: Ansamblul bisericii fortificate din Valea Viilo</t>
  </si>
  <si>
    <t>Ioan Marian Țiplic, Alexandru Florin Cioltei, Adrian Șovrea</t>
  </si>
  <si>
    <t>912-915</t>
  </si>
  <si>
    <t>Rochia miresii din trecut, de la Gura Râului, județul Sibiu – o piesă vestimentară inedită</t>
  </si>
  <si>
    <t>"Studii și comunicări de etnologie", tomul XXXVIII/ 2024</t>
  </si>
  <si>
    <t>1221-6518</t>
  </si>
  <si>
    <t>105-124</t>
  </si>
  <si>
    <t>CEEOL, INDEX COPERNICUS, GOOGLE SCHOLAR</t>
  </si>
  <si>
    <t>Revista de Antropologie Culturală, nr. 7</t>
  </si>
  <si>
    <t>recenzie</t>
  </si>
  <si>
    <t>250-251</t>
  </si>
  <si>
    <t xml:space="preserve">The Clinical Empathy of Medicine Students.An exploratory Study </t>
  </si>
  <si>
    <t>Articol</t>
  </si>
  <si>
    <t>Sassu, R (ULBS), Morar S (ULBS) Bucuță M (ULBS) Corman S (ULBS)</t>
  </si>
  <si>
    <t xml:space="preserve"> ACTA MEDICA TRANSILVANICA. CLINICAL ASPECTS December 29(4):21-25 </t>
  </si>
  <si>
    <t>Online ISSN 2285-7079</t>
  </si>
  <si>
    <t>pg21-pg 25</t>
  </si>
  <si>
    <t>DOI 10.2478/amtsb-2024-0043</t>
  </si>
  <si>
    <t>INDEX COPERNICUS, EBSCOhost™, ULRICH'S, OPEN J-GATE, DIRECTORY OF RESEARCH JOURNAL INDEXING (DRJI), DIRECTORY OF OPEN ACCESS JOURNALS (DOAJ), GENAMICS.</t>
  </si>
  <si>
    <t xml:space="preserve">The Importance of Skills in Career Development </t>
  </si>
  <si>
    <t>Grama B., Todericiu R.</t>
  </si>
  <si>
    <t>Management of Sustainable Development</t>
  </si>
  <si>
    <t>2247 – 0220</t>
  </si>
  <si>
    <t>142-151</t>
  </si>
  <si>
    <t>https://doi.org/10.54989/msd-2024-0022</t>
  </si>
  <si>
    <t>https://msdjournal.org/</t>
  </si>
  <si>
    <t xml:space="preserve"> Clinical Empathy in Medicine Students. An Exploratory Study</t>
  </si>
  <si>
    <r>
      <rPr>
        <rFont val="Arial Narrow"/>
        <b val="0"/>
        <color theme="1"/>
        <sz val="10.0"/>
      </rPr>
      <t>Sassu R</t>
    </r>
    <r>
      <rPr>
        <rFont val="Arial Narrow"/>
        <b/>
        <color theme="1"/>
        <sz val="10.0"/>
      </rPr>
      <t xml:space="preserve">., </t>
    </r>
    <r>
      <rPr>
        <rFont val="Arial Narrow"/>
        <b val="0"/>
        <color theme="1"/>
        <sz val="10.0"/>
      </rPr>
      <t xml:space="preserve">Morar S., Bucuță M., Corman S. (2024). </t>
    </r>
  </si>
  <si>
    <t>Acta Medica Transilvanica  29(4), 21-25</t>
  </si>
  <si>
    <t>21-25</t>
  </si>
  <si>
    <t>10.2478/amtsb-2024-0043</t>
  </si>
  <si>
    <t>ROLUL COMPETENȚELOR GLOBALE ÎN FORMAREA PROFESORULUI / GLOBAL COMPETENCES IN TEACHER’S FORMATION</t>
  </si>
  <si>
    <t>Mara Elena Lucia</t>
  </si>
  <si>
    <t xml:space="preserve">ANNALES UNIVERSITATIS APULENSIS. SERIES PHILOLOGICA, no. 25/1/2024 </t>
  </si>
  <si>
    <t>1582-5523</t>
  </si>
  <si>
    <t>382-388</t>
  </si>
  <si>
    <t>http://philologica.uab.ro/index.php?pagina=pg&amp;id=41&amp;l=ro</t>
  </si>
  <si>
    <t>ERIH PLUS, CEEOL  EBSCO</t>
  </si>
  <si>
    <t xml:space="preserve">MENTORATUL DE PRACTICĂ PEDAGOGICĂ. OPORTUNITĂȚI ȘI PROVOCĂRI / MENTORING OF PEDAGOGICAL PRACTICE. OPPORTUNITIES AND CHALLENGES </t>
  </si>
  <si>
    <t>397-402</t>
  </si>
  <si>
    <t>Mentor and Mentored Person. Relationships and Perspectives</t>
  </si>
  <si>
    <t>Mara Elena Lucia, ULBS Morar Larisa Lucia “Nicolae Bălcescu” Land Forces Academy
Sibiu, Romania</t>
  </si>
  <si>
    <t>International conference KNOWLEDGE-BASED ORGANIZATION Volume 30 (2024): Issue 2 (June 2024)</t>
  </si>
  <si>
    <t>141-147</t>
  </si>
  <si>
    <t>DOI: 10.2478/kbo-2024-0066</t>
  </si>
  <si>
    <t>NEUROLINGUISTIC PROGRAMMING TECHNIQUES FOR THE
FORMATION OF A POSITIVE ATTITUDE TOWARDS
SCHOOL LEARNING</t>
  </si>
  <si>
    <t>Chișiu Carmen Maria</t>
  </si>
  <si>
    <t>Human Education Today for Tomorrow’s World Journal</t>
  </si>
  <si>
    <t>ISSN 1843-9985</t>
  </si>
  <si>
    <t>21-30</t>
  </si>
  <si>
    <t>https://humaneducationtoday.eu/2024/11/</t>
  </si>
  <si>
    <t>EBSCOhost, Ceeol, Index Copernicus</t>
  </si>
  <si>
    <t>INTERACTIVE STRATEGIES FOR REDUCING FUNCTIONAL ILLITERACY
ISRFI</t>
  </si>
  <si>
    <t>DEVELOPING THE CREATIVE POTENTIAL OF YOUNG SCHOOLCHILDREN</t>
  </si>
  <si>
    <t>Journal Plus Education</t>
  </si>
  <si>
    <t>ISSN: 1842-077X,   E-ISSN(online) 2068-1151</t>
  </si>
  <si>
    <t>&lt;doi&gt;10.24250/jpe/2/2024/CMC/&lt;/doi&gt;</t>
  </si>
  <si>
    <t>Directory of Research Journals Indexing, CNCSIS classification B+ category, Ulrich's, IndexCopernicus, EBSCO, DOAJ, CEEOL, CrossReff, WorldCat.org</t>
  </si>
  <si>
    <t>O EVALUARE A ACTIVITĂȚII ATELIERULUI EDUCAȚIE ȘI INSTRUCȚIE PRIN
IMPLICAREA TUTUROR ELEVILOR ÎN ÎNVĂȚAREA ȘCOLARĂ, ÎNV. PRIMAR,
GIMNAZIAL, LICEAL, UNIVERSITAR</t>
  </si>
  <si>
    <t xml:space="preserve">Revista Conferinței Naționale PIPP, Ediția a IX-a, Educație și instrucție </t>
  </si>
  <si>
    <t>ISSN 2558-9032 ISSN-L 2558-9032</t>
  </si>
  <si>
    <t>2--6</t>
  </si>
  <si>
    <t>https://drive.google.com/file/d/1_JTGtrK-m4iOmyGfFIL38eM7ee1G-Enu/view</t>
  </si>
  <si>
    <t>O EVALUARE A ACTIVITĂȚII ATELIERULUI STAREA DE BINE ÎN ÎNVĂȚĂMÂNTUL
ANTEPREȘCOLAR. EXEMPLE DE BUNE PRACTICI ÎN APLICAREA CURRICULUM-
ULUI PENTRU EDUCAȚIE TIMPURIE,</t>
  </si>
  <si>
    <t>26-29</t>
  </si>
  <si>
    <t>Using “School Films” in Initial Teacher Education: A Reflective Learning Approach</t>
  </si>
  <si>
    <t>Cretu Daniela-Maria (ULBS), Morariu David (ULBS)</t>
  </si>
  <si>
    <t>Educatia 21 Journal</t>
  </si>
  <si>
    <t>ISSN print: 1841-0456; ISSN online: 2247-8671</t>
  </si>
  <si>
    <t>199-207</t>
  </si>
  <si>
    <t>doi: 10.24193/ed21.2024.28.22</t>
  </si>
  <si>
    <t>ERIH Plus</t>
  </si>
  <si>
    <t>Personality traits and subjective experience of demands: Eine internationale Vergleichsstudie unter Studierenden aus Österreich, Rumänien und Ungarn</t>
  </si>
  <si>
    <t>Beer, Rudolf (KPH Krems), Benischek, Isabella (KPH Krems), Beer, Gabriele (KPH Krems), Iunesch Liana Regina (ULBS), Kovacs, Krisztina (Budapesta)</t>
  </si>
  <si>
    <t>Erziehung &amp; Unterricht</t>
  </si>
  <si>
    <t>978-3-209-13675-6</t>
  </si>
  <si>
    <t>858-866</t>
  </si>
  <si>
    <t>Zum Werden und Sein des deutschsprachigen Studienganges Grund- und Vorschulpädagogik an der "Lucian Blaga" Universität in Hermannstadt</t>
  </si>
  <si>
    <t>Iunesch, Liana Regina</t>
  </si>
  <si>
    <t xml:space="preserve">Tradition und Transition im deutschsprachigen Bildungswesen in Rumänien </t>
  </si>
  <si>
    <t>978-606-020-815-0</t>
  </si>
  <si>
    <t>13-25</t>
  </si>
  <si>
    <t>10.25656/01:31457</t>
  </si>
  <si>
    <t>DIPF-Leibniz Institut für Bildungsforschung und Bildungsinformation, Fachportal Pädagogik, KVK</t>
  </si>
  <si>
    <t>RESTAURAREA ICOANEI PE LEMN SFÂNTUL APOSTOL BARTOLOMEU / RESTORATION OF THE ICON ON WOOD SAINT APOSTLE BARTHOLOMEW_dovadă atașată</t>
  </si>
  <si>
    <t>Antropologie și Familie</t>
  </si>
  <si>
    <t>ISBN 978-973-27-3866-5</t>
  </si>
  <si>
    <t>402-409</t>
  </si>
  <si>
    <t>Von Tradition zu Spiel und Inspiration. Dekorative Kunst der Siebenburger Sachsen als Quelle kunstlerischer Gestaltung_dovadă atașată</t>
  </si>
  <si>
    <t>Ionescu Alina Geanina (ULBS), Moldovan Alina-Maria (ULBS)</t>
  </si>
  <si>
    <t xml:space="preserve">Tradition und Transition im deutschsprachigen Bildungswesen in Rumanien </t>
  </si>
  <si>
    <t>ISBN 978-606-020-815-0</t>
  </si>
  <si>
    <t>199-208</t>
  </si>
  <si>
    <t>https://www.pedocs.de/.                      10.25656/01:31457</t>
  </si>
  <si>
    <t>ReSTAURAREA ICOANEI PE STICLĂ SFÂNTUL NICOLAE / RESTORATION OF THE SAINT NICHOLAS ICON ON GLASS_dovadă atașată</t>
  </si>
  <si>
    <t>Antropologie și Geriatrie Ediția a II-a</t>
  </si>
  <si>
    <t>ISBN 978-973-27-3828-3</t>
  </si>
  <si>
    <t>471-477</t>
  </si>
  <si>
    <t>Augmented Reality and its Potential in Educating Primary School Students on Climate Change Awareness</t>
  </si>
  <si>
    <t>Kifor Stefania, Lia Bologa, Diana Biclea,
Olivia Andrei</t>
  </si>
  <si>
    <t>EDUCAȚIA 21 JOURNAL/ Issue, No. 28/2024</t>
  </si>
  <si>
    <t xml:space="preserve">ISSN online: 2247-8671; ISSN-L: 1841-0456 </t>
  </si>
  <si>
    <t>88-98</t>
  </si>
  <si>
    <t>https://doi.org/10.24193/ed21.2024.28</t>
  </si>
  <si>
    <t>ERICH PLUS</t>
  </si>
  <si>
    <t>Augmented Reality and its Potential in Educating Primary School Students on
Climate Change Awareness</t>
  </si>
  <si>
    <t>Kifor Stefania, ULBS, Lia Bologa, ULBS, Diana Biclea, ULBS, Andrei Olivia, ULBS</t>
  </si>
  <si>
    <t>Educatia 21Journal</t>
  </si>
  <si>
    <t>ISSN online: 2247-8671; ISSN-L: 1841-0456</t>
  </si>
  <si>
    <t>89-97</t>
  </si>
  <si>
    <t>doi: 10.24193/ed21.2024.28.09</t>
  </si>
  <si>
    <t>ERIHPLUS</t>
  </si>
  <si>
    <t>A Modular Teaching Program to Alleviate Math Anxiety in Primary Education</t>
  </si>
  <si>
    <t>Hasan Arslan, Kadir Tunçer, Ineta Helmane,Lia Bologa,  Aleksandra Zając, Emanuele Micheli, Diana Biclea</t>
  </si>
  <si>
    <t>International Advanced Research Journal in Science, Engineering and Technology</t>
  </si>
  <si>
    <t>ISSN (O) 2393-8021, ISSN (P) 2394-1588</t>
  </si>
  <si>
    <t>269 - 277</t>
  </si>
  <si>
    <t xml:space="preserve">DOI: 10.17148/IARJSET.2024.111240 </t>
  </si>
  <si>
    <t>https://journals.indexcopernicus.com/search/details?id=49798</t>
  </si>
  <si>
    <t xml:space="preserve"> Augmented Reality and its Potential in Educating Primary School Students on Climate Change Awarenes</t>
  </si>
  <si>
    <t>Stefania Kifor, Lia Bologa, Olivia Andrei, Diana Biclea</t>
  </si>
  <si>
    <t xml:space="preserve">Proceedings of 12th International Conference “Education, Reflection, Development” (ERD 2024) </t>
  </si>
  <si>
    <t>Online-ISSN: 8621477-8627247</t>
  </si>
  <si>
    <t xml:space="preserve"> 88-97</t>
  </si>
  <si>
    <t xml:space="preserve">doi: 10.24193/ed21.2024.28.09   </t>
  </si>
  <si>
    <t>https://www.ceeol.com/search/article-detail?id=1301581</t>
  </si>
  <si>
    <t>PARTICIPATORY RESEARCH USING A DESIGN THINKING APPROACH</t>
  </si>
  <si>
    <t>R.M. Barsan, V.Kifor, S Kifor</t>
  </si>
  <si>
    <t>Conference name: 16th International Conference on Education and New Learning Technologies</t>
  </si>
  <si>
    <t>ISBN: 978-84-09-62938-1
ISSN: 2340-1117</t>
  </si>
  <si>
    <t>9072-9078</t>
  </si>
  <si>
    <t>doi: 10.21125/edulearn.2024.2185</t>
  </si>
  <si>
    <t>Das Musische als „Lebensmittel“? Gedanken an den Schnittstellen von Ästhetischer Bildung und Armut</t>
  </si>
  <si>
    <t>Essay</t>
  </si>
  <si>
    <t>LEONHARD Teresa (ULBS)</t>
  </si>
  <si>
    <t>Review of Ecumenical Studies Sibiu RES vol 16, 3/24</t>
  </si>
  <si>
    <t>2359-8093 (print)</t>
  </si>
  <si>
    <t>134-145</t>
  </si>
  <si>
    <t>https://doi.org/10.2478/ress-2024-0036</t>
  </si>
  <si>
    <t>ERIH+</t>
  </si>
  <si>
    <t>Editorial RES 3/2024: Freedom, Responsibility, Meaning of Life: Existential Perspectives on Poverty and Education</t>
  </si>
  <si>
    <t>Editorial by the Guest Editors</t>
  </si>
  <si>
    <t>LEONHARD Teresa (ULBS), GAISBAUER Helmut P. (Paris Lodron University of Salzburg, Austria)</t>
  </si>
  <si>
    <t>6–11</t>
  </si>
  <si>
    <t>https://doi.org/10.2478/ress-2024-0029</t>
  </si>
  <si>
    <t>The Impact of an Induction Mentoring Programme for Novice Teachers. Reflections, Feedback, and Directions for Future Research</t>
  </si>
  <si>
    <t>research articol</t>
  </si>
  <si>
    <t>Alina-Georgeta Mag (ULBS), Adina-Elena Glava ( Babeș-Bolyai University), Letiția Muntean-Trif (University “1 Decembrie 1918” of Alba-Iulia), Mihaela-Gabriela Neacșu (University of București)</t>
  </si>
  <si>
    <t xml:space="preserve">Educatia 21 Journal, (27) 2024, Art. 11     
</t>
  </si>
  <si>
    <t xml:space="preserve">ISSN online: 2247-8671 </t>
  </si>
  <si>
    <t>113-122</t>
  </si>
  <si>
    <t>https://educatia21.reviste.ubbcluj.ro/data/uploads/article/2024/ed21-no27-art11.pdf</t>
  </si>
  <si>
    <t>An Analysis and Reflection Pedagogical Toolkit Used in Induction Mentoring</t>
  </si>
  <si>
    <t>Adina-Elena Glava ( Babeș-Bolyai University),  Letiția Muntean-Trif (University “1 Decembrie 1918” of Alba-Iulia),Mihaela-Gabriela Neacșu (University of București), Alina-Georgeta Mag (ULBS)</t>
  </si>
  <si>
    <t>Educatia 21 Journal, Special Issue: Proceedings of 12th International Conference “Education, Reflection, Development” (ERD 2024) (28), Art. 5</t>
  </si>
  <si>
    <t xml:space="preserve">47-60 </t>
  </si>
  <si>
    <t>https://educatia21.reviste.ubbcluj.ro/all-issues/issue-no-28-2024/</t>
  </si>
  <si>
    <t>Analysis of Reflective Learning Practices of Beginner Teachers in an Innovative Induction Programme</t>
  </si>
  <si>
    <t>Neacșu,Mihaela, Universitatea Națională de Științe și Tehnologie Politehnica București, Mag, Alina, Universitatea "Lucian Blaga" din Sibiu, Muntean-Trif, Letiția, Universitatea "1 decembrie 1918", Glava, Adina-Elena, Universitatea "Babeș-Bolyai" Cluj-Napoca</t>
  </si>
  <si>
    <t>Journal of Educational Sciences &amp; Psychology, Vol. XIV (LXXVI),nr. 2/2024</t>
  </si>
  <si>
    <t>2247-6377 / 2247-8558</t>
  </si>
  <si>
    <t>12-25.</t>
  </si>
  <si>
    <t>https://doi.org/10.24193/ed21.2024.28.05</t>
  </si>
  <si>
    <t xml:space="preserve">ESCI - Emerging Sources Citation Index, EDUCATION &amp; EDUCATIONAL RESEARCH (Q4)  </t>
  </si>
  <si>
    <t>Inclusive education. The Importance of Support Services Provided by Inclusive Education school Centers</t>
  </si>
  <si>
    <t xml:space="preserve">book review </t>
  </si>
  <si>
    <t>Maria MARCU</t>
  </si>
  <si>
    <t>FSSU 5</t>
  </si>
  <si>
    <t xml:space="preserve"> RES VOL 16: Freedom, issue 3, dec 2024.  Responsibility, Meaning of Life: Existential Perspectives on Poverty and Education</t>
  </si>
  <si>
    <t>2359-8093 print version</t>
  </si>
  <si>
    <t>177-182</t>
  </si>
  <si>
    <t>https://doi.org/10.2478/ress-2024-004</t>
  </si>
  <si>
    <t>O evaluare a atelierului Umbrela Emotiilor - exemple de activittai curiculare si extarcuriiculare</t>
  </si>
  <si>
    <t>Revista Confentei PIP. Editia  a IX a - Scoala Altfel, educatie si instructie</t>
  </si>
  <si>
    <t>2558-9032</t>
  </si>
  <si>
    <t>16-20</t>
  </si>
  <si>
    <t>https://drive.google.com/file/d/1_JTGtrK-m4iOmyGfFIL38eM7ee1G-Enu/view?pli=1</t>
  </si>
  <si>
    <t xml:space="preserve"> 	 „Von Tradition zu Spiel un Inspiration. Dekorative Kunst der Siebenbürger Sachsen als Quelle künstlerischer Gestaltung”, în volumul colectiv Iunesch, Liana Regina [Hrsg.]; Pfützner, Robert [Hrsg.]; Leonhard, Teresa [Hrsg.]; Cioflec, Eveline [Hrsg.]; Ionescu, Alina Geanina [Hrsg.]; Moldovan, Alina-Maria [Hrsg.]: Tradition und Transition im deutschsprachigen Bildungswesen in Rumänien.  (pp. 199-208), </t>
  </si>
  <si>
    <t>volum</t>
  </si>
  <si>
    <t xml:space="preserve"> Moldovan, Alina-Maria și Ionescu, Alina Geanina </t>
  </si>
  <si>
    <t xml:space="preserve"> FSSU5 </t>
  </si>
  <si>
    <t xml:space="preserve"> Tradition und Transition im deutschsprachigen Bildungswesen in Rumänien. Cluj-Napoca : Editura Mega 2024, 333 S. - URN: urn:nbn:de:0111-pedocs-314579 - DOI: 10.25656/01:31457 https://www.pedocs.de/frontdoor.php?source_opus=31457</t>
  </si>
  <si>
    <t>978-606-020-815-0; 9786060208150,</t>
  </si>
  <si>
    <t>DOI: 10.25656/01:31457</t>
  </si>
  <si>
    <t>Pioneering Change: Prospective Teachers’ Contributions to Educational Inclusion for Socioeconomically Disadvantaged Youth</t>
  </si>
  <si>
    <t>Aricol</t>
  </si>
  <si>
    <t>Popa Maria Cristina - ULBS</t>
  </si>
  <si>
    <t>eISSN:
2359-8107
ISSN:
2359-8093</t>
  </si>
  <si>
    <t>79 - 103</t>
  </si>
  <si>
    <t>https://doi.org/10.2478/ress-2024-0033</t>
  </si>
  <si>
    <t>Baidu Scholar
CEEAS (Central &amp; Eastern European Academic Source)
CNKI Scholar (China National Knowledge Infrastructure)
Dimensions
EBSCO
ExLibris
Google Scholar
Index Theologicus
J-Gate
Jisc - Open Policy Finder
JournalTOCs
KESLI-NDSL (Korean National Discovery for Science Leaders)
MyScienceWork
Naver Academic
Naviga (Softweco)
ProQuest
ReadCube
ScienceON/AccessON
SCILIT
Scite
ERIH+, Semantic Scholar
TDNet
Ulrich's Periodicals Directory/ulrichsweb
WorldCat (OCLC)
X-MOL</t>
  </si>
  <si>
    <t>Die Differenz im Einssein. Notizen zu Arendts Banalität des Bösen</t>
  </si>
  <si>
    <t>336-350</t>
  </si>
  <si>
    <t>10.2478/ress/2024-0016</t>
  </si>
  <si>
    <t>Erih Plus</t>
  </si>
  <si>
    <t>Pedagogia Planului Jena în România</t>
  </si>
  <si>
    <t>Monica CUCIUREANU (ISE), Robert PFÜTZNER (ULBS)</t>
  </si>
  <si>
    <t>Revista Pedagogiei</t>
  </si>
  <si>
    <t xml:space="preserve">0034-8678 </t>
  </si>
  <si>
    <t xml:space="preserve">197-217 </t>
  </si>
  <si>
    <t>https://revped.ise.ro/wp-content/uploads/2025/01/RP-2.2024-15.pdf</t>
  </si>
  <si>
    <t xml:space="preserve">Pfutzner Rober </t>
  </si>
  <si>
    <t>Jenaplan-Pädagogik in Rumänien</t>
  </si>
  <si>
    <t>Pädagogische Rundschau</t>
  </si>
  <si>
    <t xml:space="preserve">0030-9273 </t>
  </si>
  <si>
    <t>461-479</t>
  </si>
  <si>
    <t>https://doi.org/10.3726/PR042024.0038</t>
  </si>
  <si>
    <t>https://zdb-katalog.de/index.xhtml</t>
  </si>
  <si>
    <t xml:space="preserve">Inkarnationen des Bösen im sozialistischen Denken
</t>
  </si>
  <si>
    <t>Robert PFÜTZNER (ULBS)</t>
  </si>
  <si>
    <t>RES. Review of Ecumenical Studies</t>
  </si>
  <si>
    <t>2359-8107</t>
  </si>
  <si>
    <t>205-230</t>
  </si>
  <si>
    <t>https://doi.org/10.2478/ress-2024-0017</t>
  </si>
  <si>
    <t>Zur Problematik der Existentiellen Pädagogik. Essay zu Eva Maria Waibels „Erziehung zum Sinn – Sinn der Erziehung“</t>
  </si>
  <si>
    <t>121-133</t>
  </si>
  <si>
    <t>https://doi.org/10.2478/ress-2024-0035</t>
  </si>
  <si>
    <t>THE BEAUTY LITERARY CONCEPT IN YUKIO MISHIMA’S GOLDEN TEMPLE</t>
  </si>
  <si>
    <t>Ciochină Ingrid Cezarina-Elena</t>
  </si>
  <si>
    <t>Journal of Romanian Literary Studies</t>
  </si>
  <si>
    <t xml:space="preserve">2248-3004 </t>
  </si>
  <si>
    <t>1039-1043</t>
  </si>
  <si>
    <t>CEEOL, Index Copernicus, Crossref, BASE, SSRN, LivRe, ROAD, SCILIT, WorldCat, Science OPEN, Science Bib, Research Bib, Research Gate, Academic.edu, BDD Diacronia, Google Scholar, RefSeek, Journal Seeker, Semantic Scolar, SJIF, Internet Archive, IBN, AMU Research Portal</t>
  </si>
  <si>
    <t>RELIGIOUSLY INSPIRED SHORT STORIES OF VICTOR PAPILIAN</t>
  </si>
  <si>
    <t>1043-1049</t>
  </si>
  <si>
    <t>Augmented Reality and its Potential in Educating
Primary School Students on Climate Change
Awareness</t>
  </si>
  <si>
    <t>Kifor Stefania, Lia Bologa, Diana Biclea, Olivia Andrei</t>
  </si>
  <si>
    <t>Educatia 21 Journal 28 (2024) – Special issue</t>
  </si>
  <si>
    <t>10.24193/ed21.2024.28.09</t>
  </si>
  <si>
    <t>ErihPlus</t>
  </si>
  <si>
    <t>Lia Bologa</t>
  </si>
  <si>
    <t>Hasan Arslan, Kadir Tunçer, Ineta Helmane, Lia Bologa, Aleksandra Zając,Emanuele Micheli, Biclea Diana</t>
  </si>
  <si>
    <t xml:space="preserve">International Advanced Research Journal in Science, Engineering and Technology </t>
  </si>
  <si>
    <t>269-276</t>
  </si>
  <si>
    <t>DOI: 10.17148/IARJSET.2024.111240</t>
  </si>
  <si>
    <t>SPECIFIC METHODOLOGICAL COMPONENTS FOR THEDEVELOPMENT OF VOCAL CULTURE IN PUPILS AND STUDENTS</t>
  </si>
  <si>
    <t>Roșoga-Popa Daniela Carmen</t>
  </si>
  <si>
    <t>Human Education Today For Tomorrow`s World</t>
  </si>
  <si>
    <t>ISSN: 1843-9985</t>
  </si>
  <si>
    <t>35-43</t>
  </si>
  <si>
    <t xml:space="preserve">https://humaneducationtoday.eu/2024/11/ </t>
  </si>
  <si>
    <t>CEEOL, EBSCOhost, IndexCopernicus</t>
  </si>
  <si>
    <t>WAYS OF DEVELOPING THE SENSE OF RHYTHM IN PRESCHOOLERS. THE ORFF METHOD</t>
  </si>
  <si>
    <t>Roșoga-Popa Daniela Carmen,  Irina HARALAMBIE</t>
  </si>
  <si>
    <t>44-50</t>
  </si>
  <si>
    <t>O EVALUARE A ACTIVITĂȚII ATELIERULUI ROLUL ACTIVITĂȚILOR 
EXTRACURRICULARE ÎN INSTRUCȚIE ȘI EDUCAȚIE</t>
  </si>
  <si>
    <t>Popa Daniela Carmen</t>
  </si>
  <si>
    <t>13-15</t>
  </si>
  <si>
    <t>O EVALUARE A ACTIVITĂȚII ATELIERULUI PLANIFICARE - BACKWARDS
PLANNING &amp; BRAIN BASED LEARNING - PREDARE PE BAZĂ DE COMPETENȚĂ,
ÎNV. PRIMAR ȘI GIMNAZIAL</t>
  </si>
  <si>
    <t>35-37</t>
  </si>
  <si>
    <t>Marxism retrospectiv si prospectiv. Ce este nou in ultima revolutie industriala</t>
  </si>
  <si>
    <t>Dragoman Dragos (ULBS)</t>
  </si>
  <si>
    <t>Polis</t>
  </si>
  <si>
    <t>163-184</t>
  </si>
  <si>
    <t>DOAJ, CEEOL, Index Copernicus</t>
  </si>
  <si>
    <t>Impotriva utopiei</t>
  </si>
  <si>
    <t>EON</t>
  </si>
  <si>
    <t>2734-8296</t>
  </si>
  <si>
    <t>120-132</t>
  </si>
  <si>
    <t>Magie, vrajitorie si cultura populara. Ratiune politica si ratiune religioasa</t>
  </si>
  <si>
    <t>Saeculum</t>
  </si>
  <si>
    <t>1221-2245</t>
  </si>
  <si>
    <t>71-83</t>
  </si>
  <si>
    <t>10.2478/saec-2024-0019</t>
  </si>
  <si>
    <t>Visand la o teorie fizica finala sau la dezvrajirea completa a lumii</t>
  </si>
  <si>
    <t>100-110</t>
  </si>
  <si>
    <t> 10.2478/saec-2024-0008</t>
  </si>
  <si>
    <t>Sacrul si profanul in modernitatea occidentala. Ocultism, vrajitorie si mode culturale</t>
  </si>
  <si>
    <t>234-247</t>
  </si>
  <si>
    <t>THE POLITICAL AND LEGAL ASPECTS OF THE PEACEKEEPING FORMAT
IN THE TRANSNISTRIAN REGION</t>
  </si>
  <si>
    <t>Legea și Viața. Ediție specială</t>
  </si>
  <si>
    <t>ISSN: 2587-4365</t>
  </si>
  <si>
    <t>407-414</t>
  </si>
  <si>
    <t>https://ibn.idsi.md/vizualizare_articol/207698</t>
  </si>
  <si>
    <t>Dosarul transnistrean în politica externă a Federației Ruse și a Statelor Unite ale Americii</t>
  </si>
  <si>
    <t>nale ştiinţifice ale Academiei „Ştefan cel Mare” a MAI al Republicii Moldova: ştiinţe juridice</t>
  </si>
  <si>
    <t>ISSN 1857-0976</t>
  </si>
  <si>
    <t>155-165</t>
  </si>
  <si>
    <t>https://heinonline.org/HOL/LandingPage?handle=hein.journals/celmare19&amp;div=14&amp;id=&amp;page=</t>
  </si>
  <si>
    <t>BDI</t>
  </si>
  <si>
    <t>THE EVOLUTION AND THE PERSPECTIVES OF THE OFFSHORE PROJECT" EX-30 TRIDENT" IN THE BLACK SEA</t>
  </si>
  <si>
    <t>Melintei Mihai (ULBS); Neagoș Iuliana (ULBS)</t>
  </si>
  <si>
    <t>Studia Securitatis</t>
  </si>
  <si>
    <t>ISSN 1843-1925</t>
  </si>
  <si>
    <t>182-190</t>
  </si>
  <si>
    <t>ROMANIA'S LEGISLATIVE FRAMEWORK ON ENERGY SECURITY IN RELATION TO EU POLICIES</t>
  </si>
  <si>
    <t>Melintei Mihai (ULBS); Cojocari Mihaela (ULBS)</t>
  </si>
  <si>
    <t>164-171</t>
  </si>
  <si>
    <t>A BRIEF OVERVIEW OF THE FIRST AND SECOND NAGORNO-KARABAKH WARS</t>
  </si>
  <si>
    <t>Anuarul Laboratorului pentru Analiza Conflictului Transnistrean</t>
  </si>
  <si>
    <t>ISSN 2971-849X</t>
  </si>
  <si>
    <t>81-93</t>
  </si>
  <si>
    <t>The evolution of Romanian military intelligence, from its establishment to the first interwar years.</t>
  </si>
  <si>
    <t>articol BDI</t>
  </si>
  <si>
    <t>Legea și Viața. Publicație științifico-practică</t>
  </si>
  <si>
    <t>2587-4365</t>
  </si>
  <si>
    <t>252-262</t>
  </si>
  <si>
    <t>CEEOL, https://academy.police.md/wp-content/uploads/2025/01/Conferinta_internationala_LV_editie_speciala_24_06_2024.pdf</t>
  </si>
  <si>
    <t>The 1938 Cnstitution – the new political and territorial-administrative reality in Romania.</t>
  </si>
  <si>
    <t>DOI 10.5281/zenodo.10926665</t>
  </si>
  <si>
    <t>CEEOL, https://academy.police.md/wp-content/uploads/2024/04/LV_nr_1_2024.pdf</t>
  </si>
  <si>
    <t>Organizarea și evoluția structurilor de informații militare românești în anii celui de-al Doilea Război Mondial..</t>
  </si>
  <si>
    <t>Analele ştiinţifice ale Academiei „Ştefan cel Mare” a Ministerului Afacerilor Interne al Republicii Moldova. Ştiinţe juridice</t>
  </si>
  <si>
    <t>1857-0976</t>
  </si>
  <si>
    <t>DOI 10.5281/zenodo.13268141</t>
  </si>
  <si>
    <t>CEEOL, https://academy.police.md/wp-content/uploads/2024/10/revista_AS_nr_19_2024-1.pdf</t>
  </si>
  <si>
    <t>The activity of the Romanian Special Intelligence Service at the Eastern Front in 1940–1941.</t>
  </si>
  <si>
    <t>Voprossy Istorii</t>
  </si>
  <si>
    <t>0042-8779</t>
  </si>
  <si>
    <t>32-45</t>
  </si>
  <si>
    <t>https://www.elibrary.ru/item.asp?id=67998323</t>
  </si>
  <si>
    <t>Înființarea și evoluția serviciilor militare românești.</t>
  </si>
  <si>
    <t>24-34</t>
  </si>
  <si>
    <t xml:space="preserve">DOI 10.5281/zenodo.13626396 </t>
  </si>
  <si>
    <t>CEEOL, https://academy.police.md/wp-content/uploads/2024/10/Legea_si_viata_nr_2_2024.pdf</t>
  </si>
  <si>
    <t>Romanians from Făgăraș Land Participating in the First World War</t>
  </si>
  <si>
    <t xml:space="preserve">Recenzie </t>
  </si>
  <si>
    <t xml:space="preserve">Nicoleta Annemarie Munteanu </t>
  </si>
  <si>
    <t>ISSN: 2821-596657-65 ISSN-L: 2821-5966</t>
  </si>
  <si>
    <t>97-99</t>
  </si>
  <si>
    <t>ERIHPLUS, DOAJ; CEEOL, EBSCO, INDEX COPERNICUS, ULRICH'S PERIODICAL DIRECTORY, INFOBASE INDEX, .RURESEARCHBIBMIAR,GLOBAL IMPACT&amp;QUALITY FACTOR</t>
  </si>
  <si>
    <r>
      <rPr>
        <rFont val="Arial Narrow"/>
        <i/>
        <color theme="1"/>
        <sz val="10.0"/>
      </rPr>
      <t>Intelligence Analyst` Role in the Context of Artificial Intelligence` Development</t>
    </r>
    <r>
      <rPr>
        <rFont val="Arial Narrow"/>
        <i val="0"/>
        <color theme="1"/>
        <sz val="10.0"/>
      </rPr>
      <t>,</t>
    </r>
  </si>
  <si>
    <t>Nicoleta Annemarie Munteanu; Anamaria Hapa</t>
  </si>
  <si>
    <t>253-255</t>
  </si>
  <si>
    <t>Aspects from Colonial History. A Formal Reconciliation Regarding the Australian Native People</t>
  </si>
  <si>
    <t>Emilia Tomescu (ULBS) Iuliana Neagoș (ULBS)</t>
  </si>
  <si>
    <t>ISSN: 2821-5966</t>
  </si>
  <si>
    <t>86-96</t>
  </si>
  <si>
    <t>THE ARMED CONFLICT OF THE DNIESTER. THREE DECADES LATER (PETER LANG, 2023)</t>
  </si>
  <si>
    <t>Recenzie</t>
  </si>
  <si>
    <t>Iuliana Neagoș (ULBS)</t>
  </si>
  <si>
    <t>Anuarul Laboratorului Pentru Analiza Conflictului Transnistrean</t>
  </si>
  <si>
    <t>ISSN L 2601 - 1174</t>
  </si>
  <si>
    <t>134-139</t>
  </si>
  <si>
    <t>More than meets the eye? Coalition formation in a ‘strong leader’ local government system</t>
  </si>
  <si>
    <t>Stănuș, C.; Gheorghiță, A.; Rusu H.M.</t>
  </si>
  <si>
    <t>Social change review, https://sciendo.com/journal/SCR</t>
  </si>
  <si>
    <t>2068-8016</t>
  </si>
  <si>
    <t>DOI: 10.2478/scr-2024-0005</t>
  </si>
  <si>
    <t>ERIH PLUS, https://kanalregister.hkdir.no/publiseringskanaler/erihplus/periodical/info.action?id=484777</t>
  </si>
  <si>
    <t>Review of J. Bučaitė-Vilkė (Ed) Social investment and territorial inequalities: mapping policies and services (Peter Lang, 2022)</t>
  </si>
  <si>
    <t>Book review</t>
  </si>
  <si>
    <t xml:space="preserve">Stănuș, C. </t>
  </si>
  <si>
    <t>2068-8017</t>
  </si>
  <si>
    <t>DOI: 10.2478/scr-2024-0002</t>
  </si>
  <si>
    <t>THE NEW ROMANIAN GEOPOLITICAL SCHOOL. RESEARCH TOPICS 
AND INSTITUTIONAL SUPPORT</t>
  </si>
  <si>
    <t>Eugen Străuțiu</t>
  </si>
  <si>
    <t>1843-1925</t>
  </si>
  <si>
    <t>ERIHplus, CEEOL, EBSCO, Index Copernicus</t>
  </si>
  <si>
    <t>DIVIDED CITIES: A CASE STUDY ON RECENT EVENTS IN 
MITROVICA</t>
  </si>
  <si>
    <t>Eugen Străuțiu, Cristina Deffert</t>
  </si>
  <si>
    <t>16-24</t>
  </si>
  <si>
    <t>Instituția cetățeniei de onoare - rol și funcții în mobilizarea comunității locale</t>
  </si>
  <si>
    <t>ACTA TERRAE FOGARASIENSIS</t>
  </si>
  <si>
    <t>2285-5130</t>
  </si>
  <si>
    <t>449-458</t>
  </si>
  <si>
    <t>CEEOL</t>
  </si>
  <si>
    <t>NICHITA SMOCHINĂ – BRIEF BIO-BIBLIOGRAPHY</t>
  </si>
  <si>
    <t>2601-1174</t>
  </si>
  <si>
    <t>68-80</t>
  </si>
  <si>
    <t>CEEOL, EBSCO, eLibrary</t>
  </si>
  <si>
    <t>EXPRESIVITATEA LIMBAJULUI PASTORAL
ÎN EXPRESII ȘI LOCUȚIUNI DIN PRESĂ</t>
  </si>
  <si>
    <t>Ciocan Ioana-Tatiana (ULBS),Crețu Ioana-Narcisa (ULBS)</t>
  </si>
  <si>
    <t>de la 55 pana la 65</t>
  </si>
  <si>
    <t>DOI: 10.2478/saec-2024-0004</t>
  </si>
  <si>
    <t>Erih Plus, Sciendo, Index Copernicus, CEEOL, Ebsco</t>
  </si>
  <si>
    <t>COPYRIGHT PREROGATIVES IN AUDIOVISUAL WORK: THE DOCUMENTARY</t>
  </si>
  <si>
    <t>Ciocan Ioana-Tatiana (ULBS), Ciocan Maria-Iuliana (ULBS)</t>
  </si>
  <si>
    <t>de la 112 pana la 121</t>
  </si>
  <si>
    <t>DOI: 10.2478/saec-2024-0022</t>
  </si>
  <si>
    <t>SPECIFIC FORMS OF LANGUAGE IN PASTORAL COMMUNITIES</t>
  </si>
  <si>
    <t>Journal of Montology</t>
  </si>
  <si>
    <t>2360-6215</t>
  </si>
  <si>
    <t>de la 107 pana la 117</t>
  </si>
  <si>
    <t>DOI: https://zenodo.org/doi/10.5281/zenodo.13353903</t>
  </si>
  <si>
    <t>Neindexat</t>
  </si>
  <si>
    <t>Comunicarea pastorală din transhumanță reflectată în vocabularul limbii române</t>
  </si>
  <si>
    <t>Ciocan Ioana-Tatiana (ULBS), Crețu Ioana-Narcisa (ULBS)</t>
  </si>
  <si>
    <t>Acta montanologiae</t>
  </si>
  <si>
    <t>3008-4954</t>
  </si>
  <si>
    <t>de la 155 pana la 161</t>
  </si>
  <si>
    <t>IS THE MASS-MEDIA GUILTY FOR SO MANY ENGLISH LOANWORDS IN ROMANIAN?</t>
  </si>
  <si>
    <t>Crețu Ioana-Narcisa (ULBS)</t>
  </si>
  <si>
    <t>Saeculum, 58/2024</t>
  </si>
  <si>
    <t>52-58</t>
  </si>
  <si>
    <t>10.2478/saec-2024-0017</t>
  </si>
  <si>
    <t>CEEOL, EBSCO, Sciendo, ErihPlus, Index Copernicus</t>
  </si>
  <si>
    <t>EXPRESIVITATEA LIMBAJULUI PASTORAL ÎN EXPRESII ȘI LOCUȚIUNI DIN PRESĂ</t>
  </si>
  <si>
    <t>Crețu Ioana-Narcisa (ULBS)/Ciocan Ioana Tatiana (ULBS)</t>
  </si>
  <si>
    <t>Saeculum, 57/2024</t>
  </si>
  <si>
    <t>55-65</t>
  </si>
  <si>
    <t>10.2478/saec-2024-0004</t>
  </si>
  <si>
    <t>CEEOL, EBSCO, Sciendo, ErihPlus,  Index Copernicus</t>
  </si>
  <si>
    <t>LIMBAJUL PĂSTORITULUI  ȘI EXPRESIVITATEA LIMBII ROMÂNE</t>
  </si>
  <si>
    <t>Studii și comunicări de etnologie</t>
  </si>
  <si>
    <t>65-69</t>
  </si>
  <si>
    <t>CEEOL, Index Copernicus, Google Scolar</t>
  </si>
  <si>
    <t>155-162</t>
  </si>
  <si>
    <t>107 - 117</t>
  </si>
  <si>
    <t>Soare Raluca; David Anca</t>
  </si>
  <si>
    <t>Annals of philosophy, social and human disciplines</t>
  </si>
  <si>
    <t>ISSN 2069 – 4008 (online: ISSN 2069 – 4016)</t>
  </si>
  <si>
    <t>101-107</t>
  </si>
  <si>
    <t>http://www.apshus.usv.ro/archive_template.php?myNumber=2024&amp;myVolume=I</t>
  </si>
  <si>
    <t>David_Anca_Elena</t>
  </si>
  <si>
    <t>Le gai savoir des auspices et des hospices</t>
  </si>
  <si>
    <t>book review</t>
  </si>
  <si>
    <t>Enache Razvan</t>
  </si>
  <si>
    <t>Alkemie. Revue semestrielle de litterature et philosophie</t>
  </si>
  <si>
    <t>ISBN: 978-2-406-17221-5; ISSN: 1843-9012</t>
  </si>
  <si>
    <t>359-364</t>
  </si>
  <si>
    <t>Ebsco, Ceeol, Index Copernicus</t>
  </si>
  <si>
    <t>Pincées</t>
  </si>
  <si>
    <t>article</t>
  </si>
  <si>
    <t>ISBN: 978-2-406-17820-0; ISSN: 1843-9012</t>
  </si>
  <si>
    <t>287-293</t>
  </si>
  <si>
    <t>The art of AI: Perspectives on Artificial Intelligence in Photography</t>
  </si>
  <si>
    <t>GROSS Eduard-Claudiu (Universitatea Lucian Blaga din Sibiu)</t>
  </si>
  <si>
    <t>Bulletin of the Transilvania University of Brasov. Series VII: Social Sciences and Law</t>
  </si>
  <si>
    <t>ISSN (Print): 2066-7701
ISSN (CD-ROM): 2066-771X
ISSN (Online): 2971-9410
ISSN-L: 2066-7701</t>
  </si>
  <si>
    <t>65-70</t>
  </si>
  <si>
    <t>https://doi.org/10.31926/but.ssl.2024.17.66.1.12</t>
  </si>
  <si>
    <t>ERIH Plus, EBSCO Publishing DataBase, DOAJ, CEEOL, ProQuest Central</t>
  </si>
  <si>
    <t>Virtual Influencers in the Context of Artificial Intelligence: An Overview of the Emerging Literature</t>
  </si>
  <si>
    <t>291-304</t>
  </si>
  <si>
    <r>
      <rPr>
        <rFont val="Arial Narrow"/>
        <color theme="1"/>
        <sz val="10.0"/>
      </rPr>
      <t xml:space="preserve"> </t>
    </r>
    <r>
      <rPr>
        <rFont val="Arial Narrow"/>
        <color rgb="FF1155CC"/>
        <sz val="10.0"/>
        <u/>
      </rPr>
      <t>https://doi.org/10.31926/but.ssl.2024.17.66.2.10</t>
    </r>
  </si>
  <si>
    <t>Evaluating photographic authenticity: How well do ChatGPT 4o and Gemini distinguish between real and AI-generated images?</t>
  </si>
  <si>
    <t>SAECULUM</t>
  </si>
  <si>
    <t>print ISSN 1221-2245, online ISSN 2601-1182</t>
  </si>
  <si>
    <t>59-70</t>
  </si>
  <si>
    <t>DOI:10.2478/saec-2024-0018</t>
  </si>
  <si>
    <t>INDEX COPERNICUS, ERIH PLUS, EBSCO, CEEOL</t>
  </si>
  <si>
    <t>On Disinformation. How to Fight for Truth and Protect Democracy. (Book review)</t>
  </si>
  <si>
    <t>Recenzie carte</t>
  </si>
  <si>
    <t>Journal of Media Research</t>
  </si>
  <si>
    <t>Print ISSN:  1844-8887 Online ISSN: 2559-1983</t>
  </si>
  <si>
    <t>Vol. 17, Issue 2(49) / 2024, pp. 81–84</t>
  </si>
  <si>
    <t>https://www.mrjournal.ro/index.php?p=arch&amp;id=166</t>
  </si>
  <si>
    <t>ERIH PLUS, EBSCO, ProQuest and CEEOL databases</t>
  </si>
  <si>
    <t>Zei și Idoli. Reprezentări și simbolizări ale divinității în Religiile Israelului Antic (Iib/1). Aniconismul - prezența nefigurată</t>
  </si>
  <si>
    <t>Grozea Lucian</t>
  </si>
  <si>
    <t xml:space="preserve">Saeculum </t>
  </si>
  <si>
    <t>ISSN 1221-2245</t>
  </si>
  <si>
    <t>75-84</t>
  </si>
  <si>
    <t>10.2478/saec-2024-0006</t>
  </si>
  <si>
    <t>ERIH PLUS, EBSCO, CEEOL; Sciendo, Index Copernicus</t>
  </si>
  <si>
    <t>Zei și Idoli. Reprezentări și simbolizări ale divinității în Religiile Israelului Antic (Iib/2.1). Aniconismul - per visibilia ad invisibilia</t>
  </si>
  <si>
    <t>134-147</t>
  </si>
  <si>
    <t>10.2478/saec-2024-0024</t>
  </si>
  <si>
    <t>„Reflecții pe marginea unor recenzii scrise de gazetarul Vasile Avram.”</t>
  </si>
  <si>
    <t>Eon 5(4)/2024</t>
  </si>
  <si>
    <t>293-299</t>
  </si>
  <si>
    <t xml:space="preserve">https://doi.org/10.56177/eon.5.4.2024.art.8  </t>
  </si>
  <si>
    <t xml:space="preserve"> „Vasile Avram gazetarul, în câteva tușe”</t>
  </si>
  <si>
    <t>Astra Salvensis, vol. 2/2024</t>
  </si>
  <si>
    <t>2393-4727</t>
  </si>
  <si>
    <t>30-33</t>
  </si>
  <si>
    <t>https://astrasalvensis.eu/astra-salvensis-2-2024/#</t>
  </si>
  <si>
    <t>Libertatea presei în Uniunea Europeană: reglementări privind acțiunile abuzive în justiție și lipsa de transparență în alocarea banilor publici</t>
  </si>
  <si>
    <t>Muresan Raluca (ULBS)</t>
  </si>
  <si>
    <t>1221–2245</t>
  </si>
  <si>
    <t>47 - 54</t>
  </si>
  <si>
    <t>DOI: 10.2478/saec-2024-0003</t>
  </si>
  <si>
    <t>ERIH PLUS, EBSCO, CEEOL</t>
  </si>
  <si>
    <t>Rolul festivalurilor și evenimentelor culturale în promovarea incluziunii sociale: examinarea documentelor de oolitici publice locale din România</t>
  </si>
  <si>
    <t>17 - 25</t>
  </si>
  <si>
    <t>DOI: 10.2478/saec-2024-0014</t>
  </si>
  <si>
    <t xml:space="preserve"> "CHESTIONARUL CA INSTRUMENT DE CERCETARE ÎN ȘTIINȚE SOCIALE ȘI ALE COMUNICĂRII. OPORTUNITĂȚI ȘI PROVOCĂRI GENERATE DE EVOLUȚIA INTELIGENȚEI ARTIFICIALE (IA)</t>
  </si>
  <si>
    <t>Trușcă Claudia (UVT),Sălcudean Minodora (ULBS)</t>
  </si>
  <si>
    <t xml:space="preserve"> 1221-2245 </t>
  </si>
  <si>
    <t>26-35</t>
  </si>
  <si>
    <t>10.2478/saec-2024-0015</t>
  </si>
  <si>
    <t>ERIH+, CEEOL, EBSCO</t>
  </si>
  <si>
    <t>Secţiunea de aur pelviană la portretele nud ale împăraţilor romani</t>
  </si>
  <si>
    <t>Stănese Radu-Dumitru</t>
  </si>
  <si>
    <t>85-99</t>
  </si>
  <si>
    <t>DOI: 10.2478/saec-2024-0007</t>
  </si>
  <si>
    <t>ERIH Plus, CEEOL, Ebsco, Sciendo, Index Copernicus</t>
  </si>
  <si>
    <t>Stănese_Radu_Dumitru</t>
  </si>
  <si>
    <t>Canon și „canonizare” în iconografia lui Hercule</t>
  </si>
  <si>
    <t>122-133</t>
  </si>
  <si>
    <t>DOI: 10.2478/saec-2024-0023</t>
  </si>
  <si>
    <r>
      <rPr>
        <rFont val="Arial Narrow"/>
        <color theme="1"/>
        <sz val="10.0"/>
      </rPr>
      <t>ERIH Plus, CEEOL, Ebsco, Sciendo, Index Copernicu</t>
    </r>
    <r>
      <rPr>
        <rFont val="Arial Narrow"/>
        <color theme="1"/>
        <sz val="10.0"/>
      </rPr>
      <t>s</t>
    </r>
  </si>
  <si>
    <t>Adopţiile efectuate în Romania: dinamică, factori de risc şi măsuri recomandate</t>
  </si>
  <si>
    <t>Raiu, Sergiu (USV, ULBS), Bejenaru, Anca-Mioara (ULBS), Iovu, Mihai (UBB, ULBS)</t>
  </si>
  <si>
    <t>Revista de Asistență Socială</t>
  </si>
  <si>
    <t>1583-0608</t>
  </si>
  <si>
    <t>51-62</t>
  </si>
  <si>
    <t>ProQuest,EBSCO, Social Work Abstracts, CEEOL,Index Copernicus,SCIPIO,GESIS,IBSS si ERIH+</t>
  </si>
  <si>
    <t>CONSIDERATIONS ON INTEGRATING ARTIFICIAL INTELLIGENCE IN ELDERLY CARE CENTERS</t>
  </si>
  <si>
    <t>Bogoslov Andreea (ULBS) și Corman Sorina (ULBS</t>
  </si>
  <si>
    <t>Pangeea</t>
  </si>
  <si>
    <t>1841-1517</t>
  </si>
  <si>
    <t>33 - 39</t>
  </si>
  <si>
    <t xml:space="preserve"> 10.29302/Pangeea 24.24</t>
  </si>
  <si>
    <t>ErihPlus, CEEOL, ProQuest, Index Copernicus</t>
  </si>
  <si>
    <t>TYPES OF SPECIFIC ACTIVITIES CONDUCTED WITH INSTITUTIONALIZED ADULTS WITH DISABILITIES IN A CARE AND ASSISTANCE CENTER</t>
  </si>
  <si>
    <t>Zamfirescu-Mareș Dana (ULBS) și Corman Sorina (ULBS)</t>
  </si>
  <si>
    <t>168 - 172</t>
  </si>
  <si>
    <t>DOI: 10.29302/Pangeea 24. 39</t>
  </si>
  <si>
    <t>THE CLINICAL EMPATHY OF MEDICINE STUDENTS. AN EXPLORATORY STUDY</t>
  </si>
  <si>
    <t>Sassu Raluca (ULBS), Morar Silviu (ULBS), Bucutță Mihaela (ULBS), Corman Sorina (ULBS)</t>
  </si>
  <si>
    <t xml:space="preserve">Acta Medica Transilvanica </t>
  </si>
  <si>
    <t xml:space="preserve"> 2285-7079</t>
  </si>
  <si>
    <t>NDEX COPERNICUS, EBSCOhost™, ULRICH'S, DOAJ</t>
  </si>
  <si>
    <t>Creșterea ovinelor în România: o invitație la reflecție din perspectiva sănătății și siguranței în muncă</t>
  </si>
  <si>
    <t>Croitoru Alin (ULBS) și Mirela Stanciu (ULBS)</t>
  </si>
  <si>
    <r>
      <rPr>
        <rFont val="Arial Narrow"/>
        <color theme="1"/>
        <sz val="10.0"/>
      </rPr>
      <t> </t>
    </r>
    <r>
      <rPr>
        <rFont val="Arial Narrow"/>
        <color rgb="FF222222"/>
        <sz val="10.0"/>
      </rPr>
      <t>FSSU6</t>
    </r>
  </si>
  <si>
    <t>Acta Montanologiae</t>
  </si>
  <si>
    <t>146-155</t>
  </si>
  <si>
    <t>Social Solidarity and Welfare Spending in Romania 2008-2012: A Research Note</t>
  </si>
  <si>
    <t>Gheorghiță Andrei (ULBS), Rusu Horațiu (ULBS)</t>
  </si>
  <si>
    <t>Social Change Review</t>
  </si>
  <si>
    <t>ERIH Plus, DOAJ, CEEOL</t>
  </si>
  <si>
    <t>Farewell to Work? Essays on the World of Work’s Metamorphoses and Centrality</t>
  </si>
  <si>
    <t>Capital &amp; Class</t>
  </si>
  <si>
    <t>0309-8168</t>
  </si>
  <si>
    <t>179-180</t>
  </si>
  <si>
    <t>https://doi.org/10.1177/03098168241234512j</t>
  </si>
  <si>
    <t>Dyadic perspectives on work-family conflict and balance</t>
  </si>
  <si>
    <t>Pogan, Livia Dana (ULBS)</t>
  </si>
  <si>
    <t>Social Sciences and Education Research Review
 Volume 11, Issue 2, 2024</t>
  </si>
  <si>
    <t>ISSN 2393 – 1264
ISSN–L 2392 – 9863</t>
  </si>
  <si>
    <r>
      <rPr>
        <rFont val="Arial Narrow"/>
        <color theme="1"/>
        <sz val="10.0"/>
      </rPr>
      <t xml:space="preserve"> 17 - 20</t>
    </r>
    <r>
      <rPr>
        <rFont val="Arial Narrow"/>
        <color theme="1"/>
        <sz val="10.0"/>
      </rPr>
      <t xml:space="preserve">
</t>
    </r>
  </si>
  <si>
    <t>https://doi.org/10.5281/zenodo</t>
  </si>
  <si>
    <t>ERIH PLUS
DOAJ
RePEc
ICI Journals Master List – ICV 2018 = 85.52
CEEOL
Google Scholar
SIS Scientific Indexing Services
viXra
publons</t>
  </si>
  <si>
    <t>The role of social dialogue in return to work after chronic conditions</t>
  </si>
  <si>
    <t>Editorial material</t>
  </si>
  <si>
    <t>Heffernan, M., Hickland, E. and Popa, A. </t>
  </si>
  <si>
    <t>Employee Relations
Vol. 46 No. 3, pp. 493-499. </t>
  </si>
  <si>
    <t>493-499</t>
  </si>
  <si>
    <t>DOI10.1108/ER-04-2024-624</t>
  </si>
  <si>
    <t>Seth Allcorn. 2024. Managing toxic leaders and dysfunctional organizational dynamics. The psychosocial nature of the workplace. 1st edition. New York, NY: Routledge. 278 pp. ISBN 978-1-032-73490-3.</t>
  </si>
  <si>
    <t>Popa Radu-Ioan (ULBS)</t>
  </si>
  <si>
    <t>1-5</t>
  </si>
  <si>
    <t>More than meets the eye? Coalition formation in a
strong-leader local government system</t>
  </si>
  <si>
    <t>Cristina Stănuș, Andrei Gheorghiță , Horațiu Rusu</t>
  </si>
  <si>
    <t>.DOI: 10.2478/scr-2024-0005</t>
  </si>
  <si>
    <t>Emplacing Eminescu: The Memorial Spatialization of Romania’s National Poet in Urban Street Nomenclature</t>
  </si>
  <si>
    <t>Journal of Romanian Studies</t>
  </si>
  <si>
    <t>2627-5325</t>
  </si>
  <si>
    <t>95-121</t>
  </si>
  <si>
    <t>10.3828/jrns.2024.6</t>
  </si>
  <si>
    <t>Matthew S. LEVENDUSKY &amp; Dominik A. STECULA. 2021. We Need to Talk: How Cross-Party Dialogue Reduces Affective Polarization. Cambridge: Cambridge University Press, 70 pp. ISBN 9781009042192</t>
  </si>
  <si>
    <t xml:space="preserve">Review </t>
  </si>
  <si>
    <t xml:space="preserve">Lup Oana (ULBS) </t>
  </si>
  <si>
    <t>Analele Universității din București. Științe Politice [Annals of the University of Bucharest. Political Science series]</t>
  </si>
  <si>
    <t>ISSN 1582-2486</t>
  </si>
  <si>
    <r>
      <rPr>
        <rFont val="Arial"/>
        <color rgb="FF1155CC"/>
        <sz val="9.0"/>
        <u/>
      </rPr>
      <t>https://doi.org/10.54885/AUB-SP-SKRM7952</t>
    </r>
  </si>
  <si>
    <t>WoS, ErihPlus</t>
  </si>
  <si>
    <t>Liup Oana</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</si>
  <si>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</si>
  <si>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</si>
  <si>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</si>
  <si>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</si>
  <si>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</si>
  <si>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</si>
  <si>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</si>
  <si>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</si>
  <si>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</si>
  <si>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</si>
  <si>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</si>
  <si>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</si>
  <si>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</si>
  <si>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</si>
  <si>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Vital 4, Artiste din Sibiu și invitatele lor</t>
  </si>
  <si>
    <t xml:space="preserve">Daniela Maria Bădilă </t>
  </si>
  <si>
    <t>Editura Altip</t>
  </si>
  <si>
    <t>ISBN 978-973-117-671-6</t>
  </si>
  <si>
    <t>Martie</t>
  </si>
  <si>
    <t>Blank, Green Shadows, Edița a VI</t>
  </si>
  <si>
    <t>Daniela Maria Bădilă și Noemi Amalia Kusztos(Artist plastic)</t>
  </si>
  <si>
    <t>SBN 978-973-117-671-3</t>
  </si>
  <si>
    <t>1 stART up 2024; Salonul Interjudetean de Arte vizuale al Filialei UAPR Sibiu</t>
  </si>
  <si>
    <t>Daniela maria Badila</t>
  </si>
  <si>
    <t>ISBN 978-973-117-673-1</t>
  </si>
  <si>
    <t>Decembrie</t>
  </si>
  <si>
    <t>Photo start-up. Ediția a II-a, expoziţie de fotografie. Catalog</t>
  </si>
  <si>
    <t>Bucur Mirel -Vasile</t>
  </si>
  <si>
    <t>Bibliotecii ASTRA</t>
  </si>
  <si>
    <t>ISSN 978-606-069-117-4</t>
  </si>
  <si>
    <t>2p/p</t>
  </si>
  <si>
    <t>Florica Zaharia 70, editori Loredana Axinte et al.</t>
  </si>
  <si>
    <t>Chetrari Mihaela, Magó Andrea Beatrix, Troșan Laura (Muzeul Național de Istorie a Transilvaniei, Cluj), Guttmann Márta (ULBS)</t>
  </si>
  <si>
    <t>Editura Karl A. Romstorfer, Suceava</t>
  </si>
  <si>
    <t>978-630-6701-05-6</t>
  </si>
  <si>
    <t>nov</t>
  </si>
  <si>
    <t>27 (211-237)</t>
  </si>
  <si>
    <t xml:space="preserve">Isis Erdélyi Magyar Restaurátor Füzetek 23 / Isis Revista Restauratorilor Maghiari din Transilvania 23 </t>
  </si>
  <si>
    <t>Guttmann Márta (traducător de specialitate), Sárándi Emese</t>
  </si>
  <si>
    <t>Muzeul Haáz Rezső Múzeum</t>
  </si>
  <si>
    <t>978-606-8445-29-8</t>
  </si>
  <si>
    <t>sept</t>
  </si>
  <si>
    <t>Guttmann Márta (traducător de specialitate), Diana Varga</t>
  </si>
  <si>
    <t>Guttmann Márta (coordonare volum)</t>
  </si>
  <si>
    <t>115 p (pp. 7-122, articole originale)</t>
  </si>
  <si>
    <t>Guttmann Márta (coordonare versiune în limba română)</t>
  </si>
  <si>
    <t>74 p (pp. 123-197, versiune în limba română)</t>
  </si>
  <si>
    <t>Ecumenismul rădăcinilor. Creștini ortodocși și evrei: istoria raporturilor, perspective de dialog</t>
  </si>
  <si>
    <t>Pier Giorgio Taneburgo, editori serie volume Alexandru Ioniță și Constantin Oancea</t>
  </si>
  <si>
    <t>Presa Universitară Clujeană</t>
  </si>
  <si>
    <t>„Șura Culturală Gușterița.
O manieră de implicare socială și culturală într-o parohie ortodoxă", in:  Misiunea Bisericii Ortodoxe în lumea contemporană : omagiu pr. prof.
dr. Aurel Pavel la împlinirea vârstei de 65 de ani / coord.: pr. conf.
univ. dr. Constantin Oancea, conf. univ. dr. Ciprian Iulian Toroczkai, pr.
asist. univ. dr. Radu Gârbacea. - Sibiu : Editura Andreiana, 2024, pp. 297-316.</t>
  </si>
  <si>
    <t>Editura Andreiana</t>
  </si>
  <si>
    <t>978-606-989-167-4</t>
  </si>
  <si>
    <t>„Ecumenismul rădăcinilor –
o contribuție consistentă la cercetarea dialogului iudeo-creștin în context românesc”, in: Pier Giorgio Taneburgo, Ecumenismul rădăcinilor. Creștini ortodocși și evrei: istoria raporturilor, perspective de dialog, Presa Universitară Clujeană, 2024, p. 11-15.</t>
  </si>
  <si>
    <t>Centenarul cercetărilor arheologice de la Capidava. Necropola medievală 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</si>
  <si>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Claudia Urduzia</t>
    </r>
    <r>
      <rPr>
        <rFont val="Arial Narrow"/>
        <color theme="1"/>
        <sz val="10.0"/>
      </rPr>
      <t xml:space="preserve"> (Muzeul Național Brukenthal), </t>
    </r>
    <r>
      <rPr>
        <rFont val="Arial Narrow"/>
        <b/>
        <color theme="1"/>
        <sz val="10.0"/>
      </rPr>
      <t>Cătălin Dobrinescu</t>
    </r>
    <r>
      <rPr>
        <rFont val="Arial Narrow"/>
        <color theme="1"/>
        <sz val="10.0"/>
      </rPr>
      <t xml:space="preserve"> (Muzeul de Istorie Națională și Arheologie Constanța), </t>
    </r>
    <r>
      <rPr>
        <rFont val="Arial Narrow"/>
        <b/>
        <color theme="1"/>
        <sz val="10.0"/>
      </rPr>
      <t>Beatrice Kelemen</t>
    </r>
    <r>
      <rPr>
        <rFont val="Arial Narrow"/>
        <color theme="1"/>
        <sz val="10.0"/>
      </rPr>
      <t xml:space="preserve"> (Universitatea Babeș-Bolyai), </t>
    </r>
    <r>
      <rPr>
        <rFont val="Arial Narrow"/>
        <b/>
        <color theme="1"/>
        <sz val="10.0"/>
      </rPr>
      <t>Vitalie Bodolică</t>
    </r>
    <r>
      <rPr>
        <rFont val="Arial Narrow"/>
        <color theme="1"/>
        <sz val="10.0"/>
      </rPr>
      <t xml:space="preserve"> (Muzeul de Istorie Națională și Arheologie Constanța), </t>
    </r>
    <r>
      <rPr>
        <rFont val="Arial Narrow"/>
        <b/>
        <color theme="1"/>
        <sz val="10.0"/>
      </rPr>
      <t>Răzvan C. Pop</t>
    </r>
    <r>
      <rPr>
        <rFont val="Arial Narrow"/>
        <color theme="1"/>
        <sz val="10.0"/>
      </rPr>
      <t xml:space="preserve"> (Universitatea Lucian Blaga Sibiu &amp; Biblioteca Județeană ASTRA)</t>
    </r>
  </si>
  <si>
    <t>Editura Muzeului Național Brukenthal</t>
  </si>
  <si>
    <t>ISBN 978-630-6520-80-0</t>
  </si>
  <si>
    <t>decembrie</t>
  </si>
  <si>
    <t>Centenarul cercetărilor de la Capidava. Arta arheologiei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</si>
  <si>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 xml:space="preserve">Adrian Stoia </t>
    </r>
    <r>
      <rPr>
        <rFont val="Arial Narrow"/>
        <color theme="1"/>
        <sz val="10.0"/>
      </rPr>
      <t xml:space="preserve">(Complexul Național Muzeal Astra), </t>
    </r>
    <r>
      <rPr>
        <rFont val="Arial Narrow"/>
        <b/>
        <color theme="1"/>
        <sz val="10.0"/>
      </rPr>
      <t xml:space="preserve">Claudia Urduzia </t>
    </r>
    <r>
      <rPr>
        <rFont val="Arial Narrow"/>
        <color theme="1"/>
        <sz val="10.0"/>
      </rPr>
      <t xml:space="preserve">(Muzeul Național Brukenthal), </t>
    </r>
    <r>
      <rPr>
        <rFont val="Arial Narrow"/>
        <b/>
        <color theme="1"/>
        <sz val="10.0"/>
      </rPr>
      <t>Răzvan C. Pop</t>
    </r>
    <r>
      <rPr>
        <rFont val="Arial Narrow"/>
        <color theme="1"/>
        <sz val="10.0"/>
      </rPr>
      <t xml:space="preserve"> (Universitatea Lucian Blaga Sibiu &amp; Biblioteca Județeană ASTRA)</t>
    </r>
  </si>
  <si>
    <t>Editura Bibliotecii Astra</t>
  </si>
  <si>
    <t>ISBN 978-606-069-122-8</t>
  </si>
  <si>
    <t>aprilie, octombrie</t>
  </si>
  <si>
    <t>2 p. / pagină</t>
  </si>
  <si>
    <t>Zeno-Karl Pinter (Universitatea Lucian Blaga Sibiu &amp; Academia Română-Institutul de Cercetări Socio-Umane Sibiu), Claudia Urduzia (Muzeul Național Brukenthal), Cătălin Dobrinescu (Muzeul de Istorie Națională și Arheologie Constanța), Beatrice Kelemen (Universitatea Babeș-Bolyai), Vitalie Bodolică (Muzeul de Istorie Națională și Arheologie Constanța), Răzvan C. Pop (Universitatea Lucian Blaga Sibiu &amp; Biblioteca Județeană ASTRA)</t>
  </si>
  <si>
    <t>978-630-6520-80-0</t>
  </si>
  <si>
    <t>Zeno-Karl Pinter (Universitatea Lucian Blaga Sibiu &amp; Academia Română-Institutul de Cercetări Socio-Umane Sibiu), Adrian Stoia (Complexul Național Muzeal Astra), Claudia Urduzia (Muzeul Național Brukenthal), Răzvan C. Pop (Universitatea Lucian Blaga Sibiu &amp; Biblioteca Județeană ASTRA)</t>
  </si>
  <si>
    <t>978-606-069-122-8</t>
  </si>
  <si>
    <t>150 de ani de la înființarea Băncii „Albina” din Sibiu (1872-2022)</t>
  </si>
  <si>
    <t>Drecin Mihai D., Cora Delia, Racovițan Radu</t>
  </si>
  <si>
    <t>Mega https://edituramega.ro/ro/150-de-ani-de-la-infiin-area-bancii-albina-din-sibiu-1872-2022.html</t>
  </si>
  <si>
    <t>978-606-020-805-1</t>
  </si>
  <si>
    <t>1 p./pagină</t>
  </si>
  <si>
    <t xml:space="preserve"> volumul conferinței internaționale Avram Iancu – 200 de ani de la naștere. Omul, contemporanii, epoca, Deva, 9-10 mai 2024, coord. Ioan Bolovan, Ioan Constantin Bara, Cluj-Napoca</t>
  </si>
  <si>
    <t>Academia Română, Centrul de Studii Transilvane</t>
  </si>
  <si>
    <t>978-606-038-058-0</t>
  </si>
  <si>
    <t xml:space="preserve"> pp. 333-350</t>
  </si>
  <si>
    <t xml:space="preserve">Incursiune în istoria femeilor din spațiul românesc ( secolele XVI-XXI), coord. Daniela Deteșan, Georgeta Fodor, Claudia Septimia Sabău, </t>
  </si>
  <si>
    <t xml:space="preserve">Editura Mega, Cluj-Napoca, University Press, Tîrgu-Mureș, </t>
  </si>
  <si>
    <t xml:space="preserve"> 978-606-020-872-3,  978-973-169-867-0</t>
  </si>
  <si>
    <t>p. 179-192</t>
  </si>
  <si>
    <t>Moștenirea lui Petru Maior.Abordări ale modernității în Europa Centrală și de Est, UMFST Târgu-Mureș, Facultatea de Științe și Litere ”Petru Maior”, Școala Doctorală de Litere, Științe Umaniste și Aplicate, 10 decembrie 2021,Corina Teodor, Giordano Altarozzi, Maria Tătar-Dan coord.</t>
  </si>
  <si>
    <t>Ed. Presa Universitară Clujeană, Cluj-Napoca</t>
  </si>
  <si>
    <t>978-606-37-2408-4</t>
  </si>
  <si>
    <t>p.177-193</t>
  </si>
  <si>
    <t>Jasser Beiträge zur Germanistik XXV. Kulturtransferprozesse im postimperialen Umfeld. Deutsche Sprache und Kultur im rumänischsprachigen Raum um das Schwellenjahr 1918</t>
  </si>
  <si>
    <t>Daniela Stanciu-Păscărița</t>
  </si>
  <si>
    <t>Hartung-Gorre Verlag Konstanz</t>
  </si>
  <si>
    <t>ISBN  978-3-86628-810-2</t>
  </si>
  <si>
    <t>2x2</t>
  </si>
  <si>
    <t>Loisir în vremuri de pace și război. Germanii din Sibiu și Timișoara</t>
  </si>
  <si>
    <t>Mega</t>
  </si>
  <si>
    <t>ISBN 978-606-020-821-1</t>
  </si>
  <si>
    <t>ALBUM EVOLUȚIA PICTURII ȘI A UNOR TIPURI DE ORNAMENTE ÎN SITUL NEOLITIC ȘI ENEOLITIC DE LA TĂRTĂRIA – GURA LUNCII (III)</t>
  </si>
  <si>
    <t>Anamaria Tudorie, Florentin Perianu, Răzvan Nicolae Mareș, Cristinel Fântâneanu</t>
  </si>
  <si>
    <t>978-630-6520-60-2</t>
  </si>
  <si>
    <t>Putere și religie în Transilvania</t>
  </si>
  <si>
    <t>MEGA</t>
  </si>
  <si>
    <t>978-606-020-860-0</t>
  </si>
  <si>
    <t>2/pag</t>
  </si>
  <si>
    <t xml:space="preserve">Marius Milcu (2004). Evaluare vs. intervenție în practica psihologică modernă. </t>
  </si>
  <si>
    <t xml:space="preserve"> Stefana P (ULBS),  Rebega O.L. (ULBS), Bucuță M (ULBS), Sassu R. (ULBS)</t>
  </si>
  <si>
    <t xml:space="preserve"> Editura Universitară București,</t>
  </si>
  <si>
    <t>ISBN 978-606-28-1903-3.</t>
  </si>
  <si>
    <t>pp. 64-76</t>
  </si>
  <si>
    <t xml:space="preserve"> Ilea Stefana P (ULBS),  Rebega O.L. (ULBS), Bucuță M (ULBS), Sassu R. (ULBS)</t>
  </si>
  <si>
    <t>13x2</t>
  </si>
  <si>
    <t>Rebega Oana Luiza</t>
  </si>
  <si>
    <t>Bucur L. (DGASPC), Rebega O.L.</t>
  </si>
  <si>
    <t>pp. 77-89</t>
  </si>
  <si>
    <r>
      <rPr>
        <rFont val="Arial Narrow"/>
        <color theme="1"/>
        <sz val="10.0"/>
      </rPr>
      <t xml:space="preserve">Carte: Trends and innovations in psychological practice </t>
    </r>
    <r>
      <rPr>
        <rFont val="Arial Narrow"/>
        <color rgb="FFFF0000"/>
        <sz val="10.0"/>
      </rPr>
      <t>https://multidisciplinary-research.com/continut/2024/en_2024.pdf</t>
    </r>
  </si>
  <si>
    <t xml:space="preserve"> Marius Milcu, Saul Neves de Jesus, Michael Stevens</t>
  </si>
  <si>
    <t>Ed. Universitară București</t>
  </si>
  <si>
    <t>978-606-28-1936-1</t>
  </si>
  <si>
    <t xml:space="preserve">dec. </t>
  </si>
  <si>
    <t>1p/pag/3</t>
  </si>
  <si>
    <r>
      <rPr>
        <rFont val="Arial Narrow"/>
        <color theme="1"/>
        <sz val="10.0"/>
      </rPr>
      <t xml:space="preserve">Carte: Evaluare vs. intervenție în practica psihologică modernă   </t>
    </r>
    <r>
      <rPr>
        <rFont val="Arial Narrow"/>
        <color rgb="FFFF0000"/>
        <sz val="10.0"/>
      </rPr>
      <t>https://ascip.ro/continut/2024/ro_2024.pdf</t>
    </r>
  </si>
  <si>
    <t>Marius Milcu</t>
  </si>
  <si>
    <t>978-606-28-1903-3</t>
  </si>
  <si>
    <t>1p/pag</t>
  </si>
  <si>
    <t>Articol: Psihologia medico-legală. Oportunități și limite în definirea modernă a domeniului, în vol. Evaluare vs. intervenție în practica psihologică modernă</t>
  </si>
  <si>
    <t>2p/pag</t>
  </si>
  <si>
    <r>
      <rPr>
        <rFont val="Arial Narrow"/>
        <color theme="1"/>
        <sz val="10.0"/>
      </rPr>
      <t xml:space="preserve">Articol: Exploring the organizational conflicts, în vol.  Marius Milcu, Saul Neves de Jesus, Michael Stevens. Trends and innovations in psychological practice </t>
    </r>
    <r>
      <rPr>
        <rFont val="Arial Narrow"/>
        <color rgb="FFFF0000"/>
        <sz val="10.0"/>
      </rPr>
      <t>https://multidisciplinary-research.com/continut/2024/en_2024.pdf</t>
    </r>
  </si>
  <si>
    <t>Marius Milcu, Saul Neves de Jesus, Michael Stevens</t>
  </si>
  <si>
    <t>2 p/pag</t>
  </si>
  <si>
    <r>
      <rPr>
        <rFont val="Arial Narrow"/>
        <b/>
        <color theme="1"/>
        <sz val="10.0"/>
      </rPr>
      <t xml:space="preserve"> </t>
    </r>
    <r>
      <rPr>
        <rFont val="Arial Narrow"/>
        <b val="0"/>
        <color theme="1"/>
        <sz val="10.0"/>
      </rPr>
      <t>Abordări ale mentoratului în formarea profesorilor (pp. 51-63), în Marius Milcu (2024). </t>
    </r>
    <r>
      <rPr>
        <rFont val="Arial Narrow"/>
        <b val="0"/>
        <i/>
        <color theme="1"/>
        <sz val="10.0"/>
      </rPr>
      <t>Evaluare vs. intervenție în practica psihologică modernă</t>
    </r>
    <r>
      <rPr>
        <rFont val="Arial Narrow"/>
        <b val="0"/>
        <color theme="1"/>
        <sz val="10.0"/>
      </rPr>
      <t>. </t>
    </r>
  </si>
  <si>
    <t>Sassu R. Rebega, O.,</t>
  </si>
  <si>
    <t>Editura Universitară București,</t>
  </si>
  <si>
    <t xml:space="preserve"> ISBN 978-606-28-1903-3.</t>
  </si>
  <si>
    <r>
      <rPr>
        <rFont val="Arial Narrow"/>
        <b/>
        <color theme="1"/>
        <sz val="10.0"/>
      </rPr>
      <t xml:space="preserve"> </t>
    </r>
    <r>
      <rPr>
        <rFont val="Arial Narrow"/>
        <b val="0"/>
        <color theme="1"/>
        <sz val="10.0"/>
      </rPr>
      <t>Intervenții psihoterapeutice în cadrul tulburărilor afective bipolare pediatrice: rezultate preliminarii ale unui review teoretic (pp. 64-76) în Marius Milcu (2024). </t>
    </r>
    <r>
      <rPr>
        <rFont val="Arial Narrow"/>
        <b val="0"/>
        <i/>
        <color theme="1"/>
        <sz val="10.0"/>
      </rPr>
      <t>Evaluare vs. intervenție în practica psihologică modernă</t>
    </r>
    <r>
      <rPr>
        <rFont val="Arial Narrow"/>
        <b val="0"/>
        <color theme="1"/>
        <sz val="10.0"/>
      </rPr>
      <t>. Editura Universitară București, ISBN 978-606-28-1903-3.</t>
    </r>
  </si>
  <si>
    <t xml:space="preserve">Stefana, P., Rebega, O., Bucuță, M., Sassu, R., </t>
  </si>
  <si>
    <r>
      <rPr>
        <rFont val="Arial Narrow"/>
        <color theme="1"/>
        <sz val="10.0"/>
      </rPr>
      <t>ntervenții psihoterapeutice în cadrul (pp. 36-51) Tulburărilor afective bipolare pediatrice: review teoretic în Marius Milcu (2024). </t>
    </r>
    <r>
      <rPr>
        <rFont val="Arial Narrow"/>
        <i/>
        <color theme="1"/>
        <sz val="10.0"/>
      </rPr>
      <t>Evaluare vs. intervenție în practica psihologică modernă</t>
    </r>
    <r>
      <rPr>
        <rFont val="Arial Narrow"/>
        <color theme="1"/>
        <sz val="10.0"/>
      </rPr>
      <t>. Editura Universitară București, ISBN 978-606-28-1903-3.</t>
    </r>
  </si>
  <si>
    <t>Stefana, P., Rebega, O., Bucuță, M., Sassu, R., I</t>
  </si>
  <si>
    <t>Creativitatea în învățământul primar. Ghid de bune practici/Creativitatea – caracteristică esențială a elevilor supradotați</t>
  </si>
  <si>
    <t>Mara Daniel, Mara Elena-Lucia</t>
  </si>
  <si>
    <t>Editura Presa Universitară Clujeană</t>
  </si>
  <si>
    <t>ISBN 978-606-37-2298-1</t>
  </si>
  <si>
    <t>mai</t>
  </si>
  <si>
    <t>pp. 52-65</t>
  </si>
  <si>
    <t>Creativitatea în învățământul primar. Ghid de bune practici/Necesitatea stimulării gândirii critice a școlarilor mici</t>
  </si>
  <si>
    <t>Mara Elena-Lucia, Mara Daniel</t>
  </si>
  <si>
    <t>pp. 69-73</t>
  </si>
  <si>
    <t>Modalități de valorificare a textului științific în domeniul educațional textul științific/Lucrarea de licență</t>
  </si>
  <si>
    <t>Mara Elena-Lucia, Mara Daniel, Barbaroș Adrian</t>
  </si>
  <si>
    <t>ISBN 978-606-37-2078-9</t>
  </si>
  <si>
    <t>iunie</t>
  </si>
  <si>
    <t>pp. 44-50</t>
  </si>
  <si>
    <t>Modalități de valorificare a textului științific în domeniul educațional textul științific/Lucrarea de disertație</t>
  </si>
  <si>
    <t>pp. 51-53</t>
  </si>
  <si>
    <t>Modalități de valorificare a textului științific în domeniul educațional textul științific/Lucrarea/ Teza de doctorat</t>
  </si>
  <si>
    <t>pp. 64-68</t>
  </si>
  <si>
    <t xml:space="preserve">Reziliența. Calea spre success și echilibru pentru copii și părinții lor/Teatrul și reziliența. Jocul prin care te (re) descoperi pe tine și pe ceilalți  </t>
  </si>
  <si>
    <t>Editura Polirom</t>
  </si>
  <si>
    <t>ISBN 978-973-46-9750-2</t>
  </si>
  <si>
    <t>ianuarie</t>
  </si>
  <si>
    <t>pp. 396-400</t>
  </si>
  <si>
    <t>Workplace Social Inclusion</t>
  </si>
  <si>
    <t>Mara Daniel, Vlad Dorin</t>
  </si>
  <si>
    <t>Bentham Science Publishers Pte. Ltd. Singapore</t>
  </si>
  <si>
    <t>ISBN (online) 978-981-5165-49-4, ISBN (Print) 978-981-5165-50-0, ISBN (Paperback) 978-981-5265-51-7</t>
  </si>
  <si>
    <t>octombrie</t>
  </si>
  <si>
    <t>pp. 198</t>
  </si>
  <si>
    <t>The training of mentor teachers for newly hired teachers in Italy an ecosystemic perspective</t>
  </si>
  <si>
    <t>Editura Roma Tre-Press, Roma</t>
  </si>
  <si>
    <t>ISBN 979-12-5977-348-7</t>
  </si>
  <si>
    <t>iulie</t>
  </si>
  <si>
    <t xml:space="preserve"> pp. 47-62, (201 pg.)</t>
  </si>
  <si>
    <t>Humanities in the Spotlight Paratopic Spaces of Discursive Identities. Confluences</t>
  </si>
  <si>
    <t>978-606-37-2282-0</t>
  </si>
  <si>
    <t>dec</t>
  </si>
  <si>
    <t>115-129</t>
  </si>
  <si>
    <t>Tradition und Transition im deutschsprachigen Bildungswesen in Rumänien</t>
  </si>
  <si>
    <t>Iunesch, Liana Regina, Pfützner, Robert, Leonhard, Teresa, Cioflec, Eveline, Ionescu, Alina Geanina, Moldovan, Alina Maria</t>
  </si>
  <si>
    <t>Mega+DIPF</t>
  </si>
  <si>
    <t>978-606-020-815-0; 9786060208150</t>
  </si>
  <si>
    <t>333x2:6</t>
  </si>
  <si>
    <t xml:space="preserve">Catalog Saloanele ASTREI 2+2. Ediția a IX-a </t>
  </si>
  <si>
    <t>Ionescu Alina Geanina</t>
  </si>
  <si>
    <t>Editura „ASTRA Museum”</t>
  </si>
  <si>
    <t>978-606-733-365-7</t>
  </si>
  <si>
    <t>Catalog Conferințele ASTREI. Workshop de restaurare, Ediția a VIII-a</t>
  </si>
  <si>
    <t>978-606-733-366-4</t>
  </si>
  <si>
    <t>Tradition und Transition im deutschsprachigen Bildungswesen in Rumanien https://www.pedocs.de/.;https://www.pedocs.de/volltexte/2024/31457/pdf/Iunesch_et_al_2024_Tradition_und_Transition.pdf</t>
  </si>
  <si>
    <t>Liana Regina Iunesch, Robert Pfutzner, Teresa Leonhard, Eveline Cioflec, Alina Geanina Ionescu, Alina-Maria Moldovan</t>
  </si>
  <si>
    <t>Editura Mega+DIPF</t>
  </si>
  <si>
    <t>ANTHROPOLOGY OF COMMUNICATION. Creative Bridge &amp; Knowledge</t>
  </si>
  <si>
    <t>Popescu Petre Adrian, Ionescu Alina Geanina, Popescu Liliana Georgeta</t>
  </si>
  <si>
    <t>978-606-733-290-2</t>
  </si>
  <si>
    <t>Kenya. Fotojurnal</t>
  </si>
  <si>
    <t>Ovidiu Baron, Geanina Ionescu</t>
  </si>
  <si>
    <t>978-606-733-378-7</t>
  </si>
  <si>
    <t>Tradition und Transition im  deutschsprachigen Bildungwesen in Rumänien</t>
  </si>
  <si>
    <t xml:space="preserve">IUNESCH Liana Regina, PFÜTZNER Robert, LEONHARD Teresa, CIOFLEC Eveline, IONESCU Alina Geanina, MOLDOVAN Alina-Maria </t>
  </si>
  <si>
    <t>MEGA Cluj-Napoca</t>
  </si>
  <si>
    <t>Sept</t>
  </si>
  <si>
    <t>333/6</t>
  </si>
  <si>
    <t>Tradition und Transition im  deutschsprachigen Bildungwesen in Rumänien (Capitol: Anders rinnt hier die Zeit?“ Auf Spurensuche nach avantgardistisch-reformpädagogischen Ansätzen der Musikalischen Bildung in Siebenbürgen)</t>
  </si>
  <si>
    <t>Tradition und Transition im  deutschsprachigen Bildungwesen in Rumänien (Capitol: „Du musst das Leben nicht verstehen, dann wird es werden wie ein Fest“. Gedanken zur Eröffnungsperformance der Tagung)</t>
  </si>
  <si>
    <t>LEONHARD Teresa, FALCH-LEUTERT Brita</t>
  </si>
  <si>
    <t>"Intervenții educaționale în școala incluzivă românească. Ghid de bune practici. Volum colectiv. Editia II"</t>
  </si>
  <si>
    <t>Alina Georgeta Mag (Coordonator)</t>
  </si>
  <si>
    <t>Editura Pro Universitaria</t>
  </si>
  <si>
    <t>ISBN: 978-606-26-2027-1</t>
  </si>
  <si>
    <t>Volumul "Dezvoltare și Leadership în educația timpurie",                 capitolul "Cunoașterea copilului mic - fundament în domeniul educației timpurii"</t>
  </si>
  <si>
    <t xml:space="preserve">Otilia Clipa (Coodonator), Alina Georgeta Mag, autor capitol </t>
  </si>
  <si>
    <t>Editura Trei</t>
  </si>
  <si>
    <t>ISBN-978-606-40-2577-7</t>
  </si>
  <si>
    <t>Volumul "Dezvoltare și Leadership în educația timpurie",                 capitolul "Copiii vor să fie auziți. Pași simpli pentru a construi relații armonioase și sigure la vârste timpurii"</t>
  </si>
  <si>
    <t>Otilia Clipa (Coodonator), Alina Georgeta Mag, autor capitol</t>
  </si>
  <si>
    <t>Tradition und Transition im deutschsprachigen Bildungswesen in Rumänien. Cluj-Napoca : Editura Mega 2024, 333 S. - URN: urn:nbn:de:0111-pedocs-314579 - DOI: 10.25656/01:31457 https://www.pedocs.de/frontdoor.php?source_opus=31457</t>
  </si>
  <si>
    <t xml:space="preserve">Iunesch, Liana Regina [Hrsg.]; Pfützner, Robert [Hrsg.]; Leonhard, Teresa [Hrsg.]; Cioflec, Eveline [Hrsg.]; Ionescu, Alina Geanina [Hrsg.]; Moldovan, Alina-Maria [Hrsg.]: </t>
  </si>
  <si>
    <t>Editura Mega</t>
  </si>
  <si>
    <t xml:space="preserve">978-606-020-815-0; 9786060208150; https://www.pedocs.de/frontdoor.php?source_opus=31457 </t>
  </si>
  <si>
    <t>E-Book: Transforming Math Education through Blended Learning in Primary School</t>
  </si>
  <si>
    <t>Popa Maria Cristina</t>
  </si>
  <si>
    <t>ULBS</t>
  </si>
  <si>
    <t>ISBN	
978-606-12-2000-7</t>
  </si>
  <si>
    <t>Future-Ready Teaching: A Modular Curriculum for Primary School Educators and Prospective Teachers</t>
  </si>
  <si>
    <t>ISBN	
978-606-12-1999-5</t>
  </si>
  <si>
    <t xml:space="preserve">Psychology of learning and robotics. În E-Book: Transforming Math Education through Blended Learning in Primary School </t>
  </si>
  <si>
    <t>Popa Maria Cristina, Bîclea, D.- ULBS, Dumulescu, D., - UBB</t>
  </si>
  <si>
    <t>61-73</t>
  </si>
  <si>
    <t>Time and Difference: Die Ausrichtung des Zwischen am Sinn von Sein</t>
  </si>
  <si>
    <t>Zeta Books</t>
  </si>
  <si>
    <t>978-606-697-175-1</t>
  </si>
  <si>
    <t>noiembrie</t>
  </si>
  <si>
    <t>Liana Regina Iunesch, Robert Pfützner, Teresa Leonhard, Eveline Cioflec, Alina Geanina Ionescu, Alina-Maria Moldovan</t>
  </si>
  <si>
    <t>978-605-020-815-0</t>
  </si>
  <si>
    <t>Eveline Cioflec</t>
  </si>
  <si>
    <t>978-605-020-815-1</t>
  </si>
  <si>
    <t>Symposium Natur in Buddhismus und Christentum: Überlegungen zum religiösen Charakter der Natur in der neueren Umweltbewegung</t>
  </si>
  <si>
    <t>Japanese-German Cultural Institute Kyoto</t>
  </si>
  <si>
    <t>978-4-9913262-1-9</t>
  </si>
  <si>
    <t>IUNESCH, Liana; PFÜTZNER, Robert, LEONHARD, Teresa; CIOFLEC, Eveline; IONESCU, Geanina; MOLDOVAN, Alina</t>
  </si>
  <si>
    <t>Iunie</t>
  </si>
  <si>
    <t>PFÜTZNER, Robert</t>
  </si>
  <si>
    <t>Bildung und Kultur. Tradition und Zukunft eines deutschen Deutungsmusters</t>
  </si>
  <si>
    <t>Beltz</t>
  </si>
  <si>
    <t>978-3-7799-7660-8</t>
  </si>
  <si>
    <t>Ianuarie</t>
  </si>
  <si>
    <t xml:space="preserve"> Paweł Pełczyński, Anna Bogacz, Hasan Arslan, Mehmet Kaan Demir, Yasemin Abalı Öztürk, Kadir Tunçer , Bîclea Diana, Daniela Dumulescu,  Danguole Rutkauskiene,  Greta Volodzkaite, Linda Daniela, Ineta Helmane  </t>
  </si>
  <si>
    <t>Editura Universităţii „Lucian Blaga” din Sibiu</t>
  </si>
  <si>
    <t>978-606-12-1999-5</t>
  </si>
  <si>
    <t>aprilie</t>
  </si>
  <si>
    <t>2*20</t>
  </si>
  <si>
    <t xml:space="preserve">E-book: Transforming math education through blended learning in primary school </t>
  </si>
  <si>
    <t xml:space="preserve"> Paweł Pełczyński Społeczna Akademia Nauk Anna Bogacz, Hasan Arslan, Mehmet Kaan Demir, Hasan Aslan, Yasemen Abah Öztürk,  Bîclea Diana, Daniela Dumulescu, Popa Maria, Danguole Rutkauskiene Baltic,  Greta Volodzkaite, Linda Daniela, Ineta Helmane  </t>
  </si>
  <si>
    <t xml:space="preserve">978-606-12-2000-7 </t>
  </si>
  <si>
    <t>martie</t>
  </si>
  <si>
    <t>2*33</t>
  </si>
  <si>
    <t> Roboții educaționali: o alternativă modernă de predare a matematicii în învățământul primar.</t>
  </si>
  <si>
    <t>Bîclea Diana, Mihăescu Diana, Lia Bologa</t>
  </si>
  <si>
    <t>Perspectivele și Problemele Integrării în Spațiul European al Cercetării și Educației</t>
  </si>
  <si>
    <t> 978-9975-88-060-2</t>
  </si>
  <si>
    <t>2*10</t>
  </si>
  <si>
    <t>The Efficacy of a Video Library in Alleviating Math Anxiety: A Cross-Country Analysis of Prospective and Primary School Teachers’ Perspectives</t>
  </si>
  <si>
    <t>Hasan Arslan; Maria Cristina Popa; Diana Biclea; Yasemin Abalı Ozturk; Kadir Tunçer; Kaan Demir; Danguolė Rutkauskienė; Linda Daniela; Ineta Helmane</t>
  </si>
  <si>
    <t>HUMAN, TECHNOLOGIES AND QUALITY OF EDUCATION, 2024</t>
  </si>
  <si>
    <t>978-9934-36-301-6  </t>
  </si>
  <si>
    <t>februarie</t>
  </si>
  <si>
    <t>2*17</t>
  </si>
  <si>
    <t>Dragos Dragoman</t>
  </si>
  <si>
    <t>Alexandria</t>
  </si>
  <si>
    <t>978-606-8793-74-0</t>
  </si>
  <si>
    <t>240x2</t>
  </si>
  <si>
    <t>Green Deal Challenges fo a Sustainable Future of the EU</t>
  </si>
  <si>
    <t>ISBN - 978-606-37-2332-2</t>
  </si>
  <si>
    <t>59-68</t>
  </si>
  <si>
    <t>Serviciul Special de Informaţii în Basarabia, Bucovina și Transnistria (1940-1944). Istorie în documente.</t>
  </si>
  <si>
    <t>Argonaut</t>
  </si>
  <si>
    <t>https://www.editura-argonaut.ro/node/2403</t>
  </si>
  <si>
    <t>2x347</t>
  </si>
  <si>
    <r>
      <rPr>
        <rFont val="Arial Narrow"/>
        <i/>
        <color theme="1"/>
        <sz val="10.0"/>
      </rPr>
      <t>Serviciile secrete</t>
    </r>
    <r>
      <rPr>
        <rFont val="Arial Narrow"/>
        <color theme="1"/>
        <sz val="10.0"/>
      </rPr>
      <t>, în „Panorama postcomunismului în Republica Moldova”.</t>
    </r>
  </si>
  <si>
    <t>Institutul Cultural Român</t>
  </si>
  <si>
    <t>978-973-46-7846-4</t>
  </si>
  <si>
    <t>https://enciclopedia.asm.md/?p=11553</t>
  </si>
  <si>
    <t>2x55</t>
  </si>
  <si>
    <r>
      <rPr>
        <rFont val="Arial Narrow"/>
        <i/>
        <color theme="1"/>
        <sz val="10.0"/>
      </rPr>
      <t xml:space="preserve">Organizarea activității structurilor Serviciului Special de Informaţii în Transnistria, în timpul campaniei de pe Frontul de Est (1941-1944), </t>
    </r>
    <r>
      <rPr>
        <rFont val="Arial Narrow"/>
        <color theme="1"/>
        <sz val="10.0"/>
      </rPr>
      <t>în „Istoricul Cristian Troncotă la 70 de ani – Securitate Naţională şi pe Mapamond”.</t>
    </r>
  </si>
  <si>
    <t>Info</t>
  </si>
  <si>
    <t>978-606-65-3211-2</t>
  </si>
  <si>
    <t>https://www.jurnalulolteniei.ro/2024/06/23/volum-de-ampla-cercetare-stiintifica-donat-bibliotecilor-din-tara-istoricul-cristian-troncota-la-70-ani-securitate-nationala-si-pe-mapamond/</t>
  </si>
  <si>
    <t>2x17</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</si>
  <si>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t>
    </r>
  </si>
  <si>
    <t>Corint</t>
  </si>
  <si>
    <t>978-606-088-411-8</t>
  </si>
  <si>
    <t>2x54</t>
  </si>
  <si>
    <t>National Security and Around the World</t>
  </si>
  <si>
    <t>Munteanu Nicoleta Annemarie</t>
  </si>
  <si>
    <t>Info Publishing House, Craiova</t>
  </si>
  <si>
    <t>978-606-653-211-2</t>
  </si>
  <si>
    <t>20x2</t>
  </si>
  <si>
    <r>
      <rPr>
        <rFont val="Arial Narrow"/>
        <color theme="1"/>
        <sz val="10.0"/>
      </rPr>
      <t xml:space="preserve">Nate, S., </t>
    </r>
    <r>
      <rPr>
        <rFont val="Arial Narrow"/>
        <i/>
        <color theme="1"/>
        <sz val="10.0"/>
      </rPr>
      <t>The EU’s Eastern Neighbourhood Policy: A Geopolitical Conundrum</t>
    </r>
    <r>
      <rPr>
        <rFont val="Arial Narrow"/>
        <color theme="1"/>
        <sz val="10.0"/>
      </rPr>
      <t xml:space="preserve">, in Perspectives of the EU’s Eastern Neighbourhood, editors Naumescu, V., Moldovan, R., Caloianu, A. F. Proceedings of the 3rd Edition of the International Conference „The European Union’s External Relations and the Global Order” (EUXGLOB), Editura Presa Universitară Clujeană, 2024, pp. 40-50, 
https://doi.org/10.52257/9786063721472 
https://euxglob.ro/wp-content/uploads/2024/04/EUXGLOB-VOLUME-1.pdf </t>
    </r>
  </si>
  <si>
    <t>Nate, S. (ULBS)</t>
  </si>
  <si>
    <t>978-606-37-2147-2</t>
  </si>
  <si>
    <t>Feb.</t>
  </si>
  <si>
    <t>First Reader for Political Culture</t>
  </si>
  <si>
    <t>TechnoMedia</t>
  </si>
  <si>
    <t>ISBN: 978-606-613-565-5</t>
  </si>
  <si>
    <t>Octombrie</t>
  </si>
  <si>
    <r>
      <rPr>
        <rFont val="Arial Narrow"/>
        <color theme="1"/>
        <sz val="10.0"/>
      </rPr>
      <t>Aspecte ale formării culturii de securitate și rolul Studiilor de securitate ca domeniu de studii universitare</t>
    </r>
    <r>
      <rPr>
        <rFont val="Arial Narrow"/>
        <color theme="1"/>
        <sz val="10.0"/>
      </rPr>
      <t xml:space="preserve"> în Istoricul Troncotă la 70 de ani- Securitate națională și pe mapamond - volum aniversar</t>
    </r>
  </si>
  <si>
    <t xml:space="preserve">Șpechea Marius </t>
  </si>
  <si>
    <t>INFO https://www.libris.ro/istoricul-cristian-troncota-la-70-de-ani-lucian-INO978-606-653-211-2--p38411520.html?srsltid=AfmBOorQEkMBqMl3F7Lx9Gz21Hz_KLLTwwVpBcxE3_izGXpJ-TCflbT4#descriptionHead</t>
  </si>
  <si>
    <t>Mai</t>
  </si>
  <si>
    <t>443-453 / 11</t>
  </si>
  <si>
    <t>Istoricul Cristian Troncotă la 70 de ani. Securitate națională și pe mapamond</t>
  </si>
  <si>
    <t>Editura INFO, Craiova</t>
  </si>
  <si>
    <t>520-538</t>
  </si>
  <si>
    <t>Addressing Social Justice
A Positive Youth Development Approach</t>
  </si>
  <si>
    <t>Nora Wiium , Denisse L. Manrique-Millones, Diana Miconi, Delia Stefenel</t>
  </si>
  <si>
    <t>Fagbokforlaget, Norvegia</t>
  </si>
  <si>
    <t>978-82-450-4915-2</t>
  </si>
  <si>
    <t xml:space="preserve">Introductory Chapter </t>
  </si>
  <si>
    <t>Nora Wiium, Denisse Manrique-Millones, Diana Miconi, Delia Stefenel</t>
  </si>
  <si>
    <t>Fagbokforlaget, Norvegia, https://doi.org/10.55669/oa3110</t>
  </si>
  <si>
    <t>First Annual FORTHEM Conference “FORTHEM - For the Future”. 6-8 March 2024 (ONLINE). Book of Abstracts</t>
  </si>
  <si>
    <t>Agnese Rusakova, Nicole Birkle, Wojciech Opioła, Delia Stefenel</t>
  </si>
  <si>
    <t>https://czasopisma.uni.opole.pl/index.php/fj/issue/view/289</t>
  </si>
  <si>
    <t>Dicționar de Montanologie/ Dictionary of Montology (O abordare enciclopedică/ An enciclopedic approach)</t>
  </si>
  <si>
    <t>Covaci Brândușa, Rey Radu, Constantin Marian (coordonatori), Ciocan Ioana, Crețu Ioana et al. (autori)</t>
  </si>
  <si>
    <t>Editura Academiei Oamenilor de Știință din România, București
Österreichisch-Rumänischer Akademischer Verein, Wien</t>
  </si>
  <si>
    <t>ISBN 978-3-902938-15-2</t>
  </si>
  <si>
    <t>august</t>
  </si>
  <si>
    <t>Aspecte din realitatea economico-socială și tradițională a zonei montane</t>
  </si>
  <si>
    <t>Ciocan Ioana, Crețu Ioana</t>
  </si>
  <si>
    <t>Techno Media</t>
  </si>
  <si>
    <t>ISBN 978-606-616-507-5</t>
  </si>
  <si>
    <t>Aspecte din realitatea economico-socialăși tradițională a zonei montane/Zona montană reflectată în tradițiile și limbajul din Mărginimea Sibiului</t>
  </si>
  <si>
    <t>Crețu Ioana-Narcisa/Ciocan Ioana-Tatiana</t>
  </si>
  <si>
    <t>Technomedia</t>
  </si>
  <si>
    <t>978-606-616-562-4</t>
  </si>
  <si>
    <t>Antropology of Communication/Creative Bridge/Knowledge-Die sprachliche Kommunikation am Beispiel der rumänischen Präpositionen</t>
  </si>
  <si>
    <t>Crețu Ioana-Narcisa</t>
  </si>
  <si>
    <t>septembrie</t>
  </si>
  <si>
    <r>
      <rPr>
        <rFont val="Arial Narrow"/>
        <color theme="1"/>
        <sz val="10.0"/>
      </rPr>
      <t xml:space="preserve">Covaci Brândușa, Rey Radu, Constantin Marian (coordonatori),  </t>
    </r>
    <r>
      <rPr>
        <rFont val="Arial Narrow"/>
        <b/>
        <color theme="1"/>
        <sz val="10.0"/>
      </rPr>
      <t>Crețu Ioana-Narcisa</t>
    </r>
    <r>
      <rPr>
        <rFont val="Arial Narrow"/>
        <color theme="1"/>
        <sz val="10.0"/>
      </rPr>
      <t>/Ciocan Ioana, et al. (autori)</t>
    </r>
  </si>
  <si>
    <t>Prefață la Iubirea din avionul de hârtie</t>
  </si>
  <si>
    <t xml:space="preserve">
Editura A.T.U,/Trowel Center for Antropologicla Studies </t>
  </si>
  <si>
    <t>ISBN 978-6-6-985-569-0</t>
  </si>
  <si>
    <t>Silviu-Constantin Nedelcu, Revista Glasul Bisericii (1942-2017). Studiu monografic. Prefață de Conf. univ. dr. Lucian Grozea, Editura Eikon, București, 2024, 454 p.</t>
  </si>
  <si>
    <t>Eikon</t>
  </si>
  <si>
    <t xml:space="preserve">ISBN: 978-606-49-1060-8 </t>
  </si>
  <si>
    <t>Viața Socială în pandemie</t>
  </si>
  <si>
    <t>Popa Adela, Rusu Mihai, Pogan Livia, Guțoiu Giorgian</t>
  </si>
  <si>
    <t>Presa univ. Clujeană</t>
  </si>
  <si>
    <t>978-606-37-1578-5</t>
  </si>
  <si>
    <t>Impactul Programului Ambulanța pentru Monumente asupra activării comunităților locale din România</t>
  </si>
  <si>
    <t>Ștefan Cibian, Oana Lup, Edi Beserman, Ianis Rușitoru, Silvia Fierăscu, Claudia Șerbănuță, Laura Vișan, Ruxandra Mocanu, Maria Năstase, Daniela Langusi,Ioana Onea</t>
  </si>
  <si>
    <t>Editura Institutului de Cercetare Făgăraș</t>
  </si>
  <si>
    <t>978-606-95803-5-6</t>
  </si>
  <si>
    <t xml:space="preserve">decembrie </t>
  </si>
  <si>
    <t>Cunoaștere și dezvoltarea socială în secolul  XXI</t>
  </si>
  <si>
    <t>Tritonic</t>
  </si>
  <si>
    <t>ISBN 978-606-749-797-7</t>
  </si>
  <si>
    <t>265-285</t>
  </si>
  <si>
    <t>Viață socială în pandemie. Muncă, echilibru familie-muncă și siguranța locului de muncă în România</t>
  </si>
  <si>
    <t xml:space="preserve">Adela E. Popa, Mihai S. Rusu, Livia D. Pogan, Giorgian Guțoiu. </t>
  </si>
  <si>
    <t>Cluj-Napoca: Presa Universitară Clujeană.</t>
  </si>
  <si>
    <t xml:space="preserve">978-606-37-1572-3. </t>
  </si>
  <si>
    <t>Popa, Adela (ULBS); Rusu, Mihai Stelian (ULBS); Pogan, Livia (ULBS); Guțoiu, Giorgian (ULBS)</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</si>
  <si>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</si>
  <si>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</si>
  <si>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</si>
  <si>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</si>
  <si>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</si>
  <si>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</si>
  <si>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</si>
  <si>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</si>
  <si>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</si>
  <si>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</si>
  <si>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</si>
  <si>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</si>
  <si>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Silviu Istrate PURECE</t>
  </si>
  <si>
    <t>STUDIU ARHEOLOGIC PENTRU ACTUALIZARE PUG</t>
  </si>
  <si>
    <t>Primaria Comunei Boita jud. Sibiu</t>
  </si>
  <si>
    <t>06.2023-02.2024</t>
  </si>
  <si>
    <t>Making the State. Sociability of Old and New Networks in Post-Imperial Realities</t>
  </si>
  <si>
    <t>Competiția Ștefan Odobleja finanțată de UEFISCDI prin New Europe College</t>
  </si>
  <si>
    <t>https://nec.ro/fellow/stanciu-pascarita-daniela/</t>
  </si>
  <si>
    <t>Cercetare arheologică preventivă la cetatea de pământ Biharia</t>
  </si>
  <si>
    <t>SC EURAS SRL</t>
  </si>
  <si>
    <t>08/2024-09/2025</t>
  </si>
  <si>
    <t>63734  €</t>
  </si>
  <si>
    <t>Cercetare arheologică preventivă la Biertan Piața Centrală</t>
  </si>
  <si>
    <t>Primăria Biertan</t>
  </si>
  <si>
    <t>10/2024 - 12/2025</t>
  </si>
  <si>
    <t>45.240  €</t>
  </si>
  <si>
    <t>Supraveghre arheologică trasee gaz pentru DelGAZ  (Dobîrca, Dumbrăveni, Bradu, Brateiu, Laslea, Nou Săsesc, Sighișoara-Albești, Sibiu)</t>
  </si>
  <si>
    <t>DelGAZ</t>
  </si>
  <si>
    <t>10/2024 - 07/2026</t>
  </si>
  <si>
    <t>44000  €</t>
  </si>
  <si>
    <t>Proiecte de mobilitate pentru cercetatori</t>
  </si>
  <si>
    <t>UEFISCDI</t>
  </si>
  <si>
    <t>02-09.12.2024</t>
  </si>
  <si>
    <t>17.380,00</t>
  </si>
  <si>
    <t>Grant de mobilitate  PN-IV-P2-2_2-MC-2024-0177</t>
  </si>
  <si>
    <t>Stănuș, Cristina</t>
  </si>
  <si>
    <t>FFSU3</t>
  </si>
  <si>
    <t>08/24-11/24</t>
  </si>
  <si>
    <t>14.632,39 Lei</t>
  </si>
  <si>
    <t xml:space="preserve">RUSU HORATIU </t>
  </si>
  <si>
    <t>A European Network to Leverage the Multi-Age Workforce</t>
  </si>
  <si>
    <t>UE-COST</t>
  </si>
  <si>
    <t>membru in MC din partea ULBS</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</si>
  <si>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</si>
  <si>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</si>
  <si>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</si>
  <si>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</si>
  <si>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</si>
  <si>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</si>
  <si>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</si>
  <si>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</si>
  <si>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</si>
  <si>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</si>
  <si>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</si>
  <si>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</si>
  <si>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Dragotă Aurel (ULBS)</t>
  </si>
  <si>
    <r>
      <rPr>
        <rFont val="Arial Narrow"/>
        <color theme="1"/>
        <sz val="10.0"/>
      </rPr>
      <t xml:space="preserve">A. Dragotă, </t>
    </r>
    <r>
      <rPr>
        <rFont val="Arial Narrow"/>
        <i/>
        <color theme="1"/>
        <sz val="10.0"/>
      </rPr>
      <t>Podoabe și accesorii vestimentare din Banat, Crișana și Transilvania, (Secolele X-XI)</t>
    </r>
    <r>
      <rPr>
        <rFont val="Arial Narrow"/>
        <color theme="1"/>
        <sz val="10.0"/>
      </rPr>
      <t>. Ethnic and cultural interferences in the 1st Millennium B.C. to the 1st Millennium A. D. 21. Cluj-Napoca 2014.</t>
    </r>
  </si>
  <si>
    <r>
      <rPr>
        <rFont val="Arial Narrow"/>
        <color theme="1"/>
        <sz val="10.0"/>
      </rPr>
      <t xml:space="preserve">Călin Cosma, </t>
    </r>
    <r>
      <rPr>
        <rFont val="Arial Narrow"/>
        <i/>
        <color theme="1"/>
        <sz val="10.0"/>
      </rPr>
      <t xml:space="preserve">Seventh-eight centuries bead types/forms discovered in the Avar and Avar-Slavic cemeteries of Transylvania, </t>
    </r>
    <r>
      <rPr>
        <rFont val="Arial Narrow"/>
        <color theme="1"/>
        <sz val="10.0"/>
      </rPr>
      <t>în: Ziridava. Studia Archaeologica 38/2024, p. 246, nota 24.</t>
    </r>
  </si>
  <si>
    <t>https://www.academia.edu/127447697/C%C4%83lin_Cosma_Seventh_eight_centuries_bead_types_forms_discovered_in_the_Avar_and_Avar_Slavic_cemeteries_of_Transylvania_</t>
  </si>
  <si>
    <r>
      <rPr>
        <rFont val="Arial Narrow"/>
        <color theme="1"/>
        <sz val="10.0"/>
      </rPr>
      <t xml:space="preserve">A. Dragotă, </t>
    </r>
    <r>
      <rPr>
        <rFont val="Arial Narrow"/>
        <i/>
        <color theme="1"/>
        <sz val="10.0"/>
      </rPr>
      <t xml:space="preserve">Aspecte de multiculturalitate spirituală. Rit şi ritual funerar în Transilvania şi în Europa centrală şi de sud-est (secolele IX-XI p. Ch), </t>
    </r>
    <r>
      <rPr>
        <rFont val="Arial Narrow"/>
        <color theme="1"/>
        <sz val="10.0"/>
      </rPr>
      <t xml:space="preserve">Editura Altip, Alba Iulia, 2006. </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</si>
  <si>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71, nota 2; p. 149, nota 28.</t>
    </r>
  </si>
  <si>
    <t>https://www.academia.edu/126244321/Putere_si_religie_in_Transilvania</t>
  </si>
  <si>
    <t>Horia Ciugudean (Alba Iulia), Dragotă Aurel (ULBS)</t>
  </si>
  <si>
    <r>
      <rPr>
        <rFont val="Arial Narrow"/>
        <color theme="1"/>
        <sz val="10.0"/>
      </rPr>
      <t xml:space="preserve">H. Ciugudean, A. Dragotă, </t>
    </r>
    <r>
      <rPr>
        <rFont val="Arial Narrow"/>
        <i/>
        <color theme="1"/>
        <sz val="10.0"/>
      </rPr>
      <t>Cercetări arheologice la Alba Iulia-Pîclişa: descoperirile hallstattiene şi medievale timpurii (Campania din anul 2000). Apulum</t>
    </r>
    <r>
      <rPr>
        <rFont val="Arial Narrow"/>
        <color theme="1"/>
        <sz val="10.0"/>
      </rPr>
      <t xml:space="preserve"> XXXVIII/1, 2001, p. 269-288.</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</si>
  <si>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nota 17; p. 147, nota 15.</t>
    </r>
  </si>
  <si>
    <r>
      <rPr>
        <rFont val="Arial Narrow"/>
        <color theme="1"/>
        <sz val="10.0"/>
      </rPr>
      <t xml:space="preserve"> </t>
    </r>
    <r>
      <rPr>
        <rFont val="Arial Narrow"/>
        <color theme="1"/>
        <sz val="10.0"/>
      </rPr>
      <t xml:space="preserve">H.Ciugudean, A. Dragotă, </t>
    </r>
    <r>
      <rPr>
        <rFont val="Arial Narrow"/>
        <i/>
        <color theme="1"/>
        <sz val="10.0"/>
      </rPr>
      <t>Civilizaţia medievală timpurie din Transilvania: rit şi ritual funerar în secolele IX-XI.</t>
    </r>
    <r>
      <rPr>
        <rFont val="Arial Narrow"/>
        <color theme="1"/>
        <sz val="10.0"/>
      </rPr>
      <t xml:space="preserve"> Catalogul expoziţiei, Alba Iulia, Aprilie 2002.</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</si>
  <si>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notele 20, 21; p. 147, notele 18 și 19.</t>
    </r>
  </si>
  <si>
    <r>
      <rPr>
        <rFont val="Arial Narrow"/>
        <color theme="1"/>
        <sz val="10.0"/>
      </rPr>
      <t xml:space="preserve">Aurel Dragotă, </t>
    </r>
    <r>
      <rPr>
        <rFont val="Arial Narrow"/>
        <i/>
        <color theme="1"/>
        <sz val="10.0"/>
      </rPr>
      <t xml:space="preserve">Morminte cu echipament militar din orizontul II al necropolei de la Alba Iulia- Stația de Salvare (1979-1981)/Graves with equipment from the second horizon of Alba Iulia- Stația de Salvare necropolis (1979-1981), </t>
    </r>
    <r>
      <rPr>
        <rFont val="Arial Narrow"/>
        <color theme="1"/>
        <sz val="10.0"/>
      </rPr>
      <t xml:space="preserve">în: </t>
    </r>
    <r>
      <rPr>
        <rFont val="Arial Narrow"/>
        <i/>
        <color theme="1"/>
        <sz val="10.0"/>
      </rPr>
      <t xml:space="preserve">Transilvania </t>
    </r>
    <r>
      <rPr>
        <rFont val="Arial Narrow"/>
        <color theme="1"/>
        <sz val="10.0"/>
      </rPr>
      <t xml:space="preserve"> </t>
    </r>
    <r>
      <rPr>
        <rFont val="Arial Narrow"/>
        <color rgb="FF000000"/>
        <sz val="10.0"/>
      </rPr>
      <t xml:space="preserve">- serie nouă, anul XLVII (CLI), nr. 5-6, 2019, p. 107-124.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</si>
  <si>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</si>
  <si>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t>https://www.researchgate.net/publication/387691413_Thinking_in_Space_Why_are_funerary_sites_absent_in_eastern_parts_of_Transylvania_in_the_7th-11th_centuries</t>
  </si>
  <si>
    <t>https://journalsearches.com/journal.php?title=dacia</t>
  </si>
  <si>
    <t>Ciugudean Horia (Alba Iulia), Dragotă Aurel (ULBS), Popescu Monica Elena (Institutul de Istorie „George Barițiu” Cluj-Napoca)</t>
  </si>
  <si>
    <r>
      <rPr>
        <rFont val="Arial Narrow"/>
        <i/>
        <color theme="1"/>
        <sz val="10.0"/>
      </rPr>
      <t xml:space="preserve">The Transylvanian Cradle: The Funeral Landscape of Alba Iulia in the Light of „Stația de Salvare” Cemetery (9 th-11 th Centuries), </t>
    </r>
    <r>
      <rPr>
        <rFont val="Arial Narrow"/>
        <i val="0"/>
        <color theme="1"/>
        <sz val="10.0"/>
      </rPr>
      <t xml:space="preserve">in: </t>
    </r>
    <r>
      <rPr>
        <rFont val="Arial Narrow"/>
        <i/>
        <color theme="1"/>
        <sz val="10.0"/>
      </rPr>
      <t xml:space="preserve">Christianization in Early Medieval Transylvania. The Oldest Church in Transylvania and Its Interpretation </t>
    </r>
    <r>
      <rPr>
        <rFont val="Arial Narrow"/>
        <i val="0"/>
        <color theme="1"/>
        <sz val="10.0"/>
      </rPr>
      <t xml:space="preserve">(Edited by Daniela Marcu Istrate, Dan Ioan Mureșan and Gabriel Tiberiu Rustoiu), Brill, 2022, p. 78-114.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</si>
  <si>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</si>
  <si>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</si>
  <si>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17, nota 94; p. 19, nota 113.</t>
    </r>
  </si>
  <si>
    <r>
      <rPr>
        <rFont val="Arial Narrow"/>
        <color theme="1"/>
        <sz val="10.0"/>
      </rPr>
      <t xml:space="preserve">Dragotă A., </t>
    </r>
    <r>
      <rPr>
        <rFont val="Arial Narrow"/>
        <i/>
        <color theme="1"/>
        <sz val="10.0"/>
      </rPr>
      <t>Eggs Offerings in the Cemetery from Împăratului, Alba Iulia (10th-11th centuries)</t>
    </r>
    <r>
      <rPr>
        <rFont val="Arial Narrow"/>
        <color theme="1"/>
        <sz val="10.0"/>
      </rPr>
      <t xml:space="preserve">. în: I. M. Țiplic, M. Crîngaci Țiplic (eds.), </t>
    </r>
    <r>
      <rPr>
        <rFont val="Arial Narrow"/>
        <i/>
        <color theme="1"/>
        <sz val="10.0"/>
      </rPr>
      <t>Archaeology, Architecture and Informatics. ArhIn I. Medieval Changing Landscape. Settlements, Monasteries and Fortifications</t>
    </r>
    <r>
      <rPr>
        <rFont val="Arial Narrow"/>
        <color theme="1"/>
        <sz val="10.0"/>
      </rPr>
      <t>. Sibiu, p. 7-15.</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</si>
  <si>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</si>
  <si>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t>Dragotă Aurel (ULBS), Blăjan Mihai (Alba Iulia)</t>
  </si>
  <si>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</si>
  <si>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</si>
  <si>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r>
      <rPr>
        <rFont val="Arial Narrow"/>
        <color theme="1"/>
        <sz val="10.0"/>
      </rPr>
      <t xml:space="preserve">Dragotă A., Graves with ceremonial and worship objects from the King's Spring necropolis in  Alba Iulia, Alba county/ Hroby s obradnými a náboženskými predmetmi z pohrebiska Kráľovský prameň v Alba Iulii, župa Alba, în: </t>
    </r>
    <r>
      <rPr>
        <rFont val="Arial Narrow"/>
        <i/>
        <color theme="1"/>
        <sz val="10.0"/>
      </rPr>
      <t xml:space="preserve">Slovenská Archeológia </t>
    </r>
    <r>
      <rPr>
        <rFont val="Arial Narrow"/>
        <color theme="1"/>
        <sz val="10.0"/>
      </rPr>
      <t xml:space="preserve">LXV – 1, 2017, p. 163 – 175.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</si>
  <si>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</si>
  <si>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</si>
  <si>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</si>
  <si>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</si>
  <si>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</si>
  <si>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 </t>
    </r>
    <r>
      <rPr>
        <rFont val="Arial Narrow"/>
        <color rgb="FF000000"/>
        <sz val="10.0"/>
      </rPr>
      <t xml:space="preserve">Dragotă A., </t>
    </r>
    <r>
      <rPr>
        <rFont val="Arial Narrow"/>
        <i/>
        <color rgb="FF000000"/>
        <sz val="10.0"/>
      </rPr>
      <t xml:space="preserve">Suita militară din necropola de la Alba Iulia- Izvorul Împăratului (sec. X)/The Military Suite from Alba Iulia-Emperor’s Spring’s Necropolis, </t>
    </r>
    <r>
      <rPr>
        <rFont val="Arial Narrow"/>
        <color rgb="FF000000"/>
        <sz val="10.0"/>
      </rPr>
      <t xml:space="preserve">în: </t>
    </r>
    <r>
      <rPr>
        <rFont val="Arial Narrow"/>
        <i/>
        <color theme="1"/>
        <sz val="10.0"/>
      </rPr>
      <t xml:space="preserve">Transilvania- serie nouă, </t>
    </r>
    <r>
      <rPr>
        <rFont val="Arial Narrow"/>
        <color theme="1"/>
        <sz val="10.0"/>
      </rPr>
      <t xml:space="preserve">anul XLVI (CL), nr. 8, 2018, p. 70-81.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</si>
  <si>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</si>
  <si>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r>
      <rPr>
        <rFont val="Arial Narrow"/>
        <color theme="1"/>
        <sz val="10.0"/>
      </rPr>
      <t xml:space="preserve"> Dragotă A., Blăjan M., </t>
    </r>
    <r>
      <rPr>
        <rFont val="Arial Narrow"/>
        <i/>
        <color theme="1"/>
        <sz val="10.0"/>
      </rPr>
      <t>Graves with military equipment from the necropolis in Alba</t>
    </r>
    <r>
      <rPr>
        <rFont val="Arial Narrow"/>
        <i/>
        <color theme="1"/>
        <sz val="10.0"/>
      </rPr>
      <t>‑</t>
    </r>
    <r>
      <rPr>
        <rFont val="Arial Narrow"/>
        <i/>
        <color theme="1"/>
        <sz val="10.0"/>
      </rPr>
      <t>Iulia “Statia de Salvare” (1979–1981), horizon II*. Orbis Medievalis II. Inter tempora. The Chronology of the Early Medieval Period. Issues, Approaches, Results. Inter tempora. Cronologia perioadei medievale timpurii Probleme, abordări, rezultate.</t>
    </r>
    <r>
      <rPr>
        <rFont val="Arial Narrow"/>
        <color theme="1"/>
        <sz val="10.0"/>
      </rPr>
      <t xml:space="preserve"> Proceedings of the national conference Arad, 26th–29th September 2018/Lucrările conferinței naționale Arad, 26–29 septembrie 2018, Edited by | Editori Florin Mărginean, Ioan Stanciu, Keve László, Editura Mega, Cluj-Napoca, 2019, p. 197-227.</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</si>
  <si>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</si>
  <si>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Dragotă Aurel (ULBS), Rustoiu Gabriel Tiberiu (Muzeul Național al Unirii din Alba Iulia)</t>
  </si>
  <si>
    <r>
      <rPr>
        <rFont val="Arial Narrow"/>
        <color theme="1"/>
        <sz val="10.0"/>
      </rPr>
      <t xml:space="preserve">Dragotă A., Rustoiu G. T., </t>
    </r>
    <r>
      <rPr>
        <rFont val="Arial Narrow"/>
        <i/>
        <color theme="1"/>
        <sz val="10.0"/>
      </rPr>
      <t>Signet rings decorated with birds</t>
    </r>
    <r>
      <rPr>
        <rFont val="Arial Narrow"/>
        <color theme="1"/>
        <sz val="10.0"/>
      </rPr>
      <t xml:space="preserve">, în: </t>
    </r>
    <r>
      <rPr>
        <rFont val="Arial Narrow"/>
        <i/>
        <color theme="1"/>
        <sz val="10.0"/>
      </rPr>
      <t>Brukenthal. Acta Musei</t>
    </r>
    <r>
      <rPr>
        <rFont val="Arial Narrow"/>
        <color theme="1"/>
        <sz val="10.0"/>
      </rPr>
      <t>, VI/, 2011, p. 155-166.</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</si>
  <si>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</si>
  <si>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 xml:space="preserve">Dragotă Aurel (ULBS), Deleanu Valentin, Rustoiu Tiberiu-Gabriel, Matiș  Anca, Blăjan Mihai (Alba Iulia), </t>
  </si>
  <si>
    <r>
      <rPr>
        <rFont val="Arial Narrow"/>
        <color rgb="FF000000"/>
        <sz val="10.0"/>
      </rPr>
      <t>Dragotă A.,</t>
    </r>
    <r>
      <rPr>
        <rFont val="Arial Narrow"/>
        <color theme="1"/>
        <sz val="10.0"/>
      </rPr>
      <t xml:space="preserve"> Deleanu Valentin, Rustoiu Tiberiu-Gabriel, Matiș  Anca, Blăjan Mihai, </t>
    </r>
    <r>
      <rPr>
        <rFont val="Arial Narrow"/>
        <i/>
        <color theme="1"/>
        <sz val="10.0"/>
      </rPr>
      <t>Tipologia inventarului din cimitirul de la Alba Iulia-Izvorul Împăratului (sec. X-XI)/The categorization the funeral artefacts  from Alba Iulia- Izvorul Împăratului cemetery site, în: Apulum</t>
    </r>
    <r>
      <rPr>
        <rFont val="Arial Narrow"/>
        <color theme="1"/>
        <sz val="10.0"/>
      </rPr>
      <t xml:space="preserve"> LV/1, 2018, p. </t>
    </r>
    <r>
      <rPr>
        <rFont val="Arial Narrow"/>
        <color rgb="FF000000"/>
        <sz val="10.0"/>
      </rPr>
      <t>325-351.</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</si>
  <si>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</si>
  <si>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Dragotă Aurel (ULBS), Rustoiu Tiberiu Gabriel (MNUAI), Drîmbărean Matei (DJPCN Alba), Deleanu Valentin (Alba Iulia)</t>
  </si>
  <si>
    <r>
      <rPr>
        <rFont val="Arial Narrow"/>
        <color theme="1"/>
        <sz val="10.0"/>
      </rPr>
      <t xml:space="preserve">Dragotă A., . Rustoiu Gabriel Tiberiu,  Drîmbărean M., Deleanu V., </t>
    </r>
    <r>
      <rPr>
        <rFont val="Arial Narrow"/>
        <i/>
        <color theme="1"/>
        <sz val="10.0"/>
      </rPr>
      <t xml:space="preserve">The early medieval necropolis from Alba Iulia - Izvorul Împăratului. Archaeological researches in 2014., </t>
    </r>
    <r>
      <rPr>
        <rFont val="Arial Narrow"/>
        <color theme="1"/>
        <sz val="10.0"/>
      </rPr>
      <t xml:space="preserve">în: </t>
    </r>
    <r>
      <rPr>
        <rFont val="Arial Narrow"/>
        <i/>
        <color theme="1"/>
        <sz val="10.0"/>
      </rPr>
      <t>Apulum</t>
    </r>
    <r>
      <rPr>
        <rFont val="Arial Narrow"/>
        <color theme="1"/>
        <sz val="10.0"/>
      </rPr>
      <t xml:space="preserve"> LII/2015, p. 321-349.</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</si>
  <si>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</si>
  <si>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Opaiţe medievale timpurii de la Capidava, (Studia Universitatis 
Cibinensis. Seria Historica, 5,2008, pp. 45–56).</t>
  </si>
  <si>
    <t>Florin Curta, Din Antichitate până în Evul Mediu. Studii de arheologie,Editura Mega, Cluj Napoca (2024)</t>
  </si>
  <si>
    <t>https://www.academia.edu/125459324/Din_Antichitate_p%C3%A2n%C4%83_%C3%AEn_Evul_Mediu_Studii_de_arheologie</t>
  </si>
  <si>
    <t>Editura Mega, Cluj Napoca (2024)</t>
  </si>
  <si>
    <t>Ceramica smălţuită din secolele X–XI de la Capidava (Pontica, 45,2012, 
pp. 329–344)</t>
  </si>
  <si>
    <t>Ceramica medievală de la Capidava (secolele IX–XI), Astra 
Museum, Sibiu, 2016.</t>
  </si>
  <si>
    <t>Dobrinescu Cătălin (MINAC), Herlea Simona Maria (ULBS)</t>
  </si>
  <si>
    <t>Capidava sector X extramuros, în Cronica Cercetărilor Arheologice din România, campania 2010</t>
  </si>
  <si>
    <t>Zeno Karl Pinter, Claudia Urduzia, Cătălin Dobrinescu, Vitalie Bodolică, Răzvan C. Pop</t>
  </si>
  <si>
    <t>Centenarul cercetărilor arheologice de laCapidava III, Necropola medievala I, Ed. MNB, Sibiu 2024</t>
  </si>
  <si>
    <t>Editura Muzeului Național Brukenthal, Sibiu , 2024.</t>
  </si>
  <si>
    <t>Reiley, James D., David's Royal Probation in the Books of Samuel, Westminster Theological Seminary ProQuest Dissertations &amp; Theses,  2024. 31240329.</t>
  </si>
  <si>
    <t>https://www.proquest.com/openview/e8bde09d3b18a9ccee5834d47ed408a9/1?cbl=18750&amp;diss=y&amp;pq-origsite=gscholar</t>
  </si>
  <si>
    <t>J. Lemansky, Stosunek do samobójstwa w wypowiedziach autorów biblijnych i ich kontekst narratywno-kulturowy, Collectanea Theologica 2024</t>
  </si>
  <si>
    <t>https://czasopisma.uksw.edu.pl/index.php/ct/index</t>
  </si>
  <si>
    <t>Franz-Xaver HUBMANN, DIE BESTATTUNG JESU. ÜBERLEGUNGEN AUSGEHEND VON 2 SAM 21,1-14 MIT BLICK AUF MK 15,42-16,1: Sacra Scripta XXII (2024), 108-122</t>
  </si>
  <si>
    <t>https://www.ceeol.com/search/article-detail?id=1285816</t>
  </si>
  <si>
    <t>Central and Eastern European Online Library</t>
  </si>
  <si>
    <r>
      <rPr>
        <rFont val="Arial Narrow"/>
        <color rgb="FF000000"/>
        <sz val="10.0"/>
      </rPr>
      <t xml:space="preserve">M. Husár, S. Oţa, </t>
    </r>
    <r>
      <rPr>
        <rFont val="Arial Narrow"/>
        <i/>
        <color rgb="FF000000"/>
        <sz val="10.0"/>
      </rPr>
      <t>Tracing medieval maces of Romania: evaluation of the Medieval Mace Heads from the National Museum of Romanian History in Bucharest (Romania)</t>
    </r>
    <r>
      <rPr>
        <rFont val="Arial Narrow"/>
        <color rgb="FF000000"/>
        <sz val="10.0"/>
      </rPr>
      <t xml:space="preserve">, in </t>
    </r>
    <r>
      <rPr>
        <rFont val="Arial Narrow"/>
        <i/>
        <color rgb="FF000000"/>
        <sz val="10.0"/>
      </rPr>
      <t>Archaeologia historica</t>
    </r>
    <r>
      <rPr>
        <rFont val="Arial Narrow"/>
        <color rgb="FF000000"/>
        <sz val="10.0"/>
      </rPr>
      <t>, 2024</t>
    </r>
  </si>
  <si>
    <t>https://journals.phil.muni.cz/archaeologia-historica/article/view/38875</t>
  </si>
  <si>
    <t>Radu, Sorin</t>
  </si>
  <si>
    <t>Beer, M., Radu S. &amp; Kührer-Wielach, F. (Hg.). Germanii din România. Migrație și patrimoniu cultural după 1945, București, 2019.</t>
  </si>
  <si>
    <t>Iunesch, Liana Regina [Hrsg.]; Pfützner, Robert [Hrsg.]; Leonhard, Teresa [Hrsg.]; Cioflec, Eveline [Hrsg.]; Ionescu,Alina Geanina [Hrsg.]; Moldovan, Alina-Maria [Hrsg.]Tradition und Transition im deutschsprachigen Bildungswesen in Rumänien, Cluj-Napoca : Editura Mega 2024, p.183-184</t>
  </si>
  <si>
    <t>Sorin Radu, Oliver Jens Schmitt (coord.). România interbelică. Modernizarea politico-
instituțională și discurs national. Iași, Polirom, 2023.</t>
  </si>
  <si>
    <t>Aurel FONDOS,ASPECTE ISTORIOGRAFICE PRIVIND VIAȚA COTIDIANĂ
ÎN BASARABIA INTERBELICĂ, în STUDIA UNIVERSITATIS MOLDAVIAE
Revista științifică a Universității de Stat din Moldova, 2024, nr. 10(200), p. 50</t>
  </si>
  <si>
    <t>https://humanities.studiamsu.md/wp-content/uploads/2025/02/06_Fondos.pdf</t>
  </si>
  <si>
    <t>Sorin Radu, Electoratul din România interbelică, 2004</t>
  </si>
  <si>
    <t>Mihai Panu, Cultură și ideologie în România interbelică: Rolul cărților ca mijloace de propagandă, in Quaestiones Romanicae, p. 28</t>
  </si>
  <si>
    <t>https://ciccre.uvt.ro/sites/default/files/2024-07/qr_xi_3_mihai_panu.pdf</t>
  </si>
  <si>
    <t>ERIH Plus, CEEOL</t>
  </si>
  <si>
    <t>Sorin Radu, „Mitul eroului salvator –
Cazul Generalului Alexandru Averescu”, Apulum 35 (1998), 545–558.</t>
  </si>
  <si>
    <t>Iustina Fieraru, Țăranul român oglindit în paginile gazetei poporale „Libertatea” din Orăștie (1921–1926). Contribuții, VOL. XXXI, 2024, p. 1–224., citare  p. 177</t>
  </si>
  <si>
    <t>https://www.ceeol.com/search/journal-detail?id=2409</t>
  </si>
  <si>
    <t>Sorin Radu, „Considerații privind gazetele poporale din Transilvania apărute înainte de
Primul Război Mondial”, Anuarul Institutului de Cercetări Socio-Umane Sibiu III (1996), 209–219</t>
  </si>
  <si>
    <t>Iustina Fieraru, Țăranul român oglindit în paginile gazetei poporale „Libertatea” din Orăștie (1921–1926). Contribuții, VOL. XXXI, 2024, p. 1–224., citare  p. 178</t>
  </si>
  <si>
    <t>Sorin Radu, „Considerații privind structura și organizarea presei românești din Transilvania
în perioada interbelică (1919–1939)”
, Apulum XXXIII (1996)</t>
  </si>
  <si>
    <t>Oliver Jens Schmitt, Sorin Radu, „Introducere”, în România interbelică. Modernizare
politico-instituțională și discurs național, Sorin Radu, Oliver Jens Schmitt (eds.) (Iași: Polirom,
2023)</t>
  </si>
  <si>
    <t>Iustina Fieraru, Țăranul român oglindit în paginile gazetei poporale „Libertatea” din Orăștie (1921–1926). Contribuții, VOL. XXXI, 2024, p. 1–224., citare  p. 185</t>
  </si>
  <si>
    <t>Sorin Radu, „Statul național și integrarea politică a țăranilor: o temă de cercetare deschisă”,în Sorin Radu, O.j. Schmitt, România interbelică</t>
  </si>
  <si>
    <t>Iustina Fieraru, Țăranul român oglindit în paginile gazetei poporale „Libertatea” din Orăștie (1921–1926). Contribuții, VOL. XXXI, 2024, p. 1–224., citare  p. 184</t>
  </si>
  <si>
    <t>Sorin Radu, Electoratul din România în anii democrației parlamentare (1919–1937) (Iași:
Institutul European, 2004),</t>
  </si>
  <si>
    <t>Iustina Fieraru, Țăranul român oglindit în paginile gazetei poporale „Libertatea” din Orăștie (1921–1926). Contribuții, VOL. XXXI, 2024, p. 1–224., citare  p. 189</t>
  </si>
  <si>
    <t>Sorin Radu, Oliver Jens Schmitt, „Introduction”, în Politics and Peasants in Interwar
Romania: Perceptions, Mentalities, Propaganda (Newcastle upon Tyne: Cambridge Scholars Publishing,
2017)</t>
  </si>
  <si>
    <t>Iustina Fieraru, Țăranul român oglindit în paginile gazetei poporale „Libertatea” din Orăștie (1921–1926). Contribuții, VOL. XXXI, 2024, p. 1–224., citare  p. 181</t>
  </si>
  <si>
    <t>Nicolaescu, Alexandru. "Tematica editorială a gazetei poporale Opinca (1885." Anuarul Institutului de Cercetări Socio-Umane Sibiu 31.31 (2024): 167-176.</t>
  </si>
  <si>
    <t>https://www.ceeol.com/search/article-detail?id=1298604</t>
  </si>
  <si>
    <t>Sorin Radu, Cosmin Budeancă, Countryside and Communism in Eastern Europe, Lit Verlag, 2016,</t>
  </si>
  <si>
    <t>Narrativity and Violence: Conceptual, Ethical and Methodological Challenges, editat de Doris Reisinger, Christof Mandry, Sabine Andresen, citare la p. 123.</t>
  </si>
  <si>
    <t>https://books.google.ro/books?hl=ro&amp;lr=&amp;id=9jk2EQAAQBAJ&amp;oi=fnd&amp;pg=PA123&amp;ots=3UoBfThHTm&amp;sig=wXmABLueeH_uBxcMdx1kfvLC6_A&amp;redir_esc=y#v=onepage&amp;q&amp;f=false</t>
  </si>
  <si>
    <t>Sorin Radu, Moderinzarea sistemului electoral din România, Iasi, 2005</t>
  </si>
  <si>
    <t>REALITĂȚI SOCIO-ECONOMICE, MENTALITATE ȘI IDENTITATE ROMÂNEASCĂ, editate de Georgeta Ghionea,Cetatea de Scaun, 2024, citare p. 115.</t>
  </si>
  <si>
    <t>https://books.google.ro/books?hl=ro&amp;lr=&amp;id=4MwcEQAAQBAJ&amp;oi=fnd&amp;pg=PA107&amp;ots=0OHmf-V10W&amp;sig=k7HcGIGsIux0YrrBmh50GbPYkCE&amp;redir_esc=y#v=onepage&amp;q&amp;f=false</t>
  </si>
  <si>
    <t>Sorin Radu, Ion Flueraș. Cetatea de Scaun 2012.</t>
  </si>
  <si>
    <t>Marius-Claudiu, Dincă. "Repere din activitatea muncitorilor brutari arădeni în perioada interbelică." Ziridava. Studia Historica XXIX (2024): 159-179. citare p. 176.</t>
  </si>
  <si>
    <t>https://ziridava-historica.ro/2024/09.pdf</t>
  </si>
  <si>
    <t>Sorin Radu, Political Activism in the Romanian Countryside of the 1930s: The Peasants from Hunedoara...
[</t>
  </si>
  <si>
    <t>Institutional perspectives on corporate social responsibility (CSR) in agricultural enterprises amidst social movement debates
A Hajdu - 2024 - econstor.eu</t>
  </si>
  <si>
    <t>https://www.econstor.eu/bitstream/10419/312787/1/Hajdu_2024_corporate_social_responsibility.pdf</t>
  </si>
  <si>
    <t>Sorin Radu, Wellington House and British propaganda in an original document of 1916</t>
  </si>
  <si>
    <t>Apak, Dilhan. "BİRİNCİ DÜNYA SAVAŞI’NDAKİ PROPAGANDA FAALİYETLERİNİN İLETİŞİM ARAŞTIRMALARI İLE ETKİLEŞİMİ." İnönü Üniversitesi İletişim Fakültesi Elektronik Dergisi (İNİF E-Dergi) 9.2 (2024): 152-173. Citare la p. 157</t>
  </si>
  <si>
    <t>https://dergipark.org.tr/en/download/article-file/4052686</t>
  </si>
  <si>
    <t>İpek, Belgin. "I. DÜNYA SAVAŞININ İLLÜSTRASYON SANATINA ETKİSİ." Uluslararası İletişim ve Sanat Dergisi 3.3 (2024): 86-110. Citare la p. 97.</t>
  </si>
  <si>
    <t>https://iletisimvesanat.com/files/iletisimvesanat/6e9667bb-a953-4bee-bb8c-43c15819788b.pdf</t>
  </si>
  <si>
    <t xml:space="preserve"> Iubirea între divorț și căsătorie. Studii de caz în mediul ortodox transivănean</t>
  </si>
  <si>
    <t>Stupariu M.I., Stasac. M.S., Linc, R.Structural Evolution of Demographic Indicatiors on Divorces in Romania: A Comparative Analysis by Residence, Regions and Socio-Demographic Characteristics. Analele Universității din Oradea. Seria Geografie, 34 ( 2), p. 148-174</t>
  </si>
  <si>
    <t>https://istgeorelint.uoradea.ro/Reviste/Anale/arhiva.2024-2.html</t>
  </si>
  <si>
    <t>https://kanalregister.hkdir.no/publiseringskanaler/erihplus/periodical/info.action?id=488584</t>
  </si>
  <si>
    <t xml:space="preserve">Luca, S.A (ULBS)., Georgescu, A. (MNV), Tudorie, A (ULBS), Marţiş, F. 
</t>
  </si>
  <si>
    <t>Cristian III. Realităţi cronologice şi culturale...</t>
  </si>
  <si>
    <t>Sabin Adrian Luca, NEOLITHIC AND ENEOLITHIC STRATIGRAPHY OF THE ARCHAEOLOGICAL SITE
FROM TURDAȘ ‘LUNCĂ’, HUNEDOARA COUNTY: THE 1992 - 2019 RESEARCH CAMPAIGNS, Buletinul Muzeului Județean Teleorman, 2023</t>
  </si>
  <si>
    <t>https://www.ceeol.com/search/viewpdf?id=1333731</t>
  </si>
  <si>
    <t>Luca, S.A (ULBS)., Tudorie, A.(ULBS), Ciută M.M. (ULBS)</t>
  </si>
  <si>
    <t>Data concerning C164 feature from Turdaş-Luncă
(Hunedoara County)’</t>
  </si>
  <si>
    <t>Luca, S.A (ULBS)., Perianu, F. (ULBS), Luca, A. (MNB), Tudorie, A. (MNB), Păpureanu, A.-M. (MNB)</t>
  </si>
  <si>
    <t>Oameni şi zei. Un sanctuar al neoliticului timpuriu?, Bibliotheca Brukenthal LXXXII, Sibiu: Ed. Muzeului Naţional
Brukenthal, 2022</t>
  </si>
  <si>
    <t>Organizarea defensivă a Transilvaniei în Evul Mediu: secolele X-XIV</t>
  </si>
  <si>
    <t xml:space="preserve">Alexandru Florin Cioltei, Cariera prepozitului de Sibiu în regatul Ungariei, sub regii arpadieni și angevini în secolele XII−XIV, Anuarul Institutului de Cercetări Socio-Umane Sibiu, XXXI, 2024, </t>
  </si>
  <si>
    <t>https://scholar.google.ro/scholar?oi=bibs&amp;hl=ro&amp;cites=12826018843456201381,6330618571761191416</t>
  </si>
  <si>
    <t>https://www.ceeol.com/search/article-detail?id=1298510</t>
  </si>
  <si>
    <t>Ina Mogâldea, Cercetări privind comportamentul antreprenorului în desfășurarea
activităților non-agricole din Republica Moldova</t>
  </si>
  <si>
    <t>https://www.ugal.ro/files/doctorat/sustineri/2024/REZUMAT_TEZA_DE_DOCTORAT_-_Mogildea.pdf</t>
  </si>
  <si>
    <t>teza doctorat</t>
  </si>
  <si>
    <t>Transylvania in early Middle Ages, Alba Iulia-Heildelberg, 2006</t>
  </si>
  <si>
    <t xml:space="preserve">Milica Radišić, O opravdanosti termina bjelobrdska kultura u srednjovjekovnoj arheologiji, in Starohrvatska prosvjeta, Vol. III No. 51, 2024
</t>
  </si>
  <si>
    <t>https://scholar.google.ro/scholar?oi=bibs&amp;hl=ro&amp;cites=11119052469347121631,13074160860833104441,14283115511153791474&amp;as_sdt=5&amp;as_ylo=2024&amp;as_yhi=2024</t>
  </si>
  <si>
    <t>https://hrcak.srce.hr/clanak/476776</t>
  </si>
  <si>
    <t>Botone Daniela, Grama Blanca</t>
  </si>
  <si>
    <t>THE ROLE OF EMOTIONS IN ORGANIZATIONAL BEHAVIOUR</t>
  </si>
  <si>
    <t>Victor, Tarelate  ,  EMOTIONAL INTELLIGENCE AND EMPLOYEE RECOGNITION OF BANKS IN RIVERS STATE</t>
  </si>
  <si>
    <t>https://mail.bwjournal.org/index.php/bsjournal/article/view/2495</t>
  </si>
  <si>
    <t>GOOGLE SCHOLAR, J GATE, SHERP</t>
  </si>
  <si>
    <t>ĮGALINANČIO VADOVAVIMO TOBULINIMAS UAB ,,MM GRUPĖ“ , Justina Jasiulionė, Kostas Melnikavičius, Rūta Meištė
Utenos kolegija, Verslo ir technologijų fakultetas, ISSN 2669-0330 (online)
ĮŽVALGOS
2023 Nr. 1, p. 47-59</t>
  </si>
  <si>
    <t>https://www.utenos-kolegija.lt/upload/file_manager/Visuomenei/%C4%AE%C5%BEvalgos/2023-Nr1/5.%20J.%20Jasiulione,%20K.%20Melnikavicius,%20R.%20Meiste_IGALINANCIO%20VADOVAVIMO%20TOBULINIMAS%20UAB%20MM%20GRUPE.pdf</t>
  </si>
  <si>
    <t>GOOGLE SCHOLAR, ROAD, SUDOC</t>
  </si>
  <si>
    <t xml:space="preserve"> “When you thought that there is no one and nothing”: the value of psychodrama in working with abused women.</t>
  </si>
  <si>
    <t>Lim, M. (2024). A multilevel investigation of psychodramatic role-play techniques: psychosocial effects and neurobehavioural correlates.</t>
  </si>
  <si>
    <t>https://dr.ntu.edu.sg/bitstream/10356/183138/2/PhDThesis_MengyuLIM.pdf</t>
  </si>
  <si>
    <t>Google Scholar</t>
  </si>
  <si>
    <t>“When you thought that there is no one and nothing”: the value of psychodrama in working with abused women.</t>
  </si>
  <si>
    <t>Balija, P. (2024). Prednosti primjene određenih elemenata psihodrame u socijalnom radu (Doctoral dissertation, University of Zagreb. Faculty of Law. Theory and Methods of Social Work).</t>
  </si>
  <si>
    <t>https://repozitorij.unizg.hr/islandora/object/pravo:6055</t>
  </si>
  <si>
    <t xml:space="preserve">Kesen, M., &amp; Durmuş, Ş. (2024). The Effect of Loneliness on Job Embeddedness in Work Life: A Study on Healthcare Workers. Selcuk University Social Sciences Vocational School Journal, 27(1), 168-183. https://doi.org/10.29249/selcuksbmyd.1389662	</t>
  </si>
  <si>
    <t>https://dergipark.org.tr/tr/pub/selcuksbmyd/issue/84418/1389662</t>
  </si>
  <si>
    <t>Güneş, S., &amp; Karaca, A. (2024). Bir Kamu Kurumunda Örgütsel Dedikodu ile İş Yeri Yalnızlığı Arasındaki İlişkinin İncelenmesi. Uluslararası Yönetim Akademisi Dergisi, 7(1), 28-46.</t>
  </si>
  <si>
    <t>https://dergipark.org.tr/en/pub/mana/article/1343733</t>
  </si>
  <si>
    <t>Frost, F. J. M. Examining antecedents and outcomes to develop a holistic understanding of loneliness in work (Doctoral dissertation, University of Nottingham).</t>
  </si>
  <si>
    <t>https://eprints.nottingham.ac.uk/79809/</t>
  </si>
  <si>
    <t>YARIM, M. A. (2024). Organizational Loneliness in Educational Institutions. A Social Network Analysis Approach.</t>
  </si>
  <si>
    <t>https://www.researchsquare.com/article/rs-4682664/v1</t>
  </si>
  <si>
    <t>YARIM, M. A. (2024). A Social Network Analysis Approach To Organizational İsolation İn Public Schools.</t>
  </si>
  <si>
    <t>https://www.researchsquare.com/article/rs-4503205/v1</t>
  </si>
  <si>
    <t>GÜNEġ, S., &amp; KARACA, A. (2024). Bir Kamu Kurumunda Örgütsel Dedikodu ile ĠĢ Yeri Yalnızlığı Arasındaki ĠliĢkinin Ġncelenmesi. International Journal of Management Academy, 7(1).</t>
  </si>
  <si>
    <t>Erih Plus; EBSCO; Index Copernicus</t>
  </si>
  <si>
    <t xml:space="preserve">Dima, G.(UniTBV, &amp; Bucuță, M. D. (ULBS)(2016). </t>
  </si>
  <si>
    <t>(2016). The method of interpretative phenomenological analysis in psychodrama research. Zeitschrift für Psychodrama und Soziometrie, 15(1), 69-81.</t>
  </si>
  <si>
    <t>Dubas, M. M. The conscience of becoming the self–Interpretative Phenomenological Analysis.</t>
  </si>
  <si>
    <t>https://bip.kul.lublin.pl/files/1658/bip/awanse/dr/2024/dubas/dyzertercja_dubas.pdf</t>
  </si>
  <si>
    <t>Thompson, S. B. (2024). Tales from the Classroom: A Qualitative Study of Teacher Experiences with COVID-19.</t>
  </si>
  <si>
    <t>https://digitalcommons.liberty.edu/doctoral/5503/</t>
  </si>
  <si>
    <t>Benavides-Delgado, J., &amp; Pepinosa, A. P. R. (2024). Español Comprensión de la muerte y elaboración del duelo en niños durante la pandemia: Compreensão da morte e elaboração do luto. Informes Psicológicos, 24(1), 10-21.</t>
  </si>
  <si>
    <t>https://revistas.upb.edu.co/index.php/informespsicologicos/article/view/7865</t>
  </si>
  <si>
    <t>EBSCO; PUBLINDEX; Latin REV; ProQuest</t>
  </si>
  <si>
    <t>Cea, N. H., Jara, F. T., Contreras, J. M., Castro, J. C., &amp; Pino, B. A. Tejer Lazos con el Duelo: Reconstrucción de la Vida cuando un/a Amigo/a Joven ha Muerto. Corrección de Estilo: Silvia Sandra Guajardo Pérez Diseño y Diagramación: Paulina Carrasco Rebolledo, 62.</t>
  </si>
  <si>
    <t>https://psicologia.udp.cl/cms/wp-content/uploads/2024/11/Libro-Escuela-2024.pdf#page=65</t>
  </si>
  <si>
    <t>Libro Escuela; INVESTIGACIONES DE ESTUDIANTES DE PREGRADO DE PSICOLOGÍA UDP - 2023 | BIENESTAR, EDUCACIÓN Y SOCIEDAD; ISBN: 978-956-314</t>
  </si>
  <si>
    <t>RIZZI, V. Gestione di percorsi formali di Death Education in gruppi di approfondimento.</t>
  </si>
  <si>
    <t>https://thesis.unipd.it/handle/20.500.12608/80161</t>
  </si>
  <si>
    <t>FILOSA, L. Autodeterminazione e dignità fino alla fine: conoscere la legge 219/2017.</t>
  </si>
  <si>
    <t>https://thesis.unipd.it/handle/20.500.12608/74270</t>
  </si>
  <si>
    <t>SILVAGNA, C. L. Affrontare il lutto in ambito educativo: analisi del progetto di Death Education ‘Libellule nel cuore’attraverso le parole delle insegnanti e delle educatrici coinvolte.</t>
  </si>
  <si>
    <t>https://thesis.unipd.it/handle/20.500.12608/67244</t>
  </si>
  <si>
    <t>Akduru, HE, &amp; Polat, H. (2024). A RESEARCH ON THE RELATIONSHIP BETWEEN DEATH EDUCATION AND JOB SATISFACTION LEVELS OF FUNERAL SERVICE PRACTITIONERS. Journal of Management Sciences, 22(53), 1256-1278.</t>
  </si>
  <si>
    <t>https://dergipark.org.tr/tr/pub/comuybd/issue/86256/1431340</t>
  </si>
  <si>
    <t>Degi Park Akademik - Google Scholar</t>
  </si>
  <si>
    <t>Shanbhag, N., Bin Sumaida, A., Gurashi Ibrahim, H., Al-Harassi, A., Al-Dabbous, T., Javed, Z., ... &amp; Balaraj, K. (2024). Heart of Care: Embracing Grief and Growth in Oncology and Palliative Medicine. F1000Research, 13, 1068.</t>
  </si>
  <si>
    <t>https://f1000research.com/articles/13-1068/v1   https://f1000research.com/articles/13-1068</t>
  </si>
  <si>
    <t>CrossRef</t>
  </si>
  <si>
    <t>De la Rosa-Eduardo, R., Osés-Zubiri, M., &amp; Sáenz-Mendía, R. (2024). Cuidados paliativos en las facultades de enfermería españolas. Index de Enfermería, 33(3).</t>
  </si>
  <si>
    <t>https://scielo.isciii.es/scielo.php?pid=S1132-12962024000300021&amp;script=sci_arttext</t>
  </si>
  <si>
    <t>SciELO</t>
  </si>
  <si>
    <t>Rees, A., Rushe, E., Smith, B., &amp; Hogg, J. (2024). Conversations about death and dying: A co-created workshop for healthcare students. Developing Academic Practice, 2024(August), 1-10.</t>
  </si>
  <si>
    <t>https://www.liverpooluniversitypress.co.uk/doi/10.3828/dap.2024.15</t>
  </si>
  <si>
    <t>Liverpool University Press (LUP)</t>
  </si>
  <si>
    <t>Monte, P. C. B., &amp; Botelho, N. M. (2024). O ensino dos cuidados paliativos nos cursos de graduação em saúde. Cuadernos de Educación y Desarrollo, 16(8), e5355-e5355. 
https://doi.org/10.55905/cuadv16n8-134</t>
  </si>
  <si>
    <t>https://ojs.cuadernoseducacion.com/ojs/index.php/ced/article/view/5355</t>
  </si>
  <si>
    <t>LatinDex Diretorio</t>
  </si>
  <si>
    <t>Decker, A. E. (2024). Addressing Inequities in the Death and Dying Experience through Multidisciplinary Education and Training. Washington State University.</t>
  </si>
  <si>
    <t>https://www.proquest.com/openview/b727e43c9e9f9172b6075430d58c871d/1?cbl=18750&amp;diss=y&amp;pq-origsite=gscholar</t>
  </si>
  <si>
    <t>Pro Quest</t>
  </si>
  <si>
    <t>Zeilinger, E. Health literacy and its relation to awareness and perception of palliative care.</t>
  </si>
  <si>
    <t>https://repositorium.meduniwien.ac.at/obvumwhs/content/titleinfo/10242006/full.pdf</t>
  </si>
  <si>
    <t xml:space="preserve">Dima, G.(Unit BV), &amp; Bucuta, M. D.(ULBS) </t>
  </si>
  <si>
    <t xml:space="preserve"> (2015). The Process of Transition from Public Care to Independent Living: A Resilience-Based Approach. Revista de Cercetare si Interventie Sociala, 50.</t>
  </si>
  <si>
    <t>Hasheela, M. W. (2024). Effects of Grant Termination for Orphans, Vulnerable Children and Their Caregivers in Windhoek, Namibia.</t>
  </si>
  <si>
    <t>https://scholarsarchive.library.albany.edu/etd/39/</t>
  </si>
  <si>
    <t>TUȘA, E., STERIE, C. D., &amp; CIOBOTARU, L. (2024). THE QUALITY OF LIFE OF INSTITUTIONALIZED CHILDREN. CASE STUDY. Revista Universitară de Sociologie, (2).</t>
  </si>
  <si>
    <t>https://www.ceeol.com/search/article-detail?id=1283798</t>
  </si>
  <si>
    <t>Orkibi, H.(U Haifa)  Biancalani, G.,(U Padova) Bucuţã, M.D., (ULBS) Sassu, R.,(ULBS) Wieser, M.(U Alpia Au)A., Franchini, L., Raccichini, M., Azoulay, B.,(U Haifa) Ciepliñski, K.M.,(U Pol) Leitner, A. and Varani, S.,</t>
  </si>
  <si>
    <t>2021. Students’ confidence and interest in palliative and bereavement care: A European study. Frontiers in Psychology, 12, p.616526.</t>
  </si>
  <si>
    <t>What Makes Work Meaningful" Studies in Business and Economics, vol.12, no.2, 3917, pp.46-52. https://doi.org/10.1515/sbe-2017-0020</t>
  </si>
  <si>
    <t>Albrecht F, Lutz G, Atzeni G, Berberat PO, Matcau P, Jedlicska N, Kiessling C. Insights into the meaning of medical students' studies. An online survey at two medical faculties. GMS J Med Educ. 2024 Sep 16;41(4):Doc45. doi: 10.3205/zma001700. PMID: 39415806; PMCID: PMC11474645</t>
  </si>
  <si>
    <t>https://journal.ipb.ac.id/index.php/jmo/indexing</t>
  </si>
  <si>
    <t>Grama, Blanca</t>
  </si>
  <si>
    <t>The student adaptation to college questionnaire (SACQ) for use with Romanian students. Psihologia Resurselor Umane, 16(1), 16-26.</t>
  </si>
  <si>
    <t>Farzaneh Michaeli ManeeBibiaghdas AsghariSheler AbkhizEvaluation of the Psychometric Properties of Student Adaptation to College Questionnaire Among Iranian Freshmen.Iran J Psychiatry Behav Sci.18(1):e138945.https://doi.org/10.5812/ijpbs-138945.</t>
  </si>
  <si>
    <t>https://brieflands.com/articles/ijpbs-138945.html</t>
  </si>
  <si>
    <t>https://www.tandfonline.com/journals/cher20</t>
  </si>
  <si>
    <t>Khoirini, F. N., &amp; Andriany, A. R. (2024). HUBUNGAN PEER SUPPORT DENGAN ACADEMIC ADJUSTMENT SISWA SMA IT ABU BAKAR BOARDING SCHOOL KULON PROGO. International Conference on Humanity Education and Society (ICHES), 3(1). Retrieved from https://proceedingsiches.com/index.php/ojs/article/view/146</t>
  </si>
  <si>
    <t>https://proceedingsiches.com/index.php/ojs/article/view/146</t>
  </si>
  <si>
    <t>https://proceedingsiches.com/index.php/ojs/index</t>
  </si>
  <si>
    <t>Gabriela-Maria MAN (ULBS) și Mihaela MAN (ULBS)</t>
  </si>
  <si>
    <t>Subbiah, A. (2024). Challenges and Future Prospects in Industrial Revolution 5.0. Utilizing Renewable Energy, Technology, and Education for Industry 5.0, 1-22.</t>
  </si>
  <si>
    <t>https://www.igi-global.com/chapter/challenges-and-future-prospects-in-industrial-revolution-50/352693</t>
  </si>
  <si>
    <t>IGI Global Scienfific Publisher</t>
  </si>
  <si>
    <t>Burt, E. C. (2024). Black Women’s journey to higher education executive leadership: Becoming college and university presidents, provosts, and chief officers (Order No. 31766886). Available from ProQuest Central; Publicly Available Content Database. (3157059664). Retrieved from https://www.proquest.com/dissertations-theses/black-women-s-journey-higher-education-executive/docview/3157059664/se-2</t>
  </si>
  <si>
    <t>https://www.proquest.com/citedreferences/MSTAR_3157059664/8C68AB16197B48FEPQ/1?accountid=8083&amp;sourcetype=Dissertations%20&amp;%20Theses</t>
  </si>
  <si>
    <t>Proquest</t>
  </si>
  <si>
    <t>Baporikar, N. (2024). Diversity Management Strategies for Enhancing Organizational Performance. In A. Diene (Ed.), Leadership Strategies for Effective Diversity Management (pp. 75-94). IGI Global Scientific Publishing. https://doi.org/10.4018/979-8-3693-1050-2.ch005
Chicago</t>
  </si>
  <si>
    <t>https://www.igi-global.com/chapter/diversity-management-strategies-for-enhancing-organizational-performance/336242</t>
  </si>
  <si>
    <t>Jerald Mondonga &amp; Tawanda Chinengundu (2024)Challenges of Skills Transfer for Zimbabwean
Migrant Workers in the Diaspora:
A Systematic Review</t>
  </si>
  <si>
    <t>https://www.researchgate.net/profile/Joburg-Mahuyu/publication/383859371_Diasporean_2-AASBS_16_2024/links/66dd5f342390e50b2c76903c/Diasporean-2-AASBS-16-2024.pdf#page=301</t>
  </si>
  <si>
    <t>Alternation African Scholarship Book Series,</t>
  </si>
  <si>
    <t>Retirement, predictive factors of retirement and retirement adjustment</t>
  </si>
  <si>
    <t>Powell, A. C., Berg-Poppe, P., Pickett, A. C., Ikiugu, M., &amp; Molitor, W. L. (2024). The Effect of Athletic Identity and Other Factors on Adaptation to Sport Retirement. Journal of Intercollegiate Sport, 17(3).</t>
  </si>
  <si>
    <t>https://journals.ku.edu/jis/article/view/21516</t>
  </si>
  <si>
    <t>DOAJ</t>
  </si>
  <si>
    <t>Azaare, B. A., &amp; Kuranchie, A. (2024). Public Sector Employees’ Arrangement and Plans Towards Retirement in Ghana. Asian J. Educ. Soc. Stud, 50(3), 121-131.</t>
  </si>
  <si>
    <t>https://www.researchgate.net/profile/Alfred-Kuranchie/publication/378153850_Public_Sector_Employees'_Arrangement_and_Plans_Towards_Retirement_in_Ghana/links/65cae5571bed776ae34ced2a/Public-Sector-Employees-Arrangement-and-Plans-Towards-Retirement-in-Ghana.pdf</t>
  </si>
  <si>
    <t>Stoica M., Brate A.T., Bucuta M., Dura H., Morar S</t>
  </si>
  <si>
    <t>The association of loneliness at the workplace with organisational variables</t>
  </si>
  <si>
    <t>Frost, Fiona Jane Marie (2024) Examining antecedents and outcomes to develop a holistic understanding of loneliness in work. PhD thesis, University of Nottingham.</t>
  </si>
  <si>
    <t>https://eprints.nottingham.ac.uk/79809/1/Fiona%20Frost%20PhD%20Thesis%2020201114.pdf</t>
  </si>
  <si>
    <t>Kesen, M., &amp; Durmuş, Ş. (2024). İş Yaşamında Yalnızlığın İşe Gömülmüşlüğe Etkisi: Sağlık Çalışanları Üzerine Bir Araştırma. Selçuk Üniversitesi Sosyal Bilimler Meslek Yüksekokulu Dergisi, 27(1), 168-183. https://doi.org/10.29249/selcuksbmyd.1389662</t>
  </si>
  <si>
    <t>https://dergipark.org.tr/en/pub/selcuksbmyd/article/1389662</t>
  </si>
  <si>
    <t>ERIHPLUS https://dergipark.org.tr/en/pub/selcuksbmyd/indexes</t>
  </si>
  <si>
    <t>Güneş, S., &amp; Karaca, A. (2024). Bir Kamu Kurumunda Örgütsel Dedikodu ile İş Yeri Yalnızlığı Arasındaki İlişkinin İncelenmesi. Uluslararası Yönetim Akademisi Dergisi, 7(1), 28-46. https://doi.org/10.33712/mana.1343733</t>
  </si>
  <si>
    <t>Brate, A. T.</t>
  </si>
  <si>
    <t xml:space="preserve"> Compulsive Internet Use and Academic Procrastination: Significant Comparative, Correlative and Predicting Indicators in a Romanian Student Sample. </t>
  </si>
  <si>
    <t>Rian Delmar Etwiory &amp;
Doddy Hendro Wibowo (2024). HUBUNGAN ANTARA PROBLEMATIC INTERNET USE DENGAN PROKRASTINASI AKADEMIK MAHASISWA, Journal of Innovation Research and Knowledge, printed version of ISSN: 2798-3471 and the online version of ISSN: 2798-3641</t>
  </si>
  <si>
    <t>https://bajangjournal.com/index.php/JIRK/article/view/7815</t>
  </si>
  <si>
    <t xml:space="preserve">Grecu, A., Brate, A. T., Bucuţă, M., Milcu, M., &amp; Cernuşcă Miţariu, M. </t>
  </si>
  <si>
    <t xml:space="preserve">The role of individual differences as predictors in the process of occupational stress for Romanian teachers. European Journal of Science and Theology, 10(3), 179-184.  </t>
  </si>
  <si>
    <t xml:space="preserve">Nalla Bala Kalyan (2024). Various Dimensions of Personal and Professional Work Life Balance of Employees in Power Industry in India, East African Scholars Journal of Economics, Business and Management Abbreviated Key Title: East African Scholars J Econ Bus Manag ISSN  2617-4464 (Print) | ISSN  2617-7269 (Online) </t>
  </si>
  <si>
    <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t>
  </si>
  <si>
    <t xml:space="preserve">Stoica, M., &amp; Brate, A. T. </t>
  </si>
  <si>
    <t xml:space="preserve"> Resilience, organizational commitment, supervisory support and loneliness at work in a medical unit. Psychology of Human Resources Journal, 11(2), 71–82.</t>
  </si>
  <si>
    <t>Tortumlu, M., &amp; Uzunbacak, H. H. (2024). Home, Office or Hybrid? Which is the Ideal Working Model for Software Developers?. Journal of Mehmet Akif Ersoy University Economics and Administrative Sciences Faculty, 11(2), 884-903. https://doi.org/10.30798/makuiibf.1443197</t>
  </si>
  <si>
    <t>https://dergipark.org.tr/en/pub/makuiibf/issue/85701/1443197</t>
  </si>
  <si>
    <t xml:space="preserve">Carmen Alexandra Ranca, Eugen Iordănescu (ULBS),
</t>
  </si>
  <si>
    <t>Assessment of Organizational Trust: Preliminary Data for Romanian Adaptation of the Organizational Trust Inventory Short Form,
Procedia - Social and Behavioral Sciences,</t>
  </si>
  <si>
    <t>Tezel, M. T. (2024). Sağlık Çalışanlarında Değişim Yorgunluğunun Örgütsel Güven ve Çalışma Yaşam Kalitesine Etkisi: Üniversite Hastanesi Örneği.</t>
  </si>
  <si>
    <t>https://acikerisim.selcuk.edu.tr/items/fa8a7dbf-9075-4fd8-a511-5f6b29ea4b2e</t>
  </si>
  <si>
    <t>Răulea E.C. &amp; Răulea I.C. (ULBS)</t>
  </si>
  <si>
    <t>The impact of electronic communication technology on teamwork</t>
  </si>
  <si>
    <t>: Bor, K. E., &amp; Miroga, J. (2024). Project development approaches and performance of constituency
development fund construction projects in the county government of Kakamega, Kenya. The Strategic Journal of
Business &amp; Change Management, 11 (4), 496 – 510. http://dx.doi.Org/10.61426/Sjbcm.v11i4.3101DOI: http://dx.doi.org/10.61426/sjbcm.v11i4.3101</t>
  </si>
  <si>
    <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t>
  </si>
  <si>
    <t>researchgate.net</t>
  </si>
  <si>
    <t>Andronic, R. L., Andronic, A. O., Doval, E., Lepădatu, I., Negulescu, O., &amp; Răulea I.C. (ULBS)</t>
  </si>
  <si>
    <t>Andronic, R. L., Andronic, A. O., Doval, E., Lepădatu, I., Negulescu, O., &amp; Răulea, C. (2012). Opinions about distance learning in Romania–a comparative research. Procedia-Social and Behavioral Sciences, 69, 2151-2155.</t>
  </si>
  <si>
    <t>Michalcewicz-Kaniowska Małgorzata M , Komarnicka Anna , Toader Cosmina-Simona „Prospects of using remote teaching in school education – research findings” DOI 10.29119/1641-3466.2024.193.6</t>
  </si>
  <si>
    <t>https://yadda.icm.edu.pl/baztech/element/bwmeta1.element.baztech-b5d33f5e-2d0d-47c7-ad7c-28885928b701</t>
  </si>
  <si>
    <t>baztech.pl</t>
  </si>
  <si>
    <t>Stefenel, D., Raulea, C., &amp; Stef L. (ULBS)</t>
  </si>
  <si>
    <t xml:space="preserve">Stefenel, D., Raulea, C., &amp; Stef L. (2014). Coping Mechanism in a Socio–Educational Light: A Case Study in Nowadays’ Romanian Medical Organizations. Procedia-Social and Behavioral Sciences, 116, 2205-2209. https://doi.org/10.1016/j.sbspro.2014.01.544 </t>
  </si>
  <si>
    <t>DIAC, Daniela; CUMPĂT, Marinela Carmen. „Human Resources Managemnt in Public Hospitals in Romania” Cross - Cultural Management Journal; Iași Vol. XXVI, Iss. 1,  (2024): 53-62. DOI:10.70147/c265362</t>
  </si>
  <si>
    <t>https://www.proquest.com/openview/5ce4887cb48215cf47b149d3877ba66e/1?cbl=4464511&amp;pq-origsite=gscholar</t>
  </si>
  <si>
    <t>www.proquest.com
https://seaopenresearch.eu/</t>
  </si>
  <si>
    <t>Psihologia relațiilor interpersonale. Competiție și conflict. Iași: Polirom, 2005</t>
  </si>
  <si>
    <t>Aurica Buzenco, Ștefan Istrate. Impactul activităților muzicale în dezvoltarea competențelor de cercetare pentru incluziunea socială la preadolescenți, în. Cercetarea pedagogică: exigențe contemporane și perspective de dezvoltare, pp. 516-521</t>
  </si>
  <si>
    <t>https://ibn.idsi.md/sites/default/files/imag_file/516-521_1.pdf</t>
  </si>
  <si>
    <t>Psihologia relațiilor interpersonale. Competiție și conflict. Iași: Polirom, 2008</t>
  </si>
  <si>
    <t xml:space="preserve">Lucia Bîtca, Promovarea relațiilor sănătoase pentru a diminua bullying-ul în grupurile de preadolescenți, în. „Perspectivele și Problemele Integrării în Spațiul European al Cercetării și Educației” 
Volumul XI, Partea 2. Cahul: USC, 2024 </t>
  </si>
  <si>
    <t>https://ibn.idsi.md/sites/default/files/imag_file/175-182_7.pdf</t>
  </si>
  <si>
    <t>Ibekwe, K. I., Etukudoh, E. A., Nwokediegwu, Z. Q. S., Umoh, A. A., Adefemi, A., &amp; Ilojianya, V. I. (2024). Energy security in the global context: A comprehensive review of geopolitical dynamics and policies. Engineering Science &amp; Technology Journal, 5(1), 152-168.</t>
  </si>
  <si>
    <t>https://www.fepbl.com/index.php/estj/article/view/741/932</t>
  </si>
  <si>
    <t>Google Scholar, Crossref, DOAJ</t>
  </si>
  <si>
    <t>Aliyev, S., Gulaliyev, M., Purhani, S., Mehdiyeva, G., &amp; Mustafayev, E. (2024). Comparative assessment of energy security level: the case of the South Caucasus countries. International Journal of Energy Economics and Policy, 14(1), 651-662.</t>
  </si>
  <si>
    <t>https://www.zbw.eu/econis-archiv/bitstream/11159/653349/1/188391955X_0.pdf</t>
  </si>
  <si>
    <t>RePEc and IDEAS; Cabell's Directory of Publishing Opportunities in Economics &amp; Finance; Australian Business Deans Council (ABDC)'s Journals' Rating List; DOAJ; Excellence in Research for Australia (ERA); Crossref; ProQuest - ABI/INFORM; United Nations SDG Publishers Compact Members; Academic Journals Database; EBSCO; IndexCopernicus; JournalSeek; Google Scholar; MIAR; Norwegian List; SOBIAD; Open J-Gate; GetCited; Lockss; NewJour; PKP Open Archives Harvester</t>
  </si>
  <si>
    <t>Gupta, K., &amp; Singh, N. (2024). A systematic review of literature on Greenwashing. Sustainability Development through Green Economics, 114, 75-90.</t>
  </si>
  <si>
    <t>https://doi.org/10.1108/S1569-375920240000114005</t>
  </si>
  <si>
    <t>Book series
Contemporary Studies in Economic and Financial Analysis
Emerald Publishing Limited
ISBN
978-1-83797-425-2
eISBN
978-1-83797-424-5</t>
  </si>
  <si>
    <t>Kovalchuk, O., Berezka, K., Babala, L., Ivanytskyy, R., Karpyshyn, N., &amp; Zhuk, N. (2024, September). Modeling Country Economic Security: a Machine Learning Approach. In 2024 14th International Conference on Advanced Computer Information Technologies (ACIT) (pp. 370-375). IEEE.</t>
  </si>
  <si>
    <t>https://doi.org/10.1109/ACIT62333.2024.10712462</t>
  </si>
  <si>
    <t>ProQuest
IET (The Institution of Engineering and Technology)
NLM (US National Library of Medicine)
CrossRef</t>
  </si>
  <si>
    <t>Stevanka, K., &amp; Chvala, O. (2024). Deployment of small modular reactors in the European Union. Nuclear Science and Technology Open Research, 2, 24.</t>
  </si>
  <si>
    <t>https://nstopenresearch.org/articles/2-24/pdf</t>
  </si>
  <si>
    <t>British Library
Directory of Open Access Journals (DOAJ)
Google Scholar
Portico</t>
  </si>
  <si>
    <t>Kucher, A., &amp; Mazurenko, V. (2024). Essence and features of economic security of the industry sector. Development Management, 2(23), 16-24.</t>
  </si>
  <si>
    <t xml:space="preserve">https://doi.org/10.57111/devt/2.2024.16
</t>
  </si>
  <si>
    <t>Professional publications of Ukraine
Vernadsky National Library of Ukraine
Crossref
Litmaps
Universitätsbibliothek Leipzig (UBL)
BASE
EconBiz
Polska Bibliografia Naukowa (PBN)
ERIH PLUS
WorldCat
Ulrichsweb Global Serials Directory
UCSB Library
Dimensions
German Union Catalogue of Serials (ZDB)
University of Oslo Library
University of Hull Library
SOLO - Search Oxford Libraries Online
European University Institute
Cambridge University Library
OUCI</t>
  </si>
  <si>
    <t>Aisyah, N., Sasongko, N. A., &amp; Ariyadi, H. M. (2024, October). Development of Energy Security Definition and Indexes for Sustainable Future: A Systematic Literature Review. In Journal of Physics: Conference Series (Vol. 2828, No. 1, p. 012002). IOP Publishing.</t>
  </si>
  <si>
    <t>https://iopscience.iop.org/article/10.1088/1742-6596/2828/1/012002/pdf</t>
  </si>
  <si>
    <t>IOPscience</t>
  </si>
  <si>
    <t>Kim, S. (2024). STUDY ON SMALL MODULAR REACTOR TECHNOLOGY AND ITS IMPACT FOR INDIANA.</t>
  </si>
  <si>
    <t>https://indianacapitalchronicle.com/wp-content/uploads/2025/01/IOED-SMR-Report_Final_2024.pdf</t>
  </si>
  <si>
    <t>PURDUE UNIVERSITY; Google Scholar</t>
  </si>
  <si>
    <t>Lindeman, R. (2024). Securing the Future of Energy: Analyzing the Impact of Dutch Energy Policy on their Energy Security (Doctoral dissertation).</t>
  </si>
  <si>
    <t>https://campus-fryslan.studenttheses.ub.rug.nl/411/</t>
  </si>
  <si>
    <t>Univ. of Groningen; Google Scholar</t>
  </si>
  <si>
    <t>BAYIR, G., KILIÇ, F., DİRİ, F. Ü., &amp; ERKAYMAZ, H. (2024). Forecasting of G7 Countries' Total Energy Production: A Rigorous Exploration with Artificial Neural Networks and Multiple Linear Regression.</t>
  </si>
  <si>
    <t>https://doi.org/10.21203/rs.3.rs-4453981/v1</t>
  </si>
  <si>
    <t>Research Square Publishing</t>
  </si>
  <si>
    <t>Kyselov, I. (2024). MECHANISMS OF PUBLIC ADMINISTRATION OF THE DEVELOPMENT OF THE FUEL AND ENERGY COMPLEX FROM THE POSITION OF ENERGY SECURITY ENSURING.</t>
  </si>
  <si>
    <t>http://repositsc.nuczu.edu.ua/bitstream/123456789/20422/1/Kyselov.pdf</t>
  </si>
  <si>
    <t>V.I. Vernadsky Taurida National University,Kyiv; Google Scholar</t>
  </si>
  <si>
    <t>Осадченко, Е. А. (2024). МЕСТО ЭНЕРГЕТИЧЕСКОЙ БЕЗОПАСНОСТИ В СИСТЕМЕ БЕЗОПАСНОСТИ РОССИЙСКОЙ ФЕДЕРАЦИИ. Вестник Омского университета. Серия «Экономика», (3), 83-91.</t>
  </si>
  <si>
    <t>https://cyberleninka.ru/article/n/mesto-energeticheskoy-bezopasnosti-v-sisteme-bezopasnosti-rossiyskoy-federatsii/viewer</t>
  </si>
  <si>
    <t>Alam, T., Zaman, H., &amp; Anik, A. A. M. IntegrateMind: A Multidisciplinary.</t>
  </si>
  <si>
    <t>https://doi.org/10.5281/zenodo.11058396</t>
  </si>
  <si>
    <t>OpenAIRE; Google Scholar</t>
  </si>
  <si>
    <t>Nate, S. (ULBS); Mara, D. (ULBS); Croitoru, A. (ULBS); Morândau, F. (ULBS); Stavytskyy, A.  (Taras Shevchenko University of Kyiv); Kharlamova, G.  (Taras Shevchenko University of Kyiv).</t>
  </si>
  <si>
    <t>The Interest Level Assessment in Attending Training Programs among Romanian Teachers: Econometric Approach
https://doi.org/10.3390/su142416335</t>
  </si>
  <si>
    <t>Yohamintin, Y., Suharjuddin, S., &amp; Gumala, Y. (2024). Lecturer Performance: Implementation of the 3 Milestone Improvement Model in Improving Lecturer Performance. Al-Tanzim: Jurnal Manajemen Pendidikan Islam, 8(2), 594-608.</t>
  </si>
  <si>
    <t>https://ejournal.unuja.ac.id/index.php/al-tanzim/article/view/6868</t>
  </si>
  <si>
    <t>Mara Daniel,Mara Elena Lucia</t>
  </si>
  <si>
    <t>Curriculum adaption in inclusive education</t>
  </si>
  <si>
    <t>Muhammad Ilyas*, Sumeera, Muhsin Khan, Muhammad Junaid and Maria Sarwar Soomro, Attitude of Government School Teachers Towards Including Children with Disabilities in Mainstream Education: A Case Study of Larkana, March 2024Journal of Education and Social Studies 5(1):81-91
DOI: 10.52223/jess.2024.5108</t>
  </si>
  <si>
    <t>https://www.scienceimpactpub.com/journals/index.php/jess/article/view/790</t>
  </si>
  <si>
    <t>Adina Câmpean, Mușata Bocoș, Alina Roman, Dana Rad, Claudia Crișan, Monica Maier, Liana Tăușan-Crișan, Zorica Triff, Dorin-Gheorghe Triff, Daniel Mara, Elena-Lucia Mara, Ramona Răduț-Taciu, Ioana Todor, Ciprian Baciu, Mihaela-Gabriela Neacșu, Ioana Dumitru, Corina Costache Colareza, Claudia Elena Roman</t>
  </si>
  <si>
    <t>Examining teachers’ perception on the impact of positive feedback on school students</t>
  </si>
  <si>
    <t>Neural efficiency in EFL learning and positive psychology</t>
  </si>
  <si>
    <t>https://journals.plos.org/plosone/article?id=10.1371/journal.pone.0314730</t>
  </si>
  <si>
    <t>Annisa Luthfia Rahma , Suratno, Application of Wordwall Gameshow Quiz Media to Increase Interest and Learning Results 10.29303/jppipa.v10i8.8257</t>
  </si>
  <si>
    <t>https://jppipa.unram.ac.id/index.php/jppipa/article/view/8257</t>
  </si>
  <si>
    <t>Penerapan Umpan Balik untuk Menumbuhkan Fokus Siswa dalam Pembelajaran Pendidikan Agama Islam di Sekolah Dasar Sleman, Miftahul Janah Mifta
UIN Sunan Kalijaga Yogyakarta 
DOI: https://doi.org/10.24260/ngaji.v4i2.77</t>
  </si>
  <si>
    <t>https://ngaji.or.id/index.php/ngaji/article/view/77</t>
  </si>
  <si>
    <t>Mara Elena-Lucia,  Mara Daniel</t>
  </si>
  <si>
    <t>Current Guidance during the orientation in career counseling</t>
  </si>
  <si>
    <t>PERAN GURU BIMBINGAN KONSELING DALAM MEMBANTU MENGATASI KESULITAN BELAJAR PESERTA DIDIK KELAS XI MULTIMEDIA SMK BAKTI MUDA WIYATA PASIR SAKTI LAMPUNG TIMUR</t>
  </si>
  <si>
    <t>https://repository.radenintan.ac.id/id/eprint/33341</t>
  </si>
  <si>
    <t>L’accompagnement des agriculteurs/éleveurs en difficulté : le dispositif spécifique de l’association wallonne Agricall https://doi.org/10.3917/th.872.0127</t>
  </si>
  <si>
    <t>https://shs.cairn.info/article/TH_872_0127?tab=resume</t>
  </si>
  <si>
    <t>Characteristics of learning process at children with Down Syndrom</t>
  </si>
  <si>
    <t>Salgado Reyes, Nelson
Trujillo Moreno, Graciela Elizabeth, Programa de actividades para el fomento del aprendizaje en niños con síndrome de down http://190.57.147.202:90/xmlui/handle/123456789/4636</t>
  </si>
  <si>
    <t>https://dspace.itsjapon.edu.ec/jspui/handle/123456789/4636</t>
  </si>
  <si>
    <t xml:space="preserve"> Adina Câmpean 1ORCID,Mușata Bocoș 1,*,Alina Roman 2,Dana Rad 2,*ORCID,Claudia Crișan 1ORCID,Monica Maier 3,Liana Tăușan-Crișan 4,Zorica Triff 3,Dorin-Gheorghe Triff 5,Daniel Mara 6ORCID,Elena-Lucia Mara 6,Ramona Răduț-Taciu 1,Ioana Todor 7,Ciprian Baciu 7,Mihaela-Gabriela Neacșu 8,Ioana Dumitru 1,Corina Costache Colareza 9 andClaudia Elena Roman 1ORCID</t>
  </si>
  <si>
    <t>The Effect of the Organizational Climate on the Integrative–Qualitative Intentional Behavior in Romanian Preschool Education—A Top-Down Perspective</t>
  </si>
  <si>
    <t>fSSU5</t>
  </si>
  <si>
    <t>Holili, Moh., Wahidmurni Wahidmurni, Indah Zuhriyah, Bima Asy’arie, and Nadiah Abidin., Madrasah Head Leadership Strategy in Developing the Learning Process in the Era of Disruptionhttps://doi.org/10.21093/sy.v12i2.9416.</t>
  </si>
  <si>
    <t>https://journal.uinsi.ac.id/index.php/syamil/article/view/9416</t>
  </si>
  <si>
    <t>Doina Florica TIFREATHE ROLE OF THE STEP-BY-STEP EDUCATIONAL MODEL IN THE DEVELOPMENT OF COMMUNICATION AND LEARNING BEHAVIORS THROUGH POSITIVE INTERACTION AT AN EARLY AGE</t>
  </si>
  <si>
    <t>https://uav.ro/jour/index.php/jpe/article/view/1968</t>
  </si>
  <si>
    <t>Metodica limbii şi literaturii române în învăţământul primar şi preşcolar</t>
  </si>
  <si>
    <t>PRESCHOOL AND LANGUAGE DEVELOPMENT</t>
  </si>
  <si>
    <t>chrome-extension://efaidnbmnnnibpcajpcglclefindmkaj/https://ibn.idsi.md/sites/default/files/imag_file/GIDNI-11-Comm-a_0.pdf</t>
  </si>
  <si>
    <t>Mara Elena Lucia, Morar Lucia Larisa</t>
  </si>
  <si>
    <t>Current fundamental competences-the specifics of the teaching profession</t>
  </si>
  <si>
    <t>Merga Hunde Gonfa, Asnake Lealem Birhanu &amp; Kemal Mohammed Gendo , Review on practice and challenges of ICT integration as pedagogical tools in Ethiopian primary school curriculum implementation</t>
  </si>
  <si>
    <t>https://link.springer.com/article/10.1007/s44217-024-00184-w</t>
  </si>
  <si>
    <t>Curricula of Teacher for Preschool and Primary School. Comparative Study-Romania, Italy and Spain</t>
  </si>
  <si>
    <t>Maria Alice Bălan, Veronica Laura Demenescu, EUROPEAN MUSICAL DIDACTIC TRADITIONS – COMPARATIVE ANALYSIS BETWEEN ROMANIA AND ITALY</t>
  </si>
  <si>
    <t>https://www.ceeol.com/search/article-detail?id=1244984</t>
  </si>
  <si>
    <t>Andron, D., Kifor, St.</t>
  </si>
  <si>
    <t xml:space="preserve">Tehnologii digitale in activitatea didactica </t>
  </si>
  <si>
    <t>Marin, R.C. 2024. MODERNIZAREA SERVICIULUI PUBLIC DE EDUCAȚIE PRIN DIGITALIZARE. Student Papers on Smart Cities and E-Governance (SPoSC&amp;EGOV) Repository. 2, 1 (Jul. 2024).</t>
  </si>
  <si>
    <t>https://www.scrd.eu/index.php/spr/article/view/533</t>
  </si>
  <si>
    <t>Andron,D., Kifor,St</t>
  </si>
  <si>
    <t>Embracing the Challenge to Become a Teaccher in the Digital Age</t>
  </si>
  <si>
    <t xml:space="preserve">Alwi Ilqam Ma’arif , Mukh Nursikin, Pendidikan Nilai di Era Digital: Tantangan dan Peluang , Afeksi: Jurnal Penelitian dan Evaluasi Pendidikan Volume 5 Nomor 2 Tahun 2024 https://afeksi.id/jurnal/index.php/afeksi/ e-ISSN: 2745-9985 </t>
  </si>
  <si>
    <t xml:space="preserve">https://afeksi.id/jurnal/index.php/afeksi/ e-ISSN: 2745-9985 </t>
  </si>
  <si>
    <t>JK Vermeille, Exploring Teachers' Lived Experiences Teaching Online in the Wake of COVID-19: A Phenomenological Study</t>
  </si>
  <si>
    <t>https://www.proquest.com/openview/d971173a5e924e72c1bc712a99cc1fca/1?cbl=18750&amp;diss=y&amp;pq-origsite=gscholar</t>
  </si>
  <si>
    <t>ProQuest</t>
  </si>
  <si>
    <t>Heutagogy–an appropriate framework for computer aided learning course with post-graduate teacher students</t>
  </si>
  <si>
    <t>An Exploratory Study of Heutagogical Learning Preferences: The Effects of Student Satisfaction and Learning Strategies Through the Lens of Person-Environment Fit Theory</t>
  </si>
  <si>
    <t>https://www.proquest.com/openview/0da8c22a8fa052246b0832af4887cc95/1?cbl=18750&amp;diss=y&amp;pq-origsite=gscholar</t>
  </si>
  <si>
    <t>Scholar</t>
  </si>
  <si>
    <t>Fariba Mohammad Salehi, , The Viewpoints of Faculty Members and Students of Nursing regarding the Preparation of Job Motivation based on Self-determined Learning Theory, Horizon of Medical Education Development</t>
  </si>
  <si>
    <t>https://hmed.mums.ac.ir/article_24298_en.html?lang=fa#aff1</t>
  </si>
  <si>
    <t>EuroPub, Index Copernicus, NLM catalog, InfoBase Index, SafetyLit, ROAD, DRJI, CiteFactor, J-Gate, SIS, Google Scholar, Magiran, Civilica, SID , ICMJE, ISC</t>
  </si>
  <si>
    <t xml:space="preserve">Khan Sarfaraz Ali, The higher education teaching practices in the public Universities of Bangladesournal of Economics and Business (JECOMBI)  </t>
  </si>
  <si>
    <t>https://jecombi.seaninstitute.or.id/index.php/JECOMBI/article/view/78</t>
  </si>
  <si>
    <t>Google Scholar, SINTA , Garuda, Index Copernicus</t>
  </si>
  <si>
    <t>Fariba Mohammad Salehi (MSc) 1  , Soleiman Ahmadi (PhD) 1  , Amin Habibi (PhD) 2,3 , Fatemeh Tehrani Far (MSc) 4*, The Viewpoints of Faculty Members and Students of Nursing regarding the Preparation of Job Motivation based on Self-determined Learning Theory, Horizon of Medical Education Development</t>
  </si>
  <si>
    <t>https://journals.mums.ac.ir/article_24298.html</t>
  </si>
  <si>
    <t xml:space="preserve"> Dilima Siga*, P.K. Acharya, Digital Self-Determined Learner in
the Context of Heutagogy Approach
in Higher Education Institution, Issues and Challenges in Education,
</t>
  </si>
  <si>
    <t>https://d1wqtxts1xzle7.cloudfront.net/112586715/Issues_and_Challenges-libre.pdf?1710936813=&amp;response-content-disposition=inline%3B+filename%3DDigital_Self_Determined_Learner_in_the_C.pdf&amp;Expires=1745963122&amp;Signature=D-D42dmJtibSCmSoeDb2kye~UFZWO2kQ4gkmeqQnE12CVdu0EsU-sUvsxQi8hXGo2v2PGPLF2XOxXkrU29ro~GxcG8ag-f9SzuLOn72BZ~nqQN4qJ4Txdx5rg1PRf8nchNVT6sxCf4ri1ZOCVOWtTas0j8Yy6gAn7w906oMv71T1KbOG57GWHeHPgNh1McUthfSSxCp2YJa4yHfsn0m6EndcPW~TWxqE2nM9O3Sqkmfet-L1YOA3uT24TF6YJLJIHK1jMUCdvUDh14zZgTbuz2xOnlcOl~T~w~qI8XRYSXENF6DbNL56qAhWXzeCDXckbKaNxrrl8vsma4uyocMU2A__&amp;Key-Pair-Id=APKAJLOHF5GGSLRBV4ZA#page=19</t>
  </si>
  <si>
    <t>The Influence of Classroom Design in Training Primary School Students Through
Hidden Curriculum</t>
  </si>
  <si>
    <t>Talu, Ayşe Ahsen., Eğitim fakültesi öğretim elemanları ve öğretmen adaylarının örtük program yaklaşımları ve bu yaklaşımlar arasındaki ilişkinin incelenmesi</t>
  </si>
  <si>
    <t>https://dspace.balikesir.edu.tr/xmlui/handle/20.500.12462/15161</t>
  </si>
  <si>
    <t>Mentorat şi dezvoltare vocaţională: note de curs</t>
  </si>
  <si>
    <t>Elena LAIU, GHID METODIC, MENTORAT ȘI CALITATE  
PREMISA PERFORMANȚEI ÎN EDUCAȚIE</t>
  </si>
  <si>
    <t>https://www.ccdneamt.ro/new/wp-content/uploads/2024/10/Mentorat-si-Calitate_03-10-2024.pdf</t>
  </si>
  <si>
    <t>Development of Critical Thinking Through Online Activities</t>
  </si>
  <si>
    <t>Nanda Devita Sari, The Effectiveness of E-LKPD on Environmental Pollution Material Based on PBL (Problem Based Learning) to Improve Students’ Critical Thinking Skills, Unnes Science Education Journal</t>
  </si>
  <si>
    <t>https://journal.unnes.ac.id/journals/usej/article/view/16983</t>
  </si>
  <si>
    <t> DOAJ, Dimensions, SINTA, GARUDA,</t>
  </si>
  <si>
    <t>Ade Niryan, Pemetaan Kemempuan Berpikir Kritis Siswa Kelas V Sekolah Dasar, Indonesian Research Journal on Education</t>
  </si>
  <si>
    <t>https://irje.org/irje/article/view/46https://irje.org/irje/article/view/462</t>
  </si>
  <si>
    <t xml:space="preserve">
Garuda
Google Scholar
Crossref
Moraref
Dimensions (On Process)
Road (On Process) 
Indonesian One Search (On Process)
Bielefeld Academic Search Engine [BASE] (On Process)</t>
  </si>
  <si>
    <t>THE DIDACTIC MENTOR'S KIT. THE EFFICIENCY OF THE MENTORING ACTIVITY</t>
  </si>
  <si>
    <t>Sandra Wiklund, Mentorer, ämneslärarstuderande och rörelseintegrerad undervisning : En kvalitativ undersökning, Åbo Akademi University</t>
  </si>
  <si>
    <t>https://www.doria.fi/handle/10024/189170</t>
  </si>
  <si>
    <t>scholar</t>
  </si>
  <si>
    <t xml:space="preserve">Cortez, R. F. C., &amp; Ponsades, O. (2024). The mediating effect of 21st century skills on the relationship between digital literacy and teaching performance. International Journal of Research and Innovation in Social Science, VIII(I), 526–539. </t>
  </si>
  <si>
    <t>https://doi.org/10.47772/ijriss.2024.801039</t>
  </si>
  <si>
    <t>Crossref, Ideas, Dimensions, ScienceGate</t>
  </si>
  <si>
    <t>Arsih, F., Fadilah, M., Alberida, H. (2024)
Penguatan Kompetensi Profesional dan Pedagogik Guru MGMP Biologi dalam Mengembangkan Pembelajaran Inovatif untuk Mendukung Pemberdayaan Keterampilan Abad-21 Siswa, E-DIMAS: Jurnal Pengabdian kepada Masyarakat, 15(1), 6-12</t>
  </si>
  <si>
    <t xml:space="preserve">https://doi.org/10.26877/e-dimas.v15i1.14056 </t>
  </si>
  <si>
    <t>Sinta, Scilit, Crossref, DOAJ</t>
  </si>
  <si>
    <t>Nurmi, N., Susilo,
H., Ibrohim, I., &amp; Suhadi, S.
(2024). Development of
metacognitive skills on the
implementation of EAQD-PC
models-learning journals in
biology learning. JPBI (Journal
Pendidikan Biologi Indonesia),
10(2), 430-.440.</t>
  </si>
  <si>
    <t>https://doi.org/10.22219/jpbi.v10
2.33603</t>
  </si>
  <si>
    <t xml:space="preserve">ERIC, EBSCO, DOAJ, BASE </t>
  </si>
  <si>
    <t>Jayanti, U, N, A. D., Adlini, M.
N., &amp; Wiryawan, Y. N. R.
(2024). Pre-service biology
teachers’ knowledge of the 21st-
century skills and its associated
instructional models: The
Indonesian context. JPBI (Jurnal
Pendidikan Biologi Indonesia),
10(3), 819-829.</t>
  </si>
  <si>
    <t>https://doi.org/10.22219/jpbi.v10i3.
36582</t>
  </si>
  <si>
    <t>ERIC, EBSCO, DOAJ, BASE, Garuda, Sinta</t>
  </si>
  <si>
    <t xml:space="preserve">Tutkun, C. (2024). Okul Öncesi Öğretmen Adaylarının 21. Yüzyıl Becerileri ve Öz Düzenleme Becerileri Arasındaki İlişki. Cumhuriyet International Journal of Education, 13(2), 478-488. </t>
  </si>
  <si>
    <t>https://doi.org/10.30703/cije.1338342</t>
  </si>
  <si>
    <t>ProQuest
TR Dizin
H.W. Wilson Databases</t>
  </si>
  <si>
    <t xml:space="preserve">Nurmi, N., Susilo, H., Ibrohim, I., &amp; Suhadi, S.(2024). Development of metacognitive skills on the implementation of EAQD-PC models-learning journals in biology learning.JPBI (Journal Pendidikan Biologi Indonesia), 10(2), 430-.440. </t>
  </si>
  <si>
    <t>https://doi.org/10.22219/jpbi.v102.33603</t>
  </si>
  <si>
    <t xml:space="preserve">ERIC, DOAJ, ACI, Sinta, Garuda </t>
  </si>
  <si>
    <t xml:space="preserve">Al-Huwaimel, &amp; Al-Jarrah (2024). The Degree to which Teachers of Arabic language and Social Studies Practice the skills of the Twenty-First Century in Karak Governorate. Mutah Journal of Humanities and Social Sciences (MJHSS), 39(4). </t>
  </si>
  <si>
    <t>https://doi.org/10.35682/mjhss.v39i4.1147</t>
  </si>
  <si>
    <t>EBSCO, Croessref, Arcif Analytics</t>
  </si>
  <si>
    <t xml:space="preserve">Sarif, S., Yasmadi, Y., Jundi, M., Fitri, T., Haerullah, I. S., Hasibuan, R., &amp; Gustian, N. (2024). Improving 21st Century Students' Learning Skills through the Group Investigation Cooperative Learning Model in Arabic Classes. Ta'lim al-'Arabiyyah: Jurnal Pendidikan Bahasa Arab &amp; Kebahasaaraban, 8(2), 34-52. </t>
  </si>
  <si>
    <t xml:space="preserve">https://doi.org/10.15575/jpba.v8i2.34552 </t>
  </si>
  <si>
    <t>Crossref, Dimensions, DOAJ</t>
  </si>
  <si>
    <t xml:space="preserve">Wahyuni, P., Priatna, N., &amp; Dahlan, J. A. (2024). PENGEMBANGAN MEDIA PEMBELAJARAN INTERAKTIF BERBASIS DISCOVERY LEARNING MENGGUNAKAN LECTORA INSPIRE UNTUK MEMFASILITASI KEMAMPUAN BERPIKIR KRITIS. AKSIOMA: Jurnal Program Studi Pendidikan Matematika, 13(4). </t>
  </si>
  <si>
    <t>https://ojs.fkip.ummetro.ac.id/index.php/matematika/article/view/9300</t>
  </si>
  <si>
    <t>Özdemir, A. &amp; Şentürk, M. L. (2024). Determining Variables Affecting the 21st Century Skills Self-Efficacy Perceptions of Prospective Science and Mathematics Teachers, Journal of Turlish Educational sciences, 22(3), 1645-1677.</t>
  </si>
  <si>
    <t>https://doi.org/10.37217/tebd.1523067</t>
  </si>
  <si>
    <t>EBSCO, DRJI, SOBIAD</t>
  </si>
  <si>
    <t xml:space="preserve">Rahim, N. A., Mydin, A. A., Subri, U. S. M., &amp; Nong, S. a. M. (2024). Connecting the Dots: Bibliometric trends in 21st century learning skills and teacher Competencies. International Journal of Research and Innovation in Social Science, VIII(XII), 2282–2296. </t>
  </si>
  <si>
    <t>https://doi.org/10.47772/ijriss.2024.8120191</t>
  </si>
  <si>
    <t xml:space="preserve">Al-Salam, G. M. (2024). Social studies teachers' perceptions of 21st century teacher skills and their relationship with their teaching practice in primary education. Journal of Contemporary Curriculum and Instructional Technology, 2024(2), 302-385. </t>
  </si>
  <si>
    <t>https://doi.org/10.21608/msite.2024.326086.1075</t>
  </si>
  <si>
    <t>Scinito</t>
  </si>
  <si>
    <t xml:space="preserve">Mehul Dave, Manish Agrawal (2024).  21st century skills for holistic development in line with NEP 2020. International Journal of Multidisciplinary Educational Research. 13(5). 35-40. </t>
  </si>
  <si>
    <t>https://s3-ap-southeast-1.amazonaws.com/ijmer/pdf/volume13/volume13-issue5(1)/6.pdf</t>
  </si>
  <si>
    <t>ProQuest, Ebsco, International Scientifis Indexing</t>
  </si>
  <si>
    <t xml:space="preserve">Cretu Daniela-Maria (ULBS) </t>
  </si>
  <si>
    <t xml:space="preserve">Fostering 21st century skills for future teachers. </t>
  </si>
  <si>
    <t>Jama, P. P., &amp; Mayimele, R. R. (2024). Work-integrated learning excursions equipping Foundation Phase student teachers to value and accommodate diversity. In A. du Toit, N. Petersen, &amp; I. C. Chahine (Eds.), Scaffolding work-integrated learning excursions: Enhancing intercultural competence, equity and inclusion (Vol. 15, pp. 125–143). AOSIS Books</t>
  </si>
  <si>
    <t>https://doi.org/10.4102/aosis.2024.BK486.06</t>
  </si>
  <si>
    <t>Book Citation Index, DOAB, OAPEN</t>
  </si>
  <si>
    <t xml:space="preserve">Rittilun, S. ., Puntaeak, S., Pattanachai, N., Khansila, P. ., Malasri, A. ., &amp; Pimsak, A. . (2024). Developing a Teaching Practicum Model for ‘Krurakthin’ Scholarship Recipients in the Bachelor of Education Program, Kalasin University. ASEAN Journal of Education, 10(1), 47–58. </t>
  </si>
  <si>
    <t>https://so01.tci-thaijo.org/index.php/AJE/article/view/272040</t>
  </si>
  <si>
    <t>TCI - Thai Journal Citation Index</t>
  </si>
  <si>
    <t xml:space="preserve">Korang, I. G. (2024). Teaching practicum-induced stress and coping strategies among pre-service teachers in colleges of education in Ghana. SRG Journal of Arts, Humanities and Social Sciences, II(I), 441–454. </t>
  </si>
  <si>
    <t>https://doi.org/10.5281/zenodo.10715883</t>
  </si>
  <si>
    <t>DRJI, Index Copernicus, ESJI, WorldCat</t>
  </si>
  <si>
    <t xml:space="preserve">Integrating active learning methods during university lectures. </t>
  </si>
  <si>
    <t xml:space="preserve">Anca, M. I. (2024). Abordarea pedagogică a centrării pe student. Annales Universitatis Apulensis. Series Philologica, 25(2), 423-432. </t>
  </si>
  <si>
    <t>http://philologica.uab.ro/upload/41_487_40.pdf</t>
  </si>
  <si>
    <t>CEEOL, EBSCO, ERIH PLUS</t>
  </si>
  <si>
    <t>Cretu Daniela-Maria (coord.) (ULBS)</t>
  </si>
  <si>
    <t>Predarea și învățarea în învățământul superior. Aspecte teoretice și practice</t>
  </si>
  <si>
    <t>Designing rigorous and relevant learning experiences for future teachers</t>
  </si>
  <si>
    <t xml:space="preserve">Agusnaya, N., Wahid, A., Akbar, M., Hidayat, W., Sanatang, S., Soeharto, S., &amp; Lavicza, Z. (2024). Enhancing Digital Learning in Higher Education: The Mediating Role of Academic Self-Efficacy in Motivation and Engagement. Online Learning In Educational Research (OLER), 4(2), 167-183. </t>
  </si>
  <si>
    <t>https://dx.doi.org/10.58524/oler.v4i2.505</t>
  </si>
  <si>
    <t>Ebsco, Garuda, Dimensions, DOAJ</t>
  </si>
  <si>
    <t>Proiectul Lectura şi scrierea pentru dezvoltarea gândirii critice – fundament pentru un nou cadru de predare–învăţare</t>
  </si>
  <si>
    <t xml:space="preserve">Frăsineanu, E. S., &amp; Ilie, V. (2024). Approches pédagogiques en vue de stimuler la pensée critique et créative des étudiants. PSYCHOLOGY-PEDAGOGY, 46(1)., 264-275. </t>
  </si>
  <si>
    <t>https://aucpp.ro/wp-content/uploads/2024/06/21.-FRASINEANU_ES_ILIE_V_AUC_PP_2024_no_46_issue_1_pp_264-275.pdf</t>
  </si>
  <si>
    <t>ERIH PLUS, DOAJ, CEEOL, Index Copernicus, DRJI, WorldCat, ROAD, SCIPIO</t>
  </si>
  <si>
    <t>Pre-service teachers’ perceptions on their practicum in school</t>
  </si>
  <si>
    <t xml:space="preserve">Nur Syuhadah Mohd Shamsudin, Anizah Mohd Salleh, Faizah Abu Kassim, Nurulasyikin Hassan, &amp; Mazura Mahdzir. (2024).  Pengendalian amali pembiakan tumbuhan secara aseks: penentuan tahap kemahiran dalam kalangan guru pelatih. International Journal of Education, Psychology and Counselling, 9(55). </t>
  </si>
  <si>
    <t>https://gaexcellence.com/ijepc/article/view/1634</t>
  </si>
  <si>
    <t>MyCite, Crossref</t>
  </si>
  <si>
    <t>Cretu, D. (ULBS), Ho, Yuh-Shan (Trend Research Centre, Asia University, Taiwan)</t>
  </si>
  <si>
    <t xml:space="preserve">Karampelas, K. (2024). Impact of Covid-19 on science teaching: A bibliometric analysis. European Journal of Mathematics and Science Education, 5(2), 67-79. </t>
  </si>
  <si>
    <t>https://doi.org/10.12973/ejmse.5.2.67</t>
  </si>
  <si>
    <t>Erih Plus, Worldcat, Scilit, CiteFactor, Ebsco etc</t>
  </si>
  <si>
    <t xml:space="preserve">Agnihotri, S. &amp; Singh, V. (2024). Reshaping the Landscape: the Impact of COVID-19 on Social Science Research Methods and Practices. International Journal of Applied and Scientific Research, 2(1). </t>
  </si>
  <si>
    <t>https://doi.org/10.59890/ijasr.v2i1.1221</t>
  </si>
  <si>
    <t>GARUDA, DRJI, Scilit, Dimensions</t>
  </si>
  <si>
    <t xml:space="preserve">Paraiso, R. M., Siqueira, G. do P., Valerio, V. E. de M., &amp; Garcia, D. A. (2024). Criação de mini business intelligence para reestruturação curricular em instituição federal no pós-COVID-19, REAd: Revista Eletrônica de Administração, 30(3), 1381-1409. </t>
  </si>
  <si>
    <t>http://dx.doi.org/10.1590/1413-2311.418.135839</t>
  </si>
  <si>
    <t xml:space="preserve">Abdel Motajali, M. A., &amp; Masoud, B. H. (2024). A proposed Model for Utilizing Crowd Sourcing to Improve the Quality of Educational Research at Egyptian Universities According to the Perspectives of Educational Experts. Journal of Scientific Research in Education, 25(4), 1-45. </t>
  </si>
  <si>
    <t>10.21608/jsre.2024.273067.1666</t>
  </si>
  <si>
    <t>The Arabic Citation Index -ARCI
Publons
Index Copernicus International</t>
  </si>
  <si>
    <t>Hoang, H. (2024). The movement of research focus on plea bargaining: a bibliometric review of the web of science database from 1968 to 2021. Russian Law Journal, 2024, 12(1), 350-370</t>
  </si>
  <si>
    <t>https://www.russianlawjournal.org/index.php/journal/article/view/3678/2349</t>
  </si>
  <si>
    <t>Erih Plus, DOAJ, Dimensions, Base</t>
  </si>
  <si>
    <t>Nurjanah, S., Sultan, J., Martaputri, N. A., Aisyah, S., &amp; Seran, D. S. F. . (2024). Mapping The Trends of Inclusive Education Research Based on Scopus Database: 2019-2024. Proceeding of International Conference on Special Education in South East Asia Region, 3(1), 489–512</t>
  </si>
  <si>
    <t>https://doi.org/10.57142/picsar.v3i1.460</t>
  </si>
  <si>
    <t>Crossref, ROAD, Garuda</t>
  </si>
  <si>
    <t xml:space="preserve">Ramatea, M. A., &amp; Khanare, F. P. (2024). Envisaged Learning Environments for Learners with Visual Impairments in Lesotho Rural Schools Using Asset-Based Approaches. International Journal of Qualitative Research, 3(3), 217-225. </t>
  </si>
  <si>
    <t>https://doi.org/10.47540/ijqr.v3i3.1232</t>
  </si>
  <si>
    <t>DOAJ, SINTA, EBSCO, GARUDA, CrossRef, ROAD</t>
  </si>
  <si>
    <t xml:space="preserve">Sarıkaya, Ö., &amp; Deniş Çeliker, H. (2024). A Bibliometric Analysis of Publications on Problem-Based Learning. Bartın University Journal of Faculty of Education, 13(3), 453-466. </t>
  </si>
  <si>
    <t>https://dergipark.org.tr/en/pub/buefad/issue/84202/1088208</t>
  </si>
  <si>
    <t>ERIHPLUS, EBSCO, ProQuest, Index Copernicus, TR Dizin</t>
  </si>
  <si>
    <t xml:space="preserve">Nurbayanti, S., Iqlima, Z. G., Fauzi, M. F., &amp; Lestari, T. (2024). Opportunities promoting social inclusion in elementary school learning context: study of Merdeka Curriculum the Indonesian policies on GEDSI (Gender, Disability, and Social Inclusion) framework. Humanika: Kajian Ilmiah Mata Kuliah Umum, 24(2). </t>
  </si>
  <si>
    <t>https://doi.org/10.21831/hum.v24i2.74045</t>
  </si>
  <si>
    <t>DOAJ, Garuda
Index Copernicus, Sinta, Crossref</t>
  </si>
  <si>
    <t>Sari, M. T., Burhanuddin, B., &amp; Supriyanto, A. (2024). Systematic literature review: Supervision of Inclusive Education in Basic Education Units (Early Childhood Education and Primary Schools). Proceedings Series of Educational Studies, (5), 12491257.</t>
  </si>
  <si>
    <t>http://conference.um.ac.id/index.php/pses/article/view/9746</t>
  </si>
  <si>
    <t>Garuda, Index Copernicus</t>
  </si>
  <si>
    <t>Kamarullah, K., Hasrina, N., Istiarsyah, I., Singh, A.K.J., Maulya, R.(2024) A Bibliometric Analysis of English Teaching in Inclusive Education Using Scopus Data. Langkawi Journal of The Association for Arabic and English, 10(2), 148-164.</t>
  </si>
  <si>
    <t>https://ejournal.iainkendari.ac.id/index.php/langkawi/article/view/7301</t>
  </si>
  <si>
    <t>DOAJ, Garuda, Dimensions, Sinta</t>
  </si>
  <si>
    <t xml:space="preserve">Asriati, S. A., Nurlaili, Ridwan, Safira, E., &amp; Asmayanti, S. A. (2024). An overview of linguistics and education: A bibliometric analysis. IDEAS: Journal of Language Teaching and Learning, Linguistics and Literature, 12(2), 1763–1779. </t>
  </si>
  <si>
    <t xml:space="preserve">Beltrán Arcos , M. T., Chalco Sandovalin , M. R., Mosquera Vinueza , M. G., Melendes Lucero , W. G., &amp; Pachacama Tipan , S. E. (2024). The Lack of Teacher Training in Attention to Diversity: An Obstacle to Inclusive Education in a Globalized World. Scientific Journal of Health and Human Development, 5(4), 2128–2150. </t>
  </si>
  <si>
    <t>https://doi.org/10.61368/r.s.d.h.v5i4.452</t>
  </si>
  <si>
    <t>DRJI, ROAD, Latindex, LatRev</t>
  </si>
  <si>
    <t xml:space="preserve">Husin, N., &amp; Mohamed, S. (2024). Pengetahuan Guru Prasekolah Mengenai Murid Berkeperluan Pendidikan Khas. Jurnal Dunia Pendidikan, 6(1), 488-499. </t>
  </si>
  <si>
    <t>https://myjms.mohe.gov.my/index.php/jdpd/article/view/25807</t>
  </si>
  <si>
    <t>Crossref, J-Gate Index, PKP Index, Microsoft Academic</t>
  </si>
  <si>
    <t>İnci, G. (2024). Mapping global research on early childhood special education: A bibliometric analysis. Sakarya University Journal of Education, 14(3), 499-518.</t>
  </si>
  <si>
    <t>https://doi.org/10.19126/suje.1457907</t>
  </si>
  <si>
    <t>DOAJ, ERIH PLUS, EBSCO</t>
  </si>
  <si>
    <t xml:space="preserve">Delgado, M. H., Cano, C. A. G., &amp; Gamboa, A. J. P. (2024). Una aproximación a la gestión del enfrentamiento al cyberbullying en el contexto universitario. Estrategia Y Gestión Universitaria, 12(1), 1–15. </t>
  </si>
  <si>
    <t>https://doi.org/10.5281/zenodo.11123837</t>
  </si>
  <si>
    <t>ERIHPLUS, AmeliCA, AURA, DOAJ, Dialnet, IRESIE, OAJI, MIAR, Actualidad Iberoamericana, EZB, Infobase Index, Redib</t>
  </si>
  <si>
    <t xml:space="preserve">Kanwal, A., Hashmi, S., &amp; Shafiq, S. (2024). From shadows to spotlight: The hidden mental health costs of bullying in higher education. Journal of Social Research Development, 5(2), 267–276. </t>
  </si>
  <si>
    <t>https://doi.org/10.53664/JSRD/05-02-2024-22-267-276</t>
  </si>
  <si>
    <t>Worldcat, Ebsco
J-Gate, Dimensions, ESJI</t>
  </si>
  <si>
    <t xml:space="preserve">Slanbekova, G., Turgumbayeva А. ., Umurkulova, M. ., Mukhamedkarimova, D. ., &amp; Chung М. . (2024). The phenomenon of cyberbullying: a comprehensive literature review. The Journal of Psychology &amp; Sociology, 89(2), 25–37. </t>
  </si>
  <si>
    <t>https://doi.org/10.26577/JPsS.2024.v89.i2.03</t>
  </si>
  <si>
    <t>CrossRef, Kazakhstani Citation Base (KazBC), Scientific Electronic Library, Russian Science Citation Index" (RSCI)</t>
  </si>
  <si>
    <t xml:space="preserve">Rybinska, Y., Sarnovska, N., Falko, R., &amp; Kolesnykova, A. (2024). Phenomenon of bullying and cyberbullying in the modern educational area of Ukraine. Актуальні питання у сучасній науці, 8 (26). 730-747. </t>
  </si>
  <si>
    <t>https://doi.org/10.52058/2786-6300-2024-8(26)-730-747</t>
  </si>
  <si>
    <t>CrossRef, Unicheck</t>
  </si>
  <si>
    <t xml:space="preserve">Izach, S. K., Rochmad, N. W., &amp; Suhartono, E. (2024). Development of a pocketbook for the prevention of bullying in school. Inovasi Kurikulum, 21(3),1529-1544. </t>
  </si>
  <si>
    <t>https://ejournal.upi.edu/index.php/JIK/article/view/71504</t>
  </si>
  <si>
    <t xml:space="preserve">Sulastri, L. (2024) The understanding children as bullies from a criminological perspective. Jurnal Pembaharuan Hukum, 11(2), 216-233. </t>
  </si>
  <si>
    <t>https://jurnal.unissula.ac.id/index.php/PH/article/view/35457</t>
  </si>
  <si>
    <t xml:space="preserve">Huda, A. A. S., Nurhuda, A., &amp; Lathif, N. M. (2024). Fostering the Value of Religious Tolerance among Students through the Development of Potential Issues: A Review of Bibliometric Analysis. Al Ulya: Jurnal Pendidikan Islam, 9(2), 114–135. </t>
  </si>
  <si>
    <t>https://doi.org/10.32665/alulya.v9i2.3225</t>
  </si>
  <si>
    <t>WorldCat, Garuda, Dimensions, Base</t>
  </si>
  <si>
    <t xml:space="preserve">Chio, S. &amp; Espinosa, F. (2024). The Still Small Voice of the Disheartened Learners: An Anecdote, Psychology and Education: A Multidisciplinary Journal, 25(1): 121-146. </t>
  </si>
  <si>
    <t>https://scimatic.org/show_manuscript/3575</t>
  </si>
  <si>
    <t>OpenAire, Zenodo, ISI, EuroPub</t>
  </si>
  <si>
    <t xml:space="preserve">Pereira, A. M. V., de Araujo, M. P., &amp; Barros, A. (2024). Cyberbaiting: um desafio contemporâneo para professores. Revista Tópicos, 2(14), 1-13. </t>
  </si>
  <si>
    <t>https://revistatopicos.com.br/artigos/cyberbaiting-um-desafio-contemporaneo-para-professores</t>
  </si>
  <si>
    <t>Crossref, CNPq, ISSN Brazil</t>
  </si>
  <si>
    <t xml:space="preserve">Mubarok, M. S., Riki Mutakin, R. ., Syamsudin A, K. ... &amp; Salman Alfarizi, M.  (2024). Peningkatan kesadaran bahaya kecanduan gawai dan cyber bullying melalui program mabit di desa mekarsari kecamatan cilawu. Jurnal PkM MIFTEK, 5(2). </t>
  </si>
  <si>
    <t>https://doi.org/10.33364/miftek/v.5-2.2072</t>
  </si>
  <si>
    <t>Crossref, Sinta, Garuda, Dimensions</t>
  </si>
  <si>
    <t xml:space="preserve">Ar Rafi, M. R., Laksono, N. D., Kautsar, A. A. F. 'A., &amp; Sabaiki, I. B. (2024). Integrasi kebijakan pemerintah dalam mengatasi bullying sebagai landasan pemerintahan yang baik. COMSERVA: Jurnal Penelitian dan Pengabdian Masyarakat, 4(7). 2304-2308. </t>
  </si>
  <si>
    <t>https://doi.org/10.59141/comserva.v4i7.2704</t>
  </si>
  <si>
    <t>EBSCO, Garuda, Dimensions, Index Copernicus</t>
  </si>
  <si>
    <t xml:space="preserve">Al Mufti, A. Y., Rahmah, A., Razaq, A., &amp; Setyawan, A. (2024). The Role of Islamic Religious Education Teachers in Preventing Bullying Through Islamic Education in Elementary School. ELEMENTARY: Islamic Teacher Journal, 12(2), 381-396. </t>
  </si>
  <si>
    <t>10.21043/elementary.v12i2.31112</t>
  </si>
  <si>
    <t xml:space="preserve">Pereira, A. M. V., de Araujo, M. P., &amp; Barros, A. (2024). Cyberbaiting: um desafio contemporâneo para professores. Revista Tópicos, 2(14), 1-14. </t>
  </si>
  <si>
    <t>10.5281/zenodo.13949278</t>
  </si>
  <si>
    <t>Crossref, ISSN Brazil, CNPq</t>
  </si>
  <si>
    <t>Cretu Daniela-Maria (ULBS),  Nicu Adriana (ULBS)</t>
  </si>
  <si>
    <t>Pedagogie şi elemente
de psihologie pentru formarea continuă a cadrelor didactice</t>
  </si>
  <si>
    <t xml:space="preserve">Triff, Z. (2024). Educația – fundamentul esențial în dezvoltarea societății. (2024). Journal for Freedom of Conscience (Jurnalul Libertății De Conștiință), 12(3), 571-583. </t>
  </si>
  <si>
    <t>https://doi.org/10.5281/zenodo.14887747</t>
  </si>
  <si>
    <t>Erih Plus, CEEOL, Academic Resource Index</t>
  </si>
  <si>
    <t>Cretu Daniela-Maria (ULBS),  Nicu Adriana (ULBS), Mara Daniel (ULBS)</t>
  </si>
  <si>
    <t>Pedagogie - Formarea inițială a profesorilor.</t>
  </si>
  <si>
    <t xml:space="preserve">Ivașcu, A. C. (2024). Impactul comunității asupra realizării educației religioase la nivelul preșcolar. In D. Opris, I. Scheau, , &amp; M. Negru (coord.), Inovare, integrare şi comunicare în spaţiul educaţional (pp. 252-262). Editura Eikon. </t>
  </si>
  <si>
    <t>https://www.ceeol.com/search/chapter-detail?id=1287723</t>
  </si>
  <si>
    <t xml:space="preserve">Temiz, G. (2024). Investigating the Role of a Teacher Professional Development Programme in Cultivating 21st-Century Skills in a Flipped Learning EFL Environment: Towards a Framework [Ph.D. - Doctoral Program]. Middle East Technical University. </t>
  </si>
  <si>
    <t>https://hdl.handle.net/11511/110379</t>
  </si>
  <si>
    <t xml:space="preserve">Nihayati, I., Haryani, S., Yusuf, A., &amp; Fawaida, U. (2024). Pengembangan E-Modul STEM: Inovasi pendidikan IPA untuk meningkatkan keterampilan abad 21 pada siswa sekolah dasar. National Conference of Islamic Natural Science, 4(1), 412-428. </t>
  </si>
  <si>
    <t>https://proceeding.iainkudus.ac.id/index.php/NCOINS/article/view/1249</t>
  </si>
  <si>
    <t xml:space="preserve">Lestari, T.P. (2024). International students'cultural and academic navigations on becoming EFL teachers in a teacher education program. Sriwijaya University, Palembang. </t>
  </si>
  <si>
    <t>https://repository.unsri.ac.id/163093/4/RAMA_88111_06012682327005_0011087702_0026046701_01_front_ref.pdf</t>
  </si>
  <si>
    <t>Gaining insight into teaching profession by using film: a preservice teachers’ 
experience</t>
  </si>
  <si>
    <t>Ayverdi, L., Avcu, Y. E., &amp; Börekci, C. (2024). Comparison of Preservice Teachers' and Artificial Intelligence Programmes' Evaluations of the Film "Forrest Gump". 4th International Conference on Educational Technology and Online Learning – ICETOL 2024.</t>
  </si>
  <si>
    <t>https://www.icetol.com/wp-content/uploads/2024/11/icetol2024_full_paper_proceedings.pdf?9</t>
  </si>
  <si>
    <t>Integrating active learning methods during university lectures</t>
  </si>
  <si>
    <t>Sanwong, S. &amp; Seehamat, L. (2024). Developing learning activities using the 5 RES teaching model and active learning to develop achievement and mathematical problem-solving skills for Mathayom 3 students.  Journal of MCU Ubon Review, 9(1), 1613-1622.</t>
  </si>
  <si>
    <t>https://so06.tci-thaijo.org/index.php/mcjou/article/view/272525/182900</t>
  </si>
  <si>
    <t xml:space="preserve">Perla, L., Laura Sara Agrati, L.S., &amp; Amati I. (2024). Educational relationship educator-children-robots: a study within the practicum for future educators. In Book of abstract. The 6th International Conference on Higher Education Learning Methodologies and Technologies Online (HELMeTO 2024) (pg. 238-240) </t>
  </si>
  <si>
    <t>https://www.researchgate.net/profile/Dario-Lombardi-3/publication/385740294_BOA_HELMETO2024/links/67336d2637496239b2bcbbac/BOA-HELMETO2024.pdf#page=254</t>
  </si>
  <si>
    <t xml:space="preserve">Picardo, L. F. M. J. (2024). Formação inicial e competências dos professores de educação física numa perspetiva inclusiva em Moçambique – Uma proposta de revisão das unidades curriculares [Teză de doctorat, Universidade de Coimbra]. </t>
  </si>
  <si>
    <t>https://estudogeral.uc.pt/retrieve/277168/Tese%20Revista%20-%202025.pdf</t>
  </si>
  <si>
    <t>Aguinaga Espinoza, E. S. (2024). Gestión educativa y educación inclusiva de estudiantes con discapacidad en una institución educativa del Callao.</t>
  </si>
  <si>
    <t>https://repositorio.ucv.edu.pe/bitstream/handle/20.500.12692/153968/S_Aguinaga_EES-SD.pdf?sequence=1</t>
  </si>
  <si>
    <t xml:space="preserve">Moya Lozano, A. (2024). Educación inclusiva como principio rector del derecho fundamental de
estudiantes con discapacidad auditiva y visual en San Martín. Universidad Cezar Vallejo. </t>
  </si>
  <si>
    <t>https://repositorio.ucv.edu.pe/bitstream/handle/20.500.12692/154851/Moya_LA-SD.pdf?sequence=1</t>
  </si>
  <si>
    <t xml:space="preserve">Picardo, L., Campos, M. J., &amp; Ferreira, J. P. (2024). A relevância da formação específica na autoeficácia dos professores de Educação Física em Moçambique face à inclusão [The relevance of specific training in the self-efficacy of Physical Education teachers in Mozambique toward inclusion].Federacai Portuguesa de desporto para pessoas con deficiencia, 10, 7-14, ISSN: 2183-9603. </t>
  </si>
  <si>
    <t>https://desportoeatividadefisicaparatodos-fpdd.org/wp-content/uploads/2024/12/5_RDAFT01_Picardo-et-al_Final.pdf</t>
  </si>
  <si>
    <t>Glowacz, F., Fallon, C., Babic, A., Thiry, A., Goblet, M., Dardenne, B., Huynen, R., Simon, J. (2024). Rapport de recherche Behaves « Bien-être, Harcèlement et
Violences dans l’enseignement supérieur en FWB ».</t>
  </si>
  <si>
    <t>http://enseignement.be/public/docs/behaves-rapport-2024.pdf</t>
  </si>
  <si>
    <t>AL-enezi, M. H., &amp; Obaid, I. A. (2024). ‎ Sustainable Asphalt Mixtures: a Scientific Metric Analysis and‎ Bibliometrics Review‎. Journal of University of Babylon for Engineering Sciences, 32(3), 115-136</t>
  </si>
  <si>
    <t>https://www.iasj.net/iasj/download/fe2b12d867d100e9</t>
  </si>
  <si>
    <t xml:space="preserve">Ariza, J. M. R., Chavarry, R. del P. R., Valdez, O. R. C., &amp; Matas-Terrón, A. (2024). Cyberbullying em estudantes universitários no Peru: prevalência e fatores. In SciELO Preprints. </t>
  </si>
  <si>
    <t>https://doi.org/10.1590/SciELOPreprints.8854</t>
  </si>
  <si>
    <t>Cretu Daniela-Maria. (ULBS), Nicu Adriana (ULBS)</t>
  </si>
  <si>
    <t>Farcas, M. (2024). Educatia – bunul cel mai de preț al societății. Magister, 40, 2-3</t>
  </si>
  <si>
    <t>https://www.ccdsibiu.ro/wp-content/uploads/2025/03/Magister40_03c.pdf#page=2</t>
  </si>
  <si>
    <t xml:space="preserve">Dinu-Pătrșcu, M. (2024). Calitatea în învățământ are puterea de a schimba lumea. În Dobre, M. (coord.). Lucrările seminarului didactic ,,Pot și eu - Educație fără bariere!”, pg. 1325-1328. ISBN 978-973-0-40382-4. </t>
  </si>
  <si>
    <t>https://revistaeducatie.ro/wp-content/uploads/simple-file-list/LUCRARILE-SEMINARULUI-DIDACTIC-POT-SI-EU-EDUCATIE-FARA-BARIERE.pdf</t>
  </si>
  <si>
    <t>Cretu Daniela-Mari. (ULBS), Nicu Adriana (ULBS)</t>
  </si>
  <si>
    <t>Pedagogie pentru definitivat şi gradul didactic II</t>
  </si>
  <si>
    <t xml:space="preserve">Antohe, G. (2024). Școala publică, o școală pentru toți, În Chiroșcă, A. (coord.). Ghid metodologic multidisciplinar, 92-94, Buftea. </t>
  </si>
  <si>
    <t>https://cadredidactice.ro/wp-content/uploads/simple-file-list/Fiecare-copil-este-o-comoara-initiative-pentru-o-educatie-incluziva-Ghid-metodologic-multidisciplinar.pdf</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</si>
  <si>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</si>
  <si>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1114-118. ISBN 978-973-0-40382-4</t>
  </si>
  <si>
    <t xml:space="preserve">Cord, M. (2024). Șanse egale pentru copiii proveniƫi din medii defavorizate, În Balea, L.C. (coord.). O șansă educației, prin diversitate, incluziune și toleranță. Ghid metodologic multidisciplinar (pg. 303-305), Buftea. </t>
  </si>
  <si>
    <t>https://cadredidactice.ro/wp-content/uploads/simple-file-list/O-%C8%98ANS%C4%82-EDUCA%C8%9AIEI-PRIN-DIVERSITATE-INCLUZIUNE-%C8%98I-TOLERAN%C8%9A%C4%82-GHID-METODOLOGIC-MULTIDISCIPLINAR_(1).pdf</t>
  </si>
  <si>
    <t>Mihalachi Constantin, E. (2024). Educașie fără discriminare, În Balea, L.C. (coord.). O șansă educației, prin diversitate,prin diversitate, incluziune și toleranță. Ghid metodologic multidisciplinar (pg. 1002-1005), Buftea</t>
  </si>
  <si>
    <t>Frăticiu, L., (ULBS) Mihăescu, D., (ULBS) &amp; Andănuţ, M.(extern Allianz Tiriac)</t>
  </si>
  <si>
    <t>Culture-Civilization-Organizational Culture and Managerial Performance. Procedia Economics and Finance, 27(15), 69–72.</t>
  </si>
  <si>
    <t>Rihal Jayadi Rihal,
Sri Rejeki, Zedi Muttaqin,  Exploration of the Roah Umrah Tradition as a Cultural Identity of Lombok, Indonesia: Perspectives from Islamic Law and Social Context, INFERENSI: Jurnal Penelitian Sosial Keagamaan</t>
  </si>
  <si>
    <t>https://ejournal.uinsalatiga.ac.id/index.php/inferensi/article/view/2649/576</t>
  </si>
  <si>
    <t>Google Scholar,DOAJ, Crassref</t>
  </si>
  <si>
    <t>Mihăescu Diana</t>
  </si>
  <si>
    <t>The motivation to be a teacher. Vocation and Challenge, Journal Plus Education, pp.56-61, Special Issue /2019</t>
  </si>
  <si>
    <t>Brunk, Matthew J, A Study of the Sense of Teaching Self-Efficacy Among Emergency Certified Teachers in a Rural Eastern Oklahoma School District, Arkansas State University ProQuest Dissertations &amp; Theses,  2024. 31633596.</t>
  </si>
  <si>
    <t>https://www.proquest.com/openview/d616a324ea8e722b5c83aed58c446450/1?cbl=18750&amp;diss=y&amp;pq-origsite=gscholar</t>
  </si>
  <si>
    <t>teză de doctorat</t>
  </si>
  <si>
    <t>Wahyu Mei Susilowati1, Septiana Tri Nurcahyani2, Yesica Ade Ariawan3, Nur Rochman Saputra4, Salsa Dewy Masithah, PENGARUH GAJI TERHADAP MINAT MENJADI GURU PADA LULUSAN PENDIDIKAN EKONOMI FKIP UNS TAHUN ANGKATAN, Edunomia: Jurnal Ilmiah Pendidikan EkonomiVol. 5, No. 1, November  2024 2018-2019</t>
  </si>
  <si>
    <t>https://scholar.ummetro.ac.id/index.php/edunomia/article/view/6225/2918</t>
  </si>
  <si>
    <t>Google Scholar, Sinta</t>
  </si>
  <si>
    <t>Mihaescu, Diana, Dima  Ioan Constantin, Mihaescu, Liviu</t>
  </si>
  <si>
    <t>Romanian educational system - component of the national economy, MPRA</t>
  </si>
  <si>
    <t>Оlena Zhukova, DETERMINING THE STRUCTURE OF THE NATIONAL ECONOMY – A PREREQUISITE FOR ITS RISE IN POST-WAR TIMES, ЄлийьежалЮ гимлмкєиЮ, ґ 3 (05), 2024</t>
  </si>
  <si>
    <t>https://journals.kpdi.in.ua/index.php/inclusive_economics/article/view/144/141</t>
  </si>
  <si>
    <t>Vernadsky National Library, Google Scholar, Index Copernicus</t>
  </si>
  <si>
    <t>Nicu, A. (ULBS)</t>
  </si>
  <si>
    <t>Strategii de formare a gândirii critice</t>
  </si>
  <si>
    <t xml:space="preserve">Olednic, Tatiana, Negru, Nicoleta. Dezvoltarea gândirii critice prin implementarea proiectelor stem/steam. In: Acta et commentationes (Ştiinţe ale Educaţiei), 2024, nr. 2(36), pp. 182-190. ISSN 1857-0623. DOI: </t>
  </si>
  <si>
    <t>https://doi.org/10.36120/2587-3636.v36i2.182-190</t>
  </si>
  <si>
    <t>Google Scholar Crrosref CERIF</t>
  </si>
  <si>
    <t>Buftea, Victor, Stan, Marian, Rusnac, Felicia. Algoritmul pregătirii profesionale a specialistului în educația fizică și sport. In: Formarea continuă a specialistului de cultură fizică în conceptul acmeologic modern, Ed. 3, 15 februarie 2024, Chișinău. Chișinău, Republica Moldova: Dapartamentul Sporturi de Lupte și Gimnastică al USEFS, 2024, Ediția 4, pp. 16-21. ISBN 978-9975-68-504-7.</t>
  </si>
  <si>
    <t>https://ibn.idsi.md/sites/default/files/imag_file/16-21_43.pdf</t>
  </si>
  <si>
    <t>Felecan, Daiana, Șterța Tünde-Emese.  Pragmatica, de la ciclul universitar la ciclul primar – o incursiune. În Annales Universitatis Apulensis. Series Philologica, no. 25/1/2024 https://www.ceeol.com/search/article-detail?id=1274863</t>
  </si>
  <si>
    <t>http://philologica.uab.ro/upload/41_431_28.pdf</t>
  </si>
  <si>
    <t>The importance of mastering pedagogy knowledge in initial teacher training</t>
  </si>
  <si>
    <t>Lakeita Lewis Lyles.Exploring the lived experiences of secondary school teachers regarding student motivation strategies: a hermeneutic phenomenological insight</t>
  </si>
  <si>
    <t>https://digitalcommons.liberty.edu/cgi/viewcontent.cgi?article=6903&amp;context=doctoral</t>
  </si>
  <si>
    <t>Educational policies on initial teacher training for preschool and primary education</t>
  </si>
  <si>
    <t>Monarca, H., &amp; Rodríguez-Tablado, M. S. (2024). Formación docente inicial en cuatro Comunidades Autónomas de España. Hexágono Pedagógico, 15(1), 41–66.</t>
  </si>
  <si>
    <t>https://revistas.uninunez.edu.co/index.php/hexagonopedagogico/article/view/2530</t>
  </si>
  <si>
    <t>DOAJ                                        WORDCAT                                                  REDIB</t>
  </si>
  <si>
    <t>Curs de pedagogie. Universitatea „Lucian Blaga” din Sibiu p. 4, 18,19,20</t>
  </si>
  <si>
    <t>Irina Elena-Roxana. Formarea imaginii de sine a elevilor claselor primare în procesul receptării textului literar. C.Z.U: 37.091:[373.3+821.09](043.2)</t>
  </si>
  <si>
    <t>https://www.anacec.md/files/Irina-rezumat.pdf</t>
  </si>
  <si>
    <t>Politici educaționale. Repere teoretice și pragmatice</t>
  </si>
  <si>
    <t>Nicolescu, A. (2024). Brief considerations regarding the specifics of the curriculum in the current romanian education law. Advances in Education Sciences Journal. (6) 140-48(2024)</t>
  </si>
  <si>
    <t>https://aesj.ro/aesj/article/view/46/38</t>
  </si>
  <si>
    <t>ERIH PLUS; RePEc; Index Copernicus; Google Academic; DRUM; Sherpa-Romeo; MIAR; SIS; Scipio; OpenAire; ViXra; EuroPub.</t>
  </si>
  <si>
    <t>Nicu, A. (ULBS), Băncilă, D. (independent)</t>
  </si>
  <si>
    <t>Information and Communication Technology for Inclusive Education – The Evaluation of a Teacher Training</t>
  </si>
  <si>
    <t>Renyaan, A. S,  Wibowo, G. A., (2024). Information and communication technology for inclusive education: a literature review and its implications for community service. Journal of Community Dedication, Vol. 4 No. 2 Mei 2024, hal., 383-396</t>
  </si>
  <si>
    <t>https://www.researchgate.net/profile/Guntur-Arie-Wibowo/publication/383530712_INFORMATION_AND_COMMUNICATION_TECHNOLOGY_FOR_INCLUSIVE_EDUCATION_A_LITERATURE_REVIEW_AND_ITS_IMPLICATIONS_FOR_COMMUNITY_SERVICE/links/66d14109f84dd1716c72c996/INFORMATION-AND-COMMUNICATION-TECHNOLOGY-FOR-INCLUSIVE-EDUCATION-A-LITERATURE-REVIEW-AND-ITS-IMPLICATIONS-FOR-COMMUNITY-SERVICE.pdf</t>
  </si>
  <si>
    <t>Hysick, Amy, „Rolul colegilor de educație specială în adoptarea instrumentelor de tehnologie a informației și comunicațiilor în sălile de clasă incluzive” (2024). Walden disertaţii şi studii doctorale .</t>
  </si>
  <si>
    <t>https://scholarworks.waldenu.edu/cgi/viewcontent.cgi?article=18542&amp;context=dissertations</t>
  </si>
  <si>
    <t xml:space="preserve">Creţu, D., Nicu, A. (ULBS)
</t>
  </si>
  <si>
    <t>Pedagogie şi elemente de psihologie pentru formarea continuă a cadrelor didactice</t>
  </si>
  <si>
    <t>Triff, Z. (2024). Educația – fundamentul esențial în dezvoltarea societății. (2024). Journal for Freedom of Conscience (Jurnalul Libertății De Conștiință), 12(3), 571-583. </t>
  </si>
  <si>
    <t>Erih Plus                                       CEEOL                               Academic Resource Index</t>
  </si>
  <si>
    <t>Creţu, D., Nicu, A. (ULBS)</t>
  </si>
  <si>
    <t>Farcas, M. (2024). Educatia – bunul cel mai de preț al societății. Magister, 40, 2-3.</t>
  </si>
  <si>
    <t>Dinu-Pătrașcu, M. (2024). Calitatea în învățământ are puterea de a schimba lumea. În Dobre, M. (coord.). Lucrările seminarului didactic ,,Pot și eu - Educație fără bariere!”, pg. 1325-1328. ISBN 978-973-0-40382-4.</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</si>
  <si>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</si>
  <si>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1114-1118. ISBN 978-973-0-40382-4.</t>
  </si>
  <si>
    <t>Andrei, E. (2024). Metode interactive de dezvoltare a competenţelor. Studiu de specialitate. În Dobre, M. (coord.). Lucrările seminarului didactic ,,Pot și eu - Educație fără bariere!”, pg. 1218-1220. ISBN 978-973-0-40382-4</t>
  </si>
  <si>
    <t>Cord, M. (2024). Șanse egale pentru copiii proveniƫi din medii defavorizate, În Balea, L.C. (coord.). O șansă educației, prin diversitate, incluziune și toleranță. Ghid metodologic multidisciplinar (pg. 303-305), Buftea.</t>
  </si>
  <si>
    <t>Mihalachi Constantin, E. (2024). Educașie fără discriminare, În Balea, L.C. (coord.). O șansă educației, prin diversitate, incluziune și toleranță. Ghid metodologic multidisciplinar (pg. 1002-1005), Buftea.</t>
  </si>
  <si>
    <t>Creţu, D., Nicu, A., Mara, D. (ULBS)</t>
  </si>
  <si>
    <t>Pedagogie - formare inițială a profesorilor</t>
  </si>
  <si>
    <t>Ivașcu, A. C. (2024). Impactul comunității asupra realizării educației religioase la nivelul preșcolar. In D. Opris, I. Scheau, , &amp; M. Negru (coord.), Inovare, integrare şi comunicare în spaţiul educaţional (pp. 252-262). Editura Eikon</t>
  </si>
  <si>
    <t>Enhancing religious education through emotional and spiritual intelligence</t>
  </si>
  <si>
    <t>Hosaini, H., Fitri, A. Z., Kojin, K., &amp; Alehirish, M. H. M. (2024). The Dynamics of the Islamic Education System in Shaping Character. Edukasia: Jurnal Penelitian Pendidikan Islam, 19(1), 79-98.</t>
  </si>
  <si>
    <t xml:space="preserve">https://journal.iainkudus.ac.id/index.php/Edukasia/article/view/25953 </t>
  </si>
  <si>
    <t>Baharuddin, B., Nurhayati, S., Azzaoui, B., &amp; Qolamani, K. I. B. (2024). Assessment of Al Qur’an Reading and Writing Program for Islamic Character Development in Higher Education. IJECA (International Journal of Education and Curriculum Application), 7(1), 1-13.</t>
  </si>
  <si>
    <t xml:space="preserve">https://journal.ummat.ac.id/index.php/IJECA/article/view/20592 </t>
  </si>
  <si>
    <t>Supriadi, S., Hosaini, H., &amp; Sain, Z. H. (2024). Transformation of Literacy-Based Islamic Education Learning Management Integration in Elementary Schools. International Journal of Social Learning (IJSL), 5(1), 294-304.</t>
  </si>
  <si>
    <t xml:space="preserve">https://ijsl.pubmedia.id/index.php/ijsl/article/view/358 </t>
  </si>
  <si>
    <t>Fiqran, M., Mujahidin, M., Bakri, A. N., &amp; Abdulrahman, A. J. A. (2024). Motivation for Waqf in Millennials and Generation Z: Highlighting Religiosity, Literacy and Accessibility. IKONOMIKA, 9(2), 309-332.</t>
  </si>
  <si>
    <t xml:space="preserve">https://ejournal.radenintan.ac.id/index.php/ikonomika/article/view/25986 </t>
  </si>
  <si>
    <t>Mustakim, I., Mawangir, M., Oviyanti, F., &amp; Kurniawan, M. R. (2024). the Internalization of Religious Cultural Values in Shaping the Spiritual Intelligence of Students At Sd Alam Palembang. Jurnal Cakrawala Pendas, 10(3), 596-661.</t>
  </si>
  <si>
    <t>https://www.ejournal.unma.ac.id/index.php/cp/article/view/10098</t>
  </si>
  <si>
    <t>Fitriyah, A. W., Bahzar, M., Wingkolatin, W., Munawati, S., Ningsih, I. W., &amp; Aji, Y. A. (2024). The Role of Islamic Religion Teachers in Overcoming Egocentrism Among Students at Madrasah Ibtidaiyah Ibrahimy Sukorejo. AT-TURAS: Jurnal Studi Keislaman, 11(2), 193-209.</t>
  </si>
  <si>
    <t>https://ejournal.unuja.ac.id/index.php/at-turas/article/view/9674</t>
  </si>
  <si>
    <t>Okta, O. R., Yuliana, D., &amp; Mailoor, A. J. A. (2024). Unearthing Biblical Wisdom for Active Learning: An Interactive Model of Christian Education in the Age of Digital Technology. TELEIOS: Jurnal Teologi dan Pendidikan Agama Kristen, 4(2), 147-159.</t>
  </si>
  <si>
    <t>https://www.e-journal.stttransformasi-indonesia.ac.id/index.php/teleios/article/view/179</t>
  </si>
  <si>
    <t>Agustina, H., Harfiani, R., &amp; Setiawan, H. R. (2024). TEACHERS’STRATEGIES TO DEVELOPING STUDENTS’SPIRITUAL INTELLIGENCE AT VOCATIONAL SCHOOL. Jurnal Tarbiyah, 31(1), 103-113.</t>
  </si>
  <si>
    <t>https://jurnaltarbiyah.uinsu.ac.id/index.php/tarbiyah/article/view/3510</t>
  </si>
  <si>
    <t>Juanda, A., Nurhayati, T., Mahdi, M., Nasrudin, D., &amp; Muhtar, S. N. (2024). Assessing Students' Religious Proficiency Using Glock-Stark Dimensions and Its Impact on Curriculum Development and Islamic Education Learning. PAEDAGOGIA, 27(2).</t>
  </si>
  <si>
    <t>https://jurnal.uns.ac.id/paedagogia/article/view/84840</t>
  </si>
  <si>
    <t>Saputra, R., Ginting, M. T. H., &amp; Pongoh, F. D. (2024). Teaching Style of Christian Religious Educators at SMA Negeri Palangka Raya. Jurnal Ilmiah Profesi Pendidikan, 9(4), 3188-3200.</t>
  </si>
  <si>
    <t>https://jipp.unram.ac.id/index.php/jipp/article/view/3178</t>
  </si>
  <si>
    <t>YANA, H. H., JAMIL, M. A., ARKANUDIN, A., MUBAIDILAH, A., &amp; NAWAWI, M. L. (2024). PERAN GURU DALAM MENINGKATKAN KOMPETENSI SPIRITUAL SISWA MELALUI PENDIDIKAN AGAMA ISLAM: PENDEKATAN FENOMENOLOGIS. LEARNING: Jurnal Inovasi Penelitian Pendidikan dan Pembelajaran, 4(3), 682-689.</t>
  </si>
  <si>
    <t>https://www.jurnalp4i.com/index.php/learning/article/view/3184</t>
  </si>
  <si>
    <t>binti Norman, N. A., Ismail, A. Z. B., Hussin, Z. B., &amp; Ruhullah, M. E. (2024). The Development of the Soul in Early Childhood: A Model Based on Ibn Sina's Theory of the Soul in Islamic Philosophy. al-Afkar, Journal For Islamic Studies, 7(2), 89-104.</t>
  </si>
  <si>
    <t>https://mail.al-afkar.com/index.php/Afkar_Journal/article/view/1072</t>
  </si>
  <si>
    <t>Nurhaliza, S., Ismail, I., Khairuddin, K., &amp; Zakaria, N. B. (2024). Islamic Boarding School Leadership Strategy in Strengthening the Religious Character of Students in Darul Ihsan Islamic Boarding Schools of Aceh Besar. Jurnal Tarbiyatuna, 15(1), 1-14.</t>
  </si>
  <si>
    <t>https://journal.unimma.ac.id/index.php/tarbiyatuna/article/view/11211</t>
  </si>
  <si>
    <t>Ismanto, H., Murtadho, N., Setyosari, P., &amp; Wiyono, B. B. (2024). Religiosity and Attitudes: A Study of Indonesian Islamic Primary School Students. AL-ISHLAH: Jurnal Pendidikan, 16(3), 3289-3299.</t>
  </si>
  <si>
    <t>http://www.journal.staihubbulwathan.id/index.php/alishlah/article/view/5564</t>
  </si>
  <si>
    <t>Fidelis, A. C. F., Formiga, N. S., &amp; Fernandes, A. J. (2024). INTELIGÊNCIA ESPIRITUAL, CAPITAL PSICOLÓGICO E JOB CRAFTING: ESTUDO TRANSCULTURAL EM PROFISSIONAIS HOSPITALARES. Boletim de Conjuntura (BOCA), 18(53), 211-229.</t>
  </si>
  <si>
    <t>https://revista.ioles.com.br/boca/index.php/revista/article/view/4308</t>
  </si>
  <si>
    <t>Efendi, R., Tan, E., &amp; Lee, A. (2024). Madrasah Education Teacher Strategies to Raise Students’ Spiritual Intelligence at Madrasah Aliyah Darul Ulum Al-Muhajirin Langkat. International Journal of Educatio Elementaria and Psychologia, 1(5), 240-251.</t>
  </si>
  <si>
    <t>https://journal.ypidathu.or.id/index.php/ijeep/article/view/1239</t>
  </si>
  <si>
    <t>Muslimah, M., Alfatihah, A., Fitriah, N. I., &amp; Maftuhah, S. (2024). Enhancing Arabic Language Learning in Class VIII MTsN 5 Jombang: An Evaluation Using the CIPP Model. al-Ittijah: Jurnal Keilmuan dan Kependidikan Bahasa Arab, 16(1), 23-47.</t>
  </si>
  <si>
    <t>https://ftk.uinbanten.ac.id/journals/index.php/al-ittijah/article/view/9051</t>
  </si>
  <si>
    <t>Wijanata, A. N., Gautama, S. A., Sutawan, K., Widiyanto, W., Pramono, E., Astuti, W., &amp; Susanto, S. (2024). How Does an Education-based Buddhist Morality Serve as a Foundation to Enhance the Spiritual Intelligence of Teenage Students?. In International Journal of Science and Applied Science: Conference Series (Vol. 8, No. 2, pp. 156-167).</t>
  </si>
  <si>
    <t>https://www.researchgate.net/publication/385812462_How_Does_an_Education-based_Buddhist_Morality_Serve_as_a_Foundation_to_Enhance_the_Spiritual_Intelligence_of_Teenage_Students</t>
  </si>
  <si>
    <t>PRIMAYEKTI, R., SEPTURI, S., &amp; SUPRIADI, N. (2024). PENGARUH MANAJEMEN SUMBERDAYA MANUSIA (GURU QUR’AN) TERHADAP KOMPETENSI PROFESIONAL GURU QUR’AN SERTA DAMPAKNYA PADA KEBERHASILAN PEMBELAJARAN TAHSIN DAN TAHFIDZ DI TPQ AD DU’A. LEARNING: Jurnal Inovasi Penelitian Pendidikan dan Pembelajaran, 4(4), 926-934.</t>
  </si>
  <si>
    <t>https://www.jurnalp4i.com/index.php/learning/article/view/3412</t>
  </si>
  <si>
    <t>Shodiq, S. F. (2024). The Role of Religious Education in Cultivating Emotional Intelligence and Resilience Among Students in Diverse Communities. Jurnal Pendidikan Progresif, 14(3), 1770-1783.</t>
  </si>
  <si>
    <t>https://jpp.fkip.unila.ac.id/index.php/jpp/article/view/203</t>
  </si>
  <si>
    <t>Phillips, R. (2024). The Superiority of the Word of God over Psychiatry. Christian Faith Publishing, Inc..</t>
  </si>
  <si>
    <t>https://books.google.ro/books?hl=ro&amp;lr=&amp;id=--k7EQAAQBAJ&amp;oi=fnd&amp;pg=PT6&amp;ots=k692hGFxaU&amp;sig=sS2EYLAUQaJcqGh6Lkw083J1eqs&amp;redir_esc=y#v=onepage&amp;q&amp;f=false</t>
  </si>
  <si>
    <t>Purwonugroho, D. P. (2024). Gereja dan Pendidikan Rohani: Kajian Teologis 1 Timotius 4: 7-8 terhadap Pengembangan Kehidupan Rohani Jemaat. MAWAR SARON: Jurnal Pendidikan Kristen dan Gereja, 7(2), 42-60.</t>
  </si>
  <si>
    <t>https://ojs.sttmsl.ac.id/index.php/Jurung/article/view/79</t>
  </si>
  <si>
    <t>Kurata, L., Kurata, K., &amp; Kobisi, T. Evaluating the Pedagogical Impact of Lesotho's Grade 10 Religious Studies Syllabus: Educational Implications. Journal homepage: www. ijrpr. com ISSN, 2582, 7421.</t>
  </si>
  <si>
    <t>https://www.researchgate.net/profile/Lehlohonolo-Kurata/publication/382263826_Evaluating_the_Pedagogical_Impact_of_Lesotho's_Grade_10_Religious_Studies_Syllabus_Educational_Implications/links/669cdacacb7fbf12a46363c2/Evaluating-the-Pedagogical-Impact-of-Lesothos-Grade-10-Religious-Studies-Syllabus-Educational-Implications.pdf</t>
  </si>
  <si>
    <t>Kartini, D., &amp; Dewi, S. A. K. Development of the Citizenship Education Method in Fostering Digital Citizenship Through Information and Communication Technology in Schools.</t>
  </si>
  <si>
    <t>https://pdfs.semanticscholar.org/051b/00afb7fac2cab4cbc4153a8450c4f0959ccc.pdf</t>
  </si>
  <si>
    <t>Sitohang, E. M. K., Tambunan, A., &amp; Subeno, S. (2024). Signifikansi Pendidikan Spiritual, Mental, Inteligen, Skill (SMIS) Bagi Pendidikan Anak Usia Dini Sesuai Kerangka Pikir Teologi Reformed Di KB-TK Kristen Logos Bintaro. Jurnal Teologi Cultivation, 8(2), 349-361.</t>
  </si>
  <si>
    <t>https://mail.e-journal.iakntarutung.ac.id/index.php/cultivation/article/view/2459</t>
  </si>
  <si>
    <t>Neindexată</t>
  </si>
  <si>
    <t>Andron D., Kifor S.</t>
  </si>
  <si>
    <t>Tehnologii digitale în activitatea didactică. Editura ULBS, 2021</t>
  </si>
  <si>
    <t>RC Marin, MODERNIZAREA SERVICIULUI PUBLIC DE EDUCAȚIE PRIN DIGITALIZARE, Student Papers on Smart Cities and E-Governance …, 2024 - scrd.eu</t>
  </si>
  <si>
    <t>https://scholar.google.com/scholar?as_ylo=2024&amp;hl=ro&amp;as_sdt=2005&amp;sciodt=0,5&amp;cites=15279976023463138502&amp;scipsc=</t>
  </si>
  <si>
    <t>L Popov, C Negara, E Cabac,Curriculum la modulul C Tehnologii informaţionale şi comunicaţionale în educaţie: din cadrul programelor de perfecţionare pentru cadrele didcatice, 2024 - USARB</t>
  </si>
  <si>
    <t>R LEONTE, N TUFĂ, A BOCANCEA, RM LĂZĂRICĂ, CREARE RESURSE RED-SUPORT DE CURS, ccdbacau.ro</t>
  </si>
  <si>
    <t>LN Moraru-Pană, THE IMPACT OF DIGITAL EDUCATION ON THE LEARNING PROCESS IN PRIMARY SCHOOL, EDULEARN24 Proceedings, 2024 - library.iated.org</t>
  </si>
  <si>
    <t xml:space="preserve">Alwi Ilqam Ma’arif , Mukh Nursikin, Pendidikan Nilai di Era Digital: Tantangan dan Peluang , Afeksi: Jurnal Penelitian dan Evaluasi Pendidikan Volume 5 Nomor 2 Tahun 2024 e-ISSN: 2745-9985 </t>
  </si>
  <si>
    <t>K Hildenbrand, SRF Rummel, JJ de Léon Kalk…, Familienunterstützende Führung,  Praxiswissen für Fach …, 2024 - Springer</t>
  </si>
  <si>
    <t>https://scholar.google.com/scholar?as_ylo=2024&amp;hl=ro&amp;as_sdt=2005&amp;sciodt=0,5&amp;cites=5004015528187865591&amp;scipsc=</t>
  </si>
  <si>
    <t>Gscholar</t>
  </si>
  <si>
    <t>MA Koont, Flexible Work Arrangements: Are They Here to Stay?, search.proquest.com</t>
  </si>
  <si>
    <t>SM Maldonado Nevado, H Cajas Santamaria, El trabajo remoto y su influencia en la satisfacción laboral en centros de atención telefónica de las principales Compañías de Salud de Lima Metropolitana …repositorioacademico.upc.edu.pe</t>
  </si>
  <si>
    <t>S VĂDUVA, AC Nedelcut, CI Hnatiuc, TECHNOSTRESS ASSESSMENT IN THE IT WORKFORCE IN ROMANIA: THE NEED FOR MANAGEMENT ADAPTATION.USV Annals of …, 2024 - search.ebscohost.com</t>
  </si>
  <si>
    <t xml:space="preserve">M Mastroianni , Privacy Risk Analysis in Medical Cyber-Physical Systems, Intelligence Techniques for Analysing Sensitive Data …, 2025 - Springer, </t>
  </si>
  <si>
    <t>https://scholar.google.com/scholar?as_ylo=2024&amp;hl=ro&amp;as_sdt=2005&amp;sciodt=0,5&amp;cites=2177769565273443243&amp;scipsc=</t>
  </si>
  <si>
    <t>TC MENDİ, H AYDOĞAN, Motor Montaj Fabrikasında Subap Sarma Sorunu Üzerine Proses Hata Türleri ve Etkileri Analizi (PFMEA) ve İyileştirmeleri Çalışması, MAS Journal of Applied Sciences, 2025 - masjaps.com</t>
  </si>
  <si>
    <t>C Oprean, CV Kifor, SC Negulescu, C Candea, L Oprean, S Kifor (ULBS)</t>
  </si>
  <si>
    <t>eCollaborativeDecisions–a DSS for Academic Environment</t>
  </si>
  <si>
    <t>FB KLEDEN -Teologi Laut: Interseksi Makna Laut dalam Kosmologi Masyarakat Waibalun dan Kosmologi Masyarakat Israel Kuno dalam Kisah Penyeberangan Laut Teberau …, repository.iftkledalero.ac.id</t>
  </si>
  <si>
    <t>https://scholar.google.com/scholar?as_ylo=2024&amp;hl=ro&amp;as_sdt=2005&amp;sciodt=0,5&amp;cites=2090492025059390804&amp;scipsc=</t>
  </si>
  <si>
    <t>LL Klein, J Moyano-Fuentes, KM Vieira, An exploratory study of the relationships between Lean practices and team performance in higher education, International Journal of …, 2024 - emerald.com</t>
  </si>
  <si>
    <t>https://scholar.google.com/scholar?as_ylo=2024&amp;hl=ro&amp;as_sdt=2005&amp;sciodt=0,5&amp;cites=14718094025407458247&amp;scipsc=</t>
  </si>
  <si>
    <t>Mag Alina Georgeta (ULBS), Sandra Sinfield (London Metropolitan University), Tom Burns (London Metropolitan University).</t>
  </si>
  <si>
    <t>The benefits of inclusive education: new challenges for university teachers, MATEC web of conferences 121, 2017</t>
  </si>
  <si>
    <t>Jardinez, M. J., &amp; Natividad, L. R. (2024). The Advantages and Challenges of Inclusive Education: Striving for Equity in the Classroom. Shanlax International Journal of Education, 12(2), 57–65.</t>
  </si>
  <si>
    <t>https://shanlaxjournals.in/journals/index.php/education/article/view/7182</t>
  </si>
  <si>
    <t>ERIC, ERIHPLUS</t>
  </si>
  <si>
    <t>Julien, G. (2024).How Artificial Intelligence (AI) Impacts Inclusive Education, Educational Research and Reviews, 19 (6), 95-103.</t>
  </si>
  <si>
    <t xml:space="preserve">https://files.eric.ed.gov/fulltext/EJ1434316.pdf    </t>
  </si>
  <si>
    <t>ERIC</t>
  </si>
  <si>
    <t>Mag Alina Georgeta (ULBS)Sandra Sinfield (London Metropolitan University), Tom Burns (London Metropolitan University).</t>
  </si>
  <si>
    <t>Mathura, M. (2024). Inclusive education for neurodiverse student police officers in the United Kingdom, European Journal of Education Studies, 11 (12).</t>
  </si>
  <si>
    <t>http://dx.doi.org/10.46827/ejes.v11i12.5671</t>
  </si>
  <si>
    <t>ERIC,  ERIH</t>
  </si>
  <si>
    <t>Zehra Esra Ketenoğlu Kayabaşı, Ali Kurt , Eylül Akar, Melike Kurtuluş Uzlu, Alparslan Ünsal, Melike Özdemir (2024). Pre-Service Teachers’ Opinions on the Mainstreaming Competency Training: Iyı Bir Kaynastirma Iyi Bir Uygulayici Ister Project, Mehmet Akif Ersoy University Journal of Education Faculty, 72, 356 - 380</t>
  </si>
  <si>
    <t>https://doi.org/10.21764/maeuefd.1439815</t>
  </si>
  <si>
    <t>EBSCO</t>
  </si>
  <si>
    <t>Julien, G. (2024). Rehabilitating street children: The great paradox. International Journal of Sociology and Anthropology, 16(1), 1-8</t>
  </si>
  <si>
    <t>https://doi.org/10.5897/IJSA2024.0985</t>
  </si>
  <si>
    <t xml:space="preserve">Süleyman Temur, Salih Uslu. (2024). Teachers' Metaphorical Perceptions of the Concept of Inclusive Education, Buca Faculty of Education Journal,  2118 - 2138. </t>
  </si>
  <si>
    <t>https://doi.org/10.53444/deubefd.1434166</t>
  </si>
  <si>
    <t>Ogdol, R. E., Adorna, J. R., Capate, R. N., &amp; Alteneiji, A. (2024). Examining Primary Teachers' Concerns, Self-Efficacy, Attitude, Intentions, and Challenges of Implementing Inclusive Pedagogy in English Literacy Classrooms for Bilingual Dyslexic Students in the UAE. In M. Shelley &amp; O. T. Ozturk (Eds.), Proceedings of ICRES 2024-- International Conference on Research in Education and Science (pp. 393-427), Antalya, Turkiye. ISTES.</t>
  </si>
  <si>
    <t>https://zuscholars.zu.ac.ae/works/7015/</t>
  </si>
  <si>
    <t>Conference proceeding</t>
  </si>
  <si>
    <t>L Makonye, S Nkomo (2024). Innovative Inclusive Strategies for Early Learners (ECD) and their Specific Learning Difficulties, chapter 4 in the book "Contemporary Innovation Trends in the Zimbabwean Education System", Stella Muchemwa, Munyaradzi Mawere, Publisher Langaa RPCIG</t>
  </si>
  <si>
    <t>https://books.google.ro/books?hl=en&amp;lr=&amp;id=QY0jEQAAQBAJ&amp;oi=fnd&amp;pg=PA75&amp;ots=8piav6UT43&amp;sig=WSjosTn-WiXq7gDXA0vAkzFEIxM&amp;redir_esc=y#v=onepage&amp;q&amp;f=false</t>
  </si>
  <si>
    <t>Chapter</t>
  </si>
  <si>
    <t>Ilona Pešatová, Michal Vostrý,Barbora Lanková, Tereza Práglová, Ladislav Zilcher. (2024). Exporation of the impact of regular participation in Snoezelen sessions on children with multiple disabilities as a tool for achieving pedagogical goals – a pilot study, Journal of Exceptional People, Vol. 13 (25).</t>
  </si>
  <si>
    <t>https://www.researchgate.net/publication/388448472_Exporation_of_the_impact_of_regular_participation_in_Snoezelen_sessions_on_children_with_multiple_disabilities_as_a_tool_for_achieving_pedagogical_goals_-_a_pilot_study</t>
  </si>
  <si>
    <t>A Gerakini, D Filippatou (2024). Psychoeducational classroom interventions promoting inclusion of pupils with special educational needs in mainstream schools: Α case study. Book of abstracts: Regional ISATT24 Conference.</t>
  </si>
  <si>
    <t>https://isatt24confe.pre.uth.gr/book-of-abstracts/</t>
  </si>
  <si>
    <t>Book of abstracts</t>
  </si>
  <si>
    <t>The value of students' feedback,  MATEC Web of Conferences, 2019</t>
  </si>
  <si>
    <t>Gabriela Domilescu; Mihaela Iorga (2024). Enhancing Physics Learning through Feedback: Insights from Secondary and High School Teachers, Journal of Educational Sciences, v25 n2(50) p159-171</t>
  </si>
  <si>
    <t>https://eric.ed.gov/?id=EJ1457394</t>
  </si>
  <si>
    <t>EBSCO, ERIC, ERIH</t>
  </si>
  <si>
    <t>Promoting Children's Wellbeing. Policies, Practices and Current Trends, 
Procedia-Social and Behavioral Sciences 180, 1391-1397</t>
  </si>
  <si>
    <t>Ion, G. F., Pusca, A. C., (2024).The Role of Guardianship in Inheritance Law: Protecting Vulnerable Heirs. Acta U. Danubius Jur. Vol 20 (3)., p.92-102.</t>
  </si>
  <si>
    <t>https://heinonline.org/HOL/LandingPage?handle=hein.journals/actdaj2024&amp;div=31&amp;id=&amp;page=</t>
  </si>
  <si>
    <t>CEEOL; EBSCO Publishing; HeinOnline; VLEX; DOAJ; Proquest; EuroPub</t>
  </si>
  <si>
    <t>Children's Voices and their Impact-Case Study in Romania, Procedia-Social and Behavioral Sciences, Volume
93
Pages
1105-1109, 2013</t>
  </si>
  <si>
    <t>Daniela Angi, Gabriel Bădescu, Sorana CONSTANTINESCU, Viorela Ducu, Áron Telegdi-Csetri (2024). 
When Children Need Protection from Parents: Citizens' Views of the Bodnariu Case in Romania and Their Determinants, Romanian Journal of Population Studies, Issue 18 (1), pp 39-60.</t>
  </si>
  <si>
    <t>https://doi.org/10.24193/RJPS.2024.1.03</t>
  </si>
  <si>
    <t>ERIH Plus, CEEOL, EBSCO, ProQuest</t>
  </si>
  <si>
    <t>Der Begriff des Zwischen</t>
  </si>
  <si>
    <t>Marvin Braungardt,Das Da-sein des Daseins als Da-Zwischen im
Ausgang von Heidegger, Universität Wien</t>
  </si>
  <si>
    <t>file:///C:/Users/eveli/Downloads/71403-3.pdf</t>
  </si>
  <si>
    <t>google scholar</t>
  </si>
  <si>
    <t>Kultur, Kulturelle Differenzen und das Fremde</t>
  </si>
  <si>
    <t xml:space="preserve">Yahnke, Kristina, How Will “GenZ” Impact Entrepreneurship in Germany, Switzerland, and Austria? (April 15, 2024). Available at SSRN: https://ssrn.com/abstract=4794830 or http://dx.doi.org/10.2139/ssrn.4794830 </t>
  </si>
  <si>
    <t>https://papers.ssrn.com/sol3/papers.cfm?abstract_id=4794830</t>
  </si>
  <si>
    <t>Ursprung. En Gander, H.-H. (ed.). (2010). Husserl-
Lexikon. (pp. 293-294 [17-35]). Darmstadt: WBG.</t>
  </si>
  <si>
    <t>Fischer, F.D., Fermeneutica de lo clasico como origen del sentido, in&gt; Carlos. R. Ruta, Laura S. Carugati et.al. Hermeneutica en Perspectiva, UNSAM Edita, UUIRTO, 1ra. edición, diciembre 2023 (neraportata GRADIS 2023)</t>
  </si>
  <si>
    <t>https://cdi.mecon.gob.ar/bases/docelec/az6809.pdf#page=113</t>
  </si>
  <si>
    <t>On Hannah Arendt: The Worldly In-Between of Human Beings and its ethical consequences</t>
  </si>
  <si>
    <t xml:space="preserve">Tresspassing,Wittendorff, Thomas Østergaard (2024). Hannah Arendt’s Notion of Trespassing. Arendt Studies 8:135-162.
</t>
  </si>
  <si>
    <t>https://philpapers.org/rec/WITHAN</t>
  </si>
  <si>
    <t>google scholar, phil papers</t>
  </si>
  <si>
    <t>TEACHERS'PERCEPTION OF THE IMPORTANCE OF MUSIC IN SCHOOL LEARNING</t>
  </si>
  <si>
    <t>Johnson, Gail Denise, Music Educators’ Experiences of Challenges Integrating Jazz Studies Into the Music Curriculum
Transactional Work</t>
  </si>
  <si>
    <t>https://www.proquest.com/openview/975401caebb8b18d09f821589016a603/1?pq-origsite=gscholar&amp;cbl=18750&amp;diss=y</t>
  </si>
  <si>
    <t>Procesul de predare-învățare-evaluare din perspectiva activității didactice centrate pe elev</t>
  </si>
  <si>
    <t>Amalia. Velicu, PREVENTING SCHOOL FAILURE THROUGH MODERN EDUCATIONAL MANAGEMENT STRATEGIES</t>
  </si>
  <si>
    <t>https://sociologiecraiova.ro/revista/wp-content/uploads/2024/09/RUS_2_2024-bun_merged-1.pdf</t>
  </si>
  <si>
    <t xml:space="preserve">Scholar, ErihPlus, UlrichsWeb, DOAJ, EBSCO, Index Copernicus, CEEOL, ROAD, ORCID, OAJI, </t>
  </si>
  <si>
    <t>Luca Sabina și Bogdan Gheorghita</t>
  </si>
  <si>
    <t xml:space="preserve"> 2022. Attitudes towards online teaching activity in preuniversity education in Romania, in a pandemic context. Pedagogy Journal, Vol. 1,  p. 129-150</t>
  </si>
  <si>
    <t>Alexandra Constantin · Camelia Stăiculescu · Chilianu Iulian Petrisor. - Digital Learning Management for Adolescents, in Review of International Comparative Management, nr3/2023</t>
  </si>
  <si>
    <t>https://www.rmci.ase.ro/          (Citarea nu a fost raportata in GRADIS 2023, pentru că nu apăruse la momentul respectiv)</t>
  </si>
  <si>
    <t>Erih plus</t>
  </si>
  <si>
    <t>Bogdan Gheorghita</t>
  </si>
  <si>
    <t>Dragos Dragoman și Sabina Luca</t>
  </si>
  <si>
    <t>Religious Knowledge, Mystical Experience, and the Personal Mission of Muhyi-d-Din Ibn 'Arabi</t>
  </si>
  <si>
    <t>M Pabbajah, R Rehayati - Recontextualization of Wihdatul Wujud Ibnu Arabi's Sufism with the Local Wisdom of the Indonesia's Buginese, in International Journal of Religion, 2024</t>
  </si>
  <si>
    <t>http://www.ijor.co.uk/ijor/article/view/3832?articlesBySimilarityPage=10</t>
  </si>
  <si>
    <t>Energy Asymmetry of the Caspian Region. Trans-Caspian Gas Pipeline Project: An Opportunity to Strengthen the Security of European Energy</t>
  </si>
  <si>
    <t xml:space="preserve">Bahram Amirahmadian, Ghasem Osuli Odlu, Ebrahim Rezaei Rad,The Geopolitical and Geoeconomic Effects of the Trans-Caspian Pipeline
(1996) Implementation on Regional Countries: A Case Study of Iran, „Journal of Iran and Central Eurasia Studies”, Vol. 7, Issue 1, 2024 </t>
  </si>
  <si>
    <t>https://jices.ut.ac.ir/article_98751.html</t>
  </si>
  <si>
    <t xml:space="preserve">Prof. Dr. Oktay Bingöl, PROCEEDINGS
CHANGING STRATEGIC SECURITY LANDSCAPE IN THE BLACK SEA
AND THE BALKANS: CHALLENGES AND OPPORTUNITIES, Arel USAM, Istanbul, 2024 </t>
  </si>
  <si>
    <t>https://usam.arel.edu.tr/wp-content/uploads/2024/09/Tam-Metin-kitabi.pdf#page=130</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</si>
  <si>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 coordonatori Cristian Chirca și Florin-Răzvan Mihai. Prefață de Constantin Hlihor. Colecția Corint Istorie Autori Români, Editura „Corint”, București, 2023, pp. 269-322, ISBN: 978-606-088-411-8</t>
    </r>
  </si>
  <si>
    <r>
      <rPr>
        <rFont val="Arial Narrow"/>
        <color theme="1"/>
        <sz val="10.0"/>
      </rPr>
      <t xml:space="preserve">Alexandru NICOLAE, </t>
    </r>
    <r>
      <rPr>
        <rFont val="Arial Narrow"/>
        <i/>
        <color theme="1"/>
        <sz val="10.0"/>
      </rPr>
      <t xml:space="preserve">Russian Intelligence task Force in the Republic of Moldova, </t>
    </r>
    <r>
      <rPr>
        <rFont val="Arial Narrow"/>
        <color theme="1"/>
        <sz val="10.0"/>
      </rPr>
      <t>în „THE BULLETIN OF LINGUISTIC AND INTERCULTURAL STUDIES”, nr. 7, 2024, p. 40.</t>
    </r>
  </si>
  <si>
    <t>https://www.sri.ro/assets/files/publicatii/Buletin-SLI-nr.7_2024.pdf</t>
  </si>
  <si>
    <t>Index Copernicus, https://journals.indexcopernicus.com/search/details?id=131391</t>
  </si>
  <si>
    <r>
      <rPr>
        <rFont val="Arial Narrow"/>
        <i/>
        <color rgb="FF000000"/>
        <sz val="10.0"/>
      </rPr>
      <t>Organizarea şi activitatea structurilor securităţii statului din R.S.S.M. (1940-1991),</t>
    </r>
    <r>
      <rPr>
        <rFont val="Arial Narrow"/>
        <color rgb="FF000000"/>
        <sz val="10.0"/>
      </rPr>
      <t xml:space="preserve"> în „Panorama comunismului în Moldova Sovietică. Context, surse, interpretări”. Editor: Liliana Corobca. Ed. „Polirom”, Iași, 2019, pp. 304-336, ISBN: 978-973-46-7846-4</t>
    </r>
  </si>
  <si>
    <r>
      <rPr>
        <rFont val="Arial Narrow"/>
        <color theme="1"/>
        <sz val="10.0"/>
      </rPr>
      <t>Alexandru NICOLAE,</t>
    </r>
    <r>
      <rPr>
        <rFont val="Arial Narrow"/>
        <i/>
        <color theme="1"/>
        <sz val="10.0"/>
      </rPr>
      <t xml:space="preserve"> Russian Intelligence task Force in the Republic of Moldova,</t>
    </r>
    <r>
      <rPr>
        <rFont val="Arial Narrow"/>
        <color theme="1"/>
        <sz val="10.0"/>
      </rPr>
      <t xml:space="preserve"> în „THE BULLETIN OF LINGUISTIC AND INTERCULTURAL STUDIES”, nr. 7, 2024, p. 48.</t>
    </r>
  </si>
  <si>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</si>
  <si>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theme="1"/>
        <sz val="10.0"/>
      </rPr>
      <t xml:space="preserve">Simion CARP, Dianu GORDILĂ
</t>
    </r>
    <r>
      <rPr>
        <rFont val="Arial Narrow"/>
        <i/>
        <color theme="1"/>
        <sz val="10.0"/>
      </rPr>
      <t xml:space="preserve">Reflecții cu privire la criminalitatea militară promovată de regimul politic al Federației Ruse și consecințele acestui fenomen la nivel regional și global, </t>
    </r>
    <r>
      <rPr>
        <rFont val="Arial Narrow"/>
        <color theme="1"/>
        <sz val="10.0"/>
      </rPr>
      <t xml:space="preserve">în „Legea și Viața. Publicație științifico-practică”, nr. 3, 2024, p. 44. </t>
    </r>
  </si>
  <si>
    <t>https://academy.police.md/wp-content/uploads/2025/01/LV_nr_3_2024.pdf</t>
  </si>
  <si>
    <r>
      <rPr>
        <rFont val="Arial Narrow"/>
        <i/>
        <color rgb="FF000000"/>
        <sz val="10.0"/>
      </rPr>
      <t>Din activitatea contrainformativă și
represivă a NKVD/MAI al RSS Moldovenești
în primii ani postbelici,</t>
    </r>
    <r>
      <rPr>
        <rFont val="Arial Narrow"/>
        <color rgb="FF000000"/>
        <sz val="10.0"/>
      </rPr>
      <t xml:space="preserve"> în „Materialele
conferinței stiințifico-practice naționale” din
6 ianuarie 2015 cu genericul: „Criminalitatea
politică: reflecții istorico-juridice, manifestări, consecințe, Chișinău, 2015, pp. 53-63.</t>
    </r>
  </si>
  <si>
    <r>
      <rPr>
        <rFont val="Arial Narrow"/>
        <color theme="1"/>
        <sz val="10.0"/>
      </rPr>
      <t xml:space="preserve">Simion CARP, Elena CARP
</t>
    </r>
    <r>
      <rPr>
        <rFont val="Arial Narrow"/>
        <i/>
        <color theme="1"/>
        <sz val="10.0"/>
      </rPr>
      <t xml:space="preserve">Încălcarea dreptului la viață a copiilor nou-născuți,
în instituțiile de detenție din URSS, în primii ani postbelici, </t>
    </r>
    <r>
      <rPr>
        <rFont val="Arial Narrow"/>
        <color theme="1"/>
        <sz val="10.0"/>
      </rPr>
      <t xml:space="preserve">în „Legea și Viața. Publicație științifico-practică”, nr. 2, 2024, p. 52. </t>
    </r>
  </si>
  <si>
    <t>https://academy.police.md/wp-content/uploads/2024/10/Legea_si_viata_nr_2_2024.pdf</t>
  </si>
  <si>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</si>
  <si>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rgb="FF000000"/>
        <sz val="10.0"/>
      </rPr>
      <t xml:space="preserve">Simion CARP, Dianu GORDILĂ
</t>
    </r>
    <r>
      <rPr>
        <rFont val="Arial Narrow"/>
        <i/>
        <color rgb="FF000000"/>
        <sz val="10.0"/>
      </rPr>
      <t>Dezertarea militarilor din armata sovietică în timpul celui de-Al Doilea Război Mondial</t>
    </r>
    <r>
      <rPr>
        <rFont val="Arial Narrow"/>
        <color rgb="FF000000"/>
        <sz val="10.0"/>
      </rPr>
      <t>, în „Legea și Viața. Publicație științifico-practică”, nr. 1, 2024, p. 31.</t>
    </r>
  </si>
  <si>
    <t>https://academy.police.md/wp-content/uploads/2024/04/LV_nr_1_2024.pdf</t>
  </si>
  <si>
    <r>
      <rPr>
        <rFont val="Arial Narrow"/>
        <i/>
        <color rgb="FF000000"/>
        <sz val="10.0"/>
      </rPr>
      <t xml:space="preserve">Urmaşii lui Felix Dzerjinski: organele securităţii statului din Republica Sovietică Socialistă Moldovenească (1940-1991). </t>
    </r>
    <r>
      <rPr>
        <rFont val="Arial Narrow"/>
        <color rgb="FF000000"/>
        <sz val="10.0"/>
      </rPr>
      <t>Colecţia „Sinteze”. Institutul Naţional pentru Studiul Totalitarismului al Academiei Române, Bucureşti, 2008.</t>
    </r>
  </si>
  <si>
    <r>
      <rPr>
        <rFont val="Arial Narrow"/>
        <color theme="1"/>
        <sz val="10.0"/>
      </rPr>
      <t xml:space="preserve">Blănaru Matei, </t>
    </r>
    <r>
      <rPr>
        <rFont val="Arial Narrow"/>
        <i/>
        <color theme="1"/>
        <sz val="10.0"/>
      </rPr>
      <t>WHO INVENTED THE SO-CALLED “MOLDAVIAN LANGUAGE”? THE OBJECTIVES AND THE PERPETRATORS BEHIND THE INVENTION AND WEAPONIZATION OF THE SO-CALLED “MOLDAVIAN” AND “VLACH” LANGUAGES,</t>
    </r>
    <r>
      <rPr>
        <rFont val="Arial Narrow"/>
        <color theme="1"/>
        <sz val="10.0"/>
      </rPr>
      <t xml:space="preserve"> în „ROMANIAN REVIEW OF POLITICAL SCIENCES AND INTERNATIONAL RELATIONS”, 21 (2), 2024, p. 83.</t>
    </r>
  </si>
  <si>
    <t>https://d1wqtxts1xzle7.cloudfront.net/116189548/1c5576_fc41fd7c9a1449438d03e5df45796d8b-libre.pdf?1718872983=&amp;response-content-disposition=inline%3B+filename%3DWHO_INVENTED_THE_SO_CALLED_MOLDAVIAN_LAN.pdf&amp;Expires=1743885112&amp;Signature=IkSqnQ8eNkyv4DIn3B~oqXDZdKu6OPaDLMFyHmvBwIPraPsvHzMZ1uJsRKTMvRd-Qk0OqN~T0CSK9FYfN7vva2gBoQqRMU-bc9qYNu7aOIm8zpInWvQK1JhRtLw-2HVK8kjrpeXqeOo9vE4lLJ0Zc2EUYIt6xA6t195UJbsV68SybT7TugzyYBWdoowGfzpyMMB12WPGKUTNLqA~o9jLf7w12dnRPUC0~joIOhwQ5A-znkfDvo-N~V4oin~KIytF72R~o0WvUrlOK8mPeHMzv3diFnK018M7MCYWYCINqSnq3fyxOrj6H5Br6dPKvRf9RQOnsjALP7Genr-nMfYMzw__&amp;Key-Pair-Id=APKAJLOHF5GGSLRBV4ZA</t>
  </si>
  <si>
    <t>ERIH PLUS, https://kanalregister.hkdir.no/publiseringskanaler/erihplus/periodical/info.action?id=486259</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</si>
  <si>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</si>
  <si>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theme="1"/>
        <sz val="10.0"/>
      </rPr>
      <t xml:space="preserve">Solonari Vladimir, </t>
    </r>
    <r>
      <rPr>
        <rFont val="Arial Narrow"/>
        <i/>
        <color theme="1"/>
        <sz val="10.0"/>
      </rPr>
      <t>Imperiu-satelit. Guvernarea românească în Transnistria.</t>
    </r>
    <r>
      <rPr>
        <rFont val="Arial Narrow"/>
        <color theme="1"/>
        <sz val="10.0"/>
      </rPr>
      <t xml:space="preserve"> Ed. „Humanitas</t>
    </r>
    <r>
      <rPr>
        <rFont val="Arial Narrow"/>
        <i/>
        <color theme="1"/>
        <sz val="10.0"/>
      </rPr>
      <t>”</t>
    </r>
    <r>
      <rPr>
        <rFont val="Arial Narrow"/>
        <color theme="1"/>
        <sz val="10.0"/>
      </rPr>
      <t>, București, 2024.</t>
    </r>
  </si>
  <si>
    <t>https://www.google.de/books/edition/Imperiul_satelit/arv0EAAAQBAJ?hl=ro&amp;gbpv=1&amp;dq=moraru+pavel&amp;pg=RA1-PT276&amp;printsec=frontcover</t>
  </si>
  <si>
    <t>Serviciile secrete si Basarabia (1918-1991). Dicţionar, Editura Militară, Bucureşti, 2008.</t>
  </si>
  <si>
    <r>
      <rPr>
        <rFont val="Arial Narrow"/>
        <color theme="1"/>
        <sz val="10.0"/>
      </rPr>
      <t xml:space="preserve">Ureche Marian V., </t>
    </r>
    <r>
      <rPr>
        <rFont val="Arial Narrow"/>
        <i/>
        <color theme="1"/>
        <sz val="10.0"/>
      </rPr>
      <t>Serviciul de informații al justiției dezvăluit din interior. Corupția la nivel înalt: masa de manevră a Rusiei și Ungariei.Ed. „Cuantic”, 2024.</t>
    </r>
  </si>
  <si>
    <t>https://www.google.de/books/edition/Serviciul_de_Informa%C8%9Bii_al_Justi%C8%9Biei_d/ZNkwEQAAQBAJ?hl=ro&amp;gbpv=1&amp;dq=moraru+pavel&amp;pg=PT144&amp;printsec=frontcover</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</si>
  <si>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</si>
  <si>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t>Снігир Максим, UNCONSCIOUS AGENTS OF COMMUNISM»: IDENTITY, SOLIDARITY AND DISTRUST TO THE HOLODOMOR REFUGEES AS A FACTOR OF (NOT) PROVIDING RELIEF BY ROMANIANSTATE, în „Науковий вісник Ізмаїльського державного гуманітарного університету. Серія: Історичні науки”. Випуск 67, 2024, pp. 202-207.</t>
  </si>
  <si>
    <t>http://www.visnyk.idgu.edu.ua/index.php/nv/article/view/920/787</t>
  </si>
  <si>
    <t>Revistă neindexată, http://www.visnyk.idgu.edu.ua/index.php/nv/article/view/920</t>
  </si>
  <si>
    <r>
      <rPr>
        <rFont val="Arial Narrow"/>
        <i/>
        <color theme="1"/>
        <sz val="10.0"/>
      </rPr>
      <t>Bonapartismul antonescian în Basarabia şi Bucovina</t>
    </r>
    <r>
      <rPr>
        <rFont val="Arial Narrow"/>
        <color theme="1"/>
        <sz val="10.0"/>
      </rPr>
      <t>, în „Analele Universităţii “Dunărea de Jos” din Galaţi”, Series 19, History, Tom. XI, 2012, pp. 199-205.</t>
    </r>
  </si>
  <si>
    <t xml:space="preserve">Lupaşcu Cristian-Constantin, The Sensible Critic: Constantin Rădulescu-Motru and the Crisis of Identity in Romanian Interwar Thought. Scientific Advisor PhD Professor Carmen Cozma. “ALEXANDRU IOAN CUZA” UNIVERSITY OF IAȘI, Faculty of Philosophy and Social-Political Sciences 
Doctoral School: Philosophy, Iași, 2024. </t>
  </si>
  <si>
    <t>https://www.fssp.uaic.ro/images/sustineri_teze/1.Lupa%C8%99cu_Cristian-Constantin_Rezumat_22.05.2024_EN.pdf</t>
  </si>
  <si>
    <t>Teză de doctorat, https://scholar.google.ro/scholar?as_ylo=2024&amp;hl=ro&amp;as_sdt=2005&amp;sciodt=0,5&amp;cites=14345718067840198255&amp;scipsc=</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</si>
  <si>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</si>
  <si>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Giurcă Ion, </t>
    </r>
    <r>
      <rPr>
        <rFont val="Arial Narrow"/>
        <i/>
        <color theme="1"/>
        <sz val="10.0"/>
      </rPr>
      <t xml:space="preserve">Tatar Bunar 1924, prima „Operaţiune Specială” a URSS împotriva României, </t>
    </r>
    <r>
      <rPr>
        <rFont val="Arial Narrow"/>
        <color theme="1"/>
        <sz val="10.0"/>
      </rPr>
      <t>în „Revista de Istorie Militară”, nr. 5-6 (205=206), 2024, pp. 45-65.</t>
    </r>
  </si>
  <si>
    <t>https://ispaim.mapn.ro/webroot/fileslib/upload/files/RIM/RIM%205-6%202024%20pdf.pdf</t>
  </si>
  <si>
    <t>EBSCO, CEEOL, ERIH PLUS, https://kanalregister.hkdir.no/publiseringskanaler/erihplus/periodical/info.action?id=504120</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</si>
  <si>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</si>
  <si>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Iordache Al., </t>
    </r>
    <r>
      <rPr>
        <rFont val="Arial Narrow"/>
        <i/>
        <color theme="1"/>
        <sz val="10.0"/>
      </rPr>
      <t xml:space="preserve">Arma informației. „Soldat cu arma la picior...”. </t>
    </r>
    <r>
      <rPr>
        <rFont val="Arial Narrow"/>
        <color theme="1"/>
        <sz val="10.0"/>
      </rPr>
      <t>Ed. „Cetatea de Scaun”, Târgoviște, 2019.</t>
    </r>
  </si>
  <si>
    <t>https://www.google.de/books/edition/Arma_informa%C5%A3iei/Ql3XDwAAQBAJ?hl=ro&amp;gbpv=1&amp;dq=moraru+pavel&amp;pg=PA422&amp;printsec=frontcover</t>
  </si>
  <si>
    <t>Provocări pentru mass-media: prevenirea conflictelor</t>
  </si>
  <si>
    <t>National Minority Media in the Republic of Moldova: the Problem of Terminological Accuracy</t>
  </si>
  <si>
    <t>Сми национальных меньшинств в Республике Молдова: проблема терминологической точности</t>
  </si>
  <si>
    <t>WorldCat, Index Copernicus, Google Scholar, OpenAire, Zenodo</t>
  </si>
  <si>
    <t>MEDIA OPERATION-COMPLEMENTARITY OF MODERN MILITARY OPERATIONS</t>
  </si>
  <si>
    <r>
      <rPr>
        <rFont val="Arial Narrow"/>
        <color theme="1"/>
        <sz val="10.0"/>
      </rPr>
      <t xml:space="preserve">Liviu Mihail Marinescu, Gabriela Elena Sirbu, </t>
    </r>
    <r>
      <rPr>
        <rFont val="Arial Narrow"/>
        <i/>
        <color theme="1"/>
        <sz val="10.0"/>
      </rPr>
      <t xml:space="preserve">Implications of Action Components and Communication in Hybrid Developments, </t>
    </r>
    <r>
      <rPr>
        <rFont val="Arial Narrow"/>
        <color theme="1"/>
        <sz val="10.0"/>
      </rPr>
      <t xml:space="preserve">Interantional Relations in the Contemporary World. Geopolitics and Diplomacy  </t>
    </r>
  </si>
  <si>
    <t>Implications of Action Components and Communication in Hybrid Developments | EIRP Proceedings</t>
  </si>
  <si>
    <t>DOAJ, Index Copernicus, VLEX</t>
  </si>
  <si>
    <t>Illegal Migration Approach from the Perspective of Open Source Intelligence (OSINT)</t>
  </si>
  <si>
    <r>
      <rPr>
        <rFont val="Arial Narrow"/>
        <color theme="1"/>
        <sz val="10.0"/>
      </rPr>
      <t xml:space="preserve">Ilas Touazi, </t>
    </r>
    <r>
      <rPr>
        <rFont val="Arial Narrow"/>
        <i/>
        <color theme="1"/>
        <sz val="10.0"/>
      </rPr>
      <t xml:space="preserve">Africa`s transformation into Glogal Terrorist Hub: 3D Jihad between Narco-Terror, Maritime Piracy and Sexual Slavery, </t>
    </r>
    <r>
      <rPr>
        <rFont val="Arial Narrow"/>
        <color theme="1"/>
        <sz val="10.0"/>
      </rPr>
      <t xml:space="preserve">Journal of Central and Eastern European African Studies  </t>
    </r>
  </si>
  <si>
    <t>“Africa’s transformation into “Glocal Terrorist Hub”: 3D Jihad between narco-terror, maritime piracy and sexual slavery” | Journal of Central and Eastern European African Studies</t>
  </si>
  <si>
    <t>ROAD,  CROSSREF,  CROSSREF, OPENALEX</t>
  </si>
  <si>
    <r>
      <rPr>
        <rFont val="Arial Narrow"/>
        <color theme="1"/>
        <sz val="10.0"/>
      </rPr>
      <t xml:space="preserve">Străuțiu, Eugen; Munteanu, Nicoleta; Șpechea, Marius, </t>
    </r>
    <r>
      <rPr>
        <rFont val="Arial Narrow"/>
        <i/>
        <color theme="1"/>
        <sz val="10.0"/>
      </rPr>
      <t>Opțiunile partidelor politice din Republica Moldova în problema transnistreană</t>
    </r>
    <r>
      <rPr>
        <rFont val="Arial Narrow"/>
        <color theme="1"/>
        <sz val="10.0"/>
      </rPr>
      <t>, Mega, Cluj-Napoca, 2017</t>
    </r>
  </si>
  <si>
    <t xml:space="preserve">THE MOST RECENT COLLECTIVE CONTRIBUTION TO THE TRANSNISTRIAN ISSUE: ”THE ARMED CONFLICT OF THE DNIESTER. THREE DECADES LATER”, BY PETER LANG PUBLISHING GROUP        </t>
  </si>
  <si>
    <t>Book Review THE MOST RECENT COLLECTIVE CONTRIBUTION TO THE TRANSNISTRIAN ISSUE: ”THE ARMED CONFLICT OF THE DNIESTER. THREE DECADES LATER”, BY PETER LANG PUBLISHING GROUP – Studia Securitatis Magazine (ulbsibiu.ro)</t>
  </si>
  <si>
    <t>ERIHPLUS, CEEOL, EBSCO, INDEX COPERNICUS, ULRICH'S PERIODICAL DIRECTORY, INFOBASE INDEX, SOCIONET.RURESEARCHBIBMIAR,GLOBAL IMPACT&amp;QUALITY FACTOR</t>
  </si>
  <si>
    <r>
      <rPr>
        <rFont val="Arial Narrow"/>
        <color theme="1"/>
        <sz val="10.0"/>
      </rPr>
      <t xml:space="preserve">Munteanu, N. A. (2020). </t>
    </r>
    <r>
      <rPr>
        <rFont val="Arial Narrow"/>
        <i/>
        <color theme="1"/>
        <sz val="10.0"/>
      </rPr>
      <t>The role of the media in promoting national security interests</t>
    </r>
    <r>
      <rPr>
        <rFont val="Arial Narrow"/>
        <color theme="1"/>
        <sz val="10.0"/>
      </rPr>
      <t>. Bulletin of the Transilvania University of Braşov, Series VII: Social Sciences and Law, 13(1-Suppl), 113-122. https://doi.org/10.31926/but.ssl.2020.13.62.3.12</t>
    </r>
  </si>
  <si>
    <r>
      <rPr>
        <rFont val="Arial Narrow"/>
        <i/>
        <color theme="1"/>
        <sz val="10.0"/>
      </rPr>
      <t>The Media’s Influence on Shaping Public Opinion during Martial Law,</t>
    </r>
    <r>
      <rPr>
        <rFont val="Arial Narrow"/>
        <color theme="1"/>
        <sz val="10.0"/>
      </rPr>
      <t xml:space="preserve"> Yuriy Bidzilya , Yevhen Solomin, Viacheslav Shvets, Andrii Heletei,  Hanna Hetsko, Open Access | Original Research
Journal of Intercultural Communication, 24(4), 2024 | PP: 146– 155
https://doi.org/10.36923/jicc.v24i4</t>
    </r>
  </si>
  <si>
    <t>The Media’s Influence on Shaping Public Opinion during Martial Law                   https://immi.se/index.php/intercultural/article/view/Bidzilya-2024-4</t>
  </si>
  <si>
    <r>
      <rPr>
        <rFont val="Arial Narrow"/>
        <i/>
        <color theme="1"/>
        <sz val="10.0"/>
      </rPr>
      <t>Kharlamova, G. (TSNUK), Nate, S. (</t>
    </r>
    <r>
      <rPr>
        <rFont val="Arial Narrow"/>
        <b/>
        <i/>
        <color theme="1"/>
        <sz val="10.0"/>
      </rPr>
      <t>ULBS</t>
    </r>
    <r>
      <rPr>
        <rFont val="Arial Narrow"/>
        <i/>
        <color theme="1"/>
        <sz val="10.0"/>
      </rPr>
      <t>), &amp; Chernyak, O. (TSNUK)</t>
    </r>
  </si>
  <si>
    <t>ДЕРЕВЯНКО, Б. (2024). Сприяння поширенню складових правової моделі «зеленої» енергетики України на різні галузі економіки. Economics and Law, 73(2), 42-49.</t>
  </si>
  <si>
    <t>https://nasu-periodicals.org.ua/index.php/economiclaw/article/download/6105/5428</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</si>
  <si>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</si>
  <si>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i/>
        <color theme="1"/>
        <sz val="10.0"/>
      </rPr>
      <t>Nate, S.</t>
    </r>
    <r>
      <rPr>
        <rFont val="Arial Narrow"/>
        <b/>
        <i/>
        <color theme="1"/>
        <sz val="10.0"/>
      </rPr>
      <t xml:space="preserve">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</si>
  <si>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Gorowara, N., Yadav, S., &amp; Kumar, V. (2024). Sustainable future: Government initiatives in the adoption of emerging sustainable technologies by startups in india. In Fostering Innovation in Venture Capital and Startup Ecosystems (pp. 286-305). IGI Global.</t>
  </si>
  <si>
    <t>https://www.igi-global.com/chapter/sustainable-future/341918</t>
  </si>
  <si>
    <t>IGI Global Scientific Publishing</t>
  </si>
  <si>
    <t>Imarhiagbe, O., Asemota, G. O., &amp; Okungbowa, E. F. (2024). Does Energy Consumption Impact Sustainable Development in Nigeria?. LAFIA JOURNAL OF ECONOMICS AND MANAGEMENT SCIENCES, 9(2), 1-20.</t>
  </si>
  <si>
    <t>https://www.lajems.com/index.php/lajems/article/download/313/229
https://lajems.com/index.php/lajems/article/view/313</t>
  </si>
  <si>
    <t>Journal of the Department of Economics, Federal University Lafia, Nasarawa State, Nigeria.; Google Scholar</t>
  </si>
  <si>
    <t>Chopra, A., &amp; Costin, A. Corporate Responsibility and Planetary Resilience: Assessing the Influence of Sustainable Business Practices.</t>
  </si>
  <si>
    <t>https://www.mgmpublications.com/uploads/volume/D7jqbJsjldI2WGZnZcyjQknRfIQvRsD8eqUHE9nl.pdf</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</si>
  <si>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</si>
  <si>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t>
  </si>
  <si>
    <t>Bethoon, T., &amp; Isaksson, L. (2024). Connecting" Safe and Just Operating Space" with Life Cycle Sustainability Assessments of Energy Technologies: Applied Case Study of Wind Power Generation in Jädraås, Sweden.</t>
  </si>
  <si>
    <t>https://www.diva-portal.org/smash/get/diva2:1891515/FULLTEXT01.pdf</t>
  </si>
  <si>
    <t>van den Tempel Almaas, A. (2024). Mining on Indigenous Land: How Might CSDDD Promote Sami Influencein Future Swedish Mineral Extractions?.</t>
  </si>
  <si>
    <t>https://www.diva-portal.org/smash/get/diva2:1874547/FULLTEXT01.pdf</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</si>
  <si>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</si>
  <si>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Iskandar, D. (2024). Technology Startups in Indonesia: Riding the Wave of Innovation and Investment. Sinergi International Journal of Economics, 2(2), 61-75.</t>
  </si>
  <si>
    <t>https://journal.sinergi.or.id/index.php/Economics/article/view/163
https://doi.org/10.61194/economics.v2i2.163</t>
  </si>
  <si>
    <t>Garba Referral Digital (GARUDA), Google Scholar, Crossref, Dimensions</t>
  </si>
  <si>
    <t>Rofa, N., &amp; Ngah, R. (2024). Exploring the nexus of entrepreneurial potential and entrepreneurial mentoring among TVET programme students. Issues and Perspectives in Business and Social Sciences, 94-107.</t>
  </si>
  <si>
    <t>https://doi.org/10.33093/ipbss.2024.4.1.7</t>
  </si>
  <si>
    <t>MyCite; MyJurnal;  Google Scholar; Crossref; Ebscohost</t>
  </si>
  <si>
    <t>Heineke, C. (2024). Factors influencing the success of entrepreneurial ventures: A comprehensive analysis of strategies, resources, and external factors (Master's thesis).</t>
  </si>
  <si>
    <t>https://repositorio.iscte-iul.pt/bitstream/10071/33868/1/master_cisko_heineke.pdf</t>
  </si>
  <si>
    <t>Rance, D. (2024). Entrepreneurial mentoring as an informal learning process: the influence of context on mentor professional development.</t>
  </si>
  <si>
    <t>https://stax.strath.ac.uk/concern/theses/rn3012149</t>
  </si>
  <si>
    <t>Clements, K. (2024). Overcoming the Financial Challenges Among African American Women Entrepreneurs: A Qualitative Modified Delphi Study (Doctoral dissertation, University of Phoenix).</t>
  </si>
  <si>
    <t>https://www.proquest.com/openview/a5a842adf7ae38526d0b2b0aadb19ade/1?cbl=18750&amp;diss=y&amp;pq-origsite=gscholar</t>
  </si>
  <si>
    <t>Google Scholar; ProQuest</t>
  </si>
  <si>
    <t>Rofa, N., &amp; Ngah, R. Issues and Perspectives in Business and Social Sciences.</t>
  </si>
  <si>
    <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t>
  </si>
  <si>
    <r>
      <rPr>
        <rFont val="Arial Narrow"/>
        <i/>
        <color theme="1"/>
        <sz val="10.0"/>
      </rPr>
      <t>Nate, S. (</t>
    </r>
    <r>
      <rPr>
        <rFont val="Arial Narrow"/>
        <b/>
        <i/>
        <color theme="1"/>
        <sz val="10.0"/>
      </rPr>
      <t>ULBS</t>
    </r>
    <r>
      <rPr>
        <rFont val="Arial Narrow"/>
        <i/>
        <color theme="1"/>
        <sz val="10.0"/>
      </rPr>
      <t>), Stavytskyy, A. (TSNUK), &amp; Kharlamova, G (TSNUK).</t>
    </r>
  </si>
  <si>
    <t>Галустян, Р. (2024). Оцінка ефективності та забезпечення прозорості використання зовнішніх фінансових ресурсів у національній економіці. Економіка та суспільство, (60).</t>
  </si>
  <si>
    <t>https://doi.org/10.32782/2524-0072/2024-60-100</t>
  </si>
  <si>
    <t>Vernadsky National Library, Google Scholar, Index Copernicus, CiteFactor, Eurasian Scientific Journal Index (ESJI).</t>
  </si>
  <si>
    <t>Mahdi, M., Hosseini, S. H., &amp; Poorsaleh, A. (2024). Towards a New Model of Financing for Iranian Defense Industries. Journal of Defense Economics and Sustainable Development, 9(32), 9-28.</t>
  </si>
  <si>
    <t>https://journals.sndu.ac.ir/article_3113_aac8078af795ebfc70b23f85c71707cb.pdf</t>
  </si>
  <si>
    <t>Google Scholar;
Islamic World Science Citation Center;
akademia; My Science Work; Magiran; Noormags; CIVILICA; Scientific publications system of iran; Comprehensive humanities portal;
Digital Object Recognizer (DOR); linkdin; 
Open Researcher and Contributor ID (ORCID).</t>
  </si>
  <si>
    <t>Петленко, Ю. В. (2024). МЕХАНІЗМИ СПРИЯННЯ ПРОЗОРОСТІ БЮДЖЕТНОГО ПРОЦЕСУ В СЕКТОРІ ОБОРОНИ ТА БЕЗПЕКИ УКРАЇНИ. ІНВЕСТИЦІЇ, 102.
p. 107</t>
  </si>
  <si>
    <t>https://doi.org/10.32702/2306-6814.2024.19.102</t>
  </si>
  <si>
    <t>Index Copernicus; Google Scholar</t>
  </si>
  <si>
    <r>
      <rPr>
        <rFont val="Arial Narrow"/>
        <color theme="1"/>
        <sz val="10.0"/>
      </rPr>
      <t>Nate, S. (</t>
    </r>
    <r>
      <rPr>
        <rFont val="Arial Narrow"/>
        <b/>
        <color theme="1"/>
        <sz val="10.0"/>
      </rPr>
      <t>ULBS</t>
    </r>
    <r>
      <rPr>
        <rFont val="Arial Narrow"/>
        <color theme="1"/>
        <sz val="10.0"/>
      </rPr>
      <t>), &amp; Buda, D. (</t>
    </r>
    <r>
      <rPr>
        <rFont val="Arial Narrow"/>
        <b/>
        <color theme="1"/>
        <sz val="10.0"/>
      </rPr>
      <t>ULBS</t>
    </r>
    <r>
      <rPr>
        <rFont val="Arial Narrow"/>
        <color theme="1"/>
        <sz val="10.0"/>
      </rPr>
      <t>)</t>
    </r>
  </si>
  <si>
    <t xml:space="preserve"> Eastern European geopolitics and ecclesial autocephaly for the Ukrainian Orthodox Church: A hard way for Ukraine. Teologia, 2019,  80(3), 11-38.
https://revistateologia.ro/downloads/Teologia/3_2019/3_Nate.pdf</t>
  </si>
  <si>
    <t>Kouremenos, N. (2024). THE UKRAINIAN ECCLESIASTICAL CRISIS AND ITS GLOBAL REVERBERATIONS: THE RUSSIAN EXARCHATE IN AFRICA AS A CASE STUDY. Studia Universitatis Babes-Bolyai-Theologia Catholica Latina, 69(2), 46-62.</t>
  </si>
  <si>
    <t>https://www.ceeol.com/search/article-detail?id=1297008</t>
  </si>
  <si>
    <t>ERIH PLUS; CEEOL, ProQuest; EBSCO; ATLA Religion Database (The American Theological Library Association); WorldCat; E-Journals Columbia University Libraries; e-Research@Harvard University; SULAIR, SearchWorks, Stanford Libraries Stanford University.</t>
  </si>
  <si>
    <r>
      <rPr>
        <rFont val="Arial Narrow"/>
        <i/>
        <color theme="1"/>
        <sz val="10.0"/>
      </rPr>
      <t>Nate, S. (</t>
    </r>
    <r>
      <rPr>
        <rFont val="Arial Narrow"/>
        <b/>
        <i/>
        <color theme="1"/>
        <sz val="10.0"/>
      </rPr>
      <t>ULBS</t>
    </r>
    <r>
      <rPr>
        <rFont val="Arial Narrow"/>
        <i/>
        <color theme="1"/>
        <sz val="10.0"/>
      </rPr>
      <t xml:space="preserve">), Colibăşanu, A. (SNSPA), Stavytskyy, A. (TSNUK), &amp; Kharlamova, G. (TSNUK) </t>
    </r>
  </si>
  <si>
    <t>IMPACT OF THE RUSSOUKRAINIAN WAR ON BLACK SEA TRADE: GEOECONOMIC CHALLENGES. Economics &amp; Sociology, 17(1), 256-279, 2024.
https://www.economics-sociology.eu/files/16E_1462_Nate%20et%20al.pdf</t>
  </si>
  <si>
    <t>Sherwood, A. (2024). A Framework to Weaponize Risk, Targeting an Opponent's Supply-Chain Vulnerabilities.</t>
  </si>
  <si>
    <t>https://dspace.cuni.cz/handle/20.500.11956/195313</t>
  </si>
  <si>
    <t>Pascual Rubio, S. (2024). EL BLOQUEO NAVAL DESDE LA PERSPECTIVA DEL DERECHO INTERNACIONAL: ANÁLISIS DEL CASO DEL MAR NEGRO.</t>
  </si>
  <si>
    <t>https://burjcdigital.urjc.es/items/5f43b1b0-b9b8-485b-9083-b50cda02d67e</t>
  </si>
  <si>
    <t>Райымбекова, А. А. (2024). РЕСЕЙ-УКРАИН СОҒЫСЫ: МЕДИАЦИЯ МҮМКІНДІТЕРІ МЕН ТӘУЕКЕЛДЕР. Известия. Серия: Международные отношения и регионоведение, 56(2).</t>
  </si>
  <si>
    <t>https://doi.org/10.48371/ISMO.2024.56.2.012</t>
  </si>
  <si>
    <t>DataCite; Library.ru; Google Scholar; POST-KZ; Russian Agency for Digital Standardization, ncste.kz.</t>
  </si>
  <si>
    <r>
      <rPr>
        <rFont val="Arial Narrow"/>
        <i/>
        <color theme="1"/>
        <sz val="10.0"/>
      </rPr>
      <t>Nate, S. (</t>
    </r>
    <r>
      <rPr>
        <rFont val="Arial Narrow"/>
        <b/>
        <i/>
        <color theme="1"/>
        <sz val="10.0"/>
      </rPr>
      <t>ULBS</t>
    </r>
    <r>
      <rPr>
        <rFont val="Arial Narrow"/>
        <i/>
        <color theme="1"/>
        <sz val="10.0"/>
      </rPr>
      <t>); Mara, D. (</t>
    </r>
    <r>
      <rPr>
        <rFont val="Arial Narrow"/>
        <b/>
        <i/>
        <color theme="1"/>
        <sz val="10.0"/>
      </rPr>
      <t>ULBS</t>
    </r>
    <r>
      <rPr>
        <rFont val="Arial Narrow"/>
        <i/>
        <color theme="1"/>
        <sz val="10.0"/>
      </rPr>
      <t>); Croitoru, A. (</t>
    </r>
    <r>
      <rPr>
        <rFont val="Arial Narrow"/>
        <b/>
        <i/>
        <color theme="1"/>
        <sz val="10.0"/>
      </rPr>
      <t>ULBS</t>
    </r>
    <r>
      <rPr>
        <rFont val="Arial Narrow"/>
        <i/>
        <color theme="1"/>
        <sz val="10.0"/>
      </rPr>
      <t>); Morândau, F. (</t>
    </r>
    <r>
      <rPr>
        <rFont val="Arial Narrow"/>
        <b/>
        <i/>
        <color theme="1"/>
        <sz val="10.0"/>
      </rPr>
      <t>ULBS</t>
    </r>
    <r>
      <rPr>
        <rFont val="Arial Narrow"/>
        <i/>
        <color theme="1"/>
        <sz val="10.0"/>
      </rPr>
      <t>); Stavytskyy, A.  (Taras Shevchenko University of Kyiv); Kharlamova, G.  (Taras Shevchenko University of Kyiv).</t>
    </r>
  </si>
  <si>
    <r>
      <rPr>
        <rFont val="Arial Narrow"/>
        <i/>
        <color theme="1"/>
        <sz val="10.0"/>
      </rPr>
      <t xml:space="preserve">The Interest Level Assessment in Attending Training Programs among Romanian Teachers: Econometric Approach
</t>
    </r>
    <r>
      <rPr>
        <rFont val="Arial Narrow"/>
        <i val="0"/>
        <color theme="1"/>
        <sz val="10.0"/>
      </rPr>
      <t>https://doi.org/10.3390/su142416335</t>
    </r>
  </si>
  <si>
    <r>
      <rPr>
        <rFont val="Arial Narrow"/>
        <i/>
        <color theme="1"/>
        <sz val="10.0"/>
      </rPr>
      <t>Nate, Silviu (</t>
    </r>
    <r>
      <rPr>
        <rFont val="Arial Narrow"/>
        <b/>
        <i/>
        <color theme="1"/>
        <sz val="10.0"/>
      </rPr>
      <t>ULBS</t>
    </r>
    <r>
      <rPr>
        <rFont val="Arial Narrow"/>
        <i/>
        <color theme="1"/>
        <sz val="10.0"/>
      </rPr>
      <t>), and Leonela Leca (SNSPA)</t>
    </r>
  </si>
  <si>
    <t>Cybersecurity and hybrid warfare challenges in the black sea region. International Journal of Cyber Diplomacy (2020).</t>
  </si>
  <si>
    <t>Villalón-Huerta, A., Ripoll-Ripoll, I., &amp; Marco-Gisbert, H. (2024). Provisioning the external infrastructure for Cyberspace Operations. A spotlight on Russian APT groups. International Journal of Information Security Science, 13(2), 1-32.</t>
  </si>
  <si>
    <t>https://doi.org/10.55859/ijiss.1431064</t>
  </si>
  <si>
    <t>ULAKBIM TR Dizin
EBSCO
CNKI
DOAJ
CiteFactor</t>
  </si>
  <si>
    <t>AWOJUYIGBE, J. O., &amp; AKANDE, O. D. CHALLENGES CONFRONTING LOCAL GOVERNMENT ADMINISTRATION IN ATTAINING GOOD GOVERNANCE: EVIDENCE FROM EKITI STATE, NIGERIA. EDITORIAL BOARD, 61.</t>
  </si>
  <si>
    <t>https://www.researchgate.net/profile/The-Wauu/publication/386484279_FINAL_WAUU_Journal_of_International_Affairs_and_Contemporary_Studies_WJIACS_December_Edition_2024/links/6752b7edef2dc67228ac3dae/FINAL-WAUU-Journal-of-International-Affairs-and-Contemporary-Studies-WJIACS-December-Edition-2024.pdf#page=68</t>
  </si>
  <si>
    <t>Revistă neindexată</t>
  </si>
  <si>
    <t>Gonçalves, C., &amp; Marques, J. L. Planear a cidade-região do futuro: Referenciais para pensar e intervir. Imprensa da Universidade de Coimbra/Coimbra University Press.</t>
  </si>
  <si>
    <t>https://www.researchgate.net/profile/Carlos-Goncalves-28/publication/381571862_Planear_a_Cidade-Regiao_do_Futuro_referenciais_para_pensar_e_intervir/links/667c0ee51846ca33b8523109/Planear-a-Cidade-Regiao-do-Futuro-referenciais-para-pensar-e-intervir.pdf</t>
  </si>
  <si>
    <t>Editură din străinăttate</t>
  </si>
  <si>
    <t>Stănuș, C.</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</si>
  <si>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</si>
  <si>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Pop, D. (2024). THE DISTRIBUTIONAL OUTCOMES OF ONE-SIZE-FITS-ALL POLICY RESPONSE TO SOCIETAL DISRUPTIONS ON LOCAL GOVERNMENT TRANSFER DEPENDENCE. </t>
    </r>
    <r>
      <rPr>
        <rFont val="Arial Narrow"/>
        <i/>
        <color theme="1"/>
        <sz val="10.0"/>
      </rPr>
      <t>Romanian Journal of Regional Science</t>
    </r>
    <r>
      <rPr>
        <rFont val="Arial Narrow"/>
        <color theme="1"/>
        <sz val="10.0"/>
      </rPr>
      <t xml:space="preserve">, </t>
    </r>
    <r>
      <rPr>
        <rFont val="Arial Narrow"/>
        <i/>
        <color theme="1"/>
        <sz val="10.0"/>
      </rPr>
      <t>18</t>
    </r>
    <r>
      <rPr>
        <rFont val="Arial Narrow"/>
        <color theme="1"/>
        <sz val="10.0"/>
      </rPr>
      <t>(1).</t>
    </r>
  </si>
  <si>
    <t>https://rjrs.ase.ro/wp-content/uploads/2024/06/5-Pop.pdf</t>
  </si>
  <si>
    <t>Revistă BDI - DOAJ, REPEC, https://doaj.org/toc/1843-8520, https://ideas.repec.org/s/rrs/journl.html</t>
  </si>
  <si>
    <t>Stănuş, C. (2011). Patterns of inter-municipal cooperation and local governments Characteristics in Romania. Southeastern Europe, 35(2), 191-208.</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</si>
  <si>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</si>
  <si>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https://www.ceeol.com/search/article-detail?id=1303611</t>
  </si>
  <si>
    <t>Revistă BDI - CEEOL</t>
  </si>
  <si>
    <t>Pop. D., Suciu A., Stănuș C.</t>
  </si>
  <si>
    <t>Pop, Daniel, Ana-Maria Suciu, and Cristina Stănuș. (2007) Asociaţia de Dezvoltare Intercomunitară. Cluj-Napoca:</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</si>
  <si>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</si>
  <si>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Stănuș, C., Gheorghiță A.</t>
  </si>
  <si>
    <t>Stănuş, C., &amp; Gheorghiţă, A. (2022). Romania: A case of national parties ruling local politics. In The Routledge Handbook of Local Elections and Voting in Europe (pp. 453-464). Routledge.</t>
  </si>
  <si>
    <r>
      <rPr>
        <rFont val="Arial Narrow"/>
        <color rgb="FF000000"/>
        <sz val="10.0"/>
      </rPr>
      <t>Ghitulescu, M. (2024). When more might be less. The Strange Case of Independent Candidates in Romanian Local Elections.</t>
    </r>
    <r>
      <rPr>
        <rFont val="Arial Narrow"/>
        <i/>
        <color rgb="FF000000"/>
        <sz val="10.0"/>
      </rPr>
      <t xml:space="preserve"> Revista de Stiinte Politice</t>
    </r>
    <r>
      <rPr>
        <rFont val="Arial Narrow"/>
        <color rgb="FF000000"/>
        <sz val="10.0"/>
      </rPr>
      <t>, (81), 164-181.</t>
    </r>
  </si>
  <si>
    <t>https://cis01.central.ucv.ro/revistadestiintepolitice/files/numarul81_2024/15.pdf</t>
  </si>
  <si>
    <t>ERIH PLUS; https://kanalregister.hkdir.no/publiseringskanaler/erihplus/periodical/info.action?id=486286</t>
  </si>
  <si>
    <t>Eugen Străuțiu (Ed.)</t>
  </si>
  <si>
    <t>The Armed Conflict of the Dniester: Three Decades Later</t>
  </si>
  <si>
    <t>Mihai Melintei, The political and legal aspects of the peacekeeping format in the transnistrian region,în Prevenirea şi combaterea criminalităţii: probleme, soluţii şi perspective
Ediția 6, 2024
Conferința "Prevenirea şi combaterea criminalităţii: probleme, soluţii şi perspective"
6, Chişinău, Moldova, 25 aprilie 2024</t>
  </si>
  <si>
    <t>https://scholar.google.com/scholar?hl=ro&amp;as_sdt=2005&amp;cites=16558478365879487940&amp;scipsc=&amp;as_ylo=2024&amp;as_yhi=2024</t>
  </si>
  <si>
    <t>ibn.idsi.md</t>
  </si>
  <si>
    <t>Eugen Străuțiu, Steven D. Roper, William E. Crowther, Dareg Zabarah-Chulak, Victor Juc, Robert E. Hamilton (Eds.), The Armed Conflict of the Dniester. Three Decades Later, Peter Lang Publishing Group, Lausanne-Berlin-Bruxelles-Chennai-New York-Oxford, 2023</t>
  </si>
  <si>
    <t>Iuliana Neagoș, THE ARMED CONFLICT OF THE DNIESTER. THREE DECADES LATER (PETER LANG, 2023, în „Anuarul Laboratorului pentru Analiza Conflictului Transnistrean”, Vol. VII, No. 1/2024</t>
  </si>
  <si>
    <t>https://www.ceeol.com/search/journal-detail?id=2116</t>
  </si>
  <si>
    <t>CEEOL, EBSCO, e-Library</t>
  </si>
  <si>
    <t>Eugen Străuțiu, The Transnistrian Conflict Files, Technomedia, Sibiu, 2017</t>
  </si>
  <si>
    <t>Eugen Străuțiu, Transnistrian Bibliography, Technomedia, Sibiu, 2019</t>
  </si>
  <si>
    <t>Eugen Străuțiu, Vasile Tabără, A Comparative Analysis of the Development on the Two Banks of the Dniestr, Techomedia, Sibiu, 2015</t>
  </si>
  <si>
    <t>Eugen Străuțiu, Nicoleta Munteanu, Marius Șpechea, Opțiunile partidelor politice din Republica Moldova în problema transnistreană, Mega, Cluj-Napoca, 2017</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</si>
  <si>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</si>
  <si>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Howard, Jason James, "The Relationships of Perceived Supervisor and Peer Support on Job Embeddedness and Turnover Intent in Special Operations Post COVID-19" (2024). Doctoral Dissertations and Projects. 5186.</t>
  </si>
  <si>
    <t>https://digitalcommons.liberty.edu/doctoral/5186</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</si>
  <si>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</si>
  <si>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 Molnár, S Fodor. 2024 Erősséghasználat mint erőforrás? A munkahelyi erősséghasználat és a munkahelyi jóllét kapcsolatának feltáró elemzése</t>
  </si>
  <si>
    <t>https://scholar.google.com/scholar?start=10&amp;hl=ro&amp;as_sdt=2005&amp;sciodt=0,5&amp;as_ylo=2024&amp;as_yhi=2024&amp;cites=2711018511904334120&amp;scipsc=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</si>
  <si>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</si>
  <si>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M Miglianico - 2024, Approche appréciative et utilisation des forces en milieu organisationnel: une évaluation comparative de deux démarches associées au bien-être et à la …</t>
  </si>
  <si>
    <t>https://scholar.google.com/scholar?start=20&amp;hl=ro&amp;as_sdt=2005&amp;sciodt=0,5&amp;as_ylo=2024&amp;as_yhi=2024&amp;cites=2711018511904334120&amp;scipsc=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</si>
  <si>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</si>
  <si>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Rİ ABD - 2024, ERGENLERDE OKUL ANLAMI, GÜÇLÜ YÖNLERİ KULLANMA, AKRAN ZORBALIĞI, AKADEMİK İYİ OLUŞ, ÖZNEL İYİ OLUŞ ARASINDAKİ İLİŞKİLERİN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</si>
  <si>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</si>
  <si>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DT Chandler,2024 A Quantitative Comparative Investigation of Academic Disciplines, E-Leadership, and Technology Acceptance</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</si>
  <si>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</si>
  <si>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E Savickaitė-Kazlauskė,. 2024, The role of positive resources in enhancing individual and collective psychological capital towards greater organisational thriving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</si>
  <si>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</si>
  <si>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 Kim, J Shin, 11 November  2024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</si>
  <si>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</si>
  <si>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Evelina Savickaite-Kazlauske, Rita Bendaraviciene</t>
  </si>
  <si>
    <t>https://dpublication.com/journal/IJARME/article/view/1253</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</si>
  <si>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</si>
  <si>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Ahmet Yıldız ,2024 Comparison of Happiness at Work Levels of Health, Education and Security Sector Employees: The Effect of Perceived Organizational Support</t>
  </si>
  <si>
    <t>https://dergipark.org.tr/en/pub/anemon/issue/86836/1416532</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</si>
  <si>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</si>
  <si>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&amp; Neto, 2024 Measuring ageism: Psychometric analysis of the Portuguese short form of the Fraboni Scale (FSA-SF)</t>
  </si>
  <si>
    <t>https://miss.psychopen.eu/index.php/miss/article/view/11993</t>
  </si>
  <si>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Delia Stefenel (Lucian Blaga University of Sibiu, Romania ), Angela O. Suryani ( Atma Jaya Catholic University of Indonesia, Jakarta, Indonesia), Ergyul Tair (Bulgarian Academy of Sciences, Sofia, Bulgaria ), Arnaud Villieux ( Université de Rouen, France)</t>
  </si>
  <si>
    <t>AM Ryan, E Derous, Recruiting and selecting with culture in mind: Insights and emerging issues</t>
  </si>
  <si>
    <t>https://books.google.ro/books?hl=ro&amp;lr=&amp;id=MADmEAAAQBAJ&amp;oi=fnd&amp;pg=PA61&amp;ots=2kHqODtu6a&amp;sig=YRTttYvEh7Yt7alDpd5ottL_NGA&amp;redir_esc=y#v=onepage&amp;q&amp;f=false</t>
  </si>
  <si>
    <t xml:space="preserve">Oxford University Press, </t>
  </si>
  <si>
    <t xml:space="preserve">Agnieszka Tetla, 2024Patologie w zachowaniach konsumentów na rynku usług ubezpieczeniowych
</t>
  </si>
  <si>
    <t>https://scholar.google.com/scholar?hl=ro&amp;as_sdt=2005&amp;cites=2273660401851070699&amp;scipsc=&amp;as_ylo=2024&amp;as_yhi=2024</t>
  </si>
  <si>
    <t>Kihia, Paul Mbatia, Ireri, Anthony Muriithi, Mwangi, Cecilia Nyambura, Njoroge, James NjugunaMattering and Satisfaction With Life: Gender and Age Differences Among Kenyan Secondary School Students</t>
  </si>
  <si>
    <t>https://qeios.altmetric.com/details/164851213</t>
  </si>
  <si>
    <t xml:space="preserve">Marco Alberto Núñez Ramírez+Karla Alejandra Garduño Realivazquez+Irma Guadalupe Esparza García+, Invarianza en escala Likert de cinco y siete puntos del SWLS en 5 países iberoamericanos
</t>
  </si>
  <si>
    <t>https://psicumex.unison.mx/index.php/psicumex/indizaciones</t>
  </si>
  <si>
    <t>Karlsson, I. (2024). Making foreign policy matter: A discursive analysis of the strategic communication of
Sweden’s feminist foreign policy. [Doctoral Thesis (compilation), Department of Communication]. Lund
University.</t>
  </si>
  <si>
    <t>https://lucris.lub.lu.se/ws/portalfiles/portal/201449248/Thesis_Isabelle_Karlsson.pdf</t>
  </si>
  <si>
    <t xml:space="preserve">Teză doctorat </t>
  </si>
  <si>
    <t>Pap, I. (2024). Migration Mosaic: Unveiling Perspectives and Patterns of Integration in a Transnational World (Doctoral dissertation, University of Zurich).</t>
  </si>
  <si>
    <t>https://www.zora.uzh.ch/id/eprint/262328/1/Pap_Ilona_Dissertation.pdf</t>
  </si>
  <si>
    <t>Piechota, G. (2024). Press Reports of Crisis as a Source of Country Image: The Reputation of Poland in French Mainstream Newspapers and Magazines in the Context of Humanitarian and Migration Crisis. Marketing i Rynek, (6), 3-12.</t>
  </si>
  <si>
    <t>http://bazekon.icm.edu.pl/bazekon/element/bwmeta1.element.ekon-element-000171696739</t>
  </si>
  <si>
    <t>Dan, Y. A COMPARATIVE STUDY OF CHINA’S IMAGE IN NATIONAL SECURITY REPORTS IN CHINESE AND AMERICAN MAINSTREAM MEDIA.</t>
  </si>
  <si>
    <t>http://www.rjelal.com/12.1.24/274-284%20Yabo%20Dan.pdf</t>
  </si>
  <si>
    <t>Beju (Târnovan) Anabella-Maria (Universitatea Lucian Blaga din Sibiu, Romania)</t>
  </si>
  <si>
    <t>Tarnovan, A. M. (2015). Socio‑Communicational Capital in the digital age. Communication, social capital, development and social change. București: Tritonic.</t>
  </si>
  <si>
    <t>Gherheș, V., Dragomir, G. M., Cernicova-Bucă, M., &amp; Palea, A. (2024). Comunicare în sprijinul sustenabilității: diagnoză, intervenție și experiență transformatoare într-un campus studențesc= Communicating sustainability: diagnosis, intervention, and transformative experiences on a student campus.</t>
  </si>
  <si>
    <t>https://sc.upt.ro/attachments/article/744/Communicating%20sustainability.%20Diagnosis,%20intervention,%20and%20transformative%20experiences%20on%20a%20student%20campus.pdf</t>
  </si>
  <si>
    <t>Mass-media communication in Romania</t>
  </si>
  <si>
    <t>Maciej Skrzypek, Zmiany funkcji opozycji w systemach politycznych wybranych państw
Europy Środkowo-Wschodniej (2008–2019)(Schimbări în funcția opoziției în sistemele politice ale țărilor selectate
Europa Centrală și de Est (2008–2019)-Teză de doctorat, Universitatea din Poznan, Polonia</t>
  </si>
  <si>
    <t>https://bip.amu.edu.pl/__data/assets/pdf_file/0019/531802/Skrzypek-Maciej_rozprawa-doktorska.pdf</t>
  </si>
  <si>
    <t>Google Scolar</t>
  </si>
  <si>
    <t>Limbajul popular, mituri și simboluri în textul jurnalistic</t>
  </si>
  <si>
    <t>Mirela Mureșan, STYLES OF WRITING IN JOURNALISM: THE IMPACT OF THE STYLISTICS UPON THE MEDIATIC INFORMATIONAL PROCESS, Journal of Romanian Literary Studies, 2024</t>
  </si>
  <si>
    <t>https://www.ceeol.com/search/article-detail?id=1236282</t>
  </si>
  <si>
    <t>Lucian Grozea, Pomul Vieții în Antichitatea Orientului Apropiat (comunicare și simbol în morfologia religiilor), în Revista Transilvania, 10/ 2017, pp. 84-88.</t>
  </si>
  <si>
    <t xml:space="preserve">Silviu-Constantin Nedelcu, Revista Glasul Bisericii (1942-2017). Studiu monografic. Prefață de Conf. univ. dr. Lucian Grozea, Editura Eikon, București, 2024,. nota 22, p. 24. </t>
  </si>
  <si>
    <t>https://www.librariaeikon.ro/publicistica-eseuri/1791-revista-glasul-bisericii.html</t>
  </si>
  <si>
    <t>https://www.cncs-nrc.ro/wp-content/uploads/2020/12/categorii.Edituri.Site_.CNCS_.2020.pdf</t>
  </si>
  <si>
    <t>Lucian Grozea, Istoria presei religioase din România, Editura ULBS, 2010, p. 80.</t>
  </si>
  <si>
    <t>Silviu-Constantin Nedelcu, Revista Glasul Bisericii (1942-2017). Studiu monografic. Prefață de Conf. univ. dr. Lucian Grozea, Editura Eikon, București, 2024,. nota 40, p. 44.</t>
  </si>
  <si>
    <t>Lucian Grozea, „Zei și idoli. Reprezentări și simbolizări ale divinității în religiile Israelului antic”, Saeculum, Nr. 56, 2023, p. 177.</t>
  </si>
  <si>
    <t>Radu Stănese, Secțiunea de aur pelviană la portretele nud ale împăraților romani, în Revista Saeculum, 57/ 2024, p. 86, n. 3.</t>
  </si>
  <si>
    <t>https://revistasaeculum1943.wordpress.com/wp-content/uploads/2024/07/07_radu-stanese_sectiunea-de-aur-pelviana-la-portretele-nud-ale-imparatilor-romani.pdf</t>
  </si>
  <si>
    <t>https://revistasaeculum1943.wordpress.com https://kanalregister.hkdir.no/publiseringskanaler/erihplus/periodical/info.action?id=502158</t>
  </si>
  <si>
    <t>Hasmațuchi Gabriel (ULBS)</t>
  </si>
  <si>
    <t>Nikolai Berdiaev și Nichifor Crainic – interferențe și deosebir”</t>
  </si>
  <si>
    <t>Schmitt, O. J. (2023). Biserica de stat, sau Biserica in stat?: O istorie a Bisericii Ortodoxe Romane, 1918–2023, traducere București: Humanitas SA, p. 434.</t>
  </si>
  <si>
    <t>https://www.google.ro/books/edition/Biserica_de_stat_sau_Biserica_in_stat/llnBEAAAQBAJ?hl=ro&amp;gbpv=1&amp;dq=Gabriel+Hasma%C8%9Buchi&amp;pg=PT304&amp;printsec=frontcover</t>
  </si>
  <si>
    <t>Editura Humanitas</t>
  </si>
  <si>
    <t>Structuri filosofice în scrierile lui
Nichifor Crainic</t>
  </si>
  <si>
    <t>Cășvean, Ioan Emanuel. (2023). Logositate şi raţionament filosofic în opera lui Nichifor
Crainic. Ipostaze ale spiritualităţii ortodoxe autohtone. Iași: Lumen, p. 258</t>
  </si>
  <si>
    <t xml:space="preserve">https://edituralumen.ro/logositate-si-rationament-filosofic-in-opera-lui-nichifor-crainic-ipostaze-ale-spiritualitatii-ortodoxe-autohtone/ </t>
  </si>
  <si>
    <t>Editura Lumen</t>
  </si>
  <si>
    <t>Hasmațuchi Gabriel (ULBS), Sinaci Maria (UAV)</t>
  </si>
  <si>
    <t xml:space="preserve">Education, Neurotechnologies, and Ethics. An overview </t>
  </si>
  <si>
    <t>Kaur, Komalpreet, and Vanina Adoriana Trifan. (2024) "Navigating the Double-Edged Sword of ChatGPT: Enhanced Learning vs. Ethical Issues." Ovidius University Annals, Economic Sciences Series 24 (1): 237-245.</t>
  </si>
  <si>
    <t>https://stec.univ-ovidius.ro/html/anale/RO/2024i1/Section%203/13.pdf</t>
  </si>
  <si>
    <t>DOAJ și altele</t>
  </si>
  <si>
    <t>Hasmațuchi, Gabriel (ULBS)</t>
  </si>
  <si>
    <t>Cercetări jurnalistice și alte exegeze</t>
  </si>
  <si>
    <t>Dur, Ion. (2024). Mihai Eminescu. Gânditor privat și gazetar cu „metod științific”. Iași: Junimea, p. 467.</t>
  </si>
  <si>
    <t>https://editurajunimea.ro/produs/m-eminescu-ganditor-privat-si-gazetar-cu-metod-stiintific/</t>
  </si>
  <si>
    <t>Editura Junimea</t>
  </si>
  <si>
    <t>Salcudean Minodora (ULBS) Muresan Raluca (ULBS)</t>
  </si>
  <si>
    <t>Angulo-Giraldo, M., Bolo-Varela, O., Alvarado-Valladares, K., Albites-Sanabria, J. y Rojas-Bolivar, D. (2024). Effects of media, emotional impact and compliance with health recommendations in university students during the coronavirus (Covid-19) quarantine period in Peru (2021). ReHuSo, 9(2)/2024, 92-111</t>
  </si>
  <si>
    <t>https://doi.org/10.33936/rehuso.v9i2.6050</t>
  </si>
  <si>
    <t>Luguzan, Cristian, Role of social movements and activist networks in the development of Romanian civil society, teza de doctorat indexată Google Scholar</t>
  </si>
  <si>
    <t>https://era.ed.ac.uk/bitstream/handle/1842/41925/LuguzanC_2024.pdf?sequence=1</t>
  </si>
  <si>
    <t>teza de doctorat indexată Google Scholar</t>
  </si>
  <si>
    <t>Doménica Noles, Gabriel Iñiguez, Julissa Vinces (2024) Comunicación: un enfoque desde la academia -Vol.1 Adaptación de las radios del cantón pasaje al ecosistema mediático actual, In book: Comunicación: un enfoque desde la academia, Publisher: Ediciones UTMACH.</t>
  </si>
  <si>
    <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t>
  </si>
  <si>
    <t>volum publicat la Editura UTMACH, Ecuador</t>
  </si>
  <si>
    <t>Salcudean Minodora (ULBS) Muresan Raluca (ULBS), Pintea Adina (ULBS)</t>
  </si>
  <si>
    <t>Toiu, Lucian; Baciu, Iulia; Fedorca, Ancuta; Cazacu, Roxana; Voda, Giorgiana; Toiu, Catalina; Ionescu, Ovidiu, Perspectives on human – wildlife accidents reporting in Romania, Revista de Silvicultură şi Cinegetică, 2024, Vol 29, Issue 54, p79</t>
  </si>
  <si>
    <t>https://openurl.ebsco.com/results?sid=ebsco:ocu:record&amp;bquery=IS+1583-2112+AND+VI+29+AND+IP+54+AND+DT+2024&amp;link_origin=scholar.google.com&amp;searchDescription=Revista%20de%20Silvicultură%20şi%20Cinegetică%2C%202024%2C%20Vol%2029%2C%20Issue%2054</t>
  </si>
  <si>
    <t>EBSCO, Index Copernicus</t>
  </si>
  <si>
    <t>The involvement and the role of art in the #rezist civic actions in Romania</t>
  </si>
  <si>
    <t>Lungu, P.C., Publication Preview
The impact of digital transformation on democracy. A study case on #rezist movements, Romanian Journal of Public Affair, Ianuarie 2024</t>
  </si>
  <si>
    <t>https://www.researchgate.net/publication/383018968_The_impact_of_digital_transformation_on_democracy_A_study_case_on_rezist_movements</t>
  </si>
  <si>
    <t>CEEOL, Ulrichsweb</t>
  </si>
  <si>
    <t xml:space="preserve">Muresan Raluca (ULBS) </t>
  </si>
  <si>
    <t>Autenticitate, transparență și credibilitate: o perspectivă etică asupra comunicării social media influencerilor.</t>
  </si>
  <si>
    <t xml:space="preserve">Fitriyah, A. &amp; Elfattah, H.Y.A.(2024). Communication Ethics in Journalismand Social Media: A Narrative Review ofContemporary Challenges and RegionalPractices. Sinergi International Journal ofCommunication Sciences, 2(3), 1-13.  </t>
  </si>
  <si>
    <t>https://journal.sinergi.or.id/index.php/ijcs/article/view/651/553</t>
  </si>
  <si>
    <t>Index Copernicus, CrossRef</t>
  </si>
  <si>
    <t>Etica cercetării științifice în domeniul științelor sociale</t>
  </si>
  <si>
    <t>Rad, D., Baciu, C., Bocos, M., Modalități de valorificare a textului științific în domeniul educațional, Presa Universitară Clujeană, iunie 2024</t>
  </si>
  <si>
    <t>https://www.researchgate.net/publication/381378526_Modalitati_de_valorificare_a_textului_stiintific_in_domeniul_educational</t>
  </si>
  <si>
    <t xml:space="preserve"> Presa Universitară Clujeană</t>
  </si>
  <si>
    <t>Toiu, L., Baciu, I., Fedorca, A., Cazacu, R., Voda, G., Toiu, C., &amp; Ionescu, O. (2024). Perspectives on human–wildlife accidents reporting in Romania. Revista de Silvicultură şi Cinegetică, 29(54).</t>
  </si>
  <si>
    <t xml:space="preserve">https://openurl.ebsco.com/EPDB%3Agcd%3A4%3A20439604/detailv2?sid=ebsco%3Aplink%3Ascholar&amp;id=ebsco%3Agcd%3A179519710&amp;crl=c&amp;link_origin=scholar.google.ro </t>
  </si>
  <si>
    <t>Pintea Adina (ULBS)</t>
  </si>
  <si>
    <t>Intertextuality, dialogism and the social construction of journalistic discourse</t>
  </si>
  <si>
    <t xml:space="preserve">Juanzo, CJ (2024). Intertextuality as a social and discursive process:  an analysis of editorial notes </t>
  </si>
  <si>
    <t xml:space="preserve">https://www.researchgate.net/publication/379166505_Intertextuality_as_a_social_and_discursive_process_an_analysis_of_Editorial_Notes </t>
  </si>
  <si>
    <t>Sălcudean Minodora (ULBS), Mureșan Raluca (ULBS)</t>
  </si>
  <si>
    <t>El impacto emocional de los medios tradicionales y los nuevos medios en acontecimientos sociales</t>
  </si>
  <si>
    <t>Angulo-Giraldo, Miguel Ángel, et al. "Effects of media, emotional impact and compliance with health recommendations in university students during the coronavirus (Covid-19) quarantine period in Peru (2021)." Revista de Ciencias Humanísticas y Sociales (ReHuSo) 9.2 (2024): 92-111</t>
  </si>
  <si>
    <t>http://scielo.senescyt.gob.ec/scielo.php?script=sci_arttext&amp;pid=S2550-65872024000200092</t>
  </si>
  <si>
    <t xml:space="preserve">Noles, Doménica, Gabriel Iñiguez, and Julissa Vinces. "Adaptación de las radios del cantón pasaje al ecosistema mediático actual." ISBN: 978-9942-24-185-6. http://doi.org/10.48190/9789942241856.5 </t>
  </si>
  <si>
    <t>Universidad Técnica de Machala
Vicerrectorado de Investigación, Vinculación y Posgrado
Editorial UTMACH
https://investigacion.utmachala.edu.ec/portal/</t>
  </si>
  <si>
    <t>https://openurl.ebsco.com/EPDB%3Agcd%3A4%3A20439604/detailv2?sid=ebsco%3Aplink%3Ascholar&amp;id=ebsco%3Agcd%3A179519710&amp;crl=c&amp;link_origin=scholar.google.ro</t>
  </si>
  <si>
    <t>Sălcudean Minodora (ULBS), Radu MOTOROIU-ŞTEFAN (Trust Media Intact)</t>
  </si>
  <si>
    <t>Sălcudean, Minodora, and Radu MOTOROIU-ŞTEFAN. "VISUAL HUMOR THROUGH INTERNET MEMES. ICONICITY, IRONY, AND VIRALITY IN THE DIGITAL AGE (I)." Revista Transilvania 4 (2020)</t>
  </si>
  <si>
    <t>Ungureanu, Daniel. "Romanian Pandemic-Themed Memes on Facebook and Their Contribution to the Climate of Fear." P’Arts’ Hum 4.2 (2024): 45-65.</t>
  </si>
  <si>
    <t>https://www.ceeol.com/search/article-detail?id=1303846</t>
  </si>
  <si>
    <t>Luguzan, Cristian. "Role of social movements and activist networks in the development of Romanian civil society." (2024).</t>
  </si>
  <si>
    <t>https://era.ed.ac.uk/handle/1842/41925</t>
  </si>
  <si>
    <t>Teză doctorat - https://era.ed.ac.uk/handle/1842/41925?show=full</t>
  </si>
  <si>
    <t>Petruț-Cătălin LUNGU, Petruț-Cătălin, The impact of digital transformation on democracy. A study case on #rezist movements, Romanian Journal of Public Affairs</t>
  </si>
  <si>
    <t>CEEOL, Research Gate</t>
  </si>
  <si>
    <t>Bejenaru, Anca-Mioara (ULBS), &amp; Tucker, Stanley. (Newman Univ.)</t>
  </si>
  <si>
    <t>An examination of the views of young people in the Romanian residential care system regarding their relationship with biological family members and the option of reintegration. Journal of Youth Studies, 20(7), 855–871.(2017)</t>
  </si>
  <si>
    <t xml:space="preserve">Kudenga, M., Heeralal, P., &amp; Ndwandwe, N. (2024). Navigating the road home: Challenges hindering the reintegration of street children with their families in Harare, Zimbabwe. Interdisciplinary Journal of Rural and Community Studies, 6, 1–13. https://doi.org/10.38140/ijrcs-2024.vol6.07 </t>
  </si>
  <si>
    <t>https://pubs.ufs.ac.za/index.php/ijrcs/article/view/1074</t>
  </si>
  <si>
    <t>DOAJ, ERIH PLUS, EBSCO etc.</t>
  </si>
  <si>
    <t>Choi, B., &amp; Lee, J. (2024). Lived Experiences in the Life World of Korean Emerging Adults with Foster Care Backgrounds: A Qualitative Meta-Synthesis. Human Ecology Research, 62(2), 279–294. https://doi.org/10.6115/her.2024.019</t>
  </si>
  <si>
    <t>https://her.re.kr/journal/view.php?number=4731</t>
  </si>
  <si>
    <t>ScienceCentral, KoreaScience, KOREA CITATION INDEX</t>
  </si>
  <si>
    <t>Ramirez Hernandez, E. B. (2024). Devenir mère en étant immigrante temporaire au Québec: au carrefour des temporalités (Doctoral dissertation, Université du Québec, Institut national de la recherche scientifique).</t>
  </si>
  <si>
    <t>https://espace.inrs.ca/id/eprint/16008/</t>
  </si>
  <si>
    <t>Teză de doctorat indexată în Google Scholar</t>
  </si>
  <si>
    <t>Bowman, L. (2024). Managing Intimate Partner Violence: Use and Perceived Helpfulness of Survival Strategies as a Function of Race/Ethnicity and Abuse Type.</t>
  </si>
  <si>
    <t>https://www.proquest.com/openview/72bb3bbf9220d6f063e01f6bc17baf80/1?cbl=18750&amp;diss=y&amp;pq-origsite=gscholar</t>
  </si>
  <si>
    <t>Teză indexată ProQuest și Google Scholars</t>
  </si>
  <si>
    <t>Bejenaru, Anca-Mioara (ULBS), &amp; Tucker, Stanley (Newman Univ. UK).</t>
  </si>
  <si>
    <t>Voices of Youth from Romanian Residential Care Homes about Rights and Participation. In Child &amp; Family Welfare (pp. 95–113). Cambridge Scholars Publishing, 2014.</t>
  </si>
  <si>
    <t xml:space="preserve">
Tușa, E., Stere, C. D., &amp; CIiobotaru, L. (2024). The quality of life of institutionalized children. case study. Revista Universitară de Sociologie, (2)., pp. 411-420</t>
  </si>
  <si>
    <t>https://sociologiecraiova.ro/revista/wp-content/uploads/2024/10/RUS_2_2024-bun.pdf</t>
  </si>
  <si>
    <t>ERIH PLUS, DOAJ, EBSCO etc.</t>
  </si>
  <si>
    <t>Bălan, V. C., &amp; Roth, M. 2024. Compensații morale și financiare pentru supraviețuitorii orfelinatelor. In  Drepturile omului, nr. 2, pp. 38-52</t>
  </si>
  <si>
    <t>https://revista.irdo.ro/pdf/2024/revista_2_2024/02_Balan_Roth.pdf</t>
  </si>
  <si>
    <t xml:space="preserve"> ERIH PLUS, DOAJ,  CEEOL etc.</t>
  </si>
  <si>
    <t>Bogoslov Andreea (ULBS), Corman Sorina (ULBS), Lungu (UAIC)</t>
  </si>
  <si>
    <t>Perspectives on Artificial Intelligence Adoption for European Union Elderly in the Context of Digital Skills Development</t>
  </si>
  <si>
    <t>EMRE SENOL-DURAK, Harnessing Artificial Intelligence (AI) for Psychological Assessment and Treatment in Older Adults.  In Journal of Aging and Long-Term Care,</t>
  </si>
  <si>
    <t>https://dergipark.org.tr/en/download/article-file/4415019</t>
  </si>
  <si>
    <t>NASAG</t>
  </si>
  <si>
    <t>Corman Sorina (ULBS), Tănăsescu Cristina (ULBS)</t>
  </si>
  <si>
    <t xml:space="preserve"> The competitive values approach through the organizational management</t>
  </si>
  <si>
    <t>CROWDSOURCING STRATEGIZING: A VIEW FROM THE TOP</t>
  </si>
  <si>
    <t>https://digitalcommons.liberty.edu/cgi/viewcontent.cgi?article=6228&amp;context=doctoral</t>
  </si>
  <si>
    <t>Teza doc</t>
  </si>
  <si>
    <t>Mara Daniel (ULBS), Corman Sorina(ULBS)</t>
  </si>
  <si>
    <t>Aspects concerning the social and educational integration of the Roma children in Romania</t>
  </si>
  <si>
    <t>Theoretical study on the discrimination of Roma in Romania in access to social services, education and culture</t>
  </si>
  <si>
    <t>https://techniumscience.com/index.php/socialsciences/article/view/11528</t>
  </si>
  <si>
    <t>Crossref, EBSCO, Index Copernicus, Ulrichs</t>
  </si>
  <si>
    <t>Bejenaru, A (ULBS)., Raiu, S (USV)., Iovu, M (UBB)., Negoescu, A (AFT)., &amp; Corman, S (ULBS).</t>
  </si>
  <si>
    <t>“We thought we were stronger than we were”: adopters’ narratives about the adoption journey and disruption.</t>
  </si>
  <si>
    <t>From Voices to Actions: The Influence of Professional Practice on the Evolution of the PPCA - Child Preparation for Adoption Program</t>
  </si>
  <si>
    <t>https://www.proquest.com/openview/3686ce3bb6a2b67da9705a47fac52ced/1?cbl=2026366&amp;diss=y&amp;pq-origsite=gscholar</t>
  </si>
  <si>
    <t>Teza doct</t>
  </si>
  <si>
    <t>The elderly activities before and after retirement</t>
  </si>
  <si>
    <t>EVALUATION OF OLD AGE PERIOD IN TERMS OF CAREER DEVELOPMENT</t>
  </si>
  <si>
    <t>https://dergipark.org.tr/tr/pub/ulasbid/issue/86049/1527593</t>
  </si>
  <si>
    <t>DOI, Open access</t>
  </si>
  <si>
    <t>The elderly and quality in social services: Standards, indicators, procedures and tools.</t>
  </si>
  <si>
    <t xml:space="preserve">La evaluación en los servicios sociales: propuesta de un sistema de indicadores para el caso de la Comunidad Valenciana </t>
  </si>
  <si>
    <t>https://dspace.uib.es/xmlui/bitstream/handle/11201/164954/PT2.287La%20evaluación%20en%20los%20servicios%20sociales.pdf?sequence=1&amp;isAllowed=y</t>
  </si>
  <si>
    <t>IMAS</t>
  </si>
  <si>
    <t>Vyresnio amžiaus žmonių nuomonės apie naudojimąsi socialinėmis paslaugomis tyrimas</t>
  </si>
  <si>
    <t>https://cris.mruni.eu/cris/entities/etd/7c4ad00e-b18c-4c75-9f6f-457b13100b38</t>
  </si>
  <si>
    <r>
      <rPr>
        <rFont val="Arial Narrow"/>
        <color rgb="FF222222"/>
        <sz val="10.0"/>
      </rPr>
      <t> </t>
    </r>
    <r>
      <rPr>
        <rFont val="Arial Narrow"/>
        <color rgb="FF222222"/>
        <sz val="10.0"/>
      </rPr>
      <t>FSSU6</t>
    </r>
  </si>
  <si>
    <t xml:space="preserve">Pekkinen, E. (2024). The importance of public funding on new firms, innovation, and R&amp;D. </t>
  </si>
  <si>
    <t>https://aaltodoc.aalto.fi/items/6f052eb2-b06c-471d-96cc-aad93bba2388</t>
  </si>
  <si>
    <t>Croitoru, A. (2017).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</si>
  <si>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</si>
  <si>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Liégeois, S., &amp; Belleflamme, P. How can the Data Governance Act and Data Altruism Organizations facilitate innovation in the rare diseases sector?</t>
  </si>
  <si>
    <t>https://dial.uclouvain.be/memoire/ucl/fr/object/thesis%3A47344</t>
  </si>
  <si>
    <r>
      <rPr>
        <rFont val="Arial Narrow"/>
        <color rgb="FF222222"/>
        <sz val="10.0"/>
      </rPr>
      <t> </t>
    </r>
    <r>
      <rPr>
        <rFont val="Arial Narrow"/>
        <color rgb="FF222222"/>
        <sz val="10.0"/>
      </rPr>
      <t>FSSU6</t>
    </r>
  </si>
  <si>
    <t>Dr. I Putu Yoga Bumi Pradana, M.Si., Inovasi Sektor Publik: Konsep dan Praktik, ISBN: 9786233847506, 6233847508</t>
  </si>
  <si>
    <t>https://www.google.ro/books/edition/Inovasi_Sektor_Publik/QFY0EQAAQBAJ?hl=en&amp;gbpv=0</t>
  </si>
  <si>
    <t>Carte / Google Books</t>
  </si>
  <si>
    <t>Croitoru, A. (2020). Great expectations: A regional study of entrepreneurship among Romanian return migrants. Sage Open, 10(2), 2158244020921149.</t>
  </si>
  <si>
    <r>
      <rPr>
        <rFont val="Arial Narrow"/>
        <color rgb="FF222222"/>
        <sz val="10.0"/>
      </rPr>
      <t> </t>
    </r>
    <r>
      <rPr>
        <rFont val="Arial Narrow"/>
        <color rgb="FF222222"/>
        <sz val="10.0"/>
      </rPr>
      <t>FSSU6</t>
    </r>
  </si>
  <si>
    <t>Kassaye, B. D., Bayiley, Y. T., &amp; Alemu, Z. K. (2024). Success Factors for Returnee Migrant Entrepreneurs in Ethiopia: The Mediating Role of Government Policies and Institutional Support. Available at SSRN 5010534.</t>
  </si>
  <si>
    <t>https://papers.ssrn.com/sol3/papers.cfm?abstract_id=5010534</t>
  </si>
  <si>
    <r>
      <rPr>
        <rFont val="Arial Narrow"/>
        <color rgb="FF222222"/>
        <sz val="10.0"/>
      </rPr>
      <t> </t>
    </r>
    <r>
      <rPr>
        <rFont val="Arial Narrow"/>
        <color rgb="FF222222"/>
        <sz val="10.0"/>
      </rPr>
      <t>FSSU6</t>
    </r>
  </si>
  <si>
    <t>Lasek, A. Wpływ migracji powrotnych na skłonność do przedsiębiorczości i trwałość związanej z nią działalności przedsiębiorczej w Polsce (2007-2015).</t>
  </si>
  <si>
    <t>https://dr.uek.krakow.pl/wp-content/uploads/2024/10/rozprawa-Anke-Lasek.pdf</t>
  </si>
  <si>
    <t>Croitoru, A. (2020). Stimulating return migration to Romania: A multi-method study of returnees’ endorsement of entrepreneurship policies. Journal of Contemporary European Studies, 29(2): 264-281. https://doi.org/10.1080/14782804.2020.1824898</t>
  </si>
  <si>
    <r>
      <rPr>
        <rFont val="Arial Narrow"/>
        <color rgb="FF222222"/>
        <sz val="10.0"/>
      </rPr>
      <t> </t>
    </r>
    <r>
      <rPr>
        <rFont val="Arial Narrow"/>
        <color rgb="FF222222"/>
        <sz val="10.0"/>
      </rPr>
      <t>FSSU6</t>
    </r>
  </si>
  <si>
    <t>Matei, A., Ghinăraru, C., Ghența, M., &amp; Mladen-Macovei, L. (2024). Return Intentions of Romanian Migrants From the United Kingdom: An Exploratory Approach. Sociologie Românească, 22(1), 137-161.</t>
  </si>
  <si>
    <t>https://revistasociologieromaneasca.ro/sr/article/view/1803</t>
  </si>
  <si>
    <t>Croitoru Alin, 2018, Gendered migratory pathways: Exploring the Work trajectories of long-term Romanian migrants, in Vlase I. and B. Voicu (eds.), Gender, Family, and Adaptation of Migrants in Europe: A Life Course Perspective, Palgrave Macmillan</t>
  </si>
  <si>
    <r>
      <rPr>
        <rFont val="Arial Narrow"/>
        <color rgb="FF222222"/>
        <sz val="10.0"/>
      </rPr>
      <t> </t>
    </r>
    <r>
      <rPr>
        <rFont val="Arial Narrow"/>
        <color rgb="FF222222"/>
        <sz val="10.0"/>
      </rPr>
      <t>FSSU6</t>
    </r>
  </si>
  <si>
    <t>Turda, I. M. (2024). Post-trafficking trajectories and experiences of Romanian women sexually exploited in the UK: Multiple voices and perspectives (Doctoral dissertation, University of Central Lancashire)</t>
  </si>
  <si>
    <t>https://clok.uclan.ac.uk/52607/</t>
  </si>
  <si>
    <t>Croitoru Alin, 2016, Antreprenoriatul în migrația românească, București: Tritonic și ebook Sibiu: Editura Universității Lucian Blaga din Sibiu.</t>
  </si>
  <si>
    <r>
      <rPr>
        <rFont val="Arial Narrow"/>
        <color rgb="FF222222"/>
        <sz val="10.0"/>
      </rPr>
      <t> </t>
    </r>
    <r>
      <rPr>
        <rFont val="Arial Narrow"/>
        <color rgb="FF222222"/>
        <sz val="10.0"/>
      </rPr>
      <t>FSSU6</t>
    </r>
  </si>
  <si>
    <t>DOBRE, R. R. (2024). PARTICULARITIES OF SOCIAL POLICIES TO COMBAT UNEMPLOYMENT IN ROMANIA. Annals of the Constantin Brancusi University of Targu Jiu-Letters &amp; Social Sciences Series, (2).</t>
  </si>
  <si>
    <t>https://alss.utgjiu.ro/</t>
  </si>
  <si>
    <t>Croitoru Alin, 2021, Diaspora Start-up Programs and Creative Industries: Evidence from Romania, Transylvanian Review of Administrative Sciences. 63: 5-29.</t>
  </si>
  <si>
    <r>
      <rPr>
        <rFont val="Arial Narrow"/>
        <color rgb="FF222222"/>
        <sz val="10.0"/>
      </rPr>
      <t> </t>
    </r>
    <r>
      <rPr>
        <rFont val="Arial Narrow"/>
        <color rgb="FF222222"/>
        <sz val="10.0"/>
      </rPr>
      <t>FSSU6</t>
    </r>
  </si>
  <si>
    <t>Dijkhuizen, E., Loots, E., &amp; Enterman, J. S. (2024). Policies for cultural and creative entrepreneurship: a systematic review of the literature since the year 2000. Revue de l’Entrepreneuriat/Review of Entrepreneurship, 23(2), 141-178.</t>
  </si>
  <si>
    <t>https://shs.cairn.info/journal-review-of-entrepreneurship-2024-2-page-141?lang=en</t>
  </si>
  <si>
    <r>
      <rPr>
        <rFont val="Arial Narrow"/>
        <color rgb="FF222222"/>
        <sz val="10.0"/>
      </rPr>
      <t> </t>
    </r>
    <r>
      <rPr>
        <rFont val="Arial Narrow"/>
        <color rgb="FF222222"/>
        <sz val="10.0"/>
      </rPr>
      <t>FSSU6</t>
    </r>
  </si>
  <si>
    <r>
      <rPr>
        <rFont val="Arial Narrow"/>
        <color rgb="FF222222"/>
        <sz val="10.0"/>
      </rPr>
      <t> </t>
    </r>
    <r>
      <rPr>
        <rFont val="Arial Narrow"/>
        <color rgb="FF222222"/>
        <sz val="10.0"/>
      </rPr>
      <t>FSSU6</t>
    </r>
  </si>
  <si>
    <t>Albanesi, R., Bădulescu, A., Bădulescu, D., Gavriluț, D., &amp; Gitto, L. (2024). Innovative startups and the challenge of artificial intelligence: some insights from Italy and Romania.</t>
  </si>
  <si>
    <t>http://dspace.wunu.edu.ua/handle/316497/51868</t>
  </si>
  <si>
    <r>
      <rPr>
        <rFont val="Arial Narrow"/>
        <color rgb="FF222222"/>
        <sz val="10.0"/>
      </rPr>
      <t> </t>
    </r>
    <r>
      <rPr>
        <rFont val="Arial Narrow"/>
        <color rgb="FF222222"/>
        <sz val="10.0"/>
      </rPr>
      <t>FSSU6</t>
    </r>
  </si>
  <si>
    <t>Альбанезі, Р., Бадулеску, А., Бадулеску, Д., Гаврілуц, Д., &amp; Джітто, Л. (2024). Інноваційні стартапи і виклики штучного інтелекту: висновки з досвіду Італії та Румунії.</t>
  </si>
  <si>
    <t>http://dspace.wunu.edu.ua/handle/316497/51882</t>
  </si>
  <si>
    <t>Croitoru Alin, 2019, No Entrepreneurship without Opportunity: The Intersection of Return Migration Research and Entrepreneurship Literature, Social Change Review, 17(1-2): 33-60</t>
  </si>
  <si>
    <r>
      <rPr>
        <rFont val="Arial Narrow"/>
        <color rgb="FF222222"/>
        <sz val="10.0"/>
      </rPr>
      <t> </t>
    </r>
    <r>
      <rPr>
        <rFont val="Arial Narrow"/>
        <color rgb="FF222222"/>
        <sz val="10.0"/>
      </rPr>
      <t>FSSU6</t>
    </r>
  </si>
  <si>
    <t>Vlase Ionela (ULBS) and Croitoru Alin (ULBS)</t>
  </si>
  <si>
    <t xml:space="preserve">Vlase, I. and Croitoru, A. (2019). ‘Nesting self-employment in education, work and family trajectories of Romanian migrant returnees’, Current Sociology, 67(5), pp. 778–797. </t>
  </si>
  <si>
    <r>
      <rPr>
        <rFont val="Arial Narrow"/>
        <color rgb="FF222222"/>
        <sz val="10.0"/>
      </rPr>
      <t> </t>
    </r>
    <r>
      <rPr>
        <rFont val="Arial Narrow"/>
        <color rgb="FF222222"/>
        <sz val="10.0"/>
      </rPr>
      <t>FSSU6</t>
    </r>
  </si>
  <si>
    <t>Abbati, A. (2024). Mediating Labour Migration: Labour Intermediation Actors between Eastern Europe and non-European Countries.</t>
  </si>
  <si>
    <t>https://ora.uniurb.it/handle/11576/2748591</t>
  </si>
  <si>
    <r>
      <rPr>
        <rFont val="Arial Narrow"/>
        <color rgb="FF222222"/>
        <sz val="10.0"/>
      </rPr>
      <t> </t>
    </r>
    <r>
      <rPr>
        <rFont val="Arial Narrow"/>
        <color rgb="FF222222"/>
        <sz val="10.0"/>
      </rPr>
      <t>FSSU6</t>
    </r>
  </si>
  <si>
    <t>Croitoru Alin (ULBS) and Anatolie Cosciug (ULBS)</t>
  </si>
  <si>
    <t>Croitoru Alin and Anatolie Coșciug, 2021. Two Facets of Returnees’ Entrepreneurship in Romania: Juxtaposing Business Owners and Self-Employed Return Migrants within a Multi-Method Research Framework. Calitatea Vieții, 32(2):175-194.</t>
  </si>
  <si>
    <r>
      <rPr>
        <rFont val="Arial Narrow"/>
        <color rgb="FF222222"/>
        <sz val="10.0"/>
      </rPr>
      <t> </t>
    </r>
    <r>
      <rPr>
        <rFont val="Arial Narrow"/>
        <color rgb="FF222222"/>
        <sz val="10.0"/>
      </rPr>
      <t>FSSU6</t>
    </r>
  </si>
  <si>
    <t>Șerban Monica (ICCV) and Alin Croitoru (ULBS)</t>
  </si>
  <si>
    <t>Do Return Migration Policies Matter? A typology of young Romanian returnees’ attitudes towards return policies, Social Change Review, Vol. 16(1-2): 9-34.</t>
  </si>
  <si>
    <r>
      <rPr>
        <rFont val="Arial Narrow"/>
        <color rgb="FF222222"/>
        <sz val="10.0"/>
      </rPr>
      <t> </t>
    </r>
    <r>
      <rPr>
        <rFont val="Arial Narrow"/>
        <color rgb="FF222222"/>
        <sz val="10.0"/>
      </rPr>
      <t>FSSU6</t>
    </r>
  </si>
  <si>
    <t>Dima, A. M., &amp; Voicu, B. (2024). The Uncertainty of Transnational Parenthood. Social Work Review/Revista de Asistenta Sociala, 23(2).</t>
  </si>
  <si>
    <t>http://www.swreview.ro/index.pl/uncertainty_of_transnational_parenthood</t>
  </si>
  <si>
    <t>Șerban Monica and Alin Croitoru, 2022, The COVID-19 pandemic as an opportunity to bring the migration of agricultural workers into focus through media coverage, Estudios Geográficos, 83(293).</t>
  </si>
  <si>
    <r>
      <rPr>
        <rFont val="Arial Narrow"/>
        <color rgb="FF222222"/>
        <sz val="10.0"/>
      </rPr>
      <t> </t>
    </r>
    <r>
      <rPr>
        <rFont val="Arial Narrow"/>
        <color rgb="FF222222"/>
        <sz val="10.0"/>
      </rPr>
      <t>FSSU6</t>
    </r>
  </si>
  <si>
    <t>Ruiz-Ramírez, C., Castillo-Rojas-Marcos, J., &amp; Molinero-Gerbeau, Y. (2024). Essential but Invisible and Exploited: A literature review of migrant workers' experiences in European agriculture., Published by Oxfam GB for Oxfam International in June 2024. DOI: 000028 Oxfam GB, Oxfam House, John Smith Drive, Cowley, Oxford, OX4 2JY, UK</t>
  </si>
  <si>
    <t>https://oxfamilibrary.openrepository.com/bitstream/10546/621604/24/rr-essential-but-invisible-and-exploited-050624-en.pdf</t>
  </si>
  <si>
    <t>Nate Silviu (ULBS), Daniel Mara (ULBS), Alin Croitoru (ULBS), Felicia Morândau (ULBS), Andriy Stavytskyy (alta), Ganna Kharlamova (alta)</t>
  </si>
  <si>
    <t>The Interest Level Assessment in Attending Training Programs among Romanian Teachers: Econometric Approach, Sustainability, 14 (24): 16335.</t>
  </si>
  <si>
    <r>
      <rPr>
        <rFont val="Arial Narrow"/>
        <color rgb="FF222222"/>
        <sz val="10.0"/>
      </rPr>
      <t> </t>
    </r>
    <r>
      <rPr>
        <rFont val="Arial Narrow"/>
        <color rgb="FF222222"/>
        <sz val="10.0"/>
      </rPr>
      <t>FSSU6</t>
    </r>
  </si>
  <si>
    <t>Croitoru Alin (ULBS), Daniel Mara (ULBS), and Felicia Morândău (ULBS)</t>
  </si>
  <si>
    <t>Who is attending training to comply with the expectations of the school management? A study among Romanian in-service teachers, European Journal of Teacher Education, https://doi.org/10.1080/02619768.2023.2265547.</t>
  </si>
  <si>
    <r>
      <rPr>
        <rFont val="Arial Narrow"/>
        <color rgb="FF222222"/>
        <sz val="10.0"/>
      </rPr>
      <t> </t>
    </r>
    <r>
      <rPr>
        <rFont val="Arial Narrow"/>
        <color rgb="FF222222"/>
        <sz val="10.0"/>
      </rPr>
      <t>FSSU6</t>
    </r>
  </si>
  <si>
    <t>Wildani, A., Budiyono, A., &amp; Iswahyudi, A. (2024). Optimalisasi Keterampilan Digital Guru SD Islam Terpadu melalui Pelatihan Pemanfaatan Aplikasi Canva untuk Media Pembelajaran Kreatif. GUYUB: Journal of Community Engagement, 5(4), 1029-1142.</t>
  </si>
  <si>
    <t>https://ejournal.unuja.ac.id/index.php/guyub/article/view/9550</t>
  </si>
  <si>
    <t>Stănuș Cristina (ULBS), Gheorghiță Andrei (ULBS)</t>
  </si>
  <si>
    <t>„Romania: A case of national parties ruling local politics”, în Adam Gendźwiłł, Ulrik Kjaer și Kristof Steyvers (eds.), The Routledge Handbook of Local Elections and Voting in Europe, Abingdon: Routledge, pp. 453-464, 2022.</t>
  </si>
  <si>
    <r>
      <rPr>
        <rFont val="Arial Narrow"/>
        <color theme="1"/>
        <sz val="10.0"/>
      </rPr>
      <t xml:space="preserve">Ghițulescu, Mihai. 2024. „When more might be less. The Strange Case of Independent Candidates in Romanian Local Elections”. </t>
    </r>
    <r>
      <rPr>
        <rFont val="Arial Narrow"/>
        <i/>
        <color theme="1"/>
        <sz val="10.0"/>
      </rPr>
      <t>Revista de științe politice</t>
    </r>
    <r>
      <rPr>
        <rFont val="Arial Narrow"/>
        <color theme="1"/>
        <sz val="10.0"/>
      </rPr>
      <t xml:space="preserve"> 81: 164-181. </t>
    </r>
  </si>
  <si>
    <t>ERIH Plus, EBSCO, ProQuest, CEEOL</t>
  </si>
  <si>
    <r>
      <rPr>
        <rFont val="Arial Narrow"/>
        <i/>
        <color rgb="FF000000"/>
        <sz val="10.0"/>
      </rPr>
      <t>Alegerile prezidenţiale din România, 2009</t>
    </r>
    <r>
      <rPr>
        <rFont val="Arial Narrow"/>
        <color rgb="FF000000"/>
        <sz val="10.0"/>
      </rPr>
      <t>. Cluj-Napoca: Presa Universitară Clujeană, 2012.</t>
    </r>
  </si>
  <si>
    <r>
      <rPr>
        <rFont val="Arial Narrow"/>
        <color theme="1"/>
        <sz val="10.0"/>
      </rPr>
      <t xml:space="preserve">Stancea, Andreea, Cecilia Ciocîrlan, Rebeca Cojocaru, și Daniela Gîlca. 2024. „Economic Voting or Class Voting? An Analysis of the Factors Driving Incumbent Vote Choice”. </t>
    </r>
    <r>
      <rPr>
        <rFont val="Arial Narrow"/>
        <i/>
        <color theme="1"/>
        <sz val="10.0"/>
      </rPr>
      <t>Sociologie Românească</t>
    </r>
    <r>
      <rPr>
        <rFont val="Arial Narrow"/>
        <color theme="1"/>
        <sz val="10.0"/>
      </rPr>
      <t xml:space="preserve"> 22 (2): 9–28.</t>
    </r>
  </si>
  <si>
    <t>https://doi.org/10.33788/sr.22.2.1</t>
  </si>
  <si>
    <t>ERIH Plus, CEEOL, DOAJ, Index Copernicus</t>
  </si>
  <si>
    <t>Pedagogies Of Academic Writing For Undergraduate Students In Political Science: A Discussion On The Literature</t>
  </si>
  <si>
    <t>Rinaldi, La escritura académica en la enseñanza de la ciencia política: Una revisión del caso argentino, Res non Verba</t>
  </si>
  <si>
    <t>https://revistas.ecotec.edu.ec/index.php/rnv/article/view/878</t>
  </si>
  <si>
    <t>Lup Oana (ULBS)</t>
  </si>
  <si>
    <t>How employed students lived the COVID-19 lockdown in Romania</t>
  </si>
  <si>
    <t>Baja, Ruby Anna C. "TEARS OF HOPE: THE PLIGHT OF WORKING STUDENTS UNDER TVL-LATE AFTERNOON PROGRAM." European Journal of Education Studies 11, no. 5 (2024).</t>
  </si>
  <si>
    <t>https://oapub.org/edu/index.php/ejes/article/view/5291</t>
  </si>
  <si>
    <t xml:space="preserve">ERIH </t>
  </si>
  <si>
    <t>Lup Oana, (ULBS) Toka Gabor</t>
  </si>
  <si>
    <t xml:space="preserve">Studies of Voting Behavior in Romania </t>
  </si>
  <si>
    <t>Turcescu, Radu Sorin. "IMPLICAREA TINERILOR ÎN POLITICA NETRADIȚIONALĂ-DEZINTERES SAU SEMN DE MATURITATE POLITICĂ?." Revista Romana de Sociologie 35, no. 5/6 (2024): 265-280.</t>
  </si>
  <si>
    <t>https://www.revistadesociologie.ro/sites/default/files/03-art_2_4.pdf</t>
  </si>
  <si>
    <t>Kamarullah, K., N. Hasrina, I. Istiarsyah, A. K. J. Singh, and R. Maulya. "A Bibliometric Analysis of English Teaching in Inclusive Education Using Scopus Data." Langkawi: Journal of The Association for Arabic and English 10, no. 2 (2024): 148-164.</t>
  </si>
  <si>
    <t>https://www.researchgate.net/profile/Kamarullah-Kamarullah/publication/387200223_A_Bibliometric_Analysis_of_English_Teaching_in_Inclusive_Education_Using_Scopus_Data/links/6763e4638465b54be4e849f6/A-Bibliometric-Analysis-of-English-Teaching-in-Inclusive-Education-Using-Scopus-Data.pdf</t>
  </si>
  <si>
    <t>SCI Space, DOAJ</t>
  </si>
  <si>
    <t>Arslan, Rumiye, Keziban Orbay, and Metin Orbay. "A bibliometric analysis of publications on special education between 2011 and 2020." Hungarian Educational Research Journal 14, no. 2 (2024): 142-157.</t>
  </si>
  <si>
    <t>https://akjournals.com/view/journals/063/14/2/article-p142.xml</t>
  </si>
  <si>
    <t>Erih Plus, Eric</t>
  </si>
  <si>
    <t>Nurjanah, Siti, Jumriani Sultan, Nurul Aulia Martaputri, Siti Aisyah, and D'aquinaldo Stefanus Fani Seran. "Mapping the trends of inclusive education research based on Scopus database: 2019–2024." In Proceeding of International Conference on Special Education in South East Asia Region, vol. 3, no. 1, pp. 489-512. 2024.</t>
  </si>
  <si>
    <t>https://www.researchgate.net/profile/Jumriani-Sultan/publication/382341897_Mapping_the_Trends_of_Inclusive_Education_Research_Based_on_Scopus_Database_2019-2024/links/66ac6e9251aa0775f263d0b9/Mapping-The-Trends-of-Inclusive-Education-Research-Based-on-Scopus-Database-2019-2024.pdf</t>
  </si>
  <si>
    <t>Proceedings Google Scholar</t>
  </si>
  <si>
    <t>Köpfer, Andreas, and Lisa Rosen. "Inklusion als Querschnittsthema der Lehrer: innenbildung–(Inter-) nationale Einblicke und Perspektiven." Crossing Boundaries: Methodische und methodologische Reflexionen zur Praxis der Inklusionsforschung. Opladen: Barbara Budrich (2024).</t>
  </si>
  <si>
    <t>https://www.jstor.org/stable/jj.24440866.15?seq=1</t>
  </si>
  <si>
    <t>Book chapter, Google Scholar</t>
  </si>
  <si>
    <t>Singha, Surjit, Ranjit Singha, V. Muthu Ruben, Shruti Jose, Elizabeth Mize, and Alphonsa Diana Haokip. "Navigating the Landscape of Inclusive Education: Bridging the Policy-Practice Divide." In Exploring Educational Equity at the Intersection of Policy and Practice, pp. 176-194. IGI Global, 2024.</t>
  </si>
  <si>
    <t>https://www.igi-global.com/chapter/navigating-the-landscape-of-inclusive-education/347732</t>
  </si>
  <si>
    <t>Karampelas, Konstantinos. "Teacher Training in Science Education: Insights into Research Trends through a Bibliometric." Bibliometrics-An Essential Methodological Tool for Research Projects: An Essential Methodological Tool for Research Projects (2024): 79.</t>
  </si>
  <si>
    <t>https://books.google.ro/books?hl=en&amp;lr=&amp;id=G9U3EQAAQBAJ&amp;oi=fnd&amp;pg=PA79&amp;ots=bKwTmoUglE&amp;sig=Bo5Defg3TcAktLw7y4BeIXB2aZg&amp;redir_esc=y#v=onepage&amp;q&amp;f=false</t>
  </si>
  <si>
    <t>Husin, Nur Haziqah, and Suziyani Mohamed. "Pengetahuan Guru Prasekolah Mengenai Murid Berkeperluan Pendidikan Khas." Jurnal Dunia Pendidikan 6, no. 1 (2024): 488-499.</t>
  </si>
  <si>
    <t>Google Scholar, CrossRef</t>
  </si>
  <si>
    <t>Sari, Meyritha Trifina, Burhanuddin Burhanuddin, and Achmad Supriyanto. "Systematic literature review: Supervision of Inclusive Education in Basic Education Units (Early Childhood Education and Primary Schools)." Proceedings Series of Educational Studies 5 (2024): 12491257.</t>
  </si>
  <si>
    <t>Google Scholar, Index Copernicus</t>
  </si>
  <si>
    <t>DE EDUCAÇÃO, FÍSICA NUMA PERSPETIVA INCLUSIVA, and DAS UNIDADES CURRICULARES. "Leonor Francisca Manuel José Picardo." (2024).</t>
  </si>
  <si>
    <t>Teza de doctorat</t>
  </si>
  <si>
    <t>Arcos, María Teresa Beltrán, Mario Rodrigo Chalco Sandovalin, María Gabriela Mosquera Vinueza, Wilson Gonzalo Melendes Lucero, and Sandra Elizabeth Pachacama Tipan. "La Falta de Capacitación Docente en Atención a la Diversidad: Un Obstáculo para la Educación Inclusiva en un Mundo Globalizado." Revista Científica de Salud y Desarrollo Humano 5, no. 4 (2024): 2128-2150.</t>
  </si>
  <si>
    <t>https://revistavitalia.org/index.php/vitalia/article/view/452</t>
  </si>
  <si>
    <t>Google Scholar, ROAD</t>
  </si>
  <si>
    <t>Sarıkaya, Özge, and Huriye Deniş Çeliker. "A Bibliometric Analysis of Publications on Problem-Based Learning." Bartın University Journal of Faculty of Education 13, no. 3 (2024): 453-466.</t>
  </si>
  <si>
    <t>EBSCO, ProQuest</t>
  </si>
  <si>
    <t>İnci, Gamze. "Mapping Global Research on Early Childhood Special Education: A Bibliometric Analysis." Sakarya University Journal of Education 14, no. 3 (2024): 499-518.</t>
  </si>
  <si>
    <t>https://dergipark.org.tr/en/pub/suje/issue/88014/1457907</t>
  </si>
  <si>
    <t>Slanbekova, G., А. Turgumbayeva, M. Umurkulova, D. Mukhamedkarimova, and М. Chung. "The Phenomenon of Cyberbullying: a Comprehensive Literature Review." The Journal of Psychology and Sociology 89, no. 2 (2024): 25.</t>
  </si>
  <si>
    <t>https://zuscholars.zu.ac.ae/cgi/viewcontent.cgi?article=7774&amp;context=works</t>
  </si>
  <si>
    <t>Kanwal, Afshan, Sumira Hashmi, and Saba Shafiq. "FROM SHADOWS TO SPOTLIGHT: THE HIDDEN MENTAL HEALTH COSTS OF BULLYING IN HIGHER EDUCATION." Journal of Social Research Development 5, no. 2 (2024).</t>
  </si>
  <si>
    <t>https://openurl.ebsco.com/EPDB%3Agcd%3A2%3A6447218/detailv2?sid=ebsco%3Aplink%3Ascholar&amp;id=ebsco%3Agcd%3A178471927&amp;crl=c&amp;link_origin=scholar.google.com</t>
  </si>
  <si>
    <t>Ebsco</t>
  </si>
  <si>
    <t>Al-Sherideh, Ala’A. Saeb, Samah Suleiman Al-Zou’Bi, Fuad Alshraiedeh, Esraa Abu Elsoud, Suha Afaneh, Mohammad Rasmi Al-Mousa, Raed Alazaidah, Mohammed Khouj, and Ghassan Samara. "Digital Evidence and Forensic Tools in Cyber Law: A Comprehensive Analysis." In 2024 25th International Arab Conference on Information Technology (ACIT), pp. 1-6. IEEE, 2024.</t>
  </si>
  <si>
    <t>https://ieeexplore.ieee.org/abstract/document/10877028</t>
  </si>
  <si>
    <t>Rozi, Fathor, Ahmad Fawaid, Abd Basid, Wiwin Warliah, and Ahmad Zubaidi. "Cyber Risk in Learning 4.0: Indigenous Parenting in Dealing with Children." In 2024 10th International Conference on Education and Technology (ICET), pp. 67-73. IEEE, 2024.</t>
  </si>
  <si>
    <t>https://ieeexplore.ieee.org/abstract/document/10778471</t>
  </si>
  <si>
    <t>Izach, Sarah Kartini, Nur Wahyu Rochmadi, and Edi Suhartono. "Development of a pocketbook for the prevention of bullying in school." Inovasi Kurikulum 21, no. 3 (2024): 1529-1544.</t>
  </si>
  <si>
    <t>DOAJ, ROAD</t>
  </si>
  <si>
    <t>Huda, Ali Anhar Syi'bul, Abid Nurhuda, and Nur Muhammad Lathif. "Fostering the Value of Religious Tolerance among Students through the Development of Potential Issues: A Review of Bibliometric Analysis." Al Ulya: Jurnal Pendidikan Islam 9, no. 2 (2024): 114-135.</t>
  </si>
  <si>
    <t>https://journal.unugiri.ac.id/index.php/al-ulya/article/view/3225</t>
  </si>
  <si>
    <t>ElSayary, Areej. "Digital Mental Health Application to Develop Students’ Cyber Behavioral, Social and Emotional Competencies." In Interdisciplinary Approaches for Educators' and Learners’ Well-being: Transforming Education for Sustainable Development, pp. 149-158. Cham: Springer Nature Switzerland, 2024.</t>
  </si>
  <si>
    <t>https://link.springer.com/chapter/10.1007/978-3-031-65215-8_12</t>
  </si>
  <si>
    <t>Glowacz, Fabienne, Catherine Fallon, Fabienne Glowacz-Catherine Fallon, and Audrey Babic-Margot Goblet-Aline Thiry. "Rapport de recherche BEHAVES." (2024).</t>
  </si>
  <si>
    <t>http://www.enseignement.be/public/docs/behaves-rapport-2024.pdf</t>
  </si>
  <si>
    <t>Raport de cercetare Google Scholar</t>
  </si>
  <si>
    <t>Mazzuki, Blandina Daniel. "Preparing Teachers for Inclusive Education: Pre-Service Teachers’ Knowledge, Perceptions and Experiences of Inclusive Pedagogy from Teaching Practice." Center for Educational Policy Studies Journal (2024).</t>
  </si>
  <si>
    <t>https://www.cepsj.si/index.php/cepsj/article/view/1807</t>
  </si>
  <si>
    <t>Nurlaili, Nurlaili, Ridwan Ridwan, Ega Safira, and St Asmayanti AM. "An Overview of Linguistics and Education: A Bibliometric Analysis." IDEAS: Journal on English Language Teaching and Learning, Linguistics and Literature 12, no. 2 (2024): 1763-1779.</t>
  </si>
  <si>
    <t>https://ejournal.iainpalopo.ac.id/index.php/ideas/article/view/5115</t>
  </si>
  <si>
    <t>DOAJ, Google Scholar</t>
  </si>
  <si>
    <t>Berlingieri, F., Casabianca, E., Nurminen, M.,
Smallenbroek, O., and Zuluaga, P., Gender Attitudes 
in the EU: Uneven Progress and Partial Polarisation, 
European Commission, JRC141299</t>
  </si>
  <si>
    <t>https://publications.jrc.ec.europa.eu/repository/handle/JRC141299</t>
  </si>
  <si>
    <t>European Comission</t>
  </si>
  <si>
    <t>Pogan, Livia Dana (ULBS)
Popa, Radu Ioan (ULBS)</t>
  </si>
  <si>
    <t>A theoretical and practical comprehensive framework for artificial intelligence and socio-psychological challenges</t>
  </si>
  <si>
    <t>Guzmán-Flores, Julieta, Ricardo Arechavala-Vargas, and Bernardo Jaén. "La inteligencia artificial y las aplicaciones en las empresas de dispositivos médicos en México."</t>
  </si>
  <si>
    <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t>
  </si>
  <si>
    <t>Itson Universidad, Instituto Tecnológico de Sonora, Research Gate</t>
  </si>
  <si>
    <t>Emerging research milestones for social sciences in a smart society</t>
  </si>
  <si>
    <t>usca, E. (2024). The Smart Society and Its Enemies. Meanings and Limits in the Criticism of Smartness. SocietàMutamentoPolitica, 14(28), 61–68. https://doi.org/10.36253/smp-15013</t>
  </si>
  <si>
    <t>https://flore.unifi.it/retrieve/55c55bc1-1146-4b44-aa01-39e0e0053460/SMP585-399-PB.pdf#page=62</t>
  </si>
  <si>
    <t>BASE – Bielefeld Academic Search Engine
EBSCO
DOAJ - Directory of Open Access journals
ESCI - Emerging Sources Citation Index 
EZB – Elektronische Zeitschriftenbibliothek – Universitätsbibliothek Regensburg
GOOGLE Scholar
JournalTOCs etc.</t>
  </si>
  <si>
    <t>Transnational Corporations, as Subjects of International Law in the Globalization Context.</t>
  </si>
  <si>
    <t>Ferreira, L. G. V., &amp; Oliveira, C. R. de. (2024). Crimes estatais-corporativos e violações de direitos humanos: um ensaio sobre a relação simbiótica entre Estados e corporações. Cadernos EBAPE.BR, 22(1), e2023–0009. https://doi.org/10.1590/1679-395120230009</t>
  </si>
  <si>
    <t>https://doi.org/10.1590/1679-395120230009</t>
  </si>
  <si>
    <t>THIAGO, F.; GONÇALVES, S. P. TELEWORK TRENDS: ANALYZING PUBLIC MANAGERS’ EXPERIENCES IN BRAZIL AND PORTUGAL. Conjuncture Bulletin (BOCA), Boa Vista, v. 19, n. 56, p. 313–347, 2024. DOI: 10.5281/zenodo.13836137. Disponível em: https://revista.ioles.com.br/boca/index.php/revista/article/view/5489. Acesso em: 11 apr. 2025.</t>
  </si>
  <si>
    <t>https://revista.ioles.com.br/boca/index.php/revista/article/view/5489.</t>
  </si>
  <si>
    <t>Mitigating leadership and the new ways of working</t>
  </si>
  <si>
    <t>Harlianto, Jefta, et al. "From Old to New Ways of Working: How Technology and Autonomy Drive Productivity in Indonesia," International Journal of Asian Business and Information Management (IJABIM) 15, no.1: 1-24. https://doi.org/10.4018/IJABIM.356503</t>
  </si>
  <si>
    <t>https://www.igi-global.com/article/from-old-to-new-ways-of-working/356503</t>
  </si>
  <si>
    <t>Work Identity and Career Perspectives in Flexible Labour Contexts</t>
  </si>
  <si>
    <t>VLĂDUȚESCU, Ștefan, and Victor J. PITSOE. "The Hermeneutic Situation in Heidegger." Social Sciences and Education Research Review 11.1 (2024): 161-165.</t>
  </si>
  <si>
    <t>https://sserr.ro/wp-content/uploads/2024/07/sserr-11-1-161-165.pdf</t>
  </si>
  <si>
    <t>Sokolic Danijela &amp; Croitoru Gabriel &amp; Florea Nicoleta Valentina &amp; Robescu Valentina Ofelia &amp; Cosac Alexandru, 2024. "The Effect of Leadership Styles on Employee Motivation and Organizational Performance in Public Sector Organizations," Valahian Journal of Economic Studies, Sciendo, vol. 15(1), pages 53-72.</t>
  </si>
  <si>
    <t>https://ideas.repec.org/a/vrs/vaecst/v15y2024i1p53-72n1005.html</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</si>
  <si>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</si>
  <si>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 xml:space="preserve">Zofia Bajorek, Sally Wilson, Joseph Cook . 2024. Improving employer support for  those working with cancer: The Bevan report. Institute for Employment Studies </t>
  </si>
  <si>
    <t>https://www.employment-studies.co.uk/system/files/resources/files/Improving%20employer%20support%20for%20those%20working%20with%20cancer_The%20Bevan%20report%20616.pdf</t>
  </si>
  <si>
    <t>Volum la editura din strainatate</t>
  </si>
  <si>
    <t>Kurnianto Arie. 2024. Return To Work Programs for Disabled Workers: Dynamic Tendencies of Personal and Professional Determinants. 10.15170/PTE.2024.005</t>
  </si>
  <si>
    <t>https://pea.lib.pte.hu/handle/pea/44681</t>
  </si>
  <si>
    <t>Teza doctorat in Google Scholar</t>
  </si>
  <si>
    <t xml:space="preserve">Adela Elena Popa, Ionela Vlase, Felicia Morândău, </t>
  </si>
  <si>
    <t>Nongovernmental Sector Fighting Cancer in Romania, in Journal of Community Positive Practices, 2/2016, 39-55.</t>
  </si>
  <si>
    <t xml:space="preserve"> Monika Nowicka, Alexandra Deliu, Bogdan Voicu, Magdalena Szarota. 2024. An unfortunate natural experiment in learning how to provide services to those in need: The case of Ukrainian war refugees with disabilities in Warsaw and Bucharest. medRxiv 2024.09.19.24314029; doi: https://doi.org/10.1101/2024.09.19.24314029</t>
  </si>
  <si>
    <t>https://www.medrxiv.org/content/10.1101/2024.09.19.24314029v1</t>
  </si>
  <si>
    <t>Articol în repository</t>
  </si>
  <si>
    <t>Tödt, K. (2024). &lt;i&gt;Fatigue in long-term illness : Influencing factors and functional performance in chronic obstructive pulmonary disease and in cancer&lt;/i&gt; (PhD dissertation, Gävle University Press). Retrieved from https://urn.kb.se/resolve?urn=urn:nbn:se:hig:diva-43802&lt;/div</t>
  </si>
  <si>
    <t>https://www.diva-portal.org/smash/record.jsf?dswid=-9649&amp;pid=diva2%3A1837431</t>
  </si>
  <si>
    <t>Derome, Elisabeth, and Gabrielle Fortin. "La participation au travail des personnes atteintes d’un cancer avancé: une revue de la portée." Cahiers francophones de soins palliatifs 24.2 (2024): 47-68.</t>
  </si>
  <si>
    <t>https://revues.ulaval.ca/ojs/index.php/cahiers-francophones-sp/article/view/52836</t>
  </si>
  <si>
    <t>Revista indexata BDI</t>
  </si>
  <si>
    <t>An experimental perspective over personality and leadership styles inside Romanian organizations</t>
  </si>
  <si>
    <t>Sokolic, D., Croitoru, G., Florea, N. V., Robescu, V. O., Cosac, A. 2024. The Effect of Leadership Styles on Employee Motivation and Organizational Performance in Public Sector Organizations. Valahian Journal of Economic Studies, 15(1), 53-72.
https://doi.org/10.2478/vjes-2024-0005</t>
  </si>
  <si>
    <t>https://sciendo.com/article/10.2478/vjes-2024-0005</t>
  </si>
  <si>
    <t>Popa Radu-Ioan (ULBS), Livia Pogan (ULBS)</t>
  </si>
  <si>
    <t>Guzmán-Flores, Julieta Arechavala-Vargas, Ricardo, Jaén, Bernardo. 2024. La inteligencia artificial y las aplicaciones en las empresas de dispositivos médicos en México.</t>
  </si>
  <si>
    <t>https://www.researchgate.net/publication/382221180_La_inteligencia_artificial_y_las_aplicaciones_en_las_empresas_de_dispositivos_medicos_en_Mexico</t>
  </si>
  <si>
    <t>Volum publicat la editură din străinătate</t>
  </si>
  <si>
    <t>Moezzodini, S. , Pakdaman, S. and Shokri, O. (2024). The Mediating role of Health Behaviors on the Relationship between Big Five Personality Traits and Problematic and Risky Internet Use. Applied Psychology, 18(3), 9-35. doi: 10.48308/apsy.2022.223335.1202</t>
  </si>
  <si>
    <t>https://apsy.sbu.ac.ir/article_102316.html?lang=en</t>
  </si>
  <si>
    <t>Implicațiile utilizării calculatorului și internetului asupra dezvoltării sociale a tinerilor</t>
  </si>
  <si>
    <t>Cosma Mirela Lacrimioara, Impactul Digitalizării în Educație. Studiu cu elevi adolescenți din județul Bihor, Presa Universitară Clujeană</t>
  </si>
  <si>
    <t>https://www.researchgate.net/publication/387338109_Impactul_Digitalizarii_in_Educatie_Studiu_cu_elevi_adolescenti_din_judetul_Bihor</t>
  </si>
  <si>
    <t xml:space="preserve">
PRESA UNIVERSITARĂ CLUJEANĂ - E http://www.editura.ubbcluj.ro/www/ro/ebook2.php?id=4226-book
</t>
  </si>
  <si>
    <t>Kathy Jochims, Social Worker Experiences Providing Mental Health Therapy to Iowa LGBTQ+ Youth, Walden University</t>
  </si>
  <si>
    <t>https://media.proquest.com/media/hms/PFT/2/Qkoqa?_s=PEJcobk3tcP4LgQpqEbhXmr3bN4%3D</t>
  </si>
  <si>
    <t>https://www.proquest.com/openview/fbdc525b204665450c53001fe113dc39/1?pq-origsite=gscholar&amp;cbl=18750&amp;diss=y</t>
  </si>
  <si>
    <t>Tazkiyah, Era, and Almanik Dyan Permatasari. "MANIFESTASI SOLIDARITAS DALAM PENDIDIKAN KARAKTER GURU SEKOLAH DASAR." EDUPEDIA 8.1 (2024): 77-93.</t>
  </si>
  <si>
    <t>https://studentjournal.umpo.ac.id/index.php/edupedia/article/view/2454</t>
  </si>
  <si>
    <t>Consuelo Fernández-Salvador, Michael D. Hill,
Isabella M. Radhuber y José Antonio Román Brugnoli, coords.
COVID-19 en América Latina:
solidaridad, desigualdades
y espacios cotidianos.pp.41-76. In book: COVID-19 en América Latina: solidaridad, desigualdades y espacios cotidianosPublisher: FLACSO Ecuador</t>
  </si>
  <si>
    <t>https://www.researchgate.net/publication/380851431_Solidaridad_durante_la_COVID-19_en_el_contexto_neoliberal_un_analisis_sobre_sus_problematizaciones/references</t>
  </si>
  <si>
    <t>Bianca V Marinica · Oana Negru-Subtirica Civic Engagement in Times of Crisis: How did Romanian Emerging Adults Engage? STUDIA UBB PSYCHOL.-PAED., LXIX, 2, 2024, p. 25-48 DOI:10.24193/subbpsyped.2024.2.02</t>
  </si>
  <si>
    <t>https://studiapsypaed.com/wp-content/uploads/2024/12/2-2024-2.pdf</t>
  </si>
  <si>
    <t>CEEOL, EBSCO</t>
  </si>
  <si>
    <t xml:space="preserve">José Antonio Román Brugnoli ·
Sebastián Ibarra González.2024. Solidaridad y COVID-19 en Chile: tensiones y desafíos para afrontar la pandemia solidariamente.pp.269-297. InCOVID-19 en América Latina: solidaridad, desigualdades y espacios cotidianosPublisher: FLACSO Ecuador
</t>
  </si>
  <si>
    <t>https://www.researchgate.net/publication/380851439_Solidaridad_y_COVID-19_en_Chile_tensiones_y_desafios_para_afrontar_la_pandemia_solidariamente/references</t>
  </si>
  <si>
    <t>Rusu H (ULBS)</t>
  </si>
  <si>
    <t>Teorii ale identităţii colective: între esenţialism şi constructivism. De la identitate la identificare</t>
  </si>
  <si>
    <t xml:space="preserve">К. О. Гончарова 2024. ИДЕНТИЧНОСТЬ КАК ПРЕДМЕТ 
ТРАНСДИСЦИПЛИНАРНОГО ИССЛЕДОВАНИЯ. In ДИАЛЕКТИЧЕСКАЯ 
МЕТОДОЛОГИЯ 
В СИСТЕМЕ 
ТРАНСДИСЦИПЛИНАРНЫХ 
ИССЛЕДОВАНИЙ . MINSK 
EDITURA „FOUR QUARTERS”  pp. 53-56 ISBN 978-985-581-687-5  </t>
  </si>
  <si>
    <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t>
  </si>
  <si>
    <t>Schimbare socială şi identitate socioculturală. O perspectivă sociologică.</t>
  </si>
  <si>
    <t>DODUL, DUMITRU, and CONSTANTIN TCACI. "Identity perceptions in the Republic of Moldova: global influences and local particularities." Romanian Journal of Artistic Creativity 12.4 (2024): 49.</t>
  </si>
  <si>
    <t>https://www.ceeol.com/search/article-detail?id=1301236</t>
  </si>
  <si>
    <t>CEEOL, ERIHLUS, EBSCO, PROQUEST, etc.</t>
  </si>
  <si>
    <t>Kosyakova, Yuliya &amp; Gatskova, Kseniia &amp; Koch, Theresa &amp; Adunts, Davit &amp; Braunfels, Joseph &amp; Goßner, Laura &amp; Konle-Seidl, Regina &amp; Schwanhäuser, Silvia &amp; Vandenhirtz, Marie, 2024. "Labour market integration of Ukrainian refugees: An international perspective," IAB-Forschungsbericht 202416 (en), Institut für Arbeitsmarkt- und Berufsforschung (IAB), Nürnberg [Institute for Employment Research, Nuremberg, Germany].</t>
  </si>
  <si>
    <t>https://doku.iab.de/forschungsbericht/2024/fb1624en.pdf</t>
  </si>
  <si>
    <t>RePec;  Econstor</t>
  </si>
  <si>
    <t>BULGARELLI, MARCO. "Analisi dell'Eurozona come Area Valutaria Ottimale: evidenze empiriche dal periodo 1992-2022."</t>
  </si>
  <si>
    <t>https://thesis.unipd.it/handle/20.500.12608/72562</t>
  </si>
  <si>
    <t>Gillain, Emilie. "Meaningful Money? Unravelling Financial Functional Solidarity in Stepfamilies using the Social Relations Model."</t>
  </si>
  <si>
    <t>Rusu Horatiu (ULBS), Voicu Bogdan (ICCV), Mircea Comsa (UBB)</t>
  </si>
  <si>
    <t>Atitudini faţă de solidaritate în România</t>
  </si>
  <si>
    <t>BULGARU, Maria, BULGARU, Oleg. Forța solidarității în depăşirea problemelor cu care se confruntă persoanele cu dizabilități. In: Protecţia drepturilor persoanelor cu dizabilităţi: abordări multidisciplinare, Ed. 1, 28 noiembrie 2024, Chişinău. Chişinău: Editura USM, 2024, pp. 50-61. ISBN 978-9975-3686-0-5.</t>
  </si>
  <si>
    <t>https://ibn.idsi.md/vizualizare_articol/223262</t>
  </si>
  <si>
    <t>Voicu, B., H. Rusu, și C. Tufiș. </t>
  </si>
  <si>
    <t>Atlasul valorilor sociale. România la 100 de ani.</t>
  </si>
  <si>
    <t>STÂNGACIU, Mario. "THE MIGRATION OF ROMANIAN DOCTORS TO ITALY-A REMARKABLE COMPONENT OF THE PROFESSIONAL INTERNATIONALISATION PHENOMENON." Annals of Oradea University. Fasciola History-Archaeology/Analele Universitatii din Oradea. Fascicola Istorie-Arheologie 34 (2024).</t>
  </si>
  <si>
    <t>https://openurl.ebsco.com/EPDB%3Agcd%3A7%3A15666007/detailv2?sid=ebsco%3Aplink%3Ascholar&amp;id=ebsco%3Agcd%3A183671280&amp;crl=c&amp;link_origin=scholar.google.ro</t>
  </si>
  <si>
    <t>Alina Dolea. 2024. Diaspora Diplomacy, Emotions, and Disruption A Conceptual and Analytical Framework. Figueroa Press ISBN-13: 978-0-18-003513-9</t>
  </si>
  <si>
    <t>https://www.researchgate.net/publication/382947324_Diaspora_Diplomacy_Emotions_and_Disruption_A_Conceptual_and_Analytical_Framework</t>
  </si>
  <si>
    <t>Romiță Iucu · George Gunnesch-Luca · Alexandru Carțiș.2024. Percepții și atitudini față de Europa ale elevilor din România In Studiul Internațional privind Educația Civică și pentru Cetățenie. Raport Național România (ICCS 2022) Chapter: 8.Publisher: University of Bucharest</t>
  </si>
  <si>
    <t>https://www.researchgate.net/publication/382307508_Perceptii_si_atitudini_fata_de_Europa_ale_elevilor_din_Romania_ICCS_2022/references</t>
  </si>
  <si>
    <t>Bîrsan, G. (2024) ‘Religion–COVID-19 Interplay in Romania’, in B. Conway et al. (eds) &lt;i&gt;Religion, Law, and COVID-19 in Europe: A Comparative Analysis&lt;/i&gt;. Helsinki: Helsinki University Press. Available at: https://doi.org/10.33134/HUP-28-20.</t>
  </si>
  <si>
    <t>https://hup.fi/chapters/e/10.33134/HUP-28-20</t>
  </si>
  <si>
    <t>Antoaneta-Firuța Tacea · Romiță Iucu · Alexandru Carțiș · Alina Perțea.2024.Politici privind Educația Civică și pentru Cetățenie în România: Cum se corelează datele cu politicile existente? Ce recomandări de politici derivă de aici? In Studiul Internațional privind Educația Civică și pentru Cetățenie. Raport Național România (ICCS 2022)Chapter: 11.6.Publisher: University of Bucharest</t>
  </si>
  <si>
    <t>https://www.researchgate.net/publication/382308734_Politici_privind_Educatia_Civica_si_pentru_Cetatenie_in_Romania_Cum_se_coreleaza_datele_cu_politicile_existente_Ce_recomandari_de_politici_deriva_de_aici_ICCS_2022/references</t>
  </si>
  <si>
    <t>https://www.researchgate.net/profile/Elisaveta-Draghici-2/publication/384324149_Organizatiile_neguvernamentale_-_perceptii_si_motivatii_privind_infiintarea_lor/links/66f419aa553d245f9e350b37/Organizatiile-neguvernamentale-perceptii-si-motivatii-privind-infiintarea-lor.pdf?origin=publicationDetail&amp;_sg%5B0%5D=yeUUxT6BQ6w-JovCCFxzK1-NJnvq8ghwg1oviVtn-g0VnzghIMx_Bu3_cvtRIaPwlDUgBYnDdGh0g7bkG7R6MQ.bfUU9QRmWCT2t4pfluKnXaU9E_YeNONYQ-Q7NxPTDGePX3N30OlSpvTzY71Ap_xZO5vnUzHMf7p6x4GvVff2XA&amp;_sg%5B1%5D=js1ILmvw_P1GLw1iPhxhS4PeP7RrlINjl79qxhKheQgevXnx_g4y2b7GR4hQW5nQmIX9H7-Byo-r0N9j2VACCWtwxLwIO_PqvQVI8fngrlCW.bfUU9QRmWCT2t4pfluKnXaU9E_YeNONYQ-Q7NxPTDGePX3N30OlSpvTzY71Ap_xZO5vnUzHMf7p6x4GvVff2XA&amp;_iepl=&amp;_rtd=eyJjb250ZW50SW50ZW50IjoibWFpbkl0ZW0ifQ%3D%3D&amp;_tp=eyJjb250ZXh0Ijp7ImZpcnN0UGFnZSI6InB1YmxpY2F0aW9uIiwicGFnZSI6InB1YmxpY2F0aW9uIiwicHJldmlvdXNQYWdlIjoicHJvZmlsZSIsInBvc2l0aW9uIjoicGFnZUhlYWRlciJ9fQ</t>
  </si>
  <si>
    <t xml:space="preserve">Rusu, H. (2020).  </t>
  </si>
  <si>
    <t>Solidaritatea socială în Romania contemporană: absență, declin sau nici una dintre ele?. În Voicu, B., Rusu, H. și Tufiș, C.D. (editori). Atlasul valorilor sociale România la 100 de ani. Presa Universitară Clujeană</t>
  </si>
  <si>
    <t>Elisaveta Drăghici. 2024. Organizațiile neguvernamentale - percepții și motivații privind înființarea lor. Galati University Press.</t>
  </si>
  <si>
    <t>Corrêa, Danielle Brandão dos Santos Fonseca. Treinamento em serviço de enfermeiros para o registro eletrônico do processo de enfermagem: estudo quase-experimental. MS thesis. 2024.</t>
  </si>
  <si>
    <t>http://www.repositorio-bc.unirio.br:8080/xmlui/bitstream/handle/unirio/14408/Danielle_ppgenf.pdf?sequence=1</t>
  </si>
  <si>
    <t>Rusu Horatiu (ULBS) Anca Bejenaru (ULBS)</t>
  </si>
  <si>
    <t>Romanian Childhoods: Continuity and Change through Intergenerational Lenses</t>
  </si>
  <si>
    <t>Mukherjee, Dhrubodhi, and Karla Horton. "A Trauma-Informed Approach to School Mental Health Workforce Development." Best Practices in Mental Health 20.1 (2024): 1-16.</t>
  </si>
  <si>
    <t>https://www.ingentaconnect.com/content/follmer/bpmh/2024/00000020/00000001/art00003</t>
  </si>
  <si>
    <t>The Follmer Group</t>
  </si>
  <si>
    <t>Gligor, L. E. (UAB), Romero‐Sánchez , J. M.,(University of Cádiz) Rusu, H (ULBS), Paloma‐Castro, O.(University of Cádiz), &amp; Domnariu, C. D. (ULBS)</t>
  </si>
  <si>
    <t xml:space="preserve">Romanian nurses’ beliefs on nursing diagnosis. A survey study based on the theory of planned behavior. </t>
  </si>
  <si>
    <t>Fantuzzi, Claudia, Valentina Zeffiro, and Gianfranco Sanson. "Developing a Mental Illness Nursing Diagnoses subSET: study protocol for a e-Delphi survey (MINDSET study)." Dissertation Nursing 3.2 (2024): 224-232.</t>
  </si>
  <si>
    <t>https://riviste.unimi.it/index.php/dissertationnursing/article/view/23742</t>
  </si>
  <si>
    <t>Stijepović, L., Todorović, K. M., Poplata, I., &amp; Hodžić, E. (2024). NURSES THROUGH EDUCATION AND KNOWLEDGE ACQUIRED THROUGH CLINICAL PRACTICE. KNOWLEDGE-International Journal, 66(4), 529-533.</t>
  </si>
  <si>
    <t>https://www.ceeol.com/search/article-detail?id=1298444</t>
  </si>
  <si>
    <t>CEEOL, IndexCopernicus,</t>
  </si>
  <si>
    <t>Voicu B (ICCV), Rusu H (ULBS), Comsa M (UBB)</t>
  </si>
  <si>
    <t>Embedding Attitudes Toward Immigrants in Solidarity Contexts: A Cross-European Study.</t>
  </si>
  <si>
    <t>Stefania Peca, Pierluigi Musarò, Chi semina sfruttamento raccoglie campagne, di sensibilizzazione. Il ruolo delle diaspore nel contrasto allo sfruttamento lavorativo in "WELFARE E ERGONOMIA" 1/2024, pp 163-179, DOI: 10.3280/WE2024-001012</t>
  </si>
  <si>
    <t>https://www.francoangeli.it/riviste/articolo/76181</t>
  </si>
  <si>
    <t>ERIHLUS, EBSCO, PROQUEST, etc.</t>
  </si>
  <si>
    <t>Valentino Santoni, Il welfare aziendale territoriale: una prima mappatura dei casi italiani in "WELFARE E ERGONOMIA" 1/2024, pp 185-195, DOI: 10.3280/WE2024-001014</t>
  </si>
  <si>
    <t>https://www.francoangeli.it/riviste/articolo/76183</t>
  </si>
  <si>
    <t>Dennison, J. (2024). A global outlook on public attitudes to immigration: from description to explanation to intervention. Global Forum on Migration and Development (GFMD).</t>
  </si>
  <si>
    <t>https://cadmus.eui.eu/handle/1814/77638</t>
  </si>
  <si>
    <t>European University Institute</t>
  </si>
  <si>
    <r>
      <rPr>
        <rFont val="Arial Narrow"/>
        <color theme="1"/>
        <sz val="10.0"/>
      </rPr>
      <t xml:space="preserve">Sielska, Zuzanna (2024) Who Is a Friend and Who Is an Enemy? Serbia’s Relations with Selected International Entities from the Perspective of the Inhabitants of Serbia. </t>
    </r>
    <r>
      <rPr>
        <rFont val="Arial Narrow"/>
        <i/>
        <color theme="1"/>
        <sz val="10.0"/>
      </rPr>
      <t>Annales Universitatis Mariae Curie-Sklodowska, sectio M – Balcaniensis et Carpathiensis</t>
    </r>
    <r>
      <rPr>
        <rFont val="Arial Narrow"/>
        <color theme="1"/>
        <sz val="10.0"/>
      </rPr>
      <t>, 9(1): 143-168</t>
    </r>
  </si>
  <si>
    <t>https://www.ceeol.com/search/article-detail?id=1277121</t>
  </si>
  <si>
    <t>Pian, A. et Brotto, V. (2024). Mourir de la Guerre ou de la Covid-19 : Représentations du Risque Chez des Syriens de la Région Grand-Est. Migrations Société, 196(2), 111-126. https://doi.org/10.3917/migra.196.0113.</t>
  </si>
  <si>
    <t>https://shs.cairn.info/revue-migrations-societe-2024-2-page-111?lang=fr&amp;ref=doi</t>
  </si>
  <si>
    <t xml:space="preserve">ABBATI, ANDREA(2024) Mediating Labour Migration: Labour Intermediation Actors between Eastern Europe and non-European Countries. Teza de doctorat. Universitatea di Urbino
</t>
  </si>
  <si>
    <t>https://ora.uniurb.it/handle/11576/2748591#</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</si>
  <si>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</si>
  <si>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</si>
  <si>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</si>
  <si>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</si>
  <si>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</si>
  <si>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</si>
  <si>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</si>
  <si>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</si>
  <si>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</si>
  <si>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</si>
  <si>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</si>
  <si>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</si>
  <si>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</si>
  <si>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</si>
  <si>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</si>
  <si>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</si>
  <si>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</si>
  <si>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Badilă Daniela Maria</t>
  </si>
  <si>
    <t>Revista EON</t>
  </si>
  <si>
    <t>Revista Eon este
indexată în bazele
internaționale de date
DOAJ, ERIHPLUS,
CEEOL, EBSCO, INDEX
COPERNICUS și altele.</t>
  </si>
  <si>
    <t>https://www.revista-eon.eu/redactia/</t>
  </si>
  <si>
    <t>VOL. 5, NR. 1 / 2024</t>
  </si>
  <si>
    <t>Publicație academică trimestrială</t>
  </si>
  <si>
    <t>BRUKENTHAL. ACTA MUSEI</t>
  </si>
  <si>
    <t>15-22.11.2024 (9 articole = 9 rapoarte)</t>
  </si>
  <si>
    <t>10 x5 x 9 articole</t>
  </si>
  <si>
    <t>anuală</t>
  </si>
  <si>
    <t>membru în comitetul de redacție STUDIA UNIVERSITATIS
CIBINIENSIS
Series Historica</t>
  </si>
  <si>
    <t>50x2</t>
  </si>
  <si>
    <t>Guttmann Márta</t>
  </si>
  <si>
    <t>Revista Muzeelor</t>
  </si>
  <si>
    <t>https://www.culturadata.ro/revista-muzeelor-volumul-1-2024-muzeele-institutii-educationale-dinamice/</t>
  </si>
  <si>
    <t>august 2024</t>
  </si>
  <si>
    <t>Herlea Simona Maria</t>
  </si>
  <si>
    <t>Brukenthal. Acta Musei XIX.4
Sibiu, Editura Muzeului Naţional Brukenthal,2024.</t>
  </si>
  <si>
    <t>2009 - INDEX COPERNICUS;2010 - EBSCOHOST; 2012 – SCOPUS; 2015 – ERIH PLUS:</t>
  </si>
  <si>
    <t>10 rapoarte de recenzare (100X5=500)</t>
  </si>
  <si>
    <t>FORSCHUNGEN
ZUR VOLKS- UND
LANDESKUNDE</t>
  </si>
  <si>
    <t xml:space="preserve">CEEOL; INDEX COPERNICUS;EBSCO; Google SCHOLAR. </t>
  </si>
  <si>
    <t>https://forschungen.icsusib.ro/forschungen</t>
  </si>
  <si>
    <t>1 raport recenzare- 10p</t>
  </si>
  <si>
    <t>http://www.res.ecum.ro/meet-the-team/</t>
  </si>
  <si>
    <t xml:space="preserve">Diaconia. Journal for the Study of Christian Social Practice </t>
  </si>
  <si>
    <t>ianuarie 2025</t>
  </si>
  <si>
    <t>Zeno-Karl Pinter</t>
  </si>
  <si>
    <t>Acta Militaria Medievalia (Kracow, Rzeszow, Sanok, - Poland)</t>
  </si>
  <si>
    <t>http://amm.sanok.pl/en/journal/</t>
  </si>
  <si>
    <t xml:space="preserve"> ERIH PLUS, INDEX COPERNICUS, EBSCOHOST, SCOPUS</t>
  </si>
  <si>
    <t>https://www.brukenthalmuseum.ro/pdf/Colegiul%20de%20redactie.pdf</t>
  </si>
  <si>
    <t>Apulum. Acta Musei Apulensis</t>
  </si>
  <si>
    <t>Acta Terrae Septemcastrensis</t>
  </si>
  <si>
    <t>ERIH PLUS, INDEX COPERNICUS, SCIENDO, EBSCO</t>
  </si>
  <si>
    <t>https://reviste.ulbsibiu.ro/actats/echipa/</t>
  </si>
  <si>
    <t>CEEOL, INDEX COPERNICUS, EBSCO</t>
  </si>
  <si>
    <t>Silviu I. Purece</t>
  </si>
  <si>
    <t>Studia Universitatis Cibiniensis.Series Historica</t>
  </si>
  <si>
    <t>https://centers.ulbsibiu.ro/ccpisc/language/en/editorial/</t>
  </si>
  <si>
    <t>Pontica</t>
  </si>
  <si>
    <t>10.10.2023/DIN NOU DESPRE FOLOSIREA TERIACULUI PE TERITORIULUI DOBROGEI ÎN SECOLELE XVII -XVIII( XIX )</t>
  </si>
  <si>
    <t>10.10.2023/MONEDE OTOMANE CONTRAMARCATE DIN COLECȚIILE
MUZEULUI DE ISTORIE NAȚIONALĂ ȘI ARHEOLOGIE
CONSTANȚA</t>
  </si>
  <si>
    <t xml:space="preserve">10.10.2023/THE PRESENCE OF THE TETRADRACHMS FROM THASOS IN THE ISTRO-PONTIC TERRITORY </t>
  </si>
  <si>
    <t>Apulum</t>
  </si>
  <si>
    <t>25.10.2023/UTILIZAREA GUDRONULUI DIN COAJĂ DE MESTEACĂN ÎN PERIOADA ROMANĂ LA APULUM</t>
  </si>
  <si>
    <t>25.10.2023/PROTO-MONEDE, BIJUTERII, AMULETE...
DESPRE DOUĂ CATEGORII DE PIESE DE BRONZ DESCOPERITE ÎN TERITORIUL ISTRO-PONTIC (SECOLELE V-III A.CHR.)</t>
  </si>
  <si>
    <t>https://centers.ulbsibiu.ro/ccpisc/language/en/studia-en/</t>
  </si>
  <si>
    <t>Anuală</t>
  </si>
  <si>
    <t>Scopus, Erih Plus, CEEOL, EBSCO</t>
  </si>
  <si>
    <t xml:space="preserve">Parliaments, Estates &amp; Representation </t>
  </si>
  <si>
    <t>Scopus, Erih Plus</t>
  </si>
  <si>
    <t>https://www.tandfonline.com/action/journalInformation?show=editorialBoard&amp;journalCode=rper20</t>
  </si>
  <si>
    <t>4 numere/an</t>
  </si>
  <si>
    <t>The Annals of the „Ovidius” University of Constanta – Political Science Series</t>
  </si>
  <si>
    <t>CEEOL, Index Copernicus, Erih PLUS, Hein Online</t>
  </si>
  <si>
    <t>http://annals-politics.univ-ovidius.ro/editorial-board/</t>
  </si>
  <si>
    <t>Komunizm</t>
  </si>
  <si>
    <t>Erih Plus, Index Copernicus</t>
  </si>
  <si>
    <t>http://komunizm.net.pl/rada-naukowa/</t>
  </si>
  <si>
    <t>F2SU2</t>
  </si>
  <si>
    <t>Scopus, SCIENDO</t>
  </si>
  <si>
    <t>Acta Terae Septemcastrensis</t>
  </si>
  <si>
    <t>ERIH Plus, SCIENDO</t>
  </si>
  <si>
    <t>https://sciendo.com/journal/actatr?tab=editorial-board</t>
  </si>
  <si>
    <t>Journal of Archaeological Sciences. Reports</t>
  </si>
  <si>
    <t>SOURCE-WORK-ID: 37e15d69-98ce-49b7-9c67-0c398e993179</t>
  </si>
  <si>
    <t>SOURCE-WORK-ID: 153a8071-4b88-4fc3-af05-e42d5f0a2c67</t>
  </si>
  <si>
    <t>Ziridava</t>
  </si>
  <si>
    <t>https://kanalregister.hkdir.no/publiseringskanaler/erihplus/periodical/info.action;jsessionid=SveYgvhMyaz7MJnrckC8yQXZ.undefined?id=486896</t>
  </si>
  <si>
    <t>https://www.z-studarch.ro/02_despre.html</t>
  </si>
  <si>
    <t>anual</t>
  </si>
  <si>
    <t>https://sciendo.com/journal/ACTATR?content-tab=indexing</t>
  </si>
  <si>
    <t>https://sciendo.com/journal/ACTATR?content-tab=editorial-board</t>
  </si>
  <si>
    <t>Studia Universitatis Cibiniensis</t>
  </si>
  <si>
    <t>https://sciendo.com/journal/SUCSH?content-tab=indexing</t>
  </si>
  <si>
    <t>https://sciendo.com/journal/SUCSH?content-tab=editorial-board</t>
  </si>
  <si>
    <t>SCOPUS (Elsevier), ERIH+, CEEOL, Ebsco, Index Copernicus, Scipio</t>
  </si>
  <si>
    <t>European Journal of Psychology of Education</t>
  </si>
  <si>
    <t>WOS, PsychInfo, Springer, Scopus</t>
  </si>
  <si>
    <t>https://link.springer.com/journal/10212</t>
  </si>
  <si>
    <t>Frontiers in Psychology, Indexată WOS</t>
  </si>
  <si>
    <t>https://www.frontiersin.org/journals/psychology</t>
  </si>
  <si>
    <t>Review editor</t>
  </si>
  <si>
    <t xml:space="preserve">Neuropsychologia </t>
  </si>
  <si>
    <t>https://www.sciencedirect.com/journal/neuropsychologia</t>
  </si>
  <si>
    <t>FSSU 7</t>
  </si>
  <si>
    <t>Research in Developmental Disabilities</t>
  </si>
  <si>
    <t>research in developmental disabilities Impact Factor, Ranking, publication fee, indexing</t>
  </si>
  <si>
    <t>https://www.sciencedirect.com/journal/research-in-developmental-disabilities/issues</t>
  </si>
  <si>
    <t>Brate, Adrian</t>
  </si>
  <si>
    <t>Psihologia Resurselor Umane</t>
  </si>
  <si>
    <t>PsychINFO, Proquest, ERIH +, EBSCO, Scopus, DOAJ and Copernicus</t>
  </si>
  <si>
    <t>https://hrp-journal.com/index.php/pru/about/editorialTeam</t>
  </si>
  <si>
    <t>50x2x1,5</t>
  </si>
  <si>
    <t>2 numere/an</t>
  </si>
  <si>
    <t>https://www.hrp-journal.com/index.php/pru</t>
  </si>
  <si>
    <t>10p/1raport recenzarex5 (coeficient multiplicare)</t>
  </si>
  <si>
    <t xml:space="preserve">Iordanescu Eugen </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</si>
  <si>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</si>
  <si>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</si>
  <si>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</si>
  <si>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edior asociat</t>
  </si>
  <si>
    <t>Eurasian Journal of Educational Research</t>
  </si>
  <si>
    <t>Scopus, ESCI, ERIC, EBSCO Host, ULAKBIM National Index, HERDC, ERA, APA</t>
  </si>
  <si>
    <t>https://ejer.com.tr/editorial-team/</t>
  </si>
  <si>
    <t>editorial board member</t>
  </si>
  <si>
    <t>Revista Economica</t>
  </si>
  <si>
    <t>Scopus, ERA</t>
  </si>
  <si>
    <t>http://oldeconomice.ulbsibiu.ro/revista.economica/editorialboard.php</t>
  </si>
  <si>
    <t>membru comitet stiintific</t>
  </si>
  <si>
    <t>Revista de Psihologie, Academia Romana</t>
  </si>
  <si>
    <t>http://revistadepsihologie.ipsihologie.ro/index.php/redactia</t>
  </si>
  <si>
    <t>membru Consiliul Editorial</t>
  </si>
  <si>
    <t>Developmental Psychology</t>
  </si>
  <si>
    <t>https://www.frontiersin.org/journals/psychology/sections/developmental-psychology, https://www.frontiersin.org/search?query=Sassu+Raluca&amp;tab=people&amp;origin=https%3A%2F%2Fwww.frontiersin.org%2Fjournals%2Fpsychology%2Feditors</t>
  </si>
  <si>
    <t>Journal of Clinical Medicine</t>
  </si>
  <si>
    <t>31.05.2024</t>
  </si>
  <si>
    <t>Frontiers in Psychology. Pediatric Psychology</t>
  </si>
  <si>
    <t>09.02.2024</t>
  </si>
  <si>
    <t>Education and Applied Didactics</t>
  </si>
  <si>
    <t>ERICH PLUS, CEEOL</t>
  </si>
  <si>
    <t>http://socioumane.ro/blog/ead/home/editorial-board/</t>
  </si>
  <si>
    <t>Pedagogika Przedszkolna i WczesnoszkolnaPre-School and Early School Education</t>
  </si>
  <si>
    <t>Erich Plus, EBSCO, CEEOL</t>
  </si>
  <si>
    <t>https://ejournals.eu/en/journal/ppiw/page/editorial-board</t>
  </si>
  <si>
    <t>50X2X1.5</t>
  </si>
  <si>
    <t>Teacher Education and Curriculum Studies</t>
  </si>
  <si>
    <t>ISSN Online: 2575-4971, ISSN Print: 2575-498X</t>
  </si>
  <si>
    <t>https://sciencepublishinggroup.com/journal/240/editorial-board</t>
  </si>
  <si>
    <t>EDUCATION AND APPLIED DIDACTICS</t>
  </si>
  <si>
    <t xml:space="preserve"> ceeol, 2559-4877 ISSN: 2559 - 4877</t>
  </si>
  <si>
    <t>https://www.ceeol.com/search/journal-detail?id=1904</t>
  </si>
  <si>
    <t>IEEE Access</t>
  </si>
  <si>
    <t>https://publons.com/wos-op/review/author/uChc19Z8/</t>
  </si>
  <si>
    <t>https://publons.com/wos-op/review/author/He6fzXJa/</t>
  </si>
  <si>
    <t xml:space="preserve">Revista Conferinței PIPP </t>
  </si>
  <si>
    <t>nov. 2024</t>
  </si>
  <si>
    <t xml:space="preserve">Education Quarterly Reviews </t>
  </si>
  <si>
    <t>Index Copernicus, Eric, Zenodo, Road, OpenAIRE, Academic Resource Index, OSF, Socarxiv, SSRN, Erih</t>
  </si>
  <si>
    <t>https://www.asianinstituteofresearch.org/eqr</t>
  </si>
  <si>
    <t>https://lumenpublishing.com/journals/index.php/rrem/about/editorialTeam</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</si>
  <si>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</si>
  <si>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</si>
  <si>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</si>
  <si>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</si>
  <si>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</si>
  <si>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 xml:space="preserve">European Scientific Journal </t>
  </si>
  <si>
    <t xml:space="preserve">EBSCO, Crossref, Index Copernicus, Ulrich's, Electronic Journals Library, Scirus, 
West European Librarian,  Directory of Research Journals Indexing
</t>
  </si>
  <si>
    <t>https://eujournal.org/index.php/esj/editorial_board</t>
  </si>
  <si>
    <t>50x3</t>
  </si>
  <si>
    <t>peste 6 numere/an</t>
  </si>
  <si>
    <t xml:space="preserve">CNCSIS classification B+ category
Urlich
EBSCO
CEEOL
CrossReff
</t>
  </si>
  <si>
    <t>https://www.uav.ro/jour/index.php/jpe/about/editorialTeam</t>
  </si>
  <si>
    <t>50x1.5</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</si>
  <si>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</si>
  <si>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</si>
  <si>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</si>
  <si>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 xml:space="preserve">Journal of Contemporary Research in Social Sciences </t>
  </si>
  <si>
    <t xml:space="preserve">EconPapers, Ideas, RePec, Crossref,  Dimensions
</t>
  </si>
  <si>
    <t>http://learning-gate.com/index.php/2641-0249/editorialteam</t>
  </si>
  <si>
    <t>WoS, Scopus, ESCI etc.</t>
  </si>
  <si>
    <t>https://www.mdpi.com/journal/education</t>
  </si>
  <si>
    <t>1x10x5</t>
  </si>
  <si>
    <t>Sage Open</t>
  </si>
  <si>
    <t>WoS, Scopus, ERIC, DOAJ etc.</t>
  </si>
  <si>
    <t>https://journals.sagepub.com/home/sgo</t>
  </si>
  <si>
    <t xml:space="preserve">16.01.2024               3.09.2024              </t>
  </si>
  <si>
    <t>2x10x5</t>
  </si>
  <si>
    <t>THE TRIBUNE. Anthropology &amp; Communication, nr. 1-2/2024, ISSN 2668-2583, ISSN-L 2668-2583, p. 4</t>
  </si>
  <si>
    <t>dovadă atașată</t>
  </si>
  <si>
    <t>50x1,5</t>
  </si>
  <si>
    <t xml:space="preserve">BRVKENTHAL. ACTA MVSEI XIX.4 </t>
  </si>
  <si>
    <t>noiembrie - decembrie 2024</t>
  </si>
  <si>
    <t>9x10x5</t>
  </si>
  <si>
    <t>STUDIA UNIVERSITATIS CIBINIENSIS Series Historica VOLUME XXI / 2024</t>
  </si>
  <si>
    <t>dovadă atașată, p. 4</t>
  </si>
  <si>
    <t>VOLUMUL I Repere teoretice. Rolul disciplinei Arte vizuale și abilități practice în stimularea creativității elevilor din învățământul primar, Emanuela Ganea, 2024</t>
  </si>
  <si>
    <t>dovadă atașată, p. 2</t>
  </si>
  <si>
    <t>VOLUMUL II Cercetare pedagogică. Rolul disciplinei Arte vizuale și abilități practice în stimularea creativității elevilor din învățământul primar, Emanuela Ganea, 2024</t>
  </si>
  <si>
    <t>CNCSIS classification B+ category
Urlich
EBSCO
CEEOL
CrossReff. DOI -https://doi.org/10.24250/jpe
Wordcat.org
SCIPIO</t>
  </si>
  <si>
    <t>2 issues per year</t>
  </si>
  <si>
    <t>HTS Teologiese Studies / Theological Studies</t>
  </si>
  <si>
    <t>Open Education Studies</t>
  </si>
  <si>
    <t>RES Review of Ecumenical Studies Sibiu - Joensuu</t>
  </si>
  <si>
    <t xml:space="preserve">ERIH Plus, Sciendo, CEJSH, CNKI Scholar, WorldCat OCLC, ATLA Religious Data Base, ProQuest si alte </t>
  </si>
  <si>
    <t>https://www.res.ecum.ro/meet-the-team/</t>
  </si>
  <si>
    <t>50x2x2</t>
  </si>
  <si>
    <t>3 volume/an</t>
  </si>
  <si>
    <t>Frontiers in Psychology, articolul "The influence of Proactive personality
on students' knowledge sharing: The
chain mediating effect of class climate
and learning engagement",
Ye Lin, Yongchao Jin, Rui Yang.</t>
  </si>
  <si>
    <t>https://loop.frontiersin.org/people/2304077/editorial</t>
  </si>
  <si>
    <t>08.10. 2024</t>
  </si>
  <si>
    <t>peste 6 numere pe an</t>
  </si>
  <si>
    <t>Revista internațională Journal of Education and Learning</t>
  </si>
  <si>
    <t xml:space="preserve">Education Resources Information Center (ERIC)
Excellence in Research for Australia (ERA)
</t>
  </si>
  <si>
    <t>20.02.2024, 24.12.2024</t>
  </si>
  <si>
    <t xml:space="preserve"> 6 numere pe an</t>
  </si>
  <si>
    <t>Revista internațională Higher Education Studies (HES)</t>
  </si>
  <si>
    <t>Education Resources Information Center (ERIC)
Excellence in Research for Australia (ERA)</t>
  </si>
  <si>
    <t>https://www.ccsenet.org/journal/index.php/hes/editor</t>
  </si>
  <si>
    <t>25.05.2024</t>
  </si>
  <si>
    <t>4 numere pe an</t>
  </si>
  <si>
    <t>Revista internationala World Journal of Educational Research</t>
  </si>
  <si>
    <t xml:space="preserve"> CrossRef, EBSCOhost</t>
  </si>
  <si>
    <t>http://www.scholink.org/ojs/index.php/wjer/about/editorialTeam</t>
  </si>
  <si>
    <t>Editorial board member</t>
  </si>
  <si>
    <t>Journal of Education, Society and Behavioural Science</t>
  </si>
  <si>
    <t>https://journaljesbs.com/index.php/JESBS/about/editorialTeam</t>
  </si>
  <si>
    <t>Academic editors</t>
  </si>
  <si>
    <t>6 numere pe an</t>
  </si>
  <si>
    <t>Journal of Contemporary Research in Social Sciences</t>
  </si>
  <si>
    <t>https://learning-gate.com/index.php/2641-0249/editorialteam</t>
  </si>
  <si>
    <t>Editorial team</t>
  </si>
  <si>
    <t>2 numere pe an</t>
  </si>
  <si>
    <t>Asian Research Journal of Arts &amp; Social Sciences</t>
  </si>
  <si>
    <t>https://journalarjass.com/index.php/ARJASS/about/editorialTeam</t>
  </si>
  <si>
    <t>Colectie editoriala internatională - BP International</t>
  </si>
  <si>
    <t>https://www.bookpi.org/board-of-editors/</t>
  </si>
  <si>
    <t>Board of editors</t>
  </si>
  <si>
    <t>3-4 numere pe an</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</si>
  <si>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</si>
  <si>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</si>
  <si>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</si>
  <si>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</si>
  <si>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</si>
  <si>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</si>
  <si>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FSSU9</t>
  </si>
  <si>
    <t>Revista Romaneasca pentry Educatie Multidimensionala</t>
  </si>
  <si>
    <t>European Philosophical Studies</t>
  </si>
  <si>
    <t>google Scholar</t>
  </si>
  <si>
    <t>https://books.google.ro/books?hl=ro&amp;lr=&amp;id=fatVEQAAQBAJ&amp;oi=fnd&amp;pg=PA7&amp;dq=Cioflec+E.&amp;ots=dPL5i0lOjx&amp;sig=R0sz38-f1J2khstnKRsVECr5Z5g&amp;redir_esc=y#v=onepage&amp;q=Cioflec%20E.&amp;f=false</t>
  </si>
  <si>
    <t>Acta et Commentationes</t>
  </si>
  <si>
    <t>Google  Academic</t>
  </si>
  <si>
    <t>https://revistaust.upsc.md/index.php/acta_exacte</t>
  </si>
  <si>
    <t>Education and Information Technologies</t>
  </si>
  <si>
    <t>https://link.springer.com/journal/10639</t>
  </si>
  <si>
    <t>Revista conferinței Naționale PIPP, Sibiu</t>
  </si>
  <si>
    <t xml:space="preserve"> - </t>
  </si>
  <si>
    <t>https://sites.google.com/ulbsibiu.ro/conferintapipp/comitet-%C5%9Ftiin%C8%9Bific?authuser=0</t>
  </si>
  <si>
    <t>Crăciun Iulia Cătălina</t>
  </si>
  <si>
    <t>Editorial Board – Studia Securitatis Magazine (ulbsibiu.ro)</t>
  </si>
  <si>
    <t>Bianual</t>
  </si>
  <si>
    <t>Crăciun Iulia</t>
  </si>
  <si>
    <t>Dragoman Dragos</t>
  </si>
  <si>
    <t>POLIS</t>
  </si>
  <si>
    <t>https://revistapolis.ro/redactia-revistei/</t>
  </si>
  <si>
    <t xml:space="preserve">Gheorghiță Bogdan </t>
  </si>
  <si>
    <t>CEEOL, DOAJ</t>
  </si>
  <si>
    <t>dovada atasata</t>
  </si>
  <si>
    <t>Sabina-Adina Luca</t>
  </si>
  <si>
    <t>BDI (Erih Plus)</t>
  </si>
  <si>
    <t>https://magazines.ulbsibiu.ro/studiasecuritatis/board-2/</t>
  </si>
  <si>
    <t xml:space="preserve">https://centers.ulbsibiu.ro/ccsprise/lact/board/ </t>
  </si>
  <si>
    <t>ANALE ŞTIINŢIFICE
ale Academiei „Ştefan cel Mare”
a Ministerului Afacerilor Interne
al Republicii Moldova.</t>
  </si>
  <si>
    <t>CEEOL, Hein Online</t>
  </si>
  <si>
    <t>https://academy.police.md/reviste/componenta-colegiului-de-redactie-2</t>
  </si>
  <si>
    <t>ERIHPLUS, CEEOL, IINDEX COPERNICUS, EBSCO, ULRICH S PERIODICAL DIRECTORY, INFOBASE INDEX, SOCIONET, RESEARCHBIB, MIAR, GLOBAL IMPACT &amp; QUALITY FACTOR</t>
  </si>
  <si>
    <t>https://magazines.ulbsibiu.ro/studiasecuritatis/board/scientific-board/</t>
  </si>
  <si>
    <t>50x2x1.5</t>
  </si>
  <si>
    <t xml:space="preserve">Munteanu Nicoleta Annemarie </t>
  </si>
  <si>
    <t>STUDIA SECURITATIS</t>
  </si>
  <si>
    <r>
      <rPr>
        <rFont val="Arial Narrow"/>
        <b/>
        <color theme="1"/>
        <sz val="10.0"/>
      </rPr>
      <t xml:space="preserve">100x2 redactor-șef (calitate) </t>
    </r>
    <r>
      <rPr>
        <rFont val="Arial Narrow"/>
        <b/>
        <color theme="1"/>
        <sz val="10.0"/>
      </rPr>
      <t>200</t>
    </r>
    <r>
      <rPr>
        <rFont val="Arial Narrow"/>
        <b/>
        <color theme="1"/>
        <sz val="10.0"/>
      </rPr>
      <t xml:space="preserve"> 200x1,5(frecvență) </t>
    </r>
    <r>
      <rPr>
        <rFont val="Arial Narrow"/>
        <b/>
        <color theme="1"/>
        <sz val="10.0"/>
      </rPr>
      <t>300</t>
    </r>
  </si>
  <si>
    <t xml:space="preserve">bianual </t>
  </si>
  <si>
    <t xml:space="preserve">Anuarul Laboratorului pentru Analiza Conflictului Transnistrean </t>
  </si>
  <si>
    <t>CEEOL, Index Copernicus, Socionet.ru, e-Library.ru.</t>
  </si>
  <si>
    <t>Board – Laboratorul pentru Analiza Conflictului Transnistrean (ulbsibiu.ro)</t>
  </si>
  <si>
    <t>Membru Comitet Științific 50</t>
  </si>
  <si>
    <t xml:space="preserve">anual </t>
  </si>
  <si>
    <t>Carte publicată la Taylor&amp;Francis USA (atașat dovada)</t>
  </si>
  <si>
    <t>Our company - Taylor &amp; Francis</t>
  </si>
  <si>
    <t>Routledge - Publisher of Professional &amp; Academic Books</t>
  </si>
  <si>
    <t xml:space="preserve">22.02.2024 </t>
  </si>
  <si>
    <t>10x5</t>
  </si>
  <si>
    <t>Carte publicată la Taylor&amp;Francis UK (atașat dovada)</t>
  </si>
  <si>
    <t>https://www.routledge.com/</t>
  </si>
  <si>
    <t>10.06.2024</t>
  </si>
  <si>
    <t xml:space="preserve">Romanian Intelligence Studies Review </t>
  </si>
  <si>
    <t>ASCI, CEEOL, EBSCO, DRJI, DOAJ, ROAD, SUDOCFR, HEINONLINE.</t>
  </si>
  <si>
    <t xml:space="preserve">Dovadă atașat https://www.animv.ro/romanian-intelligence-studies-review-n-26/ </t>
  </si>
  <si>
    <r>
      <rPr>
        <rFont val="Arial Narrow"/>
        <b/>
        <color rgb="FF000000"/>
        <sz val="10.0"/>
      </rPr>
      <t>Membru Comitet Științific  50x1,5</t>
    </r>
    <r>
      <rPr>
        <rFont val="Arial Narrow"/>
        <b/>
        <color rgb="FF000000"/>
        <sz val="10.0"/>
      </rPr>
      <t>(frecvență)</t>
    </r>
  </si>
  <si>
    <r>
      <rPr>
        <rFont val="Arial Narrow"/>
        <color rgb="FF000000"/>
        <sz val="10.0"/>
      </rPr>
      <t>bianual</t>
    </r>
    <r>
      <rPr>
        <rFont val="Arial Narrow"/>
        <color rgb="FF000000"/>
        <sz val="10.0"/>
      </rPr>
      <t xml:space="preserve"> </t>
    </r>
  </si>
  <si>
    <t>Cogent Business &amp; Management</t>
  </si>
  <si>
    <t>https://www.tandfonline.com/journals/oabm20</t>
  </si>
  <si>
    <t>https://susy.mdpi.com/user/review/review/44565952/A7OgrjiL</t>
  </si>
  <si>
    <t>Standards</t>
  </si>
  <si>
    <t>BibCnrs
CNKI
CNPIEC
Dimensions
DOAJ
EBSCO
J-Gate
OpenAIRE</t>
  </si>
  <si>
    <t>https://susy.mdpi.com/user/review/review/45944112/tnwlmM0v</t>
  </si>
  <si>
    <t>https://susy.mdpi.com/user/review/review/46297110/vAT6qFWj</t>
  </si>
  <si>
    <t>Energies</t>
  </si>
  <si>
    <t>https://susy.mdpi.com/user/review/review/46985966/3XWfkO7y</t>
  </si>
  <si>
    <t>https://susy.mdpi.com/user/review/review/48047677/I28AxfR7</t>
  </si>
  <si>
    <t>https://susy.mdpi.com/user/review/review/48535897/YAuvSE3Z</t>
  </si>
  <si>
    <t>https://susy.mdpi.com/user/review/review/53033640/pACkj8a7</t>
  </si>
  <si>
    <t>https://susy.mdpi.com/user/review/review/52007013/70BGObC6</t>
  </si>
  <si>
    <t>Land</t>
  </si>
  <si>
    <t>https://susy.mdpi.com/user/review/review/53721820/pjl2Rt3f</t>
  </si>
  <si>
    <t>Access to Justice in Eastern Europe (AJEE) 
ISSN 2663-0575</t>
  </si>
  <si>
    <t xml:space="preserve">Web of Science Core Collection, Emerging Source Citation Index (Q2 law),  Scopus, Elsevier, Directory of Open Access Journals (DOAJ), ERIH Plus, UlrichWeb, HeinOnline. </t>
  </si>
  <si>
    <t>https://ajee-journal.com/about</t>
  </si>
  <si>
    <t>Bulletin of Taras Shevchenko, Taras Shevchenko University Kiev, Ucraina, ISSN 1728-3817.</t>
  </si>
  <si>
    <r>
      <rPr>
        <rFont val="Arial Narrow"/>
        <color theme="1"/>
        <sz val="10.0"/>
      </rPr>
      <t xml:space="preserve">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t>
    </r>
    <r>
      <rPr>
        <rFont val="Arial Narrow"/>
        <b/>
        <color theme="1"/>
        <sz val="10.0"/>
      </rPr>
      <t>ERIH Plus</t>
    </r>
    <r>
      <rPr>
        <rFont val="Arial Narrow"/>
        <color theme="1"/>
        <sz val="10.0"/>
      </rPr>
      <t>, JIC Index (09/2017) = 0.340 (C group), Cabells Journal Whitelist.</t>
    </r>
  </si>
  <si>
    <t xml:space="preserve">http://bulletin-econom.univ.kiev.ua/editorial-board </t>
  </si>
  <si>
    <t xml:space="preserve">Gândirea Militară Românească -  revistă editată de către Statul Major al Apărării 
ISSN Print: 1454-0460
ISSN Online: 1842-8231 </t>
  </si>
  <si>
    <t>CEEOL, Index Copernicus, EBSCO, ROAD-ISSN Portal. 
Revistă științifică cu prestigiu recunoscut CNATDCU din domeniul „Științe militare, informații și ordine publică“.</t>
  </si>
  <si>
    <t>https://gmr.mapn.ro/pages/consiliul-stiintific</t>
  </si>
  <si>
    <t>Iuliana Neagoș</t>
  </si>
  <si>
    <t xml:space="preserve">BDI </t>
  </si>
  <si>
    <t>Șerban Aurel Gabriel</t>
  </si>
  <si>
    <t>Șpechea Marius Liviu</t>
  </si>
  <si>
    <t xml:space="preserve">Studia Securitatis </t>
  </si>
  <si>
    <t xml:space="preserve">ERIHPLUS
https://dbh.nsd.uib.no/publiseringskanaler/erihplus/
CEEOL
http://www.ceeol.com/
EBSCO
http://www.ebscohost.com/
DOAJ
https://doaj.org/
INDEX COPERNICUS
http://www.indexcopernicus.com/
ULRICH'S PERIODICAL DIRECTORY
http://ulrichsweb.serialssolutions.com/
INFOBASE INDEX
http://www.infobaseindex.com/
SEMANTIC SCHOLAR
https://www.semanticscholar.org/
RESEARCHBIB
http://www.researchbib.com/
MIAR http://miar.ub.edu
GLOBAL IMPACT &amp; QUALITY FACTOR 
http://globalimpactfactor.com/
</t>
  </si>
  <si>
    <t>2 numere per an</t>
  </si>
  <si>
    <t>Marius Șpechea</t>
  </si>
  <si>
    <t>Anuarul LACT</t>
  </si>
  <si>
    <t>https://centers.ulbsibiu.ro/ccsprise/lact/board/</t>
  </si>
  <si>
    <t>Urban Research &amp; Practice</t>
  </si>
  <si>
    <t>WoS,https://1510q22n6-y-https-jcr-clarivate-com.z.e-nformation.ro/jcr-jp/journal-profile?journal=URBAN%20RES%20PRACT&amp;year=2023&amp;fromPage=%2Fjcr%2Fbrowse-journals</t>
  </si>
  <si>
    <t>https://www.tandfonline.com/journals/rurp20/about-this-journal#editorial-board</t>
  </si>
  <si>
    <t>Associate editor</t>
  </si>
  <si>
    <t>Political Geography</t>
  </si>
  <si>
    <t>Wos, https://1510q22n6-y-https-jcr-clarivate-com.z.e-nformation.ro/jcr-jp/journal-profile?journal=POLIT%20GEOGR&amp;year=2023</t>
  </si>
  <si>
    <t>https://www.sciencedirect.com/journal/political-geography</t>
  </si>
  <si>
    <t>Palgrave</t>
  </si>
  <si>
    <t xml:space="preserve">Editură internațională recunoscută, review pentru propunere de carte </t>
  </si>
  <si>
    <t>17.04.2024</t>
  </si>
  <si>
    <t>2/an</t>
  </si>
  <si>
    <t>15.11.2024</t>
  </si>
  <si>
    <t>27.11.2024</t>
  </si>
  <si>
    <t>08.07.2024</t>
  </si>
  <si>
    <t>Kultura Polisa</t>
  </si>
  <si>
    <t>Index Copernicus, Impactfactor</t>
  </si>
  <si>
    <t>https://kpolisa.com/index.php/kp/about/editorialTeam</t>
  </si>
  <si>
    <t>Acta Terrae Fogarasiensis</t>
  </si>
  <si>
    <t>CEEOL, Index Coperniculs, Ebsco, eLibrary</t>
  </si>
  <si>
    <t>https://enciclopedia.asm.md/wp-content/uploads/Iulia-MALCOCI_on-XENOFONTOV_-2024.pdf</t>
  </si>
  <si>
    <t>Emilia Tomescu</t>
  </si>
  <si>
    <t>SUSTAINABILITY</t>
  </si>
  <si>
    <t xml:space="preserve">WoS     </t>
  </si>
  <si>
    <t>https://www.webofscience.com/wos/op/peer-reviews/summary</t>
  </si>
  <si>
    <t xml:space="preserve">  6 iulie 2024</t>
  </si>
  <si>
    <t>International Journal of Environmental Research and Public Health</t>
  </si>
  <si>
    <t>29 aprilie 2024</t>
  </si>
  <si>
    <t>Behavioral Sciences</t>
  </si>
  <si>
    <t>15 aprilie 2024</t>
  </si>
  <si>
    <t>Geriatrics</t>
  </si>
  <si>
    <t>2 aprilie 2024</t>
  </si>
  <si>
    <t>European Journal of Investigation in Health Psychology and Education</t>
  </si>
  <si>
    <t>25 martie 2024</t>
  </si>
  <si>
    <t xml:space="preserve">Quarterly on Refugee Problems – AWR Bulletin (QRP) </t>
  </si>
  <si>
    <t>https://ejournals.bibliothek.thws.de/qrp/about/editorialTeam</t>
  </si>
  <si>
    <t>4/an</t>
  </si>
  <si>
    <t>Beju Anabella Maria</t>
  </si>
  <si>
    <t>Doaj, EbscoHost, Ceeol, ERIH Plus</t>
  </si>
  <si>
    <t>https://www.revista-eon.eu/</t>
  </si>
  <si>
    <t>3/an</t>
  </si>
  <si>
    <t>https://revistasaeculum1943.wordpress.com/</t>
  </si>
  <si>
    <t>Membru comitet redactie</t>
  </si>
  <si>
    <t>2numere/an</t>
  </si>
  <si>
    <t>Eon</t>
  </si>
  <si>
    <t>Erih Plus, Index Copernicus,  Ebsco, DOAJ, CEEOL</t>
  </si>
  <si>
    <t>4numere/an</t>
  </si>
  <si>
    <t>Social Sciences and Education Research Revieuw</t>
  </si>
  <si>
    <t>DOAJ, CEEOL, ICI Journals Master List,, Erih Plus, Google Scolar</t>
  </si>
  <si>
    <t>https://sserr.ro/editorial-board/</t>
  </si>
  <si>
    <t>bianual</t>
  </si>
  <si>
    <t>DOAJ, CEEOL, ROAD, Erih Plus, Index Copernicus, EBSCO, WorldCat, Academic Resource Index, CORE, SSRN, JS, OAJI</t>
  </si>
  <si>
    <t>trimestrial</t>
  </si>
  <si>
    <t>Annals of Philosophy, Social and Human Disciplines</t>
  </si>
  <si>
    <t>DOAJ, Erih Plus, EBSCO</t>
  </si>
  <si>
    <t xml:space="preserve">http://www.apshus.usv.ro/ </t>
  </si>
  <si>
    <t>https://revistasaeculum1943.wordpress.com/editorial-board/</t>
  </si>
  <si>
    <t>https://heyzine.com/flip-book/52f7686eaa.html#page/4</t>
  </si>
  <si>
    <t>Curta Ioana Adela</t>
  </si>
  <si>
    <t>ERICH plus, Sciendo, Index Copernicus</t>
  </si>
  <si>
    <t>Sakarya Iletișim Journal</t>
  </si>
  <si>
    <t>https://dergipark.org.tr/en/download/issue-file/74897</t>
  </si>
  <si>
    <t>David Anca-Elena</t>
  </si>
  <si>
    <t>50 x 2 x 2</t>
  </si>
  <si>
    <t>Classiques Garnier, editură internațională de prestigiu</t>
  </si>
  <si>
    <t>https://classiques-garnier.com/alkemie.html</t>
  </si>
  <si>
    <t>300 (100x2x1.5)</t>
  </si>
  <si>
    <t>Răzvan Enache</t>
  </si>
  <si>
    <t>150 (50x2x)2</t>
  </si>
  <si>
    <t>4/AN</t>
  </si>
  <si>
    <t>FSSU06</t>
  </si>
  <si>
    <t>INDEX COPERNICUS, ERIH PLUS, CEEOL, EBSCO</t>
  </si>
  <si>
    <t>2 volume/an</t>
  </si>
  <si>
    <t>Grozea Lucian (Editor Coordonator /Redactor-Șef)</t>
  </si>
  <si>
    <t>ERIH PLUS, CEEOL; EBSCO, Index Copernicus, Sciendo</t>
  </si>
  <si>
    <t>Grozea Lucian (membru în comitetul științific)</t>
  </si>
  <si>
    <t>Social Sciences Research and Education Research Review</t>
  </si>
  <si>
    <t>ERIH PLUS, CEEOL; DOAJ, Index Copernicus,</t>
  </si>
  <si>
    <t xml:space="preserve">Eon  </t>
  </si>
  <si>
    <t>100*2*2</t>
  </si>
  <si>
    <t xml:space="preserve">Astra Salvensis </t>
  </si>
  <si>
    <t>https://astrasalvensis.eu/scientific-committee/</t>
  </si>
  <si>
    <t>50*2*1,5</t>
  </si>
  <si>
    <t>Annals of 
Philosophy, 
Social and 
Human 
Disciplines</t>
  </si>
  <si>
    <t>https://kanalregister.hkdir.no/publiseringskanaler/erihplus/periodical/info?id=502756</t>
  </si>
  <si>
    <t>10*5</t>
  </si>
  <si>
    <t>ERIH Plus,  Sciendo, Index Copernicus</t>
  </si>
  <si>
    <t>https://revistasaeculum1943.wordpress.com/redactia-3/</t>
  </si>
  <si>
    <t>Humanities &amp; social sciences communications</t>
  </si>
  <si>
    <t>Nature, SCOPUS, Clarivate FI: 3,7</t>
  </si>
  <si>
    <t>Journalism and Media</t>
  </si>
  <si>
    <t>WOS, FI: 2.0</t>
  </si>
  <si>
    <t>WOS, FI: 3.3</t>
  </si>
  <si>
    <t>ERIH PLUS, EBSCO, CEEOL SCIENDO, COPERNICUS</t>
  </si>
  <si>
    <t>Communication Papers. Media Literacy and Gender Studies</t>
  </si>
  <si>
    <t>ISOC ROAD Openaccessarticles.com</t>
  </si>
  <si>
    <t>ianuarie 2024</t>
  </si>
  <si>
    <t>Pacific Conservation Biology</t>
  </si>
  <si>
    <t>SCOPUS, ESCI</t>
  </si>
  <si>
    <t>mai 2024</t>
  </si>
  <si>
    <t>6no/year</t>
  </si>
  <si>
    <t>ERIH+ EBSCO</t>
  </si>
  <si>
    <t>2no/year</t>
  </si>
  <si>
    <t>12no/year</t>
  </si>
  <si>
    <t xml:space="preserve">https://revistasaeculum1943.wordpress.com/editorial-board/  </t>
  </si>
  <si>
    <t>Bejenaru, Anca-Mioara</t>
  </si>
  <si>
    <t>ERIH+, CEEOL, EBSCO etc.</t>
  </si>
  <si>
    <t>https://sciendo.com/journal/SCR?content-tab=editorial-board</t>
  </si>
  <si>
    <t>Editor asociat / activitate continuă</t>
  </si>
  <si>
    <t>50*2</t>
  </si>
  <si>
    <t>1 volum / an</t>
  </si>
  <si>
    <t>Children and Youth Services Review</t>
  </si>
  <si>
    <t>https://www.sciencedirect.com/journal/children-and-youth-services-review</t>
  </si>
  <si>
    <t>Child &amp; Family Social Work</t>
  </si>
  <si>
    <t>https://onlinelibrary.wiley.com/journal/13652206</t>
  </si>
  <si>
    <t>Calitatea Vieții</t>
  </si>
  <si>
    <t>Scopus, ERIH+</t>
  </si>
  <si>
    <t>https://www.revistacalitateavietii.ro/journal/about/editorialTeam</t>
  </si>
  <si>
    <t>BMC Psychology</t>
  </si>
  <si>
    <t>https://bmcpsychology.biomedcentral.com/</t>
  </si>
  <si>
    <t>https://journals.sagepub.com/home/SGO</t>
  </si>
  <si>
    <t>Journal of Child and Family Studies</t>
  </si>
  <si>
    <t>https://link.springer.com/journal/10826</t>
  </si>
  <si>
    <t>Current Psychology</t>
  </si>
  <si>
    <t>https://link.springer.com/journal/12144</t>
  </si>
  <si>
    <t>https://link.springer.com/journal/12145</t>
  </si>
  <si>
    <t>https://link.springer.com/journal/12146</t>
  </si>
  <si>
    <t>https://link.springer.com/journal/12147</t>
  </si>
  <si>
    <t>29.06.2024 _ 1</t>
  </si>
  <si>
    <t>https://link.springer.com/journal/12148</t>
  </si>
  <si>
    <t>https://link.springer.com/journal/12149</t>
  </si>
  <si>
    <t>https://link.springer.com/journal/12150</t>
  </si>
  <si>
    <t>29.06.2024 _ 2</t>
  </si>
  <si>
    <t>https://link.springer.com/journal/12151</t>
  </si>
  <si>
    <t>https://link.springer.com/journal/12152</t>
  </si>
  <si>
    <t>https://link.springer.com/journal/12153</t>
  </si>
  <si>
    <t>https://link.springer.com/journal/12154</t>
  </si>
  <si>
    <t>https://link.springer.com/journal/12155</t>
  </si>
  <si>
    <t>https://link.springer.com/journal/12156</t>
  </si>
  <si>
    <t>Heliyon</t>
  </si>
  <si>
    <t>https://www.cell.com/heliyon/home</t>
  </si>
  <si>
    <t>31 iulie 2024</t>
  </si>
  <si>
    <t>monthly</t>
  </si>
  <si>
    <t>22 august 2024</t>
  </si>
  <si>
    <t>Wos</t>
  </si>
  <si>
    <t>1 octombrie 2024</t>
  </si>
  <si>
    <t>https://www.revistacalitateavietii.ro/journal</t>
  </si>
  <si>
    <t>13 februarie 2024</t>
  </si>
  <si>
    <t>quarterly</t>
  </si>
  <si>
    <t>28 decembrie 2024</t>
  </si>
  <si>
    <t>https://revistacalitateavietii.ro/journal/about/editorialTeam</t>
  </si>
  <si>
    <t>Population Space and Place</t>
  </si>
  <si>
    <t>https://onlinelibrary.wiley.com/journal/15448452</t>
  </si>
  <si>
    <t>12 iunie 2024</t>
  </si>
  <si>
    <t>World</t>
  </si>
  <si>
    <t>https://www.mdpi.com/journal/world</t>
  </si>
  <si>
    <t>8 septembrie 2024</t>
  </si>
  <si>
    <t>Agriculture</t>
  </si>
  <si>
    <t>https://www.mdpi.com/journal/agriculture</t>
  </si>
  <si>
    <t>1 septembrie 2024</t>
  </si>
  <si>
    <t xml:space="preserve">Heliyon </t>
  </si>
  <si>
    <t>23 iulie 2024</t>
  </si>
  <si>
    <t>Cogent Social Sciences</t>
  </si>
  <si>
    <t>https://www.tandfonline.com/journals/oass20</t>
  </si>
  <si>
    <t>1 noiembrie 2024</t>
  </si>
  <si>
    <t>https://www.mdpi.com/journal/land</t>
  </si>
  <si>
    <t>22 octombrie 2024</t>
  </si>
  <si>
    <t>DVE DOMOVINI / TWO HOMELANDS</t>
  </si>
  <si>
    <t>https://isim.zrc-sazu.si/en/publikacije/dve-domovini-1</t>
  </si>
  <si>
    <t>15 februarie 2024</t>
  </si>
  <si>
    <t>27 iulie 2024</t>
  </si>
  <si>
    <t xml:space="preserve">World </t>
  </si>
  <si>
    <t>https://www.mdpi.com/journal/sustainability</t>
  </si>
  <si>
    <t>International Journal of Population Studies</t>
  </si>
  <si>
    <t>https://accscience.com/journal/IJPS/about/indexing</t>
  </si>
  <si>
    <t>Editura presa Universitară Clujeană</t>
  </si>
  <si>
    <t>Carte</t>
  </si>
  <si>
    <t>http://www.editura.ubbcluj.ro/bd/ebooks/pdf/4210.pdf</t>
  </si>
  <si>
    <t>2 februaruarie 2024</t>
  </si>
  <si>
    <t>Gheorghiță Andrei</t>
  </si>
  <si>
    <t>https://sciendo.com/journal/SCR?tab=editorial-board</t>
  </si>
  <si>
    <t>Editor asociat</t>
  </si>
  <si>
    <t>100 (50*2)</t>
  </si>
  <si>
    <t>Problems of Post-Communism</t>
  </si>
  <si>
    <t>https://www.tandfonline.com/journals/mppc20</t>
  </si>
  <si>
    <t>01.05.2024</t>
  </si>
  <si>
    <t>50 (10*5)</t>
  </si>
  <si>
    <t>09.08.2024</t>
  </si>
  <si>
    <r>
      <rPr>
        <rFont val="Arial Narrow"/>
        <color theme="1"/>
        <sz val="10.0"/>
      </rPr>
      <t xml:space="preserve">Volum: Asiminei, Romeo </t>
    </r>
    <r>
      <rPr>
        <rFont val="Arial Narrow"/>
        <i/>
        <color rgb="FF000000"/>
        <sz val="10.0"/>
      </rPr>
      <t>et al.</t>
    </r>
    <r>
      <rPr>
        <rFont val="Arial Narrow"/>
        <color rgb="FF000000"/>
        <sz val="10.0"/>
      </rPr>
      <t xml:space="preserve"> 2024. </t>
    </r>
    <r>
      <rPr>
        <rFont val="Arial Narrow"/>
        <i/>
        <color rgb="FF000000"/>
        <sz val="10.0"/>
      </rPr>
      <t>Teste-grilă pentru susținerea examenului de licență la specializările Resurse umane și Asistență socială</t>
    </r>
    <r>
      <rPr>
        <rFont val="Arial Narrow"/>
        <color rgb="FF000000"/>
        <sz val="10.0"/>
      </rPr>
      <t>. Iași: Editura UAIC:</t>
    </r>
  </si>
  <si>
    <t>Editura UAIC</t>
  </si>
  <si>
    <t>https://www.editura.uaic.ro/produse/editura/aparitii-recente/teste-grila-pentru-sustinerea-examenului-de-licenta-la-specializarile-resurse-umane-si-asistenta-sociala-2008/1</t>
  </si>
  <si>
    <t>06.02.2024</t>
  </si>
  <si>
    <r>
      <rPr>
        <rFont val="Arial Narrow"/>
        <color theme="1"/>
        <sz val="10.0"/>
      </rPr>
      <t xml:space="preserve">Volum: Stancea, Andreea. 2025. </t>
    </r>
    <r>
      <rPr>
        <rFont val="Arial Narrow"/>
        <i/>
        <color rgb="FF000000"/>
        <sz val="10.0"/>
      </rPr>
      <t>The Impact of Economic Perceptions on Support for the Incumbent Government: Testing Different Perspectives on How Individuals Assess the State of the Economy</t>
    </r>
    <r>
      <rPr>
        <rFont val="Arial Narrow"/>
        <color rgb="FF000000"/>
        <sz val="10.0"/>
      </rPr>
      <t>. București: Editura Universității din București.</t>
    </r>
  </si>
  <si>
    <t>Editura Universității din București</t>
  </si>
  <si>
    <t>https://editura-unibuc.ro/the-impact-of-economic-perceptions-on-support-for-the-incumbent-government-testing-different-perspectives-on-how-individuals-assess-the-state-of-the-economy/</t>
  </si>
  <si>
    <t>25.09.2024</t>
  </si>
  <si>
    <t xml:space="preserve">Lup Oana </t>
  </si>
  <si>
    <t xml:space="preserve">Discover Public Health </t>
  </si>
  <si>
    <t>https://link.springer.com/journal/12982/editorial-board</t>
  </si>
  <si>
    <t xml:space="preserve">FSSU6 </t>
  </si>
  <si>
    <t xml:space="preserve">Emancipations </t>
  </si>
  <si>
    <t>Erih</t>
  </si>
  <si>
    <t>https://scholarsjunction.msstate.edu/emancipations/editorialboard.html</t>
  </si>
  <si>
    <t>EBSCO, ERIH Plus</t>
  </si>
  <si>
    <t>https://sciendo.com/journal/SCR?content-tab=editorial-board&amp;top-tab=volumes-issues</t>
  </si>
  <si>
    <t>1 nr/an</t>
  </si>
  <si>
    <t>Sociology an Social Work Review</t>
  </si>
  <si>
    <t xml:space="preserve"> 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</si>
  <si>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</si>
  <si>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Interpersona: An International Journal on Personal Relationships</t>
  </si>
  <si>
    <t>https://interpersona.psychopen.eu/index.php/interpersona</t>
  </si>
  <si>
    <t>Sociologie Românească</t>
  </si>
  <si>
    <t>https://revistasociologieromaneasca.ro/sr/about</t>
  </si>
  <si>
    <t>https://1510y17fh-y-https-www-emerald-com.z.e-nformation.ro/insight/publication/issn/0142-5455/vol/46/iss/3</t>
  </si>
  <si>
    <t>Guest editor (pentru număr tematic)</t>
  </si>
  <si>
    <t>50*2*2.5</t>
  </si>
  <si>
    <t>6/an</t>
  </si>
  <si>
    <t>Journal of Coomunity and Applied Psychology</t>
  </si>
  <si>
    <t>https://onlinelibrary.wiley.com/page/journal/10991298/homepage/editorialboard.html</t>
  </si>
  <si>
    <t>6.04.2024</t>
  </si>
  <si>
    <t>Stress and Health</t>
  </si>
  <si>
    <t>https://onlinelibrary.wiley.com/page/journal/15322998/homepage/editorialboard.html</t>
  </si>
  <si>
    <t>25.06.2024</t>
  </si>
  <si>
    <t>5/an</t>
  </si>
  <si>
    <t>https://www.hrp-journal.com/index.php/pru/about/editorialTeam</t>
  </si>
  <si>
    <t>membru în comitetul editorial</t>
  </si>
  <si>
    <t>Research &amp; Education</t>
  </si>
  <si>
    <t>https://researchandeducation.ro/</t>
  </si>
  <si>
    <t>14.06.2024</t>
  </si>
  <si>
    <t>Croatian Medical Journal</t>
  </si>
  <si>
    <t>https://www.cmj.hr/</t>
  </si>
  <si>
    <t>05.03.2024</t>
  </si>
  <si>
    <t>6 volume/an</t>
  </si>
  <si>
    <t>Horatiu Rusu</t>
  </si>
  <si>
    <t>Sociologie Romaneasca</t>
  </si>
  <si>
    <t>ErihPlus; CEEOL; ProQuest Sociological Abstracts; EBSCO SocINDEX with Full Text; ULRICHSWEB; Index Copernicus; GESIS (Knowledge Base Social Sciences Eastern Europe)</t>
  </si>
  <si>
    <t>http://www.arsociologie.ro/37-recenzie-socol-1-1993</t>
  </si>
  <si>
    <t>2*1.5</t>
  </si>
  <si>
    <t>CEEOL; Index Copernicus;
Public Affairs Information Service (PAIS); SCOPUS; Sociological Abstracts; Ulrichsweb</t>
  </si>
  <si>
    <t>2*2</t>
  </si>
  <si>
    <t>Journal of Research in Higher Education</t>
  </si>
  <si>
    <t>ErihPlus;CEEOL, Index Copernicus (https://journals.indexcopernicus.com/search/details?id=48517)</t>
  </si>
  <si>
    <t>http://jrehe.reviste.ubbcluj.ro/index.php/editorial-board/</t>
  </si>
  <si>
    <t>Horatiu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</si>
  <si>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</si>
  <si>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</si>
  <si>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</si>
  <si>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</si>
  <si>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</si>
  <si>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Frontiers In Sustainable Cities</t>
  </si>
  <si>
    <t>https://www.frontiersin.org/journals/sustainable-cities/editors</t>
  </si>
  <si>
    <t>Critical Research on Religion</t>
  </si>
  <si>
    <t>https://journals.sagepub.com/home/crr</t>
  </si>
  <si>
    <t>ian 2024</t>
  </si>
  <si>
    <t>feb 2024</t>
  </si>
  <si>
    <t>https://www.emerald.com/insight/publication/issn/0142-5455</t>
  </si>
  <si>
    <t>Onoma</t>
  </si>
  <si>
    <t>https://onomajournal.org/</t>
  </si>
  <si>
    <t>Social Sciences &amp; Humanities Open</t>
  </si>
  <si>
    <t>https://www.sciencedirect.com/journal/social-sciences-and-humanities-open</t>
  </si>
  <si>
    <t xml:space="preserve">Social Sciences </t>
  </si>
  <si>
    <t>https://www.mdpi.com/journal/socsci</t>
  </si>
  <si>
    <t>Du Bois Review</t>
  </si>
  <si>
    <t>https://www.cambridge.org/core/journals/du-bois-review-social-science-research-on-race</t>
  </si>
  <si>
    <t>Front. Sustain. Cities - Social Inclusion in Cities</t>
  </si>
  <si>
    <t>https://www.frontiersin.org/journals/sustainable-cities/sections/social-inclusion-in-cities</t>
  </si>
  <si>
    <t>Miscellanea Geographica - Regional Studies on Development</t>
  </si>
  <si>
    <t>https://sciendo.com/journal/MGRSD</t>
  </si>
  <si>
    <t>Names</t>
  </si>
  <si>
    <t>https://ans-names.pitt.edu/ans</t>
  </si>
  <si>
    <t>https://revistatransilvania.ro/</t>
  </si>
  <si>
    <t>Frontiers in Sustainable Cities</t>
  </si>
  <si>
    <t>https://www.frontiersin.org/journals/sustainable-cities</t>
  </si>
  <si>
    <t>Studies In East European Thought</t>
  </si>
  <si>
    <t>https://link.springer.com/journal/11212</t>
  </si>
  <si>
    <t>Death Studies</t>
  </si>
  <si>
    <t>https://www.tandfonline.com/journals/udst20</t>
  </si>
  <si>
    <t>Social Sciences</t>
  </si>
  <si>
    <t>Habitat International</t>
  </si>
  <si>
    <t>https://www.sciencedirect.com/journal/habitat-international</t>
  </si>
  <si>
    <t>Sexes</t>
  </si>
  <si>
    <t>https://www.mdpi.com/journal/sexes</t>
  </si>
  <si>
    <t>Cogent Arts &amp; Societies</t>
  </si>
  <si>
    <t>https://www.tandfonline.com/journals/oaah20</t>
  </si>
  <si>
    <t>Polish Political Science Review</t>
  </si>
  <si>
    <t>https://sciendo.com/journal/PPSR</t>
  </si>
  <si>
    <t>Quality &amp; Quantity</t>
  </si>
  <si>
    <t>https://link.springer.com/journal/11135</t>
  </si>
  <si>
    <t>Southeast European and Black Sea Studies</t>
  </si>
  <si>
    <t>https://www.tandfonline.com/journals/fbss20</t>
  </si>
  <si>
    <t>Urban Governance</t>
  </si>
  <si>
    <t>https://www.sciencedirect.com/journal/urban-governance</t>
  </si>
  <si>
    <t>Lodz Papers in Pragmatics</t>
  </si>
  <si>
    <t>https://www.degruyter.com/journal/key/lpp/html?lang=en</t>
  </si>
  <si>
    <t>nov 2024</t>
  </si>
  <si>
    <t>https://www.mdpi.com/journal/religions</t>
  </si>
  <si>
    <t>Open Research Europe</t>
  </si>
  <si>
    <t>https://open-research-europe.ec.europa.eu/</t>
  </si>
  <si>
    <t>Women</t>
  </si>
  <si>
    <t>https://www.mdpi.com/journal/women</t>
  </si>
  <si>
    <t>CENTRAL AND EASTERN EUROPEAN MIGRATION REVIEW/ 2 numere pe an</t>
  </si>
  <si>
    <t>http://www.ceemr.uw.edu.pl/editorial-board</t>
  </si>
  <si>
    <t>2 numere/am</t>
  </si>
  <si>
    <t>Calitatea Vietii/ 4 numere pe an</t>
  </si>
  <si>
    <t>European Journal of Cultural Studies</t>
  </si>
  <si>
    <t>https://journals.sagepub.com/home/ecs</t>
  </si>
  <si>
    <t>21ian2024</t>
  </si>
  <si>
    <t>Journal of Ethnic and Migration Studies</t>
  </si>
  <si>
    <t>https://www.tandfonline.com/journals/cjms20</t>
  </si>
  <si>
    <t>2aprilie2024</t>
  </si>
  <si>
    <t>Martor Journal</t>
  </si>
  <si>
    <t>https://martor.muzeultaranuluiroman.ro/</t>
  </si>
  <si>
    <t>https://www.sciencedirect.com/journal/womens-studies-international-forum</t>
  </si>
  <si>
    <t>10aprilie2024</t>
  </si>
  <si>
    <t>Journal of Sustainable Tourism</t>
  </si>
  <si>
    <t>https://www.tandfonline.com/journals/rsus20</t>
  </si>
  <si>
    <t>29martie2024</t>
  </si>
  <si>
    <t>European Societies</t>
  </si>
  <si>
    <t>https://www.europeansociology.org/publications/european-societies</t>
  </si>
  <si>
    <t>17iunie2024</t>
  </si>
  <si>
    <t>East European Politics and Societies</t>
  </si>
  <si>
    <t>https://journals.sagepub.com/home/eep</t>
  </si>
  <si>
    <t>19iunie2024</t>
  </si>
  <si>
    <t>22iulie2024</t>
  </si>
  <si>
    <t>International Journal of Heritage Studies</t>
  </si>
  <si>
    <t>https://www.tandfonline.com/journals/rjhs20</t>
  </si>
  <si>
    <t>16septembrie2024</t>
  </si>
  <si>
    <t>17septembrie2024</t>
  </si>
  <si>
    <t>24septembrie2024</t>
  </si>
  <si>
    <t>22octombrie2024</t>
  </si>
  <si>
    <t>Humanities and Social Sciences Communications</t>
  </si>
  <si>
    <t>https://www.nature.com/palcomms/</t>
  </si>
  <si>
    <t>10decembrie2024</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</si>
  <si>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</si>
  <si>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</si>
  <si>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</si>
  <si>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</si>
  <si>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</si>
  <si>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</si>
  <si>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</si>
  <si>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</si>
  <si>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</si>
  <si>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</si>
  <si>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</si>
  <si>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</si>
  <si>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</si>
  <si>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</si>
  <si>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</si>
  <si>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</si>
  <si>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Noaptea Cercetătorilor</t>
  </si>
  <si>
    <t>natională</t>
  </si>
  <si>
    <t>Coordonator-Atelier de pictură</t>
  </si>
  <si>
    <t>Sediul FSSU, Sala 4</t>
  </si>
  <si>
    <t>Peste 200 de participanți</t>
  </si>
  <si>
    <t>https://noapteacercetatorilor.ulbsibiu.ro/ro/program/facultatea-de-stiinte-socio-umane/</t>
  </si>
  <si>
    <t>membru</t>
  </si>
  <si>
    <t>Bandi Andrei (Bándi András)</t>
  </si>
  <si>
    <t>Die Schreibkalender der Frühen Neuzeit und die Handschriften in ihnen</t>
  </si>
  <si>
    <t>internationala</t>
  </si>
  <si>
    <t>participant</t>
  </si>
  <si>
    <t>Wolfenbüttel, Germania</t>
  </si>
  <si>
    <t>https://www.hab.de/event/ak-bbm_schreibkalender_2024</t>
  </si>
  <si>
    <t xml:space="preserve"> 13-15 martie 2024</t>
  </si>
  <si>
    <t>Stiintele socio-umane la inceputul mileniului III, editia a XVII-ea</t>
  </si>
  <si>
    <t>nationala</t>
  </si>
  <si>
    <t>Sibiu, Romania</t>
  </si>
  <si>
    <t>https://icsusib.ro/evenimente</t>
  </si>
  <si>
    <t>13 decembrie 2024</t>
  </si>
  <si>
    <t>Egyházi felsőoktatás a 18. századi Magyarországon</t>
  </si>
  <si>
    <t>Eger, Ungaria</t>
  </si>
  <si>
    <t>https://uni-eszterhazy.hu/cms/tartalom/megtekint/tudomanyos-konferencia-egyhazi-felsooktatas-a-18-szazadi-magyarorszagon</t>
  </si>
  <si>
    <t>5 noiembrie 2024</t>
  </si>
  <si>
    <t xml:space="preserve">Sub semnul lui Clio XIX </t>
  </si>
  <si>
    <t>națională</t>
  </si>
  <si>
    <t>Romania Sibiu</t>
  </si>
  <si>
    <t>https://socioumane.ulbsibiu.ro/dep.iptp/blog/wp-content/uploads/Program-Clio-2022.pdf</t>
  </si>
  <si>
    <t xml:space="preserve">19 mai </t>
  </si>
  <si>
    <t>Olimpiada meșteșugurilor artistice tradiționale -etapa județeană</t>
  </si>
  <si>
    <t xml:space="preserve">Romania Sibiu </t>
  </si>
  <si>
    <t xml:space="preserve">membru comitetul stiințific, </t>
  </si>
  <si>
    <t>18-19 mai</t>
  </si>
  <si>
    <t>Olimpiada meșteșugurilor artistice tradiționale - etapa nationala</t>
  </si>
  <si>
    <t>peste 100 x1,5</t>
  </si>
  <si>
    <t>membru comitetul stiințific, peste 100 participanti</t>
  </si>
  <si>
    <t>19-24 iulie</t>
  </si>
  <si>
    <t>Conferințele ASTREI-Workshop de restaurare ediția a VII-a</t>
  </si>
  <si>
    <t>22-26 mai</t>
  </si>
  <si>
    <t>Restitutio es</t>
  </si>
  <si>
    <t>Romania Galați</t>
  </si>
  <si>
    <t xml:space="preserve">6-7 iunie </t>
  </si>
  <si>
    <t>SESIUNEA DE COMUNICĂRI ȘTIINȚIFICE „MULTICULTURALITATE ȘI PATRIMONIU ISTORIC ÎN TRANSILVANIA”, EDIȚIA A XVI-A, SEBEŞ, 2024</t>
  </si>
  <si>
    <t>Romania Sebeș</t>
  </si>
  <si>
    <t xml:space="preserve">https://www.cclbsebes.ro/sesiunea-de-comunicari-stiintifice-multiculturalitate-si-patrimoniu-istoric-in-transilvania-2/ </t>
  </si>
  <si>
    <t>29 septembrie 2024</t>
  </si>
  <si>
    <t>Sesiunea Națională de Comunicări Științifice / Unitate, Continuitate și Independență în Istoria Poporului Român. 106 ani de la Marea Unire (1918-2024).</t>
  </si>
  <si>
    <t>Romania Alba Iulia</t>
  </si>
  <si>
    <t>https://mnuai.ro/sesiunea-nationala-de-comunicari-stiintifice-unitate-continuitate-si-independenta-in-istoria-poporului-roman-106-ani-de-la-marea-unire-1918-2024/</t>
  </si>
  <si>
    <t>21-22 noiembrie</t>
  </si>
  <si>
    <t xml:space="preserve">WORKSHOP DE RESTAURARE LEMN POLICROM ȘI ICOANE PE STICLĂ </t>
  </si>
  <si>
    <t>România Târgu Mureș</t>
  </si>
  <si>
    <t xml:space="preserve">3-7 iunie </t>
  </si>
  <si>
    <t>Daneasa Cristina</t>
  </si>
  <si>
    <t>Atelierului Internaţional Heritage Conservation: 
Îngrijirea colecţiilor şi a caselor vernaculare deschise publicului</t>
  </si>
  <si>
    <t>Romania</t>
  </si>
  <si>
    <t>https://muzeulastra.ro/conservare-restaurare/activitatea-cepcor/activitate-cepcor-2024/</t>
  </si>
  <si>
    <t>19-23 July 2024</t>
  </si>
  <si>
    <t xml:space="preserve"> International Conference on
Research, Conservation and Access to Wood Heritage
Forest Products and Subproducts</t>
  </si>
  <si>
    <t>26-27 September 2024</t>
  </si>
  <si>
    <t>Cretu Victor Daniel</t>
  </si>
  <si>
    <t>Sub semnul lui CLIO</t>
  </si>
  <si>
    <t>Națională</t>
  </si>
  <si>
    <t>Participant</t>
  </si>
  <si>
    <t>România, Sibiu</t>
  </si>
  <si>
    <t>https://socioumane.ulbsibiu.ro/dep.iptp/blog/sesiunea-stiintifica-sub-semnul-lui-clio-editia-a-xx-a/</t>
  </si>
  <si>
    <t>17 mai 2024</t>
  </si>
  <si>
    <t>Imagini din trecut. Holocaustul in Sibiu</t>
  </si>
  <si>
    <t>https://www.inshr-ew.ro/imagini-din-trecut-holocaustul-in-sibiu-inaugurare/</t>
  </si>
  <si>
    <t>25 noiembrie 2023</t>
  </si>
  <si>
    <t>Conceptul de loialitate evidentiat in vizita membrilor casei regale de Hohenzollern in Transilvania 1919-1920</t>
  </si>
  <si>
    <t>R. Moldova, Chisinau/ Romania, Suceava</t>
  </si>
  <si>
    <t>chrome-extension://efaidnbmnnnibpcajpcglclefindmkaj/https://cnir.usv.ro/wp-content/uploads/2024/08/CNIR_2024_web.pdf</t>
  </si>
  <si>
    <t>27-31 august 2024</t>
  </si>
  <si>
    <t>SESIUNEA NAȚIONALĂ DE COMUNICĂRI ȘTIINȚIFICE: Sub semnul lui Clio, ediţia a  XX-a, 17 mai 2024.</t>
  </si>
  <si>
    <t>membru în comitetul de organizare</t>
  </si>
  <si>
    <t>sub 100 de participanți</t>
  </si>
  <si>
    <t xml:space="preserve">Simpozionul Național „Restaurarea – o poveste ascunsă în vitrină” MUZEUL NAȚIONAL BRUKENTHAL SIBIU, 3-4 octombrie 2024. </t>
  </si>
  <si>
    <t>https://www.facebook.com/brukenthalnationalmuseum/photos/%C3%AEn-3-octombrie-laboratorul-de-restaurare-al-muzeului-na%C8%9Bional-brukenthal-organiz/1000984341830516/</t>
  </si>
  <si>
    <t>3-4 octombrie 2024</t>
  </si>
  <si>
    <t xml:space="preserve">SESIUNEA ŞTIINŢIFICĂ INTERNAŢIONALĂ PONTICA’57: „ISTORIE ŞI ARHEOLOGIE ÎN SPAŢIUL VEST-PONTIC” Constanţa, 25 - 27 septembrie 2024. </t>
  </si>
  <si>
    <t>internațională</t>
  </si>
  <si>
    <t>România, Constanța</t>
  </si>
  <si>
    <t>peste 200 participanți</t>
  </si>
  <si>
    <t>https://www.minac.ro/pontica-2024.html</t>
  </si>
  <si>
    <t>25-27 septembrie 2024</t>
  </si>
  <si>
    <t>Sesiunea Națională de Comunicări Științifice a Muzeului Național 
al Unirii Alba Iulia
„Unitate, continuitate și independență în 
istoria poporului român.106 ani de la Marea Unire (1918-2024); 21–22 noiembrie 2024, Muzeul Naţional al Unirii Alba Iulia</t>
  </si>
  <si>
    <t>România, Alba Iulia</t>
  </si>
  <si>
    <t>peste 100 participanți</t>
  </si>
  <si>
    <t>21–22 noiembrie 2024</t>
  </si>
  <si>
    <t>The Lived Byzantine Liturgy: between Local Context and Standardized Tradition</t>
  </si>
  <si>
    <t>organizator</t>
  </si>
  <si>
    <t>străinătate</t>
  </si>
  <si>
    <t>sub 100 participanți</t>
  </si>
  <si>
    <t>https://livedbyzantineliturgy.univie.ac.at</t>
  </si>
  <si>
    <t>24-26 ianuarie</t>
  </si>
  <si>
    <t>participant cu referat</t>
  </si>
  <si>
    <t>The Reception of Violent Biblical Texts Within and Beyond the Canon</t>
  </si>
  <si>
    <t>România</t>
  </si>
  <si>
    <t>https://rocateo.ubbcluj.ro/ro/2024/04/14/nemzetkozi-konferencia-the-reception-of-violent-biblical-texts-within-and-beyond-the-canonnemzetkozi-konferencia/</t>
  </si>
  <si>
    <t>26-28 iunie</t>
  </si>
  <si>
    <t>Unexpected Traveling Concepts</t>
  </si>
  <si>
    <t xml:space="preserve">participant </t>
  </si>
  <si>
    <t>https://researchportal.vub.be/en/activities/unexpected-travelling-concepts</t>
  </si>
  <si>
    <t xml:space="preserve">22 noiembrie </t>
  </si>
  <si>
    <t>Christologie-Tagung: Christologische Diskurse in der Ära des Transhumanismus. Ansätze aus der orthodoxen Theologie der Gegenwart</t>
  </si>
  <si>
    <t>https://www.religionandtransformation.at/veranstaltungen/kommende-veranstaltungen/detailansicht/news/christologie-tagung-christologische-diskurse-in-der-aera-des-transhumanismus-ansaetze-aus-der-orthod/</t>
  </si>
  <si>
    <t>11-12 decembrie</t>
  </si>
  <si>
    <t>Patrimoniul material și imaterial: o dihotomie în dezbatere</t>
  </si>
  <si>
    <t>https://www.ulbsibiu.ro/news/conferinta-internationala-patrimoniul-material-si-imaterial-o-dihotomie-in-dezbatere-la-ulbs/</t>
  </si>
  <si>
    <t>24-25 octombrie</t>
  </si>
  <si>
    <t>Die Rolle der Kirchen im östlichen Europa“</t>
  </si>
  <si>
    <t>https://www.siebenbuerger.de/zeitung/artikel/kultur/24590-die-rolle-der-kirchen-im-oestlichen.html</t>
  </si>
  <si>
    <t xml:space="preserve">16-18 februarie </t>
  </si>
  <si>
    <t>Langa Paul Victor</t>
  </si>
  <si>
    <t>Sesiunea științifică „Sub semnul lui Clio” ediția a XX-a</t>
  </si>
  <si>
    <t>Sibiu (România)</t>
  </si>
  <si>
    <t>Peste 100 de participanți</t>
  </si>
  <si>
    <t xml:space="preserve">https://socioumane.ulbsibiu.ro/dep.iptp/blog/sesiunea-stiintifica-sub-semnul-lui-clio-editia-a-xx-a/ </t>
  </si>
  <si>
    <t>Interethnic Relations in Transylvania. Militaria Mediaevalia in Central and South-Eastern Europe</t>
  </si>
  <si>
    <t>Internațională</t>
  </si>
  <si>
    <t>Romania - Sibiu</t>
  </si>
  <si>
    <t>peste 50 participanți</t>
  </si>
  <si>
    <t>Organizator principal</t>
  </si>
  <si>
    <t>17 - 20 octombrie 2024</t>
  </si>
  <si>
    <t>100 x 1,5</t>
  </si>
  <si>
    <t>Sesiunea Ştiinţifică Internaţională PONTICA, Ediţia 57: Istorie și Arheologie în Spaţiul Vest-Pontic</t>
  </si>
  <si>
    <t>Romania - Constanța</t>
  </si>
  <si>
    <t>https://www.minac.ro/sesiunea-interna%c8%9bional%c4%83-de-comunic%c4%83ri-%c8%99tiin%c8%9bifice-pontica.html</t>
  </si>
  <si>
    <t>25-27 septembrie 2025</t>
  </si>
  <si>
    <t>30 x 1,5</t>
  </si>
  <si>
    <t xml:space="preserve">Cercetarea și valorificarea patrimoniului arheologic medieval </t>
  </si>
  <si>
    <t>Relații Interetnice în Transilvania Militaria Mediaevalia în Europa centrală și de sud-est</t>
  </si>
  <si>
    <t>Organizator</t>
  </si>
  <si>
    <t>Sibiu, România</t>
  </si>
  <si>
    <t>Peste 50 de participanți</t>
  </si>
  <si>
    <t>Membru</t>
  </si>
  <si>
    <t>Information Production and Circulation in the Age of Crisis</t>
  </si>
  <si>
    <t>European Consortium for Church and State Research, Law and Religious Heritage in Europe.</t>
  </si>
  <si>
    <t>Modern Practices and Methods of Digitization, Digital Restoration &amp; Presentation of Old Photographs</t>
  </si>
  <si>
    <t>Sofia, Bulgaria</t>
  </si>
  <si>
    <t>peste 100 de participanți</t>
  </si>
  <si>
    <t>ELABCHROME, Tangible and Intangible Cultural Heritage: A Dichotomy under Debate</t>
  </si>
  <si>
    <t>mai puțin de 50 de participanți</t>
  </si>
  <si>
    <t>The 1th International Conference of the ENSTARH: the EUROPEAN NETWORK FOR THE STUDY AND TEACHING OF THE ANCIENT ROMAN HISTORY</t>
  </si>
  <si>
    <t>Italia, Ferrara</t>
  </si>
  <si>
    <t>https://www.unife.it/it/disap/inizitive/1th-conference-enstarh</t>
  </si>
  <si>
    <t>28-29 martie 2024</t>
  </si>
  <si>
    <t>7th International Conference on the Roman Danubian Provinces – Frontier Landscapes along the Danube</t>
  </si>
  <si>
    <t>Bulgaria, Vidin</t>
  </si>
  <si>
    <t>https://naim.bg/en/content/news/600/857/1372/</t>
  </si>
  <si>
    <t>23-29 septembrie 2024</t>
  </si>
  <si>
    <t>International Conference Tangible and Intangible Cultural Heritage: A Dichotomy under Debate</t>
  </si>
  <si>
    <t>https://grants.ulbsibiu.ro/elabchrom/conference-2024/</t>
  </si>
  <si>
    <t>24-25 octombrie 2024</t>
  </si>
  <si>
    <t>Sub semnul lui Clio</t>
  </si>
  <si>
    <t>Sibiu</t>
  </si>
  <si>
    <t>RIT2024. Relații Interetnice în Transilvania: Interferențe istorice, culturale și religioase,</t>
  </si>
  <si>
    <t>Daneș</t>
  </si>
  <si>
    <t>15-17 noiembrie 2024</t>
  </si>
  <si>
    <t>Simpozionul „Cercetări Arheologice și Numismatice”, ediția a X-a</t>
  </si>
  <si>
    <t>București</t>
  </si>
  <si>
    <t>19-20 septembrie 2024</t>
  </si>
  <si>
    <t>Adrian Marius Pascu, Ioam Marian Țiplic, Silviu I. Purece</t>
  </si>
  <si>
    <t>40thDanubia-Adria Symposium on Advances in Experimental Mecanics</t>
  </si>
  <si>
    <t>Polonia, Gdansk</t>
  </si>
  <si>
    <t>https://das2024.pl/</t>
  </si>
  <si>
    <t>24-27 septembrie 2024</t>
  </si>
  <si>
    <t>Sesiunea anuală de comunicări științifice: Științele socio-umane la începutul mileniului III</t>
  </si>
  <si>
    <t>Membru în comitetul științific</t>
  </si>
  <si>
    <t>Noaptea cercetătorilor</t>
  </si>
  <si>
    <t>Organizator la nivel FSSU</t>
  </si>
  <si>
    <t>peste 100</t>
  </si>
  <si>
    <t>https://noapteacercetatorilor.ulbsibiu.ro/ro/despre/</t>
  </si>
  <si>
    <t>27 septembrie 2024</t>
  </si>
  <si>
    <t>International Week - ULBS</t>
  </si>
  <si>
    <t>https://conferences.ulbsibiu.ro/iweek/archive-2024/</t>
  </si>
  <si>
    <t>20-24 mai 2024</t>
  </si>
  <si>
    <t>20x1,5</t>
  </si>
  <si>
    <t>Politică și urbanitate. Forme ale sociabilității și politicilor de integrare sub spectrul realităților post-imperiale</t>
  </si>
  <si>
    <t>Co-organizator</t>
  </si>
  <si>
    <t>https://grants.ulbsibiu.ro/polsocsas/en/results-and-deliverables/</t>
  </si>
  <si>
    <t>Supuși sau cetățeni? Între cens și sufragiu universal: integrarea politică a țăranilor din România, 1859-1940  la workshopul Politică și urbanitate. Forme ale sociabilității și politicilor de integrare sub spectrul realităților post-imperiale</t>
  </si>
  <si>
    <t>prezentare de lucrare</t>
  </si>
  <si>
    <t>Stăpânirea în istoria dreptului românesc. Continuitate și schimbare în practicile socio-juridice și în formele discursive privind proprietatea</t>
  </si>
  <si>
    <t>membru în comitetul științific</t>
  </si>
  <si>
    <t>https://istorie.unibuc.ro/facultate/2024/10/13/programul-conferintei-stapanirea-in-istoria-dreptului-romanesc-continuitate-si-schimbare-in-practicile-socio-juridice-si-in-formele-discursive-privind-proprietatea/</t>
  </si>
  <si>
    <t xml:space="preserve">17-18 octombrie </t>
  </si>
  <si>
    <t>Radu Sorin, Sora Andrei</t>
  </si>
  <si>
    <t>Putere, proprietate și reprezentare politică în mediul rural în Vechiul Regat, 1866-1918,  la conferința națională: Stăpânirea în istoria dreptului românesc. Continuitate și schimbare în practicile socio-juridice și în formele discursive privind proprietatea</t>
  </si>
  <si>
    <t>Un  moment instabil al istoriografiei romanesti: 23 august 1944 la Școala de Toamnă Politici Sociale în România Comunistă. Momente de turnură versus procesualități în tranzitia spre comunism în România 1944-1947</t>
  </si>
  <si>
    <t>Cluj-napoca</t>
  </si>
  <si>
    <t>https://hiphi.ubbcluj.ro/Public/File/evenimente/2024/Caiet_program_Scoala_toamna_2024.pdf</t>
  </si>
  <si>
    <t xml:space="preserve">21-26 septembrie </t>
  </si>
  <si>
    <t xml:space="preserve">Reevaluări istoriografice: cazul României interbelice în cadrul conferinței naționale anuale a Institutului de Istorie „A.D. Xenopol” al Academiei Române </t>
  </si>
  <si>
    <t>Iași</t>
  </si>
  <si>
    <t>https://acad.ro/institutia/comunicateStiriInst/2024/22img/Program%20cu%20rezumate%20Conferinta%20Xenopol2024_FF_56p_distribuire%20online.pdf</t>
  </si>
  <si>
    <t xml:space="preserve">30 mai – 1iunie </t>
  </si>
  <si>
    <t>Radu Sorin, Daniela Stanciu-Păscărița</t>
  </si>
  <si>
    <t>Becoming a (National) Minority in Greater Romania: Political Sociability of the Transylvanian Saxons in Post-Imperial Realities, at „The 4th Paris Conference on Arts &amp; Humanities”</t>
  </si>
  <si>
    <t>Paris</t>
  </si>
  <si>
    <t>https://pcah.iafor.org/presentation/submission79668/</t>
  </si>
  <si>
    <t>15 iunie</t>
  </si>
  <si>
    <t>Conquered or granted: the census and the extension of the franchise in Romania, 1859-1919, la 76th Conference of the International Commission for the History of Representative and Parliamentary Institutions</t>
  </si>
  <si>
    <t>Toledo</t>
  </si>
  <si>
    <t>https://ichrpi.info/wp-content/uploads/2024/08/programa-DEFINITIVO-29-07-2024.pdf</t>
  </si>
  <si>
    <t>3-6 septembrie</t>
  </si>
  <si>
    <t xml:space="preserve">Despre Avram Iancu în paginile  publicației Cultul Eroilor la conferința internațională  Avram Iancu.200 de ani de la naștere. Omul, contemporanii, epoca, organizată de : Academia Română, filiala Cluj-Napoca, Institutul de Istorie George Barițiu, Consiliul Județean Hunedoara, Biblioteca Județeană ”Ovid Densușianu”, </t>
  </si>
  <si>
    <t>România, Hunedoara-Deva, Deva, 9-10 mai 2024</t>
  </si>
  <si>
    <t xml:space="preserve">https://institutuldeistoriegeorgebaritiu.ro/2024/04/04/conferinta-internationala-avram-iancu/ </t>
  </si>
  <si>
    <t xml:space="preserve"> Momente de răscruce din istoria României: elite, administrație și regimuri politice în sec. XIV-XXI, ediția a XXXVII-a, Zilele Academice Clujene,Institutul de Istorie „George Barițiu”, Universitatea „Babeș-Bolyai”-Centrul de Studiere a Populației</t>
  </si>
  <si>
    <t xml:space="preserve">România, Cluj-Napoca  </t>
  </si>
  <si>
    <t>mai puțin de 100</t>
  </si>
  <si>
    <t>https://zac2024.institutuldeistoriegeorgebaritiu.ro/</t>
  </si>
  <si>
    <t>17-19 octombrie 2024</t>
  </si>
  <si>
    <t>Războiul nostru și memoria lui la conferința națională Istorie și memorie.Locuri, eroi, personalități,Zilele Academice Clujene, Academia Română.Filiala Cluj-Napoca,Centrul de Studii Transilvane</t>
  </si>
  <si>
    <t xml:space="preserve">România,Cluj-Napoca </t>
  </si>
  <si>
    <t>16-17 octombrie 2024</t>
  </si>
  <si>
    <t>Sub semnul lui Clio, Despre Avram Iancu (1824-1872) în paginile publicației ”Cultul Eroilor Noștri”, Sibiu</t>
  </si>
  <si>
    <t>Sub semnul lui Clio, Sibiu</t>
  </si>
  <si>
    <t xml:space="preserve">România, Sibiu  </t>
  </si>
  <si>
    <t>membru comitetul științific</t>
  </si>
  <si>
    <t xml:space="preserve"> 24 mai 2024</t>
  </si>
  <si>
    <t xml:space="preserve">Daniela Marcu Istrate, Ioan Fedor Pascu, Adrian Nicolae Șovrea, </t>
  </si>
  <si>
    <t>Metodă, Teorie și Practică în Arheologia Contemporană, București</t>
  </si>
  <si>
    <t>27-29 martie 2024</t>
  </si>
  <si>
    <t>Adrian Nicolae Șovrea</t>
  </si>
  <si>
    <t>Sesiunea Națională de Comunicări Științifice, Mediaș</t>
  </si>
  <si>
    <t>11 mai 2024</t>
  </si>
  <si>
    <t>Ioan-Marian Țiplic, Adrian Nicolae Șovrea, Radu Florescu, Larisa Elena Constantinescu</t>
  </si>
  <si>
    <t>Sesiunea Știinșifică sub semnul lui Clio, Sibiu</t>
  </si>
  <si>
    <t>International Conference Tangible and Intangible Cultural Heritage: A Dichotomy under Debate, Sibiu</t>
  </si>
  <si>
    <t>17-20 octombrie 2024</t>
  </si>
  <si>
    <t>Larisa Elena Constantinescu, Adrian Nicolae Șovrea</t>
  </si>
  <si>
    <t>RIT2024: Relații interetnice în Transilvania: Interferențe istorice, culturale și religioase, Daneș</t>
  </si>
  <si>
    <t>Ioan Marian Țiplic, Adrian Nicolae Șovrea</t>
  </si>
  <si>
    <t>Sesiune Anuală de Rapoarte Arheologice, Târgu-Mureș</t>
  </si>
  <si>
    <t>29-31 mai 2024</t>
  </si>
  <si>
    <t xml:space="preserve"> Conferinței Studențești: Noi provocări în științele socio-umane la începutul mileniului III (online)</t>
  </si>
  <si>
    <t>https://socioumane.ulbsibiu.ro/studenti/conferinta-studenteasca/</t>
  </si>
  <si>
    <t>31 mai 2024</t>
  </si>
  <si>
    <t>https://socioumane.ulbsibiu.ro/dep.iptp/blog/wp-content/uploads/Program-Clio-2023.pdf</t>
  </si>
  <si>
    <t>24 mai 2024</t>
  </si>
  <si>
    <t>Alin Croitoru, Anamaria Tudorie</t>
  </si>
  <si>
    <t>ELABCHROM</t>
  </si>
  <si>
    <t>https://grants.ulbsibiu.ro/elabchrom/wp-content/uploads/Tangible-and-Intangible-Heritage-Conference-2024-Programme.pdf</t>
  </si>
  <si>
    <t>Marius Ciută, Anamaria Tudorie</t>
  </si>
  <si>
    <t>https://socioumane.ulbsibiu.ro/dep.iptp/clio.html</t>
  </si>
  <si>
    <t>RIT2024</t>
  </si>
  <si>
    <t>15-16 noiembrie 2024</t>
  </si>
  <si>
    <t>Women in Eastern and Southeastern Europe and the Experience of War</t>
  </si>
  <si>
    <t>sub 100</t>
  </si>
  <si>
    <t>https://noek.info/hinweise/3194-konferenz-women-in-eastern-and-southeastern-europe-and-the-experience-of-war</t>
  </si>
  <si>
    <t>23 - 24 mai 2024</t>
  </si>
  <si>
    <r>
      <rPr>
        <rFont val="Arial Narrow"/>
        <color rgb="FF000000"/>
        <sz val="10.0"/>
      </rPr>
      <t>Paris Conference on Education (PCE)</t>
    </r>
    <r>
      <rPr>
        <rFont val="Arial Narrow"/>
        <color rgb="FF000000"/>
        <sz val="10.0"/>
      </rPr>
      <t xml:space="preserve"> and </t>
    </r>
    <r>
      <rPr>
        <rFont val="Arial Narrow"/>
        <color rgb="FF000000"/>
        <sz val="10.0"/>
      </rPr>
      <t>Arts &amp; Humanities (PCAH)</t>
    </r>
  </si>
  <si>
    <t>Franța</t>
  </si>
  <si>
    <t>peste 200</t>
  </si>
  <si>
    <t>https://pcah.iafor.org/pcah2024/#programme</t>
  </si>
  <si>
    <t>  June 13-17, 2024</t>
  </si>
  <si>
    <t>30x2</t>
  </si>
  <si>
    <t>EAUH 2024 Cities at the Boundaries</t>
  </si>
  <si>
    <t>Cehia</t>
  </si>
  <si>
    <t>https://eauh2024ostrava.osu.eu/conference-programme/</t>
  </si>
  <si>
    <t>4 - 7 septembrie 2024</t>
  </si>
  <si>
    <t>TANGIBLE AND INTANGIBLE CULTURAL HERITAGE: A Dichotomy Under Debate</t>
  </si>
  <si>
    <t>24 - 25 octombrie 2024</t>
  </si>
  <si>
    <t>21-22 noiembrie 2024</t>
  </si>
  <si>
    <t>Congresul Național al Istoricilor Români</t>
  </si>
  <si>
    <t>România-Republica Moldova</t>
  </si>
  <si>
    <t>https://cnir.usv.ro/program/</t>
  </si>
  <si>
    <t>participant cu lucrare în co-autorat</t>
  </si>
  <si>
    <t>Adrian Marius Pascu, Ioan Marian Țiplic, Silviu I. Purece</t>
  </si>
  <si>
    <t>40th DANUBIA-ADRIA SYMPOSIUM on Advances in Experimental Mechanics</t>
  </si>
  <si>
    <t>Internationala</t>
  </si>
  <si>
    <t>Gdansk, Polonia</t>
  </si>
  <si>
    <t>24-27 sept 2024</t>
  </si>
  <si>
    <t>Țiplic Ioan marian</t>
  </si>
  <si>
    <r>
      <rPr>
        <rFont val="Arial Narrow"/>
        <b/>
        <color rgb="FF000000"/>
        <sz val="10.0"/>
      </rPr>
      <t>Ioan-Marian Țiplic, Adrian Nicolae Șovrea</t>
    </r>
    <r>
      <rPr>
        <rFont val="Arial Narrow"/>
        <color rgb="FF000000"/>
        <sz val="10.0"/>
      </rPr>
      <t>, Radu Florescu, Larisa Elena Constantinescu</t>
    </r>
  </si>
  <si>
    <t>Sesiunea Științifică sub semnul lui Clio, Sibiu</t>
  </si>
  <si>
    <t>https://muzeulmures.ro/sesiunea-nationala-de-rapoarte-arheologice-2024/</t>
  </si>
  <si>
    <t>Cercetarea arheologică românească între performanță și austeritate, Iași</t>
  </si>
  <si>
    <t>https://acadiasi.org/a-xiv-a-conferinta-anuala-a-institutului-de-arheologie/</t>
  </si>
  <si>
    <t>24-2 octombrie 2024</t>
  </si>
  <si>
    <t>Ioan Marian Țiplic, George Tomegea, Corina Anca Simion</t>
  </si>
  <si>
    <t>„METODĂ, TEORIE ȘI PRACTICĂ ÎN ARHEOLOGIA CONTEMPORANĂ”
Sesiunea anuală a Institutului de Arheologie „Vasile Pârvan”</t>
  </si>
  <si>
    <t>file:///C:/Dropbox/PC/Downloads/Program.sesiune.IAB_.16.0324.pdf</t>
  </si>
  <si>
    <t>Conferința științifică internațională TANGIBLE AND INTANGIBLE CULTURAL HERITAGE: A Dichotomy Under Debate</t>
  </si>
  <si>
    <t>24–25 octombrie 2024</t>
  </si>
  <si>
    <t>First Annual FORTHEM Conference FORTHEM - For the Future</t>
  </si>
  <si>
    <t>https://conferences.lu.lv/event/396/sessions/252/#20240306</t>
  </si>
  <si>
    <t>6-8 martie 2024</t>
  </si>
  <si>
    <t>Conferința Internațională de Etno-didactică „Cultura tradițională în școală? Contribuția patrimoniului cultural imaterial la cadrul UNESCO pentru educație culturală și artistică”</t>
  </si>
  <si>
    <t>https://acadiasi.org/conferinta-de-etno-didactica-cultura-traditionala-in-scoala/</t>
  </si>
  <si>
    <t>16-17 mai 2024</t>
  </si>
  <si>
    <t>https://vesteaiasului.ro/2024/05/15/conferinta-internationala-de-etno-didactica-2/</t>
  </si>
  <si>
    <t>Sesiunea Anuală de Comunicări Științifice a Departamentului de Istorie, Patrimoniu și Teologie Protestantă, Sub semnul lui Clio</t>
  </si>
  <si>
    <t>https://socioumane.ulbsibiu.ro/dep.istorie/Clio/Program%20Clio%202024.pdf</t>
  </si>
  <si>
    <t>Sesiunea Anuală de Comunicări Științifice Științele socio-umane la începutul mileniului III, Ediția a XVII-a Sibiu</t>
  </si>
  <si>
    <t>https://icsusib.ro/sites/default/files/fisierepdf/Anunturi/programul_sesiunii_icsus_2024.pdf</t>
  </si>
  <si>
    <t>Seminarul ASTRA Multicultural. Patrimoniu cultural. Valoare. Perspective naționale și internaționale, în cadrul evenimentului ASTRA Multicultural, ediția a IX-a, Sibiu</t>
  </si>
  <si>
    <t>participant (cu comunicare)</t>
  </si>
  <si>
    <t>https://casaartelor.ro/editia-a-ix-a-a-seminarului-patrimoniu-cultural-valoare-perspective-nationale-si-internationale/</t>
  </si>
  <si>
    <t>24-26 iulie 2024</t>
  </si>
  <si>
    <t>Conferința ştiinţifică studenţească internaţională cu tema Noi provocări în Ştiinţele socioumane la începutul mileniului III, ediția a VII-a</t>
  </si>
  <si>
    <t xml:space="preserve">https://socioumane.ulbsibiu.ro/studenti/conferinta-studenteasca/ </t>
  </si>
  <si>
    <t>Școala de vară Patrimoniu. Creativitate. Sustenabilitate. Întâlniri de tezaur în Muzeul ASTRA, în contextul creat de Ziua Iei, Sibiu</t>
  </si>
  <si>
    <t>lector</t>
  </si>
  <si>
    <t>https://www.facebook.com/story.php?story_fbid=803496098655626&amp;id=100069857284864</t>
  </si>
  <si>
    <t>2 – 7 iulie 2024</t>
  </si>
  <si>
    <t>Modern research in psychology</t>
  </si>
  <si>
    <t>peste 100 participanti</t>
  </si>
  <si>
    <t>ASCIP Sibiu</t>
  </si>
  <si>
    <t>4-8/12/2024</t>
  </si>
  <si>
    <t>schedule_of_events_2024.pdf</t>
  </si>
  <si>
    <t>Cercetare modernă în psihologie, ediția a-18-a</t>
  </si>
  <si>
    <t>https://www.ascip.ro/index.php?opt=home&amp;titlu=home</t>
  </si>
  <si>
    <t>4-8 decembrie 2024</t>
  </si>
  <si>
    <t>https://ascip.ro/continut/planificare_lucrari_2024.pdf</t>
  </si>
  <si>
    <t>CONFERINTA DE PSIHIATRIE SI PSIHOLOGIE MEDICO- LEGALA</t>
  </si>
  <si>
    <t>NATIONALA</t>
  </si>
  <si>
    <t>PARTICIPANT</t>
  </si>
  <si>
    <t>SIBIU</t>
  </si>
  <si>
    <t>PESTE 200 DE PARTICIPANTI</t>
  </si>
  <si>
    <t>http://www.medicina-psihiatrie.ro/wp-content/uploads/2024/11/24_11_12_Program_Stiintific.pdf</t>
  </si>
  <si>
    <t>20- 23 NOIEMBRIE 2024</t>
  </si>
  <si>
    <t>Moșoiu Corneliu</t>
  </si>
  <si>
    <t>Modern Research in Psychology-18th edition</t>
  </si>
  <si>
    <t>Nationala</t>
  </si>
  <si>
    <t>http://multidisciplinary-research.com/continut/schedule_of_events_2024.pdf</t>
  </si>
  <si>
    <t>12-15 dec 2024</t>
  </si>
  <si>
    <t>Bucuță Mihaela</t>
  </si>
  <si>
    <t>Theories of Change in Digital Wellbeing. Evidence based practices across the disciplines</t>
  </si>
  <si>
    <t>participant prezentare workshop</t>
  </si>
  <si>
    <t>Arad</t>
  </si>
  <si>
    <t>https://tcdw2024.uavconferences.eu/conference-program/</t>
  </si>
  <si>
    <t>5-7  iunie 2024</t>
  </si>
  <si>
    <t>Conferinta Nationala de psihoterapie pozitiva: Dimensiunile afective și emoționale ale experienței umane: de la teorie la practică 11-12 noiembrie 2024, Sibiu</t>
  </si>
  <si>
    <t>keynote speaker</t>
  </si>
  <si>
    <t>https://positum.ro/conferinta-nationala-de-psihoterapie-pozitiva/</t>
  </si>
  <si>
    <t>11-12 Noiembrie 2024</t>
  </si>
  <si>
    <t>Conferința de „Psihiatrie și Psihologie Medico-legală”</t>
  </si>
  <si>
    <t>peste 200 participanță</t>
  </si>
  <si>
    <t>membru în comitetul de organizare și în comitetul științific</t>
  </si>
  <si>
    <t>20-23 nov. 2024</t>
  </si>
  <si>
    <t>50 x 2</t>
  </si>
  <si>
    <t>Participant cu lucrare: „Metode și tehnici de acțiune în
lucrul cu persoanele private de
libertate”.</t>
  </si>
  <si>
    <t>A 46-a Conferinţă Naţională de Neurologie, Psihiatrie şi Profesiuni Asociate Copii şi Adolescenţi din România, cu participare internațională</t>
  </si>
  <si>
    <t>Participant cu lucrare: „Intervenții psihologice moderne pentru tulburările afective din spectrul bipolar la
copii și adolescenț</t>
  </si>
  <si>
    <t>Craiova</t>
  </si>
  <si>
    <t>https://snpcar.ro/wp-content/uploads/2024/09/Program_SNPCAR_V5.pdf</t>
  </si>
  <si>
    <t>25-28 sept 2024</t>
  </si>
  <si>
    <t>Ediția a 4-a a Conferinței Psihiatrie și Psihologie Medico-Legală, Inter și
Transdisciplinaritate, 20-23 noiembrie 2024, Sibiu</t>
  </si>
  <si>
    <t xml:space="preserve">Participant </t>
  </si>
  <si>
    <t>Peste 200</t>
  </si>
  <si>
    <t>https://conf-psihiatrie.calcool.ro/</t>
  </si>
  <si>
    <t>20-23 noiembrie 2024</t>
  </si>
  <si>
    <t>Membru in comitetul stiintific</t>
  </si>
  <si>
    <t>Conferința Națională „Depresia, perspective psihopatologice
și reflexia sa socială” din cadrul Zilelor Institutului de Psihiatrie ,,Socola” 2024</t>
  </si>
  <si>
    <t xml:space="preserve">Națională </t>
  </si>
  <si>
    <t>Lector</t>
  </si>
  <si>
    <t>Iași, România</t>
  </si>
  <si>
    <t>https://zilelepsihiatriei.ro/</t>
  </si>
  <si>
    <t>2-5 octombrie 2024</t>
  </si>
  <si>
    <t>Conferinţa Naţională de Psihiatrie Biologică şi Psihofarmacologie
cu participare internaţională – ediţia XV</t>
  </si>
  <si>
    <t>Craiova, România</t>
  </si>
  <si>
    <t>https://psihiatrie.org.ro/</t>
  </si>
  <si>
    <t xml:space="preserve"> 24-27 octombrie 2024</t>
  </si>
  <si>
    <t>Cognitive Section Annual 2024</t>
  </si>
  <si>
    <t>BPS Cognitive Section Annual Conference 2024 - Swansea University - University of South Wales</t>
  </si>
  <si>
    <t>Modern Research in Psychology</t>
  </si>
  <si>
    <t>https://ascip.ro/</t>
  </si>
  <si>
    <t>The Paradigm of Consciousness Multi - And Interdisciplinary Approaches . 6th Edition</t>
  </si>
  <si>
    <t>International Scientific Symposium „The Paradigm of Consciousness – Multi- and Interdisciplinary Approaches” | Institutul de Cercetări Economice și Sociale „Gheorghe Zane”</t>
  </si>
  <si>
    <t>Congresul SNPCAR, Craiova</t>
  </si>
  <si>
    <t>national</t>
  </si>
  <si>
    <t>Congresul SNPCAR 2024 – Asociatia neurocare</t>
  </si>
  <si>
    <t>Drăghici Aurelia</t>
  </si>
  <si>
    <t>Conferinta Nationala de psihoterapie pozitiva 11-12 noiembrie 2024, Sibiu</t>
  </si>
  <si>
    <t>organizator principal</t>
  </si>
  <si>
    <t>Romania,Sibiu</t>
  </si>
  <si>
    <t>peste 100 de participanti</t>
  </si>
  <si>
    <t>Conferința Națională de Psihoterapie Pozitivă, 2024 – Asociația de Psihoterapie Pozitivă</t>
  </si>
  <si>
    <t>11-12 nov 2024</t>
  </si>
  <si>
    <t>prezentare lucrare/poster(sustinere workshop):Clientul dificil si emotiile contratransferentiale</t>
  </si>
  <si>
    <t>04-08.12.2024</t>
  </si>
  <si>
    <t>04-08.12.2023</t>
  </si>
  <si>
    <t>Brate A.T.</t>
  </si>
  <si>
    <t>A XXIV A CONFERINȚĂ NAȚIONALĂ DE PSIHOLOGIE INDUSTRIALĂ ȘI ORGANIZAȚIONALĂ
”HORIA D. PITARIU”, 2024  https://apio.ro/Editii-Anterioare-Conferinta-APIO</t>
  </si>
  <si>
    <t>Romania, București</t>
  </si>
  <si>
    <t>https://apio.ro/resources/Documents/Brosura%20Conferinta%20APIO%202024.pdf</t>
  </si>
  <si>
    <t>Membru comitet științific</t>
  </si>
  <si>
    <t>12-14.04.2024</t>
  </si>
  <si>
    <t>PSIHIATRIE ȘI PSIHOLOGIE MEDICO-LEGALĂ.INTER ȘI TRANSDISCIPLINARITATE, Ed. A 4-a, 2024</t>
  </si>
  <si>
    <t>Romania, Sibiu</t>
  </si>
  <si>
    <t>20 – 23 NOIEMBRIE 2024</t>
  </si>
  <si>
    <t>PSIHIATRIE ȘI PSIHOLOGIE MEDICO-LEGALĂ.INTER ȘI TRANSDISCIPLINARITATE, Ed. A 4-a, 2024, Brate, A. Psihodiagnoza simulării/ falsificării simptomelor tulburărilor mintale și comportamentale în practica judiciară, modul 14</t>
  </si>
  <si>
    <t>moderator modul 14 / participant</t>
  </si>
  <si>
    <t>30p.x1,5</t>
  </si>
  <si>
    <t>Cercetarea modernă în psihologie – ediția a 18-a
Cantitativ vs. calitativ în teoria și practica psihologică</t>
  </si>
  <si>
    <t>https://ascip.ro/index.php?opt=organizare</t>
  </si>
  <si>
    <t>Membru comitet științific/ membru comitet de organizare</t>
  </si>
  <si>
    <t>Cercetarea modernă în psihologie – ediția a 18-a
Cantitativ vs. calitativ în teoria și practica psihologică, Brate A. Evaluarea personalității la personalul din domeniul hotelier</t>
  </si>
  <si>
    <t>Cercetarea modernă în psihologie – ediția a 18-a
Cantitativ vs. calitativ în teoria și practica psihologică, Brate A. Predictori ai investitiei masive în muncă</t>
  </si>
  <si>
    <t>Cercetarea modernă în psihologie – ediția a 18-a
Cantitativ vs. calitativ în teoria și practica psihologică, Brate A. Psihodiagnoza simulării / falsificării simptomelor tulburărilor mintale și comportamentale în practica judiciară</t>
  </si>
  <si>
    <t>Cercetarea modernă în psihologie – ediția a 18-a
Cantitativ vs. calitativ în teoria și practica psihologică, Brate A. Rolul personalității în construirea și motivarea echipelor de muncă https://ascip.ro/index.php?opt=workshop</t>
  </si>
  <si>
    <t>https://ascip.ro/index.php?opt=program_man</t>
  </si>
  <si>
    <t>MODERN RESEARCH IN PSYCHOLOGY - 18th edition
From Psychological Well-being to the Public Health</t>
  </si>
  <si>
    <t>https://multidisciplinary-research.com/index.php?opt=organizare</t>
  </si>
  <si>
    <t>12-15.12.2024</t>
  </si>
  <si>
    <t>MODERN RESEARCH IN PSYCHOLOGY - 18th edition
From Psychological Well-being to the Public Health, Brate, A. Avoid Burnout: Burnout: Symptoms, Treatment, and Coping Strategy</t>
  </si>
  <si>
    <t>https://multidisciplinary-research.com/continut/schedule_of_events_2024.pdf</t>
  </si>
  <si>
    <t>MODERN RESEARCH IN PSYCHOLOGY - 18th edition
From Psychological Well-being to the Public Health, Brate, A. Building resilience in workplace: self-reflection, time, and practice</t>
  </si>
  <si>
    <t xml:space="preserve"> Iordanescu Eugen</t>
  </si>
  <si>
    <t>Political and Economical self-constitution: Citizenship Identity and Education</t>
  </si>
  <si>
    <t>strainatate</t>
  </si>
  <si>
    <t>https://sites.google.com/view/pesc2024/pesc</t>
  </si>
  <si>
    <t>07-08 iunie 2024</t>
  </si>
  <si>
    <t>100x2x2</t>
  </si>
  <si>
    <t>Mihaela MAN</t>
  </si>
  <si>
    <t xml:space="preserve">Noi provocări în Ştiinţele socio-umane la începutul mileniului III, Ediția a VI-a (online) </t>
  </si>
  <si>
    <t>naționala</t>
  </si>
  <si>
    <t>online</t>
  </si>
  <si>
    <t>Răulea Ciprian</t>
  </si>
  <si>
    <t>Ediția a XXIV-a a Conferinței APIO: „Connection is Everything”</t>
  </si>
  <si>
    <t>BUCUREȘTI</t>
  </si>
  <si>
    <t>peste 200 de participanți</t>
  </si>
  <si>
    <t>https://conferinta.apio.ro/wp-content/uploads/2012/01/volum-APIO-2022-26-mai.pdf</t>
  </si>
  <si>
    <t>membru în comitetul de științific</t>
  </si>
  <si>
    <t>12 aprilie -14 aprilie 2024</t>
  </si>
  <si>
    <t>From Psychological Well-being to the Public Health</t>
  </si>
  <si>
    <t>http://www.multidisciplinary-research.com/</t>
  </si>
  <si>
    <t>12-15 dec. 2024</t>
  </si>
  <si>
    <t>100 x 1,5 x 2</t>
  </si>
  <si>
    <t>From Psychological Well-being to the Public Health - Lucrare prezentată: Assessment and intervention in organizational conflict</t>
  </si>
  <si>
    <t>autor lucrare</t>
  </si>
  <si>
    <t>susținător lucrare</t>
  </si>
  <si>
    <t>From Psychological Well-being to the Public Health - Lucrare prezentată: Prison Culture and In-Prison Violence: understanding of offending and victimization</t>
  </si>
  <si>
    <t>From Psychological Well-being to the Public Health - Lucrare prezentată: Behavioral Strategies for Aggression: Effective Techniques for
 Managing Aggressive Behavior</t>
  </si>
  <si>
    <t>From Psychological Well-being to the Public Health - Lucrare prezentată: Anger assessment tools: opportunities and limitations</t>
  </si>
  <si>
    <t>„Psihiatrie și Psihologie Medico-legală”</t>
  </si>
  <si>
    <t>50 x 1,5</t>
  </si>
  <si>
    <t>„Psihiatrie și Psihologie Medico-legală” - Lucrare prezentată: Abuzul asupra minorului. Evaluare și intervenție</t>
  </si>
  <si>
    <t xml:space="preserve">„Psihiatrie și Psihologie Medico-legală” - Lucrare prezentată: Consumul de alcool la adolescenți – o perspectivă psiho-socială </t>
  </si>
  <si>
    <t>„Cantitativ vs. calitativ în teoria și practica psihologică”</t>
  </si>
  <si>
    <t>www.ascip.ro</t>
  </si>
  <si>
    <t>04-08 dec. 2024</t>
  </si>
  <si>
    <t>1.5X100</t>
  </si>
  <si>
    <t>„Cantitativ vs. calitativ în teoria și practica psihologică” - Lucrare prezentată: Stres și luarea deciziei. Implicații psiho-organizaționale și manageriale</t>
  </si>
  <si>
    <t>„Cantitativ vs. calitativ în teoria și practica psihologică” - Lucrare prezentată: Tulburarea de personalitate antisocială: oportunități și limite ale evaluării și intervenției</t>
  </si>
  <si>
    <t>https://tcdw2024.uavconferences.eu/organization-committee/</t>
  </si>
  <si>
    <t>05-07.iun. 2024</t>
  </si>
  <si>
    <t>International Nonformal Education Conference – INEC 2024</t>
  </si>
  <si>
    <t>Ibanesti Padure, Mures</t>
  </si>
  <si>
    <t>https://conferences.ulbsibiu.ro/inec/ro/</t>
  </si>
  <si>
    <t>27-29.09.2024</t>
  </si>
  <si>
    <t>PERSPECTIVE ALE FORMĂRII
ȘI SUCCESUL
ÎN PROFESIA DIDACTICĂ</t>
  </si>
  <si>
    <t>23.04.2024</t>
  </si>
  <si>
    <t>CERED 2024:
„EDUCAȚIA ÎN ERA INCERTITUDINII: REFLECȚII ȘI PERSPECTIVE PENTRU VIITOR”</t>
  </si>
  <si>
    <t>Oradea</t>
  </si>
  <si>
    <t>3-5.10.2024</t>
  </si>
  <si>
    <t>Competențe și responsabilități specifice dascălilor. Profilul de competențe al dascălului mentor</t>
  </si>
  <si>
    <t>Fagaras</t>
  </si>
  <si>
    <t>18.05.2024</t>
  </si>
  <si>
    <t>Practici școlare transformatoare: între echitate, calitate, incluziune și eficiență</t>
  </si>
  <si>
    <t>Bucuresti</t>
  </si>
  <si>
    <t>01.06.2024</t>
  </si>
  <si>
    <t>Abordari interdisciplinare ale rezilientei ecologice</t>
  </si>
  <si>
    <t>02.04.2024</t>
  </si>
  <si>
    <t>Conferinţa internaţională
EDUCAŢIA DIN PERSPECTIVA VALORILOR
Ediţia a XV-a
CHIȘINĂU, 29 SEPTEMBRIE-01 OCTOMBRIE 2023</t>
  </si>
  <si>
    <t>ALBA IULIA</t>
  </si>
  <si>
    <t>http://conferinte.uab.ro/educatia_din_perspectiva_valorilor_2024/</t>
  </si>
  <si>
    <t>9-11 OCTOMBRIE 2024</t>
  </si>
  <si>
    <t>The International Conference on Education and Psychology.  Innovative Perspectives in Digitalized Society</t>
  </si>
  <si>
    <t>Brasov</t>
  </si>
  <si>
    <t>https://icep.unitbv.ro/index.php/scientific-committee</t>
  </si>
  <si>
    <t>November 27-29, 2024</t>
  </si>
  <si>
    <t>New Media Pedagogy - research trends, methodological challenges and successful implementations</t>
  </si>
  <si>
    <t>Cracovia</t>
  </si>
  <si>
    <t>www.ict-education.pl</t>
  </si>
  <si>
    <t>membru comitet stiintific,https://sites.google.com/view/nmp-2024-conference/home-page</t>
  </si>
  <si>
    <t xml:space="preserve">28-29 November 2024 </t>
  </si>
  <si>
    <t>INEC 2024</t>
  </si>
  <si>
    <t>Ibanesti de padure, Mures</t>
  </si>
  <si>
    <t>https://www.ulbsibiu.ro/ro/event/international-non-formal-education-conference-inec/</t>
  </si>
  <si>
    <t xml:space="preserve">27-29 sept 2024 </t>
  </si>
  <si>
    <t>100x1,5x1,5</t>
  </si>
  <si>
    <t>the seventh edition of the Student Conference: New Challenges in the Social Sciences and Humanities at the Beginning of the 3rd Millennium (online)</t>
  </si>
  <si>
    <t>International Conference KNOWLEDGE-BASED ORGANIZATION</t>
  </si>
  <si>
    <t>prezentare lucrare</t>
  </si>
  <si>
    <t>peste 200 participanti</t>
  </si>
  <si>
    <t>https://www.armyacademy.ro/ev_2024_06_14.php</t>
  </si>
  <si>
    <t>13-15. iunie 2024</t>
  </si>
  <si>
    <t>30x1,5x2/2</t>
  </si>
  <si>
    <t>New Trends in Humanities. Interdisciplinary Pespectives</t>
  </si>
  <si>
    <t>Tg. Mures</t>
  </si>
  <si>
    <t>https://zilele.umfst.ro/program-detaliat/</t>
  </si>
  <si>
    <t>9-13 decembrie 2024</t>
  </si>
  <si>
    <t>30x1,5</t>
  </si>
  <si>
    <t>DIALOGUL CULTURILOR – 
ÎNTRE TRADIŢIE ŞI MODERNITATE</t>
  </si>
  <si>
    <t>Alba Iulia</t>
  </si>
  <si>
    <t>https://uab.ro/evenimente/94-conferinta-dialogul-culturilor-intre-traditie-si-modernitate-editia-a-xxiii-a-7-8-iunie-2024#</t>
  </si>
  <si>
    <t>7-8 iunie 2024</t>
  </si>
  <si>
    <t>Imagining Possible Futures of Teaching and Learning, https://isatt24confe.pre.uth.gr/</t>
  </si>
  <si>
    <t>University Thessaly, Grecia</t>
  </si>
  <si>
    <t>https://isatt24confe.pre.uth.gr/committees/</t>
  </si>
  <si>
    <t>8-10 noiembrie 2024</t>
  </si>
  <si>
    <t>Conferinţa Naţională PIPP - Ediţia a IX-a Educație și intrucție</t>
  </si>
  <si>
    <t>https://sites.google.com/ulbsibiu.ro/conferintapipp/comitet-de-organizare?authuser=1</t>
  </si>
  <si>
    <t xml:space="preserve">Conferința ROSE </t>
  </si>
  <si>
    <t>fizic</t>
  </si>
  <si>
    <t>Nopaatea cercetătorilor</t>
  </si>
  <si>
    <t>The 15th International Conference on Society and Information Technologies: ICSIT 2024</t>
  </si>
  <si>
    <t>Virtual Conference</t>
  </si>
  <si>
    <t>https://www.iiis-spring24.org/icsit/Website/?vc=29</t>
  </si>
  <si>
    <t>Organizator - recenzor https://www.iiis-spring24.org/icsit/Website/PCReviewers.asp?vc=29</t>
  </si>
  <si>
    <t>26 - 29 martie 2024</t>
  </si>
  <si>
    <t>10th International Conference on Higher Education Advances (HEAd’24)</t>
  </si>
  <si>
    <t>Spania, Valencia</t>
  </si>
  <si>
    <t>https://archive.headconf.org/head24/index.html</t>
  </si>
  <si>
    <t>Membru in comitetul stiintific - https://archive.headconf.org/head24/organization/index.html#pc</t>
  </si>
  <si>
    <t>18-21 iunie 2024</t>
  </si>
  <si>
    <t xml:space="preserve">The 22th International Conference on Education and Information Systems,
Technologies and Applications: EISTA 2024© in the context of
The 18th International Multi-Conference on Society, Cybernetics and Informatics: IMSCI 2024©
</t>
  </si>
  <si>
    <t>USA, Orlando</t>
  </si>
  <si>
    <t>Peste 100</t>
  </si>
  <si>
    <t>https://www.iiis2024.org/imsci/website/default.asp?vc=5</t>
  </si>
  <si>
    <t>Organizator-recenzor https://www.iiis2024.org/imsci/Website/PCReviewers.asp?vc=17</t>
  </si>
  <si>
    <t>10-13 septembrie 2024</t>
  </si>
  <si>
    <t>INEC- International Nonformal Education Conference</t>
  </si>
  <si>
    <t>Reghin, România</t>
  </si>
  <si>
    <t>https://conferences.ulbsibiu.ro/inec/ro/comitet-de-organizare/</t>
  </si>
  <si>
    <t>27 - 29.09. 2024</t>
  </si>
  <si>
    <t>prezentare individuală</t>
  </si>
  <si>
    <t>15. Internationale Konferenz des Südosteuropäischen Germanistikverbandes (SOEGV) 2024</t>
  </si>
  <si>
    <t>Novi Sad, Serbia</t>
  </si>
  <si>
    <t>http://www.soegv.online/SOEGV-2024-IN-NOVI-SAD/</t>
  </si>
  <si>
    <t>31. 10. -03. 11. 2024</t>
  </si>
  <si>
    <t>Siebenbürgischer Lehrertag</t>
  </si>
  <si>
    <t>keynote speech</t>
  </si>
  <si>
    <t>Mediaș, România</t>
  </si>
  <si>
    <t>https://www.hermannstaedter.ro/2024/11/ein-schwungvoller-start/#:~:text=Siebenb%C3%BCrgischer%20Lehrertag&amp;text=In%20der%20Zeitspanne%2012.,Motivation%20im%20Unterricht%E2%80%9C%20zu%20besprechen.</t>
  </si>
  <si>
    <t>key note speaker</t>
  </si>
  <si>
    <t>12. 10 - 13. 10. 2024</t>
  </si>
  <si>
    <t>Conferința internațională Anthropology of Communication, Sibiu</t>
  </si>
  <si>
    <t>Membru în comitetul de organizare</t>
  </si>
  <si>
    <t>&lt; 100</t>
  </si>
  <si>
    <t xml:space="preserve">dovadă atașată </t>
  </si>
  <si>
    <t>septembrie 2024</t>
  </si>
  <si>
    <t xml:space="preserve">lansării volumului Tradition und Transition im deutschsprachigen Bildungswesen in Rumänien, 17 octombrie 2024, FDGR, Sibiu </t>
  </si>
  <si>
    <t>internaționala</t>
  </si>
  <si>
    <t>https://adz.news/artikel/artikel/buchvorstellung-zur-paedagogik-in-rumaenien</t>
  </si>
  <si>
    <t>17 octombrie 2024</t>
  </si>
  <si>
    <t>Conferința internațională de Educație Nonformală I.N.E.C. 2024 - ediția a 9-a,Ibănești Pădure https://www.ulbsibiu.ro/ro/event/international-non-formal-education-conference-inec/</t>
  </si>
  <si>
    <t>&gt; 100</t>
  </si>
  <si>
    <t>https://conferences.ulbsibiu.ro/inec/ro/?fbclid=IwAR2Y2hT4L_yg5ZD_AHWsILJIOTt_oxGkhVw4mgDGKv4BjS-E5qxiI0zsxBs</t>
  </si>
  <si>
    <t>27-29 septembrie 2024</t>
  </si>
  <si>
    <t>50x1,5x1,5</t>
  </si>
  <si>
    <t>Simpozion FR. I RAINER 2024, ANTROPOLIGIE ȘI URBANISM, locație: Biblioteca Academiei Române, București</t>
  </si>
  <si>
    <t>https://www.insmc.ro/wp-content/uploads/2024/10/RAINER-2024-BOOK-of-ABSTRACTS-JASA-VOL_16-ISSUE_1.pdf</t>
  </si>
  <si>
    <t>9-11 mai 2024</t>
  </si>
  <si>
    <t>Simpozion FR. I RAINER 2024, ANTROPOLIGIE ȘI APTITUDINI, locație: BIBLIOTECA JUDEȚEANĂ ASTRA, SIBIU</t>
  </si>
  <si>
    <t>https://sibiuindependent.ro/2024/11/01/simpozionul-national-zilele-francisc-i-rainer-2024-dedicat-lui-onisifor-ghibu-se-desfasoara-la-sibiu/</t>
  </si>
  <si>
    <t>01-02 noiembrie 2024</t>
  </si>
  <si>
    <t>Olimpiada „Meșteșuguri artistice tradiționale” ed. XXVII faza județeană 17 mai 2024 - dovadă atașată</t>
  </si>
  <si>
    <t>județeană</t>
  </si>
  <si>
    <t>Membru în comitetul organizare (juriu)</t>
  </si>
  <si>
    <t>Olimpiada „Meșteșuguri artistice tradiționale” ed. XXVII faza națională 17-22 iulie 2024 - dovadă atașată https://www.oradesibiu.ro/2024/07/15/olimpiada-mestesuguri-artistice-traditionale-revine-la-muzeul-astra-aducand-peste-200-de-elevi-profesori-si-artisti-din-romania-si-din-strainatate-la-sibiu/</t>
  </si>
  <si>
    <t>&gt; 200</t>
  </si>
  <si>
    <t>17-22 iulie 2024</t>
  </si>
  <si>
    <t>50x1,5x2</t>
  </si>
  <si>
    <t>Gala premiilor ASTRA FILM FESTIVAL, Sibiu - The Award Ceremony 26.10.2024_Premiul pentru cel mai bun film din secțiunea Voci emergente ale Filmului Documentar (Ministerul Culturii)</t>
  </si>
  <si>
    <t>first speaker</t>
  </si>
  <si>
    <t>26 octombrie 2024</t>
  </si>
  <si>
    <t>50x1,5:2</t>
  </si>
  <si>
    <t>Sesiune de comunicări științifice Științele socio-umane la începutul mileniului III. Ediția a XVII-a - Institutul de Cercetări Socio-Umane Sibiu, prezentare lucrare Restaurarea icoanei pe sticlă „Răstignirea lui Iisus” din colecția Muzeului ASTRA, p. 13</t>
  </si>
  <si>
    <t>participant_prezentare lucrare</t>
  </si>
  <si>
    <t>Selecție competitivă_Achiziții opere de Artă_MNB 2024, Sibiu</t>
  </si>
  <si>
    <t>participant_lucrare pictură</t>
  </si>
  <si>
    <t>https://sibiuindependent.ro/2024/10/21/lista-finalistilor-pentru-achizitia-de-arta-contemporana-la-muzeul-de-arta-contemporana-din-cadrul-muzeului-brukenthal-sibiu/</t>
  </si>
  <si>
    <t>15.06.-21.10.2024</t>
  </si>
  <si>
    <t xml:space="preserve">CONFERINȚA INTERNAȚIONALĂ „PATRIMONIUL CULTURAL DE IERI – IMPLICAȚII ÎN DEZVOLTAREA SOCIETĂȚII DE MÂINE”, Secțiunea 2 Conservarea şi restaurarea patrimoniului cultural – experiență şi bune practice /
Conservation and restoration of cultural heritage – experience and best practices, Iași, Academia de Științe a Moldovei_prezentare lucrare „Restaurarea icoanei pe lemn Sfântul Apostol Matia / Restoration of the icon on wood "Saint Apostle Matia"         </t>
  </si>
  <si>
    <t>Moldova</t>
  </si>
  <si>
    <t>https://asm.md/sites/default/files/2024-02/program%20preliminar%20conferinta%208%20februarie%20femei%20in%20cercetare.pdf;
      https://ibn.idsi.md/en/vizualizare_articol/204084</t>
  </si>
  <si>
    <t>8 februarie 2024</t>
  </si>
  <si>
    <t>30x1,5x1,5:2</t>
  </si>
  <si>
    <t xml:space="preserve">8th ETICCH International Conference on
Research, Conservation and Access to Wood Heritage
Forest Products and Subproducts
ASTRA Museum Sibiu, ROMANIA
cu lucrarea „Restoration of the Collapsed Artistic Components of the Wooden Church in Surduc, Cluj County”
</t>
  </si>
  <si>
    <t>&lt;  100</t>
  </si>
  <si>
    <t>https://muzeulastra.ro/conservare-restaurare/activitatea-cepcor/activitate-cepcor-2024/; https://muzeulastra.ro/wp-content/uploads/2024/09/Final-Program-Sibiu_26-27Sept2024-bis.pdf</t>
  </si>
  <si>
    <t>26-27 september 2024</t>
  </si>
  <si>
    <t>30x1,5:2</t>
  </si>
  <si>
    <t>Conferința internațională Tangible and Intangible Cultural Heritage: a Dichotomy under Debate, ULBS cu lucrarea: Relocation, Restoration, and Valorization of a Church in
Transylvania</t>
  </si>
  <si>
    <t>https://grants.ulbsibiu.ro/elabchrom/conference-2024/; https://grants.ulbsibiu.ro/elabchrom/wp-content/uploads/Tangible-and-Intangible-Heritage-Conference-2024-Programme.pdf</t>
  </si>
  <si>
    <t>30x1.5x1,5</t>
  </si>
  <si>
    <t>Painting Workshop în cadrul Conferinței internaționale de Educație Nonformală I.N.E.C. 2024 - ediția a 9-a,Ibănești Pădure https://www.ulbsibiu.ro/ro/event/international-non-formal-education-conference-inec/</t>
  </si>
  <si>
    <t>Coord. Atelier de pictură</t>
  </si>
  <si>
    <t>28 septembrie 2024</t>
  </si>
  <si>
    <t>Simpozion FR. I RAINER 2024, ANTROPOLIGIE ȘI URBANISM, locație: Biblioteca Academiei Române, București, prezentare lucrare: Restaurarea icoanei pe sticlă Sfânta Treime / Restoration of the Icon on Glass Holy Trinity, p. 54</t>
  </si>
  <si>
    <t>Journal of the Academical Society of Anthropology, JASA</t>
  </si>
  <si>
    <t>30:2=</t>
  </si>
  <si>
    <t>Simpozion FR. I RAINER 2024, ANTROPOLIGIE ȘI APTITUDINI, locație: BIBLIOTECA JUDEȚEANĂ ASTRA, SIBIU, prezentare lucrare: RESTAURAREA ICOANEI PE LEMN SFÂNTUL APOSTOL MATIA / RESTORATION OF THE ICON ON WOOD SAINT APOSTLE MATIA, p. 6</t>
  </si>
  <si>
    <t>30x0</t>
  </si>
  <si>
    <t>Lansare volumTradition und Transition im deutschsprachigen Bildungswesen in Rumänien, 17 octombrie 2024, FDGR, Sibiu_ dovadă atașată</t>
  </si>
  <si>
    <t>Diana Mihăescu, Lia Bologa, Diana Biclea</t>
  </si>
  <si>
    <t>Conferinţa Naţională PIPP - Ediţia a IX-a, Scoala Altfel - Educație și instrucție</t>
  </si>
  <si>
    <t xml:space="preserve">națională </t>
  </si>
  <si>
    <t>https://sites.google.com/ulbsibiu.ro/conferintapipp</t>
  </si>
  <si>
    <t>workshop</t>
  </si>
  <si>
    <t>23.11.2024</t>
  </si>
  <si>
    <t xml:space="preserve">peste 200 </t>
  </si>
  <si>
    <t xml:space="preserve">membru oganizator </t>
  </si>
  <si>
    <t xml:space="preserve">Diana Bîclea, Diana Mihăescu, Lia Bologa </t>
  </si>
  <si>
    <t>"Perspectivele și Problemele Integrării în Spațiul European al Cercetării și Educației",</t>
  </si>
  <si>
    <t>internatională</t>
  </si>
  <si>
    <t>Republica Moldova</t>
  </si>
  <si>
    <t xml:space="preserve">peste 100 </t>
  </si>
  <si>
    <t>https://conference-prospects.usch.md/wp-content/uploads/2025/03/Agenda-Conferintei_2024.pdf</t>
  </si>
  <si>
    <t>6 iiunie 2024</t>
  </si>
  <si>
    <t>VIITORUL ÎNCEPE AZI:  SOLUȚII PRACTICE PENTRU PROGRES IN  INVATAMANTUL PRIMAR</t>
  </si>
  <si>
    <t xml:space="preserve">https://sites.google.com/view/confsolutiipracticepipp/program </t>
  </si>
  <si>
    <t>13.12.2024</t>
  </si>
  <si>
    <t>https://sites.google.com/view/confsolutiipracticepipp/program</t>
  </si>
  <si>
    <t>Conferința Națională  PIPP Școala Altfel - Educație și instrucție</t>
  </si>
  <si>
    <t>conferință virtuală</t>
  </si>
  <si>
    <t>https://sites.google.com/ulbsibiu.ro/conferintapipp/comitet-%C5%9Ftiin%C8%9Bific</t>
  </si>
  <si>
    <t>"Perspectivele și problemele integrării în spațiul european al cercetării și educației",</t>
  </si>
  <si>
    <t xml:space="preserve">https://ibn.idsi.md/vizualizare_articol/213797 </t>
  </si>
  <si>
    <t>Kadir Tunçer
Albena Vutsova 
Hasan Arslan 
Lia Bologa</t>
  </si>
  <si>
    <t>22nd International Primary Teacher Education Symposium</t>
  </si>
  <si>
    <t xml:space="preserve">Turcia </t>
  </si>
  <si>
    <t xml:space="preserve">https://usos.soedernegi.org/en </t>
  </si>
  <si>
    <t>12-15.11.2024</t>
  </si>
  <si>
    <t>Bologa Lia</t>
  </si>
  <si>
    <t xml:space="preserve">Lia Bologa </t>
  </si>
  <si>
    <t xml:space="preserve">https://sites.google.com/view/confsolutiipracticepipp/pagina-de-pornire?authuser=0 </t>
  </si>
  <si>
    <t>Kifor Stefania</t>
  </si>
  <si>
    <t>Alternative educaționale - Suport pentru dezvoltarea socio-emoțională</t>
  </si>
  <si>
    <t>https://sites.google.com/ulbsibiu.ro/conferintapipp/comitet-de-organizare?authuser=0</t>
  </si>
  <si>
    <t>9 decembrie 2023</t>
  </si>
  <si>
    <t>Begegnungstag "Rhythmik kunterbunt", Rhythmik Schweiz</t>
  </si>
  <si>
    <t>international</t>
  </si>
  <si>
    <t>Helvetia</t>
  </si>
  <si>
    <t>https://www.rhythmik.ch/kalender</t>
  </si>
  <si>
    <t>Spektrum Rhythmik. Musik, Bewegung, Stimme, Bildende Kunst im Dialog, Landesakademie Ochsenhausen (Universität für Musik und darstellende Kunst Wien, Hochschule für Musik Franz Liszt Weimar, Ostbayrische Technische Hochschule, Arbeitskreis Musik und Bewegun/Rhythmik an Hochschulen e.v.)</t>
  </si>
  <si>
    <t>Germania</t>
  </si>
  <si>
    <t>https://www.landesakademie-ochsenhausen.de/de/kurse/spektrum-rhythmik</t>
  </si>
  <si>
    <t>Colocviu de cecertare, Compartimentul Dialog Intercultural la https://centers.ulbsibiu.ro/ccpisc/</t>
  </si>
  <si>
    <t xml:space="preserve">national </t>
  </si>
  <si>
    <t>https://www.facebook.com/p/PIPP-De-ULBS-100063248829835/</t>
  </si>
  <si>
    <t>Mag Alina Georgeta</t>
  </si>
  <si>
    <t>Conferința Internațională de Educație Nonformală INEC 2024, Ediția a-9a.</t>
  </si>
  <si>
    <t>România, Ibănești Pădure, Județul Mureș</t>
  </si>
  <si>
    <t>membru în comitetul organizatoric</t>
  </si>
  <si>
    <t>Conferința Internațională de Educație Nonformală INEC 2024, Ediția a-9a</t>
  </si>
  <si>
    <t>workshop știinșific - "Gamification in education &amp; teaching with joy"</t>
  </si>
  <si>
    <t>peste 30 de participanți</t>
  </si>
  <si>
    <t>https://conferences.ulbsibiu.ro/inec/ro/program/</t>
  </si>
  <si>
    <t>prezentare</t>
  </si>
  <si>
    <t>Neacșu Mihaela Gabriela, Muntean Trif Letiția Simona, Glava Adina Elena, Mag Alina Georgeta</t>
  </si>
  <si>
    <t>Conferința națională de cercetare în educație - "Educația în era incertitudinii: reflecții și perspective pentru viitor", CERED 2024 (ARCE)</t>
  </si>
  <si>
    <t>prezentare de lucrare științifică - "Cariera didactică – de la motivație la succes profesional: reflecții ale profesorilor, incertitudini și interogații ale momentului"</t>
  </si>
  <si>
    <t>România, Oradea</t>
  </si>
  <si>
    <t>https://arced.ro/cered/</t>
  </si>
  <si>
    <t>3-5 octombrie 2024</t>
  </si>
  <si>
    <t>Conferința națională - Profesor autentic - surse și resurse pentru dezvoltarea competențelor profesionale, Universitatea "Ștefan cel Mare" Suceava, 2024</t>
  </si>
  <si>
    <t>prezentare - "Intervenții educaționale în școala incluzivă românească"</t>
  </si>
  <si>
    <t>România, Suceava</t>
  </si>
  <si>
    <t>https://www.facebook.com/FSED.USV/posts/v%C4%83-invit%C4%83m-s%C4%83-celebr%C4%83m-ziua-%C3%AEnv%C4%83%C8%9B%C4%83torului-prin-participare-implicare-%C8%99i-%C3%AEnv%C4%83%C8%9Bare/954347799822208/</t>
  </si>
  <si>
    <t>Keynote speaker</t>
  </si>
  <si>
    <t>5 iunie 2024</t>
  </si>
  <si>
    <t>Conferința Națională Interdisciplinară de Psihopedagogie Specială, Ediția a II-a, Politici și strategii de incluziune în mediul universitar. Dileme și provocări.</t>
  </si>
  <si>
    <t>prezentare științifică - "Perspectiva unei cariere didactice prin vocea studenților cu nevoi speciale"</t>
  </si>
  <si>
    <t>România, Iași</t>
  </si>
  <si>
    <t>https://pps-edu.ro/keynote-speakers</t>
  </si>
  <si>
    <t>29 noiembrie 2024</t>
  </si>
  <si>
    <t>Conferinta  PIPP editia a IX a</t>
  </si>
  <si>
    <t>on line</t>
  </si>
  <si>
    <t>23 .noiembrie 2024</t>
  </si>
  <si>
    <t xml:space="preserve"> SIMPOZIONUL REGIONAL ȘI INTERJUDEȚEAN „Lumea magică a basmelor”  organizat de CCD Sibiu</t>
  </si>
  <si>
    <t>național</t>
  </si>
  <si>
    <t xml:space="preserve"> 	2024, speaker, „Prin cuvânt spre suflet. Literația și pedagogia teatrală”</t>
  </si>
  <si>
    <t xml:space="preserve">https://www.ccdsibiu.ro/2024/06/05/simpozionul-regional-si-interjudetean-lumea-magica-a-basmelor-ed-a-v-a/ </t>
  </si>
  <si>
    <t>Literația și pedagogia teatrală,</t>
  </si>
  <si>
    <t xml:space="preserve"> 18 iunie 2024</t>
  </si>
  <si>
    <t>Conferinţa Naţională PIPP - Ediţia a IX-a. Școala Altfel – educație și instrucție</t>
  </si>
  <si>
    <t xml:space="preserve"> comitetul științific și de organizare</t>
  </si>
  <si>
    <t xml:space="preserve">membru în comitetul științific </t>
  </si>
  <si>
    <t xml:space="preserve"> formator atelier </t>
  </si>
  <si>
    <t>https://sites.google.com/ulbsibiu.ro/conferintapipp/program?authuser=0</t>
  </si>
  <si>
    <t>formator/ speaker: Rolul spectacolului de teatru în educație în cadrul</t>
  </si>
  <si>
    <t>realizare poster</t>
  </si>
  <si>
    <t>https://sites.google.com/ulbsibiu.ro/conferintapipp/pagina-de-pornire?authuser=0</t>
  </si>
  <si>
    <t>Conferința internaţională de educaţie nonformală I.N.E.C.</t>
  </si>
  <si>
    <t>internațional</t>
  </si>
  <si>
    <t>formator</t>
  </si>
  <si>
    <t>Ibănești Pădure</t>
  </si>
  <si>
    <t>coordonator workshop științific „Learning socio-emotional competence through theatre and play”</t>
  </si>
  <si>
    <t>27.09-29.09.2024</t>
  </si>
  <si>
    <t xml:space="preserve"> Săptămâna Verde la ULBS, </t>
  </si>
  <si>
    <t xml:space="preserve">organizator și coordonator workshop </t>
  </si>
  <si>
    <t>organizator workshop „Recycling – prin joc despre reciclare”</t>
  </si>
  <si>
    <t>26.04.2024.</t>
  </si>
  <si>
    <t>Workshop ”Pedagogie teatrală”,  Program pentru abilitare funcțională cuprins în calendarul activităților CCD Sibiu, conform OME 4224/06.07.2022</t>
  </si>
  <si>
    <t>formator - workshop științtific „Pedagogie teatrală”</t>
  </si>
  <si>
    <t xml:space="preserve"> Săptămâna Altfel la ULBS,  </t>
  </si>
  <si>
    <t>organizator workshop ”De-a dascălul”</t>
  </si>
  <si>
    <t>formator workshop „De-a dascălul”</t>
  </si>
  <si>
    <t>15.03.2024.</t>
  </si>
  <si>
    <t>Topoi, Places and Spaces in an intercultural Perspective. Annual GIP Conference</t>
  </si>
  <si>
    <t>străinătate, Tübingen, Germania</t>
  </si>
  <si>
    <t>http://www.int-gip.de/fileadmin/user_upload/Annual_Conference_SIP_-_GIP_2024_Flyer_FINAL.pdf</t>
  </si>
  <si>
    <t>9-11 May 2024</t>
  </si>
  <si>
    <t xml:space="preserve">Conferință anuala CEESP: </t>
  </si>
  <si>
    <t>străinătate, Trnava, Slovacia</t>
  </si>
  <si>
    <t>https://ceesp.org/module/event/view.php?id=100731&amp;show=PROG#day3</t>
  </si>
  <si>
    <t>4-6 Septembrie 2024</t>
  </si>
  <si>
    <t>Fenomenologia Existenzialismo Marxismo</t>
  </si>
  <si>
    <t>străinătate, Napoli, Italia</t>
  </si>
  <si>
    <t>https://www.filosofia.studiumanistici.unina.it/wp-content/uploads/sites/7/2024/12/programma-convegno-fenomenologia-esistenzialismo-marxismo-scaled.jpg</t>
  </si>
  <si>
    <t>19-20 Decembrie 2024</t>
  </si>
  <si>
    <t>Rombachs Denken und die ostasiatische Philosophie</t>
  </si>
  <si>
    <t>https://uni-tuebingen.de/securedl/sdl-eyJ0eXAiOiJKV1QiLCJhbGciOiJIUzI1NiJ9.eyJpYXQiOjE3NDUwNzkxMjQsImV4cCI6MTc0NTE2OTEyNCwidXNlciI6MCwiZ3JvdXBzIjpbMCwtMV0sImZpbGUiOiJmaWxlYWRtaW4vVW5pX1R1ZWJpbmdlbi9FaW5yaWNodHVuZ2VuL1plbnRyYWxlX0VpbnJpY2h0dW5nZW4vQ29sbGVnZV9vZl9GZWxsb3dzL0Rva3VtZW50ZS9Qcm9ncmFtbV9Sb21iYWNoVGFndW5nLnBkZiIsInBhZ2UiOjIyMTEwMH0.f_gAf0Je9timyHbtNGK2RqpfNFre0ugOPhKqEhcW4UI/Programm_RombachTagung.pdf</t>
  </si>
  <si>
    <t>8-10 oct. 2024„</t>
  </si>
  <si>
    <t>Conferință anuală a societății române de Fenomenologie</t>
  </si>
  <si>
    <t>https://phenomenology.ro/cfp-fenomenologia-expresiei-artistice-poezie-muzica-arte-vizuale-conferinta-anuala-srf-cluj-napoca-15-16-noiembrie-2024/</t>
  </si>
  <si>
    <t>Prezentare de carte:Tradition und Transition im deutschsprachigen Bildungswesen</t>
  </si>
  <si>
    <t>https://www.facebook.com/story.php?story_fbid=856198593165094&amp;id=100063248829835&amp;rdid=Yd7oAvWSGDN1HZeT</t>
  </si>
  <si>
    <t>17.oct. 2024</t>
  </si>
  <si>
    <t>Colocviu de prezentare de carte:Pädagogik</t>
  </si>
  <si>
    <t>https://www.facebook.com/story.php?story_fbid=718630283790235&amp;id=100069298086054&amp;rdid=RLo06vLtrLBppm1S</t>
  </si>
  <si>
    <t>4.aprilie 2024</t>
  </si>
  <si>
    <t>Colocviu: Hermannstädter Gespräche, Zu den Wurzeln</t>
  </si>
  <si>
    <t>https://www.facebook.com/story.php?story_fbid=865121932272760&amp;id=100063248829835&amp;rdid=meW9x3LavCnboqM1</t>
  </si>
  <si>
    <t>6.11.2024</t>
  </si>
  <si>
    <t>Nardiv: Expert Workshop Cultural Exchange and Mutual Perceptions in Eastern and Western Europe at the Treshold of the Digital Age</t>
  </si>
  <si>
    <t>https://nardiv.eu/events/past-events.html?view=article&amp;id=27:2024-07-expertworkshop-miercureaciuc&amp;catid=9</t>
  </si>
  <si>
    <t>17-19 iulie 2024</t>
  </si>
  <si>
    <t>Conferința INEC</t>
  </si>
  <si>
    <t xml:space="preserve">27-29 Septembrie 2024 </t>
  </si>
  <si>
    <t>Colocviu de cercetare interdisciplinar</t>
  </si>
  <si>
    <t>https://www.facebook.com/story.php?story_fbid=777076601077294&amp;id=100063248829835&amp;rdid=Ei8w1KDqXhqgzvHW</t>
  </si>
  <si>
    <t>principal</t>
  </si>
  <si>
    <t>6.03.2024</t>
  </si>
  <si>
    <t>27.03.2024</t>
  </si>
  <si>
    <t>10.04.2024</t>
  </si>
  <si>
    <t>24.04.2024</t>
  </si>
  <si>
    <t>11.05.2024</t>
  </si>
  <si>
    <t>29.05.2024</t>
  </si>
  <si>
    <t>5.06.2024</t>
  </si>
  <si>
    <t>https://www.facebook.com/story.php?story_fbid=876445627807057&amp;id=100063248829835&amp;rdid=huaIp5jNQFv3JpIR</t>
  </si>
  <si>
    <t>11.12.2024</t>
  </si>
  <si>
    <t>20.11.2024</t>
  </si>
  <si>
    <t>16.10.2024</t>
  </si>
  <si>
    <t>6.noiembrie 2024</t>
  </si>
  <si>
    <t>participant/prezentare</t>
  </si>
  <si>
    <t>https://www.facebook.com/story.php?story_fbid=675797291205226&amp;id=100063248829835&amp;rdid=BWsb55uKLKsOTSHd</t>
  </si>
  <si>
    <t>10.01.2024</t>
  </si>
  <si>
    <t>PFÜTZNER, Robert; CIOFLEC, Eveline</t>
  </si>
  <si>
    <t>Interdisziplinäes Forschungskolloqium der Forschungsgruppe Interkultureller Dialog</t>
  </si>
  <si>
    <t>Conferinţa Naţională PIPP - Ediţia a IX-a,</t>
  </si>
  <si>
    <t xml:space="preserve"> Cum să reducem anxietatea matematică la școlarul mic? 
Soluții practice pentru cadrele didactice din învățământul primar</t>
  </si>
  <si>
    <t>Bîclea Diana</t>
  </si>
  <si>
    <t>Conferință națională</t>
  </si>
  <si>
    <t>Comitet de organizare</t>
  </si>
  <si>
    <t>membru organizator</t>
  </si>
  <si>
    <t>https://sites.google.com/view/confsolutiipracticepipp/date-de-contact</t>
  </si>
  <si>
    <t>https://sites.google.com/view/confsolutiipracticepipp/descriere-workshop</t>
  </si>
  <si>
    <t>internationalaă</t>
  </si>
  <si>
    <t>partcipant</t>
  </si>
  <si>
    <t>https://conference-prospects.usch.md</t>
  </si>
  <si>
    <t>Ciochină Ingrid Cezarina Elena</t>
  </si>
  <si>
    <t xml:space="preserve"> INTERNATIONAL CONFERENCE - GLOBALIZATION, INTERCULTURAL DIALOGUE ANDNATIONAL IDENTITY PROCEEDINGS</t>
  </si>
  <si>
    <t>https://asociatia-alpha.ro/cnfr.php?conf=gidni</t>
  </si>
  <si>
    <t>18-19 Mai 2024</t>
  </si>
  <si>
    <t>Ciochină Cezarina</t>
  </si>
  <si>
    <t>Mărășescu Maria-Cristina</t>
  </si>
  <si>
    <t>Creșterea securității datelor și infrastructurii de cercetare</t>
  </si>
  <si>
    <t>iulie-noiembrie 2024</t>
  </si>
  <si>
    <t>Creșterea calității proiectelor de cercetare</t>
  </si>
  <si>
    <t>Aspecte etice și sociale ale utilizării AI</t>
  </si>
  <si>
    <t>Dezvoltarea competențelor în utilizarea tehnologiei AI</t>
  </si>
  <si>
    <t>Human Security. Theoretical Approach and Practical Applications</t>
  </si>
  <si>
    <t xml:space="preserve">România </t>
  </si>
  <si>
    <t>HSTAPA Conference (ulbsibiu.ro)</t>
  </si>
  <si>
    <t>08.11. 2024</t>
  </si>
  <si>
    <t>Human security: Theoretical approaches and practical applications</t>
  </si>
  <si>
    <t>https://conferences.ulbsibiu.ro/hstapa/</t>
  </si>
  <si>
    <t>membru comitet organizare</t>
  </si>
  <si>
    <t>Bogdan Gheorghiță</t>
  </si>
  <si>
    <t>Noi provocari in Stiintele socio-umane la inceputul mileniului III</t>
  </si>
  <si>
    <t>Ro - online</t>
  </si>
  <si>
    <t>Smart Cities International Conference (SCIC) „Resilien Communities Empowered by Collective Intelligence</t>
  </si>
  <si>
    <t>Ro - fizic</t>
  </si>
  <si>
    <t>https://smart-edu-hub.eu/about-scic12/conference-program2024</t>
  </si>
  <si>
    <t>4-6.12.2024</t>
  </si>
  <si>
    <t>Luca Sabina Adina și Bogdan Gheorghiță</t>
  </si>
  <si>
    <t xml:space="preserve">Smart Cities International Conference, SNSPA, cu lucrarea  ”Local policies and consumer behavior towards smart technologies in urban areas: case study - Sibiu municipality” </t>
  </si>
  <si>
    <t>Bucuresti, SNSPA</t>
  </si>
  <si>
    <t>https://smart-edu-hub.eu/scic12</t>
  </si>
  <si>
    <t>4-6 decembrie 2024</t>
  </si>
  <si>
    <t>Human Security. Theoretical Approaches and Practical Applications</t>
  </si>
  <si>
    <t>Membru in comitetul de organizare</t>
  </si>
  <si>
    <t>https://conferences.ulbsibiu.ro/hstapa/hstapa-2024/</t>
  </si>
  <si>
    <t>Membru in comitetul de organizare; prezentare de lucrare</t>
  </si>
  <si>
    <t>PREVENIREA ŞI COMBATEREA CRIMINALITĂŢII:
PROBLEME, SOLUŢII ŞI PERSPECTIVE,
Ediția a VI-a</t>
  </si>
  <si>
    <t>Prezentare de lucrare</t>
  </si>
  <si>
    <t>https://academy.police.md/wp-content/uploads/2024/06/Agenda_conferintei_scolii_doctorale_final_24_06_2024.pdf</t>
  </si>
  <si>
    <t>Green Deal Challenges for a
Sustainable Future of the EU</t>
  </si>
  <si>
    <t>https://sites.euro.ubbcluj.ro/sdrise/conferinta-internationala-a-doctoranzilor-green-deal-challenges-for-a-sustainable-future-of-the-eu/</t>
  </si>
  <si>
    <t>https://academy.police.md/wp-content/uploads/2025/01/Conferinta_internationala_LV_editie_speciala_24_06_2024.pdf</t>
  </si>
  <si>
    <t>25 aprilie 2024</t>
  </si>
  <si>
    <t xml:space="preserve">Organizator principal </t>
  </si>
  <si>
    <r>
      <rPr>
        <rFont val="Arial Narrow"/>
        <b/>
        <color rgb="FF000000"/>
        <sz val="10.0"/>
      </rPr>
      <t xml:space="preserve">100x1,5 (locație) </t>
    </r>
    <r>
      <rPr>
        <rFont val="Arial Narrow"/>
        <b/>
        <color rgb="FF000000"/>
        <sz val="10.0"/>
      </rPr>
      <t xml:space="preserve">150   </t>
    </r>
    <r>
      <rPr>
        <rFont val="Arial Narrow"/>
        <b/>
        <color rgb="FF000000"/>
        <sz val="10.0"/>
      </rPr>
      <t>150x1,5 (anvergură)</t>
    </r>
    <r>
      <rPr>
        <rFont val="Arial Narrow"/>
        <b/>
        <color rgb="FF000000"/>
        <sz val="10.0"/>
      </rPr>
      <t xml:space="preserve"> 225</t>
    </r>
  </si>
  <si>
    <t>International Conference Migration Dynamics and New Trends in European (In)Security, Cluj-Napoca, October, 23rd-24th, 2024</t>
  </si>
  <si>
    <t>Atașat dovadă</t>
  </si>
  <si>
    <t xml:space="preserve">Keynote speaker </t>
  </si>
  <si>
    <t>23-24.10.2024</t>
  </si>
  <si>
    <t>International Scientific Seminar-Communicating the EU: between AI and social networkUniversita Degli Studi Firenze</t>
  </si>
  <si>
    <t xml:space="preserve">Italia </t>
  </si>
  <si>
    <t>09 04.2024</t>
  </si>
  <si>
    <t xml:space="preserve">30x2 </t>
  </si>
  <si>
    <t>5th International Week, Universita Degli Studi Firenze, International workshop</t>
  </si>
  <si>
    <t xml:space="preserve">Keynotespeaker  </t>
  </si>
  <si>
    <t>08 04.2024</t>
  </si>
  <si>
    <t xml:space="preserve">50x2 </t>
  </si>
  <si>
    <t>Agenda HSTAPA 2024 – HSTAPA Conference</t>
  </si>
  <si>
    <t>08.11.2024</t>
  </si>
  <si>
    <t xml:space="preserve">Ediția a IV-a a școlii de vară „Comunicare strategică, digitalizare și securitate” </t>
  </si>
  <si>
    <t xml:space="preserve">https://www.animv.ro/2024-scoala-de-vara/ </t>
  </si>
  <si>
    <r>
      <rPr>
        <rFont val="Arial Narrow"/>
        <color rgb="FF000000"/>
        <sz val="10.0"/>
      </rPr>
      <t xml:space="preserve">Keynote speaker                     </t>
    </r>
    <r>
      <rPr>
        <rFont val="Arial Narrow"/>
        <color rgb="FF000000"/>
        <sz val="10.0"/>
      </rPr>
      <t xml:space="preserve">Atașat certificat </t>
    </r>
  </si>
  <si>
    <t xml:space="preserve">18.09.2024 </t>
  </si>
  <si>
    <t xml:space="preserve">Moderator Panel </t>
  </si>
  <si>
    <r>
      <rPr>
        <rFont val="Arial Narrow"/>
        <color rgb="FF000000"/>
        <sz val="10.0"/>
      </rPr>
      <t xml:space="preserve">Moderator Panel                     </t>
    </r>
    <r>
      <rPr>
        <rFont val="Arial Narrow"/>
        <color rgb="FF000000"/>
        <sz val="10.0"/>
      </rPr>
      <t>Atașat program</t>
    </r>
    <r>
      <rPr>
        <rFont val="Arial Narrow"/>
        <color rgb="FF000000"/>
        <sz val="10.0"/>
      </rPr>
      <t xml:space="preserve"> </t>
    </r>
  </si>
  <si>
    <t>SUSI International Conference „Journalism, Technology&amp;Democracy”</t>
  </si>
  <si>
    <t xml:space="preserve">USA </t>
  </si>
  <si>
    <t>ASU's Cronkite School to host international scholars, students for SUSI programs | ASU News</t>
  </si>
  <si>
    <t xml:space="preserve">Participant  </t>
  </si>
  <si>
    <t>02.07.2025</t>
  </si>
  <si>
    <t>The Knowledge – Based Organization (KBO) 2024</t>
  </si>
  <si>
    <t>https://sciendo.com/journal/KBO?top-tab=volumes-issues&amp;content-tab=editorial-board</t>
  </si>
  <si>
    <t>13-15.06.2024</t>
  </si>
  <si>
    <t>Gândirea Militară Românească,
Panel #4: 4 – The influence of technological and social factors on defence intelligence in the current security context (round table) 
Panel #6: Security and connectivity challenges in the Black Sea Region:
Interdependencies and divergences. 
Statul Major al Apărării, București.</t>
  </si>
  <si>
    <t>https://en-gmr.mapn.ro/pages/speakers-2024</t>
  </si>
  <si>
    <t>14-15 nov. 2023</t>
  </si>
  <si>
    <t>67.5</t>
  </si>
  <si>
    <t>Sustainable Development and Recovery of Ukraine: Scientific Solutions, Taras Sevchenco University of Kyiv &amp; UKRINFORM &amp; Global Studies Center (LBUS).</t>
  </si>
  <si>
    <t>Ucraina</t>
  </si>
  <si>
    <t xml:space="preserve"> https://grants.ulbsibiu.ro/roukr/upcoming-events/</t>
  </si>
  <si>
    <t>International Law and Diplomacy in the Black Sea Region, Romania-Ukraine Bilateral Chamber of Commerce.</t>
  </si>
  <si>
    <t>https://www.universuljuridic.ro/international-conference-on-international-law-and-diplomacy-in-the-black-sea-region-1st-edition/</t>
  </si>
  <si>
    <t>15.10.2024</t>
  </si>
  <si>
    <t>Civil-Military Coordination Meeting, NATO MNC-SE</t>
  </si>
  <si>
    <t>1,50</t>
  </si>
  <si>
    <t>1</t>
  </si>
  <si>
    <t>document atașat</t>
  </si>
  <si>
    <t>08-10.04.2024</t>
  </si>
  <si>
    <t>&lt;100</t>
  </si>
  <si>
    <t>International Conference ”Human Security. Theoretical Approaches and Practical Applications”</t>
  </si>
  <si>
    <t xml:space="preserve">Internațională </t>
  </si>
  <si>
    <t>organizator / membru în comitetul de organizare</t>
  </si>
  <si>
    <t>https://conferences.ulbsibiu.ro/hstapa/agenda-hstapa-2024/ https://conferences.ulbsibiu.ro/hstapa/committees/</t>
  </si>
  <si>
    <t xml:space="preserve">membru </t>
  </si>
  <si>
    <t>Serbian Political Science Association International Conference</t>
  </si>
  <si>
    <t>Serbia, Belgrad</t>
  </si>
  <si>
    <t>http://www.upns.rs/en/node/82 (documente atașate)</t>
  </si>
  <si>
    <t>European Consortium for Political Research General Conference</t>
  </si>
  <si>
    <t>Irlanda, Dublin</t>
  </si>
  <si>
    <t>https://ecpr.eu/Events/251 (documente atașate)</t>
  </si>
  <si>
    <t>Conferința anuală a Facultății de Istorie a Universității București</t>
  </si>
  <si>
    <t>https://istorie.unibuc.ro/facultate/2024/09/30/call-for-applications-conferinta-anuala-a-facultatii-de-istorie-7-8-noiembrie-2024/</t>
  </si>
  <si>
    <t>7-8 noiembrie 2024</t>
  </si>
  <si>
    <t>30X 1.5</t>
  </si>
  <si>
    <t> Addressing Emerging Threats: Police Strategies for Safety and Security in the Baltic Sea Region and Eastern Europe</t>
  </si>
  <si>
    <t xml:space="preserve"> Södertörn University </t>
  </si>
  <si>
    <t>https://www.csms.se/artiklar/aktuellt/addressing-emerging-threats-police-strategies-for-safety-and-security-in-the-baltic-sea-region-and-</t>
  </si>
  <si>
    <t>9 -11 octombrie 2024</t>
  </si>
  <si>
    <t>Birdging borders. Social policies in Romania and Germany (intenational workshop)</t>
  </si>
  <si>
    <t>29 cctombrie 2024</t>
  </si>
  <si>
    <t>TANGIBLE AND INTANGIBLE CULTURAL HERITAGE: A Dichotomy Under Debate</t>
  </si>
  <si>
    <t xml:space="preserve">participant cu lucrare </t>
  </si>
  <si>
    <t xml:space="preserve"> 24-25 octombrie 2024 </t>
  </si>
  <si>
    <t>membru comitetul de organizare</t>
  </si>
  <si>
    <t>https://conferences.lu.lv/event/396/</t>
  </si>
  <si>
    <t>mmbru comitetul de organizare</t>
  </si>
  <si>
    <t xml:space="preserve"> 6 -8 martie 2024</t>
  </si>
  <si>
    <t>Tendencies of knowledge
and social development
st in the 21s century
8th edition</t>
  </si>
  <si>
    <t xml:space="preserve">Universitatea "1 Decembrie 1918”  Alba Iulia </t>
  </si>
  <si>
    <t>https://uab.ro/media/documente/PROGRAM_TKSD_KDOGQzh.pdf</t>
  </si>
  <si>
    <t>11-12 Decembrie 2024</t>
  </si>
  <si>
    <t xml:space="preserve">Mobility paradigms </t>
  </si>
  <si>
    <t>UBE Franta</t>
  </si>
  <si>
    <t>https://www.forthem-alliance.eu/media/events/detailed-view/mobility-paradigms-human-mobility-and-migration-from-ancient-times-to-the-present-day</t>
  </si>
  <si>
    <t>1-4 iulie 2024</t>
  </si>
  <si>
    <t>Beju Anabella-Maria</t>
  </si>
  <si>
    <t>IECS 2024: 31ST INTERNATIONAL ECONOMIC CONFERENCE OF SIBIU</t>
  </si>
  <si>
    <t>https://easychair.org/smart-program/IECS2024/</t>
  </si>
  <si>
    <t>24-25.05.2024</t>
  </si>
  <si>
    <t>Ciocan Tatiana-Ioana</t>
  </si>
  <si>
    <t>Fostering Cross-disciplinary Reflections to Bridge Societal Divides -REFLECT-</t>
  </si>
  <si>
    <t>https://conferences.ulbsibiu.ro/asjrps/</t>
  </si>
  <si>
    <t>Membru organizare</t>
  </si>
  <si>
    <t>21-23.11.2024</t>
  </si>
  <si>
    <t>https://noapteacercetatorilor.ulbsibiu.ro/ro/</t>
  </si>
  <si>
    <t>Zona montană sub aspect economic, social și tradițional</t>
  </si>
  <si>
    <t>https://icdm.ro/</t>
  </si>
  <si>
    <t xml:space="preserve">Științele socio-umane la începutul mileniul III, ediția a XVII-a, </t>
  </si>
  <si>
    <t>participant - prezentare lucrare</t>
  </si>
  <si>
    <t>Institutul de Cercetări Socio-Umane, Sibiu, România</t>
  </si>
  <si>
    <t>Actualități și perspective în comunitățile rural-montane</t>
  </si>
  <si>
    <t>Institutul pentru Cercetare-Dezvoltare pentru Montanologie Cristian, Sibiu, România</t>
  </si>
  <si>
    <t>19-20 septembrie, 2024</t>
  </si>
  <si>
    <t>Fostering Cross-disciplinarz Reflections to Bridge Societal Divides - REFLECT-</t>
  </si>
  <si>
    <t>Universitatea Lucian Blaga din Sibiu, FSSU, DASJRPS</t>
  </si>
  <si>
    <t>https://conferences.ulbsibiu.ro/asjrps/wp-content/uploads/Reflect_conference-programme-2024.pdf</t>
  </si>
  <si>
    <t>21-23 noiembrie 2024</t>
  </si>
  <si>
    <t>30*1,5=45</t>
  </si>
  <si>
    <t>Standard Language. Language Usage. Language Identities</t>
  </si>
  <si>
    <t xml:space="preserve"> University of Zürich</t>
  </si>
  <si>
    <t>https://www.ds.uzh.ch/dam/jcr:3882834d-e5b8-4509-a8f0-07af5c19cd75/Tagungsprogramm_V240824.pdf</t>
  </si>
  <si>
    <t>28-30 august 2024</t>
  </si>
  <si>
    <t>30*2=60</t>
  </si>
  <si>
    <t xml:space="preserve">Antropology of communication </t>
  </si>
  <si>
    <t>organizator - membru în comitetul științific</t>
  </si>
  <si>
    <t>https://www.lobbyart-anthropology.ro/Anthropology--and--Communication.php</t>
  </si>
  <si>
    <t>septembrie, 2024</t>
  </si>
  <si>
    <t>50*1,5</t>
  </si>
  <si>
    <t>https://conferences.ulbsibiu.ro/asjrps/organising-committee/</t>
  </si>
  <si>
    <t>50*1,5*1,5</t>
  </si>
  <si>
    <t>58.Linguistisches Kolloquium/</t>
  </si>
  <si>
    <t>organizator - membru</t>
  </si>
  <si>
    <t>Linguistisches Kolloquium,  University of Zürich, Switzerland</t>
  </si>
  <si>
    <t>https://sites.google.com/view/lingcoll/committee?authuser=0</t>
  </si>
  <si>
    <t>David-Anca Elena, Hasmațuchi Gabriel</t>
  </si>
  <si>
    <t>CONFERINȚA NAȚIONALĂ MULTIDISCIPLINARĂ „CREIER, NEUROȘTIINȚE ȘI SOCIETATE”- lucrarea „Locul neuroștiințelor în ziarele online din România”</t>
  </si>
  <si>
    <t>peste 100 de paricipanți</t>
  </si>
  <si>
    <t>https://cdn.uav.ro/documente/Universitate/Cercetare/program_final_conferinta_12_03_2024_240318_0816101.pdf</t>
  </si>
  <si>
    <t>V-Cybercult 2024: AI Artistry Unleashed. Image Generation and Creative Synthesis in the Era of Advanced Neural Networks</t>
  </si>
  <si>
    <t>Internaţională</t>
  </si>
  <si>
    <t>https://icma.arteiasi.ro/portfolio-items/v-cybercult-2024-ai-artistry-unleashed-image-generation-and-creative-synthesis-in-the-era-of-advanced-neural-networks/</t>
  </si>
  <si>
    <t>Noiembrie 1-2, 2024</t>
  </si>
  <si>
    <t>Fostering Cross-disciplinary Reflections to Bridge Societal Divides</t>
  </si>
  <si>
    <t>21-23 noiembrie, 2024</t>
  </si>
  <si>
    <t>Creative Bridge&amp;Knowledge. Proceedings 8th International Conference Anthropology of Comunication, Sbiu, September, 2024</t>
  </si>
  <si>
    <t>Membru în comitetul de organizare (p. 9)</t>
  </si>
  <si>
    <t>CONFERINȚA NAȚIONALĂ MULTIDISCIPLINARĂ „CREIER, NEUROȘTIINȚE ȘI SOCIETATE”- Universitatea „Aurel Vlaicu” din Arad</t>
  </si>
  <si>
    <t>membru comitet științific</t>
  </si>
  <si>
    <t>Congresul Internațional de Istorie a Presei, ediția a XVII-a, Iași, 27-28 septembrie. 2024 –lucrarea „Gazetăria ca mărturie culturală. Contribuția postdecembristă a scriitorului Vasile Avram”.</t>
  </si>
  <si>
    <t>90 participanți</t>
  </si>
  <si>
    <t xml:space="preserve">https://www.uaic.ro/wp-content/uploads/2024/09/program-ARIP-2024_c.pdf </t>
  </si>
  <si>
    <t>27-28.10.2024</t>
  </si>
  <si>
    <t>Tangible and Intangible Cultural Heritage: A Dichotomy under Debate</t>
  </si>
  <si>
    <t>Internatională</t>
  </si>
  <si>
    <t>https://conferences.ulbsibiu.ro/asjrps/programme/</t>
  </si>
  <si>
    <t>First Annual FORTHEM Conference: "FORTHEM - For the Future"</t>
  </si>
  <si>
    <t>Riga, Letonia (online)</t>
  </si>
  <si>
    <t>Națională/Locală</t>
  </si>
  <si>
    <t>Organizator Atelier audio storytelling</t>
  </si>
  <si>
    <t>27.09.2024</t>
  </si>
  <si>
    <t>International Graduate Conference
in Communication</t>
  </si>
  <si>
    <t>România/Timișoara</t>
  </si>
  <si>
    <t>https://allevents.in/timisoara/international-graduate-conference-in-communication-april-18th-19th-2024-uvt/200026391566239</t>
  </si>
  <si>
    <t>18-19 aprilie.2024</t>
  </si>
  <si>
    <t>Creative Bridge &amp; Knowledge</t>
  </si>
  <si>
    <t xml:space="preserve">https://lobbyart-anthropology.ro/Anthropology--and--Communication.php </t>
  </si>
  <si>
    <t>8th International Conference on Childhood and Adolescence</t>
  </si>
  <si>
    <t>Peniche, Portugalia</t>
  </si>
  <si>
    <t>https://eu-central-1.linodeobjects.com/evt4-media/documents/ICCA_24_Livro_de_Resumos_16fev_ITRX8Ah.pdf#page=14.10</t>
  </si>
  <si>
    <t>24-26 ianuarie 2024</t>
  </si>
  <si>
    <t>30*2</t>
  </si>
  <si>
    <t>Bejenaru_AncaMIoara</t>
  </si>
  <si>
    <t>14th EUROPEAN CONFERENCE FOR SOCIAL WORK RESEARCH</t>
  </si>
  <si>
    <t>München, Germania</t>
  </si>
  <si>
    <t>https://www.ecswr2025.org/</t>
  </si>
  <si>
    <t>recenzor</t>
  </si>
  <si>
    <t>12-14 March 2025  (activitatea de recenzare s-a derulat în perioada septembrie - noiembrie 2024
(a se vedea dovada atașată_Anexa_IC14)</t>
  </si>
  <si>
    <t>30*2*2</t>
  </si>
  <si>
    <t>Fostering Cross-disciplinary Reflections to Bridge Societal Divides The XIXth Conference of the Department of Social Work, Journalism, Public Relations, and Sociology</t>
  </si>
  <si>
    <t>Bobic Viorica</t>
  </si>
  <si>
    <t>Fostering Cross-disciplinary Reflections to Bridge Societal Divides - REFLECT</t>
  </si>
  <si>
    <t xml:space="preserve">https://conferences.ulbsibiu.ro/asjrps/ </t>
  </si>
  <si>
    <t>21- 23 noiembrie 2024</t>
  </si>
  <si>
    <t>Fostering Cross-disciplinary  Reflections to Bridge Societal Divides - REFLECT</t>
  </si>
  <si>
    <t xml:space="preserve">Organizator </t>
  </si>
  <si>
    <t>România - Sibiu</t>
  </si>
  <si>
    <t>21-23 noiembrie</t>
  </si>
  <si>
    <t>The role of religion in the social inclusion of Roma: past and present</t>
  </si>
  <si>
    <t>https://participatory.ro/ro/conferinta-2024/</t>
  </si>
  <si>
    <t>13-15 martie</t>
  </si>
  <si>
    <t>16th INTERNATIONAL CONGRESS
SCIENTIFIC RESEARCH, CHINA TO ADRIATIC</t>
  </si>
  <si>
    <t>Recenzor</t>
  </si>
  <si>
    <t>Peste 200 participanti</t>
  </si>
  <si>
    <t>https://www.icssca.org/_files/ugd/614b1f_20d23d4b2683449499a434855e56d6ac.pdf</t>
  </si>
  <si>
    <t>12-14 iulie</t>
  </si>
  <si>
    <t>Croitoru Alin and Sorina Corman (titlu: How (Un)attractive is Working in Agriculture in Romania: An Analysis of the General Population's Attitudes)</t>
  </si>
  <si>
    <t>Participant - prezentare lucrare - sectiune</t>
  </si>
  <si>
    <t>Sorina Corman and Croitoru Alin (titlu: Launch of the Lab of community development)</t>
  </si>
  <si>
    <t>Participant - prezentare workshop</t>
  </si>
  <si>
    <t>Participant - prezentare lucrare</t>
  </si>
  <si>
    <t>Corman Sorina and Croitoru Alin (titlu: Community-Led Development in Four Romanian Roma Communities: An In-Depth Analysis of Local Initiatives, in Terms of Resources)</t>
  </si>
  <si>
    <t xml:space="preserve">Corman Sorina (titlul The role of social services in community development in Romania) </t>
  </si>
  <si>
    <t>https://www.icssca.org/</t>
  </si>
  <si>
    <t>Corman Sorina (titlul: Case management in social care for the elderly in Romania: legal regulations and minimum quality standards)</t>
  </si>
  <si>
    <t>ISARC 7. INTERNATIONAL HASANKEYF SCIENTIFIC RESEARCH AND INNOVATION CONGRESS</t>
  </si>
  <si>
    <t>Peste 100 participanti</t>
  </si>
  <si>
    <t>https://en.isarconference.org/hasankeyf</t>
  </si>
  <si>
    <t>23-24 februarie</t>
  </si>
  <si>
    <t>Corman Sorina (titlul Strategies for the Integration of elderly people in a residential center)</t>
  </si>
  <si>
    <t>ISARC 2.INTERNATIONAL BLACK SEA SCIENTIFIC RESEARCH AND INNOVATION CONGRESS</t>
  </si>
  <si>
    <t>https://www.isarconference.org/2023-kongreleri</t>
  </si>
  <si>
    <t>29-30 iunie</t>
  </si>
  <si>
    <t>UBAK INTERNATIONAL SCIENTIFIC RESEARCH AND INNOVATION CONGRESS -II</t>
  </si>
  <si>
    <t>www.ubakkongre.com/research</t>
  </si>
  <si>
    <t>16-18 decembrie</t>
  </si>
  <si>
    <t>Sorescu Emilia Maria and Corman Sorina (titlul Socio-educational Integration
of Children from the Families
Receiving Social Benefits)</t>
  </si>
  <si>
    <t>The Fourteenth International Conference After Communism. East and West Under Scrutiny</t>
  </si>
  <si>
    <t>România - Craiova</t>
  </si>
  <si>
    <t>https://cepos.eu/upcoming2024</t>
  </si>
  <si>
    <t>15-16 martie</t>
  </si>
  <si>
    <t>Corman Sorina and Emilia Maria Sorescu (titlul Towards a policy for the development of social services in rural areas)</t>
  </si>
  <si>
    <t>Croitoru Alin, Mirela Stanciu, Monica Șerban și Sorina Corman (titlul Health and Safety in Sheep Farming in Romania: The Multi-Actor Perspective of SafeHabitus)</t>
  </si>
  <si>
    <t>https://conferences.lu.lv/event/396/contributions/2344/</t>
  </si>
  <si>
    <t>6-8 martie</t>
  </si>
  <si>
    <t xml:space="preserve">Corman Sorina and Ioana Andreea Bogoslov (titlul Considerations on integrating  AI  in elderly care centers)
</t>
  </si>
  <si>
    <t>8th International Scientific Conference - Tendencies of Knowledge and Social Development in the 21st Century</t>
  </si>
  <si>
    <t>România - Alba-Iulia</t>
  </si>
  <si>
    <t>https://uab.ro/centre/36-tksd/</t>
  </si>
  <si>
    <t xml:space="preserve">Zamfirescu Mares Dana and Corman Sorina (titlul Types of specific activities conducted with institutionalized adults with disabilities in a care and assistance center) </t>
  </si>
  <si>
    <t>Corman Sorina and Croitoru Alin (titlul: Community-based emergency social services for the homeless: regulations, standards, methodologies)</t>
  </si>
  <si>
    <t>The International Conference “Social Work in the Addictions and Health Care - Interdisciplinary Collaboration to Improve Quality of Services and Quality of Life”</t>
  </si>
  <si>
    <t>https://www.facebook.com/Well.Being.Specialist/</t>
  </si>
  <si>
    <t>13-14 decembrie</t>
  </si>
  <si>
    <t>Corman Sorina and Andreea Bogoslov (titlu: Analysis of residential care and medico-social work services for elderly,
chronically ill persons who are in terminal phase)</t>
  </si>
  <si>
    <t>Sorina Corman and Camelia Medeleanu (titlul: Institutionalization of dependent elderly in residential care and
assistance centers)</t>
  </si>
  <si>
    <r>
      <rPr>
        <rFont val="Arial Narrow"/>
        <color rgb="FF000000"/>
        <sz val="10.0"/>
      </rPr>
      <t> </t>
    </r>
    <r>
      <rPr>
        <rFont val="Arial Narrow"/>
        <color rgb="FF000000"/>
        <sz val="10.0"/>
      </rPr>
      <t>FSSU6</t>
    </r>
  </si>
  <si>
    <t>Fostering Cross-disciplinary Reflections  to Bridge Societal Divides - REFLECT- 2024</t>
  </si>
  <si>
    <t xml:space="preserve">21-23 NOVEMBER 2024 </t>
  </si>
  <si>
    <r>
      <rPr>
        <rFont val="Arial Narrow"/>
        <color rgb="FF000000"/>
        <sz val="10.0"/>
      </rPr>
      <t> </t>
    </r>
    <r>
      <rPr>
        <rFont val="Arial Narrow"/>
        <color rgb="FF000000"/>
        <sz val="10.0"/>
      </rPr>
      <t>FSSU6</t>
    </r>
  </si>
  <si>
    <t>21-23 NOVEMBER 2025</t>
  </si>
  <si>
    <r>
      <rPr>
        <rFont val="Arial Narrow"/>
        <color rgb="FF000000"/>
        <sz val="10.0"/>
      </rPr>
      <t> </t>
    </r>
    <r>
      <rPr>
        <rFont val="Arial Narrow"/>
        <color rgb="FF000000"/>
        <sz val="10.0"/>
      </rPr>
      <t>FSSU6</t>
    </r>
  </si>
  <si>
    <t>FORTHEM – For the Future (First Annual FORTHEM conference 2024)</t>
  </si>
  <si>
    <t>March 6-8, 2024</t>
  </si>
  <si>
    <t>Alin Croitoru, Delia Ștefenel and Raluca Muresan (titlu: Cultural Heritage and Cultural Consumption: How Do People Born in Sibiu and Internal Migrants Experience and Engage with Culture?)</t>
  </si>
  <si>
    <r>
      <rPr>
        <rFont val="Arial Narrow"/>
        <color rgb="FF000000"/>
        <sz val="10.0"/>
      </rPr>
      <t> </t>
    </r>
    <r>
      <rPr>
        <rFont val="Arial Narrow"/>
        <color rgb="FF000000"/>
        <sz val="10.0"/>
      </rPr>
      <t>FSSU6</t>
    </r>
  </si>
  <si>
    <t>October 24-25, 2024</t>
  </si>
  <si>
    <t>Alin Croitoru and Anamaria Tudorie (titlu: Understanding Public Interest in Preservation of Sibiu’s Local Heritage)</t>
  </si>
  <si>
    <r>
      <rPr>
        <rFont val="Arial Narrow"/>
        <color rgb="FF000000"/>
        <sz val="10.0"/>
      </rPr>
      <t> </t>
    </r>
    <r>
      <rPr>
        <rFont val="Arial Narrow"/>
        <color rgb="FF000000"/>
        <sz val="10.0"/>
      </rPr>
      <t>FSSU6</t>
    </r>
  </si>
  <si>
    <t>October 24-25, 2025</t>
  </si>
  <si>
    <t>Șerban Monica și Alin Croitoru (titlu: Exploring Press Coverage in Romania of Seasonal Migration in Agriculture During the Covid-19 Pandemic)</t>
  </si>
  <si>
    <r>
      <rPr>
        <rFont val="Arial Narrow"/>
        <color rgb="FF000000"/>
        <sz val="10.0"/>
      </rPr>
      <t> </t>
    </r>
    <r>
      <rPr>
        <rFont val="Arial Narrow"/>
        <color rgb="FF000000"/>
        <sz val="10.0"/>
      </rPr>
      <t>FSSU6</t>
    </r>
  </si>
  <si>
    <t>VII AGROMIG INTERNATIONAL SEMINAR - MIGRATIONS, AGRIFOOD AND RURAL CHANGE</t>
  </si>
  <si>
    <t>https://dispes.unical.it/ricerca/attivita-e-risultati/convegni-e-seminari/contents/news/view/12058-VII-AGROMIG-INTERNATIONAL-SEMINAR/</t>
  </si>
  <si>
    <t>23-24 May 2024</t>
  </si>
  <si>
    <r>
      <rPr>
        <rFont val="Arial Narrow"/>
        <color rgb="FF000000"/>
        <sz val="10.0"/>
      </rPr>
      <t> </t>
    </r>
    <r>
      <rPr>
        <rFont val="Arial Narrow"/>
        <color rgb="FF000000"/>
        <sz val="10.0"/>
      </rPr>
      <t>FSSU6</t>
    </r>
  </si>
  <si>
    <t>https://participatory.ro/advisory-board/</t>
  </si>
  <si>
    <t>13.3.2024 – 15.3.2023</t>
  </si>
  <si>
    <r>
      <rPr>
        <rFont val="Arial Narrow"/>
        <color rgb="FF000000"/>
        <sz val="10.0"/>
      </rPr>
      <t> </t>
    </r>
    <r>
      <rPr>
        <rFont val="Arial Narrow"/>
        <color rgb="FF000000"/>
        <sz val="10.0"/>
      </rPr>
      <t>FSSU6</t>
    </r>
  </si>
  <si>
    <t>https://participatory.ro/wp-content/uploads/Programme-PARI-conference-v4.pdf</t>
  </si>
  <si>
    <t>13.3.2024 – 15.3.2024</t>
  </si>
  <si>
    <t>Sorina Corman and Croitoru Alin (titlu: Community-Led Development in Four Romanian Roma Communities: An In-Depth Analysis of Local Initiatives, in Terms of Resources)</t>
  </si>
  <si>
    <r>
      <rPr>
        <rFont val="Arial Narrow"/>
        <color rgb="FF000000"/>
        <sz val="10.0"/>
      </rPr>
      <t> </t>
    </r>
    <r>
      <rPr>
        <rFont val="Arial Narrow"/>
        <color rgb="FF000000"/>
        <sz val="10.0"/>
      </rPr>
      <t>FSSU6</t>
    </r>
  </si>
  <si>
    <t>Sorina Corman and Croitoru Alin (titlu: Community-based emergency social services for the homeless: regulations, standards, methodologies)</t>
  </si>
  <si>
    <r>
      <rPr>
        <rFont val="Arial Narrow"/>
        <color rgb="FF000000"/>
        <sz val="10.0"/>
      </rPr>
      <t> </t>
    </r>
    <r>
      <rPr>
        <rFont val="Arial Narrow"/>
        <color rgb="FF000000"/>
        <sz val="10.0"/>
      </rPr>
      <t>FSSU6</t>
    </r>
  </si>
  <si>
    <t>SocialWork in the Addictions
and Health Care
- InterdisciplinaryCollaboration to
Improve Quality ofServices
and Quality ofLife”</t>
  </si>
  <si>
    <t>13th - 14th of December</t>
  </si>
  <si>
    <t>Tudorie Anamaria și Croitoru Alin (Titlu: Percepții ale publicului din Sibiu privind protejarea patrimoniului cultural local. Date preliminare)</t>
  </si>
  <si>
    <r>
      <rPr>
        <rFont val="Arial Narrow"/>
        <color rgb="FF000000"/>
        <sz val="10.0"/>
      </rPr>
      <t> </t>
    </r>
    <r>
      <rPr>
        <rFont val="Arial Narrow"/>
        <color rgb="FF000000"/>
        <sz val="10.0"/>
      </rPr>
      <t>FSSU6</t>
    </r>
  </si>
  <si>
    <t>Simpozion RIT2024: Relații Interetnice în Transilvania:
Interferențe istorice, culturale și religioase</t>
  </si>
  <si>
    <t>https://www.ulbsibiu.ro/ro/event/relatii-interetnice-in-transilvania-arheologie-arhitectura-si-informatica-rit2024-arhin2024/</t>
  </si>
  <si>
    <t>15-17 NOIEMBRIE 2024</t>
  </si>
  <si>
    <t>The Serbian Political Science Association (SPSA) Annual International Conference „Super Election Year 2024”</t>
  </si>
  <si>
    <t>Strănătate (Belgrad, Serbia)</t>
  </si>
  <si>
    <t>http://www.upns.rs/en/node/86</t>
  </si>
  <si>
    <t>26-27.10.2024</t>
  </si>
  <si>
    <t>16th European Sociological Association (ESA) Conference „Tension, Trust and Transformation”</t>
  </si>
  <si>
    <t>Organizator (Recenzor)+E15:N15A11E15:L15E15:Q15E15:P15E15:O15E15:N15</t>
  </si>
  <si>
    <t>Străinătate (Porto, Portugalia)</t>
  </si>
  <si>
    <t>200+</t>
  </si>
  <si>
    <t>https://www.europeansociology.org/conference/2024</t>
  </si>
  <si>
    <t>27-30.08.2024</t>
  </si>
  <si>
    <t>historical materialism</t>
  </si>
  <si>
    <t>https://hmcluj2024.conference.ubbcluj.ro/call-for-papers/</t>
  </si>
  <si>
    <t>https://conferences.ulbsibiu.ro/asjrps/call-for-papers/</t>
  </si>
  <si>
    <t>21 noiembrie 2024</t>
  </si>
  <si>
    <t>II Webinar em investigação de Estudos Políticos e Humanitários (WIEPH)</t>
  </si>
  <si>
    <t xml:space="preserve">Internationala </t>
  </si>
  <si>
    <t xml:space="preserve">participant/keynote speaker </t>
  </si>
  <si>
    <t xml:space="preserve">online </t>
  </si>
  <si>
    <t>https://www.ufp.pt/ii-webinar-em-investigacao-de-estudos-politicos-e-humanitarios-wieph/</t>
  </si>
  <si>
    <t xml:space="preserve">Lup Oana, Visan Laura </t>
  </si>
  <si>
    <t xml:space="preserve">Romania </t>
  </si>
  <si>
    <t>24-25/10/2024</t>
  </si>
  <si>
    <t xml:space="preserve">Lup Oana, Cibian Stefan, Vaida Veronica </t>
  </si>
  <si>
    <t>First FORTHEM Annual Conference</t>
  </si>
  <si>
    <t>https://czasopisma.uni.opole.pl/index.php/fj/article/view/5672/4867</t>
  </si>
  <si>
    <t>6-8/03/2024</t>
  </si>
  <si>
    <t xml:space="preserve">Cibian Stefan, Lup Oana, Beserman Edi, Vaida Veronica  </t>
  </si>
  <si>
    <t>24TH SCIENTIFIC MEETING OF GERMAN POLITICAL PSYCHOLOGY NETWORK</t>
  </si>
  <si>
    <t>https://24hpolpsy.univie.ac.at/</t>
  </si>
  <si>
    <t>19-20/09/2024</t>
  </si>
  <si>
    <t xml:space="preserve">Fostering Cross-disciplinary reflections to bridge societal divides </t>
  </si>
  <si>
    <t xml:space="preserve">membru in comitet organizare </t>
  </si>
  <si>
    <t>21-23/11/2024</t>
  </si>
  <si>
    <t xml:space="preserve">Ceuca Andreea, Lup Oana </t>
  </si>
  <si>
    <t>Scientific International Student Conference
New Challenges in the Social Sciences and Humanities at the Beginning of the 3rd
Millennium. 7th edition</t>
  </si>
  <si>
    <t>Fostering Cross-disciplinary Reflections to Bridge Societal Divides REFLECT</t>
  </si>
  <si>
    <t>21-23 Noiembrie, 2024</t>
  </si>
  <si>
    <t>Tendencies of Knowledge and Social Development in the 21st Century (the 8th edition) TKSD</t>
  </si>
  <si>
    <t>Alexandra Porumbescu (UCV), Anatolie Coșciug (ULBS), Livia Pogan (ULBS)</t>
  </si>
  <si>
    <t>Fostering Cross-disciplinary Reflections 
to Bridge Societal Divides -REFLECT-</t>
  </si>
  <si>
    <t>Horațiu Rusu (ULBS), 
Livia Pogan (ULBS)</t>
  </si>
  <si>
    <t>8th International Scientific Conference
Tendencies of Knowledge and Social Development in the 21st Century
Tendințe ale cunoașterii și dezvoltării sociale în secolul XXI (ediția a VIII-a)</t>
  </si>
  <si>
    <t>11-12.12.2024</t>
  </si>
  <si>
    <t>Tension, Trust, and Transformation</t>
  </si>
  <si>
    <t>Porto, Portugalia</t>
  </si>
  <si>
    <t>27-30 august</t>
  </si>
  <si>
    <t>Online</t>
  </si>
  <si>
    <t>https://conferences.lu.lv/event/396/timetable/#20240306</t>
  </si>
  <si>
    <t>Fostering Cross-disciplinary Reflections to Bridge Societal Divides (REFLECT)</t>
  </si>
  <si>
    <t>60 participanți</t>
  </si>
  <si>
    <t>30*1.5</t>
  </si>
  <si>
    <t>Social Europe Days</t>
  </si>
  <si>
    <t>https://mahara.hm.edu/view/view.php?id=26149</t>
  </si>
  <si>
    <t>08.04 - 17.05.2024</t>
  </si>
  <si>
    <t>International Scientific Symposium The Paradigm of Consciousness – Multi- and Interdisciplinary
Approaches, 6th Edition – Contextualizing Mental Health: the Relationship between Individual, Society,
Conscience/Consciousness</t>
  </si>
  <si>
    <t>https://ices-arfi.ro/noutati/2724/</t>
  </si>
  <si>
    <t>12-13.12.2024</t>
  </si>
  <si>
    <t>https://mahara.hm.edu/view/view.php?id=18907</t>
  </si>
  <si>
    <t>29.04.2024</t>
  </si>
  <si>
    <t xml:space="preserve">Fostering Cross-disciplinary Reflections
to Bridge Societal Divides - REFLECT International
Conference </t>
  </si>
  <si>
    <t xml:space="preserve">8th International Scientific Conference
Tendencies of Knowledge and Social Development in the 21st Century (the 8th edition)
</t>
  </si>
  <si>
    <t>Popa Radu-Ioan (ULBS), Zamfirescu-Mareș Dana (ULBS)</t>
  </si>
  <si>
    <t>The International Conference 
”Social Work in the Addictions and Health Care  -  Interdisciplinary Collaboration to Improve Quality of Services and Quality of Life”</t>
  </si>
  <si>
    <t>https://uab.ro/centre/1-centrul-pentru-cercetare-stiintifica/postari/68-ccs-manifestari-stiintifice/</t>
  </si>
  <si>
    <t>13-14.12.2024</t>
  </si>
  <si>
    <t>30x1,5/2</t>
  </si>
  <si>
    <t xml:space="preserve">New Challenges in the Social Sciences and Humanities at the Beginning of the 3rd
Millennium. 7th edition, conferință științifică, destinată și doctoranzilor </t>
  </si>
  <si>
    <t>Rădăcină Oana-Elena</t>
  </si>
  <si>
    <t xml:space="preserve">Fostering Cross-disciplinary Reflections to Bridge Societal Divides - REFLECT </t>
  </si>
  <si>
    <t>(30/2)*1.5</t>
  </si>
  <si>
    <t xml:space="preserve">Rusu Horatiu </t>
  </si>
  <si>
    <t>8th Social Work International Conference (SWIC) 2024 Building Bridges: Fostering Collaboration in Social Work Practice, Education and Research</t>
  </si>
  <si>
    <t>https://swicub.com/committees/</t>
  </si>
  <si>
    <t>31.10-01.11.2024</t>
  </si>
  <si>
    <t>8
Internati onal Scienti fi c Conference
Tendencies of Knowledge and Social Development in the 21
Century</t>
  </si>
  <si>
    <t>https://uab.ro/facultate/4-facultatea-de-drept-si-stiinte-sociale/evenimente/107-tendencies-of-knowledge-and-social-development-in-the-21st-century/</t>
  </si>
  <si>
    <t>December 11-12, 2024</t>
  </si>
  <si>
    <t>FOSTERING CROSS-DISCIPLINARY
REFLECTIONS
TO BRIDGE SOCIETAL DIVIDES</t>
  </si>
  <si>
    <t>21-23 NOVEMBER 2024</t>
  </si>
  <si>
    <t>Tendințe ale cunoașterii și dezvoltării sociale în secolul XXI (ediția a VIII-a)</t>
  </si>
  <si>
    <t>Rusu, Mihai Stelian, Andrei Terian-Dan, Ștefan Baghiu</t>
  </si>
  <si>
    <t xml:space="preserve">First Annual FORTHEM Conference “FORTHEM – For the Future” </t>
  </si>
  <si>
    <t>https://www.forthem-alliance.eu/media/events/detailed-view/first-annual-forthem-conference-forthem-for-the-future</t>
  </si>
  <si>
    <t>Fostering Cross-disciplinary Reflections to Bridge Societal Divides (REFLECT Conference)</t>
  </si>
  <si>
    <t xml:space="preserve">Tangible and Intangible Cultural Heritage: A Dichotomy Under Debate </t>
  </si>
  <si>
    <t>Historical Materialism Conference, Polycrisis across Divides</t>
  </si>
  <si>
    <t>Cluj-Napoca, România</t>
  </si>
  <si>
    <t>29-31 august 2024</t>
  </si>
  <si>
    <t>Language, Culture, Research - 5th Conference</t>
  </si>
  <si>
    <t>Xi'an, China</t>
  </si>
  <si>
    <t>fără website</t>
  </si>
  <si>
    <t>Mihai Eminescu: the public memory of a national icon</t>
  </si>
  <si>
    <t>leynote speaker</t>
  </si>
  <si>
    <t>Beijing, China</t>
  </si>
  <si>
    <t>UrbanMetaMapping Semester Talks</t>
  </si>
  <si>
    <t>Bamberg, Germania</t>
  </si>
  <si>
    <t>https://urbanmetamapping.uni-bamberg.de/documents/UMM-Talks/2024-03-06_Rusu.pdf</t>
  </si>
  <si>
    <t>Fostering Cross-disciplinary Reflections to Bridge Societal Divides -REFLECT</t>
  </si>
  <si>
    <t>Ionela Vlase-  Knowledge production on decolonial feminism. Implications for epistemic politics</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</si>
  <si>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</si>
  <si>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</si>
  <si>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</si>
  <si>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</si>
  <si>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</si>
  <si>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</si>
  <si>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</si>
  <si>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</si>
  <si>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</si>
  <si>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</si>
  <si>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</si>
  <si>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</si>
  <si>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Salonul NepreVăzut</t>
  </si>
  <si>
    <t>Expoziție de pictură, organizată la Galeria de Artă a UAP Filiala Sibiu</t>
  </si>
  <si>
    <t>22 Februarie 2024</t>
  </si>
  <si>
    <t>https://www.facebook.com/photo/?fbid=1394374331440962&amp;set=pcb.1394377038107358&amp;__cft__[0]=AZWf-2K3slcRV-HAOUK9BLoTXdNk0JyC0_4eOyjXJfHDpoL_HtEzDcDLtkBNDqXm36N3btTGpbgB8Ay0U7Rn0B2B4ayOx4FeL6kg4scY52Nwge3vS6cbLWOlApZRV5sbKlk&amp;__tn__=*b0H-R</t>
  </si>
  <si>
    <t>AFECT</t>
  </si>
  <si>
    <t>Organizator și Curator al expoziției de pictură AFECT</t>
  </si>
  <si>
    <t>9 Iunie 2024</t>
  </si>
  <si>
    <t>https://www.facebook.com/photo/?fbid=7493897580735604&amp;set=pcb.7493959170729445&amp;__cft__[0]=AZXUL92t-uM1yOPrf3H1y49XKIDj0GnJPJo0VvS1DW-ZZRUy62sa1DXS90KsqhnlwzJN0j_eu4qOQIty3lw_6G1N42lx-ma1HjeXPWuDs_s73sBVDA6dSDcBkdRx45_YNCl41--njZFtpHFSG6_aovilkxMkV20L4xmyid4ak-DqzuOIPrxF__ESfg2PefhRBUE&amp;__tn__=*b1H-R</t>
  </si>
  <si>
    <t>Expoziție de pictură, Anca Costea, SENZORIAL.</t>
  </si>
  <si>
    <t>Curatorul Expoziției SENZORIAL</t>
  </si>
  <si>
    <t>17 Noiembrie</t>
  </si>
  <si>
    <t>https://www.facebook.com/photo/?fbid=1019683200197328&amp;set=a.553509946814658&amp;__cft__[0]=AZWYdZ1bREk9YqAbw--7J_Sq8aq-u0EJpbJ0yJzwv9jVeJQhogi2NajOU6lhyuVaSE0z42hqX3N9vIHiwFy5GI8w7OEW0L6ONGScimPWkc_kkeD0Cx6Mj7yiAQcAKMZQse2Cww2vwzeeaCB7SpaiQzfBUnhAv4AzZDZXTRBaxT5E339iqwnSK2ylREvovDX4phTXRX4QcdQ47CQPQu_A43AfXN7E7hcDfnM_jD_3-WaBgw&amp;__tn__=EH-y-R</t>
  </si>
  <si>
    <t xml:space="preserve">Bucur Mirel              </t>
  </si>
  <si>
    <t>Retrospective XIII- expoziție de postere conservare-restaurare Suceava 2022</t>
  </si>
  <si>
    <t xml:space="preserve">expoziție </t>
  </si>
  <si>
    <t xml:space="preserve"> noiembrie 2023</t>
  </si>
  <si>
    <t>Imaginea lui Hristos în bisericile evanghelice din Transilvania</t>
  </si>
  <si>
    <t>Expozitie cu obiecte restaurare in cadrul laboratoarelor ULBS</t>
  </si>
  <si>
    <t xml:space="preserve">Centenarul cercetărilor arheologice de la Capidava. Restaurarea ceramicii.-vernisată la data de 7 noiembrie 2024, Foaierul Bibliotecii Județene ASTRA </t>
  </si>
  <si>
    <t>Expoziție</t>
  </si>
  <si>
    <t>https://www.ulbsibiu.ro/ro/event/restaurarea-ceramicii-de-la-capidava/</t>
  </si>
  <si>
    <t>Expoziție de postere conservare-restaurare Retrospective XV, 27-28 noiembrie 2024, Laboratorul Zonal de Restaurare din cadrul Muzeului Național al Bucovinei, Suceava</t>
  </si>
  <si>
    <t>27-28 noiembrie 2024</t>
  </si>
  <si>
    <t>Expoziție personală STRUCTURI K7</t>
  </si>
  <si>
    <t>Expoziție personală STRUCTURI K7, Eveniment organizat eveniment organizat în cadrul Simpozionul „Zilele Francisc I Rainer” Antropologie și Urbanism, Biblioteca Academiei Române, Calea Victoriei 125, București, Vernisaj: 9 mai 2024</t>
  </si>
  <si>
    <t>Vernisaj 9 mai 2024</t>
  </si>
  <si>
    <t>Expoziție personală STRUCTURI K8</t>
  </si>
  <si>
    <t>Expoziție personală STRUCTURI K8, Eveniment organizat eveniment organizat în cadrul Simpozionul „Zilele Francisc I Rainer” Antropologie și Aptitudini, Biblioteca Județeană ASTRA, Str. G. Barițiu nr. 5, Sibiu, Vernisaj: 1 noiembrie 2024</t>
  </si>
  <si>
    <t>Vernisaj 1 noiembrie 2024</t>
  </si>
  <si>
    <t>Salonul anual al artelor vizuale 2024 – Ediția 94, Timișoara</t>
  </si>
  <si>
    <t>Expoziție colectivă, Muzeul Național al Banatului, Bastion Maria Theresia Str. Martin Luther, nr. 4, Timișoara</t>
  </si>
  <si>
    <t>Vernisaj 5 decembrie 2024</t>
  </si>
  <si>
    <t xml:space="preserve">dovadă atașată  https://mnab.ro/ro/event/salonul-anual-al-artelor-vizuale-timisoara-editia-cu-numarul-94/ </t>
  </si>
  <si>
    <t>Salonul NAC Sibiu 2024</t>
  </si>
  <si>
    <t>Expoziție colectivă, Galeria ATU TOYS, Str. 9 Mai, Nr. 10, Sibiu</t>
  </si>
  <si>
    <t>Vernisaj: 12 decembrie 2024</t>
  </si>
  <si>
    <t>https://www.facebook.com/photo/?fbid=9044100645635408&amp;set=pcb.9044102865635186</t>
  </si>
  <si>
    <t>Bienala Internațională de Artă Contemporană „Ion Andreescu”, Ediția a XIV-lea, 2024, Buzău, p. 34</t>
  </si>
  <si>
    <t>Expoziție colectivă, Galeriile de Artă „Ion Andreescu”, Buzău, Octombrie – Decembrie 2024</t>
  </si>
  <si>
    <t>Vernisaj 12 octombrie 2024</t>
  </si>
  <si>
    <t>Salonul Național de Artă Contemporană/SNAC, UAPR București, 2024</t>
  </si>
  <si>
    <t>Salonul Național de Artă Contemporană_Galeria Căminul Artei, 15 octombrie-15 noiembrie 2024, București</t>
  </si>
  <si>
    <t>15 octombrie - 15 noiembrie 2024</t>
  </si>
  <si>
    <t>https://uap.ro/salonul-national-de-arta-contemporana-2024-caminul-artei/</t>
  </si>
  <si>
    <t>Organizator eveniment de arte vizuale - restaurare: Workshop de restaurare Ediția a VIII-a 20-24 mai 2024_Expoziție cu piese restaurate - 24 mai 2024_Centrul ASTRA pentru Patrimoniu - coordonator eveniment</t>
  </si>
  <si>
    <t>Workshop de restaurare Ediția a VIII-a 20-24 mai 2024_Expoziție cu piese restaurate - 24 mai 2024 - Centrul ASTRA pentru Patrimoniu, Pădurea Dumbrava nr. 16-20, Poarta 3</t>
  </si>
  <si>
    <t>100:2=</t>
  </si>
  <si>
    <t>Expoziție de postere conservare - restaurare - CATALOG RETROSPECTIVE ediția a XV-a, Editura Karl A. Romstorfer, Suceava, 2023, ISBN 978-606-8698-86-1, p. 64, p. 71, participant expoziție</t>
  </si>
  <si>
    <t>Expoziție de postere conservare-restaurare, Muzeul Național al Bucovinei, Suceava</t>
  </si>
  <si>
    <t>27 noiembrie 2024</t>
  </si>
  <si>
    <t>dovadă atașată   https://www.facebook.com/photo/?fbid=1049999740258454&amp;set=a.188864829705287</t>
  </si>
  <si>
    <t>Coordonator eveniment de arte vizuale: Expoziție Arte vizuale Retrospektive Ausstellung anlässlich der Buchvorstellung „DEKORATIVE KUNST DER SIEBENBÜRGER SACHSEN ALS QUELLE KÜNSTLERISCHER GESTALTUNG” 17 octombrie 2024, FDGR, Sibiu</t>
  </si>
  <si>
    <t>Expoziție - Arte vizuale, FDGR, Sibiu</t>
  </si>
  <si>
    <t>Coordonator eveniment de arte vizuale: Expoziție Arte vizuale Saloanele ASTREI 2+2, Ediția a IX-a 17 mai - 14 iunie 2024_coordonator</t>
  </si>
  <si>
    <t>Expoziție Arte vizuale Saloanele ASTREI 2+2, Ediția a IX-a, Centrul ASTRA pentru Patrimoniu, Pădurea Dumbrava nr. 16-20, Poarta 3</t>
  </si>
  <si>
    <t>17 mai - 14 iunie 2024</t>
  </si>
  <si>
    <t>Menționare nominală</t>
  </si>
  <si>
    <t>Listă artiști selectați_Achiziții Artă Contemporană MNB 2024</t>
  </si>
  <si>
    <t>Lista artiștilor selectați pentru Salonul de Artă contemporană 2024</t>
  </si>
  <si>
    <t>https://uap.ro/lista-artistilor-selectati-pentru-salonul-de-arta-contemporana-snac-2024/</t>
  </si>
  <si>
    <t>SNAC_Galeria Căminul Artei, 15 octombrie-15 noiembrie 2024, București</t>
  </si>
  <si>
    <t>https://www.modernism.ro/2024/10/28/salonul-national-de-arta-contemporana-snac-plastic-contemporan-galeria-caminul-artei-bucuresti/</t>
  </si>
  <si>
    <t>Saloanele ASTREI 2+2 Ediția a IX-a, Sibiu</t>
  </si>
  <si>
    <t>https://zilesinopti.ro/evenimente/saloanele-astrei-22-editia-a-ix-a/</t>
  </si>
  <si>
    <t>5:2=</t>
  </si>
  <si>
    <t>Conferințele ASTREI. Workshop de restaurare Ediția a VIII-a, Sibiu</t>
  </si>
  <si>
    <t>https://stiriletransilvaniei.ro/2024/05/20/workshop-de-restaurare-la-muzeul-astra-din-sibiu/</t>
  </si>
  <si>
    <t>Festival DizArt Brasov, Participarea cu Compania Dis.Place (2 coreografii)</t>
  </si>
  <si>
    <t>Spectacol de dans</t>
  </si>
  <si>
    <t>https://www.diakonie.at/ro/news-stories/news/spectacol-de-dans-la-festivalul-dizart-din-brasov</t>
  </si>
  <si>
    <t>30+70</t>
  </si>
  <si>
    <t>spiel:räume 2024 la sicht:wechsel Akademie, Anton Bruckner Universität Linz</t>
  </si>
  <si>
    <t>Workshop artistic</t>
  </si>
  <si>
    <t>https://www.sicht-wechsel.at/wp-content/uploads/2024/05/presseinformation-sichtwechsel-akademie-spiel-raume-24.pdf</t>
  </si>
  <si>
    <t>Workshop artistic, 3 professori</t>
  </si>
  <si>
    <t>50-30</t>
  </si>
  <si>
    <t>https://www.kunstuni-linz.at/fileadmin/media/lehrgaenge_und_kurse/0924_sichtwechsel_programm.pdf</t>
  </si>
  <si>
    <t>Recital de colinde</t>
  </si>
  <si>
    <t xml:space="preserve">concert/spectacol </t>
  </si>
  <si>
    <t>https://drive.google.com/file/d/1_LEmpa256pHxT73kzn9t2R6mQg1nr_aR/view</t>
  </si>
  <si>
    <t>Spectacol extraordinar de Ziua Națională a României (premiera)</t>
  </si>
  <si>
    <t>Concert național</t>
  </si>
  <si>
    <t>https://www.filarmonicasibiu.ro/en/events/spectacol-extraordinar-de-ziua-nationala-a-romaniei</t>
  </si>
  <si>
    <t>Lumini Pascale</t>
  </si>
  <si>
    <t>https://www.filarmonicasibiu.ro/en/events/lumini-pascale-4</t>
  </si>
  <si>
    <t>Concert Coral, Cânări la Sfintele Patimi ale Domnului</t>
  </si>
  <si>
    <t>https://drive.google.com/file/d/1GDkfWWqXvaoMDTdSBsvINnTNa-iHaRjD/view?usp=sharing</t>
  </si>
  <si>
    <t>Spectacol extraordinar de Ziua Națională a României</t>
  </si>
  <si>
    <t>https://cultura.sibiu.ro/evenimente/detaliu/7791/</t>
  </si>
  <si>
    <t>https://www.facebook.com/FilarmonicaSibiu/photos/luni-2-decembrie-2024-ora-1900-sala-thaliaspectacol-extraordinar-de-ziua-na%C8%9Biona/1102340461899172/</t>
  </si>
  <si>
    <t>https://www.facebook.com/events/1283096742892748/?_rdr</t>
  </si>
  <si>
    <t>https://www.oradesibiu.ro/2024/11/29/filarmonica-sibiu-marcheaza-ziua-nationala-cu-un-concert-de-muzica-romaneasca-inspirata-din-folclor/</t>
  </si>
  <si>
    <t>https://sibiuindependent.ro/2024/11/28/filarmonica-sibiu-sarbatoreste-prin-muzica-ziua-nationala-a-romaniei/</t>
  </si>
  <si>
    <t>https://www.tribuna.ro/spectacol-folcloric-la-sala-thalia-cu-ocazia-zilei-nationale-a-romaniei/</t>
  </si>
  <si>
    <t>https://www.romania-muzical.ro/articol/sarbatorim-prin-muzica-ziua-naionala-a-romaniei-filarmonica-de-stat-sibiu-i-invitaii-sai-vor-marca-ziua-naionala-cu-muzica-romaneasca-inspirata-din-folclor/3825801/2631/1</t>
  </si>
  <si>
    <t>https://stradacetatii.ro/2024/11/spectacol-folcloric-dedicat-zilei-nationale-a-romaniei/</t>
  </si>
  <si>
    <t>https://mesageruldesibiu.ro/filarmonica-sibiu-sarbatoreste-prin-muzica-ziua-nationala-a-romaniei/</t>
  </si>
  <si>
    <t>https://zilesinopti.ro/evenimente/spectacol-de-ziua-nationala/</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</si>
  <si>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</si>
  <si>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</si>
  <si>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</si>
  <si>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</si>
  <si>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</si>
  <si>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</si>
  <si>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</si>
  <si>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</si>
  <si>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</si>
  <si>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</si>
  <si>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</si>
  <si>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</si>
  <si>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</si>
  <si>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</si>
  <si>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</si>
  <si>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</si>
  <si>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</si>
  <si>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</si>
  <si>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</si>
  <si>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Popa Maria Cristna</t>
  </si>
  <si>
    <t>Engage People in Citizen Science</t>
  </si>
  <si>
    <t>KA2</t>
  </si>
  <si>
    <t>https://www.aceeu.org/project/epics</t>
  </si>
  <si>
    <t>47 500,00 euro</t>
  </si>
  <si>
    <t>Bridging Environmental Concerns, Societal Needs, and Good Governance in Central Asian Education and Employment Sectors (ESGCA)</t>
  </si>
  <si>
    <t>ERASMUS-EDU-2024-CBHE-STRAND 2</t>
  </si>
  <si>
    <t>https://erasmus-plus.ec.europa.eu/document/erasmus-capacity-building-for-higher-education-projects-proposed-for-funding-in-2024</t>
  </si>
  <si>
    <t>69.297,48 euro (344.408 lei)</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</si>
  <si>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</si>
  <si>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</si>
  <si>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</si>
  <si>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</si>
  <si>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</si>
  <si>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</si>
  <si>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</si>
  <si>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</si>
  <si>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</si>
  <si>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</si>
  <si>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</si>
  <si>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 xml:space="preserve">Bucur Mirel </t>
  </si>
  <si>
    <t>masterat</t>
  </si>
  <si>
    <t>Restaurare Lemn Policrom (RLP)</t>
  </si>
  <si>
    <t>Daneasa Cristina Maria</t>
  </si>
  <si>
    <t>licenta</t>
  </si>
  <si>
    <t>responsabil program, evaluare ARACIS</t>
  </si>
  <si>
    <t>Conservare și Restaurare</t>
  </si>
  <si>
    <t>master</t>
  </si>
  <si>
    <t>Protejarea și Valorificarea Patrimoniului Istoric</t>
  </si>
  <si>
    <t>Licență</t>
  </si>
  <si>
    <t>Responsabil</t>
  </si>
  <si>
    <t>Istorie/ Actualizare plan de învățământ conform standarde ARACIS</t>
  </si>
  <si>
    <t>Elite politice românești (sec. XVIII-XX)</t>
  </si>
  <si>
    <t>Studiul Patrimoniului și Managementul Bunurilor Culturale</t>
  </si>
  <si>
    <t>Responsabil program</t>
  </si>
  <si>
    <t>Psihologie - licență</t>
  </si>
  <si>
    <t xml:space="preserve">Responsabil program </t>
  </si>
  <si>
    <t>Psihologie clinică, consiliere psihologică și psihoterapie</t>
  </si>
  <si>
    <t>BRATE Adrian Tudor</t>
  </si>
  <si>
    <t>Masterat</t>
  </si>
  <si>
    <t>Responsabil Program Master PMODIO</t>
  </si>
  <si>
    <t>Psihologia muncii și organizațională. Diagnoză și intervenție ocupațională</t>
  </si>
  <si>
    <t>Director/responsabil program</t>
  </si>
  <si>
    <t>Psihologie medico-legală și criminalistică.Evaluare și intervenție (PMLCEI)</t>
  </si>
  <si>
    <t>Master</t>
  </si>
  <si>
    <t>Managemnt Educațional</t>
  </si>
  <si>
    <t>licență</t>
  </si>
  <si>
    <t>Iunesch Liana Regina</t>
  </si>
  <si>
    <t>Pedagogia învățământului primar și preșcolar în limba germană</t>
  </si>
  <si>
    <t>Director/responsabil de program</t>
  </si>
  <si>
    <t>Pedagogia învățământului primar și preșcolar - lb. română, IF</t>
  </si>
  <si>
    <t>Pedagogia învățământului primar și preșcolar - ID</t>
  </si>
  <si>
    <t xml:space="preserve">masterat în Științele Educației </t>
  </si>
  <si>
    <t>Intervenții Educaționale în Școala Incluzivă</t>
  </si>
  <si>
    <t>RISE</t>
  </si>
  <si>
    <t>M</t>
  </si>
  <si>
    <t>Nu</t>
  </si>
  <si>
    <t>Da</t>
  </si>
  <si>
    <t>Managementul integrării europene și administrației publice</t>
  </si>
  <si>
    <t>Securitate și relații internaționale</t>
  </si>
  <si>
    <t>responsabil de program</t>
  </si>
  <si>
    <t>Jurnalism</t>
  </si>
  <si>
    <t>CRP</t>
  </si>
  <si>
    <t>Publicitate și Brand</t>
  </si>
  <si>
    <t>Nivel licență</t>
  </si>
  <si>
    <t>Responsabil program ULBS</t>
  </si>
  <si>
    <t>Asistență Socială</t>
  </si>
  <si>
    <t>Asistența socială a grupurilor vulnerabile</t>
  </si>
  <si>
    <t>Resurse umane</t>
  </si>
  <si>
    <t>Morandau Elena  Felicia</t>
  </si>
  <si>
    <t xml:space="preserve">Responsabil de program </t>
  </si>
  <si>
    <t>Leadership și management organizațional</t>
  </si>
  <si>
    <t>Selecția și Gestiunea Resurselor Umane</t>
  </si>
  <si>
    <t xml:space="preserve"> FSSU6</t>
  </si>
  <si>
    <t>responsabil</t>
  </si>
  <si>
    <t>Sociologie</t>
  </si>
  <si>
    <t>doctorat</t>
  </si>
  <si>
    <t>responsabil dosar acreditare</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</si>
  <si>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</si>
  <si>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</si>
  <si>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</si>
  <si>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</si>
  <si>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</si>
  <si>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</si>
  <si>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</si>
  <si>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</si>
  <si>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</si>
  <si>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</si>
  <si>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</si>
  <si>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</si>
  <si>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</si>
  <si>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</si>
  <si>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</si>
  <si>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</si>
  <si>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</si>
  <si>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</si>
  <si>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</si>
  <si>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Universitat Wien</t>
  </si>
  <si>
    <t>Viena</t>
  </si>
  <si>
    <t>Austria</t>
  </si>
  <si>
    <t>14.04-21.04</t>
  </si>
  <si>
    <t>Universitatea din Foggia</t>
  </si>
  <si>
    <t>Foggia</t>
  </si>
  <si>
    <t>Italia</t>
  </si>
  <si>
    <t>23.08.2024-21.09.2024</t>
  </si>
  <si>
    <t>UIB</t>
  </si>
  <si>
    <t>Palma de Mallorca</t>
  </si>
  <si>
    <t>Spain</t>
  </si>
  <si>
    <t>12.06.2024-22.06.2024</t>
  </si>
  <si>
    <t>Kirchlich Pädagogische Hochschule Wien/Krems</t>
  </si>
  <si>
    <t>Viena, Campus Strebersdorf</t>
  </si>
  <si>
    <t>08.01.-22.01.2024</t>
  </si>
  <si>
    <t>University of Applied Sciences Vienna (FH Campus Wien)</t>
  </si>
  <si>
    <t>28.02.2024 - 27.03.2024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</si>
  <si>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</si>
  <si>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</si>
  <si>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</si>
  <si>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</si>
  <si>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</si>
  <si>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</si>
  <si>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</si>
  <si>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</si>
  <si>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</si>
  <si>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r>
      <rPr>
        <rFont val="Arial Narrow"/>
        <color theme="1"/>
        <sz val="10.0"/>
      </rPr>
      <t>Colegiul Consultativ pentru Cercetare-Dezvoltare și Inovare - CCCDI</t>
    </r>
    <r>
      <rPr>
        <rFont val="Arial Narrow"/>
        <color rgb="FFFF0000"/>
        <sz val="10.0"/>
      </rPr>
      <t xml:space="preserve">   </t>
    </r>
    <r>
      <rPr>
        <rFont val="Arial Narrow"/>
        <color theme="1"/>
        <sz val="10.0"/>
      </rPr>
      <t xml:space="preserve">                       COMISIA 6. Științe umaniste, patrimoniu și identitate culturală</t>
    </r>
  </si>
  <si>
    <t>Comisia Națională a Monumentelor. Subcomisia de Evidență</t>
  </si>
  <si>
    <t>https://culturabh.ro/images/2024/OMC-3142-2024.pdf</t>
  </si>
  <si>
    <t>Comisia Națională de Arheologie</t>
  </si>
  <si>
    <t>https://www.cultura.ro/comisia-nationala-de-arheologie</t>
  </si>
  <si>
    <t>Comisia Națională pentru Salvgardarea Patrimoniului Cultural Imaterial</t>
  </si>
  <si>
    <t xml:space="preserve">http://www.cultura.ro/comisia-nationala-pentru-salvgardarea-patrimoniului-cultural-imaterial </t>
  </si>
  <si>
    <t>Comisia de experți permanenți 5 ARACIS</t>
  </si>
  <si>
    <t>ARACIS</t>
  </si>
  <si>
    <t>https://www.aracis.ro/registrul-national-al-evaluatorilor-cadre-didactice/</t>
  </si>
  <si>
    <t>CNATDCU</t>
  </si>
  <si>
    <t>https://www.cnatdcu.ro/paneluri-cnatdcu/</t>
  </si>
  <si>
    <t>CSA-MEC</t>
  </si>
  <si>
    <t>https://www.edupedu.ro/lista-membrilor-comisiei-care-se-ocupa-cu-acreditarea-programelor-pentru-formarea-continua-a-profesorilor-publicata-in-monitorul-oficial/</t>
  </si>
  <si>
    <t>Presedinte Olimpiada Nationala a Animatorilor 2024</t>
  </si>
  <si>
    <t>Collegio Docent-Universita degli Studi di Bologna, Italia, Dottorato in Scienze Pedagogiche</t>
  </si>
  <si>
    <t>https://phd.unibo.it/scienze-pedagogiche/it/persone/collegio-docenti</t>
  </si>
  <si>
    <t>Collegio Docenti-Universita degli Studi di Ferrara, Italia, Dottorato in Scienze Umane</t>
  </si>
  <si>
    <t>https://sites.google.com/unife.it/scienze-umane/collegio-docenti</t>
  </si>
  <si>
    <t>Nicu Adriana</t>
  </si>
  <si>
    <t>ARACIS_Registrul Național al Evaluatorilor Cadre Didactice. C5. ȘTIINȚE ADMINISTRATIVE, ALE EDUCAȚIEI ȘI PSIHOLOGIE</t>
  </si>
  <si>
    <t>CNATDCU - Panel 26 / Comisia Științe politice, studii de securitate, științe militare, informații și ordine publică</t>
  </si>
  <si>
    <t xml:space="preserve">C4 ARACIS- Științe Sociale Politice și ale Comunicării </t>
  </si>
  <si>
    <t>https://www.aracis.ro/comisii-de-experti-permanenti/</t>
  </si>
  <si>
    <t>CNATDCU- Comisia 25 Sociologie, științe administrative și științe ale comunicării</t>
  </si>
  <si>
    <t>http://www.cnatdcu.ro/paneluri-cnatdcu/</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</si>
  <si>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</si>
  <si>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</si>
  <si>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</si>
  <si>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</si>
  <si>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</si>
  <si>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</si>
  <si>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</si>
  <si>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</si>
  <si>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</si>
  <si>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</si>
  <si>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FORTHEM</t>
  </si>
  <si>
    <t>contributor</t>
  </si>
  <si>
    <t>coordonator școală de vară Civic Engagement in Public and Private Body</t>
  </si>
  <si>
    <t>responsabil WP5</t>
  </si>
  <si>
    <t>ELABCHROM 25 octombrie 2024: Prezentarea laboratoarelor de restaurare din cadrul Centrului ASTRA pentru Patrimoniu, prezentarea componentelor artistice de la Biserica din Surduc (jud. Cluj), prezentarea Bisericii din Vința (jud. Alba) participanților prezenți la conferința internațională Tangible and Intangible Cultural Heritage: A Dichotomy under Debate Sibiu, Romania | October 24-25, 2024, ULBS (grup însoțit de: Lect. univ. dr. Delia Ștefenel, Director Direcția de internaționalizare, ULBS și Lect. univ. dr. Anamaria Tudorie, Director Departament Istorie, Patrimoniu și Teologie Protestantă, ULBS). Prezentare: Conf. univ. dr. Geanina Ionescu (ULBS)_dovadă atașată</t>
  </si>
  <si>
    <t xml:space="preserve">FORTHEM </t>
  </si>
  <si>
    <t>Forthem Universities Alliance</t>
  </si>
  <si>
    <t xml:space="preserve">Contributor la organizarea cursului tandem la nivel international  „Gamification in the Learning Process &amp; Interactive Teaching Methodologies.”organizat de University of Latvia, Universitatea Lucian Blaga Sibiu  (Romania), și Opole University (Poland), și formator CURS desfășurat în data de 21.05.2024: „ Gamification in the Teaching and Learning Process: Identifying the benefits of using gamification in teaching and learning.”   alături de responsabil pachet de lucru la nivelul consorțiului din partea ULBS: lect. univ. dr. Alina Georgeta Mag.  https://www.mittoevents.com/lu-vumc-gamification-in-the-learning-process/register-for-the-course </t>
  </si>
  <si>
    <t>responsabil WP3</t>
  </si>
  <si>
    <t>Forthem WP5.3</t>
  </si>
  <si>
    <t>Contributor</t>
  </si>
  <si>
    <t>Forthem</t>
  </si>
  <si>
    <t>responsabil pentru WP5.6</t>
  </si>
  <si>
    <t>Coordonator academic Cultural Heritage Lab</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</si>
  <si>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</si>
  <si>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</si>
  <si>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</si>
  <si>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</si>
  <si>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</si>
  <si>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Bucur Mirel</t>
  </si>
  <si>
    <t>12 (pozitia 22 din Statul de Functiuni)</t>
  </si>
  <si>
    <t>12x28</t>
  </si>
  <si>
    <t>13x28</t>
  </si>
  <si>
    <t>Pinter Zeno-Karl</t>
  </si>
  <si>
    <t>Răzvan Pop</t>
  </si>
  <si>
    <t>12.5x28</t>
  </si>
  <si>
    <t>11*28=308</t>
  </si>
  <si>
    <t>11*28</t>
  </si>
  <si>
    <t>10.5 ore</t>
  </si>
  <si>
    <t>Gabriela-Maria MAN</t>
  </si>
  <si>
    <t>12*28</t>
  </si>
  <si>
    <t>11 ore</t>
  </si>
  <si>
    <t>13.25x28</t>
  </si>
  <si>
    <t xml:space="preserve">Brate Adrian Tudor </t>
  </si>
  <si>
    <t>10.75x28</t>
  </si>
  <si>
    <t>10x28</t>
  </si>
  <si>
    <t>9*28</t>
  </si>
  <si>
    <t>9X28</t>
  </si>
  <si>
    <t>12.12 x28</t>
  </si>
  <si>
    <t>12.24x28</t>
  </si>
  <si>
    <t>FSTI3</t>
  </si>
  <si>
    <t>15x28</t>
  </si>
  <si>
    <t>15.75x28</t>
  </si>
  <si>
    <t>12,5</t>
  </si>
  <si>
    <t>SAVU OVIDIU-HORIA</t>
  </si>
  <si>
    <t>15,25</t>
  </si>
  <si>
    <t xml:space="preserve">Șpechea Marius Liviu </t>
  </si>
  <si>
    <t>13,5</t>
  </si>
  <si>
    <t>13,5x28</t>
  </si>
  <si>
    <t>Fssu3</t>
  </si>
  <si>
    <t xml:space="preserve">Stefenel Delia </t>
  </si>
  <si>
    <t>12.75 ore - norma de baza</t>
  </si>
  <si>
    <t>12,75</t>
  </si>
  <si>
    <t>Beju Anabella</t>
  </si>
  <si>
    <t>9x28</t>
  </si>
  <si>
    <t>12,5x28</t>
  </si>
  <si>
    <t>10 x 28</t>
  </si>
  <si>
    <t>Bejenaru Anca-Mioara</t>
  </si>
  <si>
    <t>10*28</t>
  </si>
  <si>
    <t>13.00</t>
  </si>
  <si>
    <t>13.00*28</t>
  </si>
  <si>
    <t>8*28</t>
  </si>
  <si>
    <t>12.5 X 28</t>
  </si>
  <si>
    <t>Politica ocuparii fortei de munca 3</t>
  </si>
  <si>
    <t>Statistica sociala 4</t>
  </si>
  <si>
    <t>Sociologie generala 5</t>
  </si>
  <si>
    <t>10X28</t>
  </si>
  <si>
    <t>12.50*28</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</si>
  <si>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</si>
  <si>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</si>
  <si>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</si>
  <si>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12x2x28</t>
  </si>
  <si>
    <t>12x2x28=672</t>
  </si>
  <si>
    <t>13x2x28</t>
  </si>
  <si>
    <t xml:space="preserve">Pinter Zeno-Karl </t>
  </si>
  <si>
    <t>Soroștineaun Valeria</t>
  </si>
  <si>
    <t>12.5x2x28</t>
  </si>
  <si>
    <t>Raluca Sassu</t>
  </si>
  <si>
    <t>11*2*28= 616</t>
  </si>
  <si>
    <t>12X2X28</t>
  </si>
  <si>
    <t>11*2*28</t>
  </si>
  <si>
    <t>Gabriela Man</t>
  </si>
  <si>
    <t>12*2*28</t>
  </si>
  <si>
    <t>13.25x2x28</t>
  </si>
  <si>
    <t>10.75x2x28</t>
  </si>
  <si>
    <t>14,75 x 2 x 28</t>
  </si>
  <si>
    <t>10x2x28</t>
  </si>
  <si>
    <t>9*2*28</t>
  </si>
  <si>
    <t>8X2X28</t>
  </si>
  <si>
    <t>9X2X28</t>
  </si>
  <si>
    <t>10,5</t>
  </si>
  <si>
    <t>10,11x2x28</t>
  </si>
  <si>
    <t>10 x 2 x 28 = 280</t>
  </si>
  <si>
    <t>12.12*2*28</t>
  </si>
  <si>
    <t>1 ora 1 punct</t>
  </si>
  <si>
    <t xml:space="preserve"> FSSU5</t>
  </si>
  <si>
    <t>Daniela Carmen POPA</t>
  </si>
  <si>
    <t>15x28x2</t>
  </si>
  <si>
    <t>15.75x28x2</t>
  </si>
  <si>
    <t>15,25x2x28</t>
  </si>
  <si>
    <t>13,5x2x28</t>
  </si>
  <si>
    <t>9x2x28</t>
  </si>
  <si>
    <t>12,5x2x28</t>
  </si>
  <si>
    <t>David  Anca-Elena</t>
  </si>
  <si>
    <t>10 x 2 x 28</t>
  </si>
  <si>
    <t>10*2*28</t>
  </si>
  <si>
    <t>13.00*2*28</t>
  </si>
  <si>
    <t>12 x 2 x 28</t>
  </si>
  <si>
    <t>8*2*28</t>
  </si>
  <si>
    <t>9,25</t>
  </si>
  <si>
    <t>12.5 X 2 X 28</t>
  </si>
  <si>
    <t xml:space="preserve">Morandau Elena Felicia </t>
  </si>
  <si>
    <t>10X2X28</t>
  </si>
  <si>
    <t>12.50*2*28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</si>
  <si>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</si>
  <si>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</si>
  <si>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</si>
  <si>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</si>
  <si>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</si>
  <si>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</si>
  <si>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</si>
  <si>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</si>
  <si>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</si>
  <si>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</si>
  <si>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</si>
  <si>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</si>
  <si>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</si>
  <si>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Colocviu</t>
  </si>
  <si>
    <t>Titular</t>
  </si>
  <si>
    <t xml:space="preserve">14+10+18=42 x2=84 (sem I+II; Anii I, II, III) </t>
  </si>
  <si>
    <t>Restanțe</t>
  </si>
  <si>
    <t xml:space="preserve">3,5+2,5+4,5=10,5 x2= 21 (sem I+II; Anii I, II, III) </t>
  </si>
  <si>
    <t>Reexaminare</t>
  </si>
  <si>
    <t>1,6+1+1,8=4,4 x 2=8,8 (sem I+II; Anii I, II, III)</t>
  </si>
  <si>
    <t>8,8</t>
  </si>
  <si>
    <t>Admitere</t>
  </si>
  <si>
    <t>18+10=28</t>
  </si>
  <si>
    <t>Examen anul I-II, sem 1 Studiul Vechiului Testament 3</t>
  </si>
  <si>
    <t>asistent</t>
  </si>
  <si>
    <t>Examen anul I-II, sem 1 Studiul Noului Testament 3</t>
  </si>
  <si>
    <t>Examen anul I-II, sem 1 Limba Greaca 1</t>
  </si>
  <si>
    <t>Examen anul I-II, sem 1 Filozofie 1</t>
  </si>
  <si>
    <t>Examen anul I-II, sem 1 Istoria si filozofia religiilor 2</t>
  </si>
  <si>
    <t>Examen anul I-II, sem 1 Muzica bisericeasca si ritual 1</t>
  </si>
  <si>
    <t>Examen anul -III, sem 1 Istorie bisericeasca universala 3</t>
  </si>
  <si>
    <t>Examen anul II, Practica de specialitate (omiletica si liturgica) 1</t>
  </si>
  <si>
    <t>titular</t>
  </si>
  <si>
    <t>Examen anul III-IV, sem 1 Muzica bisericeasca si ritual 7</t>
  </si>
  <si>
    <t>Examen anul III-IV, sem 1 Drept bisericesc si administratie</t>
  </si>
  <si>
    <t>Examen anul III-IV, sem 1 Istoria bisericilor protestante din Romania seminar de cercetare</t>
  </si>
  <si>
    <t>Examen anul III-IV, sem 1Practica de specialitate (omiletica si liturgica) 5</t>
  </si>
  <si>
    <t>Examen anul III-IV, sem 1, Patrologie si literatura post-patristica 1</t>
  </si>
  <si>
    <t>Examen anul I-II, sem. 2, Istoria bisericeasca universala 2</t>
  </si>
  <si>
    <t>Examen anul I-II, sem. 2, Muzica bisericeasca si ritual  2</t>
  </si>
  <si>
    <t>Examen anul I-II, sem. 2, Studiul Noului Testament   2</t>
  </si>
  <si>
    <t>examen Tehnici tradiționale pictură CR I sem I</t>
  </si>
  <si>
    <t>20:3 = 6,66</t>
  </si>
  <si>
    <t>examen Biserici de lemn, istoric
și tipologie RLP I sem I</t>
  </si>
  <si>
    <t>8:3 =2,66x0,5 =1,33</t>
  </si>
  <si>
    <t>Restaurarea mobilierului pictat RLP I SEM I</t>
  </si>
  <si>
    <t>8:3 =2,66</t>
  </si>
  <si>
    <t xml:space="preserve">Icoană tradiție și tehnică RLPII semI
</t>
  </si>
  <si>
    <t>11/3 =3,66</t>
  </si>
  <si>
    <t>Practica de specialitate RLP I sem I</t>
  </si>
  <si>
    <t>Practica de specialitate RLP II sem I</t>
  </si>
  <si>
    <t>Tehnică fotografică și prelucrare
computerizată a imaginii CR III Sem II</t>
  </si>
  <si>
    <t>17:3 =5,66</t>
  </si>
  <si>
    <t xml:space="preserve">Istoria artelor decorative CR II sem II
</t>
  </si>
  <si>
    <t>Tehnici tradiționale pictură CR I sem II</t>
  </si>
  <si>
    <t>Practica de specialitate RLP I sem II</t>
  </si>
  <si>
    <t>11:3 =3,66</t>
  </si>
  <si>
    <t>Cercetarea patrimoniului cu ajutorul imagisticiiRLP II</t>
  </si>
  <si>
    <t>Restaurarea icoanelor
pe lemn RLP II Sem I</t>
  </si>
  <si>
    <t>Restaurare obiect licenta CR III sem II</t>
  </si>
  <si>
    <t>15:3 =5,66  5x0,5=2,5</t>
  </si>
  <si>
    <t>Pregătirea lucrării de disertație RLP II sem II</t>
  </si>
  <si>
    <t>Comisia de examen licentă</t>
  </si>
  <si>
    <t>17:3=5x2=10</t>
  </si>
  <si>
    <t xml:space="preserve">Comisia de examen disertatie </t>
  </si>
  <si>
    <t>9/3=3       3x3=9</t>
  </si>
  <si>
    <t>Comisia de admitere licenta</t>
  </si>
  <si>
    <t>20:3=6x2</t>
  </si>
  <si>
    <t>Comisia de admitere masterat</t>
  </si>
  <si>
    <t>8:3=2,66 2x3=6</t>
  </si>
  <si>
    <t>Examen - Restaurare lemn etnografic CR II</t>
  </si>
  <si>
    <t>Examen - Lemnul: proprietăți și degradări specifice</t>
  </si>
  <si>
    <t>Restaurarea picturii murale</t>
  </si>
  <si>
    <t xml:space="preserve">Examen - Bisericile de lemn, degradarea, probleme de conservare și restaurare
</t>
  </si>
  <si>
    <t>Civilizația și cultura lemnului</t>
  </si>
  <si>
    <t>Restaurarea componenetelor artistice din monumentele istorice</t>
  </si>
  <si>
    <r>
      <rPr>
        <rFont val="Arial Narrow"/>
        <color theme="1"/>
        <sz val="10.0"/>
      </rPr>
      <t xml:space="preserve">Examen sem II, an II Istorie+SPMBC, disciplina </t>
    </r>
    <r>
      <rPr>
        <rFont val="Arial Narrow"/>
        <i/>
        <color theme="1"/>
        <sz val="10.0"/>
      </rPr>
      <t>Introducere în istoria contemporana universală</t>
    </r>
    <r>
      <rPr>
        <rFont val="Arial Narrow"/>
        <color theme="1"/>
        <sz val="10.0"/>
      </rPr>
      <t>,</t>
    </r>
    <r>
      <rPr>
        <rFont val="Arial Narrow"/>
        <i/>
        <color theme="1"/>
        <sz val="10.0"/>
      </rPr>
      <t xml:space="preserve"> </t>
    </r>
    <r>
      <rPr>
        <rFont val="Arial Narrow"/>
        <color theme="1"/>
        <sz val="10.0"/>
      </rPr>
      <t>31 studenți</t>
    </r>
  </si>
  <si>
    <t>Nr studenți/3</t>
  </si>
  <si>
    <r>
      <rPr>
        <rFont val="Arial Narrow"/>
        <color theme="1"/>
        <sz val="10.0"/>
      </rPr>
      <t xml:space="preserve">Examen sem I, an III SPMBC, disciplina </t>
    </r>
    <r>
      <rPr>
        <rFont val="Arial Narrow"/>
        <i/>
        <color theme="1"/>
        <sz val="10.0"/>
      </rPr>
      <t xml:space="preserve">Patrimoniul si cultura vizuala, </t>
    </r>
    <r>
      <rPr>
        <rFont val="Arial Narrow"/>
        <color theme="1"/>
        <sz val="10.0"/>
      </rPr>
      <t>11 studenți</t>
    </r>
  </si>
  <si>
    <r>
      <rPr>
        <rFont val="Arial Narrow"/>
        <color theme="1"/>
        <sz val="10.0"/>
      </rPr>
      <t xml:space="preserve">Examen sem II, an II Elite politice, disciplina </t>
    </r>
    <r>
      <rPr>
        <rFont val="Arial Narrow"/>
        <i/>
        <color theme="1"/>
        <sz val="10.0"/>
      </rPr>
      <t>Istoria sociala în România comunista</t>
    </r>
    <r>
      <rPr>
        <rFont val="Arial Narrow"/>
        <color theme="1"/>
        <sz val="10.0"/>
      </rPr>
      <t>, 13 studenți</t>
    </r>
  </si>
  <si>
    <r>
      <rPr>
        <rFont val="Arial Narrow"/>
        <color theme="1"/>
        <sz val="10.0"/>
      </rPr>
      <t>Examen sem II, an III, Istorie, disciplina</t>
    </r>
    <r>
      <rPr>
        <rFont val="Arial Narrow"/>
        <i/>
        <color theme="1"/>
        <sz val="10.0"/>
      </rPr>
      <t xml:space="preserve"> Istoria sociala a aaeuropei</t>
    </r>
    <r>
      <rPr>
        <rFont val="Arial Narrow"/>
        <color theme="1"/>
        <sz val="10.0"/>
      </rPr>
      <t>, 14 studenți</t>
    </r>
  </si>
  <si>
    <r>
      <rPr>
        <rFont val="Arial Narrow"/>
        <color theme="1"/>
        <sz val="10.0"/>
      </rPr>
      <t xml:space="preserve">Examen sem II, an  III Istorie, disciplina </t>
    </r>
    <r>
      <rPr>
        <rFont val="Arial Narrow"/>
        <i/>
        <color theme="1"/>
        <sz val="10.0"/>
      </rPr>
      <t>Relatiii internationale in sec. XX</t>
    </r>
    <r>
      <rPr>
        <rFont val="Arial Narrow"/>
        <color theme="1"/>
        <sz val="10.0"/>
      </rPr>
      <t>, 14 studenți</t>
    </r>
  </si>
  <si>
    <t>Examen licență Istorie + SPMBC, 25 studenți</t>
  </si>
  <si>
    <t>Titular comisie examen licență</t>
  </si>
  <si>
    <t>Nr studenți/3 x 2,0</t>
  </si>
  <si>
    <t>Examen disertație Elite politice, 13 studenți</t>
  </si>
  <si>
    <t>Titular comisie examen disertație</t>
  </si>
  <si>
    <t>Nr studenți/3 x 3,0</t>
  </si>
  <si>
    <t xml:space="preserve">Arheologie funerară medievală </t>
  </si>
  <si>
    <t xml:space="preserve">Podoabe și vestimentație antică și medievală în bazinul dunărean </t>
  </si>
  <si>
    <t xml:space="preserve">Istoria Bizanțului </t>
  </si>
  <si>
    <t xml:space="preserve">Politică și spiritualitate în Europa și Orient în evul mediu </t>
  </si>
  <si>
    <t>Patrimoniu arheologic</t>
  </si>
  <si>
    <t>Cultură și societate în Bizanț</t>
  </si>
  <si>
    <t>examen (20+20+8+17+11 studenți/masteranzi)</t>
  </si>
  <si>
    <t>verificare pe parcurs/seminar (20+20+8+17+11 studenți/masteranzi)</t>
  </si>
  <si>
    <t>restanțe</t>
  </si>
  <si>
    <t>reexaminări</t>
  </si>
  <si>
    <t>Herlea Simoana Maria</t>
  </si>
  <si>
    <t>Examen de semestru-Istoria civilizației europene</t>
  </si>
  <si>
    <t>20/3 (7)</t>
  </si>
  <si>
    <t>Evaluare de parcurs-Istoria civilizației europene</t>
  </si>
  <si>
    <t xml:space="preserve"> 20/3 (7)</t>
  </si>
  <si>
    <t>Restanță-Istoria civilizației europene</t>
  </si>
  <si>
    <t>5/3 (1,66)</t>
  </si>
  <si>
    <t>Reexaminare-Istoria civilizației europene</t>
  </si>
  <si>
    <t>2/3 (0,66)</t>
  </si>
  <si>
    <t>Examen de semestru-Istoricul conservării și restaurării</t>
  </si>
  <si>
    <t>8/3 (2,66)</t>
  </si>
  <si>
    <t>Evaluare de parcurs-Istoricul conservării și restaurării</t>
  </si>
  <si>
    <t xml:space="preserve">titular </t>
  </si>
  <si>
    <t>Restanță-Istoricul conservării și restaurării</t>
  </si>
  <si>
    <r>
      <rPr>
        <rFont val="Arial Narrow"/>
        <color rgb="FF000000"/>
        <sz val="10.0"/>
      </rPr>
      <t>t</t>
    </r>
    <r>
      <rPr>
        <rFont val="Arial Narrow"/>
        <color rgb="FF000000"/>
        <sz val="10.0"/>
      </rPr>
      <t>itular</t>
    </r>
  </si>
  <si>
    <t>2/3( 0,66)</t>
  </si>
  <si>
    <t>Reexaminare-Istoricul conservării și restaurării</t>
  </si>
  <si>
    <t>0,8/3 (0,26)</t>
  </si>
  <si>
    <t>Examen de semestru-Elemente de legislație</t>
  </si>
  <si>
    <r>
      <rPr>
        <rFont val="Arial Narrow"/>
        <color theme="1"/>
        <sz val="10.0"/>
      </rPr>
      <t>t</t>
    </r>
    <r>
      <rPr>
        <rFont val="Arial Narrow"/>
        <color theme="1"/>
        <sz val="10.0"/>
      </rPr>
      <t>itular</t>
    </r>
  </si>
  <si>
    <t>17/3(5,66)</t>
  </si>
  <si>
    <t>Evaluare de parcurs-Elemente de legislație</t>
  </si>
  <si>
    <t>Restanță- Elemente de legislație</t>
  </si>
  <si>
    <t>4,25/3 (1,41)</t>
  </si>
  <si>
    <t>Reexaminare-Elemente de legislație</t>
  </si>
  <si>
    <t>1,7/3(0,56)</t>
  </si>
  <si>
    <t>Evaluare de parcurs- Conservarea bunurilor culturale-seminar</t>
  </si>
  <si>
    <t>Examen de semestru Conservarea bunurilor culturale</t>
  </si>
  <si>
    <t>20/3x0,5</t>
  </si>
  <si>
    <t>Restanță-Conservarea bunurilor culturale</t>
  </si>
  <si>
    <t>5/3X0,5</t>
  </si>
  <si>
    <t>Reexaminare-Conservarea bunurilor culturale</t>
  </si>
  <si>
    <t>2/3X0,5</t>
  </si>
  <si>
    <t>Evaluare de parcurs- Restaurare ceramică-curs</t>
  </si>
  <si>
    <t>20/3(7)</t>
  </si>
  <si>
    <t>Examen de semestru-Restaurare ceramică</t>
  </si>
  <si>
    <t>Restanță-Restaurare ceramică</t>
  </si>
  <si>
    <t>5/3(1,66)</t>
  </si>
  <si>
    <t>Reexaminare-Restaurare ceramică</t>
  </si>
  <si>
    <t>Evaluare de parcurs-Conservarea bunurilor culturale -curs</t>
  </si>
  <si>
    <t>Evaluare de parcurs-Conservarea bunurilor culturale -seminar</t>
  </si>
  <si>
    <t>Examen de semestru-Conservarea bunurilor culturale</t>
  </si>
  <si>
    <t>Evaluare de parcurs-Istoricul mobilierului pictat, laic și de cult</t>
  </si>
  <si>
    <t>Examen de semestru- Istoricul mobilierului pictat, laic și de cult</t>
  </si>
  <si>
    <t>Restanță- Istoricul mobilierului pictat, laic și de cult</t>
  </si>
  <si>
    <t>Reexaminare-Istoricul mobilierului pictat, laic și de cult</t>
  </si>
  <si>
    <t xml:space="preserve">Examen de finalizare a studiilor-licență </t>
  </si>
  <si>
    <t>14/3X2 (9,33)</t>
  </si>
  <si>
    <t>Examen de finalizare a studiilor-disertație</t>
  </si>
  <si>
    <t>6/3X3 (6)</t>
  </si>
  <si>
    <t>Examen admitere licență CR-iulie</t>
  </si>
  <si>
    <t>15/3x2 (10)</t>
  </si>
  <si>
    <t>Examen admitere masterat RLP-iulie</t>
  </si>
  <si>
    <t>13/3x2(8,66)</t>
  </si>
  <si>
    <t>Examen admitere licență CR-septembrie</t>
  </si>
  <si>
    <t>3/3x2 (2)</t>
  </si>
  <si>
    <t>Examen admitere masterat RLP-septembrie</t>
  </si>
  <si>
    <t>Evaluare de parcurs Tehnici tradiționale seminar sem. I</t>
  </si>
  <si>
    <t>Asistent al titularului</t>
  </si>
  <si>
    <t>20/3=6,66</t>
  </si>
  <si>
    <t>Evaluare de parcurs Tehnici tradiționale seminar sem. II</t>
  </si>
  <si>
    <t>Evaluare de parcurs  Restaurare opțional sem. I</t>
  </si>
  <si>
    <t>17/3=5,66</t>
  </si>
  <si>
    <t>Evaluare de parcurs  Restaurare opțional sem. II</t>
  </si>
  <si>
    <t>Evaluare de parcurs Restaurare metal seminar sem. I</t>
  </si>
  <si>
    <t>8/3=2,66</t>
  </si>
  <si>
    <t>Evaluare de parcurs Istoria artei românești contemporane seminar sem. I</t>
  </si>
  <si>
    <t>Evaluare de parcurs Istoria artei românești moderne seminar sem. II</t>
  </si>
  <si>
    <t>Evaluare de parcurs Tehnică foto seminar sem. II</t>
  </si>
  <si>
    <t xml:space="preserve">Comisie pentru examen de licenta </t>
  </si>
  <si>
    <t>secretar</t>
  </si>
  <si>
    <t>(14/3)x2=9,33</t>
  </si>
  <si>
    <t xml:space="preserve">Comisie pentru examen de disertatie </t>
  </si>
  <si>
    <t>(6/3)x3=6</t>
  </si>
  <si>
    <t>Comisie pentru examen de admitere licenta master</t>
  </si>
  <si>
    <t>(15+13+3)/3x2=20,66</t>
  </si>
  <si>
    <t>Examen Introducere în istoria medievală universală</t>
  </si>
  <si>
    <t>Examen Istoria artei universale, Renaștere, Baroc și sec. XVIII</t>
  </si>
  <si>
    <t>Examen Patrimoniul arhitectural medieval din România</t>
  </si>
  <si>
    <t>Examen Istoria artei antice și medievale românești</t>
  </si>
  <si>
    <t>Examen Istoria artei pe teritoriul României, Antichitate și Ev Mediu</t>
  </si>
  <si>
    <t>Examen Istoria Transilvaniei în epoca  migrațiilor</t>
  </si>
  <si>
    <t>Restanță Introducere în istoria medievală universală</t>
  </si>
  <si>
    <t>Restanță Istoria artei universale, Renaștere, Baroc și sec. XVIII</t>
  </si>
  <si>
    <t>Restanță Patrimoniul arhitectural medieval din România</t>
  </si>
  <si>
    <t>Restanță Istoria Transilvaniei în epoca  migrațiilor</t>
  </si>
  <si>
    <t>Restanță Istoria artei antice și medievale românești</t>
  </si>
  <si>
    <t>Restanță Istoria artei pe teritoriul României, Antichitate și Ev Mediu</t>
  </si>
  <si>
    <t>Refacere credite Introducere în istoria medievală universală</t>
  </si>
  <si>
    <t>Refacere credite Patrimoniul arhitectural medieval din România</t>
  </si>
  <si>
    <t>Asistent</t>
  </si>
  <si>
    <t>Examen Istoria artei românești moderne</t>
  </si>
  <si>
    <t>Examen Patrimoniu arhitectural medieval din România</t>
  </si>
  <si>
    <t>Examen Patrimoniu cultural medieval al României</t>
  </si>
  <si>
    <t>Examen Istoria artei românești</t>
  </si>
  <si>
    <t>Examen Patrimoniu industrial, științific și tehnic</t>
  </si>
  <si>
    <t>Examen Managementul cultural și al  proiectelor culturale</t>
  </si>
  <si>
    <t>Examen Patrimoniu arhitectural din România</t>
  </si>
  <si>
    <t>Examen Estetica artei</t>
  </si>
  <si>
    <t>Examen Valorificarea culturală și turistică a patrimoniului</t>
  </si>
  <si>
    <t>Examen Patrimoniu natural</t>
  </si>
  <si>
    <t>Examen Patrimoniu militar și memorial</t>
  </si>
  <si>
    <t>Restanță Istoria artei românești moderne</t>
  </si>
  <si>
    <t>Restanță Istoria artei universale, Antichitate și Ev Mediu</t>
  </si>
  <si>
    <t>Restanță Estetica artei</t>
  </si>
  <si>
    <t>Restanță Patrimoniu industrial, științific și tehnic</t>
  </si>
  <si>
    <t>Restanță Managementul cultural și al  proiectelor culturale</t>
  </si>
  <si>
    <t>Restanță Patrimoniu arhitectural din România</t>
  </si>
  <si>
    <t>Restanță Valorificarea culturală și turistică a patrimoniului</t>
  </si>
  <si>
    <t>Restanță Patrimoniu natural</t>
  </si>
  <si>
    <t>Restanță Patrimoniu militar și memorial</t>
  </si>
  <si>
    <t>Refacere credite Istoria artei românești moderne</t>
  </si>
  <si>
    <t>Examen Introducere în ist. antică universală</t>
  </si>
  <si>
    <t>Examen Arheologie daco-romană</t>
  </si>
  <si>
    <t>Examen Grecia și Roma în perioada clasică</t>
  </si>
  <si>
    <t>Examen Intr. În ist. antică a spațiului rom.</t>
  </si>
  <si>
    <t>Examen Intr. în studierea patr. mobil.</t>
  </si>
  <si>
    <t>Examen Patr. natural</t>
  </si>
  <si>
    <t>Colocviu Tehn. Inf. aplicate în manag. Patr.</t>
  </si>
  <si>
    <t>Examen Protejarea și valorificarea patrimoniului
istoric</t>
  </si>
  <si>
    <t>Licență Istorie+SPMBC</t>
  </si>
  <si>
    <t>Admitere CR+RLP</t>
  </si>
  <si>
    <r>
      <rPr>
        <rFont val="Arial Narrow"/>
        <color theme="1"/>
        <sz val="10.0"/>
      </rPr>
      <t xml:space="preserve">Examen sem I, an II Istorie+SPMBC, disciplina </t>
    </r>
    <r>
      <rPr>
        <rFont val="Arial Narrow"/>
        <i/>
        <color theme="1"/>
        <sz val="10.0"/>
      </rPr>
      <t>Introducere în istoria modernă universală</t>
    </r>
    <r>
      <rPr>
        <rFont val="Arial Narrow"/>
        <color theme="1"/>
        <sz val="10.0"/>
      </rPr>
      <t>,</t>
    </r>
    <r>
      <rPr>
        <rFont val="Arial Narrow"/>
        <i/>
        <color theme="1"/>
        <sz val="10.0"/>
      </rPr>
      <t xml:space="preserve"> </t>
    </r>
    <r>
      <rPr>
        <rFont val="Arial Narrow"/>
        <color theme="1"/>
        <sz val="10.0"/>
      </rPr>
      <t>31 studenți</t>
    </r>
  </si>
  <si>
    <r>
      <rPr>
        <rFont val="Arial Narrow"/>
        <color theme="1"/>
        <sz val="10.0"/>
      </rPr>
      <t xml:space="preserve">Examen sem I, an II SPMBC, disciplina </t>
    </r>
    <r>
      <rPr>
        <rFont val="Arial Narrow"/>
        <i/>
        <color theme="1"/>
        <sz val="10.0"/>
      </rPr>
      <t xml:space="preserve">Patrimoniul modern al României, </t>
    </r>
    <r>
      <rPr>
        <rFont val="Arial Narrow"/>
        <color theme="1"/>
        <sz val="10.0"/>
      </rPr>
      <t>11 studenți</t>
    </r>
  </si>
  <si>
    <r>
      <rPr>
        <rFont val="Arial Narrow"/>
        <color theme="1"/>
        <sz val="10.0"/>
      </rPr>
      <t xml:space="preserve">Examen sem I, an II Elite politice, disciplina </t>
    </r>
    <r>
      <rPr>
        <rFont val="Arial Narrow"/>
        <i/>
        <color theme="1"/>
        <sz val="10.0"/>
      </rPr>
      <t>Elite și politici de modernizare în România</t>
    </r>
    <r>
      <rPr>
        <rFont val="Arial Narrow"/>
        <color theme="1"/>
        <sz val="10.0"/>
      </rPr>
      <t>, 13 studenți</t>
    </r>
  </si>
  <si>
    <r>
      <rPr>
        <rFont val="Arial Narrow"/>
        <color theme="1"/>
        <sz val="10.0"/>
      </rPr>
      <t xml:space="preserve">Examen sem II, Istorie, disciplina </t>
    </r>
    <r>
      <rPr>
        <rFont val="Arial Narrow"/>
        <i/>
        <color theme="1"/>
        <sz val="10.0"/>
      </rPr>
      <t>Europa și lumea în sec. XIX</t>
    </r>
    <r>
      <rPr>
        <rFont val="Arial Narrow"/>
        <color theme="1"/>
        <sz val="10.0"/>
      </rPr>
      <t>, 20 studenți</t>
    </r>
  </si>
  <si>
    <r>
      <rPr>
        <rFont val="Arial Narrow"/>
        <color theme="1"/>
        <sz val="10.0"/>
      </rPr>
      <t xml:space="preserve">Examen sem II, Elite politice, disciplina </t>
    </r>
    <r>
      <rPr>
        <rFont val="Arial Narrow"/>
        <i/>
        <color theme="1"/>
        <sz val="10.0"/>
      </rPr>
      <t>Elaborarea lucrării de disertație</t>
    </r>
    <r>
      <rPr>
        <rFont val="Arial Narrow"/>
        <color theme="1"/>
        <sz val="10.0"/>
      </rPr>
      <t>, 13 studenți</t>
    </r>
  </si>
  <si>
    <t>Examen de semestru Introducere in istoria României în secolul XX</t>
  </si>
  <si>
    <t>titular curs</t>
  </si>
  <si>
    <t>32 studenți</t>
  </si>
  <si>
    <t>Examen de semestru Regimul comunist din România</t>
  </si>
  <si>
    <t>14 studenți</t>
  </si>
  <si>
    <t>Examen de semestru Introducere în istoria partidelor politice</t>
  </si>
  <si>
    <t>24 studenți</t>
  </si>
  <si>
    <t>Examen de semestru- Istorie + Studiul Patrimoniului, anul I</t>
  </si>
  <si>
    <t>31 studenți : 3</t>
  </si>
  <si>
    <t>Examen de admitere, comisie master</t>
  </si>
  <si>
    <t>16 candidați: 3</t>
  </si>
  <si>
    <t>Examen de semestru- Istorie, anul II</t>
  </si>
  <si>
    <t>20 studenți: 3</t>
  </si>
  <si>
    <t>Examen de semestru- Studiul Patrimoniului, anul III</t>
  </si>
  <si>
    <t>11studenți :3</t>
  </si>
  <si>
    <t>Examen de semestru- master, Elite politice românești ( sec. XVIII-XX), anul II</t>
  </si>
  <si>
    <t>13 studenți : 3</t>
  </si>
  <si>
    <t>Examen de licență, președinte comisie licență+master</t>
  </si>
  <si>
    <t>42 absolvenți : 3</t>
  </si>
  <si>
    <t>Examen sem II, an I Istorie, disciplina Istoria istoriografiei românești 17 studenți</t>
  </si>
  <si>
    <t>Nr. studenți/3</t>
  </si>
  <si>
    <t>Examen sem II, an II Istorie, disciplina Europa și lumea în secolul al XIX-lea, 20 studenți</t>
  </si>
  <si>
    <t>Examen sem II, an II Istorie, disciplina România modernă, 20 studenți</t>
  </si>
  <si>
    <t>Examen sem II, an II Istorie+SPMBC, disciplina Introducere în istoria universală a secolului XX, 20+11 studenți</t>
  </si>
  <si>
    <t>Examen sem II, an II Istorie+SPMBC, disciplina Introducere în istoria României în sec. XX, 20+11 studenți</t>
  </si>
  <si>
    <t>Examen sem II, an II Istorie, disciplina Introducere în istoria partidelor, 10 studenți</t>
  </si>
  <si>
    <t>Secretar comisie examen de licență</t>
  </si>
  <si>
    <t xml:space="preserve">Tudorie Anamaria </t>
  </si>
  <si>
    <t>Examen de admitere Teologie Protestantă</t>
  </si>
  <si>
    <t>Examen de admitere postuniversitar Teologie Protestantă</t>
  </si>
  <si>
    <t>Examen Arheologie generală</t>
  </si>
  <si>
    <t>Examen Introducere în preistorie</t>
  </si>
  <si>
    <t>Examen Civilizația vechii Europe</t>
  </si>
  <si>
    <t>Examen Introducere în studiul patrimoniului cultural</t>
  </si>
  <si>
    <t>Examen Patrimoniul arheologic</t>
  </si>
  <si>
    <t>Examen Managementul proiectelor culturale</t>
  </si>
  <si>
    <t>Examen legislație comparata</t>
  </si>
  <si>
    <t>Examen Introducere în muzeologie (SPMBC III)</t>
  </si>
  <si>
    <t>Examen Muzeologie istorică și arheologică</t>
  </si>
  <si>
    <t>Examen Valroficiarea cercetării arheologice</t>
  </si>
  <si>
    <t>Examen Muzeologie (CR + Ist)</t>
  </si>
  <si>
    <t>Examen Metode și tehnici</t>
  </si>
  <si>
    <t>Admitere doctorat</t>
  </si>
  <si>
    <t>examene de semestru (I)</t>
  </si>
  <si>
    <t>examene de semestru (II)</t>
  </si>
  <si>
    <t>Introd in etnogr</t>
  </si>
  <si>
    <t>Antrop vizuala. Filmul etnogr</t>
  </si>
  <si>
    <t>Introd in antrop</t>
  </si>
  <si>
    <t>Introd în antrop cult/Etnografie - Instroducere în etnografie (comasat)</t>
  </si>
  <si>
    <t>Introd in etnolog</t>
  </si>
  <si>
    <t>Patrimoniu imaterial</t>
  </si>
  <si>
    <t>Educatie pt patr</t>
  </si>
  <si>
    <t xml:space="preserve">Evaluare de parcurs la cursul  Metode si tehnici avansate de analiza si prelucrare a datelor master PCCP anul I </t>
  </si>
  <si>
    <t>20.33</t>
  </si>
  <si>
    <t xml:space="preserve">Evaluare de parcurs la cursul  Metode si tehnici avansate de analiza si prelucrare a datelor master PML+PMO anul I </t>
  </si>
  <si>
    <t>13.99</t>
  </si>
  <si>
    <t xml:space="preserve">Evaluare de parcurs la cursul  Metode calitative de cercetare in psihologie master PCCP, anul I </t>
  </si>
  <si>
    <t>Evaluare de parcurs la cursul  Metode calitative de cercetare in psihologie master PML+PMO anul I</t>
  </si>
  <si>
    <t>Examen semestru la Metode si tehnici avansate de analiza si prelucrare a datelor, master PCCP anul I</t>
  </si>
  <si>
    <t>Examen semestru la Metode calitative de cercetare in psihologie, master PML+PMO anul I</t>
  </si>
  <si>
    <t>Examen dizertatie master PCCP</t>
  </si>
  <si>
    <t>Evaluare de parcurs (statistica) anul I</t>
  </si>
  <si>
    <t>Examen de semestru (statistica) anul I</t>
  </si>
  <si>
    <t>Examen de semestru (curs orientare) anul I</t>
  </si>
  <si>
    <t>Evaluare de parcurs (experimentala) anul I</t>
  </si>
  <si>
    <t>Examen de semestru (experimentala) anul I</t>
  </si>
  <si>
    <t xml:space="preserve">Examen de semestru Metodologia cercetarii stiintifice anul I </t>
  </si>
  <si>
    <t xml:space="preserve">asistent al titularului </t>
  </si>
  <si>
    <t xml:space="preserve">Evaluare parcurs  Psihologie sociala , an 1 </t>
  </si>
  <si>
    <t>TITULAR</t>
  </si>
  <si>
    <t>Colocviu Psihologia artei, anul 2</t>
  </si>
  <si>
    <t>Examen Psihologie sociala , anul 1</t>
  </si>
  <si>
    <t>Examen Laborator pentru pregatirea lucrarii de disertatie, master PMLCEI</t>
  </si>
  <si>
    <t>Colocviu Practica de specialitate semestrul 1, MASTER PMLCEI</t>
  </si>
  <si>
    <t>Colocviu practica de specialitate semestrul 2, MASTER PMLCEI</t>
  </si>
  <si>
    <t>Examene de finalizare a studiilor - disertație</t>
  </si>
  <si>
    <t>Președinte comisie</t>
  </si>
  <si>
    <t>Admitere masterat</t>
  </si>
  <si>
    <t>An 1L curs - evaluare parcurs</t>
  </si>
  <si>
    <t>An 1L 3gr seminar - evaluare parcurs</t>
  </si>
  <si>
    <t>An 1L - Examen</t>
  </si>
  <si>
    <t>An 1L - Restanțe</t>
  </si>
  <si>
    <t>An 1 L - Reexaminări</t>
  </si>
  <si>
    <t>An 2L - curs -evaluare parcurs</t>
  </si>
  <si>
    <t>An 2L -3gr.seminar - evaluare parcurs</t>
  </si>
  <si>
    <t>An 2L - Examen</t>
  </si>
  <si>
    <t>An 2 L - Restanțe</t>
  </si>
  <si>
    <t>An 2L - Reexaminări</t>
  </si>
  <si>
    <t>An1M curs sem1 - evaluare parcurs</t>
  </si>
  <si>
    <t>An 1M 2gr seminar sem1 - evaluare parcurs</t>
  </si>
  <si>
    <t>An 1M - Examen</t>
  </si>
  <si>
    <t>An 1M -Restanță</t>
  </si>
  <si>
    <t>An1M - Reexaminare</t>
  </si>
  <si>
    <t>Evaluare de parcurs Psihologie clinica an III</t>
  </si>
  <si>
    <t>Evaluare de parcurs Introducere in Psihoterapie an III</t>
  </si>
  <si>
    <t>Evaluare de parcurs Psihoterapii individuale și de grup mPCCPP an II</t>
  </si>
  <si>
    <t>Evaluare de parcurs Grupuri specializate mPCCPP an II</t>
  </si>
  <si>
    <t>Examen Psihologie clinica an III</t>
  </si>
  <si>
    <t>Examen  Introducere in Psihoterapie an III</t>
  </si>
  <si>
    <t>Examen Psihoterapii individuale și de grup mPCCPP an II</t>
  </si>
  <si>
    <t>Examen Grupuri specializate mPCCPP an II</t>
  </si>
  <si>
    <t>Restanțe Psihologie clinica an III</t>
  </si>
  <si>
    <t>(78/4)/3</t>
  </si>
  <si>
    <t>Restanțe Introducere psihoterapie an III</t>
  </si>
  <si>
    <t>Restanțe Psihoterapii individuale și de grup mPCCPP an II</t>
  </si>
  <si>
    <t>(57/4)/3</t>
  </si>
  <si>
    <t>Restanțe Grupuri specializate mPCCPP an II</t>
  </si>
  <si>
    <t>Re-examinări Psihologie clinica an III</t>
  </si>
  <si>
    <t>(78/10)/3</t>
  </si>
  <si>
    <t>Re-examinări Introducere in Psihoterapie an III</t>
  </si>
  <si>
    <t>Re-examinări Psihoterapii individuale și de grup mPCCPP an II</t>
  </si>
  <si>
    <t>(57/10)/3</t>
  </si>
  <si>
    <t>Re-examinări Grupuri specializate mPCCPP an II</t>
  </si>
  <si>
    <t>Examen finalizare studii Licență</t>
  </si>
  <si>
    <t>27.33 x 2</t>
  </si>
  <si>
    <t>Evaluarea parcurs Psihologia consumatorului (licenta, an III)</t>
  </si>
  <si>
    <t>Examen semestru Psihologia consumatorului (licenta, an III)</t>
  </si>
  <si>
    <t>Examen restante Psihologia consumatorului (licenta, an III)</t>
  </si>
  <si>
    <t>Re-examinare Psihologia consumatorului (licenta, an III)</t>
  </si>
  <si>
    <t>Evaluarea parcurs Psihologie experimentală (licenta, an I)</t>
  </si>
  <si>
    <t>Examen semestru  Psihologie experimentală (licenta, an I)</t>
  </si>
  <si>
    <t>Examen restante  Psihologie experimentală (licenta, an I)</t>
  </si>
  <si>
    <t>Re-examinare  Psihologie experimentală (licenta, an I)</t>
  </si>
  <si>
    <t>Evaluarea parcurs optional I PMO (master, an I)</t>
  </si>
  <si>
    <t>Examen semestru optional I PMO (master, an I)</t>
  </si>
  <si>
    <t>Examen restante optional I PMO (master, an I)</t>
  </si>
  <si>
    <t>Re-examinare optional I PMO (master, an I)</t>
  </si>
  <si>
    <t>Evaluarea parcurs Neuropsihologie (licenta, an II)</t>
  </si>
  <si>
    <t>Examen semestru Neuropsihologie (licenta, an II)</t>
  </si>
  <si>
    <t>Examen restante Neuropsihologie (licenta, an II)</t>
  </si>
  <si>
    <t>Re-examinare Neuropsihologie (licenta, an II)</t>
  </si>
  <si>
    <t>Evaluarea parcurs Comportament adictiv (master, an II)</t>
  </si>
  <si>
    <t>Examen semestru Comportament adictiv (master, an II)</t>
  </si>
  <si>
    <t>Examen restante Comportament adictiv (master, an II)</t>
  </si>
  <si>
    <t>Re-examinare Comportament adictiv (master, an II)</t>
  </si>
  <si>
    <t>Evaluarea parcurs Practica disertatie (master PCCPP, an II)</t>
  </si>
  <si>
    <t>Examen semestru Practica disertatie (master PCCPP, an II)</t>
  </si>
  <si>
    <t>Examen restante Practica disertatie (master PCCPP, an II)</t>
  </si>
  <si>
    <t>Re-examinarePractica disertatie (master PCCPP, an II)</t>
  </si>
  <si>
    <t>Examen 29.06.2024 Statistică aplicata in psihologie (licenta, anul I)</t>
  </si>
  <si>
    <t>Examen disertatie master PMLCEI 2024</t>
  </si>
  <si>
    <t>membru comisie disertatie</t>
  </si>
  <si>
    <t>Examen admitere master PMLCEI 2024</t>
  </si>
  <si>
    <t>membru comisie admitere</t>
  </si>
  <si>
    <t>evaluare pe parcurs Psihologie organizationala si manageriala - curs an II</t>
  </si>
  <si>
    <t>23.66</t>
  </si>
  <si>
    <t>examen de parcurs seminar Psihologie organizationala si manageriala an II</t>
  </si>
  <si>
    <t>examen de semestru Psihologie organizationala si manageriala an II</t>
  </si>
  <si>
    <t>evaluare pe parcurs seminar Comunicare si etica in practica psihologica POM an I</t>
  </si>
  <si>
    <t>evaluare de parcurs Comunicare si etica in practica psihologica POM an I</t>
  </si>
  <si>
    <t>examen de semestru Comunicare si etica in practica psihologica POM an I</t>
  </si>
  <si>
    <t>evaluare pe parcurs seminar Comunicare si etica in practica psihologica PMLCEI an I</t>
  </si>
  <si>
    <t>evaluare de parcurs Comunicare si etica in practica psihologica PMLCEI an I</t>
  </si>
  <si>
    <t>examen de semestru Comunicare si etica in practica psihologica PMLCEI an I</t>
  </si>
  <si>
    <t>examen de semestru Psihologie vocationala si a succesului III</t>
  </si>
  <si>
    <t>evaluare de parcurs seminar Psihologie vocationala si a succesului  - seminar an III</t>
  </si>
  <si>
    <t>evaluare pe parcurs Psihologie vocationala si a succesului  - seminar an III</t>
  </si>
  <si>
    <t>Examen - asistență titular Psihodiagnosticul aptitudinilor An II</t>
  </si>
  <si>
    <t>ASISTENT EXAMINATOR</t>
  </si>
  <si>
    <t>licenta psihologie Membru comisie licenta</t>
  </si>
  <si>
    <t>Gabriela-Maria Man</t>
  </si>
  <si>
    <t xml:space="preserve">evaluare de parcurs Psihologia dezvoltarii 2 </t>
  </si>
  <si>
    <t xml:space="preserve">evaluare Psihologia dezvoltarii 2 </t>
  </si>
  <si>
    <t xml:space="preserve">restanta Psihologia dezvoltarii 2 </t>
  </si>
  <si>
    <t>94*25/100/3</t>
  </si>
  <si>
    <t>reexaminare Psihologia dezvoltarii 2</t>
  </si>
  <si>
    <t>94*10/100/3</t>
  </si>
  <si>
    <t>evaluare  Psihologia educatiei</t>
  </si>
  <si>
    <t>evaluare seminar Psihologia educatiei</t>
  </si>
  <si>
    <t>restanta Psihologia educatie</t>
  </si>
  <si>
    <t>93*25/100/3</t>
  </si>
  <si>
    <t>reexaminare Psihologia educatie</t>
  </si>
  <si>
    <t>93*10/100/3</t>
  </si>
  <si>
    <t xml:space="preserve">evaluare seminar Introducere in psihoterapie </t>
  </si>
  <si>
    <t xml:space="preserve">evaluare Introducere in psihoterapie </t>
  </si>
  <si>
    <t xml:space="preserve">reexaminare Introducere in psihoterapie </t>
  </si>
  <si>
    <t>78*25/100/3</t>
  </si>
  <si>
    <t xml:space="preserve">restanta Introducere in psihoterapie </t>
  </si>
  <si>
    <t>78*10/100/3</t>
  </si>
  <si>
    <t xml:space="preserve">evaluare de seminar Psihoterapia copilului </t>
  </si>
  <si>
    <t>examen admitere master Psihologie clinica</t>
  </si>
  <si>
    <t xml:space="preserve">membru în comisie </t>
  </si>
  <si>
    <t>76/3*2</t>
  </si>
  <si>
    <t>examen disertatie Psihologie clinica</t>
  </si>
  <si>
    <r>
      <rPr>
        <rFont val="Arial Narrow"/>
        <color theme="1"/>
        <sz val="10.0"/>
      </rPr>
      <t>membru în comisie</t>
    </r>
    <r>
      <rPr>
        <rFont val="Arial Narrow"/>
        <color theme="1"/>
        <sz val="10.0"/>
      </rPr>
      <t xml:space="preserve"> </t>
    </r>
  </si>
  <si>
    <t>45/3*3</t>
  </si>
  <si>
    <t>evaluare pe parcurs Etică și Integritate academica</t>
  </si>
  <si>
    <t>evaluare Etică și Integritate academica</t>
  </si>
  <si>
    <t>restanță Etică și Integritate academica</t>
  </si>
  <si>
    <t>reexaminare Etică și Integritate academica</t>
  </si>
  <si>
    <t xml:space="preserve">evaluare de parcurs seminar Psihologia dezvoltarii 2 </t>
  </si>
  <si>
    <t>Examen semestru , Stagiu de practică de specialitate (licenta, an II)</t>
  </si>
  <si>
    <t>Examen restante , Stagiu de practică de specialitate (licenta, an II)</t>
  </si>
  <si>
    <t>Examen semestru , Modificări cognitiv comportamentale</t>
  </si>
  <si>
    <t>Examen semestru , Stagiu de practică de specialitate (licenta, an III)</t>
  </si>
  <si>
    <t>Examen restante , Stagiu de practică de specialitate (licenta, an III)</t>
  </si>
  <si>
    <t>Examen restante , Modificări cognitiv comportamentale</t>
  </si>
  <si>
    <t>Examen - asistență titular, Psihologie Socială II An II</t>
  </si>
  <si>
    <t>asistent examinator</t>
  </si>
  <si>
    <t>Examen asistență titular, Bazele teoretice ale evaluării psihologice  An II</t>
  </si>
  <si>
    <t>2 x Evaluare de parcurs Com și etică (C+S) m an IPCCPP</t>
  </si>
  <si>
    <t>20.33x2</t>
  </si>
  <si>
    <t>Evaluare de parcurs Psih. sănătății S m An II PCCPP</t>
  </si>
  <si>
    <t>2 x Evaluare de parcurs Psihotraumat (C +S) m An II PCCPP</t>
  </si>
  <si>
    <t>Evaluare de parcurs Psihotraumat S m An II PML</t>
  </si>
  <si>
    <t>2 x Evaluare de parcurs Psihosomatică an III (C+S)</t>
  </si>
  <si>
    <t>Examen Comunicare si etica an I m PCCPP</t>
  </si>
  <si>
    <t>Examen Psihologia sănătății an II m PCCPP</t>
  </si>
  <si>
    <t>Examen Psihotraumatologie an II m PCCPP</t>
  </si>
  <si>
    <t>Examen Psihotraumatologie an II mPML</t>
  </si>
  <si>
    <t>Examen Psihosomatică an III</t>
  </si>
  <si>
    <t>Restanțe Comunicare si etica an I m PCCPP</t>
  </si>
  <si>
    <t>Restanțe Psihologia sănătății an II m PCCPP</t>
  </si>
  <si>
    <t>Restanțe  Psihotraumatologie an II m PCCPP</t>
  </si>
  <si>
    <t>Restanțe Psihotraumatologie an II mPML</t>
  </si>
  <si>
    <t>Restanțe Psihosomatică an III</t>
  </si>
  <si>
    <t>Reexaminare Comunicare si etica an I m PCCPP</t>
  </si>
  <si>
    <t>Reexaminare Psihologia sănătății an II m PCCPP</t>
  </si>
  <si>
    <t>Reexaminare Psihotraumatologie an II m PCCPP</t>
  </si>
  <si>
    <t>Reexaminare Psihotraumatologie an II mPML</t>
  </si>
  <si>
    <t>Reexaminare  Psihosomatică an III</t>
  </si>
  <si>
    <t>Examen An II PML MTAAPD</t>
  </si>
  <si>
    <t>al doilea cadru did examinator</t>
  </si>
  <si>
    <t>Examen an II PML Psih sanatații</t>
  </si>
  <si>
    <t>Examen An I PMODIO MTAAPD</t>
  </si>
  <si>
    <t>Examen an II PML Optimiz pers</t>
  </si>
  <si>
    <t>Examen an II PML Psih clinica judiciară</t>
  </si>
  <si>
    <t>Evaluare de parcursPsihologia educației, an I, licență/curs</t>
  </si>
  <si>
    <t>31,33</t>
  </si>
  <si>
    <t>Examen de semestruPsihologia educației, an I, licență/curs</t>
  </si>
  <si>
    <t>RestanțăPsihologia educației, an I, licență/curs</t>
  </si>
  <si>
    <t>7,83</t>
  </si>
  <si>
    <t>ReexaminarePsihologia educației, an I, licență/curs</t>
  </si>
  <si>
    <t>3,13</t>
  </si>
  <si>
    <t>Evaluare de parcursEvaluarea adultului, an I, Master PCCPP și PMLCEI / curs și 3 grupe seminar</t>
  </si>
  <si>
    <t>27,66</t>
  </si>
  <si>
    <t>Examen de semestruEvaluarea adultului, an I, Master PCCPP și PMLCEI / curs și 3 grupe seminar</t>
  </si>
  <si>
    <t>RestanțăEvaluarea adultului, an I, Master PCCPP și PMLCEI / curs și 3 grupe seminar</t>
  </si>
  <si>
    <t>6,91</t>
  </si>
  <si>
    <t>ReexaminareEvaluarea adultului, an I, Master PCCPP și PMLCEI / curs și 3 grupe seminar</t>
  </si>
  <si>
    <t>2,76</t>
  </si>
  <si>
    <t>Evaluare de parcursConsiliere educațională, an III, licență/curs și 3 grupe seminar</t>
  </si>
  <si>
    <t>Examen de semestruConsiliere educațională, an III, licență/curs și 3 grupe seminar</t>
  </si>
  <si>
    <t>RestanțăConsiliere educațională, an III, licență/curs și 3 grupe seminar</t>
  </si>
  <si>
    <t>6,5</t>
  </si>
  <si>
    <t>ReexaminareConsiliere educațională, an III, licență/curs și 3 grupe seminar</t>
  </si>
  <si>
    <t>2,6</t>
  </si>
  <si>
    <t>Evaluare de parcursCompetențe și abilități în practica psihologică, an I, licență/curs și 3 grupe seminar</t>
  </si>
  <si>
    <t>Colocviu de semestruCompetențe și abilități în practica psihologică, an I, licență/curs și 3 grupe seminar</t>
  </si>
  <si>
    <t>RestanțăCompetențe și abilități în practica psihologică, an I, licență/curs și 3 grupe seminar</t>
  </si>
  <si>
    <t>ReexaminareCompetențe și abilități în practica psihologică, an I, licență/curs și 3 grupe seminar</t>
  </si>
  <si>
    <t>Examen de licență</t>
  </si>
  <si>
    <t>54,66</t>
  </si>
  <si>
    <t>Verificare pe parcurs Curs Psih.muncii și a personalului an IIP</t>
  </si>
  <si>
    <t>Verificare pe parcurs Seminar Psih.muncii și a personalului an IIP</t>
  </si>
  <si>
    <t>Examen Psih.muncii și a personalului an IIP</t>
  </si>
  <si>
    <t>Verificare pe parcurs Curs Psihologia personalității an II P</t>
  </si>
  <si>
    <t>Examen Psihologia personalității an II P</t>
  </si>
  <si>
    <t>Examen Psihologia sănătății  An II mPCCPP</t>
  </si>
  <si>
    <t>Examen Psihologia sănătății  An II mPMLCEI</t>
  </si>
  <si>
    <t>Verificare pe parcurs Curs Psih. comp.dev si a agres. An I mPCCPP</t>
  </si>
  <si>
    <t>Verificare pe parcurs Curs Psih. comp.dev si a agres. An I mPMLCEI</t>
  </si>
  <si>
    <t>Verificare pe parcurs Seminar Psih. comp.dev si a agres. An I mPMLCEI (seminar mPMLCEI)</t>
  </si>
  <si>
    <t>Examen Psih. comp.dev si a agres. An I mPCCPP</t>
  </si>
  <si>
    <t>Examen Psih. comp.dev si a agres. An I mPMLCEI</t>
  </si>
  <si>
    <t>Restanțe Psih.muncii și a personalului an IIP</t>
  </si>
  <si>
    <t>17.75</t>
  </si>
  <si>
    <t>Re-examinare Psih.muncii și a personalului an IIP</t>
  </si>
  <si>
    <t>7.10</t>
  </si>
  <si>
    <t>Restanțe Psihologia personalității an II P</t>
  </si>
  <si>
    <t>Re-examinare Psihologia personalității an II P</t>
  </si>
  <si>
    <t>Restanțe Psihologia sănătății  An II mPCCPP</t>
  </si>
  <si>
    <t>14.25</t>
  </si>
  <si>
    <t>Restanțe Psihologia sănătății  An II mPMLCEI</t>
  </si>
  <si>
    <t>5.5</t>
  </si>
  <si>
    <t>Re-examinare Psihologia sănătății  An II mPCCPP</t>
  </si>
  <si>
    <t>5.70</t>
  </si>
  <si>
    <t>Re-examinare Psihologia sănătății  An II mPMLCEI</t>
  </si>
  <si>
    <t>2.20</t>
  </si>
  <si>
    <t>Restanțe Psih. comp.dev si a agres. An I mPCCPP</t>
  </si>
  <si>
    <t>15.25</t>
  </si>
  <si>
    <t>Restanțe Psih. comp.dev si a agres. An I mPMLCEI</t>
  </si>
  <si>
    <t>Re-examinare Psih. comp.dev si a agres. An I mPCCPP</t>
  </si>
  <si>
    <t>6.10</t>
  </si>
  <si>
    <t>Re-examinare Psih. comp.dev si a agres. An I mPMLCEI</t>
  </si>
  <si>
    <t>Examen finalizare studii-LICENȚĂ</t>
  </si>
  <si>
    <t>Titular/membru comisie</t>
  </si>
  <si>
    <t>Admitere Master mPMODIO</t>
  </si>
  <si>
    <t>Titular/ Președinte comisie</t>
  </si>
  <si>
    <t>Examen semestru Metodologia cercetarii stiintifice, anul I, licenta</t>
  </si>
  <si>
    <t>Evaluare parcurs curs Metodologia cercetarii stiintifice, anul I, licenta</t>
  </si>
  <si>
    <t>Restanta Metodologia cercetarii stiintifice, anul I, licenta</t>
  </si>
  <si>
    <t>Re-evaluare Metodologia cercetarii stiintifice, anul I, licenta</t>
  </si>
  <si>
    <t>Examen  Metodologia cercetarii calitative, anul II,P</t>
  </si>
  <si>
    <t>Evaluare parcurs laborator Metodologia cercetarii calitative, anul II,P</t>
  </si>
  <si>
    <t>Evaluare parcurs curs Metodologia cercetarii calitative, anul II,P</t>
  </si>
  <si>
    <t>Restanta Metodologia cercetarii calitative, anul II,P</t>
  </si>
  <si>
    <t>Re-evaluare Metodologia cercetarii calitative, anul II,P</t>
  </si>
  <si>
    <t>Evaluare Exam. sem. 1 Psihologie An I (Fundam.Psiho.1)</t>
  </si>
  <si>
    <t>Evaluare de parcurs seminar sem. 1  Psihologie An I (Fundam.Psiho.I)</t>
  </si>
  <si>
    <t>Evaluări de parcurs curs sem. 1 Psihologie An I (Fundam.Psiho.I)</t>
  </si>
  <si>
    <t>Evaluare restanțe sem. 1 Psihologie An I (Fundam.Psiho.I)</t>
  </si>
  <si>
    <t>Evaluare reexaminări sem. 1 Psihologie An I (Fundam.Psiho.I)</t>
  </si>
  <si>
    <t>Evaluare Practică sem . 1 master PMLCEI An I</t>
  </si>
  <si>
    <t>Evaluare restanțe Practică sem.1 master PMLCEI I</t>
  </si>
  <si>
    <t>Evaluare reexaminări Practică sem.1 master PMLCEI I</t>
  </si>
  <si>
    <t>Evaluare Exam. sem. 1 Psihologie I (Psihol.evoluționistă și genetică)</t>
  </si>
  <si>
    <t>Al doilea cadru did.</t>
  </si>
  <si>
    <t>Evaluare Exam. sem. 1 master PMLCEI An II (Psihol.preven.criminalit.)</t>
  </si>
  <si>
    <t>Evaluare de parcurs seminar sem. 1 master PMLCEI An II (Psihol.preven.criminalit.)</t>
  </si>
  <si>
    <t>Evaluare restanțe sem. 1 master PMLCEI II (Psihol.preven.criminalit)</t>
  </si>
  <si>
    <t>Evaluare reexaminări sem. 1 master PMLCEI II (Psihol.preven.criminalit.)</t>
  </si>
  <si>
    <t>Evaluare Examen sem. 1 PMLCEI An II (Psihol. victimei)</t>
  </si>
  <si>
    <t>Evaluare Examen sem. 2 Psihologie An I (Fundam.Psiho.II)</t>
  </si>
  <si>
    <t>Evaluare de parcurs seminar sem. 2  Psihologie An I (Fundam.Psiho.II)</t>
  </si>
  <si>
    <t>Evaluări de parcurs curs sem. 2 Psihologie An I (Fundam.Psiho. II)</t>
  </si>
  <si>
    <t>Evaluare restanțe sem. 2 Psihologie An I (Fundam.Psiho.II)</t>
  </si>
  <si>
    <t>Evaluare reexaminări sem. 2 Psihologie An I (Fundam.Psiho.II)</t>
  </si>
  <si>
    <t>Evaluare Colocviu sem. 2 Psihologie An II (Psihosexologie)</t>
  </si>
  <si>
    <t>Evaluare de parcurs seminar sem. 2  Psihologie An II (Psihosexologie)</t>
  </si>
  <si>
    <t>Evaluări de parcurs curs sem. 2 Psihologie An II (Psihosexologie)</t>
  </si>
  <si>
    <t>Evaluare restanțe sem. 2 Psihologie An II (Psihosexologie)</t>
  </si>
  <si>
    <t>Evaluare reexaminări sem. 2 Psihologie An II (Psihosexologie)</t>
  </si>
  <si>
    <t>Examen Admitere master PMLCEI</t>
  </si>
  <si>
    <t>Examen finalizare studii disertație PMLCEI</t>
  </si>
  <si>
    <t>Examen finalizare studii licență Psihologie An III</t>
  </si>
  <si>
    <t>Mihaela Man</t>
  </si>
  <si>
    <t>evaluare de parcurs curs Performanță umană îm mediul organizațional</t>
  </si>
  <si>
    <t>evaluare de parcurs seminar Performanță umană îm mediul organizațional</t>
  </si>
  <si>
    <r>
      <rPr>
        <rFont val="Arial Narrow"/>
        <color theme="1"/>
        <sz val="10.0"/>
      </rPr>
      <t>evaluare examen</t>
    </r>
    <r>
      <rPr>
        <rFont val="Arial Narrow"/>
        <i/>
        <color theme="1"/>
        <sz val="10.0"/>
      </rPr>
      <t xml:space="preserve"> Performanță umană îm mediul organizațional</t>
    </r>
  </si>
  <si>
    <t>restanta  Performanță umană îm mediul organizațional</t>
  </si>
  <si>
    <r>
      <rPr>
        <rFont val="Arial Narrow"/>
        <color theme="1"/>
        <sz val="10.0"/>
      </rPr>
      <t xml:space="preserve">reexaminare </t>
    </r>
    <r>
      <rPr>
        <rFont val="Arial Narrow"/>
        <i/>
        <color theme="1"/>
        <sz val="10.0"/>
      </rPr>
      <t xml:space="preserve"> Performanță umană îm mediul organizațional</t>
    </r>
  </si>
  <si>
    <r>
      <rPr>
        <rFont val="Arial Narrow"/>
        <color theme="1"/>
        <sz val="10.0"/>
      </rPr>
      <t xml:space="preserve">evaluare de parcurs curs </t>
    </r>
    <r>
      <rPr>
        <rFont val="Arial Narrow"/>
        <i/>
        <color theme="1"/>
        <sz val="10.0"/>
      </rPr>
      <t>Metodologia cercetarii psihologice</t>
    </r>
  </si>
  <si>
    <r>
      <rPr>
        <rFont val="Arial Narrow"/>
        <color theme="1"/>
        <sz val="10.0"/>
      </rPr>
      <t xml:space="preserve">evaluare de parcurs seminar </t>
    </r>
    <r>
      <rPr>
        <rFont val="Arial Narrow"/>
        <i/>
        <color theme="1"/>
        <sz val="10.0"/>
      </rPr>
      <t>Metodologia cercetarii psihologice</t>
    </r>
  </si>
  <si>
    <r>
      <rPr>
        <rFont val="Arial Narrow"/>
        <color theme="1"/>
        <sz val="10.0"/>
      </rPr>
      <t xml:space="preserve">evaluare </t>
    </r>
    <r>
      <rPr>
        <rFont val="Arial Narrow"/>
        <i/>
        <color theme="1"/>
        <sz val="10.0"/>
      </rPr>
      <t>Metodologia cercetarii psihologice</t>
    </r>
  </si>
  <si>
    <t>evaluare parcurs curs Cultură și climat organizațional</t>
  </si>
  <si>
    <r>
      <rPr>
        <rFont val="Arial Narrow"/>
        <color theme="1"/>
        <sz val="10.0"/>
      </rPr>
      <t xml:space="preserve">restanta </t>
    </r>
    <r>
      <rPr>
        <rFont val="Arial Narrow"/>
        <i/>
        <color theme="1"/>
        <sz val="10.0"/>
      </rPr>
      <t>Metodologia cercetarii psihologice</t>
    </r>
  </si>
  <si>
    <t>71*25/100/3</t>
  </si>
  <si>
    <r>
      <rPr>
        <rFont val="Arial Narrow"/>
        <color theme="1"/>
        <sz val="10.0"/>
      </rPr>
      <t xml:space="preserve">reexaminare </t>
    </r>
    <r>
      <rPr>
        <rFont val="Arial Narrow"/>
        <i/>
        <color theme="1"/>
        <sz val="10.0"/>
      </rPr>
      <t>Metodologia cercetarii psihologice</t>
    </r>
  </si>
  <si>
    <t>71*10/100/3</t>
  </si>
  <si>
    <t>evaluare de parcurs seminar Cultură și climat organizațional</t>
  </si>
  <si>
    <t>evaluare examen Cultură și climat organizațional</t>
  </si>
  <si>
    <t>evaluare de parcurs seminar Metode avansate de analiză a muncii, designul posturilor și sisteme de recompensare</t>
  </si>
  <si>
    <t>evaluare curs Metode avansate de analiză a muncii, designul posturilor și sisteme de recompensare</t>
  </si>
  <si>
    <t>evaluare Stagiu de practică 1</t>
  </si>
  <si>
    <t>examen Psihologia personalității</t>
  </si>
  <si>
    <t>asistență titular</t>
  </si>
  <si>
    <t>examen Etică și Integritate Academică</t>
  </si>
  <si>
    <t>examen Psihologia conducerii, leadership și schimbare</t>
  </si>
  <si>
    <t>membru comisie</t>
  </si>
  <si>
    <t>(24:3)x2</t>
  </si>
  <si>
    <t>evaluare examem Metode avansate de analiză a muncii, designul posturilor și sisteme de recompensare</t>
  </si>
  <si>
    <t>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
Evaluare an 2 Psihologie - seminar Psihodiagnosticul Aptitudinilor și Inteligenței - 71 studenti
Evaluare an 1 Master Psihologie medico-legală şi criminalistică. Evaluare şi intervenţie - seminar Pshologia grupurilor mici. Culturi și subculturi infracționale.  - 22 studenti
======================================
TOTAL 93 studenti</t>
  </si>
  <si>
    <t>258*/3 + 93/3  = 
86 +31 = 117</t>
  </si>
  <si>
    <r>
      <rPr>
        <rFont val="Arial Narrow"/>
        <b/>
        <color theme="1"/>
        <sz val="10.0"/>
      </rPr>
      <t>RESTANȚE</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</si>
  <si>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258/4/3 = 21,5</t>
  </si>
  <si>
    <r>
      <rPr>
        <rFont val="Arial Narrow"/>
        <b/>
        <color theme="1"/>
        <sz val="10.0"/>
      </rPr>
      <t>REEXAMINĂRI</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</si>
  <si>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258/10/3 = 8,6</t>
  </si>
  <si>
    <t>Evaluare licență
Licență Psihologie febr + iulie = 82</t>
  </si>
  <si>
    <t>82/3*2=54,6</t>
  </si>
  <si>
    <t>Met calitative An I mPMO exam</t>
  </si>
  <si>
    <t>al doilea evaluator</t>
  </si>
  <si>
    <t>Met calitative An I mPMO restanta</t>
  </si>
  <si>
    <t>Psih deciziei An I m PMO exam</t>
  </si>
  <si>
    <t>Psih deciziei An I m PMO restanta</t>
  </si>
  <si>
    <t>Evaluare-examen An II P Psih org si manag</t>
  </si>
  <si>
    <t>al doila evaluator</t>
  </si>
  <si>
    <t>Restanțe An II P Psih org si manag</t>
  </si>
  <si>
    <t>Evaluare-examen An II P Met cercet. Psih.</t>
  </si>
  <si>
    <t>al doiela evaluator</t>
  </si>
  <si>
    <t>Restanțe An II P Met cercet. Psih.</t>
  </si>
  <si>
    <t>Examinare Finalizare studii master PMLCEI</t>
  </si>
  <si>
    <t>N/3x2</t>
  </si>
  <si>
    <t>Examinare Admitere studii master PMLCEI</t>
  </si>
  <si>
    <t>Evaluare pe parcurs - Curs Psihologie socială - an I P</t>
  </si>
  <si>
    <t>N/3</t>
  </si>
  <si>
    <t>Examen Psihologie socială - an I P</t>
  </si>
  <si>
    <t>Restanțe Psihologie socială - an I P</t>
  </si>
  <si>
    <t>N1/3</t>
  </si>
  <si>
    <t>Re-examinare Psihologie socială - an I P</t>
  </si>
  <si>
    <t>Evaluare pe parcurs - Curs Psih. judiciară și a criminalit. An III P</t>
  </si>
  <si>
    <t>Examen Psih. judiciară și a criminalit. An III P</t>
  </si>
  <si>
    <t>Restanțe Psih. judiciară și a criminalit. An III P</t>
  </si>
  <si>
    <t>Re-examinare Psih. judiciară și a criminalit. An III P</t>
  </si>
  <si>
    <t>Evaluare pe parcurs-curs Psihologia personalității criminale</t>
  </si>
  <si>
    <t>Evaluare pe parcurs -seminar Psihologia personalității criminale</t>
  </si>
  <si>
    <t>Examen Psihologia personalității criminale</t>
  </si>
  <si>
    <t>Restanțe Psihologia personalității criminale</t>
  </si>
  <si>
    <t>Re-examinare Psihologia personalității criminale</t>
  </si>
  <si>
    <t>Evaluare pe parcurs-curs Psihologie clinică judiciară, anII mPMLCEI</t>
  </si>
  <si>
    <t>Evaluare pe parcurs -seminar Psihologie clinică judiciară, anII mPMLCEI</t>
  </si>
  <si>
    <t>Restanțe Psihologie clinică judiciară, anII mPMLCEI</t>
  </si>
  <si>
    <t>Re-examinare Psihologie clinică judiciară, anII mPMLCEI</t>
  </si>
  <si>
    <t xml:space="preserve">Sassu Raluca </t>
  </si>
  <si>
    <t>Evaluare pe parcurs-parțial Psihologia dezvoltării anul I</t>
  </si>
  <si>
    <t>Examen de semestru Psihologia dezvoltarii</t>
  </si>
  <si>
    <t>Evaluare pe parcurs master PCCP anul II</t>
  </si>
  <si>
    <t xml:space="preserve">Evaluare de semestru </t>
  </si>
  <si>
    <t>examen restanță/reexaminare licență anul I</t>
  </si>
  <si>
    <t>7.83+3.13</t>
  </si>
  <si>
    <t>examen restanță/reexaminare master anul II</t>
  </si>
  <si>
    <t>1,9+4,75</t>
  </si>
  <si>
    <t>PIPP an I FUNDAM PSIH</t>
  </si>
  <si>
    <t>65 studenti</t>
  </si>
  <si>
    <t>Medicina+SAIAPM PEDAGOGIE 1</t>
  </si>
  <si>
    <t>37 studenti</t>
  </si>
  <si>
    <t>Medicina+SAIAPM PEDAGOGIE 2</t>
  </si>
  <si>
    <t>161 studenti</t>
  </si>
  <si>
    <t>Evaluare PIPP I,65 st, PIPP II, 65 st</t>
  </si>
  <si>
    <t>65x2/3</t>
  </si>
  <si>
    <t>Evaluare Modul psihopedagogic Didactica specializarii, 68 st Litere, Practica ped,10 st, Evaluare finala 45 st</t>
  </si>
  <si>
    <t>123x2/3</t>
  </si>
  <si>
    <t>Licenta, PIPP, ro</t>
  </si>
  <si>
    <t>98x2/3</t>
  </si>
  <si>
    <t>Master, IESI</t>
  </si>
  <si>
    <t>21x3/3</t>
  </si>
  <si>
    <t>Andron Daniela Roxana</t>
  </si>
  <si>
    <t>Didactica specializarii -II MoPed -27 st.</t>
  </si>
  <si>
    <t>IAC - anIII MoPed - 82 st</t>
  </si>
  <si>
    <t>Pr.ped. MoPed -9 stud.</t>
  </si>
  <si>
    <t>ev.parcurs Didactica, IAC</t>
  </si>
  <si>
    <t>restante Didactica, IAC</t>
  </si>
  <si>
    <t>re-examinare Didactica, IAC</t>
  </si>
  <si>
    <t>finalizare studii MoPed N1 zi .+PU 45 abs</t>
  </si>
  <si>
    <t>finalizare studii MoPed Nivel 2 - 9 abs</t>
  </si>
  <si>
    <t>dizertație ME - 15 abs.</t>
  </si>
  <si>
    <t>admitere ME - 14 masteranzi</t>
  </si>
  <si>
    <t xml:space="preserve">Evaluare semestriala PIPP - Alternative educaționale </t>
  </si>
  <si>
    <t>49/3</t>
  </si>
  <si>
    <t>Evaluare semestriala PIPP an III  - Practica</t>
  </si>
  <si>
    <t>10//3</t>
  </si>
  <si>
    <t>Evaluare semestriala PIPP an II  - Practica</t>
  </si>
  <si>
    <t>Evaluare semestriala PIPP an I  - Practica</t>
  </si>
  <si>
    <t>Evaluare semestriala PIPP Zi  - Psihologia educației</t>
  </si>
  <si>
    <t>65/3</t>
  </si>
  <si>
    <t>Admitere PIPP  - Președinte</t>
  </si>
  <si>
    <t>214/3x2</t>
  </si>
  <si>
    <t>Licență PIPP Zi președinte</t>
  </si>
  <si>
    <t>95/3x2</t>
  </si>
  <si>
    <t>Disertație Modul psihopedagogic nivel 2</t>
  </si>
  <si>
    <t>30/3x3</t>
  </si>
  <si>
    <t>144/3/ 25%</t>
  </si>
  <si>
    <t xml:space="preserve">Reexaminare </t>
  </si>
  <si>
    <t>144/3/10%</t>
  </si>
  <si>
    <t>79/3/0,5</t>
  </si>
  <si>
    <t xml:space="preserve">Evaluare semestrială </t>
  </si>
  <si>
    <t>Cretu Daniela-Maria</t>
  </si>
  <si>
    <t>Examen Pedagogie II (Nivel I) - 116 studenti</t>
  </si>
  <si>
    <t>38.66</t>
  </si>
  <si>
    <t>Evaluare pe parcurs  - Teoria si metodologia instruirii, PIPP II  - 65 studenti</t>
  </si>
  <si>
    <t>21.66</t>
  </si>
  <si>
    <t>Examen semestrial -Teoria si metodologia instruirii, PIPP II  - 65 studenti</t>
  </si>
  <si>
    <t>Membru comisie de licenta PIPP RO (contestatii), 20 februarie 2024</t>
  </si>
  <si>
    <t>1x2</t>
  </si>
  <si>
    <t>Contestatii admitere PIPP, 24 iulie 2024, PIPP RO</t>
  </si>
  <si>
    <t>Membru comisie de disertatie master Management educational, 5 iulie 2024 - 9 candidati;</t>
  </si>
  <si>
    <t>(9:3)x3</t>
  </si>
  <si>
    <t>Membru comisie de admitere master Management educational, 22 iulie 2024 – 17 candidati; 16 septembrie 2024 – 9 candidati  Total: 26 candidati</t>
  </si>
  <si>
    <t>(26:3)x2</t>
  </si>
  <si>
    <t>Comisie colocviu gradul didactic I, 12 .02.2024 –  22 candidati invatamant prescolar</t>
  </si>
  <si>
    <t>(22:3)</t>
  </si>
  <si>
    <t>Comisie colocviu examen gradul didactic II, 29-30 august 2024 – 87 candidati</t>
  </si>
  <si>
    <t>Evaluare semestriala</t>
  </si>
  <si>
    <t>Liana Regina Iunesch</t>
  </si>
  <si>
    <t>Licenta</t>
  </si>
  <si>
    <t>Evaluare semestriala  DPPD</t>
  </si>
  <si>
    <t xml:space="preserve">Ionescu Alina Geanina </t>
  </si>
  <si>
    <t>PIPP RO An II Didactica Educației Tehnologice - 1 examen de semestru</t>
  </si>
  <si>
    <t>PIPP RO An III Educație Plastică și Didactica Educației Plastice (înv. preșc. și primar) - 1 examen de semestru</t>
  </si>
  <si>
    <t>PIPP DE AN II Educație Plastică și Didactica Educației Plastice (înv. primar) - 1 examen de semestru</t>
  </si>
  <si>
    <t>PIPP DE AN I Educație Plastică și Didactica Educației Plastice (înv. preșcolar) - 1 examen de semestru</t>
  </si>
  <si>
    <t xml:space="preserve">IESI AN II Atelier creativ pentru persoanele cu CES - 1 examen de semestru </t>
  </si>
  <si>
    <t>Secretar Comisie licență iulie 2024_PIPP DE</t>
  </si>
  <si>
    <t>14:3x2</t>
  </si>
  <si>
    <t>Președinte Comisie master iulie 2024_IESI</t>
  </si>
  <si>
    <t>21:3x3</t>
  </si>
  <si>
    <t>Admitere iulie 2024 Evaluare Probă Desen PIPP RO ZI+ID</t>
  </si>
  <si>
    <t>88 ZI+104 ID=192:3x2</t>
  </si>
  <si>
    <t>Admitere iulie 2024 Evaluare Probă Desen PIPP DE</t>
  </si>
  <si>
    <t>18 DE:3x2</t>
  </si>
  <si>
    <t>Admitere sept. 2024 Evaluare Probă Desen PIPP ROZI+DE</t>
  </si>
  <si>
    <t>22 ZI + 1 DE=23:3x2</t>
  </si>
  <si>
    <t>examene semestru</t>
  </si>
  <si>
    <t>59,33</t>
  </si>
  <si>
    <t>evaluare pe parcurs</t>
  </si>
  <si>
    <t>60,33</t>
  </si>
  <si>
    <t>examen admitere IESI</t>
  </si>
  <si>
    <t>examen finalizare modul (niv II)</t>
  </si>
  <si>
    <t>Evaluare Nivel I zi_Pedagogie I - 218 studenți</t>
  </si>
  <si>
    <t>Evaluare Nivel I zi_Pedagogie II - 177 studenți</t>
  </si>
  <si>
    <t>Evaluare PIPP III Politici educaționale și sociale - 61 studenți</t>
  </si>
  <si>
    <t>Membru comisie de licenta PIPP RO (iulie și feb.)</t>
  </si>
  <si>
    <t>Membru comisie de disertatie ME</t>
  </si>
  <si>
    <t>(21:3)x3</t>
  </si>
  <si>
    <t>Examen Pedagogie II, Litere+LMA (Nivel I) - 116 studenti</t>
  </si>
  <si>
    <t>(116:3)x0,5</t>
  </si>
  <si>
    <t>Examen Teoria si metodologia instruirii, PIPP II  - 65 studenti</t>
  </si>
  <si>
    <t>(65:3)x0,5</t>
  </si>
  <si>
    <t>ANDREI OLIVIA</t>
  </si>
  <si>
    <t>Evaluare pe parcurs PSIH.ED</t>
  </si>
  <si>
    <t>112 studenți/ 3</t>
  </si>
  <si>
    <t>Examen PSIH ED</t>
  </si>
  <si>
    <t>Evaluare pe parcurs PEDAGOGIE  II</t>
  </si>
  <si>
    <t>81 studenți/3</t>
  </si>
  <si>
    <t>Examen PEDAGOGIE II</t>
  </si>
  <si>
    <t>Evaluare pe parcurs DIDACTICA RELIGIEI</t>
  </si>
  <si>
    <t>54studenți/3</t>
  </si>
  <si>
    <t>Examen DIDACTICA RELIGIEI</t>
  </si>
  <si>
    <t>EXAMEN PRACTICĂ PED. TEOLOGIE</t>
  </si>
  <si>
    <t>47studenți/3</t>
  </si>
  <si>
    <t xml:space="preserve">Evaluare finală </t>
  </si>
  <si>
    <t>26 studenți x 2</t>
  </si>
  <si>
    <t xml:space="preserve">Examen - Modul psihopedagogic, anul I, Psihologia Educatiei </t>
  </si>
  <si>
    <t>Examen - anul III, Integrare si incluziune la varstele mici</t>
  </si>
  <si>
    <t>Evaluare pe parcurs, seminar, Modulul psihopedagogic, anul I, Psihologia educatiei, activitatea 1</t>
  </si>
  <si>
    <t>Evaluare pe parcurs, seminar, Modulul psihopedagogic, anul I, Psihologia educatiei, activitatea 2</t>
  </si>
  <si>
    <t>Evaluare pe parcurs, anul III, Integrare si incluziune la varstele mici, activitatea I</t>
  </si>
  <si>
    <t>Evaluare pe parcurs, anul III, Integrare si incluziune la varstele mici, activitatea II</t>
  </si>
  <si>
    <t>Tehnologii de informare şi comunicare (aplicaţii domeniu) 69 St.</t>
  </si>
  <si>
    <t>Instruire asistata de calculator (IAC) 2 serii - 146 st.</t>
  </si>
  <si>
    <t>kifor Stefania</t>
  </si>
  <si>
    <t xml:space="preserve">Pr.ped. MoPed -10 stud. </t>
  </si>
  <si>
    <t>ev.parcurs TIC, IAC</t>
  </si>
  <si>
    <t>Restante TIC, IAC</t>
  </si>
  <si>
    <t>re-examinare TIC, IAC</t>
  </si>
  <si>
    <t>finalizare studii MoPed Nivel 2 - 1 abs</t>
  </si>
  <si>
    <t>finalizare studii MoPed N1 zi - 41 studenti</t>
  </si>
  <si>
    <t>admitere ME - 14masteranzi</t>
  </si>
  <si>
    <t>Leonhard Teresa</t>
  </si>
  <si>
    <t>Examenele de Licenta</t>
  </si>
  <si>
    <t>14/3x2</t>
  </si>
  <si>
    <t>Examenele de Admitere</t>
  </si>
  <si>
    <t>Evaluare</t>
  </si>
  <si>
    <t>Psihologia Educației -  I MoPed  - 107</t>
  </si>
  <si>
    <t>Pedagogie 1 - I MoPed  - 107</t>
  </si>
  <si>
    <t>Practica Pedagogică - III MoPed - 22</t>
  </si>
  <si>
    <t>Finalizare studii MoPed Niv I - 42</t>
  </si>
  <si>
    <t>Finalizare studii MoPed Niv II - 14</t>
  </si>
  <si>
    <t>Examen Disertație master IESI - 21</t>
  </si>
  <si>
    <t>EVALUARE PE PARCURS AN 2 PIPP RO (C+S)</t>
  </si>
  <si>
    <t>EVALUARE PE PARCURS AN 3 PIPP GE AN 3 SEM 1(C+S)</t>
  </si>
  <si>
    <t>EVALUARE PE PARCURS AN 3 PIPP GE AN 3 SEM 2 (C+S)</t>
  </si>
  <si>
    <t>EVALUARE DE PARCURS AN 3 PIPP RO (S)</t>
  </si>
  <si>
    <t xml:space="preserve">EVALURE SEMESTRIALA PIPP RO  AN 2 </t>
  </si>
  <si>
    <t>EVALUARE SEMESTRIALĂ PIPP RO AN 3</t>
  </si>
  <si>
    <t>EVALUARE SEMESTRIALA PIPP GE AN 3 ( SEM1 )</t>
  </si>
  <si>
    <t>EVAUARE SEMESTRIALA PIPP GE AN 3 (SEM 2)</t>
  </si>
  <si>
    <t>EVALUARE PE PARCURS IESI (C+S)</t>
  </si>
  <si>
    <t>EVALUARE SEMESTRIALĂ IESI</t>
  </si>
  <si>
    <t>COMISIE LICENTA PIPP RO</t>
  </si>
  <si>
    <t>COMISIE DISERTATIE</t>
  </si>
  <si>
    <t xml:space="preserve">COMISIE FINALIZRE NIVEL 2  ZI </t>
  </si>
  <si>
    <t>COMISIE FINALIZARE  NIVEL 2 INTENSIV</t>
  </si>
  <si>
    <t>ADMITERE IESI</t>
  </si>
  <si>
    <t>lect. univ. dr. Moldovan Alina Maria</t>
  </si>
  <si>
    <t>admitere PIPP RO ZI si ID- iulie 2024,  proba de dicție,</t>
  </si>
  <si>
    <t>admitere PIPP GE, comisie contestații</t>
  </si>
  <si>
    <t>admitere PIPP RO  ZI,  septembrie 2024,  proba de dicție,</t>
  </si>
  <si>
    <t>Finalizare studii: licență PIPP GE,iulie 2024</t>
  </si>
  <si>
    <t xml:space="preserve">Finalizare studii: programe de formare psihopedagogică </t>
  </si>
  <si>
    <t xml:space="preserve">Practica prescolar an 1 pipp ge, proiect </t>
  </si>
  <si>
    <t xml:space="preserve">Practica prescolar an 1 pipp ge, restanta </t>
  </si>
  <si>
    <t xml:space="preserve">Pactica prescolar an 2 pipp ge, proiect </t>
  </si>
  <si>
    <t xml:space="preserve">Practica prescolar an 2 pipp ge, restanta </t>
  </si>
  <si>
    <t>Psihopedagogia jocului, an 3, pipp ge, examen</t>
  </si>
  <si>
    <t>Psihopedagogia jocului, an 3, pipp ge, restanta</t>
  </si>
  <si>
    <t xml:space="preserve">Practicã pedagogicã în înv. primar 2 pipp ge, proiect </t>
  </si>
  <si>
    <t>Practicã pedagogicã în înv. primar an 2 pipp ge, restanta</t>
  </si>
  <si>
    <t>Psihopedagogia jocului, an 2 PIPP RO</t>
  </si>
  <si>
    <t>Parcurs. Practică PIPP I</t>
  </si>
  <si>
    <t>Parcurs. Practică PIPP II</t>
  </si>
  <si>
    <t>Colocviu. Practică PIPP I</t>
  </si>
  <si>
    <t>Colocviu. Practică PIPP II</t>
  </si>
  <si>
    <t>Parcurs. Pedagogie 1</t>
  </si>
  <si>
    <t>Parcurs. Pedagogie 2</t>
  </si>
  <si>
    <t>Examen. Pedagogie 1</t>
  </si>
  <si>
    <t>Examen. Pedagogie 2</t>
  </si>
  <si>
    <t>Disertație ME</t>
  </si>
  <si>
    <t>Finalizare Modul psihopedagogic</t>
  </si>
  <si>
    <t>Admitere master ME</t>
  </si>
  <si>
    <t>Admitere Nivel I ZI</t>
  </si>
  <si>
    <t>Membru Comisie admitere Studii Modul Psihopedagogic</t>
  </si>
  <si>
    <t>682:3X2</t>
  </si>
  <si>
    <t>Membru Comisie licentă PIPP Ge+Secretar Comisie Admitere</t>
  </si>
  <si>
    <t>6x2 + 5x2</t>
  </si>
  <si>
    <t>Evaluare semestriala niv II, PU Modul</t>
  </si>
  <si>
    <t>evaluare semestriala pipp Ge III, 5 materii+1materie ev theol+ev pe parcurs PIPP Ge 5 materii</t>
  </si>
  <si>
    <t>18/3x5+1+30</t>
  </si>
  <si>
    <t xml:space="preserve">evaluare semestriala pipp Ge III, 5 materii </t>
  </si>
  <si>
    <t>18/3x5/0.5</t>
  </si>
  <si>
    <t>restante si reexaminari</t>
  </si>
  <si>
    <t>4.5x5+1.8x5+4.5x5x0.5+63.75+25.5+1,5+1</t>
  </si>
  <si>
    <t>Examen de licenta</t>
  </si>
  <si>
    <t>14/3*2</t>
  </si>
  <si>
    <t>Examen de admitere</t>
  </si>
  <si>
    <t>18/3*2</t>
  </si>
  <si>
    <t>Examen de semestru, PIPPge, an I, Fundamente Ped.</t>
  </si>
  <si>
    <t>17/3</t>
  </si>
  <si>
    <t>Examen de semestru, PIPPge, an I, Istoria Ped.</t>
  </si>
  <si>
    <t>Examen de semestru, PIPPge, an II, Teoria Instr.</t>
  </si>
  <si>
    <t>16/3</t>
  </si>
  <si>
    <t>Examen de semestru, PIPPge, an II, Teoria Evalu.</t>
  </si>
  <si>
    <t>Examen de semestru, PIPPge, an III, Geogr.</t>
  </si>
  <si>
    <t>Evaluare PIPP</t>
  </si>
  <si>
    <t>219 / 3</t>
  </si>
  <si>
    <t>412 /3 x 0.5</t>
  </si>
  <si>
    <t>Evaluare Modul psihopedagogic</t>
  </si>
  <si>
    <t>27 / 3</t>
  </si>
  <si>
    <t>99 / 3 x 0.5</t>
  </si>
  <si>
    <t>Admitere PIPP</t>
  </si>
  <si>
    <t>138 / 3</t>
  </si>
  <si>
    <t>Diana Bîclea</t>
  </si>
  <si>
    <t>Examen grad didactic (august)</t>
  </si>
  <si>
    <t>examen de semestru</t>
  </si>
  <si>
    <t>restante examen</t>
  </si>
  <si>
    <t>reexaminari</t>
  </si>
  <si>
    <t>admitere</t>
  </si>
  <si>
    <t xml:space="preserve">Evaluare semestriala PIPP - Muz. si did. educ. muzicale </t>
  </si>
  <si>
    <t>Evaluare semestriala PIPP - Practica</t>
  </si>
  <si>
    <t>30/3</t>
  </si>
  <si>
    <t>Admitere PIPP - Proba de muzică</t>
  </si>
  <si>
    <t>Restantă</t>
  </si>
  <si>
    <t>32,25/3</t>
  </si>
  <si>
    <t>12,9/3</t>
  </si>
  <si>
    <t>Evaluare semestriala PIPP</t>
  </si>
  <si>
    <t>194,4/3x0,5</t>
  </si>
  <si>
    <t>Examene</t>
  </si>
  <si>
    <t>37:25%</t>
  </si>
  <si>
    <t>Examene de semestru I si II</t>
  </si>
  <si>
    <t>Comisie de disertație</t>
  </si>
  <si>
    <t>evaluare periodica</t>
  </si>
  <si>
    <t>26x0,3x2</t>
  </si>
  <si>
    <t>Examen</t>
  </si>
  <si>
    <t>72 împărțit la 3</t>
  </si>
  <si>
    <t>Evaluare pe parcurs la curs</t>
  </si>
  <si>
    <t>18 împărțit la 3</t>
  </si>
  <si>
    <t>Reexaminari</t>
  </si>
  <si>
    <t>titulari</t>
  </si>
  <si>
    <t>7,2 impartit la 3</t>
  </si>
  <si>
    <t>135 studenti impartit la 3</t>
  </si>
  <si>
    <t>25 studenți impartit la 3</t>
  </si>
  <si>
    <t>10 studenti impartit la 3</t>
  </si>
  <si>
    <t>Comisie de licenta</t>
  </si>
  <si>
    <t>Secretar</t>
  </si>
  <si>
    <t>Comisie de master</t>
  </si>
  <si>
    <r>
      <rPr>
        <rFont val="Arial Narrow"/>
        <b/>
        <color theme="1"/>
        <sz val="10.0"/>
      </rPr>
      <t xml:space="preserve">EXAMENE </t>
    </r>
    <r>
      <rPr>
        <rFont val="Arial Narrow"/>
        <b val="0"/>
        <color theme="1"/>
        <sz val="10.0"/>
      </rPr>
      <t>RISE II, 13; RISE I, 20; RISE 1, 20; SRI I, 13; SRI I, 13</t>
    </r>
  </si>
  <si>
    <t xml:space="preserve">TITULAR </t>
  </si>
  <si>
    <t>13+20+20+13+13=79:3=26,33</t>
  </si>
  <si>
    <t>26.33</t>
  </si>
  <si>
    <r>
      <rPr>
        <rFont val="Arial Narrow"/>
        <b/>
        <color theme="1"/>
        <sz val="10.0"/>
      </rPr>
      <t>RESTANȚE</t>
    </r>
    <r>
      <rPr>
        <rFont val="Arial Narrow"/>
        <b val="0"/>
        <color theme="1"/>
        <sz val="10.0"/>
      </rPr>
      <t xml:space="preserve"> RISE II, 13; RISE I, 20; RISE 1, 20; SRI I, 13; SRI I, 13</t>
    </r>
  </si>
  <si>
    <t>13+20+20+13+13=79:3=26,33                               25%=6,58</t>
  </si>
  <si>
    <t>6.58</t>
  </si>
  <si>
    <r>
      <rPr>
        <rFont val="Arial Narrow"/>
        <b/>
        <color theme="1"/>
        <sz val="10.0"/>
      </rPr>
      <t>REEXAMINĂRI</t>
    </r>
    <r>
      <rPr>
        <rFont val="Arial Narrow"/>
        <b val="0"/>
        <color theme="1"/>
        <sz val="10.0"/>
      </rPr>
      <t xml:space="preserve"> RISE II, 13; RISE I, 20; RISE 1, 20; SRI I, 13; SRI I, 13</t>
    </r>
  </si>
  <si>
    <t>13+20+20+13+13=79:3=26,33                               10%=2,63</t>
  </si>
  <si>
    <t>2.63</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</si>
  <si>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</si>
  <si>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t>9:3=3x2=6</t>
  </si>
  <si>
    <r>
      <rPr>
        <rFont val="Arial Narrow"/>
        <b/>
        <color theme="1"/>
        <sz val="10.0"/>
      </rPr>
      <t xml:space="preserve">Examen disertație vară 2023 </t>
    </r>
    <r>
      <rPr>
        <rFont val="Arial Narrow"/>
        <color theme="1"/>
        <sz val="10.0"/>
      </rPr>
      <t xml:space="preserve">SRI/8 </t>
    </r>
    <r>
      <rPr>
        <rFont val="Arial Narrow"/>
        <b/>
        <color theme="1"/>
        <sz val="10.0"/>
      </rPr>
      <t>Examen disertație februarie 2023</t>
    </r>
    <r>
      <rPr>
        <rFont val="Arial Narrow"/>
        <color theme="1"/>
        <sz val="10.0"/>
      </rPr>
      <t xml:space="preserve"> SRI/1</t>
    </r>
  </si>
  <si>
    <t>9:3=3x3=9</t>
  </si>
  <si>
    <r>
      <rPr>
        <rFont val="Arial Narrow"/>
        <b/>
        <color theme="1"/>
        <sz val="10.0"/>
      </rPr>
      <t>Interviu Master</t>
    </r>
    <r>
      <rPr>
        <rFont val="Arial Narrow"/>
        <color theme="1"/>
        <sz val="10.0"/>
      </rPr>
      <t xml:space="preserve"> 14 (vară 2023), 5 (toamnă 2023)</t>
    </r>
  </si>
  <si>
    <t>14=5=19:3=6,33 x2=12,66</t>
  </si>
  <si>
    <t>Evaluări/examene SRI II/Curs CCI/16; SRI II/Seminar/CCI/16; SS III/Seminar PEL/29; SS II/CURS/NMSI/16; RISE I/CURS/DI/19; RISE I/Seminar/DI/19: SS II ISCRP/Curs/21; SS II ISCRP/Seminar/21</t>
  </si>
  <si>
    <t xml:space="preserve">Titular curs/ titular seminar </t>
  </si>
  <si>
    <t xml:space="preserve">16+16 +29+16+19+19+21+21=157          </t>
  </si>
  <si>
    <t>Evaluări pe parcurs  SRI II/Seminar/CCI/16;  SS III/Seminar PEL/29;  RISE I/Seminar/DI/19; SS II ISCRP/Seminart/21</t>
  </si>
  <si>
    <t>Titular curs/ titular seminar</t>
  </si>
  <si>
    <t>16+29+16+19+21=101</t>
  </si>
  <si>
    <t>Restanțe  SRI II/Curs CCI/16; SRI II/Seminar/CCI/16; SS III/Seminar PEL/29; SS II/CURS/NMSI/16; RISE I/CURS/DI/19; RISE I/Seminar/DI/19: SS II ISCRP/Curs/21; SS II ISCRP/Seminar/21</t>
  </si>
  <si>
    <t xml:space="preserve">16+16 +29+16+19+19+21+21=157                25%           </t>
  </si>
  <si>
    <t>Reexaminări SRI II/Curs CCI/16; SRI II/Seminar/CCI/16; SS III/Seminar PEL/29; SS II/CURS/NMSI/16; RISE I/CURS/DI/19; RISE I/Seminar/DI/19: SS II ISCRP/Curs/21; SS II ISCRP/Seminar/21</t>
  </si>
  <si>
    <t xml:space="preserve">16+16 +29+16+19+19+21+21=157                 10%           </t>
  </si>
  <si>
    <t>Interviu Master 22 (vară 2024), 3(toamnă 2024)</t>
  </si>
  <si>
    <t>Membru Comisie Admitere (interviu)</t>
  </si>
  <si>
    <t>22+3=25/3=8,33x2</t>
  </si>
  <si>
    <t>Examen SS1 (sem 1)</t>
  </si>
  <si>
    <t>Examen SS2 (sem 1)</t>
  </si>
  <si>
    <t>Examen SS2 (sem 2)</t>
  </si>
  <si>
    <t>Examen SS3 (sem 2)</t>
  </si>
  <si>
    <t>Evaluare de parcurs SS2 (sem 2)</t>
  </si>
  <si>
    <r>
      <rPr>
        <rFont val="Arial Narrow"/>
        <color theme="1"/>
        <sz val="10.0"/>
      </rPr>
      <t xml:space="preserve">Licență </t>
    </r>
    <r>
      <rPr>
        <rFont val="Arial Narrow"/>
        <i/>
        <color theme="1"/>
        <sz val="10.0"/>
      </rPr>
      <t>Studii de securitate</t>
    </r>
    <r>
      <rPr>
        <rFont val="Arial Narrow"/>
        <color theme="1"/>
        <sz val="10.0"/>
      </rPr>
      <t xml:space="preserve"> (Feb. 2024)</t>
    </r>
  </si>
  <si>
    <t>Președinte comisie de licență</t>
  </si>
  <si>
    <r>
      <rPr>
        <rFont val="Arial Narrow"/>
        <color theme="1"/>
        <sz val="10.0"/>
      </rPr>
      <t xml:space="preserve">Licență </t>
    </r>
    <r>
      <rPr>
        <rFont val="Arial Narrow"/>
        <i/>
        <color theme="1"/>
        <sz val="10.0"/>
      </rPr>
      <t>Studii de securitate</t>
    </r>
    <r>
      <rPr>
        <rFont val="Arial Narrow"/>
        <color theme="1"/>
        <sz val="10.0"/>
      </rPr>
      <t xml:space="preserve"> (Iunie 2024)</t>
    </r>
  </si>
  <si>
    <t>Comisie de licență</t>
  </si>
  <si>
    <t>RISE III,15; SS II, 23; SS III, 16; MIEAP II,8; SRI II, 15 = 77
77:3 = 25.66</t>
  </si>
  <si>
    <t>RISE III,15; SS II, 23; SS III, 16; MIEAP II,8; SRI II, 15 = 77
77:3 = 25.66, 25% = 6.41</t>
  </si>
  <si>
    <t>Reexaminări</t>
  </si>
  <si>
    <t>RISE III,15; SS II, 23; SS III, 16; MIEAP II,8; SRI II, 15 = 77
77:3 = 25.66, 10% = 2.56</t>
  </si>
  <si>
    <t>SS III, 16
80% = 12.8</t>
  </si>
  <si>
    <r>
      <rPr>
        <rFont val="Arial Narrow"/>
        <b/>
        <color theme="1"/>
        <sz val="10.0"/>
      </rPr>
      <t>Examene</t>
    </r>
    <r>
      <rPr>
        <rFont val="Arial Narrow"/>
        <color theme="1"/>
        <sz val="10.0"/>
      </rPr>
      <t>: RISE I 19; RISE II 15; RISE III 12; SP I 10; SP III 11; SS II 16x2=32; SS III 29; SRI I 19</t>
    </r>
  </si>
  <si>
    <t>19+15+12+10+11+32+29+19=147/3=49</t>
  </si>
  <si>
    <r>
      <rPr>
        <rFont val="Arial Narrow"/>
        <b/>
        <color theme="1"/>
        <sz val="10.0"/>
      </rPr>
      <t>Restanțe</t>
    </r>
    <r>
      <rPr>
        <rFont val="Arial Narrow"/>
        <color theme="1"/>
        <sz val="10.0"/>
      </rPr>
      <t>:RISE I 20; RISE II 15; RISE III 12; SP I 10; SP III 3; SS II 19x2=38; SS III 14; SRI I 13</t>
    </r>
  </si>
  <si>
    <t>19+15+12+10+11+32+29+19=147/3=49/025%=</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</si>
  <si>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</si>
  <si>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r>
      <rPr>
        <rFont val="Arial Narrow"/>
        <b/>
        <color theme="1"/>
        <sz val="10.0"/>
      </rPr>
      <t xml:space="preserve">Examen disertație vară 2023 </t>
    </r>
    <r>
      <rPr>
        <rFont val="Arial Narrow"/>
        <color theme="1"/>
        <sz val="10.0"/>
      </rPr>
      <t xml:space="preserve">SRI/16 </t>
    </r>
    <r>
      <rPr>
        <rFont val="Arial Narrow"/>
        <b/>
        <color theme="1"/>
        <sz val="10.0"/>
      </rPr>
      <t>Examen disertație februarie 2023</t>
    </r>
    <r>
      <rPr>
        <rFont val="Arial Narrow"/>
        <color theme="1"/>
        <sz val="10.0"/>
      </rPr>
      <t xml:space="preserve"> SRI/1</t>
    </r>
  </si>
  <si>
    <t>16:3=3x3=9</t>
  </si>
  <si>
    <r>
      <rPr>
        <rFont val="Arial Narrow"/>
        <b/>
        <color theme="1"/>
        <sz val="10.0"/>
      </rPr>
      <t>Interviu Master</t>
    </r>
    <r>
      <rPr>
        <rFont val="Arial Narrow"/>
        <color theme="1"/>
        <sz val="10.0"/>
      </rPr>
      <t xml:space="preserve"> 22 (vară 2023), 3 (toamnă 2023)</t>
    </r>
  </si>
  <si>
    <t>22=7=21:3=7 x2=14</t>
  </si>
  <si>
    <t>16,66</t>
  </si>
  <si>
    <t xml:space="preserve">Examen  Securitate și societate SS anul 2 </t>
  </si>
  <si>
    <t xml:space="preserve">Titular curs </t>
  </si>
  <si>
    <t>Examen  PESC a UE SS anul 3</t>
  </si>
  <si>
    <t>Colocviu practică  SS anul 2</t>
  </si>
  <si>
    <t>Examen Guvernanță și teoriile securității SS 1</t>
  </si>
  <si>
    <t>Examen Guvernanță internațională SP3</t>
  </si>
  <si>
    <t>Analiza politicilor publice - evaluare pe parcurs seminar (SP anul 2, 7 studenți)</t>
  </si>
  <si>
    <t>Analiza politicilor publice - evaluare pe parcurs curs (SP anul 2, 7 studenți)</t>
  </si>
  <si>
    <t>Analiza politicilor publice - examen (SP anul 2 - 7 studenți)</t>
  </si>
  <si>
    <t>Filosofie politică - evaluare pe parcurs în cadrul cursului, examen parțial (SS2 - 21 studenți, SP1 - 15 studenți, total 36 studenți)</t>
  </si>
  <si>
    <t>Filosofie politică - examen (SS2 - 16 studenți, SP1 - 10 studenți)</t>
  </si>
  <si>
    <t>Filosofie politică - examen restanță (nr. studenți = 36/4)</t>
  </si>
  <si>
    <t>Filosofie politică - re-examinări (nr. studenți = 36/10)</t>
  </si>
  <si>
    <t>Politici publice: analiză, decizie și implementare - evaluare pe parcurs (MIEAP1 - 7 studenți)</t>
  </si>
  <si>
    <t>Politici publice: analiză, decizie și implementare - examen (MIEAP1 - 7 studenți)</t>
  </si>
  <si>
    <t>Politici publice: analiză, decizie și implementare - examen restanță (MIEAP1 - 7 studenți)</t>
  </si>
  <si>
    <t>Metode cantitative de cercetare - evaluare pe parcurs (MIEAP1 - 7 studenți)</t>
  </si>
  <si>
    <t>Metode cantitative de cercetare - examen (MIEAP1 - 7 studenți)</t>
  </si>
  <si>
    <t>Metode cantitative de cercetare - examen restanță (MIEAP1 - 7 studenți)</t>
  </si>
  <si>
    <t>Licență (SP, iunie 2024,  3 studenți)</t>
  </si>
  <si>
    <t>Membru al comisiei</t>
  </si>
  <si>
    <t>Admitere masterat MIEAP (iunie 2024 - 11 candidați; septembrie 2024 - 6 candidați)</t>
  </si>
  <si>
    <t>Disertație (MIEAP februarie 2024 - 1 student)</t>
  </si>
  <si>
    <t>Președinte al comisiei</t>
  </si>
  <si>
    <t>Disertație (MIEAP iunie 2024 - 5 studenți)</t>
  </si>
  <si>
    <t>Examene de semestru</t>
  </si>
  <si>
    <t>Examen de disertație</t>
  </si>
  <si>
    <t>Examen admitere master SRI</t>
  </si>
  <si>
    <t>Comisia de licență</t>
  </si>
  <si>
    <t>Membru RISE</t>
  </si>
  <si>
    <t>Membru SS</t>
  </si>
  <si>
    <t>Evaluare pe parcurs</t>
  </si>
  <si>
    <t>examen de finalizare a studiilor de  licență</t>
  </si>
  <si>
    <t>Secretar comsie licenta SP</t>
  </si>
  <si>
    <t>examen de finalizare a studiilor de  disertație</t>
  </si>
  <si>
    <t>Secretar comsie master MIEAP</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</si>
  <si>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</si>
  <si>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</si>
  <si>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</si>
  <si>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</si>
  <si>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</si>
  <si>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</si>
  <si>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 SPIII</t>
  </si>
  <si>
    <t>evaluare de seminar practia RISEIII</t>
  </si>
  <si>
    <t>evaluare de seminar Metodele de cercetare în științele sociale, SP I</t>
  </si>
  <si>
    <t>evaluare de seminar Leadership si negociere SPII,SSIII</t>
  </si>
  <si>
    <t>evaluare curs Guvernanta multinivel</t>
  </si>
  <si>
    <t xml:space="preserve">titular disciplina </t>
  </si>
  <si>
    <t xml:space="preserve">evaluare curs Migratie si securitate </t>
  </si>
  <si>
    <t>Campanii de relații publice, CRP III, Examen de semestru</t>
  </si>
  <si>
    <t>Comunicare și media digitale, PBI,  Examen de semestru</t>
  </si>
  <si>
    <t>Comportamentul consumatorului, CRP III, RU III,  Examen de semestru</t>
  </si>
  <si>
    <t>Mentorat și coaching organizațional, SGRU II, LMO, II,  Examen de semestru</t>
  </si>
  <si>
    <t>Relații publice, RUI, ASIII  Examen de semestru</t>
  </si>
  <si>
    <t>Campanii de relații publice, CRP III, Evaluare de parcurs (C)</t>
  </si>
  <si>
    <t>Comunicare și media digitale, PBI,  Evaluare de parcurs (C)</t>
  </si>
  <si>
    <t>Comportamentul consumatorului, CRP III, RU III,  Evaluare de parcurs (C)</t>
  </si>
  <si>
    <t>Mentorat și coaching organizațional, SGRU II, LMO, II,  Evaluare de parcurs (C)</t>
  </si>
  <si>
    <t>Relații publice, RUI, ASIII  Evaluare de parcurs (C)</t>
  </si>
  <si>
    <t>Mentorat și coaching organizațional, SGRU II, LMO, II, Evaluare seminar</t>
  </si>
  <si>
    <t>Comportamentul consumatorului, CRP III, RU III,  Evaluare seminar</t>
  </si>
  <si>
    <t>Campanii de relații publice, CRP III, Restanță</t>
  </si>
  <si>
    <t>Campanii de relații publice, CRP III, Reexaminare</t>
  </si>
  <si>
    <t>Comunicare și media digitale, PBI,  Restanță</t>
  </si>
  <si>
    <t>Comunicare și media digitale, PBI, Reexaminare</t>
  </si>
  <si>
    <t>Mentorat și coaching organizațional, SGRU II, LMO, II,  Restanță</t>
  </si>
  <si>
    <t>Mentorat și coaching organizațional, SGRU II, LMO, II,  Reexaminare</t>
  </si>
  <si>
    <t>Comportamentul consumatorului, CRP III, RU III,  Restanță</t>
  </si>
  <si>
    <t>Relații publice, RUI, ASIII, Restanță</t>
  </si>
  <si>
    <t>15/3*2</t>
  </si>
  <si>
    <t>Examen de semestru - Introducere în științele comunicării (IJ)</t>
  </si>
  <si>
    <t>18/3*0,5</t>
  </si>
  <si>
    <t>Evaluare periodică seminar -  Introducere în științele comunicării (IJ)</t>
  </si>
  <si>
    <t>Restanță Introducere în științele comunicării (IJ)</t>
  </si>
  <si>
    <t>18/4/3*0,5</t>
  </si>
  <si>
    <t>Examen de semestru - Introducere în științele sociale (IJ)</t>
  </si>
  <si>
    <t>Evaluare periodică seminar -  Introducere în științele sociale (IJ)</t>
  </si>
  <si>
    <t>Restanță Introducere în științele sociale (IJ)</t>
  </si>
  <si>
    <t>Examen de semestru - Introducere în științele comunicării (ICRP)</t>
  </si>
  <si>
    <t>21/3*0,5</t>
  </si>
  <si>
    <t>Evaluare periodică seminar -  Introducere în științele comunicării (ICRP)</t>
  </si>
  <si>
    <t>Restanță Introducere în științele comunicării (ICRP)</t>
  </si>
  <si>
    <t>21/4/3*0,5</t>
  </si>
  <si>
    <t>Examen de semestru - Introducere în științele sociale (ICRP)</t>
  </si>
  <si>
    <t>Evaluare periodică seminar -  Introducere în științele sociale (ICRP)</t>
  </si>
  <si>
    <t>Restanță Introducere în științele sociale (ICRP)</t>
  </si>
  <si>
    <t>Examen de semestru - Paradigme în presa europeană (IIJ)</t>
  </si>
  <si>
    <t>Evaluare periodică - Paradigme în presa europeană (IIJ, curs)</t>
  </si>
  <si>
    <t>Evaluare periodică - Paradigme în presa europeană (IIJ, seminar)</t>
  </si>
  <si>
    <t>Restanță - Paradigme în presa europeană IIJ</t>
  </si>
  <si>
    <t>Examen de semestru - Stilistica presei (IIJ)</t>
  </si>
  <si>
    <t>17/3*0,5</t>
  </si>
  <si>
    <t>Evaluare periodică seminar - Stilistica presei II J</t>
  </si>
  <si>
    <t>Restanță - Stilistica presei II J</t>
  </si>
  <si>
    <t>17/4/3*0,5</t>
  </si>
  <si>
    <t>Examen de semestru - Presa de agenție IJ</t>
  </si>
  <si>
    <t>Restanță - Presa de agenție IJ</t>
  </si>
  <si>
    <t>Examen de semestru - Introducere în jurnalismul de radio IJ</t>
  </si>
  <si>
    <t>Restanță  Introducere în jurnalismul de radio IJ</t>
  </si>
  <si>
    <t>Examen de semestru - Comunicare publică II CRP</t>
  </si>
  <si>
    <t>19/3*0,5</t>
  </si>
  <si>
    <t>Restanță - Comunicare publică II CRP</t>
  </si>
  <si>
    <t>19/4/3*0,5</t>
  </si>
  <si>
    <t>Examen de semestru - Tehnici de persuasiune IICRP</t>
  </si>
  <si>
    <t>Restanță Tehnici de persuasiune IICRP</t>
  </si>
  <si>
    <t>Examen de semestru - Practica elaborării lucrării de
licenţă. Elemente de etică şi integritate academică IIICRP</t>
  </si>
  <si>
    <t>Evaluare periodică laborator - Practica elaborării lucrării de licenţă. Elemente de etică şi integritate academică IIICRP</t>
  </si>
  <si>
    <t>Restanță  Practica elaborării lucrării de licenţă. Elemente de etică şi integritate academică IIICRP</t>
  </si>
  <si>
    <t>Examen de semestru - Introducere în sistemul mass-media (IJ)</t>
  </si>
  <si>
    <t>Restanță - Introducere în sistemul mass-media (IJ)</t>
  </si>
  <si>
    <t>Examen de semestru - Introducere în sistemul mass-media (ICRP)</t>
  </si>
  <si>
    <t>Restanță - Introducere în sistemul mass-media (ICRP)</t>
  </si>
  <si>
    <t>Examen de semestru - Laborator de cercetare empirică (IJ)</t>
  </si>
  <si>
    <t>Restanță -  Laborator de cercetare empirică (IJ)</t>
  </si>
  <si>
    <t>Examen de semestru - Managementul relațiilor publice IIICRP</t>
  </si>
  <si>
    <t>23/3*0,5</t>
  </si>
  <si>
    <t>Examen de semestru - Management de proiect IIICRP</t>
  </si>
  <si>
    <t>Examen de semestru - Practica de specialitate IPB</t>
  </si>
  <si>
    <t>Restanta - Practica de specialitate IPB</t>
  </si>
  <si>
    <t>Examen de semestru - Istoria presei. Publicistica în sec.XIX și XX, IIJ</t>
  </si>
  <si>
    <t>Evaluare periodică - Istoria presei (curs IIJ)</t>
  </si>
  <si>
    <t>Evaluare periodică seminar - Istoria presei IIJ</t>
  </si>
  <si>
    <t>Restanță - Istoria presei IIJ</t>
  </si>
  <si>
    <t>Examen de semestru - Structurile limbajului jurnalistic IIJ</t>
  </si>
  <si>
    <t>Evaluare periodică seminar - Structurile limbajului jurnalistic IIJ</t>
  </si>
  <si>
    <t>Restanță - Structurile limbajului jurnalistic IIJ</t>
  </si>
  <si>
    <t>Evaluare pe parcurs - Introducere în științele comunicării- ANUL I CRP+J</t>
  </si>
  <si>
    <t>(18+21)/3= 13</t>
  </si>
  <si>
    <t xml:space="preserve">Evaluare pe parcurs - Introducere în sistemul mass-media ANUL I CRP+J </t>
  </si>
  <si>
    <t>(21+18)/3=13</t>
  </si>
  <si>
    <t>Evaluare pe parcurs - Stilistica presei ANUL II J</t>
  </si>
  <si>
    <t xml:space="preserve">Evaluare pe parcurs - Structurile limbajului jurnalistic - ANUL II J </t>
  </si>
  <si>
    <t>Evaluare pe parcurs - Limba germană în științele comunicării - ANUL II J</t>
  </si>
  <si>
    <t>Examen de semestru: Introducere în științele comunicării- ANUL I CRP+J</t>
  </si>
  <si>
    <t xml:space="preserve">Examen de semestru - Introducere în sistemul mass-media ANUL I CRP+J </t>
  </si>
  <si>
    <t>Examen de semestru - Stilistica presei ANUL II J</t>
  </si>
  <si>
    <t xml:space="preserve">Examen de semestru - Structurile limbajului jurnalistic - ANUL II J </t>
  </si>
  <si>
    <t>Examen de semestru - Limba germană în științele comunicării - ANUL II J</t>
  </si>
  <si>
    <t>Examen de semestru - Paradigme în presa europeană - ANUL II J</t>
  </si>
  <si>
    <t>Examen de absolvire - Master: Publicitate și brand - sesiunea februarie 2024</t>
  </si>
  <si>
    <t xml:space="preserve">Președinte comisie </t>
  </si>
  <si>
    <t>2/3*3=2</t>
  </si>
  <si>
    <t>Examen de absolvire - Licență - Comunicare și relații publice - sesiunea iulie 2024</t>
  </si>
  <si>
    <t>12/3*2=8</t>
  </si>
  <si>
    <t>Examen de restanță - Paradigme în presa europeană - ANUL II J</t>
  </si>
  <si>
    <t>4,25/3*0,5=0,70</t>
  </si>
  <si>
    <t>Examen de restanță: februarie 2024</t>
  </si>
  <si>
    <t>(4,25+4,25+9,75)/3=6,08</t>
  </si>
  <si>
    <t>Examen de restanțe: iulie 2024</t>
  </si>
  <si>
    <t>(4,25+9,75)/3=4,66</t>
  </si>
  <si>
    <t>Examen pe parcurs - Paradigme în presa europeană - ANUL II J</t>
  </si>
  <si>
    <t xml:space="preserve">Evaluare pe parcurs - Introducere în publicitate anul II J &amp; II CRP </t>
  </si>
  <si>
    <t>(17 + 19)/3</t>
  </si>
  <si>
    <t xml:space="preserve">Examen semestru -  Introducere în publicitate anul II J &amp; II CRP </t>
  </si>
  <si>
    <t xml:space="preserve">Examen restanță -  Introducere în publicitate anul II J &amp; CRP </t>
  </si>
  <si>
    <r>
      <rPr>
        <rFont val="Arial Narrow"/>
        <b/>
        <color theme="1"/>
        <sz val="10.0"/>
      </rPr>
      <t xml:space="preserve">(25% </t>
    </r>
    <r>
      <rPr>
        <rFont val="Arial Narrow"/>
        <b/>
        <i/>
        <color theme="1"/>
        <sz val="10.0"/>
      </rPr>
      <t>x 36)/3</t>
    </r>
  </si>
  <si>
    <t xml:space="preserve">Examen reexaminare -  Introducere în publicitate anul II J &amp; CRP </t>
  </si>
  <si>
    <t>(10% x 36)/3</t>
  </si>
  <si>
    <t xml:space="preserve">Evaluare pe parcurs - seminar - Marketing II CRP </t>
  </si>
  <si>
    <t>(19)/3</t>
  </si>
  <si>
    <t>Examen semestru - Marketing II CRP</t>
  </si>
  <si>
    <t>Examen restanță - Marketing II CRP</t>
  </si>
  <si>
    <t>(25% x 19)/3</t>
  </si>
  <si>
    <t>Examen reexaminare - Marketing II CRP</t>
  </si>
  <si>
    <t>(10% x 19) /3</t>
  </si>
  <si>
    <t>Evaluare pe parcurs - Managementul relaților publice anul III CRP</t>
  </si>
  <si>
    <t>(23)/3</t>
  </si>
  <si>
    <t>Examen semestru - Managementul relaților publice anul III CRP</t>
  </si>
  <si>
    <t>Examen restanță -Managementul relaților publice anul III CRP</t>
  </si>
  <si>
    <t>(25% x 23)/3</t>
  </si>
  <si>
    <t>Examen reexaminare - Managementul relaților publice anul III CRP</t>
  </si>
  <si>
    <t>(10% x 23)/3</t>
  </si>
  <si>
    <t>Evaluare pe parcurs - Management de proiect anul III CRP</t>
  </si>
  <si>
    <t>Examen semestru - Management de proiect anul III CRP</t>
  </si>
  <si>
    <t>Examen restanță - Management de proiect anul III CRP</t>
  </si>
  <si>
    <t>Examen reexaminare - Management de proiect anul III CRP</t>
  </si>
  <si>
    <t>Evaluare pe parcurs - Jurnalism monden anul III J</t>
  </si>
  <si>
    <t>(16)/3</t>
  </si>
  <si>
    <t>Examen semestru - Jurnalism monden anul III J</t>
  </si>
  <si>
    <t>Examen restanță - Jurnalism monden anul III J</t>
  </si>
  <si>
    <t>(25% x 16)/3</t>
  </si>
  <si>
    <t>Examen reexaminare - Jurnalism monden anul III J</t>
  </si>
  <si>
    <t>(10% x 16)/3</t>
  </si>
  <si>
    <t>Examen licență - iulie 2023</t>
  </si>
  <si>
    <t>18,4 /3*2</t>
  </si>
  <si>
    <t>evaluare pe parcurs, Tehnici de redactare, I, J, sem. 1- 18 studenți</t>
  </si>
  <si>
    <t>18/3=6</t>
  </si>
  <si>
    <t>examen de licență Jurnalism; 15:3x2</t>
  </si>
  <si>
    <t>15:3x2</t>
  </si>
  <si>
    <t>examen semestru- Genurile jurnalismului de informare- IIJ- 17:3</t>
  </si>
  <si>
    <t>17:3</t>
  </si>
  <si>
    <t>examen semestru- Tehnici de redactare, IJ- 18:3</t>
  </si>
  <si>
    <t>18:3</t>
  </si>
  <si>
    <t>examen semestru Tehnici de documentare-IIJ, 17:3</t>
  </si>
  <si>
    <t>examen semestru -Tehnici de redactare I CRP- 21 studenți 21:3</t>
  </si>
  <si>
    <t>21:3</t>
  </si>
  <si>
    <t>restanțe Tehnici de documentare II J - 25%x17:3</t>
  </si>
  <si>
    <t>25%x17:3</t>
  </si>
  <si>
    <t>restanțe semestru - Tehnici de redactare ICRP - 25%x21:3</t>
  </si>
  <si>
    <t>25%x21:3</t>
  </si>
  <si>
    <t>restanțe - Jurnalism sportiv -IIIJ - 25%x16:3</t>
  </si>
  <si>
    <t>25%x16:3</t>
  </si>
  <si>
    <t>evaluare pe parcurs - Jurnalism sportiv, III J- 16:3</t>
  </si>
  <si>
    <t>16:3</t>
  </si>
  <si>
    <t>restanțe-Tehnici de redactare-IJ-25%x18:3</t>
  </si>
  <si>
    <t>25%x18:3</t>
  </si>
  <si>
    <t>evaluare pe parcurs - Genurile jurnalismului de informare IIJ-17:3</t>
  </si>
  <si>
    <t>evaluare pe semstru -Practică, III J, 16: 3</t>
  </si>
  <si>
    <t>evaluare pe parcurs - Practică, III J, 16:3</t>
  </si>
  <si>
    <t>evaluare pe parcurs - Tehnici de documentare -II J, 17:3</t>
  </si>
  <si>
    <t>evaluare pe parcurs, Tehnici de redactare, I, CRP, sem. 1- 21 studenți</t>
  </si>
  <si>
    <t>evaluare pe parcurs, Genurile jurnalismului de informare- II J, 17:3</t>
  </si>
  <si>
    <t>restanșă Practică III J, 16:3</t>
  </si>
  <si>
    <t>4:3</t>
  </si>
  <si>
    <t>restanță -Genurile jurnalismului de informare IIJ - 25%x17:3</t>
  </si>
  <si>
    <t>evaluare pe parcurs - Jurnalism sportiv, seminar, III J- 16:3</t>
  </si>
  <si>
    <t>examen semestru -Jurnalism sportiv -III J-16:3</t>
  </si>
  <si>
    <t>examene de semestru</t>
  </si>
  <si>
    <t>examene pe parcurs</t>
  </si>
  <si>
    <t>Editare în limbaje specializate I CRP 1L (Colocviu final semestrial)</t>
  </si>
  <si>
    <t>21 / 3</t>
  </si>
  <si>
    <t>Editare în limbaje specializate I CRP 1L (Restanță)</t>
  </si>
  <si>
    <t>25% din 21 = 6</t>
  </si>
  <si>
    <t>Editare în limbaje specializate I CRP 1L (Reexaminare)</t>
  </si>
  <si>
    <t>10% din 21 = 3</t>
  </si>
  <si>
    <t>Editare în limbaje specializate I J (Colocviu final semestrial)</t>
  </si>
  <si>
    <t>18 / 3</t>
  </si>
  <si>
    <t>Editare în limbaje specializate I J (Restanță)</t>
  </si>
  <si>
    <t>25% din 18 = 5</t>
  </si>
  <si>
    <t>Editare în limbaje specializate I J</t>
  </si>
  <si>
    <t>10% din 18 = 2</t>
  </si>
  <si>
    <t>Publicistică informatizată. Tehnoredactare II L (Colocviu final semestrial)</t>
  </si>
  <si>
    <t>17 / 3</t>
  </si>
  <si>
    <t>Publicistică informatizată. Tehnoredactare II L (Restanță)</t>
  </si>
  <si>
    <t>25% din 17 = 5</t>
  </si>
  <si>
    <t>Publicistică informatizată. Tehnoredactare II L</t>
  </si>
  <si>
    <t>10% din 17 = 2</t>
  </si>
  <si>
    <t>Introducere în jurnalismul de televiziune I J 1 L (Colocviu final semestrial)</t>
  </si>
  <si>
    <t>Introducere în jurnalismul de televiziune I J 1 L (Restanță)</t>
  </si>
  <si>
    <t>Introducere în jurnalismul de televiziune I J 1 L</t>
  </si>
  <si>
    <t>Producția emisiunii de știri în televiziune II J 1 L (Colocviu final semestrial)</t>
  </si>
  <si>
    <t>Producția emisiunii de știri în televiziune II J 1 L (Restanță)</t>
  </si>
  <si>
    <t>Producția emisiunii de știri în televiziune II J 1 L</t>
  </si>
  <si>
    <t>Practica de specialitate 1 II J 1 L (Colocviu final semestrial)</t>
  </si>
  <si>
    <t>Practica de specialitate 1 II J 1 L (Restanță)</t>
  </si>
  <si>
    <t>Practica de specialitate 1 II J 1 L</t>
  </si>
  <si>
    <t>Elaborarea produselor de rel. publice cu ajutorul radioului și televiziunii II CRP L (Colocviu final semestrial)</t>
  </si>
  <si>
    <t>19 / 3</t>
  </si>
  <si>
    <t>Elaborarea produselor de rel. publice cu ajutorul radioului și televiziunii II CRP L (Restanță)</t>
  </si>
  <si>
    <t>25% din 19 = 5</t>
  </si>
  <si>
    <t>Elaborarea produselor de rel. publice cu ajutorul radioului și televiziunii II CRP L (Reexaminare)</t>
  </si>
  <si>
    <t>10% din 19 = 2</t>
  </si>
  <si>
    <t>Specializare în jurnalismul de TV III J L (Colocviu final semestrial)</t>
  </si>
  <si>
    <t>16 / 3</t>
  </si>
  <si>
    <t>Specializare în jurnalismul de TV III J L (Restanță)</t>
  </si>
  <si>
    <t>25% din 16 = 4</t>
  </si>
  <si>
    <t>Specializare în jurnalismul de TV III J L (Reexaminare)</t>
  </si>
  <si>
    <t>10% din 16 = 2</t>
  </si>
  <si>
    <t>Promovarea organizațiilor cu ajutorul radioului și televiziunii III CRP 2 L (Colocviu final semestrial)</t>
  </si>
  <si>
    <t>23 / 3</t>
  </si>
  <si>
    <t>Promovarea organizațiilor cu ajutorul radioului și televiziunii III CRP 2 L (Restanta)</t>
  </si>
  <si>
    <t>25% din 23 = 6</t>
  </si>
  <si>
    <t>Promovarea organizațiilor cu ajutorul radioului și televiziunii III CRP 2 L (Reexaminare)</t>
  </si>
  <si>
    <t>10% din 23 = 3</t>
  </si>
  <si>
    <t>Examen de licență, comisia de la Jurnalism, sesiunea iulie 2024</t>
  </si>
  <si>
    <t>Membru (secretar comisie)</t>
  </si>
  <si>
    <t>15/3*2=10</t>
  </si>
  <si>
    <t>GROZEA LUCIAN</t>
  </si>
  <si>
    <t>Examen de semestru la curs</t>
  </si>
  <si>
    <t>Evaluare seminar</t>
  </si>
  <si>
    <t>Examen de admitere masterat (iulie și septembrie)</t>
  </si>
  <si>
    <t>Examen de disertație (februarie și iunie)</t>
  </si>
  <si>
    <t>Evaluare seminar - Comunicare mediatizată, II J,sem. I- 17 studenți</t>
  </si>
  <si>
    <t>Restanțe -  Comunicare mediatizată, II J,sem. I, 17 studenți</t>
  </si>
  <si>
    <t>25%*17/3=1,41</t>
  </si>
  <si>
    <t>Reexaminări - Comunicare mediatizată, II J,sem. I, 17 studenți</t>
  </si>
  <si>
    <t>10%*17/3=0,56</t>
  </si>
  <si>
    <t>Evaluare pe parcurs - Conceperea și elaborarea ziarului, III J,sem. I - 16 studenți</t>
  </si>
  <si>
    <t>16/3=5,33</t>
  </si>
  <si>
    <t>Evaluare seminar -Conceperea și elaborarea ziarului, III J,sem. I - 16 studenți</t>
  </si>
  <si>
    <t>Examen final-Conceperea și elaborarea ziarului, III J,sem. I - 16 studenți</t>
  </si>
  <si>
    <t>Restanțe - Conceperea și elaborarea ziarului, III J,sem. I - 16 studenți</t>
  </si>
  <si>
    <t>25%*16/3=1,33</t>
  </si>
  <si>
    <t>Evaluare pe parcurs - Interculturalitate și branduri globale, MPB II, sem. I</t>
  </si>
  <si>
    <t>Examen final - - Interculturalitate și branduri globale, MPB II, sem. I</t>
  </si>
  <si>
    <t xml:space="preserve">Restanțe - - Interculturalitate și branduri globale, MPB II, sem. I </t>
  </si>
  <si>
    <t>25%*18/3=1,5</t>
  </si>
  <si>
    <t>Evaluare seminar - Comunicare interculturală, III J,sem. I- 16 studenți</t>
  </si>
  <si>
    <t>Evaluare pe parcurs - Comunicare interculturală, III J,sem. I- 16 studenți</t>
  </si>
  <si>
    <t>Examinare finală - Comunicare interculturală, III J,sem. I- 16 studenți</t>
  </si>
  <si>
    <t>Restanțe - Comunicare interculturală, III J,sem. I- 16 studenți</t>
  </si>
  <si>
    <t>Evaluare pe parcurs - Jurnalism de investigație, III J,sem. I - 16 studenți</t>
  </si>
  <si>
    <t>Evaluare laborator -  Jurnalism de investigație, III J,sem. I - 16 studenți</t>
  </si>
  <si>
    <t>Examen final- Jurnalism de investigație, III J,sem. I - 16 studenți</t>
  </si>
  <si>
    <t>Restanțe -  Jurnalism de investigație, III J,sem. I - 16 studenți</t>
  </si>
  <si>
    <t>Evaluare pe parcurs curs Dreptul comunicării, anul I J+CRP</t>
  </si>
  <si>
    <t>(21+18)/3</t>
  </si>
  <si>
    <t>Examen semestru Dreptul comunicării, anul I J+CRP</t>
  </si>
  <si>
    <t>Examen restanță Dreptul comunicării, anul I J+CRP</t>
  </si>
  <si>
    <t>(25%x39)/3</t>
  </si>
  <si>
    <t>Examen reexaminare Dreptul comunicării, anul I J+CRP</t>
  </si>
  <si>
    <t>(10%x39)/3</t>
  </si>
  <si>
    <t>Evaluare pe parcurs seminar Dreptul comunicării, anul I J+CRP</t>
  </si>
  <si>
    <t>Evaluare pe parcurs curs Etică și deontologie, anul II J+CRP</t>
  </si>
  <si>
    <t>(19+17)/3</t>
  </si>
  <si>
    <t>Examen semestru Etică și deontologie, anul II J+CRP</t>
  </si>
  <si>
    <t>Examen restanță Etică și deontologie, anul II J+CRP</t>
  </si>
  <si>
    <t>(25%x36)/3</t>
  </si>
  <si>
    <t>Examen reexaminare Etică și deontologie, anul II J+CRP</t>
  </si>
  <si>
    <t>(10%x36)/3</t>
  </si>
  <si>
    <t>Evaluare pe parcurs seminar Etică și deontologie, anul II CRP</t>
  </si>
  <si>
    <t>Evaluare pe parcurs curs Responsabilitate socială corporatistă, anul I mPB</t>
  </si>
  <si>
    <t>(15)/3</t>
  </si>
  <si>
    <t>Examen semestru Responsabilitate socială corporatistă, anul I mPB</t>
  </si>
  <si>
    <t>Examen restanță Responsabilitate socială corporatistă, anul I mPB</t>
  </si>
  <si>
    <t>(25%x15)/3</t>
  </si>
  <si>
    <t>Evaluare pe parcurs curs Metodologia elaborării disertatiei, anul II mPB</t>
  </si>
  <si>
    <t>(18)/3</t>
  </si>
  <si>
    <t>Examen de semestru Metodologia elaborării disertatiei, anul II mPB</t>
  </si>
  <si>
    <t>Examen restanță Metodologia elaborării disertatiei, anul II mPB</t>
  </si>
  <si>
    <t>(25%x18)/3</t>
  </si>
  <si>
    <t>Examen disertație - iulie 24</t>
  </si>
  <si>
    <t>(18)/3x3</t>
  </si>
  <si>
    <t>Examen licență CRP - februarie 24</t>
  </si>
  <si>
    <t>(2)/3x2</t>
  </si>
  <si>
    <t>Examen admitere master - iulie 24</t>
  </si>
  <si>
    <t>(27)/3x2</t>
  </si>
  <si>
    <t>colocviu Limba engleză în științele comunicării 1 anul I J, 12 studenți</t>
  </si>
  <si>
    <t>(12)/3</t>
  </si>
  <si>
    <t>colocviu Limba engleză în științele comunicării 1 anul I CRP, 14 studenți</t>
  </si>
  <si>
    <t>(14)/3</t>
  </si>
  <si>
    <t>colocviu Limba engleză în științele comunicării 3 anul II J, 11 studenți</t>
  </si>
  <si>
    <t>(11)/3</t>
  </si>
  <si>
    <t>colocviu Limba engleză în științele comunicării 3 anul II CRP, 15 studenți</t>
  </si>
  <si>
    <t>examen Presa de agenție J anul I, 18 studenți</t>
  </si>
  <si>
    <t>examen Introducere în jurnalismul de radio anul I, 18 studenți</t>
  </si>
  <si>
    <t>examen Tehnici de persuasiune, anul II CRP, 19 studenți</t>
  </si>
  <si>
    <t xml:space="preserve">examen Comunicare publică, anul II CRP, 19 studenți </t>
  </si>
  <si>
    <t>colocviu Limba engleză în științele comunicării 2 anul I J,  12 studenți</t>
  </si>
  <si>
    <t>colocviu Limba engleză în științele comunicării 2 anul I CRP,  14 studenți</t>
  </si>
  <si>
    <t>colocviu Limba engleză în științele comunicării 4 anul II J,  11 studenți</t>
  </si>
  <si>
    <t>colocviu Limba engleză în științele comunicării 4 anul II CRP, 15 studenți</t>
  </si>
  <si>
    <t>colocviu Specializare în jurnalismul de radio, anul III, J, 16 studenți</t>
  </si>
  <si>
    <t>Restanțe Limba engleză în științele comunicării 1,3</t>
  </si>
  <si>
    <t>(12+11)/4/3</t>
  </si>
  <si>
    <t>Restanțe Limba engleză în științele comunicării 2,4</t>
  </si>
  <si>
    <t>(14+15)/4/3</t>
  </si>
  <si>
    <t>Restanțe Comunicare publică, II, CRP, 19 studenți</t>
  </si>
  <si>
    <t>19/4/3/</t>
  </si>
  <si>
    <t>Restanțe Tehnici de persuasiune, II, CRP, 19 studenți</t>
  </si>
  <si>
    <t xml:space="preserve">Evaluare continuă Limba engleză în științele comunicării 2,4, anul I J CRP studenți </t>
  </si>
  <si>
    <t xml:space="preserve">Evaluare continuă Limba engleză în științele comunicării 1,3, anul I J CRP studenți </t>
  </si>
  <si>
    <t xml:space="preserve">Evaluare continuă Comunicare publică, II CRP,19 studenți </t>
  </si>
  <si>
    <t>19//3</t>
  </si>
  <si>
    <t>Evaluare continuă Tehnici de persuasiune, II CRP, 19 studenți</t>
  </si>
  <si>
    <t>Evaluare continuă Specializare în jurnalismul de radio 16 studenți</t>
  </si>
  <si>
    <t>16//3</t>
  </si>
  <si>
    <t>Comisie admitere Programele de studii universitare de master - Managementul relațiilor publice, Publicitate și brand,
Jurnalism tematic (programe organizate în conformitate cu L84/1995,
L288/2004 și L1/2011):27 candidați</t>
  </si>
  <si>
    <t>Examen (Discurs public și Imagina, PB I)</t>
  </si>
  <si>
    <t>Evaluare pe parcurs (Discurs public și Imagina, PB I)</t>
  </si>
  <si>
    <t>Colocviu (Practica Elaborarii Disertației, PB II)</t>
  </si>
  <si>
    <t>Evaluare pe parcurs (Practica Elaborarii Disertației, PB II)</t>
  </si>
  <si>
    <t>Examen (Tehnici de promovare în Social Media)</t>
  </si>
  <si>
    <t>Evaluare pe parcurs (Tehnici de promovare în Social Media, J III)</t>
  </si>
  <si>
    <t>Examen (Jurnalism prin Media Sociale, J III)</t>
  </si>
  <si>
    <t>(17)/3</t>
  </si>
  <si>
    <t>Evaluare pe parcurs (Jurnalism prin Media Sociale, J III)</t>
  </si>
  <si>
    <t>Examen (Jurnalism social, J III)</t>
  </si>
  <si>
    <t>Evaluare pe parcurs (Jurnalism social, J III)</t>
  </si>
  <si>
    <t>Examen (Mentalitate și Istorie, J+CRP, I )</t>
  </si>
  <si>
    <t>(15+17)/3</t>
  </si>
  <si>
    <t>Examen (Mentalitate și Istorie, J+CRP, I)</t>
  </si>
  <si>
    <t>Restanțe (Mentalitate și Istorie, J+CRP, I)</t>
  </si>
  <si>
    <t xml:space="preserve"> (32/4)/3</t>
  </si>
  <si>
    <t>Examen (Etică J+CRP, II)</t>
  </si>
  <si>
    <t>asist.</t>
  </si>
  <si>
    <t>(36/3)x0,5</t>
  </si>
  <si>
    <t>Examen (Dreptul Comunicării  J+CRP, I)</t>
  </si>
  <si>
    <t>(32/3)x0,5</t>
  </si>
  <si>
    <t>Examen de semestru</t>
  </si>
  <si>
    <t>Evaluare de parcurs la curs</t>
  </si>
  <si>
    <t>Evaluare seminar/laborator</t>
  </si>
  <si>
    <t xml:space="preserve">Asistent al titularului </t>
  </si>
  <si>
    <t xml:space="preserve">Teorii în Asistență Socială (curs), ASII - evaluare pe parcurs </t>
  </si>
  <si>
    <t>38 / 3</t>
  </si>
  <si>
    <t>Teorii în Asistență Socială (curs, ASII - evaluarea finală</t>
  </si>
  <si>
    <t xml:space="preserve">Teorii în Asistență Socială (seminar, ASII - evaluarea </t>
  </si>
  <si>
    <t>Teorii în Asistență Socială (curs), ASII - restanțe</t>
  </si>
  <si>
    <t>25 % din 38 / 3</t>
  </si>
  <si>
    <t>Teorii în Asistență Socială (curs), ASII - reexaminare</t>
  </si>
  <si>
    <t>10 % din 38 / 3</t>
  </si>
  <si>
    <t>Managementul și evaluarea programelor și a proiectelor în Asistență Socială (curs), ASIII- evaluare pe parcurs</t>
  </si>
  <si>
    <t>29 / 3</t>
  </si>
  <si>
    <t>Managementul și evaluarea programelor și a proiectelor în Asistență Socială (laborator), ASIII, sgr.1- evaluare pe parcurs</t>
  </si>
  <si>
    <t>15 / 3</t>
  </si>
  <si>
    <t>Managementul și evaluarea programelor și a proiectelor în Asistență Socială (curs), ASIII - evaluare finală</t>
  </si>
  <si>
    <t>Managementul și evaluarea programelor și a proiectelor în Asistență Socială (curs), ASIII - restante</t>
  </si>
  <si>
    <t>25% din 29 / 3</t>
  </si>
  <si>
    <t>Managementul și evaluarea programelor și a proiectelor în Asistență Socială (curs), ASIII - reexaminari</t>
  </si>
  <si>
    <t>10% din 29 /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</si>
  <si>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</si>
  <si>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</si>
  <si>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</si>
  <si>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</si>
  <si>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 + SocioII - evaluare pe parcurs</t>
  </si>
  <si>
    <t>58 / 3</t>
  </si>
  <si>
    <t>Construcția socială a copilăriei (curs), ASII + SocioII  - evaluare finală</t>
  </si>
  <si>
    <t>Construcția socială a copilăriei (curs), ASII + SocioII  - restanță</t>
  </si>
  <si>
    <t>25% din 58 / 3</t>
  </si>
  <si>
    <t>Construcția socială a copilăriei (curs), ASII - reexaminare</t>
  </si>
  <si>
    <t>10% din 58 / 3</t>
  </si>
  <si>
    <t>Protecția copilului (curs), mASGVII - evaluare pe parcurs</t>
  </si>
  <si>
    <t>9 / 3</t>
  </si>
  <si>
    <t>Protecția copilului (curs), mASGVII - evaluare finală</t>
  </si>
  <si>
    <t xml:space="preserve"> 9 / 3</t>
  </si>
  <si>
    <t>Protecția copilului (curs), mASGVII - restanță</t>
  </si>
  <si>
    <t>25% din 9 / 3</t>
  </si>
  <si>
    <t>Protecția copilului (curs), mASGVII - reexaminare</t>
  </si>
  <si>
    <t>10% din 9 / 3</t>
  </si>
  <si>
    <t>Examen licență Asistență Socială - sesiunea februari - iulie 2024</t>
  </si>
  <si>
    <t>președinte comisie</t>
  </si>
  <si>
    <t>80% din 29 / 3*2</t>
  </si>
  <si>
    <t>Examen de semestru Politici Sociale As II (1grs)</t>
  </si>
  <si>
    <t>titular seminar</t>
  </si>
  <si>
    <t>19 studenți/3=6,33</t>
  </si>
  <si>
    <t>Evaluare seminar Politici Sociale AS II (1 grs)</t>
  </si>
  <si>
    <t>Examen de semestru Diagnoza și rezolvarea problemelor sociale II AS (1 grs)</t>
  </si>
  <si>
    <t xml:space="preserve">Evaluare seminar Diagnoza și rezolvarea problemelor sociale AS II (1grs) </t>
  </si>
  <si>
    <t>Examen de semestru Dezvoltare umană I AS (2 grs)</t>
  </si>
  <si>
    <t>46 studenți/3=15,33</t>
  </si>
  <si>
    <t>Evaluare  seminar Dezvoltare umană I AS (2 grs)</t>
  </si>
  <si>
    <t>Examen de semestru Metodologia cercetării în științele sociale I S ( 1 grs)</t>
  </si>
  <si>
    <t>Examen de semestru Metodologia cercetării în științele sociale I RU ( 2 grs)</t>
  </si>
  <si>
    <t>53 studenți/3=17,66</t>
  </si>
  <si>
    <t>Evaluare seminar Metodologia cercetării în științele sociale I RU (2 grs)</t>
  </si>
  <si>
    <t>Colocviu Laborator de cercetare empirică I RU (3 sgr)</t>
  </si>
  <si>
    <t>Examen de semestru Metode de cercetare: abordări calitative II AS (2 sgr)</t>
  </si>
  <si>
    <t>38 studenți/3=12,66</t>
  </si>
  <si>
    <t>Evaluare seminar Metode de cercetare: abordări calitative II AS (2 sgr)</t>
  </si>
  <si>
    <t>Examen de semestru Metode de cercetare: abordări calitative II S (1 sgr)</t>
  </si>
  <si>
    <t>20 studenți/3=6,66</t>
  </si>
  <si>
    <t>Evaluare seminar Metode de cercetare: abordări calitative II S (1 sgr)</t>
  </si>
  <si>
    <t>Examen de semestru Metodologia cercetării în științele sociale I AS ( 2 grs)</t>
  </si>
  <si>
    <t>Evaluare seminar Metodologia cercetării în științele sociale I S (1 grs)</t>
  </si>
  <si>
    <t>Evaluare seminar Metodologia cercetării în științele sociale I AS (2 grs)</t>
  </si>
  <si>
    <t>Examen restanță Politici Sociale AS II (1 grs)</t>
  </si>
  <si>
    <t>19 studenți*25%/3=1,58</t>
  </si>
  <si>
    <t>Examen reexaminare Politici Sociale AS II (1 grs)</t>
  </si>
  <si>
    <t>19 studenți*10%/3=0,63</t>
  </si>
  <si>
    <t>Examen restanță Diagnoza și rezolvarea problemelor sociale II AS (1 grs)</t>
  </si>
  <si>
    <t>Examen reexeminare Diagnoza și rezolvarea problemelor sociale II AS (1grs)</t>
  </si>
  <si>
    <t>Examen restanță Dezvoltare umană I AS (2 grs)</t>
  </si>
  <si>
    <t>46 studenți*25%/3=3,83</t>
  </si>
  <si>
    <t>Examen reexaminare Dezvoltare umană I AS (2 grs)</t>
  </si>
  <si>
    <t>46 studenți*10%/3=1,53</t>
  </si>
  <si>
    <t>Examen restanță Metodologia cercetării în științele sociale I RU (2 grs)</t>
  </si>
  <si>
    <t>53 studenți*25%/3=4,41</t>
  </si>
  <si>
    <t>Examen reexaminare Metodologia cercetării în științele sociale I RU (2 grs)</t>
  </si>
  <si>
    <t>53 studenți*10%/3=1,76</t>
  </si>
  <si>
    <t>Examen restanță Laborator de cercetare empirică I RU (3 sgr)</t>
  </si>
  <si>
    <t>Examen reexaminare Laborator de cercetare empirică I RU (3 sgr)</t>
  </si>
  <si>
    <t>Examen restanță Metode de cercetare: abordări calitative II AS (2 sgr)</t>
  </si>
  <si>
    <t>38 studenți*25%/3=3,16</t>
  </si>
  <si>
    <t>Examen reexaminare Metode de cercetare: abordări calitative II AS (2 sgr)</t>
  </si>
  <si>
    <t>38 studenți*10%/3=1,26</t>
  </si>
  <si>
    <t>Examen restanță Metode de cercetare: abordări calitative II S (1 sgr)</t>
  </si>
  <si>
    <t>20 studenți*25%/3=1,66</t>
  </si>
  <si>
    <t>Examen reexaminare Metode de cercetare: abordări calitative II S (1 sgr)</t>
  </si>
  <si>
    <t>20 studenți*10%/3=0,66</t>
  </si>
  <si>
    <t>Examen restanță Metodologia cercetării în științele sociale I  AS  (2 sgr)</t>
  </si>
  <si>
    <t>Examen reexaminare Metodologia cercetării în științele sociale I AS (2 grs)</t>
  </si>
  <si>
    <t>Examen restanță Metodologia cercetării în științele sociale I S (1 grs)</t>
  </si>
  <si>
    <t>Examen reexaminare Metodologia cercetării în științele sociale I S (1 grs)</t>
  </si>
  <si>
    <t>Examen licență Resurse Umane iulie 2024</t>
  </si>
  <si>
    <t>42 studenți/3= 14</t>
  </si>
  <si>
    <t>Examen disertiație LMO iulie 2024</t>
  </si>
  <si>
    <t>18 studenți/3= 6</t>
  </si>
  <si>
    <t>Examen admitere LMO iulie 2024</t>
  </si>
  <si>
    <t>18 studenți/3*2=12</t>
  </si>
  <si>
    <t>Examen admitere LMO septembrie 2024</t>
  </si>
  <si>
    <t>2 studenți/3*2=1,33</t>
  </si>
  <si>
    <t>Introducere in asistenta sociala, AS I evaluare pe parcurs</t>
  </si>
  <si>
    <t>(46 / 3)</t>
  </si>
  <si>
    <t>Metode si tehnici de interventie in asistenta sociala, AS II, evaluare pe parcurs</t>
  </si>
  <si>
    <t>(38/ 3)</t>
  </si>
  <si>
    <t>Asistenta sociala a persoanelor cu boli cronice si HIV/ SIDA, AS III, evaluare pe parcurs</t>
  </si>
  <si>
    <t xml:space="preserve">(29/ 3) </t>
  </si>
  <si>
    <t>Asistenta si integrarea sociala a persoanelor abuzate, AS III, evaluare pe parcurs</t>
  </si>
  <si>
    <t>Asistenta sociala a persoanelor cu adictii, AS III, evaluare pe parcurs</t>
  </si>
  <si>
    <t>Asistenta sociala a victimelor violentei in familie, ASGV II, evaluare pe parcurs</t>
  </si>
  <si>
    <t>(9/ 3)</t>
  </si>
  <si>
    <t>Introducere in asistenta sociala, AS I, examen</t>
  </si>
  <si>
    <t>Metode si tehnici de interventie in asistenta sociala, AS II, examen</t>
  </si>
  <si>
    <t>Asistenta sociala a persoanelor cu boli cronice si HIV/ SIDA, AS III, examen</t>
  </si>
  <si>
    <t>Asistenta si integrarea sociala a persoanelor abuzate, AS III, examen</t>
  </si>
  <si>
    <t>Asistenta sociala a persoanelor cu adictii, AS III, examen</t>
  </si>
  <si>
    <t>Asistenta sociala a victimelor violentei in familie, ASGV II, examen</t>
  </si>
  <si>
    <t>Comisie- examen licenta-Asistenta Sociala</t>
  </si>
  <si>
    <t>29/3*2</t>
  </si>
  <si>
    <t>Comisie- examen licenta- Sociologie</t>
  </si>
  <si>
    <t>Comisie- examen dizertatie Asistenta Sociala</t>
  </si>
  <si>
    <t>4/3*3</t>
  </si>
  <si>
    <t>Comisie- admitere master Asistenta Sociala</t>
  </si>
  <si>
    <t>20/3*2</t>
  </si>
  <si>
    <t>Evaluare pe parcurs Deontologia profesiei de asistent social seminar - AS I</t>
  </si>
  <si>
    <t>46/3</t>
  </si>
  <si>
    <t>Evaluare pe parcurs Cadru legislativ în AS- curs - AS I</t>
  </si>
  <si>
    <t>Evaluare pe parcurs Cadru legislativ în AS- curs - ASGV I</t>
  </si>
  <si>
    <t>20/3</t>
  </si>
  <si>
    <t>Evaluare pe parcurs Cadru legislativ în AS- seminar - ASGV I</t>
  </si>
  <si>
    <t>Evaluare pe parcurs Familia persoanei cu nevoi speciale - curs ASGV II</t>
  </si>
  <si>
    <t>9/3</t>
  </si>
  <si>
    <t>Evaluare pe parcurs Familia persoanei cu nevoi speciale - seminar ASGV II</t>
  </si>
  <si>
    <t>Evaluare pe parcurs Asistența și integrarea persoanelor cu dizabilități - curs AS III</t>
  </si>
  <si>
    <t>29/3</t>
  </si>
  <si>
    <t>Evaluare pe parcurs Protecție și securitate socială - curs AS III</t>
  </si>
  <si>
    <t>Evaluare de semestru  Deontologia profesiei de asistent social seminar - AS I</t>
  </si>
  <si>
    <t>Evaluare de semestru Cadru legislativ în AS- curs - AS I</t>
  </si>
  <si>
    <t>Evaluare de semestru Cadru legislativ în AS- curs - ASGV I</t>
  </si>
  <si>
    <t>Evaluare de semestru Cadru legislativ în AS- seminar - ASGV I</t>
  </si>
  <si>
    <t>Evaluare de semestru Familia persoanei cu nevoi speciale - curs ASGV II</t>
  </si>
  <si>
    <t>Evaluare de semestru Familia persoanei cu nevoi speciale - seminar ASGV II</t>
  </si>
  <si>
    <t>Evaluare de semestru Asistența și integrarea persoanelor cu dizabilități - curs AS III</t>
  </si>
  <si>
    <t>Evaluare de semestru Protecție și securitate socială - curs AS III</t>
  </si>
  <si>
    <t>Comisie admitere master</t>
  </si>
  <si>
    <t>Comisie licență AS</t>
  </si>
  <si>
    <t>Comisie disertație AS</t>
  </si>
  <si>
    <t>9/3*2</t>
  </si>
  <si>
    <t>Formarea și Dezvoltarea Resurselor Umane, An 3 Resurse Umane, 37 studenți, examen de semestru</t>
  </si>
  <si>
    <t>Formarea și Dezvoltarea Resurselor Umane, An 3 Resurse Umane, 37 studenți, evaluare pe parcurs</t>
  </si>
  <si>
    <t>Formarea și Dezvoltarea Resurselor Umane, An 3 Resurse Umane, 37 studenți, restanțe (x 25%)</t>
  </si>
  <si>
    <t>Formarea și Dezvoltarea Resurselor Umane, An 3 Resurse Umane, 37 studenți, reexaminare (x 10%)</t>
  </si>
  <si>
    <t>Teorii Sociologice Clasice, An 2 Resurse Umane, 53 studenți, examen de semestru</t>
  </si>
  <si>
    <t>Teorii Sociologice Clasice, An 2 Resurse Umane, 53 studenți, evaluare seminar</t>
  </si>
  <si>
    <t>Teorii Sociologice Clasice, An 2 Resurse Umane, 53 studenți, evaluare pe parcurs</t>
  </si>
  <si>
    <t>Teorii Sociologice Clasice, An 2 Resurse Umane, 53 studenți, restanțe (x 25%)</t>
  </si>
  <si>
    <t>Teorii Sociologice Clasice, An 2 Resurse Umane, 53 studenți, reexaminare (x 10%)</t>
  </si>
  <si>
    <t>Teorii Sociologice Clasice, An 2 Sociologie, 18 studenți, examen de semestru</t>
  </si>
  <si>
    <t>Teorii Sociologice Clasice, An 2 Sociologie, 18 studenți, evaluare seminar</t>
  </si>
  <si>
    <t>Teorii Sociologice Clasice, An 2 Sociologie, 18 studenți, evaluare pe parcurs</t>
  </si>
  <si>
    <t>Teorii Sociologice Clasice, An 2 Sociologie, 18 studenți, restanțe (x 25%)</t>
  </si>
  <si>
    <t>Teorii Sociologice Clasice, An 2 Sociologie, 18 studenți, reexaminare (x 10%)</t>
  </si>
  <si>
    <t>Dezvoltare Comunitară și Regională, An 3 Sociologie, 20 studenți, examen de semestru</t>
  </si>
  <si>
    <t>Dezvoltare Comunitară și Regională, An 3 Sociologie, 20 studenți, evaluare seminar</t>
  </si>
  <si>
    <t>Dezvoltare Comunitară și Regională, An 3 Sociologie, 20 studenți,  evaluare pe parcurs</t>
  </si>
  <si>
    <t>Dezvoltare Comunitară și Regională, An 3 Sociologie, 20 studenți, restanțe (x 25%)</t>
  </si>
  <si>
    <t>Dezvoltare Comunitară și Regională, An 3 Sociologie, 20 studenți, reexaminare (x 10%)</t>
  </si>
  <si>
    <t>Dezvoltare Comunitară și Regională, An 3 Asistență Socială, 28 studenți, examen de semestru</t>
  </si>
  <si>
    <t>Dezvoltare Comunitară și Regională, An 3 Asistență Socială, 28 studenți,  evaluare pe parcurs</t>
  </si>
  <si>
    <t>Dezvoltare Comunitară și Regională, An 3 Asistență Socială, 28 studenți, restanțe (x 25%)</t>
  </si>
  <si>
    <t>Dezvoltare Comunitară și Regională, An 3 Asistență Socială, 28 studenți, reexaminare (x 10%)</t>
  </si>
  <si>
    <t>membru comisie finalizare studii de master, program SGRU, iulie 2024, 15 studenți/absolvenți</t>
  </si>
  <si>
    <t>presedinte</t>
  </si>
  <si>
    <t>membru comisie finalizare studii de licență, program Sociologie, iulie 2024, 15 studenți/absolvenți</t>
  </si>
  <si>
    <t>membru comisie de admitere la studii de master, program SGRU, 16 candidați în iulie și 3 candidați în septembrie</t>
  </si>
  <si>
    <t>membru comisie de admitere la doctorat</t>
  </si>
  <si>
    <t>Examen de licență Resurse umane (iulie 2024): 27 candidați * 2 probe</t>
  </si>
  <si>
    <t>27/3*2*2</t>
  </si>
  <si>
    <t>Examen de licență Resurse umane (februarie 2024): 2 candidați * 2 probe</t>
  </si>
  <si>
    <t>2/3*2*2</t>
  </si>
  <si>
    <t>Examen final: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</si>
  <si>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246 / 3</t>
  </si>
  <si>
    <t>Evaluare intermediară curs: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</si>
  <si>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Evaluare intermediară seminar: Sociologia opiniei publice și analiză electorală (S3) - 21 studenți, Sociologie politică (S2) - 20 studenți</t>
  </si>
  <si>
    <t>41 / 3</t>
  </si>
  <si>
    <t>Restanțe: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</si>
  <si>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25% * 246 / 3</t>
  </si>
  <si>
    <t>Reexaminare: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</si>
  <si>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10% * 246 / 3</t>
  </si>
  <si>
    <t>Simulare proba scrisă examen de licență Resurse umane (19.06.2024) - 19 studenți</t>
  </si>
  <si>
    <t>Informatică -  colocviu - Resurse umane</t>
  </si>
  <si>
    <t>53 / 3 X 0.5</t>
  </si>
  <si>
    <t>Laborator elaborare licență - colocviu - resurse umane</t>
  </si>
  <si>
    <t>26 / 3</t>
  </si>
  <si>
    <t>informatică - colocviu - sociologie</t>
  </si>
  <si>
    <t>38 / 3 X 0.5</t>
  </si>
  <si>
    <t>sociologie aplicată - colocvie - sociologie</t>
  </si>
  <si>
    <t>20 / 3</t>
  </si>
  <si>
    <t>demografie - examen - sociologie</t>
  </si>
  <si>
    <t>20 / 3 X 0.5</t>
  </si>
  <si>
    <t>informatică - restanță - resurse umane</t>
  </si>
  <si>
    <t>53 X 0.25 / 3 X 0.5</t>
  </si>
  <si>
    <t>laborator elaborare licență - restanță - resurse umane</t>
  </si>
  <si>
    <t>26 X 0.25 / 3</t>
  </si>
  <si>
    <t>informatică - restanță - sociologie</t>
  </si>
  <si>
    <t>38 X 0.25 /  3 X 0.5</t>
  </si>
  <si>
    <t>sociologie aplicată - restanță - sociologie</t>
  </si>
  <si>
    <t>20 X 0.25 / 3</t>
  </si>
  <si>
    <t>metode de cercetare - examen- asistență socială</t>
  </si>
  <si>
    <t>46 /3 X 0.5</t>
  </si>
  <si>
    <t>politici publice - examen -resurse umane</t>
  </si>
  <si>
    <t>56 / 3 X 0.5</t>
  </si>
  <si>
    <t>demografie - examen - asistență socială</t>
  </si>
  <si>
    <t>29 / 3 X 0.5</t>
  </si>
  <si>
    <t>metode de cercetare - restanță- asistență socială</t>
  </si>
  <si>
    <t>46 X 0.25 /3 X 0.5</t>
  </si>
  <si>
    <t>politici publice - restanță -resurse umane</t>
  </si>
  <si>
    <t>56 / 3 X 0.5 X 0.25</t>
  </si>
  <si>
    <t>demografie - restanță - sociologie</t>
  </si>
  <si>
    <t>20 / 3 X 0.5 X 0.25</t>
  </si>
  <si>
    <t xml:space="preserve">Evaluare pe parcurs Politica Ocuparii Fortei de Munca </t>
  </si>
  <si>
    <t xml:space="preserve">Titular </t>
  </si>
  <si>
    <t>Examen de semestru POFM</t>
  </si>
  <si>
    <t xml:space="preserve">Evaluare pe parcus Statistica Sociala </t>
  </si>
  <si>
    <t xml:space="preserve">Examen de semestru SS </t>
  </si>
  <si>
    <t xml:space="preserve">Evaluare pe parcurs Sociologie Generala </t>
  </si>
  <si>
    <t xml:space="preserve">Examen de semestru Sociologie Generala </t>
  </si>
  <si>
    <t>Examen de licenta - Resurse umane iulie 2024</t>
  </si>
  <si>
    <t>Evaluare pe parcurs Familia în context contemporan, curs ASGV. PSVI, 1</t>
  </si>
  <si>
    <t>20 studenți/3</t>
  </si>
  <si>
    <t>Evaluare de semestru Familia în context contemporan, curs  ASGV. PSVI, 1</t>
  </si>
  <si>
    <t>Evaluare pe parcurs Familia în context contemporan, seminar ASGV. PSVI, 1</t>
  </si>
  <si>
    <t>6.66</t>
  </si>
  <si>
    <t>Evaluare pe parcurs Metode de cercetare socială, curs, AS I+RU I+Sociologie I</t>
  </si>
  <si>
    <t>46+53+38 studenți/3</t>
  </si>
  <si>
    <t>Evaluare de semestru Metode de cercetare socială, curs, AS I+RU I+Sociologie I</t>
  </si>
  <si>
    <t>Evaluare pe parcurs Laborator de cercetare empirică, lanorator, LMO I</t>
  </si>
  <si>
    <t>26 studenți/3</t>
  </si>
  <si>
    <t>Evaluare de semestru Laborator de cercetare empirică, lanorator, LMO I</t>
  </si>
  <si>
    <t>Evaluare pe parcurs Sociologia timpului libercurs, Sociologie II</t>
  </si>
  <si>
    <t>Evaluare de semestru Sociologia timpului liber, Sociologie II</t>
  </si>
  <si>
    <t>Evaluare pe parcurs Sociologia timpului liber, seminar, Sociologie II</t>
  </si>
  <si>
    <t>Evaluare pe parcurs Tehnica elaborării lucrărilor științifice, curs, AS I+RU I+Sociologie I</t>
  </si>
  <si>
    <t>Evaluare de semestru  Tehnica elaborării lucrărilor științifice, curs, AS I+RU I+Sociologie I</t>
  </si>
  <si>
    <t>Examen restanțe</t>
  </si>
  <si>
    <t>25% din 340 studenți total discipline 85/3</t>
  </si>
  <si>
    <t>Re-examinări</t>
  </si>
  <si>
    <t>10% din 340 studenți total discipline 34/3</t>
  </si>
  <si>
    <t>Examen disertație LMO sesiunea iulie, 2023</t>
  </si>
  <si>
    <t>14/3*3</t>
  </si>
  <si>
    <t>Examen de admitere LMO sesiunea vară, 2023</t>
  </si>
  <si>
    <t>27/3*2</t>
  </si>
  <si>
    <t>Examen de admitere LMO sesiunea septembrie, 2023</t>
  </si>
  <si>
    <t>2/3*2</t>
  </si>
  <si>
    <t>Evaluare finală - Practică profesională RU II- 3sgr - 56 studenți</t>
  </si>
  <si>
    <t>56/3=19</t>
  </si>
  <si>
    <t>Evaluareparcurs - Practică profesională RU II- 3sgr - 56 studenți</t>
  </si>
  <si>
    <t>Evaluare finală Laborator analiză de date asistată de calculator - ASI - 46 studenți</t>
  </si>
  <si>
    <t>46/3=15,3333333333333</t>
  </si>
  <si>
    <t>Evaluare parcurs Laborator analiză de date asistată de calculator - ASI - 46 studenți</t>
  </si>
  <si>
    <t>Evaluare finală Consiliere și orientare în carieră ASIII+RUIII - 29+53=82 studenți</t>
  </si>
  <si>
    <t>82/3=27,3333333333333</t>
  </si>
  <si>
    <t>Evaluare parcurs Consiliere și orientare în carieră ASIII+RUIII - 29+53=82 studenți</t>
  </si>
  <si>
    <t>Evaluare seminar Consiliere și orientare în carieră ASIII+RUIII - 1 grupa - 29+26=55</t>
  </si>
  <si>
    <t>55/3=18,3333333333333</t>
  </si>
  <si>
    <t>Evaluare finală curs psihosociologia conducerii RU 2 - 56 studenți</t>
  </si>
  <si>
    <t>Evaluare finală Metode de evaluare a personalului RU 3 curs - 53 studenți</t>
  </si>
  <si>
    <t>53/3=17,6666666666667</t>
  </si>
  <si>
    <t>Evaluare laborator Metode de evaluare a personalului RU3 - 53 studenți</t>
  </si>
  <si>
    <t>Evaluare seminar psihosociologia conducerii RU 2 - 56 studenți</t>
  </si>
  <si>
    <t>Evaluare parcurs Psihosociologia conducerii RU 2 - 56 studenți</t>
  </si>
  <si>
    <t>Evaluare restanțe (Laborator de analiză de date, Consiliere și orientare în carieră, Psihosociologia conducerii, Metode de evaluare psihologică a personalului - 46+82+56+53=237)</t>
  </si>
  <si>
    <t>25%237/3=8,33</t>
  </si>
  <si>
    <t>Reexaminare(Laborator de analiză de date, Consiliere și orientare în carieră, Psihosociologia conducerii, Metode de evaluare psihologică a personalului - 46+82+56+53=237)</t>
  </si>
  <si>
    <t>10%237/3=3,33</t>
  </si>
  <si>
    <t>Licența Februarie 2024 RU (2</t>
  </si>
  <si>
    <t>Licența Iulie 2024 Sociologie (15</t>
  </si>
  <si>
    <t>Disertație Master LMO Iulie 2024 (14</t>
  </si>
  <si>
    <t>Admitere Master LMO Iulie 2024</t>
  </si>
  <si>
    <t>Admitere Master LMO Septembrie 2024</t>
  </si>
  <si>
    <t xml:space="preserve">Popa Adela </t>
  </si>
  <si>
    <t>Examen semestru Comunicare în organizații, LMO I</t>
  </si>
  <si>
    <t>26/3= 8.66</t>
  </si>
  <si>
    <t>Examen semestru Comunicare în organizații, SGRU I</t>
  </si>
  <si>
    <t>19/3=6.33</t>
  </si>
  <si>
    <t>Examen semestru Sociologia comunicării, Socio I</t>
  </si>
  <si>
    <t>38/3 = 12,66</t>
  </si>
  <si>
    <t>Examen semestru Sociologia comunicării, RU II</t>
  </si>
  <si>
    <t>56/3 = 18,66</t>
  </si>
  <si>
    <t>Examen semestru Sociologie medicală, Socio III</t>
  </si>
  <si>
    <t>21/3 = 7</t>
  </si>
  <si>
    <t>Examen semestru Sociologie medicală, AS II</t>
  </si>
  <si>
    <t>Examen semestru Sociologie medicală, RU II</t>
  </si>
  <si>
    <t>Examen restanță Comunicare în organizații, LMO I și SGRU I</t>
  </si>
  <si>
    <t>(26+19) * 25%/3 = 4,16</t>
  </si>
  <si>
    <t>Examen restanță Sociologia Comunicării, Socio I  și RU II</t>
  </si>
  <si>
    <t>(38+56)*25%/3= 7,83</t>
  </si>
  <si>
    <t>Examen restanță Sociologie medicală, Socio III, AS II, RU II</t>
  </si>
  <si>
    <t>(21+56+38)*25%/3 = 9,08</t>
  </si>
  <si>
    <t>Examen reexaminare Comunicare în organizații, LMO I și SGRU I</t>
  </si>
  <si>
    <t>(26+19)*10%/3 = 1,66</t>
  </si>
  <si>
    <t>Examen reexaminare Sociologia Comunicării, Socio I și RU II</t>
  </si>
  <si>
    <t>(38+56)*10%/3 = 3,13</t>
  </si>
  <si>
    <t>Examen reexaminare Sociologie medicală, Socio III, AS II, RU II</t>
  </si>
  <si>
    <t>(21+56+38)*10%/3 = 3,63</t>
  </si>
  <si>
    <t xml:space="preserve">Evaluare pe parcurs curs Comunicare în organizații, LMO I </t>
  </si>
  <si>
    <t>26/3= 8,66</t>
  </si>
  <si>
    <t>Evaluare pe parcurs curs Comunicare în organizații, SGRU I</t>
  </si>
  <si>
    <t>19/3=7</t>
  </si>
  <si>
    <t>Evaluare pe parcurs curs Sociologia comunicării, Socio I</t>
  </si>
  <si>
    <t>Evaluare pe parcurs curs Sociologia comunicării, RU II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</si>
  <si>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</si>
  <si>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</si>
  <si>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</si>
  <si>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</si>
  <si>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</si>
  <si>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disertație LMO iulie 2024</t>
  </si>
  <si>
    <t>22*80%/3*3=9,99</t>
  </si>
  <si>
    <t>Examen admitere master LMO iulie 2024</t>
  </si>
  <si>
    <t>29/3*2=11,33</t>
  </si>
  <si>
    <t>examen de semestru (AS1 - Introducere în psihologie)</t>
  </si>
  <si>
    <t>46 / 3</t>
  </si>
  <si>
    <t>examen de semestru (RU1 - Introducere în psihologie)</t>
  </si>
  <si>
    <t>53 / 3</t>
  </si>
  <si>
    <t>examen de semestru (AS2 - Introducere în psihopatologie)</t>
  </si>
  <si>
    <t>examen de semestru (RU1 - Noțiuni introductive de recrutare și selecție a resurselor umane)</t>
  </si>
  <si>
    <t>examen de semestru (SGRU2 - Patologie organizațională)</t>
  </si>
  <si>
    <t>22 / 3</t>
  </si>
  <si>
    <t>evaluare de parcurs la curs (AS1 - Introducere în psihologie)</t>
  </si>
  <si>
    <t>evaluare de parcurs la curs (RU1 - Introducere în psihologie)</t>
  </si>
  <si>
    <t>evaluare de parcurs la curs (RU1 - Noțiuni introductive de recrutare și selecție a resurselor umane)</t>
  </si>
  <si>
    <t>evaluare de parcurs la curs (SGRU2 - Patologie organizațională)</t>
  </si>
  <si>
    <t>evaluare de parcurs la curs (AS2 - Introducere în psihopatologie)</t>
  </si>
  <si>
    <t>evaluare de parcurs la seminar (SGRU2 - Patologie organizațională)</t>
  </si>
  <si>
    <t>evaluare de parcurs la laborator (AS2 - Gr 1 - Introducere în psihopatologie)</t>
  </si>
  <si>
    <t>evaluare de parcurs la laborator (AS2 - Gr 2 - Introducere în psihopatologie)</t>
  </si>
  <si>
    <t>evaluare de parcurs la seminar (RU1 - Gr 1 - Introducere în psihologie)</t>
  </si>
  <si>
    <t>evaluare de parcurs la seminar (RU1 - Gr 2 - Introducere în psihologie)</t>
  </si>
  <si>
    <t>examen restanță feb 2024 (AS1 - Introducere în psihologie)</t>
  </si>
  <si>
    <t>1 / 3</t>
  </si>
  <si>
    <t>examen licență RU - feb 2024</t>
  </si>
  <si>
    <t>2 / 3 x 2</t>
  </si>
  <si>
    <t>examen licență RU - iul 2024</t>
  </si>
  <si>
    <t>26 / 3 x 2</t>
  </si>
  <si>
    <t>Laborator de dezvoltare personală - colocviu</t>
  </si>
  <si>
    <t>46  / 3</t>
  </si>
  <si>
    <t>Laborator de dezvoltare personală - evaluări pe parcurs</t>
  </si>
  <si>
    <t>10% din 46</t>
  </si>
  <si>
    <t>Laborator de dezvoltare personală -restanță</t>
  </si>
  <si>
    <t>25% din 38</t>
  </si>
  <si>
    <t>Laborator de elaborare a lucrării de licență I și II - colocviu</t>
  </si>
  <si>
    <t>(29 / 3)+ (29 / 3)</t>
  </si>
  <si>
    <t>Laborator de elaborare a lucrării de licență I și II - reexaminări</t>
  </si>
  <si>
    <t>(10% din 29)*2</t>
  </si>
  <si>
    <t>Laborator de elaborare a lucrării de licență I și II - restanță</t>
  </si>
  <si>
    <t>(25% din 29)*2</t>
  </si>
  <si>
    <t>Practică de specialitate (an III) - colocviu</t>
  </si>
  <si>
    <t xml:space="preserve">(29 / 3) </t>
  </si>
  <si>
    <t>Consiliere în asistență socială (anul II) - examen</t>
  </si>
  <si>
    <t>Consiliere în asistență socială (anul II) - evaluări pe parcurs</t>
  </si>
  <si>
    <t>(10% din 38)</t>
  </si>
  <si>
    <t>Consiliere în asistență socială (anul II) - restanță</t>
  </si>
  <si>
    <t>(25% din 38)</t>
  </si>
  <si>
    <t>Introducere în asistență socială - examen</t>
  </si>
  <si>
    <t>asistent al titularului</t>
  </si>
  <si>
    <t>(46 / 3)*0.5</t>
  </si>
  <si>
    <t>Introducere în asistență socială - evaluări pe parcurs</t>
  </si>
  <si>
    <t xml:space="preserve">(10% din 46) </t>
  </si>
  <si>
    <t>Asistență socială în școală - evaluare pe parcurs</t>
  </si>
  <si>
    <t>10% din 38</t>
  </si>
  <si>
    <t>Asistența socială în școală - examen</t>
  </si>
  <si>
    <t>Protecție și securitate socială -evaluări pe parcurs</t>
  </si>
  <si>
    <t>(10% din 29)</t>
  </si>
  <si>
    <t>Protecție și securitate socială - examen</t>
  </si>
  <si>
    <t>(29 / 3) *0.5</t>
  </si>
  <si>
    <t>Examen de finalizare studii - licență</t>
  </si>
  <si>
    <t>(23.2/3)*2</t>
  </si>
  <si>
    <t>Examen de finalizare studii - masterat</t>
  </si>
  <si>
    <t>(7.2/3)*3</t>
  </si>
  <si>
    <t>Examen de admiterer - masterat</t>
  </si>
  <si>
    <t>(18/3) * 2</t>
  </si>
  <si>
    <t>Evaluare pe parcurs (Metodologie an I - sem I )</t>
  </si>
  <si>
    <t>Examen (Metodologie an I sem I)</t>
  </si>
  <si>
    <t>Examen restanta (Metodologie an I sem I)</t>
  </si>
  <si>
    <t>Reexaminare (Metodologie an I sem I)</t>
  </si>
  <si>
    <t>Evaluare pe parcurs (Planificare, recrutare și selectie - an I sem II)</t>
  </si>
  <si>
    <t>Examen (Planificare, recrutare și selectie - an I sem II)</t>
  </si>
  <si>
    <t>Examen restanta(Planificare, recrutare și selectie - , an I sem II)</t>
  </si>
  <si>
    <t>Reexaminare(Planificare, recrutare și selectie -  an I sem II)</t>
  </si>
  <si>
    <t>Evaluare pe parcurs (Cercetarea în științele sociale - principii, metode, practici - an I sem I)</t>
  </si>
  <si>
    <t>Examen (Cercetarea în științele sociale - principii, metode, practici - an I sem I)</t>
  </si>
  <si>
    <t>Examen restanta (Cercetarea în științele sociale - principii, metode, practici - an I sem I)</t>
  </si>
  <si>
    <t>Reexaminare (Cercetarea în științele sociale - principii, metode, practici - an I sem I)</t>
  </si>
  <si>
    <t>Evaluare pe parcurs (Schimbare sociala - an III sem I)</t>
  </si>
  <si>
    <t>Examen (Schimbare sociala - an III sem I)</t>
  </si>
  <si>
    <t>Examen restanta (Schimbare sociala - an III sem I)</t>
  </si>
  <si>
    <t>Reexaminare (Schimbare sociala - an III sem I)</t>
  </si>
  <si>
    <t>Examen Licenta  Sociologie (iulie 2024)</t>
  </si>
  <si>
    <t>„Istoria gandirii sociale” - evaluare pe parcurs</t>
  </si>
  <si>
    <t xml:space="preserve">„Istoria gandirii sociale” - examen de semestru </t>
  </si>
  <si>
    <t>„Istoria gandirii sociale” - restanțe</t>
  </si>
  <si>
    <t>„Istoria gandirii sociale” - reexaminări</t>
  </si>
  <si>
    <t>„Teorii organizaționale” - evaluare pe parcurs</t>
  </si>
  <si>
    <t xml:space="preserve">„Teorii organizaționale” - examen de semestru </t>
  </si>
  <si>
    <t>„Teorii organizaționale” - restanțe</t>
  </si>
  <si>
    <t>„Teorii organizaționale” - reexaminări</t>
  </si>
  <si>
    <t>„Formarea echipei și dinamica grupului” - evaluare pe parcurs</t>
  </si>
  <si>
    <t xml:space="preserve">„Formarea echipei și dinamica grupului” - examen de semestru </t>
  </si>
  <si>
    <t>„Formarea echipei și dinamica grupului” - restanțe</t>
  </si>
  <si>
    <t>„Formarea echipei și dinamica grupului” - reexaminări</t>
  </si>
  <si>
    <t>examenului de semestru disciplina Politici Sociale AS II</t>
  </si>
  <si>
    <t>examenul de semestru disciplina Politici Sociale, Sociologie III</t>
  </si>
  <si>
    <t>examenului de semestru disciplina Stratificare și mobilitate Socială (LMOI+ SGRU I+ASGV I)</t>
  </si>
  <si>
    <t>examenului de disertație iulie 2023- SGRU</t>
  </si>
  <si>
    <t>examenului de admitere septembrie 2023 ASGV</t>
  </si>
  <si>
    <t>examenului de admitere iulie 2023 ASGV</t>
  </si>
  <si>
    <t>examenului de admitere master iulie 2023 - SGRU</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</si>
  <si>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</si>
  <si>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</si>
  <si>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</si>
  <si>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</si>
  <si>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</si>
  <si>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Bucur Mirel /Paul Langa</t>
  </si>
  <si>
    <t>Cornea G. Laura. ICOANELE PE STICLĂ DIN SCHEII BRAȘOVULUI.   RESTAURAREA ICOANEI PE STICLĂ ”CEI TREI IERARHI”
Licență</t>
  </si>
  <si>
    <t xml:space="preserve">Bârsan I. Daria Laura. TEMA ÎNVIERII DOMNULUI ÎN ICOANELE PE STICLĂ DIN TRANSILVANIA
RESTAURAREA ICOANEI PE STICLĂ ”ÎNVIEREA”-Licență
</t>
  </si>
  <si>
    <t>Drăghici I. Felicia. REPREZENTĂRI ALE TEMEI CINA CEA DE TAINĂ ÎN ICOANELE PE STICLĂ DIN TRANSILVANIA. RESTAURAREA UNEI ICOANE PE STICLĂ CINA CEA DE TAINĂ DIN COLECȚIA MUZEULUI BISERICII SFÂNTUL NICOLAE DIN ȘCHEII BRAȘOVULUI - PRIMA ȘCOALĂ ROMÂNEASCĂ- BRAȘOV - Licență</t>
  </si>
  <si>
    <t>Mihăilescu I. Anca Alexandra REPREZENTAREA SFÂNTULUI ILIE ÎN PICTURA PE STICLĂ DIN TRANSILVANIA</t>
  </si>
  <si>
    <t>Popa V. Nicoleta Vasilica. REPREZENTAREA TEMEI ”IISUS CU VIȚA DE VIE” ÎN ICONOGRAFIA PICTURII PE STICLĂ DIN TRANSILVANIA.  RESTAURAREA ICOANEI PE STICLĂ ”IISUS CU VIȚA DE VIE” DIN COL. BISERICII SF.NICOLAE DIN ȘCHEII BRAȘOVULUI- Licență</t>
  </si>
  <si>
    <t>Sabău V. Maria. ICONOGRAFIA SĂRBĂTORILOR DUMINICALE ÎN ICOANA ROMÂNEASCĂ.
 RESTAURAREA ICOANEI DUMINICA SAMARINENCEI DE LA BISERICA COPĂCEL, JUD. BRAȘOV - Licență</t>
  </si>
  <si>
    <t xml:space="preserve">Lect.univ.dr. Mirel Bucur
Ghițescu Cristina Camelia-Expert restaurator carte veche și document </t>
  </si>
  <si>
    <t>Ivașcu T. Constantina SCURT ISTORIC AL EVOLUȚIEI HÂRTIEI ȘI IDENTIFICAREA FACTORILOR DE DEGRADARE AL ACESTEIA ÎN CONTEXTUL VARIAȚIILOR DE MICROCLIMAT.
 RESTAURAREA-CONSERVAREA CROMOLITOGRAFIEI ”ÎMBRĂȚIȘARE ROMANTICĂ”, REPRODUCERE DUPĂ EMIL TESCHENDORFF - STUDIU DE CAZ</t>
  </si>
  <si>
    <t>Lect.univ.dr. Bucur Mirel 
Expert restaurator carte/document Oprițescu Rodica-Florentina</t>
  </si>
  <si>
    <t>Matulescu D. Roxana Maria. EVOLUȚIA CONCEPTULUI DE CONSERVARE ȘI IMPORTANȚA ACESTUIA PRIVIND PROTEJAREA PATRIMONIULUI SCRIS.CONSERVAREA PREVENTIVĂ ȘI CURATIVĂ A BUNURILOR PE SUPORT PAPETAR. RESTAURAREA ȘI CONSERVAREA A DOUĂ CROMOLITOGRAFII DE INFLUENȚĂ RUSEASCĂ - MAICA MÂNTUIRII ȘI SFÂNTUL ILIE</t>
  </si>
  <si>
    <r>
      <rPr>
        <rFont val="Arial Narrow"/>
        <color rgb="FF000000"/>
        <sz val="10.0"/>
      </rPr>
      <t xml:space="preserve">Budeanu G. Mihaela Rodica. </t>
    </r>
    <r>
      <rPr>
        <rFont val="Arial Narrow"/>
        <i/>
        <color rgb="FF000000"/>
        <sz val="10.0"/>
      </rPr>
      <t>Reprezentări ale Sf. Spiridon în pictura pe panou. Restaurarea unei icoane pe lemn cu reprezentarea sfântului Spiridon.</t>
    </r>
    <r>
      <rPr>
        <rFont val="Arial Narrow"/>
        <color rgb="FF000000"/>
        <sz val="10.0"/>
      </rPr>
      <t xml:space="preserve">
Disertație</t>
    </r>
  </si>
  <si>
    <t>Cernica V. Ana-Maria. ICOANE ROMÂNEȘTI PE LEMN PICTATE PE AMBELE FEȚE ALE SUPORTULUI</t>
  </si>
  <si>
    <t>Muraru S.D. Alexandra. INTRAREA MAICII DOMNULUI ÎN BISERICĂ ÎN ICONOGRAFIA ORTODOXĂ. RESTAURAREA ICOANEI ”INTRAREA ÎN BISERICĂ A MAICII DOMNULUI, DIN COLECȚIA BISERICII DIN GALEȘ, JUD. SIBIU</t>
  </si>
  <si>
    <t>Daneas Cristina</t>
  </si>
  <si>
    <t>Balint A. Csaba, STUDIU ASUPRA COMPONENTELOR ARTISTICE ALE COROANEI DIN LEMN POLICROM. RESTAURAREA CORONAMENTULUI DE AMVON DIN BISERICA UNITARIANĂ DIN SATUL MAIAD, Jud MUREȘ, dizertatie</t>
  </si>
  <si>
    <t xml:space="preserve">Gyorffy J. Andrea, ACTIVITATEA ARTISTICĂ A SCULPTORULUI FRANZ EBERHARDT (II). RESTAURAREA ORNAMENTULUI TRAFORAT ȘI SCULPTAT DE LA BALDACHINUL PRESTORULUI BISERICII ORTODOXE SF. PARASCHIVA, DIN RĂȘINARI. (Jud.Sibiu), dizetratie
</t>
  </si>
  <si>
    <t xml:space="preserve">Muntiu N. Marioara, STAREA DE CONSERVARE A ICONOSTASULUI BISERICII CU HRAMUL ”SFÂNTA CUVIOASA PARASCHIVA” (BISERICA VECHE) DIN RĂȘINARI. RESTAURAREA ORNAMENTELOR ÎN AJUR CE ÎNCADREAZĂ ÎN PARTEA SUPERIOARĂ UȘILE DIACONEȘTI DIN BISERICA CU HRAMUL ”SFÂNTA CUVIOASĂ PARASCHIVA”, SAT RĂȘINARI, JUD. SIBIU, dizertatie
</t>
  </si>
  <si>
    <t xml:space="preserve">Nicolau N. AnnaMaria- Livia, BISERICA EVANGHELICĂ FORTIFICATĂ NEMȘA, COMUNA MOȘNA, JUD. SIBIU, dizertatie
  RESTAURAREA UNEI CASETE DE LA EMPORA DE PE LATURA SUDICĂ A BISERICII EVANGHELICE, SAT NEMȘA, COMUNA MOȘNA
</t>
  </si>
  <si>
    <r>
      <rPr>
        <rFont val="Arial Narrow"/>
        <color rgb="FF000000"/>
        <sz val="10.0"/>
      </rPr>
      <t xml:space="preserve">Pirnuta Gabriel Augustin, </t>
    </r>
    <r>
      <rPr>
        <rFont val="Arial Narrow"/>
        <i/>
        <color rgb="FF000000"/>
        <sz val="10.0"/>
      </rPr>
      <t xml:space="preserve">De la radacini ideologice la cucerirea mintilor: Nazismul in Germania si efectele sale, </t>
    </r>
    <r>
      <rPr>
        <rFont val="Arial Narrow"/>
        <b/>
        <color rgb="FF000000"/>
        <sz val="10.0"/>
      </rPr>
      <t>Licenta</t>
    </r>
  </si>
  <si>
    <r>
      <rPr>
        <rFont val="Arial Narrow"/>
        <color rgb="FF000000"/>
        <sz val="10.0"/>
      </rPr>
      <t xml:space="preserve">Thellmann Christian, </t>
    </r>
    <r>
      <rPr>
        <rFont val="Arial Narrow"/>
        <i/>
        <color rgb="FF000000"/>
        <sz val="10.0"/>
      </rPr>
      <t>Germania in perioada 1933-1939</t>
    </r>
    <r>
      <rPr>
        <rFont val="Arial Narrow"/>
        <color rgb="FF000000"/>
        <sz val="10.0"/>
      </rPr>
      <t>,</t>
    </r>
    <r>
      <rPr>
        <rFont val="Arial Narrow"/>
        <b/>
        <color rgb="FF000000"/>
        <sz val="10.0"/>
      </rPr>
      <t xml:space="preserve"> Licenta</t>
    </r>
  </si>
  <si>
    <r>
      <rPr>
        <rFont val="Arial Narrow"/>
        <color rgb="FF000000"/>
        <sz val="10.0"/>
      </rPr>
      <t xml:space="preserve">Voicu Delia Maria, </t>
    </r>
    <r>
      <rPr>
        <rFont val="Arial Narrow"/>
        <i/>
        <color rgb="FF000000"/>
        <sz val="10.0"/>
      </rPr>
      <t>Campania germana de ocupare a Olandei, Luxemburgului si Belgiei</t>
    </r>
    <r>
      <rPr>
        <rFont val="Arial Narrow"/>
        <color rgb="FF000000"/>
        <sz val="10.0"/>
      </rPr>
      <t>,</t>
    </r>
    <r>
      <rPr>
        <rFont val="Arial Narrow"/>
        <b/>
        <color rgb="FF000000"/>
        <sz val="10.0"/>
      </rPr>
      <t xml:space="preserve"> Licenta</t>
    </r>
  </si>
  <si>
    <r>
      <rPr>
        <rFont val="Arial Narrow"/>
        <color rgb="FF000000"/>
        <sz val="10.0"/>
      </rPr>
      <t xml:space="preserve">Bica Savina, </t>
    </r>
    <r>
      <rPr>
        <rFont val="Arial Narrow"/>
        <i/>
        <color rgb="FF000000"/>
        <sz val="10.0"/>
      </rPr>
      <t>Activitatea lui George Baritiu la Sibiu, 1877-1893</t>
    </r>
    <r>
      <rPr>
        <rFont val="Arial Narrow"/>
        <color rgb="FF000000"/>
        <sz val="10.0"/>
      </rPr>
      <t xml:space="preserve">, </t>
    </r>
    <r>
      <rPr>
        <rFont val="Arial Narrow"/>
        <b/>
        <color rgb="FF000000"/>
        <sz val="10.0"/>
      </rPr>
      <t>Disertatie</t>
    </r>
  </si>
  <si>
    <r>
      <rPr>
        <rFont val="Arial Narrow"/>
        <color theme="1"/>
        <sz val="10.0"/>
      </rPr>
      <t xml:space="preserve">Răuță I. Marilena, </t>
    </r>
    <r>
      <rPr>
        <rFont val="Arial Narrow"/>
        <i/>
        <color theme="1"/>
        <sz val="10.0"/>
      </rPr>
      <t>Femeia în societatea bizantină</t>
    </r>
    <r>
      <rPr>
        <rFont val="Arial Narrow"/>
        <color theme="1"/>
        <sz val="10.0"/>
      </rPr>
      <t>/licență</t>
    </r>
  </si>
  <si>
    <t xml:space="preserve">Dicu P. Alexa Nicoleta,CONSERVAREA PREVENTIVĂ ȘI RESTAURAREA CERAMICII DE LA ȘANTIERUL ARHEOLOGIC ÎN LABORATORUL DE RESTAURARE. STUDII DE CAZ, licență
</t>
  </si>
  <si>
    <t xml:space="preserve">Mogoșan M. Bianca Anamaria,ASPECTE PRIVIND PRODUCȚIA CERAMICII ȘI RESTAURAREA ACESTEIA - STUDII DE CAZ, licență
</t>
  </si>
  <si>
    <t>Langa Paul-Victor</t>
  </si>
  <si>
    <r>
      <rPr>
        <rFont val="Arial Narrow"/>
        <color theme="1"/>
        <sz val="10.0"/>
      </rPr>
      <t xml:space="preserve">Nanulescu Maria, </t>
    </r>
    <r>
      <rPr>
        <rFont val="Arial Narrow"/>
        <i/>
        <color theme="1"/>
        <sz val="10.0"/>
      </rPr>
      <t>Reprezentarea temei ”Iisus cu vița de vie” în iconografia picturii pe sticlă din Transilvania. Restaurarea icoanei pe sticlă ”Iisus cu vița de vie” din colecția Bisericii Sfântul Nicolae din Șcheii Brașovului</t>
    </r>
    <r>
      <rPr>
        <rFont val="Arial Narrow"/>
        <color theme="1"/>
        <sz val="10.0"/>
      </rPr>
      <t>, licență</t>
    </r>
  </si>
  <si>
    <r>
      <rPr>
        <rFont val="Arial Narrow"/>
        <color theme="1"/>
        <sz val="10.0"/>
      </rPr>
      <t xml:space="preserve">Maior Leonard, </t>
    </r>
    <r>
      <rPr>
        <rFont val="Arial Narrow"/>
        <i/>
        <color theme="1"/>
        <sz val="10.0"/>
      </rPr>
      <t>Prima fabrică de cântare din România: Fabrica de cântare ”HESS” din Sibiu. Utilizarea metalelor în construcția aparatelor de măsurare a masei. Restaurarea unei balanțe compuse de 3 Kg, Fabricație ”HESS” Sibiu, din prima jumătate a secolului al XX-lea</t>
    </r>
    <r>
      <rPr>
        <rFont val="Arial Narrow"/>
        <color theme="1"/>
        <sz val="10.0"/>
      </rPr>
      <t>, licență</t>
    </r>
  </si>
  <si>
    <r>
      <rPr>
        <rFont val="Arial Narrow"/>
        <color theme="1"/>
        <sz val="10.0"/>
      </rPr>
      <t xml:space="preserve">Vancu Mircea Corneliu, </t>
    </r>
    <r>
      <rPr>
        <rFont val="Arial Narrow"/>
        <i/>
        <color theme="1"/>
        <sz val="10.0"/>
      </rPr>
      <t>Mijloace de măsurare a masei pe teritoriul României. Restaurarea unei balanțe compuse de trei kilograme și a trusei de greutăți</t>
    </r>
    <r>
      <rPr>
        <rFont val="Arial Narrow"/>
        <color theme="1"/>
        <sz val="10.0"/>
      </rPr>
      <t>, licență</t>
    </r>
  </si>
  <si>
    <r>
      <rPr>
        <rFont val="Arial Narrow"/>
        <color theme="1"/>
        <sz val="10.0"/>
      </rPr>
      <t xml:space="preserve">Cornea Laura, </t>
    </r>
    <r>
      <rPr>
        <rFont val="Arial Narrow"/>
        <i/>
        <color theme="1"/>
        <sz val="10.0"/>
      </rPr>
      <t xml:space="preserve">Icoanele pe sticlă din Șcheii Brașovului. Restaurarea icoanei pe sticlă ”Cei Trei Ierarhi” </t>
    </r>
    <r>
      <rPr>
        <rFont val="Arial Narrow"/>
        <color theme="1"/>
        <sz val="10.0"/>
      </rPr>
      <t>, licență</t>
    </r>
  </si>
  <si>
    <t>Marius Gabriel Rus, Castele din județul Hunedoara, licență</t>
  </si>
  <si>
    <t>Banu A. Radu Ștefan, ECHIPAMENTE ȘI TACTICI MILITARE LA TRACI ȘI DACI, licență</t>
  </si>
  <si>
    <t>Cornaciu C. Maria, CERAMICA DACICĂ DE LA TILIȘCA. CAMPANIILE 2022 ȘI 2023, licență</t>
  </si>
  <si>
    <t xml:space="preserve">Bucur G.Anca-Georgeta, Contribuții brâncovenești în Transilvania, licență </t>
  </si>
  <si>
    <t>Văcar Nicolae, Biserica și Societatea, licență</t>
  </si>
  <si>
    <t>Dorr O.M. Christian-Adrian, Franz Binder, primul transilvănean care a călătorit în Africa Orientală, licență</t>
  </si>
  <si>
    <t>Giuroiu Oana-Maria, Carol I și o imagine în oglindă, licență</t>
  </si>
  <si>
    <t>Todirică I.Adina-Ioana, Țările Române și Probelma Orientală, licență</t>
  </si>
  <si>
    <t>Curtean Paul, Contribuția Școlii Ardelene în efortul cultural-educativ și a dezvoltării învățământului românesc în deceniul iosefin, masterat</t>
  </si>
  <si>
    <t>Radu I.Lidia, Atitudinea elitelor românești față de răscoala de la 1907, masterat</t>
  </si>
  <si>
    <t>Bzovîi Natalia; Casele tradiționale și anexele lor, din cartierul Dănuțeni, orașul Ungheni, Republica Moldova; licență</t>
  </si>
  <si>
    <t>Galfi Denisa Margareta; Prepararea hranei, mese și obiceiuri alimentare în localitatea Bozed, județul Mureș; licență</t>
  </si>
  <si>
    <t>Pruteanu Andreea Emilia; Obiceiuri de nuntă din comuna Voineasa, jud. Vâlcea - evoluție și factori de schimbare; licență</t>
  </si>
  <si>
    <t>Chiriac Ionut Ilie, CITIREA AUGUMENTATĂ ȘI TEHNICILE DE MEMORARE, FAVORIZEAZĂ SEMNIFICATIV PERFORMANȚA COGNITIVĂ, master</t>
  </si>
  <si>
    <t>Puia Ioana -Teodora, Sindromul de burnout în rândul cadrelor didactice, Licență</t>
  </si>
  <si>
    <t>Stiharu Loredana,  Relația dintre calitatea somnului și ideația suicidară la studenții universitari, Licență</t>
  </si>
  <si>
    <t>Cocă Petrina-Diana, SINGURĂTATEA ȘI SENSUL VIEȚII-PREDICTORI PENTRU ANXIETATEA DE MOARTE, Masterat</t>
  </si>
  <si>
    <t>Mihăiță Andra Maria, Relația dintre anxietatea ca stare și satisfacția la locul de muncă, Masterat</t>
  </si>
  <si>
    <t>LECHEA ALEXANDRA, Carisma în Conducerea Militară. Performanță și Eficacitate Organizațională, licenta</t>
  </si>
  <si>
    <t>MILITARU IONELA, Comportamentul agresiv și efectul armei în rândul tinerilor. Studiu Corelațional, LICENTA</t>
  </si>
  <si>
    <t>SARLEA ANDREEA, Abuzul emoțional- predictor al comportamentului antisocial la deținuți, licenta</t>
  </si>
  <si>
    <t>ROTARU GABRIELA, Abuzul fizic și emoțional în cazul apariției tulburării antisociale, DISERTATIE</t>
  </si>
  <si>
    <t>BORDEAN MIRIAM, REZILIENȚA PSIHOLOGICĂ ÎN GRUPUL ȘI ORGANIZAȚIA DE TIP MILITAR, DISERTATIE</t>
  </si>
  <si>
    <t>COMARZAN BIANCA, ANALIZA EFECTELOR MUNCII EMOȚIONALE ÎN SISTEMUL PENITENCIAR, DISERTATIE</t>
  </si>
  <si>
    <t>PREDA MARIA LUIZA,Strategii de coping folosite de studenții din mediul militar , DISERTATIE</t>
  </si>
  <si>
    <t>SERBAN ROBERT NICOLAE,Profilul psihocomportamental al consumatorului de cathinone sintetice, Dizertatie</t>
  </si>
  <si>
    <t>Master - Bărăgan Andreia -RELAȚIA DINTRE NЕUROTIСISM ȘI RЕZILIЕNȚĂ. TIPURILE DE COPING CARE ANTRENEAZĂ
ACEASTĂ RELAȚIE</t>
  </si>
  <si>
    <t>Master - Coșăreanu Gina - Psihotraumele din copilărie și existența unor trăsături narcisice la adolescenții cu părinți cu trăsături narcisice</t>
  </si>
  <si>
    <t>Master - CREȚEANU Alexandra - COMPORTAMENTELE COMPULSIVE (MÂNCATUL COMPULSIV ȘI CUMPĂRATUL COMPULSIV) ȘI IMPACTUL STRESULUI ACADEMIC ASUPRA ACESTORA</t>
  </si>
  <si>
    <t>Master - Cugerean Adela - Extenuarea emoțională, burnout-ul și depresia la studenții în ani terminali</t>
  </si>
  <si>
    <t>Master - Fleșariu Alexandra - REGLAREA EMOȚIONALĂ CA RĂSPUNS LA INTOLERANȚA LA INCERTITUDINE ÎN RÂNDUL PSIHOTERAPEUȚILOR ÎN FORMARE</t>
  </si>
  <si>
    <t>Master - Geacarel Monica - Adictia: Mecanism de aparare pentru suferinta? O perspectiva Psihodinamica</t>
  </si>
  <si>
    <t>Master - Ivan Andra - IMPACTUL FORMELOR DE ABUZ, NEGLIJARE ȘI EXPLOATARE LA COPIII CARE BENEFICIAZĂ DE MĂSURĂ DE PROTECȚIE</t>
  </si>
  <si>
    <t>Master - Morar Miriam - EXPERIENȚELE TRAUMATICE ÎN COPILĂRIE ȘI ANXIETATEA SOCIALĂ. ROLUL COGNIȚIILOR IRAȚIONALE</t>
  </si>
  <si>
    <t>Master - Pampu Karina - ROLUL STIMEI DE SINE ÎN RELAȚIA DINTRE DEPENDENȚA DE SOCIAL MEDIA ȘI SIMPTOMELE DEPRESIVE</t>
  </si>
  <si>
    <t>Master -  Olariu Florina - Sensul vietii, depresia si ideatia suicidara in randul tinerilor diagnosticati cu tulburare de personalitate borderline</t>
  </si>
  <si>
    <t>Licență - Căneanu Denisa - COMORBIDITATEA EPILEPSIE-DEPRESIE ȘI RISCUL DE SUICID</t>
  </si>
  <si>
    <t>Licență - Cernean Ștefania - Sentimentul de vinovăție în Tulburarea obsesiv-compulsivă</t>
  </si>
  <si>
    <t xml:space="preserve">Licență - Constantinescu Carmen - Strategii de coping în Schizofrenie </t>
  </si>
  <si>
    <t>Licență - Ștefan Raluca - Eficacitatea aplicației I’m fine în diminuarea simptomelor anxioase la adulți.
Studiu comparativ al aplicației ca intervenție individuală versus aplicația ca sprijin în terapia cognitiv-comportamentală.</t>
  </si>
  <si>
    <t>Master - Florea Ana-Maria - Antifragilitatea: Explorarea conceptului prin analiză tematică deductivă</t>
  </si>
  <si>
    <t>Reabilitarea psihosocială a persoanelor cu afecțiuni psihotice prin terapia metacognitivă, Checea Victor, Licență</t>
  </si>
  <si>
    <t>Social media și imagine de sine la adolescente, Stoichiță Bianca, Licență</t>
  </si>
  <si>
    <t>Eficiența tratamentelor psihologice în Tratarea tulburării afective bipolare pediatrice: 
review teoretic și investigarea eficienței FFT și MBCT-C în tratamentul tulburării bipolare pediatrice, Ilea Patricia Ștefana, Licență</t>
  </si>
  <si>
    <t>Sindromul de burnout în rândul cadrelor didactice, Puia Ioana , Licență</t>
  </si>
  <si>
    <t xml:space="preserve">Relația dintre calitatea somnului și ideația suicidară la studenții universitari, Stiharu Loredana </t>
  </si>
  <si>
    <t xml:space="preserve">Grooming, solicitare sexuală și interacțiune sexuală online în rândul adolescenților. Impactul unei sesiuni de prevenție adresată adolescenților,Coza Șreban, Disertație </t>
  </si>
  <si>
    <t>Reducerea poverii și îmbunătățirea calității vieții îngrijitorilor prin intervenții de grup: O abordare quasi-experimentală, Oncete Gabriela, Disertație</t>
  </si>
  <si>
    <t>psihologia sportului de Performanta adaptat in powerlifting, Pașca Ștefan, Disertație</t>
  </si>
  <si>
    <t>Singurătatea și sensul vieții-predictori pentru anxietatea de moarte, Cocă Petrina, Disertație</t>
  </si>
  <si>
    <t>Relația dintre anxietatea ca stare și satisfacția la locul de muncă., Mihăiță Andra, Disertație</t>
  </si>
  <si>
    <t>Călin Adriana, Relația dintre supresia expresivă, colectivism/individualism și simptomele depresive ale adulților tineri: un studiu pilot</t>
  </si>
  <si>
    <t>Fănuțoiu Roxana, Terapia cognitiv-comportamentală și stima de sine: reducerea anxietății de separare la adulții maltratați în copilărie</t>
  </si>
  <si>
    <t>Istihie Beatrice-Andreea, Rolul terapiei prin dans în reducerea simptomelor de stres post-traumatic la adulții tineri</t>
  </si>
  <si>
    <t>Petra Dana-Simona, Terapia de integrare senzorială în natură pentru copiii cu tulburare de spectru autist</t>
  </si>
  <si>
    <t>Silion Maria, "Impactul Muzicii în Publicitate asupra Comportamentului Consumatorilor: O Analiză Cantitativă a Atenției, Memoriei și Intenției de Cumpărare"</t>
  </si>
  <si>
    <t>Zsold Cristian Vlad, Explorarea fundamentelor neuropsihologice ale disforiei de gen: o perspectivă integrativă asupra identității de gen și a structurii și funcției cerebrale</t>
  </si>
  <si>
    <t>Costea Cristina Andreea, Efectul moderator al comportamentului de risc în relația dintre trauma din copilărie și adicția la adolescenți</t>
  </si>
  <si>
    <t>Lixandru Elena Elena, Autoeficacitatea si motivatia in mentinerea abstinentei la dependenti</t>
  </si>
  <si>
    <t>Lupașcu Mihai, Trăsături de personalitate premorbidă și impactul lor asupra schizofreniei</t>
  </si>
  <si>
    <t>Mara Teodora-Alexandra, Trauma complexa si consumul de droguri la adolescenti</t>
  </si>
  <si>
    <t>Neacșu Andreea-Nicoleta, Impactul traumei asupra dezvoltării comportamentelor de risc la copiii instituționalizați</t>
  </si>
  <si>
    <t>Tufă  Andrada Ștefania, Implicații și perturbări de atașament la copilul instituționalizat</t>
  </si>
  <si>
    <t>Bulei Ioana TRANSCULTURALIZAREA SCALEI STRESULUI PARENTAL ÎN TULBURAREA DE SPECTRU AUTIST</t>
  </si>
  <si>
    <t>Coman Iulia Explorarea Workaholismului: Impactul Asupra Sănătății Somatice în Mediul Organizațional</t>
  </si>
  <si>
    <t>Dinca Alina Patricia Cum afectează cultura organizațională wellbeing-ul</t>
  </si>
  <si>
    <t>Dranca Stefan Cosmin Adaptarea studenților în mediul universitar: O metaanaliză a factorilor</t>
  </si>
  <si>
    <t>Dragusin Maria Luminita Influența tipului de activitate (hibrid, remote, tradițional) asupra echilibrului dintre viața personală-profesională.</t>
  </si>
  <si>
    <t>Man Gabriela-Maria</t>
  </si>
  <si>
    <t>Barbu Teodora -Strategii de coping ale terapeuților implicați în munca cu copiii cu TSA- master</t>
  </si>
  <si>
    <t>Dominica Timea-SCRIEREA ÎN JURNAL ȘI STAREA DE BINE A PERSOANELOR VÂRSTNICE DIN CENTRE REZIDENȚIALE - master</t>
  </si>
  <si>
    <t>Făgețean Alina-Ioana-MECANISME DE COPING ÎN DOLIU ÎN ADOLESCENȚA TÂRZIE  - STUDIU CALITATIV- master</t>
  </si>
  <si>
    <t>Petrianu Ștefania Roxana-Care sunt implicațiile respingerii pe rețelele de socializare?- master</t>
  </si>
  <si>
    <t>Preda Maria-Luiza-Recunoștința existențială și starea de bine la părinții cu copii autiști - master</t>
  </si>
  <si>
    <t>Schuster Sandra-Expunerea la perfecțiune și impactul asupra imaginii de sine- master</t>
  </si>
  <si>
    <t>Amarița Ioana- Stima de sine în relație cu starea de bine,  recunoștința existențială și percepția asupra viitorului la pacienții diagnosticați cu cancer de sân- licenta</t>
  </si>
  <si>
    <t>Stanciu Denisa-Maria- Stereotipuri amenințătoare- licenta</t>
  </si>
  <si>
    <t>Tolbașu Elena-Mădălina- Stabilitatea și satisfacția în relațiile de cuplu la adulții tineri și vârstnici- licenta</t>
  </si>
  <si>
    <t>Oprișor Isaia, Eficiența intervenției de tip mindfulness asupra anxietății ca trăsătură, anxietății de testare și a mecanismelor de coping la studenți, Licență</t>
  </si>
  <si>
    <t>Ilea Patricia-Ștefana, Eficiența tratamentelor psihologice în tratarea tulburării afective bipolare pediatrice: 
review teoretic și investigarea eficienței FFT și MBCT-C în tratamentul tulburării bipolare pediatrice, Licență</t>
  </si>
  <si>
    <t>Bâjnea Maria-Monica, Anxietatea și teama de a vorbi în public,Master</t>
  </si>
  <si>
    <t>Codoreanu Severina Elena, Adaptarea identitatii personale la transformarile sociale- perspectiva psihologica, Master</t>
  </si>
  <si>
    <t>Veștemean Alina, Rolul grupurilor de suport în gestionarea stresului pacientului oncologic, Master</t>
  </si>
  <si>
    <t>Alexan Denisa Mihaela-Investigarea atitudinilor elevilor față de bullying. Rolul stimei de sine, empatiei și autocontrolului- lucrare de licență</t>
  </si>
  <si>
    <t>Brate Adrian Tudor</t>
  </si>
  <si>
    <t>Glava Maria, Predictori ai echilibrului muncă-viață. Efectul moderator al suportului din partea supervizorului, LICENȚĂ februarie 2024</t>
  </si>
  <si>
    <t>Brezan Nicoleta-Ștefania, Impactul unui program educațional privind igiena somnului asupra comportamentului agresiv la adolescenți de 14-15 ani, LICENȚĂ iulie 2024</t>
  </si>
  <si>
    <t>Câmpan Mihaela-Maria, Efectele stresului și strategiilor de coping asupra performanței și satisfacției dispecerilor de pompieri, LICENȚĂ iulie 2024</t>
  </si>
  <si>
    <t>Lera Bianca-Andreea, Trăsături ale liderului transformațional și performanța la locul de muncă, LICENȚĂ iulie 2024</t>
  </si>
  <si>
    <t>Muntean Claudia-Maria, Leadership-ul eficient si impactul acestuia asupra motivatiei personalului in cadrul unei organizatii, LICENȚĂ iulie 2024</t>
  </si>
  <si>
    <t>NEHOIANU TEODORA-ȘTEFANIA, Impactul gamificării („gamification”) asupra motivației, satisfacției și implicării angajaților la locul de muncă, LICENȚĂ iulie 2024</t>
  </si>
  <si>
    <t>Stredie Maria-Gabriela, Motivația de Realizare ca predictor al Investiției Masive în Muncă în rândul antreprenorilor, LICENȚĂ iulie 2024</t>
  </si>
  <si>
    <t>Trifu Timeea-Maria, Metode Mindfulness pentru Gestionarea Stresului în Organizații, LICENȚĂ iulie 2024</t>
  </si>
  <si>
    <t>ACHIM ELENA-IULIA, Impactul Timpului Petrecut pe Instagram asupra Comparației Sociale și Anxietății Sociale la
Adolescenți: Rolul Moderator al Stimei de Sine, DISERTAȚIE iulie 2024 mPCCPC</t>
  </si>
  <si>
    <t>Bujarov Olga,  Rolul moderator al rezilienței psihologice în relația dintre istoricul traumatic și depresie la adolescenți, DISERTAȚIE iulie 2024 mPCCPC</t>
  </si>
  <si>
    <t>Sava Mihaela Maria, Rolul moderator al inteligenței emoționale în relația cyberbullying - imagine de sine la preadolescenți, DISERTAȚIE iulie 2024 mPCCPC</t>
  </si>
  <si>
    <t>Sima Andrada-Elena, Efectele negative ale bullying-ului la locul de muncă. O abordare calitativ fenomenologică, DISERTAȚIE iulie 2024 mPCCPC</t>
  </si>
  <si>
    <t>Părău Flavius-Alexandru, Psihodiagnoza simulării simptomelor tulburărilor mintale și comportamentale în practica
judiciară, DISERTAȚIE iulie 2024 mPMLCEI</t>
  </si>
  <si>
    <t>Mihalache Cătălina-Ioana, Relația dintre comportamentele deviante, agresivitate și impulsivitate în rândul adolescenților, DISERTAȚIE iulie 2024 mPMLCEI</t>
  </si>
  <si>
    <t>Ciolacu Mihai Vlad, Modalități de îmbunătățire a capacităților lingvistice la copiii cu TSA-Terapia ABA, Licență</t>
  </si>
  <si>
    <t>Lucaciu Nicoleta-Alexandra, Trăsăturile de personalitate ca predictori în luarea de decizii, Licență</t>
  </si>
  <si>
    <t>Ruxandri Cristina, Analiza caracteristicilor psiho-comportamentale ale teroristului cibernetic, Master</t>
  </si>
  <si>
    <t>Nisipeanu Maria Nicoleta, Trăsăturile accentuate de personalitate la infractorii care au comis infracțiuni de tâlhărie, Master</t>
  </si>
  <si>
    <t>Bertea Elisa-Minica, Agresivitatea ca și comportament contraproductiv în mediul organizațional, licență</t>
  </si>
  <si>
    <t>Ciorba Nadia Victoriana, Discriminarea de gen a femeilor în diplomație, licență</t>
  </si>
  <si>
    <t>Covăsan Emilia-Elena, Reîntoarcerea pe piața muncii a angajaților diagnosticați cu cancer: Discriminare în procesul de recrutare, licență</t>
  </si>
  <si>
    <t>Husarciuc Emiliana, Bullying. Dublă măsură pentru angajații tineri și angajații vârstnici, licență</t>
  </si>
  <si>
    <t>Icovoiu Alexandra, Impactul vârstei asupra percepției magnitudinii, cauzalității și adecvării sancționalității comportamentului managerial neetic, licență</t>
  </si>
  <si>
    <t>Katay Adela Sandra, Discriminarea Profesională a Militarilor Diagnosticați cu Tulburarea de Stres Post-Traumatic (PTSD), licență</t>
  </si>
  <si>
    <t>Matei Elena-Alexandra, Gen și competență în chirurgia oncologică: percepția pacienților și implicațiile discriminării, licență</t>
  </si>
  <si>
    <t>Munteanu Catrinel-Ana, Discriminarea persoanelor vârstnice de către personalul medical, licență</t>
  </si>
  <si>
    <t>Roșca Vasilica Valerica, Umorul ca antidot împotriva burnout-ului: căutarea zâmbetelor în recrutarea medicală, licență</t>
  </si>
  <si>
    <t>Uncheșel Paul-Horațiu, Discriminarea de gen în procesul de recrutare și selecție, licență</t>
  </si>
  <si>
    <t>Mărginean Roxana Mihaela, Stres și burnout pentru angajații din sistemul penitenciar, consecințe ale volumului de muncă excesiv și expunerii la mediul violent, licență Psihologie</t>
  </si>
  <si>
    <t>Stănescu Diana-Alexandra, Jocurile de rol de masa si beneficiile aduse asupra jucatorilor, licență Psihologie</t>
  </si>
  <si>
    <t>Barbu-Tudoran Alida. Relatia dintre tipul de personalitate si comportamentul infractional - licență</t>
  </si>
  <si>
    <t>Costache Marinela-Alexandra. Influența consumului de alcool asupra comportamentului criminal - licență</t>
  </si>
  <si>
    <t>Luncan Emanuela. Influența stereotipurilor asupra procesului de angajare al foştilor deţinuţi de închisoare - licență</t>
  </si>
  <si>
    <t>Pȋrlogea Delia-Aurelia. Influența abuzului sexual asupra riscului adolescenților de a perpetua un act criminal împotriva unui părinte - licență</t>
  </si>
  <si>
    <t>Pîrtică Cosmina-Andrada. Relația dintre personalitatea infractorului și tipul de crimă - licență</t>
  </si>
  <si>
    <t>Sâman Anca. Evaluarea rolului suportului familial și a relațiilor interpersonale în reușita programelor de reeducare a minorilor delicvenți - licență</t>
  </si>
  <si>
    <t>Turuș Emima Persida. Influența Grupului de Vârstă asupra Consumului de Alcool la Adolescenți - licență</t>
  </si>
  <si>
    <t>Reuț Ioana – Raveca. Aplicații în mediul carceral ale unui protocol de intervenție de scurtă durată pentru creșterea autocompasiunii - master</t>
  </si>
  <si>
    <t>Dumitru Georgiana. Izolarea socială și comportamentele de risc în adolescență - master PCCPP</t>
  </si>
  <si>
    <t>Mardari Claudia-Elena. Agresivitatea ca formă de adaptare și contra-reacție la frustrare în cazul copiilor instituționalizați de vârstă școlară mică - master PCCPP</t>
  </si>
  <si>
    <t>Cobianu Cornelia-Mihaela. Perspectiva probatorului medico-legal și criminalistic în infracțiunile comise cu violență - master PMLCEI</t>
  </si>
  <si>
    <t>Terteci Maria-Miruna. Identificarea persoanelor după semnalmente exterioare și voce - master PMLCEI</t>
  </si>
  <si>
    <t>Țaran Adelina. Implicațiile situațiilor conflictuale externe asupra stării de bine a militarilor - master PMLCEI</t>
  </si>
  <si>
    <t>Budeanca Ovidiu. Impactul stresului asupra mărturiei judiciare - master PMLCEI</t>
  </si>
  <si>
    <t>Agache Celestin. Managementul riscului suicidar in tulburarea consumului de alcool - master PMLCEI</t>
  </si>
  <si>
    <t>Solomon Daniela-Andreea. O perspectivă criminologică a personalității infractorilor în Serviciul de Probațiune din Sibiu și estimarea riscului de recidivă - master PMLCEI</t>
  </si>
  <si>
    <t>Munteanu Andreea Roberta. Abuzul fizic și psihic asupra minorului în contextul familial - master PMLCEI</t>
  </si>
  <si>
    <t>Tomescu-Muțiu Christiana-Maria. Particularitățile violenței domestice comise de către infractorii cu niveluri ridicate ale trăsăturilor întunecate ale personalității  - master PMLCEI</t>
  </si>
  <si>
    <t>Marin Ionela-Nicoleta. Psihologia martorului mincinos( de rea-credință) în contextul anchetei judiciare - master PMLCEI</t>
  </si>
  <si>
    <t>Cipariu Adina CORELAȚIA DINTRE BURNOUT ȘI SATISFACȚIA LA LOCUL DE MUNCĂ ÎN RÂNDUL SPECIALIȘTILOR CARE LUCREAZĂ CU PERSOANELE DIN SPECTRUL AUTIST (disertație)</t>
  </si>
  <si>
    <t>Sandu Claudia Nomofobia și performanța școlară la adolescenți: rolul atenției și al memoriei de lucru (disertație)</t>
  </si>
  <si>
    <t>Suciu Simona RELATIA DINTRE AUTO-REGLAREA COMPORTAMENTALA SI CEA EMOTIONALA. O SISTEMATIZARE META-ANALITICA A STUDIILOR PRIVIND AUTO-REGLAREA EMOTIONALA LA PRESCOLARI (licență)</t>
  </si>
  <si>
    <t>Cîmpean Teodora/Tendințe în evoluția educației la maturitate și nevoia de dezvoltare a cunoștințelor în mod permanent/nivel II</t>
  </si>
  <si>
    <t>Novac (Vecerzan) Liliana/Motivația în educația adulților
Rigiditate și creativitate în educația permanentă//nivel II</t>
  </si>
  <si>
    <t>Dubău (Iacob) Simona Maria/Strategii de pedagogie diferențiată în învățământul românesc/licenta PIPP</t>
  </si>
  <si>
    <t>Iagăru Narcisa Petronela/MODALITĂŢI DE ADAPTARE CURRICULARĂ PENTRU ELEVII CU CES DIN ÎNVĂŢĂMÂNTUL PRIMAR/licenta PIPP</t>
  </si>
  <si>
    <t>Micu Cristina/Modalităţi de adaptare curriculară pentru elevii cu CES din învăţământul primar/licenta PIPP</t>
  </si>
  <si>
    <t xml:space="preserve">Tanasă Cristiana/STRATEGII DE DEZVOLTARE A MOTIVAȚIEI ÎNVĂȚĂRII LA ELEVII DIN ÎNVĂȚĂMÂNTUL PRIMAR/licenta PIPP 
</t>
  </si>
  <si>
    <t>HAȘEGAN DENISA-TEODORA/DIMENSIUNEA ECHITĂȚII ÎN
ÎNVĂȚĂMÂNTUL ROMÂNESC/master IESI</t>
  </si>
  <si>
    <t>Claudia Chiper,  LITERATURA PENTRU COPII ÎNTRE IMAGINI ȘI CUVINTE ÎN ÎNVĂȚĂMÂNTUL PREȘCOLAR, licenta</t>
  </si>
  <si>
    <t>Codrea Paula, ROLUL METODELOR ACTIV-PARTICIPATIVE 
ÎN PREDAREA LIMBII ȘI LITERATURII ROMÂNE LA CLASA A IV-A, licenta</t>
  </si>
  <si>
    <t xml:space="preserve">Georgiana Bogdan, ROLUL FORMATIV AL POVESTIRII ÎN ÎNVĂȚĂMÂNTUL PREȘCOLAR, licenta
</t>
  </si>
  <si>
    <t>Denisa Hera, ACTIVITĂȚILE INTEGRATE LA DISCIPLINA COMUNICARE ÎN LIMBA ROMÂNĂ, licenta</t>
  </si>
  <si>
    <t>Ecaterina Burnaz, Rolul formativ al povestirii în dezvoltarea limbajului la Limba și literatura română, licenta</t>
  </si>
  <si>
    <t>Bilibock Laura, Dezvoltarea limbajului verbal, nonverbal și paraverbal la preșcolari, licenta</t>
  </si>
  <si>
    <t xml:space="preserve">Andreea Glod, ACTIVITĂȚILE INTEGRATE ÎN DOMENIUL EXPERIENȚIAL LIMBĂ ȘI COMUNICARE, licenta </t>
  </si>
  <si>
    <t xml:space="preserve">Elena Traistaru,LITERATURA PENTRU COPII ÎNTRE IMAGINI ȘI CUVINTE ÎN ÎNVĂȚĂMÂNTUL PRIMAR, licenta </t>
  </si>
  <si>
    <t xml:space="preserve">Ioana Achim, niv2,Metode de predare la limba și literatura română în liceu: munca individuală vs. munca în grup </t>
  </si>
  <si>
    <t xml:space="preserve">Roxana Barb, niv2,STRATEGII INTERACTIVE DE PREDARE-ÎNVĂȚARE LA NIVEL UNIVERSITAR   </t>
  </si>
  <si>
    <t xml:space="preserve">Andrei Bolondut, niv2, Modalitati de formare a competentei de comunicare prin studierea limbii engleze </t>
  </si>
  <si>
    <t>Maria Cornateanu, niv2,Dezvoltarea motivateie invatarii la nivel liceal</t>
  </si>
  <si>
    <t xml:space="preserve">Alexandru Dobrota, niv2,ntegrarea resurselor digitale în predare-învățare în ciclul liceal/mediul universitar </t>
  </si>
  <si>
    <t xml:space="preserve">Cristina Ianculescu, niv2,   Int  egrarea resurselor digitale în procesele de predare-evaluare-învățare ale generației Z </t>
  </si>
  <si>
    <t>Ana Maria Iordache, niv2, Dezvoltarea motivateie de invatare</t>
  </si>
  <si>
    <t>Liana Butoi, niv2, INTEGRAREA RESURSELOR DIGITALE ÎN PREDARE-
ÎNVĂȚARE ÎN CICLUL LICEAL/MEDIUL UNIVERSITAR</t>
  </si>
  <si>
    <t>Emanuel Nutiu, niv2, Modaliteti de captare si mentienere a invatarii la limba straina</t>
  </si>
  <si>
    <t xml:space="preserve">Octavia Patru, niv2,  STRATEGII INTERACTIVE DE PREDARE – ÎNVĂȚARE LA NIVEL LICEAL </t>
  </si>
  <si>
    <t>Alessia Stoia, niv2, METODE DE PREDARE LA LIMBA ȘI LITERATURA ROMÂNĂ ÎN LICEU: MUNCA INDIVIDUALĂ VS. MUNCA ÎN GRUP</t>
  </si>
  <si>
    <t>Laura Saveanu, niv2, Rolul practicii pedagogice în formarea viitoarelor cadre didactice</t>
  </si>
  <si>
    <t>Larisa Nicolicioiu, Matematica de zi cu zi. Pregatirea pentru cariera</t>
  </si>
  <si>
    <t>Iulia Rotarescu, MODALITATI DE ADAPTARE CURRICULARA A COPIILOR SUPRADOTATI, diseratie</t>
  </si>
  <si>
    <t>Paula Rotarescu, CENTRELE DE EXCELENTA PENTRU COPII SUPRADOTATI, diseratie</t>
  </si>
  <si>
    <t>finalizare N1 MoPed zi+PU-45 abs</t>
  </si>
  <si>
    <t>finalizare N2 modul -8 stud</t>
  </si>
  <si>
    <t xml:space="preserve">FSSU5  </t>
  </si>
  <si>
    <t>Pandrea Simona - „Riscurile în domeniul serviciilor educaționale”, dizertatie ME</t>
  </si>
  <si>
    <t>VERZA (DOBRE) ANCA MARIA, PROIECT DE ACTIVITATE DE FORMARE ROLUL
INTELIGENŢEI EMOŢIONALE ÎN PREGĂTIREA VIITORILOR MEDICI, nivel 2</t>
  </si>
  <si>
    <t>Modoianu Constantin-Razvan, Activitatea în grupuri mici, modalitate de dezvoltare socio-emotionala, nivel 2</t>
  </si>
  <si>
    <t>Opris Dimitrie-Octavian, Etica în utilizarea inteligenței artificiale, nivel 2</t>
  </si>
  <si>
    <t>Stal Elena TEHNICI DE PROGRAMARE NEUROLINGVISTICĂ UTILIZATE ÎN DISCIPLINA DEZVOLTARE PERSONALĂ, licență</t>
  </si>
  <si>
    <t>Sterp Andreea STRATEGII DE ASIGURARE A STĂRII DE BINE A ȘCOLARULUI MIC, licență</t>
  </si>
  <si>
    <t>Stoica Naomi Strategii de asigurarea stării de bine, a școlarului mic, prin tehnici de programare neurolingvistică, licență</t>
  </si>
  <si>
    <t>Țerbea Maria Cristina Elemente specifice alternativei Step by Step. Posibilități de integrare a lor în învățământul tradițional, ciclul primar, licență</t>
  </si>
  <si>
    <t>Datcu Alina Maria STRATEGII DE ASIGURARE A STĂRII DE BINE A ŞCOLARULUI MIC, licență</t>
  </si>
  <si>
    <t>Martin Eliza STRATEGII DIDACTICE SPECIFICE DISCIPLINEI DEZVOLTARE PERSONALĂ, licență</t>
  </si>
  <si>
    <t>Frunza Laura Elemente specifice alternativei Waldorf. Posibilități de integrare a lor în învățământul tradițional, ciclul primar, licență</t>
  </si>
  <si>
    <t>Cotofana Natalia - Programul național ”Saptamana verde” - modalități de valorificare în învățământul primar - PIPP (licenta)</t>
  </si>
  <si>
    <t>Florea Bianca - Bullying-ul în mediul școlar - modalități de prevenire și intervenție - PIPP (licenta)</t>
  </si>
  <si>
    <t>Matei Miruna - Curriculum la decizia școlii – posibilități de realizare în învățământul primar - PIPP (licenta)</t>
  </si>
  <si>
    <t xml:space="preserve">Contiu Irina - Aspecte specifice ale predării-învățării și evaluării la disciplina Dezvoltare personală - PIPP (licenta) </t>
  </si>
  <si>
    <t>Barbulea Ruxandra -  Programul național ”Școala altfel” - modalități de valorificare în învățământul primar- PIPP (licenta)</t>
  </si>
  <si>
    <t>Posa Andra -  “Percepții ale cadrelor didactice cu privire la ADHD” (master)</t>
  </si>
  <si>
    <t>Vintilă Teodora Maria, Förderung der Sprache und Kommunikation im Kindergarten, licență</t>
  </si>
  <si>
    <t>Javla (Sterp) Adina Sorina: Die Förderung der Lesemotivation für die Entwicklung der Lesekompetenz</t>
  </si>
  <si>
    <t>11 portofolii de finalizare a modulului psihopedagogic</t>
  </si>
  <si>
    <t>Dănilă Alexandra, Formarea și cultivarea capacității de a crea frumosul în cadrul orelor de AVAP, licență 2024</t>
  </si>
  <si>
    <t>Muntenaș Raluca-Iulia, Modalități de realizare a educației plastice în cadrul orelor de AVAP, licență 2024</t>
  </si>
  <si>
    <t>Peptănuș Iasmina-Elena, Dezvoltarea capacității de percepere și înțelegere a frumosului în cadrul orelor de AVAP, licență 2024</t>
  </si>
  <si>
    <t>Negura (Cristea) Viorica, Contribuția disciplinei AVAP la dezvoltarea copiilor cu CES, licență 2024</t>
  </si>
  <si>
    <t>Pașca Alexandra, Mijloace de dezvoltare a creativității la vârsta preșcolară, licență 2024</t>
  </si>
  <si>
    <t>Popa (Filip) Elena Andreea, Creativitatea ca dimensiune a personalității copiilor în cadrul disciplinei AVAP, licență 2024</t>
  </si>
  <si>
    <t>Vlad Florentina, Formarea personalității copiilor prin educarea gustului estetic în cadrul disciplinei AVAP, licență 2024</t>
  </si>
  <si>
    <t>Botărel Andrada-Elena, Comunicarea prin artă – factor important în dezvoltarea personalității copiilor, disertație 2024 - IESI</t>
  </si>
  <si>
    <t>Rambulea Cătălin, Răstignirea și botezul lui Iisus în iconografia ortodoxă. Restaurarea unei cruci de binecuvântare din colecția Muzeului ASTRA, licență 2024 - CR</t>
  </si>
  <si>
    <t>Birladeanu (căs. Popa) Iuliana, Strategii de stimulare a creativităţii la orele de educaţie plastică, Modul psiho-pedagogic Nivel II 2024</t>
  </si>
  <si>
    <t>Gyorffy Andrea, Parteneriatul școală - muzeu în realizarea orelor de educație plastică, Modul psiho-pedagogic Nivel II 2024</t>
  </si>
  <si>
    <t>Nicoară Alexandra, Structura și dinamica  atitudinilor cadrelor didactice față de incluziunea copiilor cu  CES, IESI</t>
  </si>
  <si>
    <t>Șoroștinean Alina, Optimizarea relaţiilor sociale ale copiilor cu CES, IESI</t>
  </si>
  <si>
    <t>Frățilă Antonia, Evaluarea satisfacției părinților privind calitatea serviciilor oferite de școală: o perspectivă a managementului calității, ME</t>
  </si>
  <si>
    <t>HOLERGA ADELINA Portofoliu Final Niv I</t>
  </si>
  <si>
    <t>Chircuși Mihaela Georgiana Portofoliu Final Niv I</t>
  </si>
  <si>
    <t>NEHOIANU TEODORA-ȘTEFANIA Portofoliu Final Niv I</t>
  </si>
  <si>
    <t>Coman Iulia-Elena Portofoliu Final Niv I</t>
  </si>
  <si>
    <t>Lechea Alexandra-Iuliana Portofoliu Final Niv I</t>
  </si>
  <si>
    <t>TOLBAȘU ELENA-MĂDĂLINA Portofoliu Final Niv I</t>
  </si>
  <si>
    <t>Militaru Ionela-Beatrice Portofoliu Final Niv I</t>
  </si>
  <si>
    <t>Cîmpean Cătălina Carla Portofoliu Final Niv I</t>
  </si>
  <si>
    <t>Brezan Nicoleta-Ștefania Portofoliu Final Niv I</t>
  </si>
  <si>
    <t>Lucaciu Nicoleta- Alexandra Portofoliu Final Niv I</t>
  </si>
  <si>
    <t>SUCIU LARISA-IOANA Portofoliu Final Niv I</t>
  </si>
  <si>
    <t>Lera Bianca-Andreea Portofoliu Final Niv I</t>
  </si>
  <si>
    <t>DINCĂ ALINA-PATRICIA Portofoliu Final Niv I</t>
  </si>
  <si>
    <t>BĂRDAȘ NICOLETA-DENISA Portofoliu Final Niv I</t>
  </si>
  <si>
    <t>Ștefan Raluca-Ionela Portofoliu Final Niv I</t>
  </si>
  <si>
    <t>Petra Dana-Simona Portofoliu Final Niv I</t>
  </si>
  <si>
    <t>VASIU ADINA BIANCA Portofoliu Final Niv I</t>
  </si>
  <si>
    <t>Husarciuc Emiliana Portofoliu Final Niv I</t>
  </si>
  <si>
    <t>Ene Oana-Maria Portofoliu Final Niv I</t>
  </si>
  <si>
    <t>GÂRBO LUISA MARIA Portofoliu Final Niv I</t>
  </si>
  <si>
    <t>MURARU ANDRA-MARIA Portofoliu Final Niv I</t>
  </si>
  <si>
    <t>ICOVOIU ALEXANDRA - GEORGIANA Portofoliu Final Niv I</t>
  </si>
  <si>
    <t>Popa Ana-Maria Portofoliu Final Niv I</t>
  </si>
  <si>
    <t>MATEI ELENA-ALEXANDRA Portofoliu Final Niv I</t>
  </si>
  <si>
    <t>Sâman Anca Portofoliu Final Niv I</t>
  </si>
  <si>
    <t>MUNTEANU CATRINEL-ANA Portofoliu Final Niv I</t>
  </si>
  <si>
    <t>FUNIERU ȘTEFANIA Portofoliu Final Niv I</t>
  </si>
  <si>
    <t>Petrișor Ioana Maria Portofoliu Final Niv I</t>
  </si>
  <si>
    <t>Ciorba Nadia Victoriana Portofoliu Final Niv I</t>
  </si>
  <si>
    <t>Zărnescu Eugenia Mădălina Portofoliu Final Niv I</t>
  </si>
  <si>
    <t>PUIA IOANA - TEODORA Portofoliu Final Niv I</t>
  </si>
  <si>
    <t>MORARU BIANCA-NICOLETA Portofoliu Final Niv I</t>
  </si>
  <si>
    <t>Cîndea Alina-Dorina Portofoliu Final Niv I</t>
  </si>
  <si>
    <t>Gnad Andrea Portofoliu Final Niv I</t>
  </si>
  <si>
    <t>DRANCA ȘTEFAN-COSMIN Portofoliu Final Niv I</t>
  </si>
  <si>
    <t>Kátay Adela-Sandra Portofoliu Final Niv I</t>
  </si>
  <si>
    <t>Amarița Iana Portofoliu Final Niv I</t>
  </si>
  <si>
    <t>Găgeanu Marina Portofoliu Final Niv I</t>
  </si>
  <si>
    <t>Isabela Roxana Bîrș, Metode de evaluare la nivelul învățământului superior, Niv II</t>
  </si>
  <si>
    <t>DUMITRANA ANA-MARIA, STRATEGII DE INTERVENȚIE ALE CADRULUI
DIDACTIC ÎN SITUAȚII DE CRIZĂ EDUCAȚIONALĂ, Niv II</t>
  </si>
  <si>
    <t>Klein Johannes , Valorificarea valențelor formative ale activităților non-formale în cadrul programelor Universității Copiilor din Bărcut, Niv II</t>
  </si>
  <si>
    <t>P o p a B i a n c a M ă d ă l i n a, S c r i e r e a , e t i c a ș i i n t e g r i t a t e a a c a d e m i c ă : Elemente ale culturii organizaționale necesare integrării elevilor în mediul academic, Niv II</t>
  </si>
  <si>
    <t>Blanea Gabriela, Valorificarea strategiilor didactice în dezvoltarea identității școlarului mic; PIPP III</t>
  </si>
  <si>
    <t>STOIA CAROLINE ANTONIA MARIA, Strategii de dezvoltare a unor relații interpersonale funcționale în clasa de elevi, PIPP III</t>
  </si>
  <si>
    <t>Drăgoescu Raluca, Strategii de educare a toleranței la elevii din ciclul primar, PIPP</t>
  </si>
  <si>
    <t>STÎNGU ANDREEA, Impactul școlii on-line asupra motivației interne a școlarului, PIPP III</t>
  </si>
  <si>
    <t>Achim Ioana Lavinia Analiza documentelor legislative naționale privind managementul carierei didactice</t>
  </si>
  <si>
    <t>Topîrcean Adnana Ioana Probleme și provocări actuale în managementul evaluării elevilor</t>
  </si>
  <si>
    <t>Ispas Andrada Lorena Factori atitudinali privind integrarea copiilor din medii vulnerabile</t>
  </si>
  <si>
    <t>Văcăruș Roxana Maria Profilul profesorului incluziv – roluri și competențe</t>
  </si>
  <si>
    <t>Oltean Maria Irina (ID) Jocul de rol în dezvoltarea competenţelor socio-morale la vârstă școlară mică</t>
  </si>
  <si>
    <t>FSSU10</t>
  </si>
  <si>
    <t>Săculțeanu Vera (ID) Spiru Haret -  pedagog și promotor al învățământului românesc modern</t>
  </si>
  <si>
    <t>FSSU11</t>
  </si>
  <si>
    <t>Schuster Christine (ID) Modalități de evaluare a preșcolarului</t>
  </si>
  <si>
    <t>FSSU12</t>
  </si>
  <si>
    <t>Zulufoiu Ioana Cristina (ID) Sistemul de recompense și pedepse în învățământul primar</t>
  </si>
  <si>
    <t>ILIEŞ C. ANA-MARIA portofoliu ev finală, Nivelul I</t>
  </si>
  <si>
    <t>ANDREI L. PETRICĂ GHEORGHIŢĂ (ANDREI) portofoliu ev finală, Nivelul I</t>
  </si>
  <si>
    <t>BÂRCĂ M. DAFINA portofoliu ev finală, Nivelul I</t>
  </si>
  <si>
    <t>BRĂNEANU N. EUGEN-NICOLAE portofoliu ev finală, Nivelul I</t>
  </si>
  <si>
    <t>BUNEA I. ILIE-ADRIAN portofoliu ev finală, Nivelul I</t>
  </si>
  <si>
    <t>CAUTIŞ A. COSMIN-NICOLAE portofoliu ev finală, Nivelul I</t>
  </si>
  <si>
    <t>CONDUR I. ION portofoliu ev finală, Nivelul I</t>
  </si>
  <si>
    <t>CONSTANTINESCU O. D. DARIUS MIHAI portofoliu ev finală, Nivelul I</t>
  </si>
  <si>
    <t>DUMITRACHE E. TEODOR portofoliu ev finală, Nivelul I</t>
  </si>
  <si>
    <t>EŞANU V. ANDREI (EŞANU) portofoliu ev finală, Nivelul I</t>
  </si>
  <si>
    <t>GĂNESCU I. ELENA MIRELA (NEGRILĂ) portofoliu ev finală, Nivelul I</t>
  </si>
  <si>
    <t>ILIE D. LUCIAN-ION portofoliu ev finală, Nivelul I</t>
  </si>
  <si>
    <t>OPRIS V. VASILE-SORIN portofoliu ev finală, Nivelul I</t>
  </si>
  <si>
    <t>RADEŞ D. S. NICOLAE portofoliu ev finală, Nivelul I</t>
  </si>
  <si>
    <t>SAVU G. DELIA-MARIA portofoliu ev finală, Nivelul I</t>
  </si>
  <si>
    <t>SCRIITORU A. IOAN portofoliu ev finală, Nivelul I</t>
  </si>
  <si>
    <t>SUSANU S. V. IOSIF-IOAN portofoliu ev finală, Nivelul I</t>
  </si>
  <si>
    <t>TÂRNĂCOP Ş. ŞTEFAN-ADRIAN portofoliu ev finală, Nivelul I</t>
  </si>
  <si>
    <t>TURUIANU I. IULIAN portofoliu ev finală, Nivelul I</t>
  </si>
  <si>
    <t>Antonescu Laurențiu, Parteneriatul Școală-Familie- Biserică, Nivelul II</t>
  </si>
  <si>
    <t>BĂZĂRÂNCĂ RĂZVAN, Religia în școală - între necesitate, Nivelul II</t>
  </si>
  <si>
    <t>GEORGESCU OANA, Starea de bine a elevilor în momentul învățării, Nivelul II</t>
  </si>
  <si>
    <t>STROE VASILE, Parteneriatul Școala-Bis, Nivelul II</t>
  </si>
  <si>
    <t>BANDI ANDRAS, Religia în școală, Nivelul II</t>
  </si>
  <si>
    <t>DESPU TEODOR, Parteneriatul Școala-Bis, Nivelul II</t>
  </si>
  <si>
    <t>VĂCARU-SORA MIHAI, Starea de bine a elevilor în momentul învățării, Nivelul II</t>
  </si>
  <si>
    <t>CUNE ANA MARIA, Starea de bine a elevilor în momentul învățării, Nivelul II</t>
  </si>
  <si>
    <t>Țucă MIHAELA, Starea de bine a elevilor în momentul învățării, Nivelul II</t>
  </si>
  <si>
    <t>MOGA VICTOR, Parteneriatul Școală-Familie- Biserică, Nivelul II</t>
  </si>
  <si>
    <t>BULENCI DANIEL, Rolul profesorului de Religie, Nivelul II</t>
  </si>
  <si>
    <t>RADU VICTORIA, Importanța ed. Sexuale în dezvoltarea sănătoasă a tinerilor, Nivelul II</t>
  </si>
  <si>
    <t>MARIN CIPRIAN, Parteneriatul Școală-Familie- Biserică, Nivelul II</t>
  </si>
  <si>
    <t>IONESCU ALEXANDRU, Starea de bine a elevilor în momentul învățării, Nivelul II</t>
  </si>
  <si>
    <t>MOCANU ILIE,  Religia în școală, Nivelul II</t>
  </si>
  <si>
    <t>MARIN IONELA, Strategii de stimulare a creativității la ora de psihologie, Nivelul II</t>
  </si>
  <si>
    <t>IORDACHE MIHAI, Rolul profesorului de Religie, Nivelul II</t>
  </si>
  <si>
    <t>COBIANU CORNELIA, Fenomenul FOMO în rândul tinerilor, Nivelul II</t>
  </si>
  <si>
    <t>CORNEA ADRIAN, Religia în școală, Nivelul II</t>
  </si>
  <si>
    <t>ȚESTEA GEORGE, Rolul profesorului de Religie, Nivelul II</t>
  </si>
  <si>
    <t>PĂTRÂNJEL IOAN, Predarea-învățarea la Religie, Nivelul II</t>
  </si>
  <si>
    <t>COTIGĂ MATEI, Strategii de stimulare a creativității la Religie</t>
  </si>
  <si>
    <t>ȘTEFĂNOAIA VLAD, Învățând să depășim prejudecățile, Nivelul II</t>
  </si>
  <si>
    <t>CÎRSTEAN DANIEL, Reintegrarea modelelor autentice propuse de Biserică, Nivelul II</t>
  </si>
  <si>
    <t>COJOCARU FLORIN, Evaluarea percepției elevilor de liceu, Nivelul II</t>
  </si>
  <si>
    <t>LAZĂR ANDREI,  Parteneriatul Școală-Familie- Biserică, Nivelul II</t>
  </si>
  <si>
    <t>BOTA MARIAN, Rolul profesorului de Religie, Nivelul II</t>
  </si>
  <si>
    <t>UNGUREANU IONUȚ, Reintegrarea modelelor autentice propuse de Biserică, Nivelul II</t>
  </si>
  <si>
    <t>BANC ALINA, Agresivitatea ca formă de manifestare la copiii cu CES, Master IESI</t>
  </si>
  <si>
    <t>PANDREA ILEANA, Dezvoltarea psiho-emoțională și socială la copiii cu CES, Master IESI</t>
  </si>
  <si>
    <t>ROTĂRESCU DORIS, Rolul Inteligenței emoționale în procesul de incluziune, Master IESI</t>
  </si>
  <si>
    <t>Strategii de preventie a violentei scolare utilizate de cadrele didactice din invatamantul primar, Albu Roxana, nivel master, IESI</t>
  </si>
  <si>
    <t>Forme de manifestare a violentei la școlarii mici, Badiu Roxana Minodora, nivel master, IESI</t>
  </si>
  <si>
    <t>Atitudinea cadrelor didactice privind violenta in scoală, Ciucă Andreea, nivel licenta</t>
  </si>
  <si>
    <t>Incluziunea preșcolarilor cu tulburări din spectru autist în învățământul de masă; Popa Georgiana, nivel licenta</t>
  </si>
  <si>
    <t>INCLUZIUNEA ELEVILOR CU ADHD ÎN ÎNVĂȚĂMÂNTUL DE MASĂ, Ghișoiu Mihaela, nivel licentă</t>
  </si>
  <si>
    <t xml:space="preserve">Forme de manifestare a violenței școlare, Solomon Daniela, nivel licență </t>
  </si>
  <si>
    <t>Particularități ale incluziunii  elevilor cu deficințe de auz în școla de masă, Boariu Maria Monica, nivel licență</t>
  </si>
  <si>
    <t>Incluziunea elevilor cu tulburări din spectrul autist în învățământul de masă, Palcu Alexandra, nivel licență</t>
  </si>
  <si>
    <t>Strategii de prevenție a violenței în mediul
școlar, Tancou - Diaconescu Antonia, lucrare finalizare modul psihopedagogic</t>
  </si>
  <si>
    <t>finalizare N1 MoPed 47 zi + 1 Niv 2 MoPed</t>
  </si>
  <si>
    <t>Finalizare PIPP **</t>
  </si>
  <si>
    <t>SANTA Szidonia, Activități muzicale pentru dezvoltarea competențelor matematice și logice utilizând exemplul adunării și scăderii (Musische Aktivitäten zur Förderung der mathematisch-logischen Kompetenzen am Beispiel von Addition und Subtraktion), Licența</t>
  </si>
  <si>
    <t>ȘAMU Ramona-Christine, Educația muzicala in pedagogia Montessori și Waldorf. Un studiu bazat pe două exemple în
Transilvania. (Musische Bildung in der Montessori- und in der Waldorf-Pädagogik Eine Studie anhand von zwei Beispielen in Siebenbürgen), Licența</t>
  </si>
  <si>
    <t>COȚOFANĂ Cristina Maria, Aspecte didactice în activitatea muzicală holistică cu copiii preșcolari (Didaktische Aspekte in ganzheitlicher musischer Arbeit mit Kleinkindern), Licența</t>
  </si>
  <si>
    <t>Chirțan Adina Andreea, Învățarea prin cooperare –posibilități de aplicare prin metodologia didactică în învățământul preșcolar, licență PIPP</t>
  </si>
  <si>
    <t>Gheorghe Crina-Maria, Creșterea eficienței învățării prin strategii bazate pe joc didactic, licență PIPP</t>
  </si>
  <si>
    <t>Lalu Florentina Simona (Drăgănoiu), Familia şi grădiniţa - parteneri în educaţia copiilor preşcolari, licență PIPP</t>
  </si>
  <si>
    <t>Lixente Denisa-Maria, Relaţia joc - învăţare în învăţământul preşcolar, licență PIPP</t>
  </si>
  <si>
    <t>Manoli (căs. Jiga Boeriu) Maria, Atractivitatea profesiei didactice – realități și politici educaționale, licență PIPP</t>
  </si>
  <si>
    <t>Toma Eufrosina, Dificultățile emoționale și comportamentale și implicațiile acestora în educație în ciclul primar, licență PIPP</t>
  </si>
  <si>
    <t>Vinerean Naomi, Activitățile liber-alese în învățământul preșcolar, licență PIPP</t>
  </si>
  <si>
    <t>Totoroanță Daniela, Relația școală-familie – condiție a reușitei elevilor cu dizabilități mintale, disertație IESI</t>
  </si>
  <si>
    <t xml:space="preserve"> Stănilă Raluca, Atitudinea elevilor din ciclul primar față de colegii lor cu dizabilități mintale din clasă/școală, disertație IESI</t>
  </si>
  <si>
    <t>Anderco Paula Maria,  Portofoliu de evaluare finală, Nivelul I</t>
  </si>
  <si>
    <t>Dinu Antonia Gabriela, Portofoliu de evaluare finală, Nivelul I</t>
  </si>
  <si>
    <t>Berbece Flavia,  Portofoliu de evaluare finală, Nivelul I</t>
  </si>
  <si>
    <t>Bereanu Rareș, Portofoliu de evaluare finală, Nivelul I</t>
  </si>
  <si>
    <t>Beu Andreea, Portofoliu de evaluare finală, Nivelul I</t>
  </si>
  <si>
    <t>Tanco Ariana, Portofoliu de evaluare finală, Nivelul I</t>
  </si>
  <si>
    <t>Cilean Oana Carina, Portofoliu de evaluare finală, Nivelul I</t>
  </si>
  <si>
    <t>Domnariu Roxana Ioana, Portofoliu de evaluare finală, Nivelul I</t>
  </si>
  <si>
    <t>Dumitrașcu Andreea Alexandra, Portofoliu de evaluare finală, Nivelul I</t>
  </si>
  <si>
    <t>Farcaș Șerban, Portofoliu de evaluare finală, Nivelul I</t>
  </si>
  <si>
    <t>Fleacă Ioana Carina, Portofoliu de evaluare finală, Nivelul I</t>
  </si>
  <si>
    <t>Ilie Alexandru Ionuț,  Portofoliu de evaluare finală, Nivelul I</t>
  </si>
  <si>
    <t>Iosif Antonia Elena,Portofoliu de evaluare finală, Nivelul I</t>
  </si>
  <si>
    <t>Luchi Alina Sabina, Portofoliu de evaluare finală, Nivelul I</t>
  </si>
  <si>
    <t>Moldovan Adriana, Portofoliu de evaluare finală, Nivelul I</t>
  </si>
  <si>
    <t>Oarga Alexandru Daniel, Portofoliu de evaluare finală, Nivelul I</t>
  </si>
  <si>
    <t>Paraschiv Paul Petre, Portofoliu de evaluare finală, Nivelul I</t>
  </si>
  <si>
    <t>Puștea Raluca Elena, Portofoliu de evaluare finală, Nivelul I</t>
  </si>
  <si>
    <t>Radu Nicoleta, Portofoliu de evaluare finală, Nivelul I</t>
  </si>
  <si>
    <t>Roman Alicia, Portofoliu de evaluare finală, Nivelul I</t>
  </si>
  <si>
    <t>Adina Mastan, Portofoliu de evaluare finală, Nivelul I</t>
  </si>
  <si>
    <t>Borcea Loredana Nicoleta, Portofoliu de evaluare finală, Nivelul I</t>
  </si>
  <si>
    <t>Comșa Maria Iulia, Portofoliu de evaluare finală, Nivelul I</t>
  </si>
  <si>
    <t>Durlea Ștefania Otilia, Portofoliu de evaluare finală, Nivelul I</t>
  </si>
  <si>
    <t>Gibă Corina Elena, Portofoliu de evaluare finală, Nivelul I</t>
  </si>
  <si>
    <t>Mârză Alexia Ștefana, Portofoliu de evaluare finală, Nivelul I</t>
  </si>
  <si>
    <t>Opriș Andrei, Portofoliu de evaluare finală, Nivelul I</t>
  </si>
  <si>
    <t>Pârlog Andreea Valentina, Portofoliu de evaluare finală, Nivelul I</t>
  </si>
  <si>
    <t>Predușcă Dan Iulian, Portofoliu de evaluare finală, Nivelul I</t>
  </si>
  <si>
    <t>Stratulat Victoria Iustina Maria, Portofoliu de evaluare finală, Nivelul I</t>
  </si>
  <si>
    <t>Teulea Tudor Constantin, Portofoliu de evaluare finală, Nivelul I</t>
  </si>
  <si>
    <t>Toader Andreea Maria, Portofoliu de evaluare finală, Nivelul I</t>
  </si>
  <si>
    <t>Rotaru Flavius Timotei, Portofoliu de evaluare finală, Nivelul I</t>
  </si>
  <si>
    <t>Seicean Diana Maria, Portofoliu de evaluare finală, Nivelul I</t>
  </si>
  <si>
    <t>Stancu Loredana Irina, Portofoliu de evaluare finală, Nivelul I</t>
  </si>
  <si>
    <t>Stroia Teodora Maria, Portofoliu de evaluare finală, Nivelul I</t>
  </si>
  <si>
    <t>Ștețiu Maria Antonia, Portofoliu de evaluare finală, Nivelul I</t>
  </si>
  <si>
    <t>Taflan Nicole Camelia, Portofoliu de evaluare finală, Nivelul I</t>
  </si>
  <si>
    <t>Borsu Andreea Valerica, Portofoliu de evaluare finală, Nivelul I</t>
  </si>
  <si>
    <t>Tomuza Ciprian Ionuț, Portofoliu de evaluare finală, Nivelul I</t>
  </si>
  <si>
    <t>Trif Teodora Daniela, Portofoliu de evaluare finală, Nivelul I</t>
  </si>
  <si>
    <t>Vuerich Emilia, Portofoliu de evaluare finală, Nivelul I</t>
  </si>
  <si>
    <t xml:space="preserve"> Adiaconiței Alexandra, Analiza modalităților de evaluare utilizate de profesorii din învățământul liceal, Nivelul II</t>
  </si>
  <si>
    <t>Chindriș Claudia Liana, Adaptarea sistemelor educaționale la noile generații de studenți, Nivelul II</t>
  </si>
  <si>
    <t>Cosma Anda, Implicațiile conexiunii și integrării sociale în clasa de elevi asupra performanțelor, Nivelul II</t>
  </si>
  <si>
    <t>Pleșa (Cristescu) Antonia, Strategii de dezvoltare a responsabilității, Nivelul II</t>
  </si>
  <si>
    <t>David Daniela, Strategii de dezvoltare a entuziasmului, Nivelul II</t>
  </si>
  <si>
    <t>Lixandru Cosmin Ionuț, Adaparea sistemelor educaționale la noile generații de studenți, Nivelul II</t>
  </si>
  <si>
    <t>Lixandru George Adrian, Mentoratul didactic - tranziție spre integrarea profesorilor, Nivelul II</t>
  </si>
  <si>
    <t>Popa Andreea Mădălina, Surse și (re)surse de stres și motivare ale profesorilor, Nivelul II</t>
  </si>
  <si>
    <t>Puiu Cornelia-Florina, Mentorat - tranziție spre integrarea medicilor debutanți, Nivelul II</t>
  </si>
  <si>
    <t>Rizea Ana-Violeta, Modalități educative de dezvoltare a rezilienție elevilor de liceu, Nivelul II</t>
  </si>
  <si>
    <t>Roman Teodora, Analiza nevoii introducerii educației emoționale în formarea profesorilor și în școala românească, Nivelul II</t>
  </si>
  <si>
    <t>Rusu (Stanciu) Diana-Maria, Strategii de dezvoltare a entuziasmului, Nivelul II</t>
  </si>
  <si>
    <t>Șotîngă Alina-Bianca, Strategii de dezvoltare a responsabilității, Nivelul II</t>
  </si>
  <si>
    <t>Telea (Vasu) Cristina-Maria, Educația incluzivă - demersuri aplicative</t>
  </si>
  <si>
    <t>APOSTOL DENISA : DISLEXIA – MANIFESTARE ȘI MODALITĂȚI DE INTERVENȚIE: LICENTA</t>
  </si>
  <si>
    <t>BORDEANU RALUCA: STRATEGII DE COMBATERE A ABANDONULUI ȘCOLAR LA ELEVII CU 
CERINȚE EDUCAȚIONALE SPECIALE DIN ȘCOLILE DE MASĂ: LICENTA</t>
  </si>
  <si>
    <t>ENACHE ELENA ALEXANDRA: IMPORTANȚA ACTIVITĂȚILOR REMEDIALE ÎN ASIGURAREA 
PROGRESULUI ȘCOLAR LA ELEVII CU DIFICULTĂȚI DE ÎNVĂȚARE: LICENTA</t>
  </si>
  <si>
    <t>OPREAN RALUCA: MODALITĂȚI DE INTERVENȚIE PENTRU CORECTAREA DISGRAFIEI : LICENTA</t>
  </si>
  <si>
    <t xml:space="preserve">STANIT IOANA: DEZVOLTAREA SRUCTURILOR PERCEPTIV MOTRICE DE SPAȚIU ȘI TIMP LA 
PREȘCOLARII CU CES: LICENTA </t>
  </si>
  <si>
    <t>STEFAN DAMARIS: EFECTELE TULBURĂRILOR PSIHOMOTRICITĂȚII ASUPRA FORMĂRII 
DEPRINDERILOR DE CITIRE ȘI SCRIERE : LICENTA</t>
  </si>
  <si>
    <t>HÂJU MARIA TRAIENUTA: Modalități de intervenție pentru corectarea disgrafiei: LICENTA</t>
  </si>
  <si>
    <t>BACIU DENISA: PREVENIREA ȘI COMBATEREA ABANDONULUI ȘCOLAR LA ELEVII CU CERINȚE EDUCAȚIONALE SPECIALE ÎN ȘCOLILE DE MASĂ: NIVEL 2</t>
  </si>
  <si>
    <t>DIMA IOANA ANDREEA: ABORDAREA DIFERENTIATĂ A PROCESULUI INSTRUCTIV-EDUCATIV LA ELEVII CU DEFICIT DE INTELECT INTEGRAȚI ÎN ȘCOLI DE MASĂ: NIVEL 2</t>
  </si>
  <si>
    <t>DUNCA LUCICA ELENA: ORIENTAREA ȘCOLARĂ A ELEVILOR CU CERINȚE EDUCAȚIONALE SPECIALE: NIVEL 2</t>
  </si>
  <si>
    <t>GROZA NICOLAE VALERIU: PARTICULARITĂȚILE PROCESELOR PSIHICE LA ELEVII CU ADHD. NIVEL 2</t>
  </si>
  <si>
    <t>NAN SORIN: ROLUL PROFESORULUI DE SPRIJIN ÎN ȘCOLILE DE MASĂ: NIVEL 2</t>
  </si>
  <si>
    <t>PATRASCILA PETRU:CARACTERISTICILE SCOLII INCLUZIV (FINALIZAT 2024): NIVEL 2</t>
  </si>
  <si>
    <t>PUICA (ILEA) MARIA Caracteristicile educației incluzive. NIVEL 2</t>
  </si>
  <si>
    <t>RADU LIDIA: PREVENIREA ȘI COMBATEREA ABANDONULUI ȘCOLAR LA ELEVII CU CERINȚE EDUCAȚIONALE SPECIALE DIN ȘCOLILE DE MASĂ: NIVEL 2</t>
  </si>
  <si>
    <t>GABRIEL BIDILICĂ, Utilizarea jocului de rol în procesul de predare al Istoriei, (modul psihopedagogic)</t>
  </si>
  <si>
    <t>Florea Alexandru-Sorin, ChatGPT și comunicarea educațională: oportunități și provocări etice, (modul psihopedagogic)</t>
  </si>
  <si>
    <t>IVAN ANA, Condiții de eficiența a comunicării educaționale. (modul psihopedagogic)</t>
  </si>
  <si>
    <t xml:space="preserve">MĂRGINEAN (COSTAN) REBEKKA MARIA,Comunicare și literație, (modul psihopedagogic) </t>
  </si>
  <si>
    <t>MUNTEAN ANDREEA-MARIA, Provocari si oportunitati in comunicarea limbajului de specialitate, (modul psihopedagogic)</t>
  </si>
  <si>
    <t xml:space="preserve">MUSCAN Alexandru Mircea, Dezvoltarea competențelor de comunicare în rândul studenților de la medicină </t>
  </si>
  <si>
    <t>POPA (Rus) Raluca Angela, Comunicarea în relația echipa medicală – aparținător/pacient, (modul psihopedagogic)</t>
  </si>
  <si>
    <t>TATOIU Adela, Utilizarea strategiilor de captare a atenției în sfera profesională a teologiei, (modul psihopedagogic)</t>
  </si>
  <si>
    <t>TUNSOIU Ștefan-Cătălin, ComunicAT – atelier de îmbunătățire a comunicării prin teatru, (modul psihopedagogic)</t>
  </si>
  <si>
    <t>TURCU Iustinian,Dezvolarea capacității de exprimare a identității de gen în teatru , (modul psihopedagogic)</t>
  </si>
  <si>
    <t>UNGUREANU IOANA-FLORINA, Importanța semnelor de punctuație  
în rândul studenților, (modul psihopedagogic)</t>
  </si>
  <si>
    <t>Numele şi prenumele candidatului: CURCEAN CAMELIA MARIA. Titlul lucrării: SERBAREA – MANIFESTARE ARTISTICĂ ȘI DEZVOLTARE PERSONALĂ (disertație)</t>
  </si>
  <si>
    <t xml:space="preserve">Numele şi prenumele candidatului: HANCU (DODA) CORNELIA-CRISTINA Titlul lucrării: TEATRUL CA INSTRUMENT DE INCLUZIUNE ȘI SPRIJIN ÎN DEZVOLTAREA SOCIO-EMOȚIONALĂ A PREȘCOLARILOR (disertație)
</t>
  </si>
  <si>
    <t xml:space="preserve">Numele şi prenumele candidatului: VÎLCU ISABELL. Titlul lucrării: PEDAGOGIA TEATRALĂ - EDUCAȚIE PRIN TEATRU SPRE INCLUZIUNE (disertație)
</t>
  </si>
  <si>
    <t xml:space="preserve">Numele şi prenumele candidatului: VESELI (DEJUGAN) MILENA. Titlul lucrării: PUPPENTHEATER: EIN WEG ZUR KREATIVEN ENTWICKLUNG VON KINDERN IM KINDERGARTENALTER (licență)
</t>
  </si>
  <si>
    <t>CHICEA EUGEN, PU</t>
  </si>
  <si>
    <t>CONDREA TATIANA-ELENA, PU</t>
  </si>
  <si>
    <t>DRAGU ELENA CRISTIANA, PU</t>
  </si>
  <si>
    <t>MARINA STEFANIA-LARISA</t>
  </si>
  <si>
    <t>MIHAESCU/SUTEU CRISTINA MARIA, PU</t>
  </si>
  <si>
    <t>OLARU ANDREEA MELANIA, PU</t>
  </si>
  <si>
    <t>SUTA GIORGIANA-DIANA, PU</t>
  </si>
  <si>
    <t>VASIU DENISA IOANA, PU</t>
  </si>
  <si>
    <t>VLAZAN MARA, PU</t>
  </si>
  <si>
    <t>Ursachi Carmen Maria, Rolul și importanța activităților liber alese în dezvoltarea preșcolarilor, PIPP</t>
  </si>
  <si>
    <t>Gabor Denisa, Educația estetică și rolul ei în dezolvarea armonioasă a copilului, PIPP</t>
  </si>
  <si>
    <t>Higiu Denisa- Maria, Dezvoltarea gândirii critice prin mijloace de realizare specifice activității matematice în grădiniță, PIPP</t>
  </si>
  <si>
    <t>Ilinca Elena Cristina, Proiectarea si sustinerea activitatilor integrate in gradinită, PIPP</t>
  </si>
  <si>
    <t>Vinți Bianca-Maria, Utilizarea mijloacele moderne in educația timpurie, PIPP</t>
  </si>
  <si>
    <t>Drăgan Andreea-Cristina, Planificarea calendaristică- suport în activitatea integrată în grădiniţă, PIPP</t>
  </si>
  <si>
    <t>Ivan Lavinia - Elena, Instrumente de evlauare în educația timpurie, PIPP</t>
  </si>
  <si>
    <t>Integrarea și valorizarea culturii elene în unitățile de învățământ preuniversitar din Constanța</t>
  </si>
  <si>
    <t>Prinzipien und Einflüsse der Ethik der Achtsamkeit in der pädagogischen Praxis in Hermannstadt</t>
  </si>
  <si>
    <t>Selbstorganisiertes Lernen und Ethik: Prinzipien und Praxis im Bildungssystem</t>
  </si>
  <si>
    <t>Cismas, Unterstützung der Lernmotivation von Vorschulkindern durch den Einsatz von Methoden und Materialien aus der Montessori-Pädagogik, licenta</t>
  </si>
  <si>
    <t>Dogar, Erfolgsfaktoren für die Inklusion von Kindern mit Autismus im Kindergarten, Licenta</t>
  </si>
  <si>
    <t>Negoescu, Waldpädagogik, Licenta</t>
  </si>
  <si>
    <t>Pologea, Der Einfluss didaktischer Spiele auf die Entwicklung des mathematischen Denkens bei Vorschulkindern: Ein Vergleich zwischen traditionellen Lehrmethoden und spielerischen Lernen, Licenta</t>
  </si>
  <si>
    <t>Potra, Vergleich zwischen Montessori-Pädagogik und traditioneller Pädagogik im Kindergarten aus der Perspektive von Kindern, Licenta</t>
  </si>
  <si>
    <t>Suteu, Inklusion in Theorie und Praxis in deutschsprachigen Grundschulen in Rumänien, Licenta</t>
  </si>
  <si>
    <t>Mărunțelu Andreea Liana - Joc de rol și dezvoltarea limbajului, studii de licență</t>
  </si>
  <si>
    <t>Chelu Miruna-Mariana - Dezvoltarea limbajului verbal la preșcolari prin intermediul poveștilor, studii de licență</t>
  </si>
  <si>
    <t>Taflan Ana Gențiana - Literatura pentru copii și dezvoltarea gustului pentru lectură în ciclul primar, studii de licență</t>
  </si>
  <si>
    <t>Radu Diana Maria - LITERATURĂ PENTRU COPII, DEZVOLTAREA LIMBAJULUI ŞI A COMUNICĂRII ÎN ÎNVĂŢĂMÂNTUL PRIMAR, studii de licență</t>
  </si>
  <si>
    <t>Adam Carmen Florina - POVESTIREA EDUCATOAREI ȘI DEZVOLTAREA LIMBAJULUI ÎN ÎNVĂȚĂMÂNTUL PREȘCOLAR, studii de licență</t>
  </si>
  <si>
    <t>Stoica Elisa Maria - JOCUL DIDACTIC ȘI DEZVOLTAREA LIMBAJULUI LA PREȘCOLARI, studii de licență</t>
  </si>
  <si>
    <t>Dodan Valentina Marilena - Proiectul tematic și dezvoltarea limbajului și a comunicării la preșcolarii, studii de licență</t>
  </si>
  <si>
    <t>Bălan Olivia-Miruna - Tehnica Flipped Classroom și studiul literaturii române în ciclul liceal - modul psihopedagogic Nivel II</t>
  </si>
  <si>
    <t>Bogdan Anamaria - ROLUL PROFESORULUI MENTOR ȘI AL PRACTICII PEDAGOGICE ÎN FORMAREA VIITOARELOR CADRE DIDACTICE - modul psihopedagogic Nivel II</t>
  </si>
  <si>
    <t>Geți Marius - Munca in echipa ca modalitate de formare a competentei de comunicare prin studierea limbii si literaturii engleze in ciclul universitar - modul psihopedagogic Nivel II</t>
  </si>
  <si>
    <t>Ovesia Andreea - Dezvoltarea motivației elevilor de liceu prin munca în echipă - modul psihopedagogic Nivel II</t>
  </si>
  <si>
    <t>Lupu Elena Andreea - Utilizarea instrumentelor educaționale digitale în predarea disciplinelor ariei curriculare Limbă și comunicare - modul psihopedagogic Nivel II</t>
  </si>
  <si>
    <t>Tirla Tania Lois - Modalități de utilizare a abordării educaționale de tip Blended Learning în ciclul liceal - modul psihopedagogic Nivel II</t>
  </si>
  <si>
    <t>Vandici Florina Ioana - Importanța utilizării metodelor moderne / alternative de evaluare la disciplina Limba și literatura română - Portofoliul - modul psihopedagogic Nivel II</t>
  </si>
  <si>
    <t>Begu Denisa-Valentina, FORMAREA CONCEPTULUI DE FRACȚIE                               ÎN ÎNVĂȚĂMÂNTUL PRIMAR, ZI</t>
  </si>
  <si>
    <t xml:space="preserve">Casu Mariana Denisa, JOCUL DIDACTIC MATEMATIC ȘI IMPORTANȚA SA ÎN OPTIMIZAREA ACTIVITĂȚILOR MATEMATICE LA ȘCOLARUL MIC, </t>
  </si>
  <si>
    <t>Dragoman Diana Simona,ROLUL ȘI LOCUL MATEMATICII DIN ÎNVĂȚĂMÂNTUL PRIMAR ÎN VIAȚA REALĂ, ID</t>
  </si>
  <si>
    <t>Ignat(Sîrbu)Irina Daniela,Rolul și importanța materialelor didactice în predarea matematicii interactive,ID</t>
  </si>
  <si>
    <t>ROSTAŞ-COVALEV ADRADA MIRELA, Importanţa studierii unităţilor de măsură în ciclul primar, ID</t>
  </si>
  <si>
    <t xml:space="preserve">STANCIU ADRIANA MARIA, APLICAREA TIC ÎN PROCESELE DE PREDARE – ÎNVĂȚARE –EVALUARE LA MATEMATICA DIN ÎNVĂȚĂMÂNTUL PRIMAR
</t>
  </si>
  <si>
    <t>Avram Daria-Securitatea umană în contextul fenomenului de migrație
în interiorul uniunii europene -master</t>
  </si>
  <si>
    <t>Spătăcean Larisa, Mostenirea comunismului. O analiza bazata pe cultura politica din Romania dupa 1989</t>
  </si>
  <si>
    <t>Alin Schiau - PARTICIPAREA POLITICĂ A TINERILOR DIN ROMÂNIA: STUDIU DE CAZ ORAȘUL AGNITA</t>
  </si>
  <si>
    <r>
      <rPr>
        <rFont val="Arial Narrow"/>
        <color theme="1"/>
        <sz val="10.0"/>
      </rPr>
      <t xml:space="preserve">Sârbu Daniela, </t>
    </r>
    <r>
      <rPr>
        <rFont val="Arial Narrow"/>
        <i/>
        <color theme="1"/>
        <sz val="10.0"/>
      </rPr>
      <t xml:space="preserve">Relațiile germano-austriece în anii 1918-1945 </t>
    </r>
    <r>
      <rPr>
        <rFont val="Arial Narrow"/>
        <color theme="1"/>
        <sz val="10.0"/>
      </rPr>
      <t>(teză de licență).</t>
    </r>
  </si>
  <si>
    <r>
      <rPr>
        <rFont val="Arial Narrow"/>
        <color theme="1"/>
        <sz val="10.0"/>
      </rPr>
      <t xml:space="preserve">Defert Cristina, </t>
    </r>
    <r>
      <rPr>
        <rFont val="Arial Narrow"/>
        <i/>
        <color theme="1"/>
        <sz val="10.0"/>
      </rPr>
      <t xml:space="preserve">„Problema Kosovo”: de la începuturi și până în prezent </t>
    </r>
    <r>
      <rPr>
        <rFont val="Arial Narrow"/>
        <color theme="1"/>
        <sz val="10.0"/>
      </rPr>
      <t>(teză de licență).</t>
    </r>
  </si>
  <si>
    <r>
      <rPr>
        <rFont val="Arial Narrow"/>
        <color theme="1"/>
        <sz val="10.0"/>
      </rPr>
      <t xml:space="preserve">State Olga, </t>
    </r>
    <r>
      <rPr>
        <rFont val="Arial Narrow"/>
        <i/>
        <color theme="1"/>
        <sz val="10.0"/>
      </rPr>
      <t>Politica Federației Ruse față de „vecinătatea apropiată”</t>
    </r>
    <r>
      <rPr>
        <rFont val="Arial Narrow"/>
        <color theme="1"/>
        <sz val="10.0"/>
      </rPr>
      <t xml:space="preserve"> (teză de licență).</t>
    </r>
  </si>
  <si>
    <r>
      <rPr>
        <rFont val="Arial Narrow"/>
        <color theme="1"/>
        <sz val="10.0"/>
      </rPr>
      <t xml:space="preserve">State Silvia, </t>
    </r>
    <r>
      <rPr>
        <rFont val="Arial Narrow"/>
        <i/>
        <color theme="1"/>
        <sz val="10.0"/>
      </rPr>
      <t>Relațiile turco-armene în secolul XX</t>
    </r>
    <r>
      <rPr>
        <rFont val="Arial Narrow"/>
        <color theme="1"/>
        <sz val="10.0"/>
      </rPr>
      <t xml:space="preserve"> (teză de licență).</t>
    </r>
  </si>
  <si>
    <r>
      <rPr>
        <rFont val="Arial Narrow"/>
        <color theme="1"/>
        <sz val="10.0"/>
      </rPr>
      <t xml:space="preserve">Hapa Anamaria, </t>
    </r>
    <r>
      <rPr>
        <rFont val="Arial Narrow"/>
        <i/>
        <color theme="1"/>
        <sz val="10.0"/>
      </rPr>
      <t xml:space="preserve">,Războiului Rece” asupra Consecințelor Teritoriale ale celui de-al Doilea Război Mondial. Studiu comparat: Germania vs Coreea </t>
    </r>
    <r>
      <rPr>
        <rFont val="Arial Narrow"/>
        <color theme="1"/>
        <sz val="10.0"/>
      </rPr>
      <t>(teză de licență).</t>
    </r>
  </si>
  <si>
    <r>
      <rPr>
        <rFont val="Arial Narrow"/>
        <color theme="1"/>
        <sz val="10.0"/>
      </rPr>
      <t xml:space="preserve">Brezaie Roxana, </t>
    </r>
    <r>
      <rPr>
        <rFont val="Arial Narrow"/>
        <i/>
        <color theme="1"/>
        <sz val="10.0"/>
      </rPr>
      <t xml:space="preserve">Impactul și eficiența proiectelor europene în dezvoltarea durabilă </t>
    </r>
    <r>
      <rPr>
        <rFont val="Arial Narrow"/>
        <color theme="1"/>
        <sz val="10.0"/>
      </rPr>
      <t>(teză de disertație).</t>
    </r>
  </si>
  <si>
    <r>
      <rPr>
        <rFont val="Arial Narrow"/>
        <color theme="1"/>
        <sz val="10.0"/>
      </rPr>
      <t xml:space="preserve">Dogărescu I. Adrian Valentin, </t>
    </r>
    <r>
      <rPr>
        <rFont val="Arial Narrow"/>
        <i/>
        <color theme="1"/>
        <sz val="10.0"/>
      </rPr>
      <t xml:space="preserve">Efectele strategiilor de transport militar asupra eficienței organizației militare </t>
    </r>
    <r>
      <rPr>
        <rFont val="Arial Narrow"/>
        <color theme="1"/>
        <sz val="10.0"/>
      </rPr>
      <t>(teză de disertație).</t>
    </r>
  </si>
  <si>
    <r>
      <rPr>
        <rFont val="Arial Narrow"/>
        <color theme="1"/>
        <sz val="10.0"/>
      </rPr>
      <t xml:space="preserve">Piticar Mircea, </t>
    </r>
    <r>
      <rPr>
        <rFont val="Arial Narrow"/>
        <i/>
        <color theme="1"/>
        <sz val="10.0"/>
      </rPr>
      <t xml:space="preserve">Rolul forțelor pentru operații speciale în apărarea comprehensivă </t>
    </r>
    <r>
      <rPr>
        <rFont val="Arial Narrow"/>
        <color theme="1"/>
        <sz val="10.0"/>
      </rPr>
      <t>(teză de disertație).</t>
    </r>
  </si>
  <si>
    <r>
      <rPr>
        <rFont val="Arial Narrow"/>
        <color theme="1"/>
        <sz val="10.0"/>
      </rPr>
      <t xml:space="preserve">Toma Marius Claudiu, </t>
    </r>
    <r>
      <rPr>
        <rFont val="Arial Narrow"/>
        <i/>
        <color theme="1"/>
        <sz val="10.0"/>
      </rPr>
      <t xml:space="preserve">Relațiile iraniano-saudite în anii 2011-2023 </t>
    </r>
    <r>
      <rPr>
        <rFont val="Arial Narrow"/>
        <color theme="1"/>
        <sz val="10.0"/>
      </rPr>
      <t>(teză de disertație).</t>
    </r>
  </si>
  <si>
    <t>CONFLICTUL DINTRE FEDERAȚIA RUSĂ ȘI UCRAINA, DIN PERSPECTIVA NATO Alexandru Brașoveanu, Licență</t>
  </si>
  <si>
    <t>NATO și dimensiunea securității cibernetice: evaluarea impactului și rolul alianței în era tehnologie, Ciucă Luis Andrei, Licență</t>
  </si>
  <si>
    <t>Războiul din Irak din perspectivă mediatică. Studiu de caz Al-Jazeera și CNN, Berbece Maria Bianca, Licență</t>
  </si>
  <si>
    <t>Manipularea informațională în timpul războiului din Irak, Fulgescu Elena Andreea, Licență</t>
  </si>
  <si>
    <t xml:space="preserve">INTERDEPENDENȚELE DINTRE COMUNICAREA DE MASĂ ȘI REȚELE DE CRIMĂ ORGANIZATĂ LA NIVEL NAȚIONAL, Maria Daniela Roșu, Licență </t>
  </si>
  <si>
    <t xml:space="preserve">Informare și fake news în conflictul dintre Ucraina și Federația Rusă, Dumitru Dumitrașcu, Master </t>
  </si>
  <si>
    <t>COMUNICARE ȘI RELAȚII PUBLICE. STUDIU DE CAZ: DEZVOLTAREA IMAGINII ȘI A COMUNICĂRII ÎN CADRUL ANAF SIBIU</t>
  </si>
  <si>
    <t>Stăncelu Ionuț- PROPAGANDA RUSĂ ÎN ȚĂRILE CREȘTIN ORTODOXE – O PROBLEMĂ DE SECURITATE NAȚIONALĂ? (licență)</t>
  </si>
  <si>
    <t>Nicula George - DINAMICA POLARITĂȚII PE FONDUL TENDINȚELOR DE REDISTRIBUIRE A PUTERII ÎN CADRUL SISTEMULUI RELAȚIILOR INTERNAȚIONALE (disertație)</t>
  </si>
  <si>
    <t>Șandru Laura - PERSPECTIVE PRIVIND VIITORUL EUROPEAN AL STATELOR DIN VECINĂTATEA ESTICĂ (disertație)</t>
  </si>
  <si>
    <t>Sitea Paul - STRATEGIA RUSO-CHINEZĂ DE CONTRABALANSARE A HEGEMONIEI SUA (licență)</t>
  </si>
  <si>
    <t>Crai Paul - O ANALIZĂ PRIVIND COMPORTAMENTUL STRATEGIC REGIONAL AL ISRAELULUI ÎN ULTIMELE DOUĂ DECENII (licență)</t>
  </si>
  <si>
    <t>Copacinschi Victoria, Aspecte privind crimele comunismului în România. Studiu de caz trecerea frauduloasă a frontierei,licență.</t>
  </si>
  <si>
    <t>Rechițean Ioan Cristian, Impactul Pandemiei asupra economiei mondiale . Studiu comparativ Europa-Asia, licență</t>
  </si>
  <si>
    <t>Teleabă Cristian Ovidiu, Modificarea politicii externe a Statelor Unite ale Americii după atentatele din septembrie 2001, licență</t>
  </si>
  <si>
    <t>Cismaș Laurențiu Ovidiu, Globalizarea și antiglobalizarea argumente în analiză comparativă, licenșă</t>
  </si>
  <si>
    <t xml:space="preserve">Marius Șpechea  </t>
  </si>
  <si>
    <t>Antonia Diaconescu-Tancou,  ROLUL CHINEI ÎN CONTEXTUL ACTUAL DE SECURITATE - ÎN RELAȚIE CU SUA , RUSIA ȘI ISRAEL, licență</t>
  </si>
  <si>
    <t>CRĂCIUN DENIS ALEXANDRU,ACȚIUNEA DE DEZINFORMARE ÎN PERIOADA COMUNISTĂ ȘI EFECTELE SALE ASUPRA SOCIETĂȚII ROMÂNEȘTI CONTEMPORANE, licență</t>
  </si>
  <si>
    <t>DINCĂ ANDREEA ALEXANDRA, ROLUL ANALISTULUI DE INTELLIGENCE IN CONTEXTUL DEZVOLTARII INTELIGENTEI ARTIFICIALE(IA), licență</t>
  </si>
  <si>
    <t>FÎRTAT GABRIEL ALEXANDRU, CRIMINALITATEA ORGANIZATĂ ÎN SPAȚIUL CIBERNETIC. IMPACTUL GRUPARILOR TERORISTE ȘI INTERVENȚIONISMUL GUVERNAMENTAL IN INDIA ȘI COREEA DE NORD licență</t>
  </si>
  <si>
    <t>HAȚEGAN ANDREI, EFECTE ASUPRA SECURITĂȚII ENERGETICE ALE CONFLICTULUI DINTRE FEDERAȚIA RUSĂ ȘI UCRAINA DIN PERSPECTIVA UE licență</t>
  </si>
  <si>
    <t>SÎRBU MIHAI-NICOLAE, FENOMENUL MUZICAL CONTEMPORAN AL MANELELOR ȘI DIMENSIUNEA CULTURALĂ A STĂRII DE SECURITATE licență</t>
  </si>
  <si>
    <t>Roxana Pițur, INTERESELE ȘI IMPLICAREA OCCIDENTULUI ÎN
CONFLICTUL ISRAELIANO-PALESTINIAN</t>
  </si>
  <si>
    <t>Elena Loredana IONEL-APARASCĂ, Migrația Ucraineană: Cauze, Destinații și Provocările Integrării în Contextul Actual</t>
  </si>
  <si>
    <t>Ignat Doris-Alexandra, Rolul mediilor digitale pentru relevanța capitalului social: o analiză a opiniilor utilizatoruilor Instagram, Master PB</t>
  </si>
  <si>
    <t>Duhomnicu Alberto-Andrei, Accesibilitate și incluziune în publicitatea românească: importanța și eficacitatea interpretării reclamelor pentru persoanele surde, Master PB</t>
  </si>
  <si>
    <t xml:space="preserve">GHEORGHE I. ANDREEA – GABRIELA, Presa gastronomică în mass-media actuală, licență
</t>
  </si>
  <si>
    <t>BUZEA A.I. FLORIN – SEBASTIAN, Aspecte ale culturii Hip – Hop în mass-media internațională, licență</t>
  </si>
  <si>
    <t>Ciocan Ioana-Tatiana, Silistraru Ioana</t>
  </si>
  <si>
    <t>ALĂMAN E. ANDREEA – DANIELA, Rolul prezentatorului într-un talk-show, licență</t>
  </si>
  <si>
    <t>RACHIERU A.F. ANDREI – MIHAIL, Transformarea ecosistemului mediatic românesc, licență</t>
  </si>
  <si>
    <t>Ciocan Ioana-Tatiana, Beju Anabella</t>
  </si>
  <si>
    <t>DUHOMNICU V. ALBERTO – ANDREI, Accesibilitate și incluziune în publicitatea românească: importanța și eficacitatea interpretării reclamelor pentru persoanele surde, masterat</t>
  </si>
  <si>
    <t>Ciocan Ioana-Tatiana, Grozea Lucian</t>
  </si>
  <si>
    <t>LUCA N. (CREȚU) GABRIELA – ELENA, Puterea brandingului în politică, masterat</t>
  </si>
  <si>
    <t xml:space="preserve">Rehejeh R. Fawzie-Comunicare interculturală și branding identitar într-un oraș european. Studiu de caz: Centrul Cultural Arab din Sibiu, master PB
</t>
  </si>
  <si>
    <t>IOANI D. CĂTĂLIN – ANDREI, Utilizarea argoului în limbajul publicitar, Licență CRP</t>
  </si>
  <si>
    <t>CIOLPAN T. DANIELA - Mass-media în Republica Moldova, licență J</t>
  </si>
  <si>
    <t>STOLOJAN T. ANDREEA – DARIA, Aspecte de limbă și stil în abordarea subiectelor sensibile: imaginea Bisericii Ortodoxe în presa românească, licență J</t>
  </si>
  <si>
    <t>VEVERIȚA O. VANESA, Libertatea presei în Finlanda, licență J</t>
  </si>
  <si>
    <t>BURNEY J.E. SERENA – ISABELLA, Importanța cromaticii în publicitate,  licență CRP</t>
  </si>
  <si>
    <t>IORGA C. IULIA – THEODORA, Rețelele sociale – instrumente de marketing online. licență CRP</t>
  </si>
  <si>
    <t>IORGA C. MARIA – MĂDĂLINA, Impactul rețelelor de socializare asupra deciziei de cumpărare, licență CRP</t>
  </si>
  <si>
    <t>MĂNUȚĂ (TOGAN) I. NATALIA – IONELA, Importanța brandului și a imaginii în politică,   licență CRP</t>
  </si>
  <si>
    <t>PĂTRAȘCU C. MARIA – CRISTINA, Strategi de promovare pe rețelele sociale,  licență CRP</t>
  </si>
  <si>
    <t>ROȘOGA I.V. IOANA – RALUCA, Tehnici și strategii în campaniile de publicitate în mediul online,  licență CRP</t>
  </si>
  <si>
    <t>TĂNĂSOIU V. ȘTEFANIA – BIANCA, Rolul relațiilor publice în construirea unui brand, licență CRP</t>
  </si>
  <si>
    <t>ANGHEL I. AURELIA – ALEXANDRINA, Campaniile electorale pe rețelele de Social Media,  disertație PB</t>
  </si>
  <si>
    <t>COADA (RITIVOI) F. ELENA – FLORENTINA, disertație PB</t>
  </si>
  <si>
    <t>COȘCODARI M. MARIUS – IONUȚ, Transformarea brandului corporatist cu ajutorul inteligenței artificiale, disertație PB</t>
  </si>
  <si>
    <t>Țandără Cristina, Jurnalismul economic- Publicația Capital; Licență - Jurnalism</t>
  </si>
  <si>
    <t>Ciobotă  Răzvan, Jurnalismul sportiv - Prosport; Licență jurnalism</t>
  </si>
  <si>
    <t>Moosz M. Cornel</t>
  </si>
  <si>
    <t>Democrație și autocrație în contextul actual european. Forme și strategii de comunicare politică</t>
  </si>
  <si>
    <t>Munteanu P. Paula</t>
  </si>
  <si>
    <t>LGBT, de la mentalitate la sexualitate – o abordare jurnalistică</t>
  </si>
  <si>
    <t xml:space="preserve">Mușat M.C. Eliza – Elena </t>
  </si>
  <si>
    <t>Publicitate și televiziune în secolul XXI</t>
  </si>
  <si>
    <t xml:space="preserve">Popescu I. Paul </t>
  </si>
  <si>
    <t>Rasismul în mass-media</t>
  </si>
  <si>
    <t xml:space="preserve">Ungureanu C.V. Maria – Cristina </t>
  </si>
  <si>
    <t xml:space="preserve">Mass-media românească între mainstream și conspiraționism
</t>
  </si>
  <si>
    <t xml:space="preserve">Luca (Crețu) Gabriela-Elena </t>
  </si>
  <si>
    <t>Puterea brandingului în politică</t>
  </si>
  <si>
    <t xml:space="preserve">Luca V. I. Iulian </t>
  </si>
  <si>
    <t>Politizarea brandurilor</t>
  </si>
  <si>
    <t>APOSTOL C. M. GEORGIANA, Educație și branding global – Forest School, MPB</t>
  </si>
  <si>
    <t xml:space="preserve">DEACONESCU C. ELENA – DIANA, Intre local și global. Analiză comparativă între brandul Farmec și L’Oreal Paris, MPB
</t>
  </si>
  <si>
    <t>MILEA F. FLORINA – IOANA – DENISA, Adaptarea brandului McDonald’s la cultura din România. O perspectivă interculturală, MPB</t>
  </si>
  <si>
    <t xml:space="preserve">Fodor O. (Moruț) Andreea – Daniela,Comunicarea interculturală și sportul, CRP
</t>
  </si>
  <si>
    <t>Blăjan O. Sonia – Teodora, Evenimente educaționale pentru preșcolari. Provocări și oportunități, licență CRP- februarie 24</t>
  </si>
  <si>
    <t>Nistor G.C. Mihail – Andrei, Organizarea evenimentelor culturale – studiu de caz Festivalul „Focus in the Park”, licență CRP</t>
  </si>
  <si>
    <t>Broscățeanu C.C. Vlad – Mihai, Social media și brandurile: rolul influencerilor în social media, disertație</t>
  </si>
  <si>
    <t>Preja V. Bogdan – Alexandru, Etica în publicitate: Promovarea jocurilor de noroc, disertație</t>
  </si>
  <si>
    <t>Voicu M. Marina, Reputația brandului în tipuri de criză, disertație</t>
  </si>
  <si>
    <t>RUSU (BÂLCU) R. ADELA – IULIA, Promovarea ong-urilor în mediul online. Cercetare comparativă: Banca pentru Alimente Cluj și Food Waste Combat, licență - CRP</t>
  </si>
  <si>
    <t>SANTOPIETRO D. AURORA, Portretizarea migranților interni în presa locală, licență Jurnalism</t>
  </si>
  <si>
    <t>HODOROG I. ALEXANDRA – GEORGIANA, Analiza comparative și de conținut a spoturilor realizate pentru promovarea brandului turistic de țară, Master, PB</t>
  </si>
  <si>
    <t>POPESCU I. GABRIELA – ALEXANDRA, Muzica în publicitatea de brand: Analiza reactiilor provocate de reclama LC Waikiki, Master, PB</t>
  </si>
  <si>
    <t>TOFAN O. LAVINIA, Strategii de promovare în sectorul non-profit. O analiză a campaniilor câștigătoare la Romanian PR Award – Categoria ONG</t>
  </si>
  <si>
    <t>Spingos Maria-Cristiana-Alexandra, Realitatea virtuală în industria automobilistică: transformarea experienței angajaților și impactul asupra brandului de angajator, masterat</t>
  </si>
  <si>
    <t>Stan Andra-Maria, Roboții în comunicarea noastră de zi cu zi, masterat</t>
  </si>
  <si>
    <t>Nicolae-Barbu Anca,Standarde de frumusețe în fotografie și în mass-media, licență</t>
  </si>
  <si>
    <t>Reulea Danuisa, Fotografia documentară, de la artă la reportaj, licență</t>
  </si>
  <si>
    <t>Toth-Dobreanu, Emoke-Emese - Factori de risc care facilitează eșecul școlar în rândul adolescenților din familii vulnerabile, Masterat Asistența socială a grupurilor vulnerabile. Politici și strategii de intervenție, iulie 2024</t>
  </si>
  <si>
    <t>CORNEA-ALINA CORINA - Adaptarea copiilor din centrele de plasament în casele de tip familial, Licență Asistență socială, iulie 2024</t>
  </si>
  <si>
    <t>Gnad, Andrea - Percepția socială asupra persoanelor cu autism: Studiu comparativ Germania – România, Licență Asistență socială, iulie 2024</t>
  </si>
  <si>
    <t>Holerga-Holobuț, Adelina - Reziliența tinerilor din serviciile rezidențiale, Licență Asistență socială, iulie 2024</t>
  </si>
  <si>
    <t xml:space="preserve">MATACHE, ARIANA-NICOLA - Influența climatului familial asupra comportamentelor de bullying în școli, Licență Asistență socială, iulie 2024 </t>
  </si>
  <si>
    <t>NEGRU, CLAUDIA ANNA-MARIA - RESPECTAREA DREPTURILOR DE PARTICIPARE ÎN MEDIUL FAMILIAL, Licență Asistență socială, iulie 2024</t>
  </si>
  <si>
    <t xml:space="preserve">Poponea, Daria-Maria - Violența asupra copilului în mediul familial. Factori de risc și de protecție, Licență Asistență socială, iulie 2024 </t>
  </si>
  <si>
    <t>Suciu, Larisa-Ioana. INTEGRAREA SOCIO-PROFESIONALĂ A TINERILOR CARE PĂRĂSESC CENTRUL DE PLASAMENT, Licență Asistență socială, iulie 2024</t>
  </si>
  <si>
    <t>SZEBIN, CĂTĂLINA-MIHAELA - PERCEPȚIA PĂRINȚILOR ASUPRA VIOLENȚEI ÎMPOTRIVA COPILULUI ȘI NEVOIA EDUCAȚIEI PARENTALE, Licență Asistență socială, iulie 2024</t>
  </si>
  <si>
    <t>TANCO-ECHIM, ANA - IMPLICAȚII ALE MIGRAȚIEI ASUPRA INTEGRĂRII SOCIO-EDUCAȚIONALE A COPIILOR RĂMAŞI ACASĂ, Licență Asistență socială, iulie 2024</t>
  </si>
  <si>
    <t>Vancea, Georgiana-Daniela - Integrarea socio-educațională a copiilor care frecventează centrele de zi. Perspectiva copiilor și a specialiștilor, Asistență Socială, iulie 2024</t>
  </si>
  <si>
    <t>Florea Ioana Maria, Perceptia cadrelor didactice despre abandonul scolar in mediul rural, licednta AS</t>
  </si>
  <si>
    <t>Fodor Denisa, Influenta consumului de droguri in integrarea sociala a tinerilor, licenta,AS</t>
  </si>
  <si>
    <t>Lungu Ioana Casiana, Adolescenti si consumul de droguri in societatea actuala, licenta AS</t>
  </si>
  <si>
    <t>Proteasa Patru Teodor, Efectele sociale ale consumului de substante psihoactive in randul adolescentilor si tinerilor</t>
  </si>
  <si>
    <t>Ibrac Nicoleta Larisa, INTEGRAREA VÂRSTNICILOR INSTITUȚIONALIZAȚI ÎN CENTRELE REZIDENȚIALE, licență AS</t>
  </si>
  <si>
    <t>Man Liviu Romulus, CALITATEA VIEȚII SOCIALE A VÂRSTNICILOR DIN JUDEȚUL SIBIU, licență AS</t>
  </si>
  <si>
    <t>Petrișor Ioana Maria, Integrarea copiilor cu dizabilități/ CES în școlile de masă, Licență AS</t>
  </si>
  <si>
    <t>Zamăneagră Daniela, Impactul marginalizării persoanelor vârstnice asupra calității vieții., licență AS</t>
  </si>
  <si>
    <t>Duiuleasă Denisa Andreea, Calitatea vieții vârstnicilor instituționalizați, Licență AS</t>
  </si>
  <si>
    <t>Aspricioiu Elena Andreea, Factorii de risc și de protecție în determinarea calității vieții persoanelor adulte cu dizabilități, beneficiare de servicii sociale (CZ, LMP), Disertație ASGV</t>
  </si>
  <si>
    <t>Herșu Ioana Laura, Integrarea copiilor cu tulburare din spectrul autist într-un centru de zi destinat persoanelor cu dizabilități, din perspectiva asistenței sociale ( Studiu de caz - Fundația Un copil, O speranță ) - disertație ASGV</t>
  </si>
  <si>
    <t>Puia (Răduleț) Gabriela, CALITATEA VIEȚII PERSOANELOR VÂRSTNICE BENEFICIARE DE SERVICII SOCIALE:„MASA PE ROȚI” SERVICIU SOCIAL FURNIZAT ÎN COMUNITATE, Diserație ASGV</t>
  </si>
  <si>
    <t>Onescu Dalia, Dezvoltarea profesională a resurselor umane prin mecanisme de învățare și formare, master</t>
  </si>
  <si>
    <t>Pătrăscilă Petru, Dificultăți de integrare pe plan profesional și social în cazul refugiaților ucraineni din Romania, master</t>
  </si>
  <si>
    <t>Grecu Ancuța, ROLUL COMUNICĂRII ÎN REDUCEREA CONFLICTELOR ORGANIZAȚIONALE ÎN ORGANIZAȚII DIN DOMENIUL SERVICIILOR ȘI RELAȚIILOR CU CLIENȚII, master</t>
  </si>
  <si>
    <t>Șeican Viviane, IMPACTUL PROGRAMELOR DE TRAINING ȘI DEZVOLTARE PROFESIONALĂ ASUPRA RETENȚIEI ANGAJAȚILOR, master</t>
  </si>
  <si>
    <t>Borța Raluca, Impactul migrației părinților asupra comportamentului copiilor rămași acasă: Perspectiva părinților migranți, licență</t>
  </si>
  <si>
    <t>Ciodolan Luisa, Mobilitatea forței de muncă românești în Europa: Analiza fluxurilor și factorilor determinanți, licență</t>
  </si>
  <si>
    <t>Nicolae Cătălin, Exploarea factorilor care influențează satisfacția angajaților la locul de muncă - o abordare multidimensională, licență</t>
  </si>
  <si>
    <t>Zărnescu Mădălina, Integrarea lucrătorilor migranți din Asia în organizațiile din România, licență</t>
  </si>
  <si>
    <t>Dogaru Elena Bianca, Atitudinile sociale față de participarea la viața profesională a persoanelor cu dizabilități locomotorii, licență</t>
  </si>
  <si>
    <t>Apati Andreea Mihaela, MIGRAȚIA INTERNAȚIONALĂ A PĂRINȚILOR ȘI IMPACTUL ASUPRA COPIILOR RĂMAȘI ACASĂ, licență</t>
  </si>
  <si>
    <t>Stănică Andreea, Tactici de manifestare a puterii în organizații și impactul lor asupra angajamentului subordonaților, disertație LMO II (sesiunea iulie 2024)</t>
  </si>
  <si>
    <t>ANDREIAN ȘTEFANIA COSMINA STUDIU COMPARATIV: MOTIVAȚIA,PERFORMANȚA ȘI SATISFACȚIA PERSONALULUI ÎN CADRUL FIRMELOR DIN ROMÂNIA  Resurse umane - Licenta</t>
  </si>
  <si>
    <t>Borcan ANDREEA - MARIA ROLUL RELAȚIILOR SOCIALE ASUPRA ANGAJAMENTULUI ORGANIZAȚIONALResurse umane - Licenta</t>
  </si>
  <si>
    <t>Gieri Ilaria-Sabrina Impactul stilurilor de conducere asupre performaței în organizațiiResurse umane - Licenta</t>
  </si>
  <si>
    <t>Lăcătușiu  Ionela-Maria  Efectele schimbării în organizație asupra angajamentului organizațional și performanței Resurse umane - Licenta</t>
  </si>
  <si>
    <t>Stanciu Bogdan-Ilie Influența vieții profesionale asupra vieții personale al angajaților din cadrul M.A.I.Resurse umane - Licenta</t>
  </si>
  <si>
    <t>Novac Lavinia Influența stereotipurilor de pe Instagram asupra corpului Sociologie - Licență</t>
  </si>
  <si>
    <t>Maftei Dragoș Criminalitatea și pirateria online în spațiul românesc: comportamente și percepții față de pirateria online Sociologie -Licență</t>
  </si>
  <si>
    <t>Suciu Claudia Motivarea personalului. Tehnici și tendințe de bază ale motivării. Resurse umane Licență</t>
  </si>
  <si>
    <t>Eftimie Sorana INFLUENTA STRESULUI LA LOCUL DE MUNCA ASUPRA PERFORMANTEI ANGAJATILOR IN FUNCTIE DE VARSTA SI GEN Resurse umane Licență</t>
  </si>
  <si>
    <t xml:space="preserve">Ocrvia Bancea Corioan, Rolul departamentului de resurse umane în prevenirea și gestionarea burnout-ului la locul de muncă, Licenta </t>
  </si>
  <si>
    <t>Gieri Ilaria Sabrina, Impactul stilurilor de conducere asupre performaței în organizații, Licenta</t>
  </si>
  <si>
    <t>Lacatusiu Ionela Maria, Efectele schimbării în organizație asupra angajamentului organizațional și performanței, Licenta</t>
  </si>
  <si>
    <t xml:space="preserve">Novac Lavinia Denisa, Influența stereotipurilor de pe Instagram asupra corpului, Licenta </t>
  </si>
  <si>
    <t>Florin Spiridon, PROGRAMUL NAȚIONAL ȘCOALA ALTFEL. O DIAGNOZĂ A MODULUI ÎN CARE ESTE APLICAT ÎN LICEELE ALBAIULIENE, Licenta</t>
  </si>
  <si>
    <t>Maftei Dragos, Criminalitatea și pirateria online în spațiul românesc: comportamente și percepții față de pirateria online, Licenta</t>
  </si>
  <si>
    <t>Morândău Elena Felicia</t>
  </si>
  <si>
    <t>Grădinar Adriana Mihaela. Integrarea românilor pe piața muncii din Germania și calitatea vieții profesionale a acestora: RU, licență</t>
  </si>
  <si>
    <t>Spirodon Teofana Adelina Influența atitudinilor persoanelor cu studii superioare fată de muncă asupra aspirațiilor profesionale, RU, licență</t>
  </si>
  <si>
    <t>Temelie Ionelia. Percepția femeilor căsătorite asupra divorțului în funcție de factorii care îl pot determina. Sociologie, licență</t>
  </si>
  <si>
    <t>Banu Amina. Influența stilului de leadership și a satisfacției la locul de muncă asupra atitudinii angajaților față de schimbarea organizațională în organizații sociale non-guvernamentale: LMO, Master</t>
  </si>
  <si>
    <t>Crăciun Andreea Eugenia. Impactul stilului de conducere asupra motivației și performanței angajaților din domeniul medical. LMO, Master</t>
  </si>
  <si>
    <t>oenaru Oana Diana. INFLUENȚA COMPORTAMENTULUI MANAGERIAL ASUPRA DEMISIEI SILENȚIOASE ÎN RÂNDUL LUCRĂTORILOR DINTR-O STRUCTURĂ DIN CADRUL INSPECTORATULUI GENERAL AL POLIȚIEI ROMÂNE. LMO, Master</t>
  </si>
  <si>
    <t>Tatu Andreea Mălina. Izolarea socială la locul de muncă și impactul acesteia asupra angajamentului organizațional în rândul telesalariaților din domeniul IT. SGRU, Master</t>
  </si>
  <si>
    <t>Cranta Mihaela-Maria
Resurse umane 2024
Impactul mentoratului în mediul organizațional asupra studenților în programe de internship, RU Licența</t>
  </si>
  <si>
    <t xml:space="preserve">Gheorghiu Diana
Resurse umane 2024
Impactul integrării studenților în munca profesională asupra performanței academice	</t>
  </si>
  <si>
    <t>Grigoroiu	 Elena-Violeta
	Resurse umane	2024
Influența tehnologiei asupra proceselor organizaționale din sistemul sanitar. Comparație între spitale private și publice.</t>
  </si>
  <si>
    <t>Mocanu Andreea	
Resurse umane	2024
Impactul schimbărilor organizaționale asupra rezistenței angajaților din sectorul privat</t>
  </si>
  <si>
    <t>Șerban Maria Andreea
	Resurse umane	2024
Impactul mobbing-ului asupra experienței de integrare a noilor angajați</t>
  </si>
  <si>
    <t>Țugulea Anamaria-Alexia
	Resurse umane	2024
Influența vechimii în muncă asupra strategiilor de coping împotriva burnout-ului. Studiu de caz asupra cadrelor didactice preuniversitare.</t>
  </si>
  <si>
    <t>Cristea Mihai, MOBBING-UL ÎN MEDIUL ORGANIZAȚIONAL, master LMO</t>
  </si>
  <si>
    <t>Fetean Denisa, Comunicarea cu managementul și influența acesteia asupra distanței față de puter,master LMO</t>
  </si>
  <si>
    <t>Verstiuc Ramina, Suportul managementului în gestionarea și promovarea bunăstării mintale în organizații, master LMO</t>
  </si>
  <si>
    <t>Herta Andra, Percepția angajaților referitoare la importanța implementării muncii în sistem hibrid în perioada post COVID în România, master SGRU</t>
  </si>
  <si>
    <t>Lungu Alexandra, DISTANTA FATA DE PUTERE, ABUZURI SI MOBBING LA LOCUL DDE MUNCA. STUDIU DE CAZ PE ANGAJATII ROMÂNI ȘI IRLANDEZI CARE ÎȘI DESFĂȘOARĂ ACTIVITATEA PROFESIONALĂ ÎN CĂMINELE PENTRU BĂTRÂNI DIN IRLANDA., master SGRU</t>
  </si>
  <si>
    <t>Lungu Romina, Piața muncii din România: O paralelă între perioada comunistă și postcomunistă, master SGRU</t>
  </si>
  <si>
    <t>Bardas Nicoleta, Presiuni la locul de muncă și surse de dezechilibru între viața personală și viața profesională în cazul cadrelor didactice din mediul preuniversitar, licenta RU</t>
  </si>
  <si>
    <t>Filote Ioana, Între așteptări și realitate: explorarea dezechilibrului între efortul depus și recompensele primite în organizații, licenta RU</t>
  </si>
  <si>
    <t>Ungureanu Alina, Recrutarea și selecția online versus față în față. Studiu comparativ</t>
  </si>
  <si>
    <t>Ciorogariu Daria, Conservarea și valorificarea tradițiilor din comuna Tilișca, licenta Socio</t>
  </si>
  <si>
    <t>Funieru Stefania, CEATA DE FECIORI DIN DEJANI: IDENTITATE ȘI COEZIUNE SOCIALĂ, licenta Socio</t>
  </si>
  <si>
    <t>Vasiu Madalina, Tipurile de efecte produse de ascultarea muzicii asupra studenților, licenta Socio</t>
  </si>
  <si>
    <t>Vijulan Andreea-Maria. Aspecte motivaționale în domeniul organizațional: impactul oportunităților de formare și al recompenselor. Licență RU - iul 2024</t>
  </si>
  <si>
    <t>Peștereanu Ana-Angela. Factorii psihosociali și tendința de specializare profesională în rândul angajaților din industria auto. Licență RU - iul 2024</t>
  </si>
  <si>
    <t>Pantelimon Ioana Alexa. Ipostaze și efecte ale practicilor de comunicare între angajații din domeniul construcțiilor de autovehicule. Licență RU - iul 2024</t>
  </si>
  <si>
    <t>Cândea Denisa-Maria. Perspective ale angajaților asupra securității și predispoziției la accidentele de muncă în sectorul industrial. Licență RU - iul 2024</t>
  </si>
  <si>
    <t>Bolohan Otilia. Perspective ale angajaților asupra stilului de conducere autoritar în mediul organizațional. Disertație LMO - iul 2024</t>
  </si>
  <si>
    <t>Denisa-Andreea Duiuleasa, 
Calitatea vieții vârstnicilor instituționalizați
 licență (co-tutelă)</t>
  </si>
  <si>
    <t>Baldovin (Sayegh) G. Andreea-Alexandra, Consilierea victimelor violenței domestice,  licență (co-tutelă)</t>
  </si>
  <si>
    <t>Vancea Petruța-Emilia, Rolul consilierii și al activităților derulate în cadrul centrelor de zi în dezvoltarea abilităților sociale ale copiilor care provin din medii dezavantajate, licență (co-tutelă)</t>
  </si>
  <si>
    <t>Tetscu Roxana. 2024. Analiza percepției angajaților asupra legăturii dintre conflictele de la locul de muncă și angajament (lucrare disertatie SGRU)</t>
  </si>
  <si>
    <t>Suma Denisa. 2024. Percepția angajaților asupra procesului de onboarding din organizații (lucrare disertatie SGRU)</t>
  </si>
  <si>
    <t>Mohanu Iulia Andreea. 2024. Perspectiva recrutorilor asupra fenomenului de ghosting în recrutare (lucrare disertatie SGRU)</t>
  </si>
  <si>
    <t>Florea Oana Maria. 2024. Echilibrul viaţă profesională-viaţă privată în domeniul tehnologiei informaţiei (lucrare disertatie SGRU)</t>
  </si>
  <si>
    <t>OCNERIU	-	TEODORA-REBECA, Leadership și management organizațional, BÂRFA CA FORMĂ DE COMUNICARE INFORMALĂ FOLOSITĂ DE ANGAJAȚII DIN SECTORUL INDUSTRIAL</t>
  </si>
  <si>
    <t>Pop		Delia-Elena	M	Leadership și management organizațional	2024	Factorii asociați cu experiența de a fi victima mobbing-ului la locul de muncă.</t>
  </si>
  <si>
    <t xml:space="preserve">VASIU		ADINA BIANCA	M	Resurse umane	2024	Echitatea la locul de muncă. Discriminarea femeilor în contextul organizațiilor multinaționale. </t>
  </si>
  <si>
    <t>Algeorge Emilia, Studiu asupra discriminării angajaților LGBT în România: frecvența și impactul asupra stării profesionale și emoționale, SGRU</t>
  </si>
  <si>
    <t>Bunea Diana, Percepțiile femeilor privind discriminarea lor pe piața muncii, SGRU</t>
  </si>
  <si>
    <t>Dachin Flaviana, FACTORI CARE INFLUENTEAZĂ INTEGRAREA TINERILOR PE PIAȚA MUNCII, PERSPECTIVA ANGAJATORILOR, SGRU</t>
  </si>
  <si>
    <t>Hambasan Elena, Motivația și satisfacția la locul de muncă: impactul asupra retenției angajaților în organizațiile din sectorul privat, SGRU</t>
  </si>
  <si>
    <t>Mihai Bogdan Iulian, Integrarea profesională și experiențele de muncă ale imigranților internaționali din orașul Sibiu, SGRU</t>
  </si>
  <si>
    <t>Corman Cristina, LOIALITATEA ȘI FLUCTUAȚIA PERSONALULUI DIN GRĂDINIȚELE CU PROFIL PRIVAT, LMO</t>
  </si>
  <si>
    <t>Dragan Denisa, UN STUDIU ASUPRA ANGAJAMENTULUI ORGANIZAȚIONAL DIN PERSPECTIVA PERCEPȚIEI EGALITĂȚII DE GEN ȘI DE VÂRSTĂ , LMO</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</si>
  <si>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</si>
  <si>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</si>
  <si>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</si>
  <si>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</si>
  <si>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în Consiliul FSSU2</t>
  </si>
  <si>
    <t>Membru în Consiliul Departamentului</t>
  </si>
  <si>
    <t>Consiliul FSSU</t>
  </si>
  <si>
    <t>Comisia pentru examenele de finalizare a studiilor, nivel licență, naster, program universitar/sesiunea iunie-iulie 2024 și februarie 2025</t>
  </si>
  <si>
    <t>Comisia tehnică de admitere a DIPTP</t>
  </si>
  <si>
    <t>Comisia de echivalare credite</t>
  </si>
  <si>
    <t>Membru, Comisia de concurs pentru CS1 Cristina Paraschiv – Talmațchi, Muzeeul de Istorie Națională și Arheologie Constanța</t>
  </si>
  <si>
    <t>Membru, Comisia Națională a Monumentelor Istorice</t>
  </si>
  <si>
    <t>Președinte, Comisia Zonală Nr. 9 a Monumentelor Istorice</t>
  </si>
  <si>
    <t>Membru, Comisia Națională a Bibliotecilor</t>
  </si>
  <si>
    <t>Membru, Consiliul Științific al Muzeului Național Brukenthal</t>
  </si>
  <si>
    <t>Membru, Grupul de lucru la nivelul Ministerului Culturii, pentru elaborarea unui proiect de lege pentru modificarea și completarea OUG 189/ 2008</t>
  </si>
  <si>
    <t>Comisie concurs asistent universitar poziția 17</t>
  </si>
  <si>
    <t>Consiliul Facultății</t>
  </si>
  <si>
    <t>Comisie echivalare</t>
  </si>
  <si>
    <t>Comisei admitere CR+RLP</t>
  </si>
  <si>
    <t>Consiliul Departamentului IPTP</t>
  </si>
  <si>
    <t>Membru comisie concurs asist univ, poz 17 DIPTP</t>
  </si>
  <si>
    <t>Membru comisie contestații lector univ, poz 25 DIPTP</t>
  </si>
  <si>
    <t>Consiliul Strategic al ULBS</t>
  </si>
  <si>
    <t>Senat</t>
  </si>
  <si>
    <t>Consiliul de Administrație</t>
  </si>
  <si>
    <t xml:space="preserve">Soroștineanu Valeria </t>
  </si>
  <si>
    <t>Comisie admitere gradul didactic I</t>
  </si>
  <si>
    <t>Membru în Consiliul Facultății</t>
  </si>
  <si>
    <t>Membru în Senatul ULBS</t>
  </si>
  <si>
    <t>Mrmbru în Consiliul Departamentului</t>
  </si>
  <si>
    <t>Membru în comisia pentru ocpuarea postului de asistent universitar, poz. 17</t>
  </si>
  <si>
    <t>Membru în Comisia de selecție pentru granturile ERASMUS+</t>
  </si>
  <si>
    <t>Membru comisie admitere grad I</t>
  </si>
  <si>
    <t>Senatul ULBS</t>
  </si>
  <si>
    <t>Comisii de echivalare a studiilor la nivelul DIPTP</t>
  </si>
  <si>
    <t>Comisie de selecție pentru granturile de mobilități Erasmus+</t>
  </si>
  <si>
    <t>Comisie îndrumare doctorat</t>
  </si>
  <si>
    <t>Comisia de analiză a îndeplinirii standardelor ULBS, la un post didactic scos la concurs, pe perioadă determinată, sem. II: Lector universitar, poziția 25</t>
  </si>
  <si>
    <t>comisie contestatii pentru postul de concurs pozitia 25 lector</t>
  </si>
  <si>
    <t>comisie contestatii pentru postul de concurs pozitia 31 asistent</t>
  </si>
  <si>
    <t>comisie  pentru postul de concurs pozitia 27 asistent</t>
  </si>
  <si>
    <t>comisie de contestatii pentru postul de concurs pozitia 10 conferentiar</t>
  </si>
  <si>
    <t>Comisia de analiză a îndeplinirii standardelor ULBS pozitia 25 lector</t>
  </si>
  <si>
    <t>Comisia de analiză a îndeplinirii standardelor ULBS pozitia 31 asistent</t>
  </si>
  <si>
    <t xml:space="preserve">Membru in comisia de concurs pentru postul de LECTOR, pozitia 25 , perioada nedeterminata, </t>
  </si>
  <si>
    <t xml:space="preserve">Membru in comisia de concurs pentru postul de asistent, pozitia 31 , perioada determinata </t>
  </si>
  <si>
    <t>Poziția 25, lector universitar, perioadă nedeterminată</t>
  </si>
  <si>
    <t xml:space="preserve">Poziția 31, asistent universitar, perioadă determinată </t>
  </si>
  <si>
    <t>Poz 10, Conferențiar, perioadă nedeterm</t>
  </si>
  <si>
    <t>Comisiei de contestație la notă</t>
  </si>
  <si>
    <t>Comisia de Etică (Cercetare)</t>
  </si>
  <si>
    <t>Poz 27, asistent</t>
  </si>
  <si>
    <t>membru Consiliul Departamentului</t>
  </si>
  <si>
    <t>membru Consiliul Facultății</t>
  </si>
  <si>
    <t>membru în Senatul ULBS</t>
  </si>
  <si>
    <t>Președinte comisie concurs post lect poz 25</t>
  </si>
  <si>
    <t>Membru comisie concurs asist poz 27</t>
  </si>
  <si>
    <t>Președinte comisie concurs post conf poz 10</t>
  </si>
  <si>
    <t>Membru comisie concurs asist poz 31</t>
  </si>
  <si>
    <t>Comisia de contestație la notă a Departamentului de Psihologie</t>
  </si>
  <si>
    <t>Comisie standarde ULBS post didactic asistent universitar, poz 27</t>
  </si>
  <si>
    <t>Comisie standarde ULBS post didactic asistent universitar, poz 25</t>
  </si>
  <si>
    <t>Comisie standarde ULBS post didactic asistent universitar, poz 31</t>
  </si>
  <si>
    <r>
      <rPr>
        <rFont val="Arial Narrow"/>
        <color rgb="FF000000"/>
        <sz val="10.0"/>
      </rPr>
      <t>Grama</t>
    </r>
    <r>
      <rPr>
        <rFont val="Arial Narrow"/>
        <color rgb="FF000000"/>
        <sz val="10.0"/>
      </rPr>
      <t xml:space="preserve"> Blanca</t>
    </r>
  </si>
  <si>
    <t>Membru comisie contestatii post lector poz.25</t>
  </si>
  <si>
    <t>Membru comisie supleant concurs post asistent poz.31</t>
  </si>
  <si>
    <t>Membru comisie concurs post asistent poz.27</t>
  </si>
  <si>
    <t>membru comisie concurs asistent poz. 27</t>
  </si>
  <si>
    <t>membru comisie concurs asistent poz. 31</t>
  </si>
  <si>
    <t>Asistent universitar poziția 27</t>
  </si>
  <si>
    <t>Comisia de contestații</t>
  </si>
  <si>
    <t>Lector universitar poziția 25</t>
  </si>
  <si>
    <t>Asistent universitar poziția 31</t>
  </si>
  <si>
    <t>https://socioumane.ulbsibiu.ro/wp-content/uploads/2024/07/Comisii-FSSU_2024_2029.pdf</t>
  </si>
  <si>
    <t>membru în Consiliul Facultății</t>
  </si>
  <si>
    <t>membru în Consiliul Departamentului</t>
  </si>
  <si>
    <t xml:space="preserve">membru comisie concurs post conferențiar universitar, poziția 10 </t>
  </si>
  <si>
    <t xml:space="preserve">președinte comisie concurs post asistent universitar, poziția 27 </t>
  </si>
  <si>
    <t>membru în comisia de contestații</t>
  </si>
  <si>
    <t>membru în comisia Erasmus</t>
  </si>
  <si>
    <t xml:space="preserve">Comisie concurs poziție 25 (lector)  </t>
  </si>
  <si>
    <t xml:space="preserve">Comisie concurs poziție 31 (asistent)  </t>
  </si>
  <si>
    <t>Comisia de concurs lector universitar, poziția 25</t>
  </si>
  <si>
    <t>Comisia de concurs asistent universitar, poziția 27</t>
  </si>
  <si>
    <t>membru in Comisie concurs</t>
  </si>
  <si>
    <t>Membru Consiliul Departamentului</t>
  </si>
  <si>
    <t>Membru Consiliul Facultații</t>
  </si>
  <si>
    <t>Membru Senat</t>
  </si>
  <si>
    <t>membru în Consiliul de Administrație</t>
  </si>
  <si>
    <t>membru în comisia de concurs pentru postul nr. 5 din statul de funcţiuni al Departamentului/ Centrului de Psihopedagogie Specială din cadrul Facultăţii/ Institutului de Psihologie și Științe ale Educației a/al Universităţii “Babeş-Bolyai” din Cluj-Napoca</t>
  </si>
  <si>
    <t>membru în comisia de concurs pentru ocuparea postului de Profesor, poziţia 4, din statul de funcţii al Departamentului de Științe ale Educațieidin cadrul Facultăţii/ Institutului de Psihologie și Științe ale Educației a/al Universităţii “Babeş-Bolyai” din Cluj-Napoca</t>
  </si>
  <si>
    <t>membru în comisia de concurs pentru postul nr. 4 din statul de funcţiuni al Departamentului de Psihopedagogie specială din cadrul Facultăţii de Psihologie și Științe ale Educației a Universităţii “Babeş-Bolyai” din Cluj-Napoca</t>
  </si>
  <si>
    <t>membru al Comisiei de concurs pentru ocuparea postului de Conferenţiar,  poziţia 13, de la Facultatea de Ştiinţe ale Educaţiei, Științe Sociale și Psihologie, Departamentul de Științe ale Educației, Universitatea Naționala de Știință și Tehnologie POLITEHNICA București, Centrul Universitar Pitești.</t>
  </si>
  <si>
    <t>membru al comisiei de examen organizat de Universitatea de Vest din Timișoara, Facultatea de Sociologie și Psihologie, pentru promovarea în cariera didactică pe postul didactic de CONFERENȚIAR, poziția 7, Departamentul de ȘTIINȚE ALE EDUCAȚIEI</t>
  </si>
  <si>
    <t>membru al comisiei de examen organizat de Universitatea de Vest din Timișoara, Facultatea de Sociologie și Psihologie, examen de promovare pentru ocuparea postului de profesor universitar, poziția 7</t>
  </si>
  <si>
    <t>membru al comisiei de examen organizat de Universitatea de Vest din Timișoara, Facultatea de Sociologie și Psihologie, pentru promovarea în cariera didactică pe postul didactic de CONFERENȚIAR, poziția 8, Departamentul de ȘTIINȚE ALE EDUCAȚIEI</t>
  </si>
  <si>
    <t>membru în comisia pentru analiza și susținerea tezei de doctorat “Strategii de formare a cadrelor didactice din gimnaziu în perspectivă incluzivă, prin comunități de practică”, drd. Dumitrescu (Ionescu) Daniela,coordonare științifică prof. univ. dr. emerit DHC Ecaterina Vrăsmaș</t>
  </si>
  <si>
    <t>membru în comisia pentru analiza și susținerea tezei de doctorat “Relațiile dintre învățarea autoreglată, orientarea scopurilor de învățare și rezultatele academice”, drd. Leonte Roxana-Elena, sub coordonare științifică conf. univ. dr. Florin-Vasile Frumos</t>
  </si>
  <si>
    <t>comisia de concurs pentru  postul 21 de confereniar, domeniul filologie din cadrul Facultății de Științe ale Educației, Psihologie și Asistență socială, Universitatea ,,Aurel Vlaicu din Arad”.</t>
  </si>
  <si>
    <t>comisia de concurs pentru postul de profesor universitar, poziția 23, de la DPPD, Universitatea de Vest, Timisoara</t>
  </si>
  <si>
    <t>Consiliul Departamentului</t>
  </si>
  <si>
    <t>Comisia ME pentru finalizarea planurilor de invatamant</t>
  </si>
  <si>
    <t>Comisie de susținere teză doctorat IOSUD-UNIVERSITATEA DE VEST DIN TIMIȘOARA
FACULTATEA DE ARTE ȘI DESIGN
ȘCOALA DOCTORALĂ DE ARTE
DOMENIUL: ARTE VIZUALE, Cf. Deciziei Nr. 139 din 26.08.2024, dovadă atașată</t>
  </si>
  <si>
    <t xml:space="preserve">Comisie de susținere teză doctorat IOSUD-UNIVERSITATEA DE VEST DIN TIMIȘOARA
FACULTATEA DE ARTE ȘI DESIGN
ȘCOALA DOCTORALĂ DE ARTE
DOMENIUL: ARTE VIZUALE, Cf. Deciziei Nr. 131 din 21.08.2024, dovadă atașată
</t>
  </si>
  <si>
    <t>Comisie de susținere teză doctorat IOSUD-UNIVERSITATEA DE VEST DIN TIMIȘOARA
FACULTATEA DE ARTE ȘI DESIGN
ȘCOALA DOCTORALĂ DE ARTE
DOMENIUL: ARTE VIZUALE, Cf. Deciziei Nr. 78 din 25.06.2024, dovadă atașată</t>
  </si>
  <si>
    <t>președinte comisie concurs poziția 52 din statul de funcțiuni</t>
  </si>
  <si>
    <t>Comisia de etică în cercetarea științifică (CECS)</t>
  </si>
  <si>
    <t>Comisia de echivalare a studiilor</t>
  </si>
  <si>
    <t xml:space="preserve">Comisie verificare Gradis nivel de departament </t>
  </si>
  <si>
    <t>Comisie ocupare post didactic, poziția 52 din statul de funcțiuni</t>
  </si>
  <si>
    <t>membru în Comisia de Etică și Deontologie FSSU ULBS</t>
  </si>
  <si>
    <t>membru în Comisia de Evaluarea și Asigurarea Calității FSSU ULBS</t>
  </si>
  <si>
    <t>membru în Consiliul Departamentului DPPD</t>
  </si>
  <si>
    <t>membru în Consiliul Facultății FSSU</t>
  </si>
  <si>
    <t>membru în Consiliul Facultății, conform Anexă la Hotărârea Senatului nr. 5918 din 15.12.2023, mandatul 2024-2029</t>
  </si>
  <si>
    <t xml:space="preserve">Membru în Consiliul științific - CENTRUL DE CERCETARE ŞI ANALIZĂ PSIHOPEDAGOGICĂ https://centers.ulbsibiu.ro/ccap/consiliu_stiintific/index.php </t>
  </si>
  <si>
    <t>Comisie verificare Gradis Departament</t>
  </si>
  <si>
    <t>Comisie ocupare a posturilor semI</t>
  </si>
  <si>
    <t>Concurs post didactic asistent universitar pozitia 52 DPPD - candidat Roșoga-Popa Daniela Carmen</t>
  </si>
  <si>
    <t>Președinte Comisia de Etică</t>
  </si>
  <si>
    <t xml:space="preserve">Membru Consiliul Departamentului </t>
  </si>
  <si>
    <t>Membru Consiliul Facultății</t>
  </si>
  <si>
    <t>Consiliul facultății</t>
  </si>
  <si>
    <t xml:space="preserve">Consiliul departamentului </t>
  </si>
  <si>
    <t>Comisia de activități studențești</t>
  </si>
  <si>
    <t>Consiliul Departamentului RIȘPSS</t>
  </si>
  <si>
    <t>COMISIA DE CONCURS PENTRU OCUPAREA POSTULUI DIDACTIC ȘI DE CERCETARE POZIȚIA 28
FEBRUARIE 2024</t>
  </si>
  <si>
    <t>Comisia Administrativă, Patrimoniu și Strategii</t>
  </si>
  <si>
    <t>Senatul ULBS, mandat 2020-2024 (octombrie-noiembrie, 2 luni din cele 10 ale anului universitar)</t>
  </si>
  <si>
    <t xml:space="preserve">Comisie selectie Erasmus </t>
  </si>
  <si>
    <t>Comisie Concurs Asistnet Universitar Poz. 50</t>
  </si>
  <si>
    <t>Comisie de concurs pentru ocuparea posturilor didactice/ Comisie analiza îndeplinirii standardelor ULBS  - membru</t>
  </si>
  <si>
    <t>Comisia studențească</t>
  </si>
  <si>
    <t>Comisia ERASMUS</t>
  </si>
  <si>
    <t>Consiliul departamentului</t>
  </si>
  <si>
    <t>Comisie de concurs Jurnalism,asist. univ. 50, președinte</t>
  </si>
  <si>
    <t xml:space="preserve">Pintea Adina </t>
  </si>
  <si>
    <t>Membru Comisie concurs, Departamentul Asistență Socială, Jurnalism, Relații Publice și Sociologie, Asistent universitar, poziția 50</t>
  </si>
  <si>
    <t>Senat ULBS - https://senat.ulbsibiu.ro/organizare/membri-senat/</t>
  </si>
  <si>
    <t>Comisia de Etică (adv.)</t>
  </si>
  <si>
    <t>40 X 8</t>
  </si>
  <si>
    <t>Comisia de etică a FSSU</t>
  </si>
  <si>
    <t>Comisia de calitate a FSSU</t>
  </si>
  <si>
    <t>Comisie concurs post, poz 49</t>
  </si>
  <si>
    <t>Comisie avizare pr. PN III-P1-1.1-TE 2021-0186 (decizie 384/26.04.2024</t>
  </si>
  <si>
    <t>Comisie selecție drd SafeHabitus PN IV-P8-8.1-PRE-HE-ORG-2023-0152 (decizie 1317/3010.2024</t>
  </si>
  <si>
    <t xml:space="preserve">FSSU 6 </t>
  </si>
  <si>
    <t>comisie verificare standarde, Conferenfiar universitar, pozitia 10,</t>
  </si>
  <si>
    <t>comisie de avizare a îndeplinirii indicatorilor pentru proiectul TE 35/2022</t>
  </si>
  <si>
    <t>comisie de concurs 1317/30.10.2024 (Proiectul PN-IV-P8-8.1-PRE-HE-ORG-2023-0152, Contract nr: 53PHE din 03/01/2024).</t>
  </si>
  <si>
    <t>Consiliul DASJRPS (semestrul I)</t>
  </si>
  <si>
    <t>Comisii concurs ULBS: asistent 49 (membru)</t>
  </si>
  <si>
    <t>Comisii concurs UBB: conferențiar 50 (membru) - Departamentul de Sociologie și Asistență Socială în Limba Maghiară</t>
  </si>
  <si>
    <t>Comisii concurs Universitatea Transilvania din Brașov: conferențiar 20 (membru), conferențiar 21 (membru), conferențiar 22 (membru) - Departamentul de Științe Sociale și ale Comunicării</t>
  </si>
  <si>
    <t>20 * 3</t>
  </si>
  <si>
    <t>Comisia de Etică și Deontologie
 nivel facultate https://socioumane.ulbsibiu.ro/wp-content/uploads/2024/07/Comisii-FSSU_2024_2029.pdf</t>
  </si>
  <si>
    <t>Consiliul Executiv EduHub   https://eduhub.ulbsibiu.ro/consiliul-executiv/</t>
  </si>
  <si>
    <t>Comisie concurs asistent poziția 49, perioadă determinată</t>
  </si>
  <si>
    <t>Comisie avizare indeplinire indicatori proiect TE 35-2022</t>
  </si>
  <si>
    <t>Comisie elaborare Ghid prevenirea și combaterea hărțuirii</t>
  </si>
  <si>
    <t>Comisia de contestații a examenelor FSSU</t>
  </si>
  <si>
    <t>Comisie concurs pentru ocuparea posturilor didactice, Asistent 49</t>
  </si>
  <si>
    <t>membru comisie de concurs - post asistent poz 49</t>
  </si>
  <si>
    <t>membru comisie selecție Erasmus</t>
  </si>
  <si>
    <t>membru comisie echivalare Erasmus</t>
  </si>
  <si>
    <t>Comisie avizare indicatori cercetare (HCA12/26.04.2024-Anexa2)</t>
  </si>
  <si>
    <t>Comisie abilitare U.Oradea _Saveanu Sorana (UO: 184/08.04.2024)</t>
  </si>
  <si>
    <t>Comisie abilitare UVT_Dinca Melinda (UVT:199/31.10.2024)</t>
  </si>
  <si>
    <t>Comisie abilitare UNITBV_Razvan Andronic (CNATDCU:16051/14.10.2024)</t>
  </si>
  <si>
    <t>Comisie abilitare UAIC _Enache Tusa (UAIC: 12/25.06.2024)</t>
  </si>
  <si>
    <t>Comisie post didactic UNITBV (membru, pozitia 20, conferentiar, decizia 6.0018/29.05.2024)</t>
  </si>
  <si>
    <t>Comisie post didactic UNITBV (membru, pozitia 21, conferentiar, decizia 6.0018/29.05.2024)</t>
  </si>
  <si>
    <t>Comisie post didactic UNITBV (membru, pozitia 22, conferentiar, decizia 6.0018/29.05.2024)</t>
  </si>
  <si>
    <t>Comisie sustinere teza doctorat SNSPA (CULCEAG P. IOANA ADRIANA)</t>
  </si>
  <si>
    <t>Comisie sustinere teza doctorat SNSPA (BENGA CORINA decizia SNSPA nr. 943 din 25.10.2024)</t>
  </si>
  <si>
    <t>Comisie sustinere teza doctorat UBB (Abeer Jiries https://socasis.ubbcluj.ro/sustinere-publica-teza-de-doctorat-abeer-jiries/)</t>
  </si>
  <si>
    <t>Comisie AFT, disertatie (HCF 286 din 10.06.2024)</t>
  </si>
  <si>
    <t>Comisie AFT, licenta (HCF 289 din 04.07..2024)</t>
  </si>
  <si>
    <t>Comisie post didactic (presedinte, pozitia 49, asistent,  ULBS)-H.S.5918/15.12.2023</t>
  </si>
  <si>
    <t>Comisie post didactic (presedinte, pozitia 4, profesor,  ULBS)-H.S.2917/06.06.2024</t>
  </si>
  <si>
    <t>Subcomisia de Etică în cercetarea științifică</t>
  </si>
  <si>
    <t>40/lună</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</si>
  <si>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</si>
  <si>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</si>
  <si>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</si>
  <si>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</si>
  <si>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</si>
  <si>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</si>
  <si>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</si>
  <si>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</si>
  <si>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t>
  </si>
  <si>
    <t>consultatii</t>
  </si>
  <si>
    <t>tutoraat anul I</t>
  </si>
  <si>
    <t>tutoraat anul II</t>
  </si>
  <si>
    <t>consultații</t>
  </si>
  <si>
    <t>Tutorat anul III Istorie + SPMBC</t>
  </si>
  <si>
    <t xml:space="preserve">consultații </t>
  </si>
  <si>
    <t>tutorat</t>
  </si>
  <si>
    <t>practica de specialitate</t>
  </si>
  <si>
    <t>Practică de specialitate</t>
  </si>
  <si>
    <t>Practică</t>
  </si>
  <si>
    <t>Practică de specialitate anul II</t>
  </si>
  <si>
    <t>Sorotineanu Valeria</t>
  </si>
  <si>
    <t>Practică Direcția Județeană pentru Cultură</t>
  </si>
  <si>
    <t>practică de specialitate</t>
  </si>
  <si>
    <t>Consultatii</t>
  </si>
  <si>
    <t>56 + 200</t>
  </si>
  <si>
    <t>Consultații studenți</t>
  </si>
  <si>
    <t>tutore an 2 master clinică</t>
  </si>
  <si>
    <t>CONSULTATIISTUDENTI</t>
  </si>
  <si>
    <t xml:space="preserve">consultatii </t>
  </si>
  <si>
    <t>consultații licență</t>
  </si>
  <si>
    <t>Tutorat- anul I mPMODIO</t>
  </si>
  <si>
    <t xml:space="preserve">Consultații </t>
  </si>
  <si>
    <t>Eugen Iordanescu</t>
  </si>
  <si>
    <t>FSSU&amp;</t>
  </si>
  <si>
    <t>Tutorat an II</t>
  </si>
  <si>
    <t>14*3</t>
  </si>
  <si>
    <t>tutorat an 2 PMLC</t>
  </si>
  <si>
    <t>Tutorat anul I mPMLCEI</t>
  </si>
  <si>
    <t>Tutorat anul II mPMLCEI</t>
  </si>
  <si>
    <t xml:space="preserve">I  Masterat IESI </t>
  </si>
  <si>
    <t>toate disciplinele</t>
  </si>
  <si>
    <t>tutorat an I ME</t>
  </si>
  <si>
    <t>Tutorat anul II, Mater ME</t>
  </si>
  <si>
    <t>consultati</t>
  </si>
  <si>
    <t>tutorat an 3 PIPP ID</t>
  </si>
  <si>
    <t>Consultatii  IAC</t>
  </si>
  <si>
    <t>Consultatii TIC</t>
  </si>
  <si>
    <t>Consultatii practica pedagogica</t>
  </si>
  <si>
    <t>tutorat master IESI anul I</t>
  </si>
  <si>
    <t>consultații - coordonare lucrări (licență, master, Nivelul 1 și 2)</t>
  </si>
  <si>
    <t>FSSSU 5</t>
  </si>
  <si>
    <t>CONSULTATII</t>
  </si>
  <si>
    <t xml:space="preserve">TUTORAT </t>
  </si>
  <si>
    <t>tutorat PIPP GE promoție 2022-2025</t>
  </si>
  <si>
    <t>consultatii conform orar https://socioumane.ulbsibiu.ro/team/alina-maria-moldovan/</t>
  </si>
  <si>
    <t>Tutorat (generația 2021-2024)</t>
  </si>
  <si>
    <t>Consultații studente PIPP</t>
  </si>
  <si>
    <t>Tutorat PU I</t>
  </si>
  <si>
    <t>Tutorat ME I</t>
  </si>
  <si>
    <t>tutorat an I Pipp Ge</t>
  </si>
  <si>
    <t>Consultaäii</t>
  </si>
  <si>
    <t>consultaţii</t>
  </si>
  <si>
    <t>Tutorat anul II, PIPP ID</t>
  </si>
  <si>
    <t>Practica de specialitate</t>
  </si>
  <si>
    <t xml:space="preserve">Tutorat </t>
  </si>
  <si>
    <t>Tutorat - Studii de securitate anul I</t>
  </si>
  <si>
    <t>paractică</t>
  </si>
  <si>
    <t xml:space="preserve"> tutorat</t>
  </si>
  <si>
    <t xml:space="preserve">Consultatii </t>
  </si>
  <si>
    <t>tutorat - anul III CRP</t>
  </si>
  <si>
    <t>Practică de specialitate, II J</t>
  </si>
  <si>
    <t>tutorat II Jurnalism</t>
  </si>
  <si>
    <t>Tutorat - Master, Asistența socială a grupurilor vulnerabile, Anul II</t>
  </si>
  <si>
    <t>Tutore SGRU II (doar semestrul al II-lea)</t>
  </si>
  <si>
    <t>Tutorat AS III</t>
  </si>
  <si>
    <t>Tutorat, master SGRU, anul I</t>
  </si>
  <si>
    <t>consultații licență și master</t>
  </si>
  <si>
    <t>tutorat RU</t>
  </si>
  <si>
    <t>Tutore an I LMO</t>
  </si>
  <si>
    <t>Consultatii programe master și licenta</t>
  </si>
  <si>
    <t>Tutorat Sociologie</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</si>
  <si>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</si>
  <si>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</si>
  <si>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</si>
  <si>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</si>
  <si>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</si>
  <si>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</si>
  <si>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Cercul de pictura (Pregatiri expozitii, Panotari simeze, Workshop-uri, dezbateri asupra tematicilor artistice contemporane, etc) - Coordonator Contract de parteneriat</t>
  </si>
  <si>
    <t>Prelegere și Coordonare Atelier de Artă cu Tema Arta ecologică ”Planeta mea”, 22 aprilie 2024, Scoala Regina Maria, Sala 49, împreună cu studenții: Stoian Andrei, Roman Georgeta, Nicolae Vintilă și Sabău Maria, am realizat cu elevii cl.a VIII-a.</t>
  </si>
  <si>
    <t>Coordonator Expozițe de Artă plastică cu Tema Arta ecologică ”Planeta mea”, cu lucrări realizate de studentii Specializarii Conservare-Restaurare si lucrari ale  elevilor cl.a VIII-a D, de la SC. Regina Maria din Sibiu, la Evenimentul ”Flori pe Scări” Din Piața Aurarilor, 10-12 mai 2024</t>
  </si>
  <si>
    <t>Expoziția de fotografie. PHOTO startup. 7-18 octombrie 2024. Anul III CR - promotia 2023-2024</t>
  </si>
  <si>
    <r>
      <rPr>
        <rFont val="Arial Narrow"/>
        <color theme="1"/>
        <sz val="10.0"/>
      </rPr>
      <t>Școala de vară. Ediția a III-a.</t>
    </r>
    <r>
      <rPr>
        <rFont val="Arial Narrow"/>
        <color rgb="FFFF0000"/>
        <sz val="10.0"/>
      </rPr>
      <t xml:space="preserve"> </t>
    </r>
    <r>
      <rPr>
        <rFont val="Arial Narrow"/>
        <color theme="1"/>
        <sz val="10.0"/>
      </rPr>
      <t xml:space="preserve">Restaurare componente icoanostas, 8-19 iulie 2024, Mănăstirea Brâncoveanu </t>
    </r>
  </si>
  <si>
    <t>SALONUL ABSOLVENȚILOR. Expoziție de postere. Promotia 2023-2024 (licență CR si master RLP -19 participanti) noiembrie 2024</t>
  </si>
  <si>
    <t>Salonul absolventilor,  Expozitie de postere, 30.11.2024, membru in comitetul stiintific</t>
  </si>
  <si>
    <t>SALONUL ABSOLVENȚILOR. Expoziție de postere. Promoția 2023-2024 (licență CR și master RLP -19 participanți) noiembrie 2024 -</t>
  </si>
  <si>
    <r>
      <rPr>
        <rFont val="Arial Narrow"/>
        <color theme="1"/>
        <sz val="10.0"/>
      </rPr>
      <t xml:space="preserve">Școala de vară </t>
    </r>
    <r>
      <rPr>
        <rFont val="Arial Narrow"/>
        <i/>
        <color theme="1"/>
        <sz val="10.0"/>
      </rPr>
      <t>Restaurare componente iconostas</t>
    </r>
    <r>
      <rPr>
        <rFont val="Arial Narrow"/>
        <color theme="1"/>
        <sz val="10.0"/>
      </rPr>
      <t xml:space="preserve"> </t>
    </r>
    <r>
      <rPr>
        <rFont val="Arial Narrow"/>
        <color theme="1"/>
        <sz val="10.0"/>
      </rPr>
      <t>organizată la Centrul de Patrimoniu Cultural „Radu Brâncoveanu” de la Mănăstirea Brâncoveanu, Sâmbăta de Sus</t>
    </r>
  </si>
  <si>
    <t>Expoziția de fotografie PHOTO start-up a studenților de la specializarea Conservare și Restaurare, anul III, promoția 2023-2024, Biblioteca ASTRA Sibiu</t>
  </si>
  <si>
    <t>Expoziția de postere „Salonul absolvenților” a studenților de la specializarea Conservare și Restaurare, anul III, promoția 2023-2024, Biblioteca ASTRA Sibiu</t>
  </si>
  <si>
    <t>Excursie de studiu, mai 2024, cca 15 studenți, coordonator</t>
  </si>
  <si>
    <t>Coordonator: Cercul de Istorie Veche și Arheologie</t>
  </si>
  <si>
    <t>Excursie Limesul roman din zona Masivului Cozia/Castrul Arutela</t>
  </si>
  <si>
    <t>Excursie Rezervație calcare eocene Turnu Roșu</t>
  </si>
  <si>
    <r>
      <rPr>
        <rFont val="Arial Narrow"/>
        <color rgb="FF000000"/>
        <sz val="10.0"/>
      </rPr>
      <t>Săptămâna de Orientare 2024 la FSSU, prelegere pe tema</t>
    </r>
    <r>
      <rPr>
        <rFont val="Arial Narrow"/>
        <i/>
        <color rgb="FF000000"/>
        <sz val="10.0"/>
      </rPr>
      <t xml:space="preserve"> Ce ne spune trecutul</t>
    </r>
    <r>
      <rPr>
        <rFont val="Arial Narrow"/>
        <color rgb="FF000000"/>
        <sz val="10.0"/>
      </rPr>
      <t>?</t>
    </r>
  </si>
  <si>
    <t xml:space="preserve"> Membru comitetul de organizare Conferința Studențească: Noi provocări în științele socio-umane la începutul mileniului III (online)</t>
  </si>
  <si>
    <t>coordonare cerc studențesc (Cercul de Medievistică Radu Popa)</t>
  </si>
  <si>
    <t>excursie de studii: Cluj-Napoca, Dăbâca</t>
  </si>
  <si>
    <t>Revista de Antropologie Culturală</t>
  </si>
  <si>
    <t>Conferința ştiinţifică studenţească internaţională cu tema Noi provocări în Ştiinţele socioumane la începutul mileniului III, ediția a VI-a</t>
  </si>
  <si>
    <t>Prelegere pe tema stiintifica "Profilul infractional" , organizat in data de 26.04.2024, in  Sibiu, la Centrul de Probatiune Sibiu,   activitate derulată prin proiectul „Corecțional (Correctional)”, finanțat prin Programul „Justiție”, în cadrul Mecanismului Financiar Norvegian 2014 – 2021</t>
  </si>
  <si>
    <t>Organizator workshop Scoala de Vara ULBS, cu workshopul Psihologia emotiilor,  Ediția cu numărul 5 a Bridge Summer School - ULBS, participanti 60 de elevi, perioada 15-28 iulie 2024</t>
  </si>
  <si>
    <t>Adela-Sandra KATAY (Universitatea „Lucian Blaga” din Sibiu), Discriminarea profesională a militarilor diagnosticați cu tulburarea de stres post-traumatic (PTSD)- Noi provocări în Ştiinţele socio-umane la începutul mileniului III, Ediția a VI-a (online) -coordonator lucrare studențească prezentată la conferință</t>
  </si>
  <si>
    <t>Alexandra Georgiana ICOVOIU (Universitatea „Lucian Blaga” din Sibiu), Managerul vârstnic, mai competent în gestionarea relațiilor cu angajații?-Noi provocări în Ştiinţele socio-umane la începutul mileniului III, Ediția a VI-a (online)  -coordonator lucrare studențească prezentată la conferință</t>
  </si>
  <si>
    <t xml:space="preserve"> Elisa Monica BERTEA (Universitatea „Lucian Blaga” din Sibiu), Agresivitatea – comportament contraproductiv în mediul organizațional -Noi provocări în Ştiinţele socio-umane la începutul mileniului III, Ediția a VI-a (online)  -coordonator lucrare studențească prezentată la conferință</t>
  </si>
  <si>
    <t>Nadia Victoriana CIORBĂ (Universitatea „Lucian Blaga” din Sibiu), Discriminarea de gen a femeilor în diplomație -Noi provocări în Ştiinţele socio-umane la începutul mileniului III, Ediția a VI-a (online)  -coordonator lucrare studențească prezentată la conferință</t>
  </si>
  <si>
    <t>Catrinel-Ana MUNTEANU (Universitatea „Lucian Blaga” din Sibiu), Discriminarea persoanelor vârstnice de către personalul medical -Noi provocări în Ştiinţele socio-umane la începutul mileniului III, Ediția a VI-a (online)  -coordonator lucrare studențească prezentată la conferință</t>
  </si>
  <si>
    <t>Arnaldo Spalacci, University of Bologna, Italy/The transformations of masculinity. New profiles of men/eveniment stiintific/International week 2024/20 mai 2024/80 studenti/coordonator</t>
  </si>
  <si>
    <t>Rossella Certini,Emiliano Macinai,University of Florence, Italy/Equity and Quality in Education/eveniment stiintific/International week 2024/21 mai 2024/20 studenti/coordonator</t>
  </si>
  <si>
    <t>Conferința Internaționala Științifica Studențeasca „Noi provocări în Științele Socio-Umane la începutul mileniului III”, membru comitet stiintific</t>
  </si>
  <si>
    <t>Excursie de studii la Hosman, weekend de pedagogie experiențială pentru studenți</t>
  </si>
  <si>
    <t>Expoziția studenților PIPP DE An II - 13 Iunie 2024, ULBS, locație: Facultatea de Științe Socio-Umane, Departamentul de Istorie, Patrimoniu și Teologie Protestantă, Bulevardul Victoriei 40_dovadă atașată</t>
  </si>
  <si>
    <t>Expoziția studenților IESI – An II, Universitatea „Lucian Blaga”, Facultatea de Drept, Calea Dumbrăvii 34, Vernisaj 7 decembrie 2024, dovadă atașată</t>
  </si>
  <si>
    <t>Expoziția studenților PIPP DE - An I, Universitatea „Lucian Blaga”, Facultatea de Științe Socio-Umane, Departamentul de Istorie, Patrimoniu și Teologie Protestantă, Bulevardul Victoriei 40, Vernisaj 12 decembrie 2024, dovadă atașată; https://www.facebook.com/share/p/1BdQmHumRY/</t>
  </si>
  <si>
    <t>Expoziția studenților PIPP RO ID - An III, Universitatea „Lucian Blaga”, Facultatea de Drept, Calea Dumbrăvii 34, Vernisaj 14 decembrie 2024, dovadă atașată</t>
  </si>
  <si>
    <t>Expoziția studenților PIPP RO ZI - An III, Universitatea „Lucian Blaga”, Facultatea de Drept, Calea Dumbrăvii 34, Vernisaj 18 decembrie 2024, dovadă atașată</t>
  </si>
  <si>
    <t>Școala de Vară Ediția a III-a Restaurare componente iconostas, Centrul de Patrimoniu Cultural „Radu Brâncoveanu” de la Mănăstirea Brâncoveanu, Sâmbăta de Sus - Facultatea de Științe Socio-Umane, 8-19 iulie 2024, dovadă atașată</t>
  </si>
  <si>
    <t>Expoziție de postere Salonul absolvenților 2024, Foaierul Bibliotecii Județene ASTRA - Sibiu, Vernisaj 26 noiembrie 2024, ora 17.00, absolvent Cătălin Rambulea, coordonator intervenții de specialitate - Conf. univ. dr. Alina Geanina Ionescu, dovadă atașată</t>
  </si>
  <si>
    <t>Colocviu studențesc, VIITORUL ÎNCEPE AZI:  SOLUȚII PRACTICE PENTRU PROGRES IN  INVATAMANTUL PRIMAR, organizator principal</t>
  </si>
  <si>
    <t xml:space="preserve">1 spectacole muzicale/performative (spectavol de crăciun la Aula, Victoriei 40) </t>
  </si>
  <si>
    <t>Seminar cu Christine Grahl (Singschule der Evangelischen Kirche Hermannstadt): Lucrarea cu corul copiilor, 16.04.2024</t>
  </si>
  <si>
    <t>Excursie de studii și vizită de documentare - exemple de bune practici în educația incluzivă la Școala Gimnazială Cârța din județul Sibiu, din care face parte atelierul  "Play, Explore, Learn", destinat învățării prin joc și explorare, cu masteranzii programului de studii IESI, 19 aprilie 2024.</t>
  </si>
  <si>
    <t>Vizită la CSEI Nr. 2 din Sibiu cu masteranzii programului de studii IESI, ocazie de analiză a bunelor practici prezentate de prof. Aurelia Guțan, în 22 martie 2024 – de Ziua Internațională a Persoanelor cu Sindrom Down.</t>
  </si>
  <si>
    <t>Recital de colinde susșinut de studenții PIPP, Biblioteca Astra, Sala Festiva,12.12.2023 - coordonator moment artistic</t>
  </si>
  <si>
    <t>excursia de studii (Bucureşti), 2 zile</t>
  </si>
  <si>
    <t>Recital de colinde susținut de studenții specializării PIPP, Biblioteca ASTRA, Sala Festivă, 12 dec 2023 - coordonator</t>
  </si>
  <si>
    <t xml:space="preserve">Cocert de Colinde, susținut de studenții și profesorii specializării Muzică religioasă, 21.12.2023 - coordonator și solist </t>
  </si>
  <si>
    <t>Concert educativ „Spărgătorul de nuci” de Piotr Ilici Ceaikovski,  parteneriat cu Filamonica de Stat Sibiu, 8 dec, 2023</t>
  </si>
  <si>
    <t>Conferința Științifică Studențească Națională cu participare internațională „Noi provocări în științele socio-umane la începutul mileniului III”, 26 mai 2023,  organizator principal</t>
  </si>
  <si>
    <t>Atelier FastSoftSkills</t>
  </si>
  <si>
    <t>Saptamana de orientare</t>
  </si>
  <si>
    <t>Saptamana magică</t>
  </si>
  <si>
    <t>Conferința Științifică Studențească Națională cu participare internațională „Noi provocări în științele socio-umane la începutul mileniului III”, 26 mai 2023,  membru în comitetul de organizare</t>
  </si>
  <si>
    <t>Școala de vară ULBS, cu CinemaPolis</t>
  </si>
  <si>
    <t>Saptamana de orientare (prima saptamana din octombrie)</t>
  </si>
  <si>
    <t>Saptamana magică (saptamana de dinaintea vacantei de Craciun)</t>
  </si>
  <si>
    <t>Proiectul CinemaPolis pentru licee (2 clase Liceul Economic, 2 clase Octavian Goga, 2 clase Onisifor Ghibu)</t>
  </si>
  <si>
    <t>Mentor Panel „Interdisciplinaritate și securitate”(studenți doctoranzi), Academia Națională de Informații „Mihai Viteazul”, București, 18.09.2024</t>
  </si>
  <si>
    <t xml:space="preserve">Membru în juriu - „EU Agenda, 2nd Edititon, European Union Enlargment Policy”, Facultatea de Drept, 31 Mai 2024 </t>
  </si>
  <si>
    <t xml:space="preserve">Organizare prezentare de carte Dragoș Dragoman,„Împotriva utopiei”, Editura  Alexandria, Suceava, 2024. Prezentare: Ph.D. Andreea Zamfira </t>
  </si>
  <si>
    <t>Organizare prelegere publică - Ph.D.Nicolae Radu,  Expert, Romanian Agency for Quality Assurance in Higher Education, „The New World Order and the Need for Peace. Why are Innocent People Dying in Israel, Palestine, Lebanon, Iran and Ukraine?”</t>
  </si>
  <si>
    <t xml:space="preserve">Organizare prezentare de carte Andreea Alexandra Dincă, „Rolul analistului de intelligence în contextul dezvoltării inteligenței artificiale” Editura PIM, Iași, 2024. Prezentare: Ph.D. Nicoleta Munteanu </t>
  </si>
  <si>
    <t xml:space="preserve">Organizare prelegere publică - Ph.D. Dan Sandovici, Special Representative for the Middle East of the Euro-Atlantic Resilience Centre, former Ambassador of Romania to the Syrian Arab Republic, „The Role of Religious and Ethnic Factors in Ensuring Human Security in the Middle East and Other Regions” </t>
  </si>
  <si>
    <t xml:space="preserve">Spechea Marius </t>
  </si>
  <si>
    <t>Vizită de studiu și documentare și participare cu un grup de studenții din anul II Studii de Securitate în perioada 13-15 noiembrie 2024 la Conferința Gandirea Militară Romanească din București la Cercul Militar București</t>
  </si>
  <si>
    <t>3x8 =24</t>
  </si>
  <si>
    <t>Workshop FORTHEM - Career wellbeing - Strategies for managing emotions in professional contexts</t>
  </si>
  <si>
    <t xml:space="preserve">Conferința Studențească „Noi provocări în științele socio-umane la începutul mileniului III”/ „New Challenges in the Social Sciences and Humanities at the Beginning of the 3rd Millennium”, ediția a VII-a, eveniment științific, 31 mai 2024, membru în comitetul de organizare, https://socioumane.ulbsibiu.ro/studenti/conferinta-studenteasca/ </t>
  </si>
  <si>
    <t>Concurs „Games of Science” - 29 martie 2024, eveniment național de popularizare științifică, membru al juriului/ comitet științific</t>
  </si>
  <si>
    <t>Conferința științifică studențească "Noi provocări în științele socio-umane la începutul mileniului III (ediția a VII-a), Sibiu, 31 mai 2024, 100 participanți,  (membru în comitetul de organizare), https://socioumane.ulbsibiu.ro/studenti/conferinta-studenteasca/</t>
  </si>
  <si>
    <t>Organizare workshop film împreună cu Technische Hochschule Würzburg-Schweinfurt, Germania, 22 octombrie 2023</t>
  </si>
  <si>
    <t>Organizare eveniment filmare CNM Astra, interviu cu dir. adj. dr. Ovidiu Baron, 23  octombrie 2023</t>
  </si>
  <si>
    <t>Organizare eveniment film Centrul Cultural German, interviu cu dir. Ana-Maria Daneș, 24 octombrie 2023</t>
  </si>
  <si>
    <t>Organizare eveniment film Mărginimea Sibiului, interviuri Rășinari, 25 octombrie 2023</t>
  </si>
  <si>
    <t>Organizare eveniment film Liceul Teoretic Săliște, interviu cu dir.dr. Marius Boromiz, 26 octombrie 2023</t>
  </si>
  <si>
    <t>Organizare  finalizare proiect film, prezentare în Aula Magna, împreună cu Technische Hochschule Würzburg-Schweinfurt, Germania, specialist film Rene Anderl și prof. dr. Ralf Roßkopf, 27 octombrie 2023</t>
  </si>
  <si>
    <t>iWeek 2024, organizare prelegere Mastering TikTok: Strategies for Brand Engagement and Communication in Educational Institutios, 22 mai 2024</t>
  </si>
  <si>
    <r>
      <rPr>
        <rFont val="Arial Narrow"/>
        <color theme="1"/>
        <sz val="10.0"/>
      </rPr>
      <t xml:space="preserve">IWeek 2024, organizare conferință </t>
    </r>
    <r>
      <rPr>
        <rFont val="Arial Narrow"/>
        <i/>
        <color theme="1"/>
        <sz val="10.0"/>
      </rPr>
      <t>Understanding Behavior, Verification and Trustworthiness, 22 mai</t>
    </r>
    <r>
      <rPr>
        <rFont val="Arial Narrow"/>
        <color theme="1"/>
        <sz val="10.0"/>
      </rPr>
      <t xml:space="preserve"> 2024</t>
    </r>
  </si>
  <si>
    <t>Organizare Alumni Days, 16 mai 2024</t>
  </si>
  <si>
    <t>Organizare prelegere Judith Haase, Universitz of Applied Sciences, Münster, Germania, 27.03.2024</t>
  </si>
  <si>
    <t>Excursie de studii la Cramele Jidvei, o zi, 17studenți, coordonator eveniment</t>
  </si>
  <si>
    <t>Mureșan Raluca</t>
  </si>
  <si>
    <t>Dezbatere - Dezinformarea și inteligența artificială - rolul UE în combaterea acestui fenomen în cadrul evenimentului destinat studenților "UniPE - Parlamentul European în dialog cu studenții", 05.04.2024, Aula Magna, peste 200 de studenți ULBS, coordonator eveniment și moderator</t>
  </si>
  <si>
    <r>
      <rPr>
        <rFont val="Arial Narrow"/>
        <color theme="1"/>
        <sz val="10.0"/>
      </rPr>
      <t xml:space="preserve">Kit de supraviețuire în era fake-news, eveniment organizat în colaborare cu G4 Media, </t>
    </r>
    <r>
      <rPr>
        <rFont val="Arial Narrow"/>
        <b/>
        <color theme="1"/>
        <sz val="10.0"/>
      </rPr>
      <t>1.03.2024</t>
    </r>
    <r>
      <rPr>
        <rFont val="Arial Narrow"/>
        <color theme="1"/>
        <sz val="10.0"/>
      </rPr>
      <t>, Sala Senatului</t>
    </r>
  </si>
  <si>
    <r>
      <rPr>
        <rFont val="Arial Narrow"/>
        <color theme="1"/>
        <sz val="10.0"/>
      </rPr>
      <t xml:space="preserve">Imunizare la dezinformare- Atelier pentru elevii de liceu, </t>
    </r>
    <r>
      <rPr>
        <rFont val="Arial Narrow"/>
        <b/>
        <color theme="1"/>
        <sz val="10.0"/>
      </rPr>
      <t>21.10.2024</t>
    </r>
    <r>
      <rPr>
        <rFont val="Arial Narrow"/>
        <color theme="1"/>
        <sz val="10.0"/>
      </rPr>
      <t xml:space="preserve"> https://www.facebook.com/share/p/1EarB8T1aS/</t>
    </r>
  </si>
  <si>
    <t>Coordonator: ScreenSociety: Seară de filme cu impact social, 4 decembrie 2024, 15 participanți</t>
  </si>
  <si>
    <t>Seară de Solidaritate – Dincolo de aparențe - activități de promovare a solidarității față de persoanele cu dizabilități și o strângere de fonduri pentru beneficiarii Centrului de îngrijire și asistență din Agnita</t>
  </si>
  <si>
    <t xml:space="preserve"> Conferința științifică studențească Noi provocări în Ştiinţele socio-umane la începutul mileniului III, coordonare lucrare student Nicoleta-Larisa IBRAC - Integrarea vârstnicilor instituționalizați în centrele rezidențiale</t>
  </si>
  <si>
    <t xml:space="preserve"> Conferința științifică studențească Noi provocări în Ştiinţele socio-umane la începutul mileniului III, coordonare lucrare student Doina-Viorica PĂRĂIAN -  Incluziunea socială apersoanelor cu dizabilități, prin sport</t>
  </si>
  <si>
    <t>Atelier de socializare și creativitate organizat de studenții de la specializarea Asistență Socială pentru copiii și adolescenții din centrele de plasament din Sibiu, în parteneriat cu Asociația de Poveste.</t>
  </si>
  <si>
    <t>Conferință studențească, Scientific International Student Conference
New Challenges in the Social Sciences and Humanities at the Beginning of the 3rd
Millennium. 7th edition https://socioumane.ulbsibiu.ro/studenti/conferinta-studenteasca/, 31.05.2024</t>
  </si>
  <si>
    <t>Eveniment Alumni DASJRPS, 16 mai, 2024, Moderator</t>
  </si>
  <si>
    <t>Social Europe Days, conferință internațională științifică - secțiune studenți, 08.04 - 17.05.2024, organizator principal.</t>
  </si>
  <si>
    <t>Social Europe Days, conferință internațională științifică - secțiune studenți, 08.04 - 17.05.2024, coordonare echipă RO - 4 studenți de la AS și 2 studenți de la RU  pentru activități și competiția de lucrări.</t>
  </si>
  <si>
    <t>Scientific International Student Conference
New Challenges in the Social Sciences and Humanities at the Beginning of the 3rd
Millennium. 7th edition, conferință internațională științifică, 31.05.2024, sub 100 participanți, organizator</t>
  </si>
  <si>
    <t>Școala de Vară - Bridge Summer School-ULBS 2024, 15.07 - 28.07.2024, sub 100 de participanți, organizare ateliere</t>
  </si>
  <si>
    <t>eveniment socio-educațional, Viața în culori - atelier de socializare și creativitate pentru copii și adolescenții, 20 iunie 2024, 30 participanți, coordonator</t>
  </si>
  <si>
    <t>eveniment socio-educațional, Proiect de voluntariat  Seară de solidaritate- Dincolo de aparențe, 17.12.2024, 50 participanți, coordonator</t>
  </si>
  <si>
    <t>atelier: Empatia și acceptarea necondiționată: cum ne ajută în dezvoltarea relațiilor armoniase, 22.10.2024, 23.10.2024, 40 participanți, coordonator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</si>
  <si>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</si>
  <si>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</si>
  <si>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</si>
  <si>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</si>
  <si>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</si>
  <si>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</si>
  <si>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Marius Milcu </t>
  </si>
  <si>
    <t>ULBS în parteneriat activ cu mediul economic</t>
  </si>
  <si>
    <t>FDI</t>
  </si>
  <si>
    <t>https://www.cnfis.ro/wp-content/uploads/2024/03/FDI2024-rezultate-preliminare-site.pdf</t>
  </si>
  <si>
    <t>CNFIS-FDI-2024-F-0256</t>
  </si>
  <si>
    <t>CNFIS (Uefiscdi)</t>
  </si>
  <si>
    <t xml:space="preserve">Lect. Dr. Eugen Popescu </t>
  </si>
  <si>
    <t xml:space="preserve">Dezvoltarea continuă a ecosistemului antreprenorial universitar din cadrul Universitații Lucian Blaga din Sibiu </t>
  </si>
  <si>
    <t>Eugen Popescu</t>
  </si>
  <si>
    <t>Bridge Summer School ULBS</t>
  </si>
  <si>
    <t>Schema de granturi progarme de vară ROSE</t>
  </si>
  <si>
    <t>atașat Solicitare modificare 9</t>
  </si>
  <si>
    <t>50000 euro</t>
  </si>
  <si>
    <t>ULBS - o șansă la învățământul superior, o șansă în plus la integrare pentru tinerii cu dizabilități</t>
  </si>
  <si>
    <t>CNFIS-FDI- 2024-0528</t>
  </si>
  <si>
    <t>https://www.cnfis.ro/wp-content/uploads/2024/03/Anexa1-FDI2024-rezultate-finale.pdf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</si>
  <si>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</si>
  <si>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</si>
  <si>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</si>
  <si>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</si>
  <si>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</si>
  <si>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European Union's Horizon Europe / ELABCHROM, Universite Bourgogne, Franța, 7-11.10. 2024</t>
  </si>
  <si>
    <t xml:space="preserve"> Man Gabriela-Maria</t>
  </si>
  <si>
    <t xml:space="preserve">ERASMUS- UE, teaching mobility  Latvia University, Riga </t>
  </si>
  <si>
    <t>Mobilitate formare, Universite de Bourgogne, Dijon, Franța, 08.04.2024-12.04.2024</t>
  </si>
  <si>
    <t>Mobilitate predare, Universita degli Studi di Padova, Italia, 01.04.2024-05.04.2024</t>
  </si>
  <si>
    <t>Erasmus+, STT, Universitatea Insulelor Baleare, Spania,12-20.06.2024</t>
  </si>
  <si>
    <t>Erasmus+, Universitatea din Ferrara, Italia, 09.03-16.03.2024</t>
  </si>
  <si>
    <t>Erasmus+, Ufficio Scolastico Torino, Italia, 04.05-11.05.2024</t>
  </si>
  <si>
    <t>Erasmus+, Universitatea din Florenta, Italia, 09.11-16.11.2024</t>
  </si>
  <si>
    <t>Erasmus+, Aventura Social Associação ASA,Lisabona, Portugalia, 07.10-13.10.2024</t>
  </si>
  <si>
    <t xml:space="preserve">Staff Mobility for Training, Universita degli studi di Ferrara, Italia, 11.03.2024 -15.03.2024                                                               </t>
  </si>
  <si>
    <t>Uficcio Scolastico Regionale di Piemonte, Torino, 4-11.05.2024</t>
  </si>
  <si>
    <t>Avghtura Social Assocciacao Lisabona, Portugalia, 6-13. oct 2024</t>
  </si>
  <si>
    <t>Universita di Firenze, Italia, 9-16.11.2024</t>
  </si>
  <si>
    <t>Mobilitate predare (STA), Universita Degli Studi Di Sassari, Italia, 13-20 aprilie 2024</t>
  </si>
  <si>
    <t>Mobilitate formare (STT), Universitat de les Illes Balears, Palma de Mallorca, Spania, 27-31 mai 2024</t>
  </si>
  <si>
    <t>Mobilitatea de predare (STA), Universidade Catolica Portuguesa, Faculty of Education
And Psychology, PORTO, Portugalia, 17-23.03.2024</t>
  </si>
  <si>
    <t xml:space="preserve">STA- Canakkale Onsckiz Mart University, Turcia,                                    </t>
  </si>
  <si>
    <t>STT- Pädagogische Hochschule Salzburg Stefan Zweig</t>
  </si>
  <si>
    <t>FORTHEM Staff Week: Student &amp; Staff Wellbeing and Innovative Pedagogies, 7 – 10 October 2024, Jyväskylä, Finlanda, 9 octombrie 2024 - predarea workhop-ului - Workshops on management, sustainability &amp; equality</t>
  </si>
  <si>
    <t>Teaching Mobility Erasmus+, University of East Sarajevo, Bosnia, 8.-12-07.2024</t>
  </si>
  <si>
    <t>Teaching Mobility Erasmus+, UE, Pțdagogische Hochschule Karlsruhe, Germania, 11.-17. 05.2024</t>
  </si>
  <si>
    <t>Erasmus+, Nevesir University, Nevesir, Turcia, STA, 5 zile</t>
  </si>
  <si>
    <t>Mobilitate de formare (STT), Universitatea din Valencia, Spania ()</t>
  </si>
  <si>
    <t>STA - University of Baku, Azebaijan, 15.05.2024 - 22.05.2024</t>
  </si>
  <si>
    <t>STT - Universitatea din Valencia,  Spania, 3.03.2024 - 10.03.2024</t>
  </si>
  <si>
    <t>STA - University of Baku, Azebaijan, perioada 15.05. - 22.05.2024</t>
  </si>
  <si>
    <t>STT - Universitatea din Valencia,  Spania, în perioada 3.03 - 10.03.2024</t>
  </si>
  <si>
    <t>Erasmus+ Rheinisch Westfaelische Technische Hochschule Aachen, Germania, 06.05.- 10.05.2024</t>
  </si>
  <si>
    <t>Erasmus+ Universita degli Studi di Firenze, Faculty of Political Sciences Cesare Alfieri, Department of Political and Social Sciences, Italia 07.04.- 15.04.2024</t>
  </si>
  <si>
    <t>MOBILITATE DE PREDARE (STA)
ATENEO DE MANILLA UNIVERSITY, MANILLA, FILIPINE
23.04.2024 - 30.04.2024</t>
  </si>
  <si>
    <t>STA,UNIPA,Italia  10-14 iunie 2024</t>
  </si>
  <si>
    <t>Mobilitate STT, selecția specifică numărul 66/2024 conform Anexei 4 la Hotărârea 32/02.10.2024, University of Valencia, 21-25.10.2024</t>
  </si>
  <si>
    <t>Mobilitate Cercetare, Cost Action 22120: WG 4 1st Annual Meeting, ISM-University of Management and Economics, Vilnius, Lituania, 17.06.2024-20.06.2024</t>
  </si>
  <si>
    <t>Mobilitate STT, University of Applied Sciences Würzburg Schweinfurt, Würzburg, Germania, 22-26.04.2024</t>
  </si>
  <si>
    <t>Mobilitate Erasmus tip STT la Universitatea di Palermo, Palermo, Italia</t>
  </si>
  <si>
    <t>Mobilitate STA, la Universidad Cientifica del Sur din Lima (Peru), 11-16 martie 2024</t>
  </si>
  <si>
    <t>Mobilitate STT, Universitatea din Palermo, Italia, 13-17 mai 2024</t>
  </si>
  <si>
    <t>Teaching Staff, Cientifica del Sur/Lima/Peru/11-16.03.2024</t>
  </si>
  <si>
    <t>Training staff University of  Valencia/Spania - 22-26.07.2024</t>
  </si>
  <si>
    <t>Erasmus+, SWPS University Warsaw, Polonia, 04-07.06.2024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</si>
  <si>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</si>
  <si>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</si>
  <si>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</si>
  <si>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</si>
  <si>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</si>
  <si>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</si>
  <si>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</si>
  <si>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APLICAȚIILE TEHNOLOGIILOR EDUCAȚIONALE  MODERNE ÎN MATEMATICĂ Suport de curs</t>
  </si>
  <si>
    <t>EDITURA SC LYCEUM
CHIȘINĂU</t>
  </si>
  <si>
    <t>ISBN 978-9975-171-36-6.</t>
  </si>
  <si>
    <t>decemmbrie</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</si>
  <si>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</si>
  <si>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</si>
  <si>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</si>
  <si>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</si>
  <si>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</si>
  <si>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</si>
  <si>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</si>
  <si>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</si>
  <si>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Badila Daniela Maria</t>
  </si>
  <si>
    <t>Participare la Programul de formare-Cursuri intensive de Limba Germana, organizat de ULBS.</t>
  </si>
  <si>
    <t>9 săptamâni x 8= 72</t>
  </si>
  <si>
    <t>Admitere, suport -o zi</t>
  </si>
  <si>
    <t>Participare la workshop, Îmbunătățirea activității didactice, Centrul SmartHub</t>
  </si>
  <si>
    <t>Bnadi Andrei</t>
  </si>
  <si>
    <t>Membru Comisia de verificare GRADIS 2023</t>
  </si>
  <si>
    <t>membru în comisia de evaluare Gradis - Departament Istorie, Patrimoniu și Teologie Protestantă</t>
  </si>
  <si>
    <t>Participare la realizarea orarului</t>
  </si>
  <si>
    <t>Secretar comisie admitere FSSU</t>
  </si>
  <si>
    <t>Membru comisiei SSM</t>
  </si>
  <si>
    <t>Membru comisie verificare GRADIS la nivel FSSU</t>
  </si>
  <si>
    <t>Realizarea orarului, semestrul I (CR; RLP)</t>
  </si>
  <si>
    <t>Realizarea orarului, semestrul II (CR; RLP)</t>
  </si>
  <si>
    <t>Suport promovare departament</t>
  </si>
  <si>
    <t>Promovare, realizarea de materiale promoționale cu oferta ULBS</t>
  </si>
  <si>
    <t>Activități administrative, gestionarea paginii/paginilor de social media a(le) departamentului</t>
  </si>
  <si>
    <t xml:space="preserve">Activități administrative,participarea la admitere </t>
  </si>
  <si>
    <t>Participare la admitere</t>
  </si>
  <si>
    <t>8 p./zi</t>
  </si>
  <si>
    <t>Centralizare Gradis FSSU</t>
  </si>
  <si>
    <t>membru comisie departament verificare GRADIS</t>
  </si>
  <si>
    <t>Alte activități suport (promovare)</t>
  </si>
  <si>
    <t>Realizarea de materiale promoționale cu oferta ULBS, DPIPT</t>
  </si>
  <si>
    <t>Gestionarea paginii de social-media a DIPTP</t>
  </si>
  <si>
    <t>Comisie admitere FSSU</t>
  </si>
  <si>
    <t>Peer reviewer course, organizat de Researcher Academy, Elsevier</t>
  </si>
  <si>
    <t>Coordonator acțiuni promovare DIPTP</t>
  </si>
  <si>
    <t>Reprezentant FSSU la evenimentul Swipe Right for ULBS, 30 octombrie 2023, de la ora 14:00</t>
  </si>
  <si>
    <t>Prezență la stand de prezentare a FSSU la TeD 2023, 6 decembrie 2023, de la ora 14:00</t>
  </si>
  <si>
    <t>Activități Săptămâna verde, 22 aprilie, de la ora 12</t>
  </si>
  <si>
    <t>Promovare departament/gestionare pagină de social media</t>
  </si>
  <si>
    <t>Asistent admitere/alte activitati suport</t>
  </si>
  <si>
    <t>Coordonator acțiuni promovare la nivelul departamentului</t>
  </si>
  <si>
    <t>participare la realizarea orarului</t>
  </si>
  <si>
    <t>Alte activități suport</t>
  </si>
  <si>
    <t>ASISTENTA ADMITERE</t>
  </si>
  <si>
    <t>ALTE ACTIVITATI SUPORT</t>
  </si>
  <si>
    <t>asist.admitere</t>
  </si>
  <si>
    <t>alte activit.suport 50 p+ 50p Gradis FSSU</t>
  </si>
  <si>
    <t>Participare la realizarea site-ului Departamentului Psi</t>
  </si>
  <si>
    <t>Participare admitere</t>
  </si>
  <si>
    <t>Participare la admitere-activități suport validare dosare</t>
  </si>
  <si>
    <t>d)Alte activități-suport: participare la ședințele colectivului Psihologie, coordonator echipa de verificare a raportărilor rezultatelor științifice (SIEPAS; CNFIS, concursuri et al) alte activități alocate de către directorul de departament.</t>
  </si>
  <si>
    <t>Alte activitati suport</t>
  </si>
  <si>
    <t>Participare la admitere - asistență</t>
  </si>
  <si>
    <t>Orar</t>
  </si>
  <si>
    <t>activitati administrative -admitere</t>
  </si>
  <si>
    <t>alte activități suport</t>
  </si>
  <si>
    <t xml:space="preserve"> Activități administrative:Participare la admitere (asistență)</t>
  </si>
  <si>
    <t>8p/zi</t>
  </si>
  <si>
    <t>Alte activități suport, membru echipa GRADIS</t>
  </si>
  <si>
    <t>maxim 100</t>
  </si>
  <si>
    <t>c). activități administrative-32 p – asist. admitere</t>
  </si>
  <si>
    <t>4x8</t>
  </si>
  <si>
    <t>d). alte activități suport</t>
  </si>
  <si>
    <t>Asistență admitere</t>
  </si>
  <si>
    <t xml:space="preserve">admitere
</t>
  </si>
  <si>
    <t>6*8</t>
  </si>
  <si>
    <t xml:space="preserve">Alte activități-suport: participare la ședințele colectivului Psihologie, alte activități alocate de către directorul de departament.
</t>
  </si>
  <si>
    <t>asistenta admitere</t>
  </si>
  <si>
    <t>alte activitati suport</t>
  </si>
  <si>
    <t>8p x 10 zile</t>
  </si>
  <si>
    <t>Gestionare pagini în social-media</t>
  </si>
  <si>
    <t>Activități suport</t>
  </si>
  <si>
    <t>4*8</t>
  </si>
  <si>
    <t>comisie GRADIS</t>
  </si>
  <si>
    <t>participarea la admitere - 4 zile</t>
  </si>
  <si>
    <t>c) Activități administrative 
participare la admitere-activități suport confirmare înscrieri</t>
  </si>
  <si>
    <t>8x6zile</t>
  </si>
  <si>
    <t>d)Alte activități-suport: participare la ședințele colectivului Psihologie, alte activități alocate de către directorul de departament.</t>
  </si>
  <si>
    <t>c) Activități administrative 
participare la realizarea site-ului centrului de cercetare psihologică</t>
  </si>
  <si>
    <t>c) Activități administrative 
gestionarea retelelor sociale ale centrului de cercetare psihologică</t>
  </si>
  <si>
    <t xml:space="preserve">activități suport </t>
  </si>
  <si>
    <t>coordonare FSSU</t>
  </si>
  <si>
    <t>8px45 zile</t>
  </si>
  <si>
    <t>admitere MoPed - 1 zi</t>
  </si>
  <si>
    <t>Participarea la admiere (comisie)</t>
  </si>
  <si>
    <t>Workshop:“Dezvoltarea centrelor de cercetare din cadrul Universității “Lucian Blaga” din Sibiu printr-o exploatare mai eficientă a infrastructurii de cercetare”,  Acad. prof. univ. dr. ing Dorel Banabic, 6 noiembrie 2023</t>
  </si>
  <si>
    <t>Pregatire si sustinere prelegere pentru profesori pentru participarea la colocviul de admitere gradul  didactic I - 12.02.2024</t>
  </si>
  <si>
    <t>Pregatire si sustinere cursuri pentru profesori în vederea obtinerii gradului  didactic II, Pedagogie - 17.06.2024</t>
  </si>
  <si>
    <t>Supraveghere admitere PIPP -  iulie 2024; septembrie 2024</t>
  </si>
  <si>
    <t>Webinar Student &amp; Staff Well-being (FORTHEM partner universities), 17 Septembrie 2024, 3 ore (online)</t>
  </si>
  <si>
    <t xml:space="preserve">Membru in Comisia de admitere DPPD </t>
  </si>
  <si>
    <t>Cursuri online prin Enformation (certificate): Creșterea succesului instituției în obținerea de subvenții, 24.10. 2023;
Noul Grants Index pe platforma Web of Science, 12.03.2024; Web of Science, 19.03.2024; Elemente esențiale InCites B&amp;A (1), 26.03.2024;
Utilizarea InCites pentru a măsura impactul cercetării, 13.06.2024; Principalele noutăți Web of Science și InCites în 2024, 10.07.2024; Cercetare inteligenta cu Web of Science Research Assistant, 10.09.2024; Springer Nature Open Access Publishing Summit for Anelis Plus, Romania, 19.06.2024; Identificarea subiectelor emergente în InCites B&amp;A utilizând Research Horizon Navigator, 24.09.2024; Springer Nature Open Access Publishing Summit for Anelis Plus, Romania, 19.06.2024</t>
  </si>
  <si>
    <t>Gestionarea sitului programului de studii in limba germana</t>
  </si>
  <si>
    <t>Participarea la admitere</t>
  </si>
  <si>
    <t xml:space="preserve">Alte activitati suport </t>
  </si>
  <si>
    <t>Președinte Comisie admitere iulie 2024_PIPP DE</t>
  </si>
  <si>
    <t>Membru comisie Erasmus FSSU</t>
  </si>
  <si>
    <t>Participare la realizarea orarului PIPP DE (sem. I, sem. II 2024)</t>
  </si>
  <si>
    <t>Membru Comisie admitere iulie 2024_PIPP DE; Membru Comisie admitere iulie 2024_PIPP RO ZI și ID</t>
  </si>
  <si>
    <t>8x3</t>
  </si>
  <si>
    <t>Membru Comisie admitere sept.2024_PIPP DE;  Membru Comisie admitere sept. 2024_PIPP RO ZI</t>
  </si>
  <si>
    <t>Alte activități suport: Susținerea Programelor PIPP DE, PIPP RO ZI, PIPP ID și Master IESI;  Materiale didactice - PIPP DE - iunie 2024; Vizită ghidată pentru masteranzi (Master IESI, An II, Sem. II 2024) - Expoziție de Arte Vizuale Saloanele ASTREI 2+2 Ediția a IX-a, Centrul ASTRA pentru Patrimoniu; Vizită ghidată pentru studenți, Expoziție de Arte Vizuale Saloanele ASTREI 2+2 Ediția a IX-a, Noaptea muzeelor, 18 mai 2024, orele 18.00-21.00.</t>
  </si>
  <si>
    <t>Participare admitere IESI</t>
  </si>
  <si>
    <t>8x2</t>
  </si>
  <si>
    <t>Participare admitere, niv I, Modul Psihopedagogic</t>
  </si>
  <si>
    <t>8x5</t>
  </si>
  <si>
    <t>coordonare program PIPP-ID</t>
  </si>
  <si>
    <t>Call-center 25.05-20.09.2023</t>
  </si>
  <si>
    <t>Participarea la admitere, modul psihopedagogic, anul I, IESI</t>
  </si>
  <si>
    <t>Participare Targ Educational, TeDULBS, 22.10.2024, Aula Magna</t>
  </si>
  <si>
    <t>3x8 p / zi</t>
  </si>
  <si>
    <t>Participare la workshopul științific - Dezvoltarea competențelor în utilizarea tehnologiilor de Inteligență Artificială</t>
  </si>
  <si>
    <t xml:space="preserve"> Participare la workshopul științific -Aspectelor etice și sociale ale utilizării Inteligenței Artificiale în cercetare</t>
  </si>
  <si>
    <t>Verificare Gradis_DPPD</t>
  </si>
  <si>
    <t>Gestionarea pagina de social media a programului de studii PIPP De, in curs de 2020</t>
  </si>
  <si>
    <t xml:space="preserve">Participarea, membra comisiei PIPP ge la admitere iulie si septembrie, </t>
  </si>
  <si>
    <t>Participarea la ateliere pedagogice Dalcroze online în 8, 15, 22, 29 Mai și 5 Iunie 2024, susținute de profesor Adriana Ausch (Longy School of Music of Bard College, Cambridge USA)</t>
  </si>
  <si>
    <t>Repetiții pentru concerte, Supraveghere la PIPP ro, Consiliere privind activitățile educaționale/muzicale externe, Suport repararea propriilor instrumente muzicale</t>
  </si>
  <si>
    <t>Realizarea orarului la masterul IESI</t>
  </si>
  <si>
    <t>Promovarea programului de master IESI pe pagina social media a departamentului</t>
  </si>
  <si>
    <t>Participare la activitățile de formare din cadrul Școlilor de Vară ANCLP - Asociația Națională a Liceelor Pedagogice din România, prima serie 28 iulie-4 august 2024 - cu tema "Educația timpurie și viitorul țării", a doua serie 4 august - 10 august 2024, cu tema "Jocul de-a vacanța - activități și strategii de co-învățare și învățare reciprocă", organizate la Sibiu.</t>
  </si>
  <si>
    <t>Participare la webinar-ul "Colocviile pedagogice" cu tema "Identitatea școlii românești - dinamica raporturilor dintre continuitate și schimbare, Ediția I. Curriculum și evaluare. O abordare solidară", organizat de DPPD, Universitatea din Oradea, 21 noiembrie 2024.</t>
  </si>
  <si>
    <t xml:space="preserve">Participare la admitere - Programele de formare psihopedagogică nivel I și II.
</t>
  </si>
  <si>
    <t>MEMBRU COMISIE ADMITERE DPPD</t>
  </si>
  <si>
    <t>participare la alte activitati suport, ex.activități/ pregătiri spectacole de Crăciun cu studenții, evenimente, participare/supraveghere/ asistență examene admitere(PIPP GE)/ licențe (PIPP RO) probe scrise, vizite  teatru cu studenții,  etc.</t>
  </si>
  <si>
    <t>activitate de promovareTârgul Educațional TeD ULBS din 16 - 17 mai 2024 ULBS,FSSU, Promenada Mall</t>
  </si>
  <si>
    <t xml:space="preserve">Participare și absolvire program postunversitar de formare și dezvoltare profesionala continua: Leadership educational pentru transformare sustenabila, Universitatea București, Facultatea de Psihologie și Științele Educației, promoția 2023-2024 (decembrie-mai) 18ECTS </t>
  </si>
  <si>
    <t>membru comisie admitere PIPP RO - sesiune vară</t>
  </si>
  <si>
    <t>2x8</t>
  </si>
  <si>
    <t>membru comisie admitere PIPP GE - sesiune vară contestatie</t>
  </si>
  <si>
    <t>1x8</t>
  </si>
  <si>
    <t>membru comisia de admitere nivel postuniversitar, modul psihopedagogic</t>
  </si>
  <si>
    <t>membru comisie licență PIPP GE</t>
  </si>
  <si>
    <t>Membru comisie admitere PIPP RO - sesiune toamnă</t>
  </si>
  <si>
    <t>Gestionare platforma TeachOn</t>
  </si>
  <si>
    <t>Admitere - secretar PIPP RO</t>
  </si>
  <si>
    <t>8 p / zi</t>
  </si>
  <si>
    <t>Secretar de Comisie Admitere PIPP Ge</t>
  </si>
  <si>
    <t>8/zi:(3+3)x8+1x8</t>
  </si>
  <si>
    <t>vizită de promovare a ofertei educaționale în școli și licee (Scoala generală și Liceul Gustav Gündisch, Cisnădie)</t>
  </si>
  <si>
    <t>Membru Comisie de admitere Modul Psihoped</t>
  </si>
  <si>
    <t>Design Thinking Introductory Module - organizat de ULBS D-School - perioada oct 2023 - feb 2024</t>
  </si>
  <si>
    <t>Identifying and including gifted and talented students at school - eveniment desfășurat în cadrul proiectului GIFTED, no: 2021-1-IT02-KA220-SCH-000024512, organizat de ULBS în 5.07.2024</t>
  </si>
  <si>
    <t>Alte activități -suport. Verificare Gradis -facultate, aprilie</t>
  </si>
  <si>
    <t>1. Cresterea securității datelor și infrastructurii de cerectare (Alte activități -suport., workshop,iulie -noiembrie)</t>
  </si>
  <si>
    <t>2. Cresterea calității proiectelor de cerectare pentru competențiile  naționale și internaționale (Alte activități -suport., iulie -noiembrie)</t>
  </si>
  <si>
    <t>3. Aspecte etice și socilae ale utilizărrii Intelegenței Artificiale în cercetare (iulie -noiembrie)</t>
  </si>
  <si>
    <t>4. Dezvoltarea competențelor în utilizarea tehnologiilor de Intiligență  Artificială (Alte activități -suport.,iulie -noiembrie)</t>
  </si>
  <si>
    <t>5. AI în mediul ecomnomic -inovație, optimizare, promovări și oportunități (Alte activități -suport.,iulie-noiembrie)</t>
  </si>
  <si>
    <t>6. Orientarea, Ghidarea și Consilierea în carieră în învățământul superior (Alte activități -suport.,august)</t>
  </si>
  <si>
    <t>7. Elaborarea conținutului educaționale în domeniul ingineriei cu aplicarea elemnetelor STEM/STEAM (Alte activități -suport.,martie)</t>
  </si>
  <si>
    <t>8.MODALITATILE DE ELABORARE А CURRICULUMULUI PENTRU PROGRAMELE
А 􀀂 0710.1 INGINERIE 􀁁1 MANAGEMENT IN INDUSTRIA ALIMENTARA 􀁂10710.1
А INGINERIE 􀁁1 MANAGEMENT IN CONSTRUCTIA DE MA􀁂INI (AUTOMOTIVE) Alte activități -suport.,(august)</t>
  </si>
  <si>
    <t>9.Evaluarea performanței Academice (septembrie)</t>
  </si>
  <si>
    <t>10.Gamification in the learning process and interactive teaching methodologie</t>
  </si>
  <si>
    <t>12. Abordări pracmatice în reolvarea problemelor</t>
  </si>
  <si>
    <t>11. Analiz si reflecție. Puterea gîndirii critice.</t>
  </si>
  <si>
    <t>13. Cinecteazate prin cuvinte. Abilitati de comunicare</t>
  </si>
  <si>
    <t>14. Romanian Primary Mathematics Conference</t>
  </si>
  <si>
    <t>Participarea la admitere/asistență (iulie)</t>
  </si>
  <si>
    <t>Participarea la admitere (asistență): sala de orientare, supraveghere</t>
  </si>
  <si>
    <t>8/zi</t>
  </si>
  <si>
    <t>Vizită la Filamonica pentru concerte educative, repetiții cu studenții</t>
  </si>
  <si>
    <t>Gestionarea contului Facebook FSSU</t>
  </si>
  <si>
    <t>Gestionarea contului Instagram FSSU</t>
  </si>
  <si>
    <t>Coordonator activități de promovare la nivelul departamentului</t>
  </si>
  <si>
    <t>Realizare de materiale promotionale FSSU</t>
  </si>
  <si>
    <t>Gestionarea paginilor social media departament</t>
  </si>
  <si>
    <t>Gestionarea paginilor social media facultate</t>
  </si>
  <si>
    <t>Participare la admitere (10 zile)</t>
  </si>
  <si>
    <t>Realizare de materiale promotionale pt DRISPSS</t>
  </si>
  <si>
    <t>Realizarea orarului</t>
  </si>
  <si>
    <t>Promovarea ofertei educationale a ULBS in licee</t>
  </si>
  <si>
    <t xml:space="preserve">FSSU3 </t>
  </si>
  <si>
    <t>Construire/gestionare site Conferința Internațională HSTAPA sitehttps://conferences.ulbsibiu.ro/hstapa/</t>
  </si>
  <si>
    <t xml:space="preserve">Participare la cursul „Aspecte etice și sociale ale utilizării Inteligenței Artificiale în cercetare”, iulie-noiembrie 2024, ULBS/Proiect FDI, cod CNCFIS-2024-F-0090. Diplomă atașată </t>
  </si>
  <si>
    <t xml:space="preserve">Participare la cursul „Creșterea calității proiectelor de cercetare pentru competițiile naționale și internaționale”, iulie-noiembrie 2024, ULBS/Proiect FDI, cod CNCFIS-2024-F-0090. Diplomă atașată </t>
  </si>
  <si>
    <t xml:space="preserve">Participare la cursul „Dezvoltarea competențelor în utilizarea tehnologiilor de Inteligență Artificială”, iulie-noiembrie 2024, ULBS/Proiect FDI, cod CNCFIS-2024-F-0090. Diplomă atașată </t>
  </si>
  <si>
    <t xml:space="preserve">Participare la cursul „Creșterea securității datelor și infrastructurio de cercetare”, iulie-noiembrie 2024, ULBS/Proiect FDI, cod CNCFIS-2024-F-0090. Diplomă atașată </t>
  </si>
  <si>
    <t>Construire/gestionare site Revista „Studia Securitatis” https://magazines.ulbsibiu.ro/studiasecuritatis/</t>
  </si>
  <si>
    <t xml:space="preserve">Participare la studii de formare pofesională - Arizona State University, Walter Cronkite School of Journalism&amp;Mass Communication, organizat de U.S. Department of State, 02.06.-13.07.2024 Atașat dovadă acceptare și decizie Rector https://news.asu.edu/20240617-law-journalism-and-politics-asus-cronkite-school-host-international-scholars-students-susi  </t>
  </si>
  <si>
    <t>Construire/gestionare site Laboratorul pentru Analiza Securității Umane https://centers.ulbsibiu.ro/ccsprise/sample-page/</t>
  </si>
  <si>
    <r>
      <rPr>
        <rFont val="Arial Narrow"/>
        <color theme="1"/>
        <sz val="10.0"/>
      </rPr>
      <t xml:space="preserve">1. </t>
    </r>
    <r>
      <rPr>
        <rFont val="Arial Narrow"/>
        <color theme="1"/>
        <sz val="10.0"/>
      </rPr>
      <t xml:space="preserve">Construire/gestionare pagina Facebook Revista ”Studia Securitatis” https://www.facebook.com/studiasecuritatis  </t>
    </r>
    <r>
      <rPr>
        <rFont val="Arial Narrow"/>
        <color theme="1"/>
        <sz val="10.0"/>
      </rPr>
      <t xml:space="preserve">2. </t>
    </r>
    <r>
      <rPr>
        <rFont val="Arial Narrow"/>
        <color theme="1"/>
        <sz val="10.0"/>
      </rPr>
      <t>Construire/gestionare pagina Facebook Laboratorul pentru Analiza Securității Umane https://www.facebook.com/Laboratorul-pentru-Analiza-Securit%C4%83%C8%9Bii-Umane-113410704704221</t>
    </r>
    <r>
      <rPr>
        <rFont val="Arial Narrow"/>
        <color theme="1"/>
        <sz val="10.0"/>
      </rPr>
      <t xml:space="preserve">                      Construire/gestionare pagina Facebook Laboratorul pentru Analiza Securității Umane</t>
    </r>
  </si>
  <si>
    <t xml:space="preserve">Munteanu Nicoleta Annmarie </t>
  </si>
  <si>
    <r>
      <rPr>
        <rFont val="Arial Narrow"/>
        <color theme="1"/>
        <sz val="10.0"/>
      </rPr>
      <t>Participare la admitere (call center)</t>
    </r>
    <r>
      <rPr>
        <rFont val="Arial Narrow"/>
        <color theme="1"/>
        <sz val="10.0"/>
      </rPr>
      <t>VARĂ</t>
    </r>
    <r>
      <rPr>
        <rFont val="Arial Narrow"/>
        <color theme="1"/>
        <sz val="10.0"/>
      </rPr>
      <t xml:space="preserve">https://stiinte.ulbsibiu.ro/admitere/arhiva/2022/fluturasi%20admitere%202022/sport.pdf#:~:text=Perioada%20de%20%C3%AEnscriere%3A%2004%20%E2%80%93%2017%20iulie%202022,01%20august%202022%20Rezultate%20finale%3A%2002%20august%202022 </t>
    </r>
    <r>
      <rPr>
        <rFont val="Arial Narrow"/>
        <color theme="1"/>
        <sz val="10.0"/>
      </rPr>
      <t>TOAMNĂ</t>
    </r>
    <r>
      <rPr>
        <rFont val="Arial Narrow"/>
        <color theme="1"/>
        <sz val="10.0"/>
      </rPr>
      <t>https://socioumane.ulbsibiu.ro/admitere-2022/</t>
    </r>
  </si>
  <si>
    <t>14 zile Vară + 7 zile ToamnăX8=72</t>
  </si>
  <si>
    <t>Alte activități suport, la solicitarea directorului de departament</t>
  </si>
  <si>
    <t>Gestionarea site-ului Centrului de Studii Globale pe întreaga perioadă a anului 2024: https://centers.ulbsibiu.ro/csg/</t>
  </si>
  <si>
    <t>Membru al Comisiei de admitere la nivelul Facultății</t>
  </si>
  <si>
    <t>Administrarea paginii de facebook și site ul Laboratorului pentru Analiza Conflictului Transnistrean pe parcursul anului 2024</t>
  </si>
  <si>
    <t>Participarea la realizarea site-ului CCSPRISE</t>
  </si>
  <si>
    <t>Activități administrative - gestionarea paginilor de social media ale departamentului</t>
  </si>
  <si>
    <t xml:space="preserve">Activități administrative-participare la admitere </t>
  </si>
  <si>
    <t xml:space="preserve">Alte activități suport  - coordonare grup de lucru </t>
  </si>
  <si>
    <t xml:space="preserve">Alte activități suport în cadrul departamentului </t>
  </si>
  <si>
    <t>Alte activități suport  - verificare GRADIS</t>
  </si>
  <si>
    <t>Participarea la realizarea orarului</t>
  </si>
  <si>
    <t>Promovare - Activitate „Jurnalist pentru o zi” - 22-23.04.2024</t>
  </si>
  <si>
    <t>8p/zi*2</t>
  </si>
  <si>
    <t>Promovare - Activitate „Jurnalist pentru o zi” - 21-23.10.2024</t>
  </si>
  <si>
    <t>Activitate de promovare, workshop "Jurnalist pentru o zi" pentru clasele a V-a, a VI-a A, și B, cl. a VII-a de la Școala Gimnazială 25 și cl. a VIII-a, Școala Gimnazială 16, în săptămâna Școala Altfel, 22-26 aprilie 2024</t>
  </si>
  <si>
    <t>5x8p/zi</t>
  </si>
  <si>
    <t>Alte activități - suport</t>
  </si>
  <si>
    <t>Activitate de promovare, workshop "Jurnalist pentru o zi" pentru Colegiul Național "A.Șaguna", Colegiul Național "Gh. Lazăr", Colegiul Național "O.Goga", 24 octombrie, 26 octombrie, 27 octombrie 2023</t>
  </si>
  <si>
    <t>3x8p/zi</t>
  </si>
  <si>
    <t>Comisia de admitere</t>
  </si>
  <si>
    <t>implicare în grupurile de lucru</t>
  </si>
  <si>
    <t xml:space="preserve">verificare gradis </t>
  </si>
  <si>
    <t>alte activități în cadrul departamentului</t>
  </si>
  <si>
    <t>activități administrative</t>
  </si>
  <si>
    <t>Alte activitati in cadrul departamentului (supraveghere, raportari, etc.)</t>
  </si>
  <si>
    <t>Implicare in grupurile de lucru (20 p/grup; 30 pentru coordonatori)</t>
  </si>
  <si>
    <t>Participare
admitere
(ID18 -c)</t>
  </si>
  <si>
    <t>Gestionare canale social media (Instagram +Facebook)</t>
  </si>
  <si>
    <t>Implicare în grupurile de lucru</t>
  </si>
  <si>
    <t>Alte activități suport (supraveghere, raportări etc)</t>
  </si>
  <si>
    <t>Hasmatuchi Gabriel</t>
  </si>
  <si>
    <t>ID 18.c.Activități administrative - participare admitere</t>
  </si>
  <si>
    <t>8 x 2</t>
  </si>
  <si>
    <t>ID 18.d..Activități suport - implicare în grupuri de lucru</t>
  </si>
  <si>
    <t>ID 18 d. Activități suport - verificare GRADIS</t>
  </si>
  <si>
    <t>ID 18 d. Alte activitati in cadrul departamentului (supraveghere, raportari etc.)</t>
  </si>
  <si>
    <t>c) Activități administrative - participarea la admitere</t>
  </si>
  <si>
    <t>d) Alte activități suport - Implicarea în grupurile de lucru - membru</t>
  </si>
  <si>
    <t>d) Alte activități suport - alte activități în cadrul departamentului</t>
  </si>
  <si>
    <t>a) Formare - participare la Regional PR Summit - seminar de formare organizat de de Asociația Română de Relații Publice (ARRP), sub tema „Impactul PR-ului în geopolitică, alegeri și decizii corporative”. 18 noiembrie 2024</t>
  </si>
  <si>
    <t>Participare admitere tabel drive DASJRPS</t>
  </si>
  <si>
    <t>Realizarea orarului tabel drive DASJRPS</t>
  </si>
  <si>
    <t>Alte activitati in cadrul tabel drive DASJRPS
departamentului
(supraveghere,
raportari, etc.)</t>
  </si>
  <si>
    <t>Ambasada Sustenabilității</t>
  </si>
  <si>
    <t>Participare Târg Educational TeD ULBS 2024</t>
  </si>
  <si>
    <t>Fagina de Fb, https://www.facebook.com/share/161eACJk5S/ - tabel drive</t>
  </si>
  <si>
    <t>Alte activitati in cadrul
departamentului
(supraveghere,
raportari etc.) - tabel drive DASJRPS</t>
  </si>
  <si>
    <t>Participare admitere - tabel drive DASJRPS</t>
  </si>
  <si>
    <t>Alte activitati in cadrul departamentului (supraveghere, raportari etc.)</t>
  </si>
  <si>
    <t>c. participarea la admitere (asistență) - cf. Anexa ID18</t>
  </si>
  <si>
    <t>8*2</t>
  </si>
  <si>
    <t>d. alte activități-suport (implicare in grupuri de lucru; raporrtari etc.) - cf. Anexa ID18</t>
  </si>
  <si>
    <t>20+40</t>
  </si>
  <si>
    <t xml:space="preserve">participare la admitere </t>
  </si>
  <si>
    <t>gestionare paginilor de social media</t>
  </si>
  <si>
    <t>participare la admitere</t>
  </si>
  <si>
    <t xml:space="preserve">Secretar CCA (ianuarie - octombrie) 60 zile </t>
  </si>
  <si>
    <t>Supraveghere la examene/concursuri, raportări în diferite formate, pregătirea fișelor de disciplină și a altor documente pentru evaluări ARACIS, implicarea în diferite alte activități ale departamentului.</t>
  </si>
  <si>
    <t>Participare la realizarea site-ului admiterii ULBS</t>
  </si>
  <si>
    <t>Coordonator grup de lucru metodologie licenta disertatie</t>
  </si>
  <si>
    <t>Participare SafeHabitus Autumn School  07-11.10.2024,</t>
  </si>
  <si>
    <t>Participare la cursul Furnizarea serviciilor bazate pe drepturi și adaptate la gen pentru persoanele cu dizabilități supraviețuitoare ale violenței de gen (Tg Mureș 2-3 iulie 2024)</t>
  </si>
  <si>
    <t>Participare ELABCHROM Dijon School 07-11.10.2024, France</t>
  </si>
  <si>
    <t>Participare SafeHabitus Autumn School  21-25.10.2024, Seville, Spain</t>
  </si>
  <si>
    <t>max 100</t>
  </si>
  <si>
    <t>Activități administrative</t>
  </si>
  <si>
    <t>Ale activități-suport</t>
  </si>
  <si>
    <t>realizarea orarului</t>
  </si>
  <si>
    <t xml:space="preserve">Alte activitati suport: implicare in grupurile de lucru, supraveghere, raportari, etc. </t>
  </si>
  <si>
    <t>participare admitere call Center</t>
  </si>
  <si>
    <t>participarea la realizarea orarului: 80 p./persoană</t>
  </si>
  <si>
    <t>participarea la admitere (asistență): 8 p./zi.</t>
  </si>
  <si>
    <t>comisie verificare GRADIS</t>
  </si>
  <si>
    <t>Participare grup de lucru</t>
  </si>
  <si>
    <t xml:space="preserve">Partciparea la admitere, membru în comisia de admitere a facultății </t>
  </si>
  <si>
    <t>participare la workshop Webex Statista - 30.10.2023 (Enformation)</t>
  </si>
  <si>
    <t>participare la workshop Research Hacks Bootcamp (Uniting minds across borders) - 21-23.05.2024</t>
  </si>
  <si>
    <t>alte activități de suport (grup de lucru)</t>
  </si>
  <si>
    <t>alte activități de suport (verificare GRADIS)</t>
  </si>
  <si>
    <t>alte activități de suport (activități în cadrul departamentului)</t>
  </si>
  <si>
    <t>Alte activitati suport (D)</t>
  </si>
  <si>
    <t>participare admitere iulie 2023</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</si>
</sst>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0.000"/>
    <numFmt numFmtId="165" formatCode="0.00;[Red]0.00"/>
    <numFmt numFmtId="166" formatCode="#,##0.00\ &quot;RON&quot;_);[Red]\(#,##0.00\ &quot;RON&quot;\)"/>
    <numFmt numFmtId="167" formatCode="#,##0.00\ [$€-1];[Red]\-#,##0.00\ [$€-1]"/>
    <numFmt numFmtId="168" formatCode="mmmm\ yyyy"/>
    <numFmt numFmtId="169" formatCode="[$-F400]h:mm:ss\ AM/PM"/>
    <numFmt numFmtId="170" formatCode="m/yyyy"/>
    <numFmt numFmtId="171" formatCode="mm/yyyy"/>
    <numFmt numFmtId="172" formatCode="d\-m"/>
    <numFmt numFmtId="173" formatCode="0.00_ "/>
  </numFmts>
  <fonts count="143">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rgb="FF000000"/>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theme="1"/>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
      <name val="Arial Narrow"/>
    </font>
    <font>
      <u/>
      <sz val="10.0"/>
      <color rgb="FF0000FF"/>
      <name val="Arial Narrow"/>
    </font>
    <font>
      <sz val="10.0"/>
      <color rgb="FF222222"/>
      <name val="Arial Narrow"/>
    </font>
    <font>
      <u/>
      <sz val="10.0"/>
      <color rgb="FF0000FF"/>
      <name val="Arial Narrow"/>
    </font>
    <font>
      <u/>
      <sz val="10.0"/>
      <color rgb="FF0000FF"/>
      <name val="Arial Narrow"/>
    </font>
    <font>
      <sz val="10.0"/>
      <color rgb="FF1B1B1B"/>
      <name val="Arial Narrow"/>
    </font>
    <font>
      <sz val="10.0"/>
      <color rgb="FF333333"/>
      <name val="Arial Narrow"/>
    </font>
    <font>
      <sz val="10.0"/>
      <color rgb="FF2E2E2E"/>
      <name val="Arial Narrow"/>
    </font>
    <font>
      <b/>
      <sz val="10.0"/>
      <color rgb="FFDD0806"/>
      <name val="Arial Narrow"/>
    </font>
    <font>
      <b/>
      <sz val="10.0"/>
      <color rgb="FF000000"/>
      <name val="Calibri"/>
    </font>
    <font>
      <u/>
      <sz val="10.0"/>
      <color rgb="FF0000FF"/>
      <name val="Arial Narrow"/>
    </font>
    <font>
      <u/>
      <sz val="10.0"/>
      <color rgb="FF0000FF"/>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sz val="10.0"/>
      <color rgb="FFFF0000"/>
      <name val="Arial Narrow"/>
    </font>
    <font>
      <u/>
      <sz val="10.0"/>
      <color theme="10"/>
      <name val="Arial Narrow"/>
    </font>
    <font>
      <sz val="10.0"/>
      <color rgb="FF1C1D1E"/>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rgb="FF000000"/>
      <name val="Arial Narrow"/>
    </font>
    <font>
      <u/>
      <sz val="10.0"/>
      <color theme="10"/>
      <name val="Arial Narrow"/>
    </font>
    <font>
      <sz val="10.0"/>
      <color rgb="FF153846"/>
      <name val="Arial Narrow"/>
    </font>
    <font>
      <u/>
      <sz val="10.0"/>
      <color theme="10"/>
      <name val="Arial Narrow"/>
    </font>
    <font>
      <sz val="10.0"/>
      <color rgb="FF353535"/>
      <name val="Arial Narrow"/>
    </font>
    <font>
      <u/>
      <sz val="10.0"/>
      <color rgb="FF0000FF"/>
      <name val="Arial Narrow"/>
    </font>
    <font>
      <sz val="10.0"/>
      <color rgb="FF1F1F1F"/>
      <name val="Arial Narrow"/>
    </font>
    <font>
      <u/>
      <sz val="10.0"/>
      <color rgb="FF0000FF"/>
      <name val="Arial Narrow"/>
    </font>
    <font>
      <u/>
      <sz val="10.0"/>
      <color rgb="FF0000FF"/>
      <name val="Arial Narrow"/>
    </font>
    <font>
      <u/>
      <sz val="10.0"/>
      <color rgb="FF0000FF"/>
      <name val="Arial Narrow"/>
    </font>
    <font>
      <sz val="10.0"/>
      <color rgb="FF0000D4"/>
      <name val="Arial Narrow"/>
    </font>
    <font>
      <b/>
      <sz val="12.0"/>
      <color theme="1"/>
      <name val="Arial Narrow"/>
    </font>
    <font>
      <b/>
      <sz val="11.0"/>
      <color rgb="FF000000"/>
      <name val="Arial Narrow"/>
    </font>
    <font>
      <u/>
      <sz val="10.0"/>
      <color theme="10"/>
      <name val="Arial Narrow"/>
    </font>
    <font>
      <u/>
      <sz val="10.0"/>
      <color theme="10"/>
      <name val="Arial Narrow"/>
    </font>
    <font>
      <sz val="11.0"/>
      <color rgb="FFDD0806"/>
      <name val="Calibri"/>
    </font>
    <font>
      <u/>
      <sz val="10.0"/>
      <color theme="10"/>
      <name val="Arial Narrow"/>
    </font>
    <font>
      <u/>
      <sz val="10.0"/>
      <color theme="10"/>
      <name val="Arial Narrow"/>
    </font>
    <font>
      <u/>
      <sz val="10.0"/>
      <color theme="1"/>
      <name val="Arial Narrow"/>
    </font>
    <font>
      <u/>
      <sz val="10.0"/>
      <color theme="1"/>
      <name val="Arial Narrow"/>
    </font>
    <font>
      <sz val="10.0"/>
      <color rgb="FF404040"/>
      <name val="Arial Narrow"/>
    </font>
    <font>
      <u/>
      <sz val="10.0"/>
      <color theme="10"/>
      <name val="Arial Narrow"/>
    </font>
    <font>
      <u/>
      <sz val="10.0"/>
      <color rgb="FF0000FF"/>
      <name val="Arial Narrow"/>
    </font>
    <font>
      <sz val="11.0"/>
      <color theme="1"/>
      <name val="Arial Narrow"/>
    </font>
    <font>
      <color rgb="FF212121"/>
      <name val="Arial Narrow"/>
    </font>
    <font>
      <color theme="1"/>
      <name val="Arial Narrow"/>
    </font>
    <font>
      <color rgb="FF0F0F0F"/>
      <name val="Arial Narrow"/>
    </font>
    <font>
      <u/>
      <sz val="9.0"/>
      <color rgb="FF298CCA"/>
      <name val="Arial"/>
    </font>
    <font>
      <b/>
      <color theme="1"/>
      <name val="Arial Narrow"/>
    </font>
    <font>
      <sz val="10.0"/>
      <color rgb="FF202020"/>
      <name val="Arial Narrow"/>
    </font>
    <font>
      <u/>
      <sz val="10.0"/>
      <color theme="10"/>
      <name val="Arial Narrow"/>
    </font>
    <font>
      <u/>
      <sz val="10.0"/>
      <color theme="10"/>
      <name val="Arial Narrow"/>
    </font>
    <font>
      <u/>
      <sz val="10.0"/>
      <color theme="10"/>
      <name val="Arial Narrow"/>
    </font>
    <font>
      <sz val="10.0"/>
      <color rgb="FF111111"/>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rgb="FF0000FF"/>
      <name val="Arial Narrow"/>
    </font>
    <font>
      <u/>
      <sz val="10.0"/>
      <color theme="10"/>
      <name val="Arial Narrow"/>
    </font>
    <font>
      <u/>
      <sz val="10.0"/>
      <color theme="1"/>
      <name val="Arial Narrow"/>
    </font>
    <font>
      <b/>
      <u/>
      <sz val="10.0"/>
      <color theme="1"/>
      <name val="Arial Narrow"/>
    </font>
    <font>
      <u/>
      <sz val="10.0"/>
      <color theme="10"/>
      <name val="Arial Narrow"/>
    </font>
    <font>
      <u/>
      <sz val="10.0"/>
      <color theme="10"/>
      <name val="Arial Narrow"/>
    </font>
    <font>
      <u/>
      <sz val="10.0"/>
      <color theme="10"/>
      <name val="Arial Narrow"/>
    </font>
    <font>
      <u/>
      <sz val="10.0"/>
      <color theme="10"/>
      <name val="Arial Narrow"/>
    </font>
    <font>
      <i/>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b/>
      <sz val="10.0"/>
      <color rgb="FFFF0000"/>
      <name val="Arial Narrow"/>
    </font>
    <font>
      <u/>
      <sz val="10.0"/>
      <color theme="1"/>
      <name val="Arial Narrow"/>
    </font>
    <font>
      <u/>
      <sz val="10.0"/>
      <color rgb="FF0000FF"/>
      <name val="Arial Narrow"/>
    </font>
    <font>
      <u/>
      <sz val="10.0"/>
      <color theme="10"/>
      <name val="Arial Narrow"/>
    </font>
    <font>
      <u/>
      <sz val="10.0"/>
      <color rgb="FF0000FF"/>
      <name val="Arial Narrow"/>
    </font>
    <font>
      <sz val="12.0"/>
      <color rgb="FF000000"/>
      <name val="Arial Narrow"/>
    </font>
    <font>
      <b/>
      <i/>
      <sz val="10.0"/>
      <color theme="1"/>
      <name val="Arial Narrow"/>
    </font>
    <font>
      <sz val="10.0"/>
      <color rgb="FF202124"/>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s>
  <borders count="3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right/>
      <top/>
    </border>
    <border>
      <right style="thin">
        <color rgb="FF000000"/>
      </right>
      <top style="thin">
        <color rgb="FF000000"/>
      </top>
    </border>
    <border>
      <left style="thin">
        <color rgb="FF000000"/>
      </left>
      <bottom style="thin">
        <color rgb="FF000000"/>
      </bottom>
    </border>
    <border>
      <left style="thin">
        <color rgb="FFA5A5A5"/>
      </left>
      <right style="thin">
        <color rgb="FFA5A5A5"/>
      </right>
      <top style="thin">
        <color rgb="FFA5A5A5"/>
      </top>
      <bottom style="thin">
        <color rgb="FFA5A5A5"/>
      </bottom>
    </border>
    <border>
      <left style="thin">
        <color rgb="FFA6A6A6"/>
      </left>
      <right style="thin">
        <color rgb="FFA6A6A6"/>
      </right>
      <top style="thin">
        <color rgb="FFA6A6A6"/>
      </top>
      <bottom style="thin">
        <color rgb="FFA6A6A6"/>
      </bottom>
    </border>
    <border>
      <bottom style="thin">
        <color rgb="FF000000"/>
      </bottom>
    </border>
    <border>
      <top style="thin">
        <color rgb="FF000000"/>
      </top>
    </border>
    <border>
      <left style="thin">
        <color rgb="FF000000"/>
      </left>
      <right/>
      <top style="thin">
        <color rgb="FF000000"/>
      </top>
      <bottom style="thin">
        <color rgb="FF000000"/>
      </bottom>
    </border>
    <border>
      <left/>
      <top/>
      <bottom/>
    </border>
    <border>
      <top/>
      <bottom/>
    </border>
    <border>
      <left style="thin">
        <color rgb="FF000000"/>
      </left>
      <top style="thin">
        <color rgb="FF000000"/>
      </top>
    </border>
    <border>
      <left style="thin">
        <color rgb="FF3D3D3D"/>
      </left>
      <right style="thin">
        <color rgb="FF3D3D3D"/>
      </right>
      <top style="thin">
        <color rgb="FF3D3D3D"/>
      </top>
      <bottom style="thin">
        <color rgb="FF3D3D3D"/>
      </bottom>
    </border>
    <border>
      <left style="thin">
        <color rgb="FF000000"/>
      </left>
    </border>
    <border>
      <left style="thin">
        <color rgb="FF000000"/>
      </left>
      <right style="thin">
        <color rgb="FF000000"/>
      </right>
      <top/>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3D3D3D"/>
      </left>
      <right style="thin">
        <color rgb="FF3D3D3D"/>
      </right>
      <bottom style="thin">
        <color rgb="FF3D3D3D"/>
      </bottom>
    </border>
    <border>
      <left/>
      <right style="thin">
        <color rgb="FF000000"/>
      </right>
      <top/>
      <bottom style="thin">
        <color rgb="FF000000"/>
      </bottom>
    </border>
    <border>
      <left/>
      <right/>
      <top/>
      <bottom style="thin">
        <color rgb="FF000000"/>
      </bottom>
    </border>
    <border>
      <left style="thin">
        <color rgb="FF000000"/>
      </left>
      <right/>
      <top style="thin">
        <color rgb="FF000000"/>
      </top>
      <bottom/>
    </border>
    <border>
      <left/>
      <right style="thin">
        <color rgb="FF000000"/>
      </right>
      <top style="thin">
        <color rgb="FF000000"/>
      </top>
    </border>
    <border>
      <left style="thin">
        <color rgb="FF3D3D3D"/>
      </left>
      <top style="thin">
        <color rgb="FF3D3D3D"/>
      </top>
      <bottom style="thin">
        <color rgb="FF3D3D3D"/>
      </bottom>
    </border>
  </borders>
  <cellStyleXfs count="1">
    <xf borderId="0" fillId="0" fontId="0" numFmtId="0" applyAlignment="1" applyFont="1"/>
  </cellStyleXfs>
  <cellXfs count="850">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0" fontId="2" numFmtId="3" xfId="0" applyAlignment="1" applyBorder="1" applyFont="1" applyNumberFormat="1">
      <alignment horizontal="center" vertical="center"/>
    </xf>
    <xf borderId="1" fillId="6" fontId="2" numFmtId="4" xfId="0" applyAlignment="1" applyBorder="1" applyFont="1" applyNumberFormat="1">
      <alignment horizontal="center" vertical="center"/>
    </xf>
    <xf borderId="0" fillId="0" fontId="2" numFmtId="0" xfId="0" applyAlignment="1" applyFont="1">
      <alignment horizontal="center" vertical="center"/>
    </xf>
    <xf borderId="1" fillId="0" fontId="2" numFmtId="2" xfId="0" applyAlignment="1" applyBorder="1" applyFont="1" applyNumberFormat="1">
      <alignment horizontal="center" shrinkToFit="0" vertical="center" wrapText="1"/>
    </xf>
    <xf borderId="1" fillId="0" fontId="2" numFmtId="4" xfId="0" applyAlignment="1" applyBorder="1" applyFont="1" applyNumberFormat="1">
      <alignment horizontal="center" shrinkToFit="0" vertical="center" wrapText="1"/>
    </xf>
    <xf borderId="1" fillId="0" fontId="2" numFmtId="4" xfId="0" applyAlignment="1" applyBorder="1" applyFont="1" applyNumberFormat="1">
      <alignment horizontal="center" shrinkToFit="0" wrapText="1"/>
    </xf>
    <xf borderId="1" fillId="0" fontId="6" numFmtId="2" xfId="0" applyAlignment="1" applyBorder="1" applyFont="1" applyNumberFormat="1">
      <alignment horizontal="center" shrinkToFit="0" vertical="center" wrapText="1"/>
    </xf>
    <xf borderId="1" fillId="4" fontId="2" numFmtId="164" xfId="0" applyAlignment="1" applyBorder="1" applyFont="1" applyNumberFormat="1">
      <alignment horizontal="center" vertical="center"/>
    </xf>
    <xf borderId="1" fillId="0" fontId="2" numFmtId="164" xfId="0" applyAlignment="1" applyBorder="1" applyFont="1" applyNumberFormat="1">
      <alignment horizontal="center" vertical="center"/>
    </xf>
    <xf borderId="3" fillId="0" fontId="2" numFmtId="3" xfId="0" applyAlignment="1" applyBorder="1" applyFont="1" applyNumberFormat="1">
      <alignment horizontal="center" vertical="center"/>
    </xf>
    <xf borderId="4" fillId="0" fontId="2" numFmtId="0" xfId="0" applyAlignment="1" applyBorder="1" applyFont="1">
      <alignment horizontal="center" vertical="center"/>
    </xf>
    <xf borderId="5" fillId="0" fontId="2" numFmtId="0" xfId="0" applyAlignment="1" applyBorder="1" applyFont="1">
      <alignment horizontal="center" vertical="center"/>
    </xf>
    <xf borderId="1" fillId="7" fontId="2" numFmtId="4" xfId="0" applyAlignment="1" applyBorder="1" applyFill="1" applyFont="1" applyNumberFormat="1">
      <alignment horizontal="center" vertical="center"/>
    </xf>
    <xf borderId="1" fillId="0" fontId="2" numFmtId="4" xfId="0" applyAlignment="1" applyBorder="1" applyFont="1" applyNumberFormat="1">
      <alignment horizontal="center"/>
    </xf>
    <xf borderId="1" fillId="0" fontId="2" numFmtId="4" xfId="0" applyAlignment="1" applyBorder="1" applyFont="1" applyNumberFormat="1">
      <alignment horizontal="center" readingOrder="0"/>
    </xf>
    <xf borderId="0" fillId="0" fontId="2" numFmtId="4" xfId="0" applyAlignment="1" applyFont="1" applyNumberFormat="1">
      <alignment horizontal="center" readingOrder="0" vertical="center"/>
    </xf>
    <xf borderId="1" fillId="0" fontId="2" numFmtId="4" xfId="0" applyAlignment="1" applyBorder="1" applyFont="1" applyNumberFormat="1">
      <alignment horizontal="center" readingOrder="0" vertical="center"/>
    </xf>
    <xf borderId="1" fillId="0" fontId="2" numFmtId="1" xfId="0" applyAlignment="1" applyBorder="1" applyFont="1" applyNumberFormat="1">
      <alignment horizontal="center" vertical="center"/>
    </xf>
    <xf borderId="0" fillId="0" fontId="2" numFmtId="4" xfId="0" applyAlignment="1" applyFont="1" applyNumberFormat="1">
      <alignment horizontal="center"/>
    </xf>
    <xf borderId="1" fillId="6" fontId="2" numFmtId="0" xfId="0" applyAlignment="1" applyBorder="1" applyFont="1">
      <alignment horizontal="left" shrinkToFit="0" vertical="center" wrapText="1"/>
    </xf>
    <xf borderId="5" fillId="0" fontId="2" numFmtId="0" xfId="0" applyAlignment="1" applyBorder="1" applyFont="1">
      <alignment horizontal="center" shrinkToFit="0" vertical="center" wrapText="1"/>
    </xf>
    <xf borderId="1" fillId="0" fontId="2" numFmtId="2" xfId="0" applyAlignment="1" applyBorder="1" applyFont="1" applyNumberFormat="1">
      <alignment horizontal="right" shrinkToFit="0" vertical="center" wrapText="1"/>
    </xf>
    <xf borderId="3" fillId="0" fontId="2" numFmtId="0" xfId="0" applyBorder="1" applyFont="1"/>
    <xf borderId="6" fillId="6" fontId="2" numFmtId="0" xfId="0" applyAlignment="1" applyBorder="1" applyFont="1">
      <alignment shrinkToFit="0" vertical="center" wrapText="1"/>
    </xf>
    <xf borderId="4" fillId="0" fontId="2" numFmtId="0" xfId="0" applyAlignment="1" applyBorder="1" applyFont="1">
      <alignment horizontal="center" shrinkToFit="0" vertical="center" wrapText="1"/>
    </xf>
    <xf borderId="7" fillId="0" fontId="2" numFmtId="0" xfId="0" applyAlignment="1" applyBorder="1" applyFont="1">
      <alignment horizontal="center" shrinkToFit="0" vertical="center" wrapText="1"/>
    </xf>
    <xf borderId="1" fillId="0" fontId="2" numFmtId="0" xfId="0" applyBorder="1" applyFont="1"/>
    <xf borderId="8" fillId="0" fontId="2" numFmtId="0" xfId="0" applyBorder="1" applyFont="1"/>
    <xf borderId="1" fillId="0" fontId="2" numFmtId="2" xfId="0" applyAlignment="1" applyBorder="1" applyFont="1" applyNumberFormat="1">
      <alignment horizontal="right" shrinkToFit="0" wrapText="1"/>
    </xf>
    <xf borderId="9" fillId="0" fontId="2" numFmtId="0" xfId="0" applyBorder="1" applyFont="1"/>
    <xf borderId="1" fillId="4" fontId="2" numFmtId="4" xfId="0" applyAlignment="1" applyBorder="1" applyFont="1" applyNumberFormat="1">
      <alignment horizontal="center" readingOrder="0"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10" fillId="8" fontId="7" numFmtId="0" xfId="0" applyAlignment="1" applyBorder="1" applyFill="1" applyFont="1">
      <alignment horizontal="center" shrinkToFit="0" vertical="top" wrapText="1"/>
    </xf>
    <xf borderId="11" fillId="0" fontId="8" numFmtId="0" xfId="0" applyBorder="1" applyFont="1"/>
    <xf borderId="3" fillId="0" fontId="8" numFmtId="0" xfId="0" applyBorder="1" applyFont="1"/>
    <xf borderId="0" fillId="0" fontId="9" numFmtId="0" xfId="0" applyFont="1"/>
    <xf borderId="0" fillId="0" fontId="5" numFmtId="0" xfId="0" applyFont="1"/>
    <xf borderId="10" fillId="8" fontId="4" numFmtId="0" xfId="0" applyAlignment="1" applyBorder="1" applyFont="1">
      <alignment horizontal="left" shrinkToFit="0" wrapText="1"/>
    </xf>
    <xf borderId="12" fillId="7" fontId="9" numFmtId="0" xfId="0" applyBorder="1" applyFont="1"/>
    <xf borderId="12" fillId="7" fontId="5" numFmtId="0" xfId="0" applyBorder="1" applyFont="1"/>
    <xf borderId="10" fillId="8"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2" fillId="9" fontId="3" numFmtId="0" xfId="0" applyAlignment="1" applyBorder="1" applyFill="1" applyFont="1">
      <alignment horizontal="center" shrinkToFit="0" vertical="center" wrapText="1"/>
    </xf>
    <xf borderId="13" fillId="9" fontId="3" numFmtId="0" xfId="0" applyAlignment="1" applyBorder="1" applyFont="1">
      <alignment horizontal="center" shrinkToFit="0" vertical="center" wrapText="1"/>
    </xf>
    <xf borderId="13" fillId="9" fontId="9" numFmtId="0" xfId="0" applyAlignment="1" applyBorder="1" applyFont="1">
      <alignment horizontal="center" shrinkToFit="0" vertical="center" wrapText="1"/>
    </xf>
    <xf borderId="14" fillId="9" fontId="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15" fillId="10" fontId="5" numFmtId="0" xfId="0" applyAlignment="1" applyBorder="1" applyFill="1" applyFont="1">
      <alignment shrinkToFit="0" wrapText="1"/>
    </xf>
    <xf borderId="0" fillId="0" fontId="10" numFmtId="0" xfId="0" applyFont="1"/>
    <xf borderId="0" fillId="0" fontId="11" numFmtId="0" xfId="0" applyFont="1"/>
    <xf borderId="1" fillId="6" fontId="4" numFmtId="0" xfId="0" applyAlignment="1" applyBorder="1" applyFont="1">
      <alignment shrinkToFit="0" vertical="top"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13" fillId="6" fontId="4" numFmtId="0" xfId="0" applyAlignment="1" applyBorder="1" applyFont="1">
      <alignment horizontal="center" shrinkToFit="0" vertical="top" wrapText="1"/>
    </xf>
    <xf borderId="16" fillId="0" fontId="4" numFmtId="0" xfId="0" applyAlignment="1" applyBorder="1" applyFont="1">
      <alignment horizontal="center" shrinkToFit="0" vertical="top" wrapText="1"/>
    </xf>
    <xf borderId="16" fillId="0" fontId="12" numFmtId="0" xfId="0" applyAlignment="1" applyBorder="1" applyFont="1">
      <alignment shrinkToFit="0" vertical="top" wrapText="1"/>
    </xf>
    <xf borderId="16" fillId="0" fontId="4" numFmtId="0" xfId="0" applyAlignment="1" applyBorder="1" applyFont="1">
      <alignment shrinkToFit="0" vertical="top" wrapText="1"/>
    </xf>
    <xf borderId="16"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7" fillId="0" fontId="4" numFmtId="1" xfId="0" applyAlignment="1" applyBorder="1" applyFont="1" applyNumberFormat="1">
      <alignment horizontal="center" shrinkToFit="0" vertical="top" wrapText="1"/>
    </xf>
    <xf borderId="7" fillId="0" fontId="4" numFmtId="4" xfId="0" applyAlignment="1" applyBorder="1" applyFont="1" applyNumberFormat="1">
      <alignment horizontal="center" shrinkToFit="0" vertical="top" wrapText="1"/>
    </xf>
    <xf borderId="1" fillId="0" fontId="1" numFmtId="0" xfId="0" applyAlignment="1" applyBorder="1" applyFont="1">
      <alignment horizontal="center"/>
    </xf>
    <xf borderId="1" fillId="0" fontId="9" numFmtId="0" xfId="0" applyAlignment="1" applyBorder="1" applyFont="1">
      <alignment horizontal="center"/>
    </xf>
    <xf borderId="1" fillId="0" fontId="4" numFmtId="0" xfId="0" applyBorder="1" applyFont="1"/>
    <xf borderId="0" fillId="0" fontId="4" numFmtId="0" xfId="0" applyFont="1"/>
    <xf borderId="0" fillId="0" fontId="4" numFmtId="0" xfId="0" applyFont="1"/>
    <xf borderId="16" fillId="0" fontId="4" numFmtId="17" xfId="0" applyAlignment="1" applyBorder="1" applyFont="1" applyNumberFormat="1">
      <alignment horizontal="center" shrinkToFit="0" vertical="top" wrapText="1"/>
    </xf>
    <xf borderId="16" fillId="0" fontId="1" numFmtId="0" xfId="0" applyAlignment="1" applyBorder="1" applyFont="1">
      <alignment shrinkToFit="0" vertical="top" wrapText="1"/>
    </xf>
    <xf borderId="18" fillId="0" fontId="13" numFmtId="49" xfId="0" applyAlignment="1" applyBorder="1" applyFont="1" applyNumberFormat="1">
      <alignment horizontal="left" shrinkToFit="1" vertical="center" wrapText="0"/>
    </xf>
    <xf borderId="0" fillId="0" fontId="1" numFmtId="0" xfId="0" applyAlignment="1" applyFont="1">
      <alignment horizontal="left" shrinkToFit="0" vertical="top" wrapText="1"/>
    </xf>
    <xf borderId="0" fillId="0" fontId="14" numFmtId="0" xfId="0" applyAlignment="1" applyFont="1">
      <alignment shrinkToFit="0" vertical="top" wrapText="1"/>
    </xf>
    <xf borderId="0" fillId="0" fontId="1" numFmtId="0" xfId="0" applyAlignment="1" applyFont="1">
      <alignment horizontal="center" shrinkToFit="0" vertical="top" wrapText="1"/>
    </xf>
    <xf borderId="1" fillId="0" fontId="4" numFmtId="0" xfId="0" applyAlignment="1" applyBorder="1" applyFont="1">
      <alignment horizontal="center" readingOrder="0" shrinkToFit="0" vertical="top" wrapText="1"/>
    </xf>
    <xf borderId="1" fillId="6" fontId="4" numFmtId="0" xfId="0" applyAlignment="1" applyBorder="1" applyFont="1">
      <alignment horizontal="center" shrinkToFit="0" vertical="center" wrapText="1"/>
    </xf>
    <xf borderId="1" fillId="6" fontId="4" numFmtId="0" xfId="0" applyAlignment="1" applyBorder="1" applyFont="1">
      <alignment horizontal="left" shrinkToFit="0" vertical="center" wrapText="1"/>
    </xf>
    <xf borderId="13" fillId="6" fontId="4" numFmtId="0" xfId="0" applyAlignment="1" applyBorder="1" applyFont="1">
      <alignment horizontal="center" shrinkToFit="0" vertical="center" wrapText="1"/>
    </xf>
    <xf borderId="16" fillId="0" fontId="4" numFmtId="0" xfId="0" applyAlignment="1" applyBorder="1" applyFont="1">
      <alignment horizontal="center" shrinkToFit="0" vertical="center" wrapText="1"/>
    </xf>
    <xf borderId="5" fillId="0" fontId="1" numFmtId="0" xfId="0" applyAlignment="1" applyBorder="1" applyFont="1">
      <alignment horizontal="center" shrinkToFit="0" vertical="center" wrapText="1"/>
    </xf>
    <xf borderId="16" fillId="0" fontId="1" numFmtId="0" xfId="0" applyAlignment="1" applyBorder="1" applyFont="1">
      <alignment horizontal="center" shrinkToFit="0" vertical="center" wrapText="1"/>
    </xf>
    <xf borderId="16" fillId="0" fontId="15" numFmtId="0" xfId="0" applyAlignment="1" applyBorder="1" applyFont="1">
      <alignment horizontal="center" shrinkToFit="0" vertical="center" wrapText="1"/>
    </xf>
    <xf borderId="16" fillId="0" fontId="4" numFmtId="49" xfId="0" applyAlignment="1" applyBorder="1" applyFont="1" applyNumberFormat="1">
      <alignment horizontal="center" shrinkToFit="0" vertical="center" wrapText="1"/>
    </xf>
    <xf borderId="1" fillId="0" fontId="4" numFmtId="0" xfId="0" applyAlignment="1" applyBorder="1" applyFont="1">
      <alignment horizontal="center" shrinkToFit="0" vertical="center" wrapText="1"/>
    </xf>
    <xf borderId="1" fillId="0" fontId="4" numFmtId="1" xfId="0" applyAlignment="1" applyBorder="1" applyFont="1" applyNumberFormat="1">
      <alignment horizontal="center" shrinkToFit="0" vertical="center" wrapText="1"/>
    </xf>
    <xf borderId="17" fillId="0" fontId="4" numFmtId="1" xfId="0" applyAlignment="1" applyBorder="1" applyFont="1" applyNumberFormat="1">
      <alignment horizontal="center" shrinkToFit="0" vertical="center" wrapText="1"/>
    </xf>
    <xf borderId="7" fillId="0" fontId="4" numFmtId="4" xfId="0" applyAlignment="1" applyBorder="1" applyFont="1" applyNumberFormat="1">
      <alignment horizontal="center" shrinkToFit="0" vertical="center" wrapText="1"/>
    </xf>
    <xf borderId="1" fillId="0" fontId="9" numFmtId="0" xfId="0" applyAlignment="1" applyBorder="1" applyFont="1">
      <alignment horizontal="center" vertical="center"/>
    </xf>
    <xf borderId="1" fillId="0" fontId="16" numFmtId="0" xfId="0" applyAlignment="1" applyBorder="1" applyFont="1">
      <alignment horizontal="center" shrinkToFit="0" vertical="center" wrapText="1"/>
    </xf>
    <xf borderId="1" fillId="6" fontId="4" numFmtId="49" xfId="0" applyAlignment="1" applyBorder="1" applyFont="1" applyNumberFormat="1">
      <alignment horizontal="center" shrinkToFit="0" vertical="center" wrapText="1"/>
    </xf>
    <xf borderId="10" fillId="0" fontId="4" numFmtId="1"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1" fillId="0" fontId="4" numFmtId="0" xfId="0" applyAlignment="1" applyBorder="1" applyFont="1">
      <alignment shrinkToFit="0" vertical="top" wrapText="1"/>
    </xf>
    <xf borderId="1" fillId="0" fontId="17" numFmtId="0" xfId="0" applyAlignment="1" applyBorder="1" applyFont="1">
      <alignment shrinkToFit="0" vertical="top" wrapText="1"/>
    </xf>
    <xf borderId="1" fillId="6" fontId="4" numFmtId="49" xfId="0" applyAlignment="1" applyBorder="1" applyFont="1" applyNumberFormat="1">
      <alignment horizontal="center" shrinkToFit="0" vertical="top" wrapText="1"/>
    </xf>
    <xf borderId="10"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1" fillId="0" fontId="4" numFmtId="0" xfId="0" applyAlignment="1" applyBorder="1" applyFont="1">
      <alignment horizontal="left" shrinkToFit="0" vertical="top" wrapText="1"/>
    </xf>
    <xf borderId="1" fillId="0" fontId="4" numFmtId="49" xfId="0" applyAlignment="1" applyBorder="1" applyFont="1" applyNumberFormat="1">
      <alignment horizontal="center" shrinkToFit="0" vertical="top" wrapText="1"/>
    </xf>
    <xf borderId="1" fillId="6" fontId="1" numFmtId="0" xfId="0" applyAlignment="1" applyBorder="1" applyFont="1">
      <alignment shrinkToFit="0" vertical="top" wrapText="1"/>
    </xf>
    <xf borderId="6" fillId="6" fontId="1" numFmtId="0" xfId="0" applyAlignment="1" applyBorder="1" applyFont="1">
      <alignment horizontal="left" shrinkToFit="0" vertical="top" wrapText="1"/>
    </xf>
    <xf borderId="6" fillId="6" fontId="1" numFmtId="0" xfId="0" applyAlignment="1" applyBorder="1" applyFont="1">
      <alignment horizontal="center" shrinkToFit="0" vertical="top" wrapText="1"/>
    </xf>
    <xf borderId="13" fillId="6" fontId="1" numFmtId="0" xfId="0" applyAlignment="1" applyBorder="1" applyFont="1">
      <alignment horizontal="center" shrinkToFit="0" vertical="top" wrapText="1"/>
    </xf>
    <xf borderId="16" fillId="0" fontId="1" numFmtId="17" xfId="0" applyAlignment="1" applyBorder="1" applyFont="1" applyNumberFormat="1">
      <alignment horizontal="center" shrinkToFit="0" vertical="top" wrapText="1"/>
    </xf>
    <xf borderId="19" fillId="0" fontId="18" numFmtId="49" xfId="0" applyAlignment="1" applyBorder="1" applyFont="1" applyNumberFormat="1">
      <alignment horizontal="left" shrinkToFit="1" vertical="center" wrapText="0"/>
    </xf>
    <xf borderId="16" fillId="0" fontId="1" numFmtId="0" xfId="0" applyAlignment="1" applyBorder="1" applyFont="1">
      <alignment horizontal="center" shrinkToFit="0" vertical="top" wrapText="1"/>
    </xf>
    <xf borderId="16" fillId="0" fontId="1" numFmtId="49" xfId="0" applyAlignment="1" applyBorder="1" applyFont="1" applyNumberFormat="1">
      <alignment horizontal="center" shrinkToFit="0" vertical="top" wrapText="1"/>
    </xf>
    <xf borderId="3" fillId="0" fontId="1" numFmtId="0" xfId="0" applyAlignment="1" applyBorder="1" applyFont="1">
      <alignment horizontal="center" shrinkToFit="0" vertical="top" wrapText="1"/>
    </xf>
    <xf borderId="3" fillId="0" fontId="1" numFmtId="1" xfId="0" applyAlignment="1" applyBorder="1" applyFont="1" applyNumberFormat="1">
      <alignment horizontal="center" shrinkToFit="0" vertical="top" wrapText="1"/>
    </xf>
    <xf borderId="20" fillId="0" fontId="1" numFmtId="1" xfId="0" applyAlignment="1" applyBorder="1" applyFont="1" applyNumberFormat="1">
      <alignment horizontal="center" shrinkToFit="0" vertical="top" wrapText="1"/>
    </xf>
    <xf borderId="7" fillId="0" fontId="1" numFmtId="4" xfId="0" applyAlignment="1" applyBorder="1" applyFont="1" applyNumberFormat="1">
      <alignment horizontal="center" shrinkToFit="0" vertical="top" wrapText="1"/>
    </xf>
    <xf borderId="3" fillId="0" fontId="1" numFmtId="0" xfId="0" applyAlignment="1" applyBorder="1" applyFont="1">
      <alignment horizontal="center"/>
    </xf>
    <xf borderId="3" fillId="0" fontId="9" numFmtId="0" xfId="0" applyAlignment="1" applyBorder="1" applyFont="1">
      <alignment horizontal="center"/>
    </xf>
    <xf borderId="16" fillId="0" fontId="4" numFmtId="16" xfId="0" applyAlignment="1" applyBorder="1" applyFont="1" applyNumberFormat="1">
      <alignment horizontal="center" shrinkToFit="0" vertical="top" wrapText="1"/>
    </xf>
    <xf borderId="0" fillId="0" fontId="19" numFmtId="0" xfId="0" applyFont="1"/>
    <xf borderId="1" fillId="0" fontId="9" numFmtId="0" xfId="0" applyAlignment="1" applyBorder="1" applyFont="1">
      <alignment horizontal="center" vertical="top"/>
    </xf>
    <xf borderId="1" fillId="0" fontId="4" numFmtId="0" xfId="0" applyAlignment="1" applyBorder="1" applyFont="1">
      <alignment vertical="top"/>
    </xf>
    <xf borderId="1" fillId="0" fontId="9" numFmtId="2" xfId="0" applyAlignment="1" applyBorder="1" applyFont="1" applyNumberFormat="1">
      <alignment horizontal="center"/>
    </xf>
    <xf borderId="1" fillId="6" fontId="1" numFmtId="0" xfId="0" applyAlignment="1" applyBorder="1" applyFont="1">
      <alignment horizontal="left" shrinkToFit="0" vertical="top" wrapText="1"/>
    </xf>
    <xf borderId="1" fillId="6" fontId="1" numFmtId="0" xfId="0" applyAlignment="1" applyBorder="1" applyFont="1">
      <alignment horizontal="center" shrinkToFit="0" vertical="top" wrapText="1"/>
    </xf>
    <xf borderId="0" fillId="0" fontId="20" numFmtId="0" xfId="0" applyAlignment="1" applyFont="1">
      <alignment vertical="top"/>
    </xf>
    <xf borderId="16" fillId="0" fontId="1" numFmtId="16" xfId="0" applyAlignment="1" applyBorder="1" applyFont="1" applyNumberFormat="1">
      <alignment horizontal="center" shrinkToFit="0" vertical="top" wrapText="1"/>
    </xf>
    <xf borderId="1" fillId="0" fontId="1" numFmtId="0" xfId="0" applyAlignment="1" applyBorder="1" applyFont="1">
      <alignment horizontal="center" shrinkToFit="0" vertical="top" wrapText="1"/>
    </xf>
    <xf borderId="1" fillId="0" fontId="1" numFmtId="1" xfId="0" applyAlignment="1" applyBorder="1" applyFont="1" applyNumberFormat="1">
      <alignment horizontal="center" shrinkToFit="0" vertical="top" wrapText="1"/>
    </xf>
    <xf borderId="17" fillId="0" fontId="1" numFmtId="1" xfId="0" applyAlignment="1" applyBorder="1" applyFont="1" applyNumberFormat="1">
      <alignment horizontal="center" shrinkToFit="0" vertical="top" wrapText="1"/>
    </xf>
    <xf borderId="0" fillId="0" fontId="21" numFmtId="0" xfId="0" applyAlignment="1" applyFont="1">
      <alignment shrinkToFit="0" vertical="top" wrapText="1"/>
    </xf>
    <xf borderId="16" fillId="0" fontId="22" numFmtId="0" xfId="0" applyAlignment="1" applyBorder="1" applyFont="1">
      <alignment shrinkToFit="0" vertical="top" wrapText="1"/>
    </xf>
    <xf borderId="0" fillId="0" fontId="4" numFmtId="0" xfId="0" applyAlignment="1" applyFont="1">
      <alignment horizontal="center" shrinkToFit="0" vertical="top" wrapText="1"/>
    </xf>
    <xf borderId="1" fillId="0" fontId="3" numFmtId="2" xfId="0" applyAlignment="1" applyBorder="1" applyFont="1" applyNumberFormat="1">
      <alignment horizontal="center" shrinkToFit="0" vertical="top" wrapText="1"/>
    </xf>
    <xf borderId="1" fillId="6" fontId="23" numFmtId="0" xfId="0" applyAlignment="1" applyBorder="1" applyFont="1">
      <alignment shrinkToFit="0" vertical="top" wrapText="1"/>
    </xf>
    <xf borderId="1" fillId="6" fontId="4" numFmtId="0" xfId="0" applyAlignment="1" applyBorder="1" applyFont="1">
      <alignment horizontal="left" readingOrder="0" shrinkToFit="0" vertical="top" wrapText="1"/>
    </xf>
    <xf borderId="1" fillId="0" fontId="4" numFmtId="14" xfId="0" applyAlignment="1" applyBorder="1" applyFont="1" applyNumberFormat="1">
      <alignment horizontal="center" shrinkToFit="0" vertical="top" wrapText="1"/>
    </xf>
    <xf borderId="1" fillId="0" fontId="4" numFmtId="15" xfId="0" applyAlignment="1" applyBorder="1" applyFont="1" applyNumberFormat="1">
      <alignment horizontal="center" shrinkToFit="0" vertical="top" wrapText="1"/>
    </xf>
    <xf borderId="1" fillId="0" fontId="4" numFmtId="0" xfId="0" applyAlignment="1" applyBorder="1" applyFont="1">
      <alignment horizontal="left" readingOrder="0" shrinkToFit="0" vertical="top" wrapText="1"/>
    </xf>
    <xf borderId="1" fillId="6" fontId="24" numFmtId="0" xfId="0" applyAlignment="1" applyBorder="1" applyFont="1">
      <alignment shrinkToFit="0" vertical="top" wrapText="1"/>
    </xf>
    <xf borderId="1" fillId="6" fontId="4" numFmtId="17" xfId="0" applyAlignment="1" applyBorder="1" applyFont="1" applyNumberFormat="1">
      <alignment horizontal="center" shrinkToFit="0" vertical="top" wrapText="1"/>
    </xf>
    <xf borderId="1" fillId="0" fontId="24" numFmtId="0" xfId="0" applyAlignment="1" applyBorder="1" applyFont="1">
      <alignment shrinkToFit="0" vertical="top" wrapText="1"/>
    </xf>
    <xf borderId="16" fillId="0" fontId="4" numFmtId="0" xfId="0" applyAlignment="1" applyBorder="1" applyFont="1">
      <alignment horizontal="left" shrinkToFit="0" vertical="top" wrapText="1"/>
    </xf>
    <xf borderId="0" fillId="0" fontId="25" numFmtId="0" xfId="0" applyAlignment="1" applyFont="1">
      <alignment horizontal="left" vertical="top"/>
    </xf>
    <xf borderId="1" fillId="0" fontId="4" numFmtId="0" xfId="0" applyAlignment="1" applyBorder="1" applyFont="1">
      <alignment horizontal="center" vertical="top"/>
    </xf>
    <xf borderId="1" fillId="0" fontId="3" numFmtId="0" xfId="0" applyAlignment="1" applyBorder="1" applyFont="1">
      <alignment horizontal="center" vertical="top"/>
    </xf>
    <xf borderId="1" fillId="6" fontId="4" numFmtId="0" xfId="0" applyAlignment="1" applyBorder="1" applyFont="1">
      <alignment horizontal="left" shrinkToFit="0" wrapText="1"/>
    </xf>
    <xf borderId="1" fillId="0" fontId="1" numFmtId="0" xfId="0" applyAlignment="1" applyBorder="1" applyFont="1">
      <alignment horizontal="center" vertical="top"/>
    </xf>
    <xf borderId="0" fillId="0" fontId="26" numFmtId="0" xfId="0" applyAlignment="1" applyFont="1">
      <alignment shrinkToFit="0" wrapText="1"/>
    </xf>
    <xf borderId="16" fillId="0" fontId="27" numFmtId="0" xfId="0" applyAlignment="1" applyBorder="1" applyFont="1">
      <alignment horizontal="center" shrinkToFit="0" vertical="top" wrapText="1"/>
    </xf>
    <xf borderId="0" fillId="0" fontId="28" numFmtId="0" xfId="0" applyFont="1"/>
    <xf borderId="1" fillId="0" fontId="29" numFmtId="0" xfId="0" applyAlignment="1" applyBorder="1" applyFont="1">
      <alignment shrinkToFit="0" vertical="top" wrapText="1"/>
    </xf>
    <xf borderId="1" fillId="0" fontId="30" numFmtId="0" xfId="0" applyAlignment="1" applyBorder="1" applyFont="1">
      <alignment shrinkToFit="0" vertical="top" wrapText="1"/>
    </xf>
    <xf borderId="7" fillId="0" fontId="4" numFmtId="4" xfId="0" applyAlignment="1" applyBorder="1" applyFont="1" applyNumberFormat="1">
      <alignment horizontal="center" vertical="top"/>
    </xf>
    <xf borderId="1" fillId="0" fontId="3" numFmtId="0" xfId="0" applyAlignment="1" applyBorder="1" applyFont="1">
      <alignment horizontal="center"/>
    </xf>
    <xf borderId="1" fillId="6" fontId="31" numFmtId="0" xfId="0" applyAlignment="1" applyBorder="1" applyFont="1">
      <alignment shrinkToFit="0" vertical="top" wrapText="1"/>
    </xf>
    <xf borderId="1" fillId="0" fontId="4" numFmtId="4" xfId="0" applyAlignment="1" applyBorder="1" applyFont="1" applyNumberFormat="1">
      <alignment horizontal="center" vertical="top"/>
    </xf>
    <xf borderId="1" fillId="0" fontId="4" numFmtId="0" xfId="0" applyAlignment="1" applyBorder="1" applyFont="1">
      <alignment shrinkToFit="0" wrapText="1"/>
    </xf>
    <xf borderId="16" fillId="0" fontId="4" numFmtId="0" xfId="0" applyAlignment="1" applyBorder="1" applyFont="1">
      <alignment vertical="top"/>
    </xf>
    <xf borderId="1" fillId="6" fontId="4" numFmtId="0" xfId="0" applyAlignment="1" applyBorder="1" applyFont="1">
      <alignment vertical="top"/>
    </xf>
    <xf borderId="1" fillId="0" fontId="4" numFmtId="49" xfId="0" applyAlignment="1" applyBorder="1" applyFont="1" applyNumberFormat="1">
      <alignment horizontal="center" vertical="top"/>
    </xf>
    <xf borderId="1" fillId="6" fontId="4" numFmtId="0" xfId="0" applyAlignment="1" applyBorder="1" applyFont="1">
      <alignment shrinkToFit="0" wrapText="1"/>
    </xf>
    <xf borderId="1" fillId="0" fontId="32" numFmtId="0" xfId="0" applyAlignment="1" applyBorder="1" applyFont="1">
      <alignment horizontal="center"/>
    </xf>
    <xf borderId="1" fillId="6" fontId="4" numFmtId="0" xfId="0" applyAlignment="1" applyBorder="1" applyFont="1">
      <alignment horizontal="center" shrinkToFit="0" wrapText="1"/>
    </xf>
    <xf borderId="13" fillId="6" fontId="4" numFmtId="0" xfId="0" applyAlignment="1" applyBorder="1" applyFont="1">
      <alignment horizontal="center" shrinkToFit="0" wrapText="1"/>
    </xf>
    <xf borderId="16" fillId="0" fontId="4" numFmtId="0" xfId="0" applyAlignment="1" applyBorder="1" applyFont="1">
      <alignment horizontal="center" shrinkToFit="0" wrapText="1"/>
    </xf>
    <xf borderId="16" fillId="0" fontId="33" numFmtId="0" xfId="0" applyAlignment="1" applyBorder="1" applyFont="1">
      <alignment shrinkToFit="0" wrapText="1"/>
    </xf>
    <xf borderId="16" fillId="0" fontId="4" numFmtId="0" xfId="0" applyAlignment="1" applyBorder="1" applyFont="1">
      <alignment shrinkToFit="0" wrapText="1"/>
    </xf>
    <xf borderId="16" fillId="0" fontId="4" numFmtId="49" xfId="0" applyAlignment="1" applyBorder="1" applyFont="1" applyNumberFormat="1">
      <alignment horizontal="center" shrinkToFit="0" wrapText="1"/>
    </xf>
    <xf borderId="1" fillId="0" fontId="4" numFmtId="0" xfId="0" applyAlignment="1" applyBorder="1" applyFont="1">
      <alignment horizontal="center" shrinkToFit="0" wrapText="1"/>
    </xf>
    <xf borderId="1" fillId="0" fontId="4" numFmtId="1" xfId="0" applyAlignment="1" applyBorder="1" applyFont="1" applyNumberFormat="1">
      <alignment horizontal="center" shrinkToFit="0" wrapText="1"/>
    </xf>
    <xf borderId="17" fillId="0" fontId="4" numFmtId="1" xfId="0" applyAlignment="1" applyBorder="1" applyFont="1" applyNumberFormat="1">
      <alignment horizontal="center" shrinkToFit="0" wrapText="1"/>
    </xf>
    <xf borderId="7" fillId="0" fontId="4" numFmtId="4" xfId="0" applyAlignment="1" applyBorder="1" applyFont="1" applyNumberFormat="1">
      <alignment horizontal="center"/>
    </xf>
    <xf borderId="16" fillId="0" fontId="4" numFmtId="0" xfId="0" applyAlignment="1" applyBorder="1" applyFont="1">
      <alignment horizontal="center" vertical="top"/>
    </xf>
    <xf borderId="21" fillId="0" fontId="34" numFmtId="0" xfId="0" applyAlignment="1" applyBorder="1" applyFont="1">
      <alignment shrinkToFit="0" vertical="top" wrapText="1"/>
    </xf>
    <xf borderId="3" fillId="0" fontId="4" numFmtId="0" xfId="0" applyAlignment="1" applyBorder="1" applyFont="1">
      <alignment horizontal="center" shrinkToFit="0" vertical="top" wrapText="1"/>
    </xf>
    <xf borderId="0" fillId="0" fontId="4" numFmtId="0" xfId="0" applyAlignment="1" applyFont="1">
      <alignment horizontal="left" shrinkToFit="0" vertical="top" wrapText="1"/>
    </xf>
    <xf borderId="1" fillId="0" fontId="3" numFmtId="0" xfId="0" applyAlignment="1" applyBorder="1" applyFont="1">
      <alignment horizontal="center" shrinkToFit="0" vertical="top" wrapText="1"/>
    </xf>
    <xf borderId="0" fillId="0" fontId="4" numFmtId="0" xfId="0" applyAlignment="1" applyFont="1">
      <alignment vertical="top"/>
    </xf>
    <xf borderId="22" fillId="6" fontId="4" numFmtId="0" xfId="0" applyAlignment="1" applyBorder="1" applyFont="1">
      <alignment horizontal="center" shrinkToFit="0" vertical="top" wrapText="1"/>
    </xf>
    <xf borderId="16" fillId="0" fontId="4" numFmtId="1" xfId="0" applyAlignment="1" applyBorder="1" applyFont="1" applyNumberFormat="1">
      <alignment horizontal="center" shrinkToFit="0" vertical="top" wrapText="1"/>
    </xf>
    <xf borderId="0" fillId="0" fontId="4" numFmtId="0" xfId="0" applyAlignment="1" applyFont="1">
      <alignment shrinkToFit="0" vertical="top" wrapText="1"/>
    </xf>
    <xf borderId="1" fillId="0" fontId="35" numFmtId="0" xfId="0" applyAlignment="1" applyBorder="1" applyFont="1">
      <alignment horizontal="center" shrinkToFit="0" vertical="top" wrapText="1"/>
    </xf>
    <xf borderId="1" fillId="0" fontId="36" numFmtId="0" xfId="0" applyAlignment="1" applyBorder="1" applyFont="1">
      <alignment horizontal="center" shrinkToFit="0" vertical="top" wrapText="1"/>
    </xf>
    <xf borderId="1" fillId="0" fontId="37" numFmtId="0" xfId="0" applyAlignment="1" applyBorder="1" applyFont="1">
      <alignment shrinkToFit="0" vertical="top" wrapText="1"/>
    </xf>
    <xf borderId="1" fillId="0" fontId="4" numFmtId="1" xfId="0" applyAlignment="1" applyBorder="1" applyFont="1" applyNumberFormat="1">
      <alignment horizontal="center" vertical="top"/>
    </xf>
    <xf borderId="1" fillId="0" fontId="37" numFmtId="49" xfId="0" applyAlignment="1" applyBorder="1" applyFont="1" applyNumberFormat="1">
      <alignment horizontal="center" shrinkToFit="0" vertical="top" wrapText="1"/>
    </xf>
    <xf borderId="1" fillId="6" fontId="4" numFmtId="1" xfId="0" applyAlignment="1" applyBorder="1" applyFont="1" applyNumberFormat="1">
      <alignment horizontal="center" shrinkToFit="0" vertical="top" wrapText="1"/>
    </xf>
    <xf borderId="1" fillId="0" fontId="3" numFmtId="1" xfId="0" applyAlignment="1" applyBorder="1" applyFont="1" applyNumberFormat="1">
      <alignment horizontal="center"/>
    </xf>
    <xf borderId="1" fillId="0" fontId="3" numFmtId="4" xfId="0" applyAlignment="1" applyBorder="1" applyFont="1" applyNumberFormat="1">
      <alignment horizontal="center" shrinkToFit="0" vertical="top" wrapText="1"/>
    </xf>
    <xf borderId="1" fillId="0" fontId="1" numFmtId="0" xfId="0" applyBorder="1" applyFont="1"/>
    <xf borderId="1" fillId="0" fontId="9" numFmtId="0" xfId="0" applyBorder="1" applyFont="1"/>
    <xf borderId="1" fillId="0" fontId="4" numFmtId="0" xfId="0" applyBorder="1" applyFont="1"/>
    <xf borderId="0" fillId="0" fontId="9" numFmtId="0" xfId="0" applyAlignment="1" applyFont="1">
      <alignment shrinkToFit="0" wrapText="1"/>
    </xf>
    <xf borderId="0" fillId="0" fontId="9" numFmtId="4" xfId="0" applyAlignment="1" applyFont="1" applyNumberFormat="1">
      <alignment horizontal="center"/>
    </xf>
    <xf borderId="23" fillId="8" fontId="38" numFmtId="0" xfId="0" applyAlignment="1" applyBorder="1" applyFont="1">
      <alignment horizontal="center" shrinkToFit="0" wrapText="1"/>
    </xf>
    <xf borderId="24" fillId="0" fontId="8" numFmtId="0" xfId="0" applyBorder="1" applyFont="1"/>
    <xf borderId="10" fillId="8" fontId="7" numFmtId="0" xfId="0" applyAlignment="1" applyBorder="1" applyFont="1">
      <alignment horizontal="center" shrinkToFit="0" wrapText="1"/>
    </xf>
    <xf borderId="1" fillId="0" fontId="3" numFmtId="1" xfId="0" applyAlignment="1" applyBorder="1" applyFont="1" applyNumberFormat="1">
      <alignment horizontal="center" shrinkToFit="0" vertical="top" wrapText="1"/>
    </xf>
    <xf borderId="1" fillId="6" fontId="1" numFmtId="0" xfId="0" applyAlignment="1" applyBorder="1" applyFont="1">
      <alignment horizontal="left" vertical="top"/>
    </xf>
    <xf borderId="1" fillId="6" fontId="1" numFmtId="0" xfId="0" applyAlignment="1" applyBorder="1" applyFont="1">
      <alignment horizontal="center" vertical="top"/>
    </xf>
    <xf borderId="16" fillId="0" fontId="1" numFmtId="49" xfId="0" applyAlignment="1" applyBorder="1" applyFont="1" applyNumberFormat="1">
      <alignment horizontal="center" vertical="top"/>
    </xf>
    <xf borderId="1" fillId="0" fontId="1" numFmtId="1" xfId="0" applyAlignment="1" applyBorder="1" applyFont="1" applyNumberFormat="1">
      <alignment horizontal="center" vertical="top"/>
    </xf>
    <xf borderId="1" fillId="0" fontId="9" numFmtId="1" xfId="0" applyAlignment="1" applyBorder="1" applyFont="1" applyNumberFormat="1">
      <alignment horizontal="center" vertical="top"/>
    </xf>
    <xf borderId="1" fillId="0" fontId="9" numFmtId="4" xfId="0" applyAlignment="1" applyBorder="1" applyFont="1" applyNumberFormat="1">
      <alignment horizontal="center" vertical="top"/>
    </xf>
    <xf borderId="11" fillId="0" fontId="2" numFmtId="0" xfId="0" applyBorder="1" applyFont="1"/>
    <xf borderId="0" fillId="0" fontId="39" numFmtId="0" xfId="0" applyFont="1"/>
    <xf borderId="0" fillId="0" fontId="9" numFmtId="0" xfId="0" applyAlignment="1" applyFont="1">
      <alignment horizontal="center" shrinkToFit="0" wrapText="1"/>
    </xf>
    <xf borderId="10" fillId="8" fontId="1" numFmtId="0" xfId="0" applyAlignment="1" applyBorder="1" applyFont="1">
      <alignment horizontal="left" shrinkToFit="0" wrapText="1"/>
    </xf>
    <xf borderId="10" fillId="8"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2" fillId="9" fontId="9" numFmtId="165" xfId="0" applyAlignment="1" applyBorder="1" applyFont="1" applyNumberFormat="1">
      <alignment horizontal="center" shrinkToFit="0" vertical="center" wrapText="1"/>
    </xf>
    <xf borderId="5" fillId="0" fontId="1" numFmtId="0" xfId="0" applyAlignment="1" applyBorder="1" applyFont="1">
      <alignment horizontal="left" shrinkToFit="0" vertical="center" wrapText="1"/>
    </xf>
    <xf borderId="0" fillId="0" fontId="1" numFmtId="0" xfId="0" applyAlignment="1" applyFont="1">
      <alignment horizontal="center" shrinkToFit="0" vertical="center" wrapText="1"/>
    </xf>
    <xf borderId="16" fillId="0" fontId="40" numFmtId="0" xfId="0" applyAlignment="1" applyBorder="1" applyFont="1">
      <alignment horizontal="center" shrinkToFit="0" vertical="center" wrapText="1"/>
    </xf>
    <xf borderId="16" fillId="0" fontId="1" numFmtId="3" xfId="0" applyAlignment="1" applyBorder="1" applyFont="1" applyNumberFormat="1">
      <alignment horizontal="center" shrinkToFit="0" vertical="center" wrapText="1"/>
    </xf>
    <xf borderId="16" fillId="0" fontId="9" numFmtId="0" xfId="0" applyAlignment="1" applyBorder="1" applyFont="1">
      <alignment horizontal="center" shrinkToFit="0" vertical="center" wrapText="1"/>
    </xf>
    <xf borderId="16" fillId="0" fontId="9" numFmtId="165" xfId="0" applyAlignment="1" applyBorder="1" applyFont="1" applyNumberFormat="1">
      <alignment horizontal="center" shrinkToFit="0" vertical="center" wrapText="1"/>
    </xf>
    <xf borderId="1" fillId="0" fontId="4" numFmtId="0" xfId="0" applyAlignment="1" applyBorder="1" applyFont="1">
      <alignment horizontal="left" shrinkToFit="0" wrapText="1"/>
    </xf>
    <xf borderId="1" fillId="0" fontId="4" numFmtId="0" xfId="0" applyAlignment="1" applyBorder="1" applyFont="1">
      <alignment horizontal="left" vertical="top"/>
    </xf>
    <xf borderId="1" fillId="0" fontId="3" numFmtId="165" xfId="0" applyAlignment="1" applyBorder="1" applyFont="1" applyNumberFormat="1">
      <alignment horizontal="center" shrinkToFit="0" vertical="top" wrapText="1"/>
    </xf>
    <xf borderId="1" fillId="0" fontId="1" numFmtId="0" xfId="0" applyAlignment="1" applyBorder="1" applyFont="1">
      <alignment horizontal="left" shrinkToFit="0" wrapText="1"/>
    </xf>
    <xf borderId="1" fillId="0" fontId="41" numFmtId="0" xfId="0" applyAlignment="1" applyBorder="1" applyFont="1">
      <alignment horizontal="left" shrinkToFit="0" vertical="top" wrapText="1"/>
    </xf>
    <xf borderId="5" fillId="0" fontId="9" numFmtId="0" xfId="0" applyAlignment="1" applyBorder="1" applyFont="1">
      <alignment horizontal="center" shrinkToFit="0" vertical="center" wrapText="1"/>
    </xf>
    <xf borderId="5" fillId="0" fontId="9" numFmtId="165" xfId="0" applyAlignment="1" applyBorder="1" applyFont="1" applyNumberFormat="1">
      <alignment horizontal="center" shrinkToFit="0" vertical="center" wrapText="1"/>
    </xf>
    <xf borderId="5" fillId="0" fontId="42" numFmtId="0" xfId="0" applyAlignment="1" applyBorder="1" applyFont="1">
      <alignment horizontal="center" shrinkToFit="0" vertical="center" wrapText="1"/>
    </xf>
    <xf borderId="5" fillId="0" fontId="4" numFmtId="0" xfId="0" applyAlignment="1" applyBorder="1" applyFont="1">
      <alignment horizontal="left" shrinkToFit="0" wrapText="1"/>
    </xf>
    <xf borderId="5" fillId="0" fontId="4" numFmtId="0" xfId="0" applyAlignment="1" applyBorder="1" applyFont="1">
      <alignment horizontal="center" shrinkToFit="0" wrapText="1"/>
    </xf>
    <xf borderId="16" fillId="0" fontId="4" numFmtId="0" xfId="0" applyAlignment="1" applyBorder="1" applyFont="1">
      <alignment horizontal="center" readingOrder="0"/>
    </xf>
    <xf borderId="5" fillId="0" fontId="43" numFmtId="0" xfId="0" applyAlignment="1" applyBorder="1" applyFont="1">
      <alignment horizontal="center" shrinkToFit="0" wrapText="1"/>
    </xf>
    <xf borderId="5" fillId="0" fontId="4" numFmtId="166" xfId="0" applyAlignment="1" applyBorder="1" applyFont="1" applyNumberFormat="1">
      <alignment horizontal="center" shrinkToFit="0" wrapText="1"/>
    </xf>
    <xf borderId="5" fillId="0" fontId="3" numFmtId="0" xfId="0" applyAlignment="1" applyBorder="1" applyFont="1">
      <alignment horizontal="center" shrinkToFit="0" wrapText="1"/>
    </xf>
    <xf borderId="5" fillId="0" fontId="3" numFmtId="165" xfId="0" applyAlignment="1" applyBorder="1" applyFont="1" applyNumberFormat="1">
      <alignment horizontal="center" shrinkToFit="0" wrapText="1"/>
    </xf>
    <xf borderId="25" fillId="0" fontId="4" numFmtId="0" xfId="0" applyAlignment="1" applyBorder="1" applyFont="1">
      <alignment horizontal="left" shrinkToFit="0" wrapText="1"/>
    </xf>
    <xf borderId="1" fillId="0" fontId="44" numFmtId="0" xfId="0" applyBorder="1" applyFont="1"/>
    <xf borderId="1" fillId="0" fontId="3" numFmtId="165" xfId="0" applyAlignment="1" applyBorder="1" applyFont="1" applyNumberFormat="1">
      <alignment horizontal="center"/>
    </xf>
    <xf borderId="5" fillId="0" fontId="4" numFmtId="0" xfId="0" applyAlignment="1" applyBorder="1" applyFont="1">
      <alignment horizontal="center"/>
    </xf>
    <xf borderId="5" fillId="0" fontId="4" numFmtId="0" xfId="0" applyAlignment="1" applyBorder="1" applyFont="1">
      <alignment horizontal="left" shrinkToFit="0" vertical="top" wrapText="1"/>
    </xf>
    <xf borderId="0" fillId="0" fontId="4" numFmtId="0" xfId="0" applyAlignment="1" applyFont="1">
      <alignment horizontal="center" vertical="top"/>
    </xf>
    <xf borderId="5" fillId="0" fontId="4" numFmtId="0" xfId="0" applyAlignment="1" applyBorder="1" applyFont="1">
      <alignment horizontal="center" shrinkToFit="0" vertical="top" wrapText="1"/>
    </xf>
    <xf borderId="5" fillId="0" fontId="45" numFmtId="0" xfId="0" applyAlignment="1" applyBorder="1" applyFont="1">
      <alignment horizontal="center" shrinkToFit="0" vertical="top" wrapText="1"/>
    </xf>
    <xf borderId="5" fillId="0" fontId="3" numFmtId="0" xfId="0" applyAlignment="1" applyBorder="1" applyFont="1">
      <alignment horizontal="center" shrinkToFit="0" vertical="top" wrapText="1"/>
    </xf>
    <xf borderId="5" fillId="0" fontId="3" numFmtId="165" xfId="0" applyAlignment="1" applyBorder="1" applyFont="1" applyNumberFormat="1">
      <alignment horizontal="center" shrinkToFit="0" vertical="top" wrapText="1"/>
    </xf>
    <xf borderId="5" fillId="0" fontId="46" numFmtId="0" xfId="0" applyAlignment="1" applyBorder="1" applyFont="1">
      <alignment shrinkToFit="0" vertical="top" wrapText="1"/>
    </xf>
    <xf borderId="3" fillId="0" fontId="4" numFmtId="0" xfId="0" applyAlignment="1" applyBorder="1" applyFont="1">
      <alignment horizontal="center" shrinkToFit="0" wrapText="1"/>
    </xf>
    <xf borderId="1" fillId="0" fontId="47" numFmtId="0" xfId="0" applyAlignment="1" applyBorder="1" applyFont="1">
      <alignment horizontal="center" shrinkToFit="0" wrapText="1"/>
    </xf>
    <xf borderId="1" fillId="0" fontId="3" numFmtId="0" xfId="0" applyAlignment="1" applyBorder="1" applyFont="1">
      <alignment horizontal="center" shrinkToFit="0" wrapText="1"/>
    </xf>
    <xf borderId="1" fillId="0" fontId="3" numFmtId="165" xfId="0" applyAlignment="1" applyBorder="1" applyFont="1" applyNumberFormat="1">
      <alignment horizontal="center" shrinkToFit="0" wrapText="1"/>
    </xf>
    <xf borderId="1" fillId="0" fontId="1" numFmtId="0" xfId="0" applyAlignment="1" applyBorder="1" applyFont="1">
      <alignment horizontal="left" shrinkToFit="0" vertical="center" wrapText="1"/>
    </xf>
    <xf borderId="1" fillId="0" fontId="9" numFmtId="0" xfId="0" applyAlignment="1" applyBorder="1" applyFont="1">
      <alignment horizontal="center" shrinkToFit="0" vertical="center" wrapText="1"/>
    </xf>
    <xf borderId="1" fillId="0" fontId="9" numFmtId="165"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5" xfId="0" applyAlignment="1" applyFont="1" applyNumberFormat="1">
      <alignment horizontal="center" shrinkToFit="0" vertical="center" wrapText="1"/>
    </xf>
    <xf borderId="0" fillId="0" fontId="7" numFmtId="0" xfId="0" applyAlignment="1" applyFont="1">
      <alignment horizontal="center" shrinkToFit="0" wrapText="1"/>
    </xf>
    <xf borderId="10" fillId="8" fontId="48" numFmtId="0" xfId="0" applyAlignment="1" applyBorder="1" applyFont="1">
      <alignment horizontal="left" shrinkToFit="0" wrapText="1"/>
    </xf>
    <xf borderId="6" fillId="9" fontId="9" numFmtId="0" xfId="0" applyAlignment="1" applyBorder="1" applyFont="1">
      <alignment horizontal="center" shrinkToFit="0" vertical="center" wrapText="1"/>
    </xf>
    <xf borderId="1" fillId="9" fontId="9" numFmtId="0" xfId="0" applyAlignment="1" applyBorder="1" applyFont="1">
      <alignment horizontal="center" shrinkToFit="0" vertical="center" wrapText="1"/>
    </xf>
    <xf borderId="1" fillId="0" fontId="49" numFmtId="0" xfId="0" applyAlignment="1" applyBorder="1" applyFont="1">
      <alignment horizontal="center" shrinkToFit="0" vertical="top" wrapText="1"/>
    </xf>
    <xf borderId="1" fillId="0" fontId="3" numFmtId="3" xfId="0" applyAlignment="1" applyBorder="1" applyFont="1" applyNumberFormat="1">
      <alignment horizontal="center" vertical="top"/>
    </xf>
    <xf borderId="0" fillId="0" fontId="50" numFmtId="0" xfId="0" applyAlignment="1" applyFont="1">
      <alignment horizontal="left" vertical="top"/>
    </xf>
    <xf borderId="10" fillId="0" fontId="4" numFmtId="0" xfId="0" applyAlignment="1" applyBorder="1" applyFont="1">
      <alignment horizontal="center" shrinkToFit="0" vertical="top" wrapText="1"/>
    </xf>
    <xf borderId="1" fillId="0" fontId="1" numFmtId="0" xfId="0" applyAlignment="1" applyBorder="1" applyFont="1">
      <alignment horizontal="left" shrinkToFit="0" vertical="top" wrapText="1"/>
    </xf>
    <xf borderId="6" fillId="0" fontId="1" numFmtId="0" xfId="0" applyAlignment="1" applyBorder="1" applyFont="1">
      <alignment horizontal="left" shrinkToFit="0" vertical="top" wrapText="1"/>
    </xf>
    <xf borderId="3" fillId="0" fontId="1" numFmtId="0" xfId="0" applyAlignment="1" applyBorder="1" applyFont="1">
      <alignment horizontal="left" shrinkToFit="0" vertical="top" wrapText="1"/>
    </xf>
    <xf borderId="3" fillId="0" fontId="51" numFmtId="0" xfId="0" applyAlignment="1" applyBorder="1" applyFont="1">
      <alignment shrinkToFit="0" vertical="top" wrapText="1"/>
    </xf>
    <xf borderId="3" fillId="0" fontId="1" numFmtId="0" xfId="0" applyAlignment="1" applyBorder="1" applyFont="1">
      <alignment horizontal="center" vertical="top"/>
    </xf>
    <xf borderId="3" fillId="0" fontId="9" numFmtId="0" xfId="0" applyAlignment="1" applyBorder="1" applyFont="1">
      <alignment horizontal="center" vertical="top"/>
    </xf>
    <xf borderId="3" fillId="0" fontId="9" numFmtId="0" xfId="0" applyAlignment="1" applyBorder="1" applyFont="1">
      <alignment horizontal="center" shrinkToFit="0" vertical="top" wrapText="1"/>
    </xf>
    <xf borderId="26" fillId="0" fontId="4" numFmtId="0" xfId="0" applyAlignment="1" applyBorder="1" applyFont="1">
      <alignment horizontal="left" shrinkToFit="0" vertical="top" wrapText="1"/>
    </xf>
    <xf borderId="26" fillId="0" fontId="4" numFmtId="0" xfId="0" applyAlignment="1" applyBorder="1" applyFont="1">
      <alignment horizontal="center" shrinkToFit="0" vertical="top" wrapText="1"/>
    </xf>
    <xf borderId="1" fillId="0" fontId="52" numFmtId="0" xfId="0" applyAlignment="1" applyBorder="1" applyFont="1">
      <alignment horizontal="left" shrinkToFit="0" vertical="top" wrapText="1"/>
    </xf>
    <xf borderId="10" fillId="0" fontId="1" numFmtId="2" xfId="0" applyAlignment="1" applyBorder="1" applyFont="1" applyNumberFormat="1">
      <alignment horizontal="center" shrinkToFit="0" vertical="top" wrapText="1"/>
    </xf>
    <xf borderId="5" fillId="0" fontId="1" numFmtId="0" xfId="0" applyAlignment="1" applyBorder="1" applyFont="1">
      <alignment horizontal="left" shrinkToFit="0" vertical="top" wrapText="1"/>
    </xf>
    <xf borderId="16" fillId="0" fontId="1" numFmtId="1" xfId="0" applyAlignment="1" applyBorder="1" applyFont="1" applyNumberFormat="1">
      <alignment horizontal="center" shrinkToFit="0" vertical="top" wrapText="1"/>
    </xf>
    <xf borderId="21" fillId="0" fontId="1" numFmtId="2" xfId="0" applyAlignment="1" applyBorder="1" applyFont="1" applyNumberFormat="1">
      <alignment horizontal="center" shrinkToFit="0" vertical="top" wrapText="1"/>
    </xf>
    <xf borderId="0" fillId="0" fontId="1" numFmtId="0" xfId="0" applyAlignment="1" applyFont="1">
      <alignment horizontal="left" shrinkToFit="0" vertical="center" wrapText="1"/>
    </xf>
    <xf borderId="0" fillId="0" fontId="4" numFmtId="0" xfId="0" applyAlignment="1" applyFont="1">
      <alignment horizontal="center"/>
    </xf>
    <xf borderId="0" fillId="0" fontId="4" numFmtId="0" xfId="0" applyAlignment="1" applyFont="1">
      <alignment horizontal="left"/>
    </xf>
    <xf borderId="0" fillId="0" fontId="3" numFmtId="0" xfId="0" applyAlignment="1" applyFont="1">
      <alignment horizontal="left" vertical="center"/>
    </xf>
    <xf borderId="0" fillId="0" fontId="4" numFmtId="0" xfId="0" applyAlignment="1" applyFont="1">
      <alignment horizontal="left" shrinkToFit="0" wrapText="1"/>
    </xf>
    <xf borderId="0" fillId="0" fontId="53" numFmtId="0" xfId="0" applyAlignment="1" applyFont="1">
      <alignment horizontal="left" shrinkToFit="0" wrapText="1"/>
    </xf>
    <xf borderId="0" fillId="0" fontId="54" numFmtId="0" xfId="0" applyAlignment="1" applyFont="1">
      <alignment horizontal="center" shrinkToFit="0" wrapText="1"/>
    </xf>
    <xf borderId="10" fillId="0" fontId="4" numFmtId="2" xfId="0" applyAlignment="1" applyBorder="1" applyFont="1" applyNumberFormat="1">
      <alignment horizontal="center" shrinkToFit="0" vertical="top" wrapText="1"/>
    </xf>
    <xf borderId="0" fillId="0" fontId="55" numFmtId="0" xfId="0" applyAlignment="1" applyFont="1">
      <alignment horizontal="left"/>
    </xf>
    <xf borderId="10" fillId="0" fontId="3" numFmtId="0" xfId="0" applyAlignment="1" applyBorder="1" applyFont="1">
      <alignment horizontal="center" shrinkToFit="0" vertical="top" wrapText="1"/>
    </xf>
    <xf borderId="10" fillId="0" fontId="3" numFmtId="4" xfId="0" applyAlignment="1" applyBorder="1" applyFont="1" applyNumberFormat="1">
      <alignment horizontal="center" shrinkToFit="0" vertical="top" wrapText="1"/>
    </xf>
    <xf borderId="10" fillId="0" fontId="3" numFmtId="0" xfId="0" applyAlignment="1" applyBorder="1" applyFont="1">
      <alignment horizontal="center" vertical="top"/>
    </xf>
    <xf borderId="10" fillId="0" fontId="3" numFmtId="2" xfId="0" applyAlignment="1" applyBorder="1" applyFont="1" applyNumberFormat="1">
      <alignment horizontal="center" vertical="top"/>
    </xf>
    <xf borderId="1" fillId="0" fontId="56" numFmtId="0" xfId="0" applyAlignment="1" applyBorder="1" applyFont="1">
      <alignment vertical="top"/>
    </xf>
    <xf borderId="1" fillId="0" fontId="57" numFmtId="0" xfId="0" applyAlignment="1" applyBorder="1" applyFont="1">
      <alignment horizontal="center" vertical="top"/>
    </xf>
    <xf borderId="1" fillId="0" fontId="9" numFmtId="3" xfId="0" applyAlignment="1" applyBorder="1" applyFont="1" applyNumberFormat="1">
      <alignment horizontal="center" vertical="top"/>
    </xf>
    <xf borderId="10" fillId="0" fontId="9" numFmtId="4" xfId="0" applyAlignment="1" applyBorder="1" applyFont="1" applyNumberFormat="1">
      <alignment horizontal="center" shrinkToFit="0" vertical="top" wrapText="1"/>
    </xf>
    <xf borderId="1" fillId="0" fontId="58" numFmtId="49"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9" numFmtId="0" xfId="0" applyAlignment="1" applyBorder="1" applyFont="1">
      <alignment horizontal="center" shrinkToFit="0" vertical="top" wrapText="1"/>
    </xf>
    <xf borderId="10" fillId="0" fontId="9" numFmtId="0" xfId="0" applyAlignment="1" applyBorder="1" applyFont="1">
      <alignment horizontal="center" shrinkToFit="0" vertical="top" wrapText="1"/>
    </xf>
    <xf borderId="1" fillId="0" fontId="59" numFmtId="0" xfId="0" applyAlignment="1" applyBorder="1" applyFont="1">
      <alignment horizontal="center" shrinkToFit="0" vertical="top" wrapText="1"/>
    </xf>
    <xf borderId="1" fillId="0" fontId="32" numFmtId="0" xfId="0" applyAlignment="1" applyBorder="1" applyFont="1">
      <alignment horizontal="left" vertical="top"/>
    </xf>
    <xf borderId="0" fillId="0" fontId="60" numFmtId="0" xfId="0" applyAlignment="1" applyFont="1">
      <alignment horizontal="left" shrinkToFit="0" vertical="top" wrapText="1"/>
    </xf>
    <xf borderId="1" fillId="0" fontId="3" numFmtId="3" xfId="0" applyAlignment="1" applyBorder="1" applyFont="1" applyNumberFormat="1">
      <alignment horizontal="center" shrinkToFit="0" vertical="top" wrapText="1"/>
    </xf>
    <xf borderId="0" fillId="0" fontId="32" numFmtId="0" xfId="0" applyAlignment="1" applyFont="1">
      <alignment horizontal="left" shrinkToFit="0" vertical="top" wrapText="1"/>
    </xf>
    <xf borderId="2" fillId="0" fontId="4" numFmtId="0" xfId="0" applyAlignment="1" applyBorder="1" applyFont="1">
      <alignment horizontal="left" shrinkToFit="0" vertical="top" wrapText="1"/>
    </xf>
    <xf borderId="0" fillId="0" fontId="61" numFmtId="0" xfId="0" applyAlignment="1" applyFont="1">
      <alignment horizontal="left" vertical="top"/>
    </xf>
    <xf borderId="1" fillId="0" fontId="62" numFmtId="49" xfId="0" applyAlignment="1" applyBorder="1" applyFont="1" applyNumberFormat="1">
      <alignment horizontal="center" shrinkToFit="0" vertical="top" wrapText="1"/>
    </xf>
    <xf borderId="0" fillId="0" fontId="63" numFmtId="0" xfId="0" applyAlignment="1" applyFont="1">
      <alignment horizontal="left"/>
    </xf>
    <xf borderId="0" fillId="0" fontId="63" numFmtId="0" xfId="0" applyAlignment="1" applyFont="1">
      <alignment horizontal="left" vertical="top"/>
    </xf>
    <xf borderId="10" fillId="0" fontId="4" numFmtId="0" xfId="0" applyAlignment="1" applyBorder="1" applyFont="1">
      <alignment horizontal="left" shrinkToFit="0" vertical="top" wrapText="1"/>
    </xf>
    <xf borderId="3" fillId="0" fontId="4" numFmtId="0" xfId="0" applyAlignment="1" applyBorder="1" applyFont="1">
      <alignment horizontal="center" vertical="top"/>
    </xf>
    <xf borderId="5" fillId="0" fontId="24" numFmtId="0" xfId="0" applyAlignment="1" applyBorder="1" applyFont="1">
      <alignment horizontal="left" shrinkToFit="0" vertical="top" wrapText="1"/>
    </xf>
    <xf borderId="7" fillId="0" fontId="8" numFmtId="0" xfId="0" applyBorder="1" applyFont="1"/>
    <xf borderId="4" fillId="0" fontId="8" numFmtId="0" xfId="0" applyBorder="1" applyFont="1"/>
    <xf borderId="10" fillId="0" fontId="64" numFmtId="0" xfId="0" applyAlignment="1" applyBorder="1" applyFont="1">
      <alignment horizontal="center" shrinkToFit="0" vertical="top" wrapText="1"/>
    </xf>
    <xf borderId="1" fillId="0" fontId="24" numFmtId="0" xfId="0" applyAlignment="1" applyBorder="1" applyFont="1">
      <alignment horizontal="left" shrinkToFit="0" vertical="top" wrapText="1"/>
    </xf>
    <xf borderId="25" fillId="0" fontId="4" numFmtId="0" xfId="0" applyAlignment="1" applyBorder="1" applyFont="1">
      <alignment horizontal="center" shrinkToFit="0" vertical="top" wrapText="1"/>
    </xf>
    <xf borderId="27" fillId="0" fontId="8" numFmtId="0" xfId="0" applyBorder="1" applyFont="1"/>
    <xf borderId="17" fillId="0" fontId="8" numFmtId="0" xfId="0" applyBorder="1" applyFont="1"/>
    <xf borderId="25" fillId="0" fontId="4" numFmtId="0" xfId="0" applyAlignment="1" applyBorder="1" applyFont="1">
      <alignment horizontal="left" shrinkToFit="0" vertical="top" wrapText="1"/>
    </xf>
    <xf borderId="5" fillId="0" fontId="4" numFmtId="0" xfId="0" applyAlignment="1" applyBorder="1" applyFont="1">
      <alignment horizontal="center" vertical="top"/>
    </xf>
    <xf borderId="5" fillId="0" fontId="3" numFmtId="1" xfId="0" applyAlignment="1" applyBorder="1" applyFont="1" applyNumberFormat="1">
      <alignment horizontal="center" shrinkToFit="0" vertical="top" wrapText="1"/>
    </xf>
    <xf borderId="5" fillId="0" fontId="3" numFmtId="4" xfId="0" applyAlignment="1" applyBorder="1" applyFont="1" applyNumberFormat="1">
      <alignment horizontal="center" shrinkToFit="0" vertical="top" wrapText="1"/>
    </xf>
    <xf borderId="7" fillId="0" fontId="4" numFmtId="0" xfId="0" applyAlignment="1" applyBorder="1" applyFont="1">
      <alignment horizontal="left" shrinkToFit="0" vertical="top" wrapText="1"/>
    </xf>
    <xf borderId="7" fillId="0" fontId="4" numFmtId="0" xfId="0" applyAlignment="1" applyBorder="1" applyFont="1">
      <alignment horizontal="center" shrinkToFit="0" wrapText="1"/>
    </xf>
    <xf borderId="0" fillId="0" fontId="32" numFmtId="0" xfId="0" applyAlignment="1" applyFont="1">
      <alignment horizontal="left"/>
    </xf>
    <xf borderId="25" fillId="0" fontId="4" numFmtId="0" xfId="0" applyAlignment="1" applyBorder="1" applyFont="1">
      <alignment horizontal="center" shrinkToFit="0" wrapText="1"/>
    </xf>
    <xf borderId="10" fillId="0" fontId="4" numFmtId="0" xfId="0" applyAlignment="1" applyBorder="1" applyFont="1">
      <alignment horizontal="center" shrinkToFit="0" wrapText="1"/>
    </xf>
    <xf borderId="1" fillId="0" fontId="3" numFmtId="3" xfId="0" applyAlignment="1" applyBorder="1" applyFont="1" applyNumberFormat="1">
      <alignment horizontal="center"/>
    </xf>
    <xf borderId="1" fillId="0" fontId="3" numFmtId="3" xfId="0" applyAlignment="1" applyBorder="1" applyFont="1" applyNumberFormat="1">
      <alignment horizontal="center" shrinkToFit="0" wrapText="1"/>
    </xf>
    <xf borderId="0" fillId="0" fontId="4" numFmtId="4" xfId="0" applyFont="1" applyNumberFormat="1"/>
    <xf borderId="0" fillId="0" fontId="32" numFmtId="0" xfId="0" applyAlignment="1" applyFont="1">
      <alignment horizontal="left" shrinkToFit="0" wrapText="1"/>
    </xf>
    <xf borderId="1" fillId="0" fontId="3" numFmtId="4" xfId="0" applyAlignment="1" applyBorder="1" applyFont="1" applyNumberFormat="1">
      <alignment horizontal="center" vertical="top"/>
    </xf>
    <xf borderId="1" fillId="0" fontId="4" numFmtId="0" xfId="0" applyAlignment="1" applyBorder="1" applyFont="1">
      <alignment horizontal="center" readingOrder="0" vertical="top"/>
    </xf>
    <xf borderId="1" fillId="0" fontId="3" numFmtId="4" xfId="0" applyAlignment="1" applyBorder="1" applyFont="1" applyNumberFormat="1">
      <alignment horizontal="center"/>
    </xf>
    <xf borderId="10" fillId="0" fontId="4" numFmtId="2" xfId="0" applyAlignment="1" applyBorder="1" applyFont="1" applyNumberFormat="1">
      <alignment horizontal="center" shrinkToFit="0" wrapText="1"/>
    </xf>
    <xf borderId="0" fillId="0" fontId="4" numFmtId="0" xfId="0" applyAlignment="1" applyFont="1">
      <alignment horizontal="left" vertical="top"/>
    </xf>
    <xf borderId="12" fillId="0" fontId="32" numFmtId="0" xfId="0" applyAlignment="1" applyBorder="1" applyFont="1">
      <alignment horizontal="left" vertical="top"/>
    </xf>
    <xf borderId="28" fillId="0" fontId="4" numFmtId="0" xfId="0" applyAlignment="1" applyBorder="1" applyFont="1">
      <alignment horizontal="left" shrinkToFit="0" vertical="top" wrapText="1"/>
    </xf>
    <xf borderId="22" fillId="0" fontId="4" numFmtId="2" xfId="0" applyAlignment="1" applyBorder="1" applyFont="1" applyNumberFormat="1">
      <alignment horizontal="center" shrinkToFit="0" wrapText="1"/>
    </xf>
    <xf borderId="22" fillId="0" fontId="4" numFmtId="0" xfId="0" applyAlignment="1" applyBorder="1" applyFont="1">
      <alignment horizontal="center" shrinkToFit="0" wrapText="1"/>
    </xf>
    <xf borderId="1" fillId="0" fontId="3" numFmtId="4" xfId="0" applyAlignment="1" applyBorder="1" applyFont="1" applyNumberFormat="1">
      <alignment horizontal="center" shrinkToFit="0" wrapText="1"/>
    </xf>
    <xf borderId="7" fillId="0" fontId="4" numFmtId="0" xfId="0" applyAlignment="1" applyBorder="1" applyFont="1">
      <alignment horizontal="center" shrinkToFit="0" vertical="top" wrapText="1"/>
    </xf>
    <xf borderId="0" fillId="0" fontId="65" numFmtId="0" xfId="0" applyAlignment="1" applyFont="1">
      <alignment horizontal="left" shrinkToFit="0" wrapText="1"/>
    </xf>
    <xf borderId="0" fillId="0" fontId="4" numFmtId="2" xfId="0" applyFont="1" applyNumberFormat="1"/>
    <xf borderId="0" fillId="0" fontId="66" numFmtId="0" xfId="0" applyAlignment="1" applyFont="1">
      <alignment shrinkToFit="0" wrapText="1"/>
    </xf>
    <xf borderId="3" fillId="0" fontId="4" numFmtId="49" xfId="0" applyAlignment="1" applyBorder="1" applyFont="1" applyNumberFormat="1">
      <alignment horizontal="center" shrinkToFit="0" vertical="top" wrapText="1"/>
    </xf>
    <xf borderId="17" fillId="0" fontId="4" numFmtId="0" xfId="0" applyAlignment="1" applyBorder="1" applyFont="1">
      <alignment horizontal="left" shrinkToFit="0" vertical="top" wrapText="1"/>
    </xf>
    <xf borderId="0" fillId="0" fontId="4" numFmtId="3" xfId="0" applyFont="1" applyNumberFormat="1"/>
    <xf borderId="0" fillId="0" fontId="67" numFmtId="49" xfId="0" applyAlignment="1" applyFont="1" applyNumberFormat="1">
      <alignment horizontal="center" shrinkToFit="0" wrapText="1"/>
    </xf>
    <xf borderId="10" fillId="0" fontId="68" numFmtId="0" xfId="0" applyAlignment="1" applyBorder="1" applyFont="1">
      <alignment shrinkToFit="0" vertical="top" wrapText="1"/>
    </xf>
    <xf borderId="1" fillId="0" fontId="67" numFmtId="49" xfId="0" applyAlignment="1" applyBorder="1" applyFont="1" applyNumberFormat="1">
      <alignment horizontal="center" shrinkToFit="0" wrapText="1"/>
    </xf>
    <xf borderId="7" fillId="0" fontId="4" numFmtId="49" xfId="0" applyAlignment="1" applyBorder="1" applyFont="1" applyNumberFormat="1">
      <alignment horizontal="center" shrinkToFit="0" vertical="top" wrapText="1"/>
    </xf>
    <xf borderId="5" fillId="0" fontId="4" numFmtId="49" xfId="0" applyAlignment="1" applyBorder="1" applyFont="1" applyNumberFormat="1">
      <alignment horizontal="center" shrinkToFit="0" vertical="top" wrapText="1"/>
    </xf>
    <xf borderId="10" fillId="0" fontId="4" numFmtId="0" xfId="0" applyAlignment="1" applyBorder="1" applyFont="1">
      <alignment shrinkToFit="0" vertical="top" wrapText="1"/>
    </xf>
    <xf borderId="1" fillId="0" fontId="67" numFmtId="49" xfId="0" applyAlignment="1" applyBorder="1" applyFont="1" applyNumberFormat="1">
      <alignment horizontal="center" shrinkToFit="0" vertical="top" wrapText="1"/>
    </xf>
    <xf borderId="7" fillId="0" fontId="67" numFmtId="49" xfId="0" applyAlignment="1" applyBorder="1" applyFont="1" applyNumberFormat="1">
      <alignment horizontal="center" shrinkToFit="0" vertical="top" wrapText="1"/>
    </xf>
    <xf quotePrefix="1" borderId="1" fillId="0" fontId="4" numFmtId="0" xfId="0" applyAlignment="1" applyBorder="1" applyFont="1">
      <alignment horizontal="left" shrinkToFit="0" vertical="top" wrapText="1"/>
    </xf>
    <xf borderId="5" fillId="0" fontId="4" numFmtId="0" xfId="0" applyAlignment="1" applyBorder="1" applyFont="1">
      <alignment shrinkToFit="0" vertical="top" wrapText="1"/>
    </xf>
    <xf borderId="7" fillId="0" fontId="4" numFmtId="0" xfId="0" applyAlignment="1" applyBorder="1" applyFont="1">
      <alignment shrinkToFit="0" vertical="top" wrapText="1"/>
    </xf>
    <xf borderId="22" fillId="0" fontId="4" numFmtId="0" xfId="0" applyAlignment="1" applyBorder="1" applyFont="1">
      <alignment horizontal="left" shrinkToFit="0" vertical="top" wrapText="1"/>
    </xf>
    <xf borderId="22" fillId="0" fontId="69" numFmtId="0" xfId="0" applyAlignment="1" applyBorder="1" applyFont="1">
      <alignment horizontal="left" shrinkToFit="0" vertical="top" wrapText="1"/>
    </xf>
    <xf borderId="5" fillId="0" fontId="3" numFmtId="3" xfId="0" applyAlignment="1" applyBorder="1" applyFont="1" applyNumberFormat="1">
      <alignment horizontal="center" vertical="top"/>
    </xf>
    <xf borderId="1" fillId="0" fontId="70" numFmtId="0" xfId="0" applyAlignment="1" applyBorder="1" applyFont="1">
      <alignment shrinkToFit="0" wrapText="1"/>
    </xf>
    <xf borderId="0" fillId="0" fontId="9" numFmtId="4" xfId="0" applyAlignment="1" applyFont="1" applyNumberFormat="1">
      <alignment horizontal="center" shrinkToFit="0" wrapText="1"/>
    </xf>
    <xf borderId="0" fillId="0" fontId="71"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10" fillId="8" fontId="72"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9" fillId="8" fontId="1" numFmtId="0" xfId="0" applyBorder="1" applyFont="1"/>
    <xf borderId="30" fillId="0" fontId="8" numFmtId="0" xfId="0" applyBorder="1" applyFont="1"/>
    <xf borderId="31" fillId="0" fontId="8" numFmtId="0" xfId="0" applyBorder="1" applyFont="1"/>
    <xf borderId="29" fillId="8"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13" fillId="9" fontId="9" numFmtId="2" xfId="0" applyAlignment="1" applyBorder="1" applyFont="1" applyNumberFormat="1">
      <alignment horizontal="center" shrinkToFit="0" vertical="center" wrapText="1"/>
    </xf>
    <xf borderId="5" fillId="0" fontId="4" numFmtId="49" xfId="0" applyAlignment="1" applyBorder="1" applyFont="1" applyNumberFormat="1">
      <alignment shrinkToFit="0" vertical="top" wrapText="1"/>
    </xf>
    <xf borderId="16" fillId="0" fontId="4" numFmtId="49" xfId="0" applyAlignment="1" applyBorder="1" applyFont="1" applyNumberFormat="1">
      <alignment shrinkToFit="0" vertical="top" wrapText="1"/>
    </xf>
    <xf borderId="1" fillId="0" fontId="4" numFmtId="49" xfId="0" applyAlignment="1" applyBorder="1" applyFont="1" applyNumberFormat="1">
      <alignment shrinkToFit="0" vertical="top" wrapText="1"/>
    </xf>
    <xf borderId="1" fillId="6" fontId="4" numFmtId="49" xfId="0" applyAlignment="1" applyBorder="1" applyFont="1" applyNumberFormat="1">
      <alignment shrinkToFit="0" vertical="top" wrapText="1"/>
    </xf>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10" fillId="8" fontId="1" numFmtId="0" xfId="0" applyAlignment="1" applyBorder="1" applyFont="1">
      <alignment horizontal="left" shrinkToFit="0" vertical="top" wrapText="1"/>
    </xf>
    <xf borderId="0" fillId="0" fontId="2" numFmtId="0" xfId="0" applyAlignment="1" applyFont="1">
      <alignment horizontal="left"/>
    </xf>
    <xf borderId="12" fillId="10" fontId="5" numFmtId="0" xfId="0" applyAlignment="1" applyBorder="1" applyFont="1">
      <alignment shrinkToFit="0" wrapText="1"/>
    </xf>
    <xf borderId="0" fillId="0" fontId="9" numFmtId="0" xfId="0" applyAlignment="1" applyFont="1">
      <alignment horizontal="center"/>
    </xf>
    <xf borderId="0" fillId="0" fontId="4" numFmtId="0" xfId="0" applyAlignment="1" applyFont="1">
      <alignment shrinkToFit="0" wrapText="1"/>
    </xf>
    <xf borderId="10" fillId="8" fontId="4" numFmtId="0" xfId="0" applyAlignment="1" applyBorder="1" applyFont="1">
      <alignment shrinkToFit="0" vertical="top" wrapText="1"/>
    </xf>
    <xf borderId="0" fillId="0" fontId="73" numFmtId="0" xfId="0" applyFont="1"/>
    <xf borderId="0" fillId="0" fontId="73" numFmtId="0" xfId="0" applyAlignment="1" applyFont="1">
      <alignment shrinkToFit="0" wrapText="1"/>
    </xf>
    <xf borderId="1" fillId="0" fontId="1" numFmtId="0" xfId="0" applyAlignment="1" applyBorder="1" applyFont="1">
      <alignment shrinkToFit="0" vertical="top" wrapText="1"/>
    </xf>
    <xf borderId="3" fillId="0" fontId="1" numFmtId="0" xfId="0" applyAlignment="1" applyBorder="1" applyFont="1">
      <alignment shrinkToFit="0" vertical="top" wrapText="1"/>
    </xf>
    <xf borderId="3" fillId="0" fontId="74" numFmtId="0" xfId="0" applyAlignment="1" applyBorder="1" applyFont="1">
      <alignment horizontal="center" shrinkToFit="0" vertical="top" wrapText="1"/>
    </xf>
    <xf borderId="3" fillId="0" fontId="9" numFmtId="4" xfId="0" applyAlignment="1" applyBorder="1" applyFont="1" applyNumberFormat="1">
      <alignment horizontal="center" shrinkToFit="0" vertical="top" wrapText="1"/>
    </xf>
    <xf borderId="7" fillId="0" fontId="1" numFmtId="0" xfId="0" applyAlignment="1" applyBorder="1" applyFont="1">
      <alignment shrinkToFit="0" vertical="top" wrapText="1"/>
    </xf>
    <xf borderId="9" fillId="0" fontId="1" numFmtId="0" xfId="0" applyAlignment="1" applyBorder="1" applyFont="1">
      <alignment horizontal="center" shrinkToFit="0" vertical="top" wrapText="1"/>
    </xf>
    <xf borderId="8" fillId="0" fontId="1" numFmtId="0" xfId="0" applyAlignment="1" applyBorder="1" applyFont="1">
      <alignment shrinkToFit="0" vertical="top" wrapText="1"/>
    </xf>
    <xf borderId="9" fillId="0" fontId="1" numFmtId="0" xfId="0" applyAlignment="1" applyBorder="1" applyFont="1">
      <alignment shrinkToFit="0" vertical="top" wrapText="1"/>
    </xf>
    <xf borderId="9" fillId="0" fontId="75" numFmtId="0" xfId="0" applyAlignment="1" applyBorder="1" applyFont="1">
      <alignment horizontal="center" shrinkToFit="0" vertical="top" wrapText="1"/>
    </xf>
    <xf borderId="9" fillId="0" fontId="9" numFmtId="0" xfId="0" applyAlignment="1" applyBorder="1" applyFont="1">
      <alignment horizontal="center" shrinkToFit="0" vertical="top" wrapText="1"/>
    </xf>
    <xf borderId="9" fillId="0" fontId="9" numFmtId="4" xfId="0" applyAlignment="1" applyBorder="1" applyFont="1" applyNumberFormat="1">
      <alignment horizontal="center" shrinkToFit="0" vertical="top" wrapText="1"/>
    </xf>
    <xf borderId="1" fillId="0" fontId="4" numFmtId="0" xfId="0" applyAlignment="1" applyBorder="1" applyFont="1">
      <alignment readingOrder="0" shrinkToFit="0" vertical="top" wrapText="1"/>
    </xf>
    <xf borderId="10" fillId="8" fontId="7" numFmtId="0" xfId="0" applyAlignment="1" applyBorder="1" applyFont="1">
      <alignment horizontal="center" shrinkToFit="0" vertical="center" wrapText="1"/>
    </xf>
    <xf borderId="10" fillId="8" fontId="4" numFmtId="0" xfId="0" applyAlignment="1" applyBorder="1" applyFont="1">
      <alignment shrinkToFit="0" wrapText="1"/>
    </xf>
    <xf borderId="10" fillId="8" fontId="4" numFmtId="0" xfId="0" applyBorder="1" applyFont="1"/>
    <xf borderId="0" fillId="0" fontId="76" numFmtId="0" xfId="0" applyFont="1"/>
    <xf borderId="1" fillId="0" fontId="3" numFmtId="3" xfId="0" applyAlignment="1" applyBorder="1" applyFont="1" applyNumberFormat="1">
      <alignment shrinkToFit="0" vertical="top" wrapText="1"/>
    </xf>
    <xf borderId="0" fillId="0" fontId="9" numFmtId="4" xfId="0" applyFont="1" applyNumberFormat="1"/>
    <xf borderId="7" fillId="0" fontId="4" numFmtId="1" xfId="0" applyAlignment="1" applyBorder="1" applyFont="1" applyNumberFormat="1">
      <alignment horizontal="center" shrinkToFit="0" vertical="top" wrapText="1"/>
    </xf>
    <xf borderId="7" fillId="0" fontId="3" numFmtId="1" xfId="0" applyAlignment="1" applyBorder="1" applyFont="1" applyNumberFormat="1">
      <alignment horizontal="center" shrinkToFit="0" vertical="top" wrapText="1"/>
    </xf>
    <xf borderId="1" fillId="0" fontId="77" numFmtId="1" xfId="0" applyAlignment="1" applyBorder="1" applyFont="1" applyNumberFormat="1">
      <alignment horizontal="center" shrinkToFit="0" vertical="top" wrapText="1"/>
    </xf>
    <xf borderId="0" fillId="0" fontId="24" numFmtId="0" xfId="0" applyAlignment="1" applyFont="1">
      <alignment horizontal="left" shrinkToFit="0" vertical="top" wrapText="1"/>
    </xf>
    <xf borderId="9" fillId="0" fontId="1" numFmtId="1" xfId="0" applyAlignment="1" applyBorder="1" applyFont="1" applyNumberFormat="1">
      <alignment horizontal="center" readingOrder="0" shrinkToFit="0" vertical="top" wrapText="1"/>
    </xf>
    <xf borderId="9" fillId="0" fontId="1" numFmtId="1" xfId="0" applyAlignment="1" applyBorder="1" applyFont="1" applyNumberFormat="1">
      <alignment horizontal="center" shrinkToFit="0" vertical="top" wrapText="1"/>
    </xf>
    <xf borderId="9" fillId="0" fontId="9" numFmtId="1" xfId="0" applyAlignment="1" applyBorder="1" applyFont="1" applyNumberFormat="1">
      <alignment horizontal="center" shrinkToFit="0" vertical="top" wrapText="1"/>
    </xf>
    <xf borderId="7" fillId="0" fontId="1" numFmtId="0" xfId="0" applyAlignment="1" applyBorder="1" applyFont="1">
      <alignment horizontal="left" shrinkToFit="0" vertical="top" wrapText="1"/>
    </xf>
    <xf borderId="9" fillId="0" fontId="1" numFmtId="0" xfId="0" applyAlignment="1" applyBorder="1" applyFont="1">
      <alignment horizontal="left" shrinkToFit="0" vertical="top" wrapText="1"/>
    </xf>
    <xf borderId="0" fillId="0" fontId="24" numFmtId="0" xfId="0" applyAlignment="1" applyFont="1">
      <alignment horizontal="left"/>
    </xf>
    <xf borderId="0" fillId="0" fontId="78" numFmtId="0" xfId="0" applyAlignment="1" applyFont="1">
      <alignment horizontal="center" vertical="top"/>
    </xf>
    <xf borderId="7" fillId="0" fontId="1" numFmtId="1" xfId="0" applyAlignment="1" applyBorder="1" applyFont="1" applyNumberFormat="1">
      <alignment horizontal="center" shrinkToFit="0" vertical="top" wrapText="1"/>
    </xf>
    <xf borderId="7"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0" fillId="0" fontId="3" numFmtId="0" xfId="0" applyAlignment="1" applyFont="1">
      <alignment horizontal="left" readingOrder="0" shrinkToFit="0" vertical="top" wrapText="1"/>
    </xf>
    <xf borderId="1" fillId="0" fontId="79" numFmtId="1" xfId="0" applyAlignment="1" applyBorder="1" applyFont="1" applyNumberFormat="1">
      <alignment horizontal="center" shrinkToFit="0" vertical="top" wrapText="1"/>
    </xf>
    <xf borderId="0" fillId="0" fontId="2" numFmtId="0" xfId="0" applyAlignment="1" applyFont="1">
      <alignment vertical="bottom"/>
    </xf>
    <xf borderId="1" fillId="0" fontId="4" numFmtId="1" xfId="0" applyAlignment="1" applyBorder="1" applyFont="1" applyNumberFormat="1">
      <alignment horizontal="center" readingOrder="0" shrinkToFit="0" vertical="top" wrapText="1"/>
    </xf>
    <xf borderId="5" fillId="0" fontId="4" numFmtId="0" xfId="0" applyAlignment="1" applyBorder="1" applyFont="1">
      <alignment horizontal="left" shrinkToFit="0" vertical="center" wrapText="1"/>
    </xf>
    <xf borderId="5" fillId="0" fontId="3" numFmtId="0" xfId="0" applyAlignment="1" applyBorder="1" applyFont="1">
      <alignment horizontal="center"/>
    </xf>
    <xf borderId="5" fillId="0" fontId="80" numFmtId="0" xfId="0" applyAlignment="1" applyBorder="1" applyFont="1">
      <alignment horizontal="center" shrinkToFit="0" wrapText="1"/>
    </xf>
    <xf borderId="0" fillId="0" fontId="81" numFmtId="0" xfId="0" applyAlignment="1" applyFont="1">
      <alignment horizontal="center"/>
    </xf>
    <xf borderId="0" fillId="0" fontId="82" numFmtId="0" xfId="0" applyAlignment="1" applyFont="1">
      <alignment horizontal="center"/>
    </xf>
    <xf borderId="7" fillId="0" fontId="4" numFmtId="1" xfId="0" applyAlignment="1" applyBorder="1" applyFont="1" applyNumberFormat="1">
      <alignment horizontal="center" readingOrder="0" shrinkToFit="0" vertical="top" wrapText="1"/>
    </xf>
    <xf borderId="1" fillId="6" fontId="3" numFmtId="4" xfId="0" applyAlignment="1" applyBorder="1" applyFont="1" applyNumberFormat="1">
      <alignment horizontal="center" shrinkToFit="0" vertical="top" wrapText="1"/>
    </xf>
    <xf borderId="1" fillId="0" fontId="4" numFmtId="0" xfId="0" applyAlignment="1" applyBorder="1" applyFont="1">
      <alignment horizontal="left"/>
    </xf>
    <xf borderId="0" fillId="0" fontId="4" numFmtId="0" xfId="0" applyAlignment="1" applyFont="1">
      <alignment horizontal="center" vertical="center"/>
    </xf>
    <xf borderId="0" fillId="0" fontId="4" numFmtId="17" xfId="0" applyAlignment="1" applyFont="1" applyNumberFormat="1">
      <alignment horizontal="center"/>
    </xf>
    <xf borderId="0" fillId="0" fontId="3" numFmtId="0" xfId="0" applyAlignment="1" applyFont="1">
      <alignment horizontal="center"/>
    </xf>
    <xf borderId="1" fillId="0" fontId="83" numFmtId="1" xfId="0" applyAlignment="1" applyBorder="1" applyFont="1" applyNumberFormat="1">
      <alignment horizontal="center" shrinkToFit="0" vertical="top" wrapText="1"/>
    </xf>
    <xf borderId="0" fillId="0" fontId="4" numFmtId="1" xfId="0" applyAlignment="1" applyFont="1" applyNumberFormat="1">
      <alignment horizontal="center"/>
    </xf>
    <xf borderId="3" fillId="0" fontId="3" numFmtId="3"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1" fillId="0" fontId="84" numFmtId="0" xfId="0" applyAlignment="1" applyBorder="1" applyFont="1">
      <alignment shrinkToFit="0" vertical="top" wrapText="1"/>
    </xf>
    <xf borderId="1" fillId="0" fontId="85" numFmtId="0" xfId="0" applyAlignment="1" applyBorder="1" applyFont="1">
      <alignment vertical="bottom"/>
    </xf>
    <xf borderId="1" fillId="0" fontId="86" numFmtId="0" xfId="0" applyAlignment="1" applyBorder="1" applyFont="1">
      <alignment shrinkToFit="0" vertical="top" wrapText="1"/>
    </xf>
    <xf borderId="1" fillId="0" fontId="86" numFmtId="0" xfId="0" applyAlignment="1" applyBorder="1" applyFont="1">
      <alignment horizontal="center" shrinkToFit="0" vertical="top" wrapText="1"/>
    </xf>
    <xf borderId="1" fillId="0" fontId="85" numFmtId="0" xfId="0" applyAlignment="1" applyBorder="1" applyFont="1">
      <alignment vertical="bottom"/>
    </xf>
    <xf borderId="1" fillId="0" fontId="87" numFmtId="0" xfId="0" applyAlignment="1" applyBorder="1" applyFont="1">
      <alignment vertical="bottom"/>
    </xf>
    <xf borderId="1" fillId="0" fontId="2" numFmtId="1" xfId="0" applyAlignment="1" applyBorder="1" applyFont="1" applyNumberFormat="1">
      <alignment vertical="top"/>
    </xf>
    <xf borderId="1" fillId="0" fontId="88" numFmtId="1" xfId="0" applyAlignment="1" applyBorder="1" applyFont="1" applyNumberFormat="1">
      <alignment vertical="bottom"/>
    </xf>
    <xf borderId="1" fillId="0" fontId="86" numFmtId="1" xfId="0" applyAlignment="1" applyBorder="1" applyFont="1" applyNumberFormat="1">
      <alignment horizontal="center" shrinkToFit="0" vertical="top" wrapText="1"/>
    </xf>
    <xf borderId="1" fillId="0" fontId="89" numFmtId="1" xfId="0" applyAlignment="1" applyBorder="1" applyFont="1" applyNumberFormat="1">
      <alignment horizontal="center" shrinkToFit="0" vertical="top" wrapText="1"/>
    </xf>
    <xf borderId="1" fillId="0" fontId="89" numFmtId="4" xfId="0" applyAlignment="1" applyBorder="1" applyFont="1" applyNumberFormat="1">
      <alignment horizontal="center" shrinkToFit="0" vertical="top" wrapText="1"/>
    </xf>
    <xf borderId="1" fillId="0" fontId="4" numFmtId="0" xfId="0" applyAlignment="1" applyBorder="1" applyFont="1">
      <alignment readingOrder="0"/>
    </xf>
    <xf borderId="32" fillId="8" fontId="7" numFmtId="0" xfId="0" applyAlignment="1" applyBorder="1" applyFont="1">
      <alignment horizontal="center" shrinkToFit="0" wrapText="1"/>
    </xf>
    <xf borderId="0" fillId="0" fontId="5" numFmtId="0" xfId="0" applyAlignment="1" applyFont="1">
      <alignment shrinkToFit="0" wrapText="1"/>
    </xf>
    <xf borderId="22" fillId="9" fontId="9" numFmtId="0" xfId="0" applyAlignment="1" applyBorder="1" applyFont="1">
      <alignment horizontal="center" shrinkToFit="0" vertical="center" wrapText="1"/>
    </xf>
    <xf borderId="1" fillId="0" fontId="4" numFmtId="3"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top" wrapText="1"/>
    </xf>
    <xf borderId="1" fillId="7" fontId="1" numFmtId="0" xfId="0" applyAlignment="1" applyBorder="1" applyFont="1">
      <alignment horizontal="center" shrinkToFit="0" vertical="center" wrapText="1"/>
    </xf>
    <xf borderId="13" fillId="7" fontId="4" numFmtId="0" xfId="0" applyAlignment="1" applyBorder="1" applyFont="1">
      <alignment horizontal="center" shrinkToFit="0" vertical="top" wrapText="1"/>
    </xf>
    <xf borderId="2" fillId="7" fontId="9" numFmtId="0" xfId="0" applyAlignment="1" applyBorder="1" applyFont="1">
      <alignment horizontal="center" shrinkToFit="0" vertical="top" wrapText="1"/>
    </xf>
    <xf borderId="1" fillId="0" fontId="3" numFmtId="1" xfId="0" applyAlignment="1" applyBorder="1" applyFont="1" applyNumberFormat="1">
      <alignment horizontal="center" vertical="top"/>
    </xf>
    <xf borderId="0" fillId="0" fontId="4" numFmtId="1" xfId="0" applyAlignment="1" applyFont="1" applyNumberFormat="1">
      <alignment horizontal="center" shrinkToFit="0" vertical="top" wrapText="1"/>
    </xf>
    <xf borderId="1" fillId="0" fontId="3" numFmtId="18" xfId="0" applyAlignment="1" applyBorder="1" applyFont="1" applyNumberFormat="1">
      <alignment horizontal="center" vertical="top"/>
    </xf>
    <xf borderId="1" fillId="0" fontId="1" numFmtId="49" xfId="0" applyAlignment="1" applyBorder="1" applyFont="1" applyNumberFormat="1">
      <alignment horizontal="center" shrinkToFit="0" vertical="top" wrapText="1"/>
    </xf>
    <xf borderId="3" fillId="0" fontId="1" numFmtId="3" xfId="0" applyAlignment="1" applyBorder="1" applyFont="1" applyNumberFormat="1">
      <alignment horizontal="center" shrinkToFit="0" vertical="top" wrapText="1"/>
    </xf>
    <xf borderId="11" fillId="0" fontId="1" numFmtId="2" xfId="0" applyAlignment="1" applyBorder="1" applyFont="1" applyNumberFormat="1">
      <alignment horizontal="center" shrinkToFit="0" vertical="top" wrapText="1"/>
    </xf>
    <xf borderId="3" fillId="0" fontId="1" numFmtId="2" xfId="0" applyAlignment="1" applyBorder="1" applyFont="1" applyNumberFormat="1">
      <alignment horizontal="center" shrinkToFit="0" vertical="top" wrapText="1"/>
    </xf>
    <xf borderId="33" fillId="0" fontId="4" numFmtId="0" xfId="0" applyAlignment="1" applyBorder="1" applyFont="1">
      <alignment horizontal="center" shrinkToFit="0" vertical="top" wrapText="1"/>
    </xf>
    <xf borderId="7" fillId="0" fontId="1" numFmtId="49" xfId="0" applyAlignment="1" applyBorder="1" applyFont="1" applyNumberFormat="1">
      <alignment horizontal="center" shrinkToFit="0" vertical="top" wrapText="1"/>
    </xf>
    <xf borderId="9" fillId="0" fontId="1" numFmtId="3" xfId="0" applyAlignment="1" applyBorder="1" applyFont="1" applyNumberFormat="1">
      <alignment horizontal="center" shrinkToFit="0" vertical="top" wrapText="1"/>
    </xf>
    <xf borderId="9" fillId="0" fontId="1" numFmtId="2" xfId="0" applyAlignment="1" applyBorder="1" applyFont="1" applyNumberFormat="1">
      <alignment horizontal="center" shrinkToFit="0" vertical="top" wrapText="1"/>
    </xf>
    <xf borderId="9" fillId="0" fontId="9" numFmtId="0" xfId="0" applyAlignment="1" applyBorder="1" applyFont="1">
      <alignment horizontal="center"/>
    </xf>
    <xf borderId="3" fillId="0" fontId="1" numFmtId="49" xfId="0" applyAlignment="1" applyBorder="1" applyFont="1" applyNumberFormat="1">
      <alignment horizontal="center" shrinkToFit="0" vertical="top" wrapText="1"/>
    </xf>
    <xf borderId="0" fillId="0" fontId="1" numFmtId="49" xfId="0" applyAlignment="1" applyFont="1" applyNumberFormat="1">
      <alignment horizontal="center" shrinkToFit="0" vertical="top" wrapText="1"/>
    </xf>
    <xf borderId="0" fillId="0" fontId="90" numFmtId="0" xfId="0" applyAlignment="1" applyFont="1">
      <alignment horizontal="center"/>
    </xf>
    <xf borderId="0" fillId="0" fontId="1" numFmtId="1" xfId="0" applyAlignment="1" applyFont="1" applyNumberFormat="1">
      <alignment horizontal="center" shrinkToFit="0" vertical="top" wrapText="1"/>
    </xf>
    <xf borderId="0" fillId="0" fontId="1" numFmtId="2" xfId="0" applyAlignment="1" applyFont="1" applyNumberFormat="1">
      <alignment horizontal="center" shrinkToFit="0" vertical="top" wrapText="1"/>
    </xf>
    <xf borderId="7" fillId="0" fontId="1" numFmtId="2" xfId="0" applyAlignment="1" applyBorder="1" applyFont="1" applyNumberFormat="1">
      <alignment horizontal="center" shrinkToFit="0" vertical="top" wrapText="1"/>
    </xf>
    <xf borderId="1" fillId="0" fontId="4" numFmtId="2" xfId="0" applyAlignment="1" applyBorder="1" applyFont="1" applyNumberFormat="1">
      <alignment horizontal="center" readingOrder="0" shrinkToFit="0" vertical="top" wrapText="1"/>
    </xf>
    <xf borderId="0" fillId="0" fontId="1" numFmtId="0" xfId="0" applyAlignment="1" applyFont="1">
      <alignment horizontal="center" vertical="top"/>
    </xf>
    <xf borderId="1" fillId="0" fontId="4" numFmtId="0" xfId="0" applyAlignment="1" applyBorder="1" applyFont="1">
      <alignment horizontal="left" shrinkToFit="0" vertical="center" wrapText="1"/>
    </xf>
    <xf borderId="1" fillId="0" fontId="4" numFmtId="49" xfId="0" applyAlignment="1" applyBorder="1" applyFont="1" applyNumberFormat="1">
      <alignment horizontal="center" shrinkToFit="0" vertical="center" wrapText="1"/>
    </xf>
    <xf borderId="1" fillId="0" fontId="4" numFmtId="3" xfId="0" applyAlignment="1" applyBorder="1" applyFont="1" applyNumberFormat="1">
      <alignment horizontal="center" shrinkToFit="0" vertical="center" wrapText="1"/>
    </xf>
    <xf borderId="10" fillId="0" fontId="4" numFmtId="0" xfId="0" applyAlignment="1" applyBorder="1" applyFont="1">
      <alignment horizontal="center" shrinkToFit="0" vertical="center" wrapText="1"/>
    </xf>
    <xf borderId="1" fillId="0" fontId="3" numFmtId="0" xfId="0" applyAlignment="1" applyBorder="1" applyFont="1">
      <alignment horizontal="center" vertical="center"/>
    </xf>
    <xf borderId="0" fillId="0" fontId="4" numFmtId="49" xfId="0" applyAlignment="1" applyFont="1" applyNumberFormat="1">
      <alignment horizontal="center" vertical="top"/>
    </xf>
    <xf borderId="0" fillId="0" fontId="4" numFmtId="3" xfId="0" applyAlignment="1" applyFont="1" applyNumberFormat="1">
      <alignment horizontal="center" vertical="top"/>
    </xf>
    <xf borderId="0" fillId="0" fontId="9" numFmtId="2" xfId="0" applyAlignment="1" applyFont="1" applyNumberFormat="1">
      <alignment horizontal="center"/>
    </xf>
    <xf borderId="23" fillId="8" fontId="38" numFmtId="0" xfId="0" applyAlignment="1" applyBorder="1" applyFont="1">
      <alignment horizontal="center" shrinkToFit="0" vertical="top" wrapText="1"/>
    </xf>
    <xf borderId="1" fillId="0" fontId="1" numFmtId="0" xfId="0" applyAlignment="1" applyBorder="1" applyFont="1">
      <alignment shrinkToFit="0" wrapText="1"/>
    </xf>
    <xf borderId="9" fillId="0" fontId="4" numFmtId="0" xfId="0" applyAlignment="1" applyBorder="1" applyFont="1">
      <alignment horizontal="center" shrinkToFit="0" vertical="top" wrapText="1"/>
    </xf>
    <xf borderId="9" fillId="0" fontId="4" numFmtId="2" xfId="0" applyAlignment="1" applyBorder="1" applyFont="1" applyNumberFormat="1">
      <alignment horizontal="center" shrinkToFit="0" vertical="top" wrapText="1"/>
    </xf>
    <xf borderId="0" fillId="0" fontId="4" numFmtId="167" xfId="0" applyAlignment="1" applyFont="1" applyNumberFormat="1">
      <alignment horizontal="center"/>
    </xf>
    <xf borderId="1" fillId="0" fontId="4" numFmtId="3" xfId="0" applyAlignment="1" applyBorder="1" applyFont="1" applyNumberFormat="1">
      <alignment horizontal="center"/>
    </xf>
    <xf borderId="10" fillId="0" fontId="4" numFmtId="2" xfId="0" applyAlignment="1" applyBorder="1" applyFont="1" applyNumberFormat="1">
      <alignment vertical="top"/>
    </xf>
    <xf borderId="10" fillId="0" fontId="3" numFmtId="2" xfId="0" applyAlignment="1" applyBorder="1" applyFont="1" applyNumberFormat="1">
      <alignment horizontal="center" shrinkToFit="0" vertical="top" wrapText="1"/>
    </xf>
    <xf borderId="10" fillId="0" fontId="4" numFmtId="0" xfId="0" applyAlignment="1" applyBorder="1" applyFont="1">
      <alignment horizontal="center" readingOrder="0" shrinkToFit="0" vertical="top" wrapText="1"/>
    </xf>
    <xf borderId="1" fillId="6" fontId="4" numFmtId="1" xfId="0" applyAlignment="1" applyBorder="1" applyFont="1" applyNumberFormat="1">
      <alignment horizontal="center" readingOrder="0" shrinkToFit="0" vertical="top" wrapText="1"/>
    </xf>
    <xf borderId="22" fillId="6" fontId="4" numFmtId="2" xfId="0" applyAlignment="1" applyBorder="1" applyFont="1" applyNumberFormat="1">
      <alignment horizontal="center" shrinkToFit="0" vertical="top" wrapText="1"/>
    </xf>
    <xf borderId="5" fillId="0" fontId="1" numFmtId="0" xfId="0" applyAlignment="1" applyBorder="1" applyFont="1">
      <alignment horizontal="center" shrinkToFit="0" vertical="top" wrapText="1"/>
    </xf>
    <xf borderId="25" fillId="0" fontId="1" numFmtId="2" xfId="0" applyAlignment="1" applyBorder="1" applyFont="1" applyNumberFormat="1">
      <alignment horizontal="center" shrinkToFit="0" vertical="top" wrapText="1"/>
    </xf>
    <xf borderId="21" fillId="0" fontId="1" numFmtId="1" xfId="0" applyAlignment="1" applyBorder="1" applyFont="1" applyNumberFormat="1">
      <alignment horizontal="center" shrinkToFit="0" vertical="top" wrapText="1"/>
    </xf>
    <xf borderId="21" fillId="0" fontId="4" numFmtId="0" xfId="0" applyAlignment="1" applyBorder="1" applyFont="1">
      <alignment horizontal="center" vertical="top"/>
    </xf>
    <xf borderId="7" fillId="0" fontId="1" numFmtId="0" xfId="0" applyAlignment="1" applyBorder="1" applyFont="1">
      <alignment horizontal="center" shrinkToFit="0" vertical="top" wrapText="1"/>
    </xf>
    <xf borderId="1" fillId="6" fontId="91" numFmtId="0" xfId="0" applyAlignment="1" applyBorder="1" applyFont="1">
      <alignment horizontal="left" shrinkToFit="0" vertical="top" wrapText="1"/>
    </xf>
    <xf borderId="3" fillId="0" fontId="4" numFmtId="0" xfId="0" applyAlignment="1" applyBorder="1" applyFont="1">
      <alignment horizontal="left" shrinkToFit="0" vertical="top" wrapText="1"/>
    </xf>
    <xf borderId="11" fillId="0" fontId="1" numFmtId="0" xfId="0" applyAlignment="1" applyBorder="1" applyFont="1">
      <alignment horizontal="center" shrinkToFit="0" vertical="top" wrapText="1"/>
    </xf>
    <xf borderId="3" fillId="0" fontId="1" numFmtId="3" xfId="0" applyAlignment="1" applyBorder="1" applyFont="1" applyNumberFormat="1">
      <alignment horizontal="center" vertical="top"/>
    </xf>
    <xf borderId="3" fillId="0" fontId="1" numFmtId="4" xfId="0" applyAlignment="1" applyBorder="1" applyFont="1" applyNumberFormat="1">
      <alignment horizontal="center" shrinkToFit="0" vertical="top" wrapText="1"/>
    </xf>
    <xf borderId="9" fillId="0" fontId="4" numFmtId="0" xfId="0" applyAlignment="1" applyBorder="1" applyFont="1">
      <alignment horizontal="left" shrinkToFit="0" vertical="top" wrapText="1"/>
    </xf>
    <xf borderId="9" fillId="0" fontId="1" numFmtId="49" xfId="0" applyAlignment="1" applyBorder="1" applyFont="1" applyNumberFormat="1">
      <alignment horizontal="left" shrinkToFit="0" vertical="top" wrapText="1"/>
    </xf>
    <xf borderId="8" fillId="0" fontId="1" numFmtId="0" xfId="0" applyAlignment="1" applyBorder="1" applyFont="1">
      <alignment horizontal="center" shrinkToFit="0" vertical="top" wrapText="1"/>
    </xf>
    <xf borderId="9" fillId="0" fontId="1" numFmtId="3" xfId="0" applyAlignment="1" applyBorder="1" applyFont="1" applyNumberFormat="1">
      <alignment horizontal="center" vertical="top"/>
    </xf>
    <xf borderId="9" fillId="0" fontId="1" numFmtId="4" xfId="0" applyAlignment="1" applyBorder="1" applyFont="1" applyNumberFormat="1">
      <alignment horizontal="center" shrinkToFit="0" vertical="top" wrapText="1"/>
    </xf>
    <xf borderId="3" fillId="0" fontId="92" numFmtId="0" xfId="0" applyAlignment="1" applyBorder="1" applyFont="1">
      <alignment horizontal="left" shrinkToFit="0" vertical="top" wrapText="1"/>
    </xf>
    <xf borderId="10" fillId="0" fontId="4" numFmtId="0" xfId="0" applyAlignment="1" applyBorder="1" applyFont="1">
      <alignment horizontal="center" vertical="top"/>
    </xf>
    <xf borderId="0" fillId="0" fontId="4" numFmtId="0" xfId="0" applyAlignment="1" applyFont="1">
      <alignment horizontal="left" vertical="center"/>
    </xf>
    <xf borderId="1" fillId="0" fontId="4" numFmtId="49" xfId="0" applyAlignment="1" applyBorder="1" applyFont="1" applyNumberFormat="1">
      <alignment horizontal="left" shrinkToFit="0" vertical="top" wrapText="1"/>
    </xf>
    <xf borderId="1" fillId="0" fontId="4" numFmtId="3" xfId="0" applyAlignment="1" applyBorder="1" applyFont="1" applyNumberFormat="1">
      <alignment horizontal="center" vertical="top"/>
    </xf>
    <xf borderId="1" fillId="0" fontId="1" numFmtId="0" xfId="0" applyAlignment="1" applyBorder="1" applyFont="1">
      <alignment horizontal="center" readingOrder="0" shrinkToFit="0" vertical="top" wrapText="1"/>
    </xf>
    <xf borderId="0" fillId="0" fontId="35" numFmtId="0" xfId="0" applyAlignment="1" applyFont="1">
      <alignment horizontal="left" vertical="top"/>
    </xf>
    <xf borderId="10" fillId="0" fontId="1" numFmtId="0" xfId="0" applyAlignment="1" applyBorder="1" applyFont="1">
      <alignment horizontal="center" shrinkToFit="0" vertical="top" wrapText="1"/>
    </xf>
    <xf borderId="1" fillId="0" fontId="93" numFmtId="0" xfId="0" applyAlignment="1" applyBorder="1" applyFont="1">
      <alignment horizontal="left" vertical="top"/>
    </xf>
    <xf borderId="4" fillId="0" fontId="1" numFmtId="0" xfId="0" applyAlignment="1" applyBorder="1" applyFont="1">
      <alignment horizontal="center" shrinkToFit="0" vertical="top" wrapText="1"/>
    </xf>
    <xf borderId="1" fillId="0" fontId="4" numFmtId="2" xfId="0" applyAlignment="1" applyBorder="1" applyFont="1" applyNumberFormat="1">
      <alignment horizontal="center" shrinkToFit="0" wrapText="1"/>
    </xf>
    <xf borderId="0" fillId="0" fontId="94" numFmtId="0" xfId="0" applyAlignment="1" applyFont="1">
      <alignment horizontal="left"/>
    </xf>
    <xf borderId="21" fillId="0" fontId="4" numFmtId="0" xfId="0" applyAlignment="1" applyBorder="1" applyFont="1">
      <alignment horizontal="center" shrinkToFit="0" vertical="top" wrapText="1"/>
    </xf>
    <xf borderId="6" fillId="6" fontId="4" numFmtId="1" xfId="0" applyAlignment="1" applyBorder="1" applyFont="1" applyNumberFormat="1">
      <alignment horizontal="center" shrinkToFit="0" vertical="top" wrapText="1"/>
    </xf>
    <xf borderId="10" fillId="0" fontId="24" numFmtId="0" xfId="0" applyAlignment="1" applyBorder="1" applyFont="1">
      <alignment horizontal="left" shrinkToFit="0" vertical="top" wrapText="1"/>
    </xf>
    <xf borderId="1" fillId="0" fontId="4" numFmtId="20" xfId="0" applyAlignment="1" applyBorder="1" applyFont="1" applyNumberFormat="1">
      <alignment horizontal="center" shrinkToFit="0" vertical="top" wrapText="1"/>
    </xf>
    <xf borderId="1" fillId="0" fontId="95" numFmtId="0" xfId="0" applyAlignment="1" applyBorder="1" applyFont="1">
      <alignment horizontal="left" shrinkToFit="0" wrapText="1"/>
    </xf>
    <xf borderId="16" fillId="0" fontId="24" numFmtId="0" xfId="0" applyAlignment="1" applyBorder="1" applyFont="1">
      <alignment horizontal="left" shrinkToFit="0" vertical="top" wrapText="1"/>
    </xf>
    <xf borderId="5" fillId="0" fontId="96" numFmtId="0" xfId="0" applyAlignment="1" applyBorder="1" applyFont="1">
      <alignment shrinkToFit="0" vertical="top" wrapText="1"/>
    </xf>
    <xf borderId="5" fillId="0" fontId="1" numFmtId="0" xfId="0" applyAlignment="1" applyBorder="1" applyFont="1">
      <alignment horizontal="center" vertical="top"/>
    </xf>
    <xf borderId="4" fillId="0" fontId="24" numFmtId="0" xfId="0" applyAlignment="1" applyBorder="1" applyFont="1">
      <alignment horizontal="left" shrinkToFit="0" vertical="top" wrapText="1"/>
    </xf>
    <xf borderId="5" fillId="0" fontId="97" numFmtId="0" xfId="0" applyAlignment="1" applyBorder="1" applyFont="1">
      <alignment horizontal="center" shrinkToFit="0" vertical="top" wrapText="1"/>
    </xf>
    <xf borderId="5" fillId="0" fontId="4" numFmtId="1" xfId="0" applyAlignment="1" applyBorder="1" applyFont="1" applyNumberFormat="1">
      <alignment horizontal="center" shrinkToFit="0" vertical="top" wrapText="1"/>
    </xf>
    <xf borderId="5" fillId="0" fontId="4" numFmtId="2" xfId="0" applyAlignment="1" applyBorder="1" applyFont="1" applyNumberFormat="1">
      <alignment horizontal="center" shrinkToFit="0" vertical="top" wrapText="1"/>
    </xf>
    <xf borderId="17" fillId="0" fontId="98" numFmtId="0" xfId="0" applyAlignment="1" applyBorder="1" applyFont="1">
      <alignment horizontal="center" shrinkToFit="0" vertical="top" wrapText="1"/>
    </xf>
    <xf borderId="17" fillId="0" fontId="1" numFmtId="0" xfId="0" applyAlignment="1" applyBorder="1" applyFont="1">
      <alignment horizontal="left" shrinkToFit="0" vertical="top" wrapText="1"/>
    </xf>
    <xf borderId="7" fillId="0" fontId="4" numFmtId="2" xfId="0" applyAlignment="1" applyBorder="1" applyFont="1" applyNumberFormat="1">
      <alignment horizontal="center" shrinkToFit="0" vertical="top" wrapText="1"/>
    </xf>
    <xf borderId="5" fillId="0" fontId="1" numFmtId="1" xfId="0" applyAlignment="1" applyBorder="1" applyFont="1" applyNumberFormat="1">
      <alignment horizontal="center" shrinkToFit="0" vertical="top" wrapText="1"/>
    </xf>
    <xf borderId="25" fillId="0" fontId="99" numFmtId="0" xfId="0" applyAlignment="1" applyBorder="1" applyFont="1">
      <alignment horizontal="center" shrinkToFit="0" vertical="top" wrapText="1"/>
    </xf>
    <xf borderId="27" fillId="0" fontId="1" numFmtId="0" xfId="0" applyAlignment="1" applyBorder="1" applyFont="1">
      <alignment horizontal="left" shrinkToFit="0" vertical="top" wrapText="1"/>
    </xf>
    <xf borderId="8" fillId="0" fontId="8" numFmtId="0" xfId="0" applyBorder="1" applyFont="1"/>
    <xf borderId="9" fillId="0" fontId="8" numFmtId="0" xfId="0" applyBorder="1" applyFont="1"/>
    <xf quotePrefix="1" borderId="1" fillId="0" fontId="100" numFmtId="0" xfId="0" applyAlignment="1" applyBorder="1" applyFont="1">
      <alignment horizontal="left" shrinkToFit="0" vertical="top" wrapText="1"/>
    </xf>
    <xf borderId="5" fillId="0" fontId="1" numFmtId="2" xfId="0" applyAlignment="1" applyBorder="1" applyFont="1" applyNumberFormat="1">
      <alignment horizontal="center" shrinkToFit="0" vertical="top" wrapText="1"/>
    </xf>
    <xf borderId="21" fillId="0" fontId="24" numFmtId="0" xfId="0" applyAlignment="1" applyBorder="1" applyFont="1">
      <alignment horizontal="left" shrinkToFit="0" vertical="top" wrapText="1"/>
    </xf>
    <xf borderId="20" fillId="0" fontId="8" numFmtId="0" xfId="0" applyBorder="1" applyFont="1"/>
    <xf borderId="1" fillId="6" fontId="24" numFmtId="0" xfId="0" applyAlignment="1" applyBorder="1" applyFont="1">
      <alignment horizontal="left" shrinkToFit="0" vertical="top" wrapText="1"/>
    </xf>
    <xf borderId="1" fillId="0" fontId="1" numFmtId="15" xfId="0" applyAlignment="1" applyBorder="1" applyFont="1" applyNumberFormat="1">
      <alignment horizontal="left" shrinkToFit="0" vertical="top" wrapText="1"/>
    </xf>
    <xf borderId="1" fillId="0" fontId="4" numFmtId="0" xfId="0" applyAlignment="1" applyBorder="1" applyFont="1">
      <alignment horizontal="center" vertical="center"/>
    </xf>
    <xf borderId="5" fillId="0"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0" fontId="101" numFmtId="0" xfId="0" applyAlignment="1" applyBorder="1" applyFont="1">
      <alignment horizontal="left" shrinkToFit="0" vertical="top" wrapText="1"/>
    </xf>
    <xf borderId="4" fillId="0" fontId="4" numFmtId="0" xfId="0" applyAlignment="1" applyBorder="1" applyFont="1">
      <alignment horizontal="center" vertical="top"/>
    </xf>
    <xf borderId="4" fillId="0" fontId="4" numFmtId="0" xfId="0" applyAlignment="1" applyBorder="1" applyFont="1">
      <alignment horizontal="left" shrinkToFit="0" vertical="top" wrapText="1"/>
    </xf>
    <xf borderId="1" fillId="0" fontId="32" numFmtId="0" xfId="0" applyAlignment="1" applyBorder="1" applyFont="1">
      <alignment horizontal="center" vertical="center"/>
    </xf>
    <xf borderId="1" fillId="0" fontId="4" numFmtId="0" xfId="0" applyAlignment="1" applyBorder="1" applyFont="1">
      <alignment vertical="center"/>
    </xf>
    <xf borderId="22" fillId="6" fontId="4" numFmtId="2" xfId="0" applyAlignment="1" applyBorder="1" applyFont="1" applyNumberFormat="1">
      <alignment horizontal="center" shrinkToFit="0" wrapText="1"/>
    </xf>
    <xf borderId="22" fillId="6" fontId="4" numFmtId="1" xfId="0" applyAlignment="1" applyBorder="1" applyFont="1" applyNumberFormat="1">
      <alignment horizontal="center" shrinkToFit="0" vertical="top" wrapText="1"/>
    </xf>
    <xf borderId="1" fillId="0" fontId="4" numFmtId="2" xfId="0" applyAlignment="1" applyBorder="1" applyFont="1" applyNumberFormat="1">
      <alignment horizontal="center" vertical="top"/>
    </xf>
    <xf borderId="0" fillId="0" fontId="102" numFmtId="0" xfId="0" applyAlignment="1" applyFont="1">
      <alignment horizontal="left" vertical="top"/>
    </xf>
    <xf borderId="12" fillId="6" fontId="32" numFmtId="0" xfId="0" applyAlignment="1" applyBorder="1" applyFont="1">
      <alignment horizontal="left" vertical="top"/>
    </xf>
    <xf borderId="1" fillId="6" fontId="4" numFmtId="1" xfId="0" applyAlignment="1" applyBorder="1" applyFont="1" applyNumberFormat="1">
      <alignment horizontal="center" shrinkToFit="0" wrapText="1"/>
    </xf>
    <xf borderId="0" fillId="0" fontId="4" numFmtId="0" xfId="0" applyAlignment="1" applyFont="1">
      <alignment horizontal="right" shrinkToFit="0" wrapText="1"/>
    </xf>
    <xf borderId="22" fillId="6" fontId="4" numFmtId="0" xfId="0" applyAlignment="1" applyBorder="1" applyFont="1">
      <alignment horizontal="left" shrinkToFit="0" vertical="top" wrapText="1"/>
    </xf>
    <xf borderId="6" fillId="6" fontId="4" numFmtId="0" xfId="0" applyAlignment="1" applyBorder="1" applyFont="1">
      <alignment horizontal="left" shrinkToFit="0" vertical="top" wrapText="1"/>
    </xf>
    <xf borderId="1" fillId="6" fontId="103" numFmtId="0" xfId="0" applyAlignment="1" applyBorder="1" applyFont="1">
      <alignment horizontal="left" shrinkToFit="0" vertical="top" wrapText="1"/>
    </xf>
    <xf borderId="10" fillId="0" fontId="4" numFmtId="2" xfId="0" applyAlignment="1" applyBorder="1" applyFont="1" applyNumberFormat="1">
      <alignment horizontal="center" vertical="top"/>
    </xf>
    <xf borderId="16" fillId="0" fontId="4" numFmtId="0" xfId="0" applyAlignment="1" applyBorder="1" applyFont="1">
      <alignment horizontal="left" vertical="top"/>
    </xf>
    <xf borderId="3" fillId="0" fontId="4" numFmtId="0" xfId="0" applyAlignment="1" applyBorder="1" applyFont="1">
      <alignment horizontal="left" vertical="top"/>
    </xf>
    <xf borderId="7" fillId="0" fontId="104" numFmtId="0" xfId="0" applyAlignment="1" applyBorder="1" applyFont="1">
      <alignment shrinkToFit="0" vertical="top" wrapText="1"/>
    </xf>
    <xf borderId="9" fillId="0" fontId="4" numFmtId="0" xfId="0" applyAlignment="1" applyBorder="1" applyFont="1">
      <alignment horizontal="left" vertical="top"/>
    </xf>
    <xf borderId="2" fillId="6" fontId="4" numFmtId="0" xfId="0" applyAlignment="1" applyBorder="1" applyFont="1">
      <alignment horizontal="left" shrinkToFit="0" vertical="top" wrapText="1"/>
    </xf>
    <xf borderId="16" fillId="0" fontId="4" numFmtId="1" xfId="0" applyAlignment="1" applyBorder="1" applyFont="1" applyNumberFormat="1">
      <alignment horizontal="center" vertical="top"/>
    </xf>
    <xf borderId="16" fillId="0" fontId="4" numFmtId="2" xfId="0" applyAlignment="1" applyBorder="1" applyFont="1" applyNumberFormat="1">
      <alignment horizontal="center" vertical="top"/>
    </xf>
    <xf borderId="1" fillId="0" fontId="9" numFmtId="1" xfId="0" applyAlignment="1" applyBorder="1" applyFont="1" applyNumberFormat="1">
      <alignment horizontal="center" shrinkToFit="0" vertical="top" wrapText="1"/>
    </xf>
    <xf borderId="10" fillId="0" fontId="9" numFmtId="2" xfId="0" applyAlignment="1" applyBorder="1" applyFont="1" applyNumberFormat="1">
      <alignment horizontal="center" shrinkToFit="0" vertical="top" wrapText="1"/>
    </xf>
    <xf borderId="1" fillId="9" fontId="9" numFmtId="2" xfId="0" applyAlignment="1" applyBorder="1" applyFont="1" applyNumberFormat="1">
      <alignment horizontal="center" shrinkToFit="0" vertical="center" wrapText="1"/>
    </xf>
    <xf borderId="1" fillId="0" fontId="1" numFmtId="0" xfId="0" applyAlignment="1" applyBorder="1" applyFont="1">
      <alignment horizontal="left" vertical="top"/>
    </xf>
    <xf borderId="1" fillId="6" fontId="3" numFmtId="1" xfId="0" applyAlignment="1" applyBorder="1" applyFont="1" applyNumberFormat="1">
      <alignment horizontal="center" shrinkToFit="0" vertical="top" wrapText="1"/>
    </xf>
    <xf borderId="1" fillId="0" fontId="4" numFmtId="14" xfId="0" applyAlignment="1" applyBorder="1" applyFont="1" applyNumberFormat="1">
      <alignment horizontal="left" shrinkToFit="0" vertical="top" wrapText="1"/>
    </xf>
    <xf borderId="1" fillId="6" fontId="4" numFmtId="14" xfId="0" applyAlignment="1" applyBorder="1" applyFont="1" applyNumberFormat="1">
      <alignment horizontal="left" shrinkToFit="0" vertical="top" wrapText="1"/>
    </xf>
    <xf borderId="1" fillId="0" fontId="3" numFmtId="0" xfId="0" applyAlignment="1" applyBorder="1" applyFont="1">
      <alignment horizontal="center" shrinkToFit="0" vertical="center" wrapText="1"/>
    </xf>
    <xf borderId="1" fillId="6" fontId="3" numFmtId="1" xfId="0" applyAlignment="1" applyBorder="1" applyFont="1" applyNumberFormat="1">
      <alignment horizontal="center" shrinkToFit="0" vertical="center" wrapText="1"/>
    </xf>
    <xf borderId="22" fillId="6" fontId="4" numFmtId="2"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0" fillId="0" fontId="4" numFmtId="2" xfId="0" applyAlignment="1" applyBorder="1" applyFont="1" applyNumberFormat="1">
      <alignment horizontal="center" shrinkToFit="0" vertical="center" wrapText="1"/>
    </xf>
    <xf borderId="1" fillId="0" fontId="9" numFmtId="1" xfId="0" applyAlignment="1" applyBorder="1" applyFont="1" applyNumberFormat="1">
      <alignment horizontal="center" shrinkToFit="0" vertical="center" wrapText="1"/>
    </xf>
    <xf borderId="10" fillId="0" fontId="1" numFmtId="2" xfId="0" applyAlignment="1" applyBorder="1" applyFont="1" applyNumberFormat="1">
      <alignment horizontal="center" shrinkToFit="0" vertical="center" wrapText="1"/>
    </xf>
    <xf borderId="8" fillId="0" fontId="1" numFmtId="0" xfId="0" applyAlignment="1" applyBorder="1" applyFont="1">
      <alignment horizontal="left" shrinkToFit="0" vertical="top" wrapText="1"/>
    </xf>
    <xf borderId="9" fillId="0" fontId="105" numFmtId="2" xfId="0" applyAlignment="1" applyBorder="1" applyFont="1" applyNumberFormat="1">
      <alignment horizontal="left" shrinkToFit="0" vertical="top" wrapText="1"/>
    </xf>
    <xf borderId="9" fillId="0" fontId="106" numFmtId="0" xfId="0" applyAlignment="1" applyBorder="1" applyFont="1">
      <alignment horizontal="center" shrinkToFit="0" vertical="top" wrapText="1"/>
    </xf>
    <xf borderId="34" fillId="6" fontId="9" numFmtId="1" xfId="0" applyAlignment="1" applyBorder="1" applyFont="1" applyNumberFormat="1">
      <alignment horizontal="center" shrinkToFit="0" vertical="top" wrapText="1"/>
    </xf>
    <xf borderId="35" fillId="6" fontId="1" numFmtId="2" xfId="0" applyAlignment="1" applyBorder="1" applyFont="1" applyNumberFormat="1">
      <alignment horizontal="center" shrinkToFit="0" vertical="top" wrapText="1"/>
    </xf>
    <xf borderId="7" fillId="0" fontId="9" numFmtId="0" xfId="0" applyAlignment="1" applyBorder="1" applyFont="1">
      <alignment horizontal="center"/>
    </xf>
    <xf borderId="0" fillId="0" fontId="1" numFmtId="0" xfId="0" applyAlignment="1" applyFont="1">
      <alignment horizontal="left"/>
    </xf>
    <xf borderId="20" fillId="0" fontId="1" numFmtId="2" xfId="0" applyAlignment="1" applyBorder="1" applyFont="1" applyNumberFormat="1">
      <alignment horizontal="center" shrinkToFit="0" vertical="top" wrapText="1"/>
    </xf>
    <xf borderId="1" fillId="6" fontId="4" numFmtId="14" xfId="0" applyAlignment="1" applyBorder="1" applyFont="1" applyNumberFormat="1">
      <alignment horizontal="center" shrinkToFit="0" vertical="top" wrapText="1"/>
    </xf>
    <xf borderId="12" fillId="6" fontId="67" numFmtId="0" xfId="0" applyAlignment="1" applyBorder="1" applyFont="1">
      <alignment horizontal="left" readingOrder="0" shrinkToFit="0" vertical="top" wrapText="1"/>
    </xf>
    <xf borderId="0" fillId="0" fontId="107" numFmtId="0" xfId="0" applyAlignment="1" applyFont="1">
      <alignment horizontal="center" shrinkToFit="0" vertical="top" wrapText="1"/>
    </xf>
    <xf borderId="5" fillId="0" fontId="108" numFmtId="0" xfId="0" applyAlignment="1" applyBorder="1" applyFont="1">
      <alignment horizontal="left" shrinkToFit="0" vertical="top" wrapText="1"/>
    </xf>
    <xf borderId="5" fillId="0" fontId="4" numFmtId="168" xfId="0" applyAlignment="1" applyBorder="1" applyFont="1" applyNumberFormat="1">
      <alignment horizontal="center" shrinkToFit="0" vertical="top" wrapText="1"/>
    </xf>
    <xf borderId="5" fillId="0" fontId="109" numFmtId="0" xfId="0" applyAlignment="1" applyBorder="1" applyFont="1">
      <alignment horizontal="center" shrinkToFit="0" vertical="top" wrapText="1"/>
    </xf>
    <xf borderId="5" fillId="0" fontId="3" numFmtId="0" xfId="0" applyAlignment="1" applyBorder="1" applyFont="1">
      <alignment horizontal="center" vertical="top"/>
    </xf>
    <xf borderId="1" fillId="0" fontId="110" numFmtId="49" xfId="0" applyAlignment="1" applyBorder="1" applyFont="1" applyNumberFormat="1">
      <alignment horizontal="left" shrinkToFit="0" vertical="top" wrapText="1"/>
    </xf>
    <xf borderId="36" fillId="6" fontId="4" numFmtId="0" xfId="0" applyAlignment="1" applyBorder="1" applyFont="1">
      <alignment horizontal="center" shrinkToFit="0" vertical="top" wrapText="1"/>
    </xf>
    <xf borderId="5" fillId="0" fontId="111" numFmtId="0" xfId="0" applyAlignment="1" applyBorder="1" applyFont="1">
      <alignment horizontal="left" shrinkToFit="0" vertical="top" wrapText="1"/>
    </xf>
    <xf borderId="10" fillId="0" fontId="1" numFmtId="0" xfId="0" applyAlignment="1" applyBorder="1" applyFont="1">
      <alignment horizontal="left" shrinkToFit="0" vertical="top" wrapText="1"/>
    </xf>
    <xf borderId="0" fillId="0" fontId="4" numFmtId="0" xfId="0" applyAlignment="1" applyFont="1">
      <alignment horizontal="left" shrinkToFit="0" vertical="center" wrapText="1"/>
    </xf>
    <xf borderId="5" fillId="0" fontId="4" numFmtId="14" xfId="0" applyAlignment="1" applyBorder="1" applyFont="1" applyNumberFormat="1">
      <alignment horizontal="center" shrinkToFit="0" vertical="top" wrapText="1"/>
    </xf>
    <xf borderId="1" fillId="0" fontId="4" numFmtId="14" xfId="0" applyAlignment="1" applyBorder="1" applyFont="1" applyNumberFormat="1">
      <alignment horizontal="center" vertical="top"/>
    </xf>
    <xf borderId="7" fillId="0" fontId="112" numFmtId="0" xfId="0" applyAlignment="1" applyBorder="1" applyFont="1">
      <alignment horizontal="left" shrinkToFit="0" vertical="top" wrapText="1"/>
    </xf>
    <xf borderId="7" fillId="0" fontId="4" numFmtId="14" xfId="0" applyAlignment="1" applyBorder="1" applyFont="1" applyNumberFormat="1">
      <alignment horizontal="center" shrinkToFit="0" vertical="top" wrapText="1"/>
    </xf>
    <xf borderId="7" fillId="0" fontId="3" numFmtId="0" xfId="0" applyAlignment="1" applyBorder="1" applyFont="1">
      <alignment horizontal="center" shrinkToFit="0" vertical="top" wrapText="1"/>
    </xf>
    <xf borderId="17" fillId="0" fontId="4" numFmtId="0" xfId="0" applyAlignment="1" applyBorder="1" applyFont="1">
      <alignment horizontal="center" shrinkToFit="0" vertical="top" wrapText="1"/>
    </xf>
    <xf borderId="7" fillId="0" fontId="3" numFmtId="0" xfId="0" applyAlignment="1" applyBorder="1" applyFont="1">
      <alignment horizontal="center" vertical="top"/>
    </xf>
    <xf borderId="1" fillId="0" fontId="113" numFmtId="0" xfId="0" applyAlignment="1" applyBorder="1" applyFont="1">
      <alignment horizontal="left" shrinkToFit="0" vertical="center" wrapText="1"/>
    </xf>
    <xf borderId="1" fillId="0" fontId="4" numFmtId="169" xfId="0" applyAlignment="1" applyBorder="1" applyFont="1" applyNumberFormat="1">
      <alignment horizontal="center" shrinkToFit="0" vertical="center" wrapText="1"/>
    </xf>
    <xf borderId="1" fillId="0" fontId="114" numFmtId="0" xfId="0" applyAlignment="1" applyBorder="1" applyFont="1">
      <alignment horizontal="left" shrinkToFit="0" vertical="center" wrapText="1"/>
    </xf>
    <xf borderId="1" fillId="0" fontId="4" numFmtId="14" xfId="0" applyAlignment="1" applyBorder="1" applyFont="1" applyNumberFormat="1">
      <alignment horizontal="center" shrinkToFit="0" vertical="center" wrapText="1"/>
    </xf>
    <xf borderId="1" fillId="0" fontId="4" numFmtId="17" xfId="0" applyAlignment="1" applyBorder="1" applyFont="1" applyNumberFormat="1">
      <alignment horizontal="left" shrinkToFit="0" vertical="top" wrapText="1"/>
    </xf>
    <xf borderId="0" fillId="0" fontId="1" numFmtId="0" xfId="0" applyAlignment="1" applyFont="1">
      <alignment horizontal="left" vertical="top"/>
    </xf>
    <xf borderId="1" fillId="0" fontId="1" numFmtId="14" xfId="0" applyAlignment="1" applyBorder="1" applyFont="1" applyNumberFormat="1">
      <alignment horizontal="left" shrinkToFit="0" vertical="top" wrapText="1"/>
    </xf>
    <xf borderId="1" fillId="0" fontId="4" numFmtId="170" xfId="0" applyAlignment="1" applyBorder="1" applyFont="1" applyNumberFormat="1">
      <alignment shrinkToFit="0" vertical="top" wrapText="1"/>
    </xf>
    <xf borderId="1" fillId="6" fontId="4" numFmtId="15" xfId="0" applyAlignment="1" applyBorder="1" applyFont="1" applyNumberFormat="1">
      <alignment shrinkToFit="0" vertical="top" wrapText="1"/>
    </xf>
    <xf borderId="22" fillId="6" fontId="4" numFmtId="2" xfId="0" applyAlignment="1" applyBorder="1" applyFont="1" applyNumberFormat="1">
      <alignment horizontal="center" vertical="top"/>
    </xf>
    <xf borderId="1" fillId="0" fontId="4" numFmtId="15" xfId="0" applyAlignment="1" applyBorder="1" applyFont="1" applyNumberFormat="1">
      <alignment shrinkToFit="0" vertical="top" wrapText="1"/>
    </xf>
    <xf borderId="1" fillId="0" fontId="4" numFmtId="171" xfId="0" applyAlignment="1" applyBorder="1" applyFont="1" applyNumberFormat="1">
      <alignment horizontal="center" shrinkToFit="0" vertical="top" wrapText="1"/>
    </xf>
    <xf borderId="10" fillId="0" fontId="4" numFmtId="172" xfId="0" applyAlignment="1" applyBorder="1" applyFont="1" applyNumberFormat="1">
      <alignment horizontal="center" shrinkToFit="0" vertical="top" wrapText="1"/>
    </xf>
    <xf borderId="10" fillId="0" fontId="4" numFmtId="172" xfId="0" applyAlignment="1" applyBorder="1" applyFont="1" applyNumberFormat="1">
      <alignment horizontal="center" vertical="top"/>
    </xf>
    <xf borderId="1" fillId="6" fontId="4" numFmtId="171" xfId="0" applyAlignment="1" applyBorder="1" applyFont="1" applyNumberFormat="1">
      <alignment horizontal="center" shrinkToFit="0" vertical="top" wrapText="1"/>
    </xf>
    <xf borderId="1" fillId="0" fontId="4" numFmtId="171" xfId="0" applyAlignment="1" applyBorder="1" applyFont="1" applyNumberFormat="1">
      <alignment shrinkToFit="0" vertical="top" wrapText="1"/>
    </xf>
    <xf borderId="1" fillId="6" fontId="4" numFmtId="171" xfId="0" applyAlignment="1" applyBorder="1" applyFont="1" applyNumberFormat="1">
      <alignment shrinkToFit="0" vertical="top" wrapText="1"/>
    </xf>
    <xf borderId="7" fillId="0" fontId="115" numFmtId="0" xfId="0" applyAlignment="1" applyBorder="1" applyFont="1">
      <alignment horizontal="left" shrinkToFit="0" vertical="top" wrapText="1"/>
    </xf>
    <xf borderId="7" fillId="0" fontId="4" numFmtId="0" xfId="0" applyAlignment="1" applyBorder="1" applyFont="1">
      <alignment vertical="top"/>
    </xf>
    <xf borderId="17" fillId="0" fontId="4" numFmtId="2" xfId="0" applyAlignment="1" applyBorder="1" applyFont="1" applyNumberFormat="1">
      <alignment horizontal="center" shrinkToFit="0" vertical="top" wrapText="1"/>
    </xf>
    <xf borderId="7" fillId="0" fontId="3" numFmtId="0" xfId="0" applyAlignment="1" applyBorder="1" applyFont="1">
      <alignment horizontal="center"/>
    </xf>
    <xf borderId="1" fillId="0" fontId="4" numFmtId="14" xfId="0" applyAlignment="1" applyBorder="1" applyFont="1" applyNumberFormat="1">
      <alignment shrinkToFit="0" vertical="top" wrapText="1"/>
    </xf>
    <xf borderId="3" fillId="0" fontId="4" numFmtId="14" xfId="0" applyAlignment="1" applyBorder="1" applyFont="1" applyNumberFormat="1">
      <alignment horizontal="center" shrinkToFit="0" vertical="top" wrapText="1"/>
    </xf>
    <xf borderId="0" fillId="0" fontId="116" numFmtId="0" xfId="0" applyAlignment="1" applyFont="1">
      <alignment horizontal="left" shrinkToFit="0" wrapText="1"/>
    </xf>
    <xf borderId="1" fillId="0" fontId="4" numFmtId="49" xfId="0" applyBorder="1" applyFont="1" applyNumberFormat="1"/>
    <xf borderId="1" fillId="0" fontId="3" numFmtId="1" xfId="0" applyAlignment="1" applyBorder="1" applyFont="1" applyNumberFormat="1">
      <alignment horizontal="center" shrinkToFit="0" wrapText="1"/>
    </xf>
    <xf borderId="3" fillId="0" fontId="117" numFmtId="0" xfId="0" applyAlignment="1" applyBorder="1" applyFont="1">
      <alignment horizontal="left" shrinkToFit="0" wrapText="1"/>
    </xf>
    <xf borderId="1" fillId="6" fontId="4" numFmtId="49" xfId="0" applyBorder="1" applyFont="1" applyNumberFormat="1"/>
    <xf borderId="1" fillId="0" fontId="118" numFmtId="0" xfId="0" applyAlignment="1" applyBorder="1" applyFont="1">
      <alignment horizontal="left" shrinkToFit="0" wrapText="1"/>
    </xf>
    <xf borderId="11" fillId="0" fontId="119" numFmtId="0" xfId="0" applyAlignment="1" applyBorder="1" applyFont="1">
      <alignment horizontal="left" shrinkToFit="0" wrapText="1"/>
    </xf>
    <xf borderId="5" fillId="0" fontId="120" numFmtId="0" xfId="0" applyAlignment="1" applyBorder="1" applyFont="1">
      <alignment horizontal="left" shrinkToFit="0" wrapText="1"/>
    </xf>
    <xf borderId="5" fillId="0" fontId="4" numFmtId="49" xfId="0" applyBorder="1" applyFont="1" applyNumberFormat="1"/>
    <xf borderId="5" fillId="0" fontId="3" numFmtId="1" xfId="0" applyAlignment="1" applyBorder="1" applyFont="1" applyNumberFormat="1">
      <alignment horizontal="center" shrinkToFit="0" wrapText="1"/>
    </xf>
    <xf borderId="25" fillId="0" fontId="4" numFmtId="2" xfId="0" applyAlignment="1" applyBorder="1" applyFont="1" applyNumberFormat="1">
      <alignment horizontal="center" shrinkToFit="0" wrapText="1"/>
    </xf>
    <xf borderId="1" fillId="0" fontId="4" numFmtId="49" xfId="0" applyAlignment="1" applyBorder="1" applyFont="1" applyNumberFormat="1">
      <alignment vertical="top"/>
    </xf>
    <xf borderId="1" fillId="0" fontId="4" numFmtId="17" xfId="0" applyAlignment="1" applyBorder="1" applyFont="1" applyNumberFormat="1">
      <alignment horizontal="center" shrinkToFit="0" vertical="top" wrapText="1"/>
    </xf>
    <xf borderId="0" fillId="0" fontId="121" numFmtId="0" xfId="0" applyAlignment="1" applyFont="1">
      <alignment horizontal="left"/>
    </xf>
    <xf borderId="1" fillId="0" fontId="4" numFmtId="14" xfId="0" applyAlignment="1" applyBorder="1" applyFont="1" applyNumberFormat="1">
      <alignment vertical="top"/>
    </xf>
    <xf borderId="1" fillId="6" fontId="4" numFmtId="14" xfId="0" applyAlignment="1" applyBorder="1" applyFont="1" applyNumberFormat="1">
      <alignment vertical="top"/>
    </xf>
    <xf borderId="10" fillId="8" fontId="1" numFmtId="0" xfId="0" applyAlignment="1" applyBorder="1" applyFont="1">
      <alignment shrinkToFit="0" wrapText="1"/>
    </xf>
    <xf borderId="10" fillId="8" fontId="9" numFmtId="0" xfId="0" applyAlignment="1" applyBorder="1" applyFont="1">
      <alignment shrinkToFit="0" vertical="top" wrapText="1"/>
    </xf>
    <xf borderId="1" fillId="6" fontId="122" numFmtId="0" xfId="0" applyAlignment="1" applyBorder="1" applyFont="1">
      <alignment horizontal="left" shrinkToFit="0" vertical="top" wrapText="1"/>
    </xf>
    <xf borderId="10" fillId="0" fontId="1" numFmtId="16" xfId="0" applyAlignment="1" applyBorder="1" applyFont="1" applyNumberFormat="1">
      <alignment horizontal="center" shrinkToFit="0" vertical="top" wrapText="1"/>
    </xf>
    <xf borderId="1" fillId="0" fontId="123" numFmtId="0" xfId="0" applyAlignment="1" applyBorder="1" applyFont="1">
      <alignment horizontal="left" shrinkToFit="0" vertical="top" wrapText="1"/>
    </xf>
    <xf borderId="6" fillId="6" fontId="124" numFmtId="0" xfId="0" applyAlignment="1" applyBorder="1" applyFont="1">
      <alignment horizontal="left" shrinkToFit="0" vertical="top" wrapText="1"/>
    </xf>
    <xf borderId="9" fillId="0" fontId="125" numFmtId="0" xfId="0" applyAlignment="1" applyBorder="1" applyFont="1">
      <alignment horizontal="left" shrinkToFit="0" vertical="top" wrapText="1"/>
    </xf>
    <xf borderId="20" fillId="0" fontId="1" numFmtId="0" xfId="0" applyAlignment="1" applyBorder="1" applyFont="1">
      <alignment horizontal="center" shrinkToFit="0" vertical="top" wrapText="1"/>
    </xf>
    <xf borderId="10" fillId="0" fontId="1" numFmtId="15" xfId="0" applyAlignment="1" applyBorder="1" applyFont="1" applyNumberFormat="1">
      <alignment horizontal="center" shrinkToFit="0" vertical="top" wrapText="1"/>
    </xf>
    <xf borderId="34" fillId="6" fontId="1" numFmtId="0" xfId="0" applyAlignment="1" applyBorder="1" applyFont="1">
      <alignment horizontal="left" shrinkToFit="0" vertical="top" wrapText="1"/>
    </xf>
    <xf borderId="1" fillId="0" fontId="1" numFmtId="2" xfId="0" applyAlignment="1" applyBorder="1" applyFont="1" applyNumberFormat="1">
      <alignment horizontal="left" shrinkToFit="0" vertical="center" wrapText="1"/>
    </xf>
    <xf borderId="1" fillId="0" fontId="1" numFmtId="2" xfId="0" applyAlignment="1" applyBorder="1" applyFont="1" applyNumberFormat="1">
      <alignment horizontal="center" shrinkToFit="0" vertical="center" wrapText="1"/>
    </xf>
    <xf borderId="1" fillId="6" fontId="126"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0" fillId="0" fontId="1" numFmtId="0" xfId="0" applyAlignment="1" applyBorder="1" applyFont="1">
      <alignment horizontal="center" shrinkToFit="0" vertical="center" wrapText="1"/>
    </xf>
    <xf borderId="1" fillId="0" fontId="127" numFmtId="0" xfId="0" applyAlignment="1" applyBorder="1" applyFont="1">
      <alignment horizontal="left" shrinkToFit="0" vertical="center" wrapText="1"/>
    </xf>
    <xf borderId="0" fillId="0" fontId="1" numFmtId="0" xfId="0" applyAlignment="1" applyFont="1">
      <alignment horizontal="left"/>
    </xf>
    <xf borderId="26" fillId="0" fontId="1" numFmtId="0" xfId="0" applyAlignment="1" applyBorder="1" applyFont="1">
      <alignment horizontal="left" shrinkToFit="0" vertical="top" wrapText="1"/>
    </xf>
    <xf borderId="26" fillId="0" fontId="1" numFmtId="0" xfId="0" applyAlignment="1" applyBorder="1" applyFont="1">
      <alignment horizontal="center" shrinkToFit="0" vertical="top" wrapText="1"/>
    </xf>
    <xf borderId="4" fillId="0" fontId="1" numFmtId="0" xfId="0" applyAlignment="1" applyBorder="1" applyFont="1">
      <alignment horizontal="left" shrinkToFit="0" vertical="top" wrapText="1"/>
    </xf>
    <xf borderId="1" fillId="0" fontId="1" numFmtId="49" xfId="0" applyAlignment="1" applyBorder="1" applyFont="1" applyNumberFormat="1">
      <alignment horizontal="center" shrinkToFit="0" vertical="center" wrapText="1"/>
    </xf>
    <xf borderId="1" fillId="0" fontId="9" numFmtId="0" xfId="0" applyAlignment="1" applyBorder="1" applyFont="1">
      <alignment horizontal="left" shrinkToFit="0" vertical="top" wrapText="1"/>
    </xf>
    <xf borderId="1" fillId="0" fontId="128" numFmtId="0" xfId="0" applyAlignment="1" applyBorder="1" applyFont="1">
      <alignment horizontal="center" shrinkToFit="0" vertical="top" wrapText="1"/>
    </xf>
    <xf borderId="1" fillId="0" fontId="9" numFmtId="1" xfId="0" applyAlignment="1" applyBorder="1" applyFont="1" applyNumberFormat="1">
      <alignment horizontal="left" shrinkToFit="0" vertical="top" wrapText="1"/>
    </xf>
    <xf borderId="0" fillId="0" fontId="129" numFmtId="0" xfId="0" applyAlignment="1" applyFont="1">
      <alignment horizontal="left" shrinkToFit="0" vertical="center" wrapText="1"/>
    </xf>
    <xf borderId="1" fillId="0" fontId="130" numFmtId="0" xfId="0" applyAlignment="1" applyBorder="1" applyFont="1">
      <alignment horizontal="left"/>
    </xf>
    <xf borderId="1" fillId="0" fontId="1" numFmtId="0" xfId="0" applyAlignment="1" applyBorder="1" applyFont="1">
      <alignment vertical="top"/>
    </xf>
    <xf borderId="1" fillId="0" fontId="131" numFmtId="0" xfId="0" applyAlignment="1" applyBorder="1" applyFont="1">
      <alignment horizontal="left" shrinkToFit="0" wrapText="1"/>
    </xf>
    <xf borderId="10" fillId="0" fontId="1" numFmtId="49" xfId="0" applyAlignment="1" applyBorder="1" applyFont="1" applyNumberFormat="1">
      <alignment horizontal="center" shrinkToFit="0" vertical="top" wrapText="1"/>
    </xf>
    <xf borderId="0" fillId="0" fontId="132" numFmtId="0" xfId="0" applyAlignment="1" applyFont="1">
      <alignment horizontal="left" shrinkToFit="0" vertical="top" wrapText="1"/>
    </xf>
    <xf borderId="10" fillId="0" fontId="1" numFmtId="14" xfId="0" applyAlignment="1" applyBorder="1" applyFont="1" applyNumberFormat="1">
      <alignment horizontal="center" shrinkToFit="0" vertical="top" wrapText="1"/>
    </xf>
    <xf borderId="1" fillId="0" fontId="9" numFmtId="0" xfId="0" applyAlignment="1" applyBorder="1" applyFont="1">
      <alignment horizontal="center" shrinkToFit="0" wrapText="1"/>
    </xf>
    <xf borderId="1" fillId="6" fontId="1" numFmtId="0" xfId="0" applyAlignment="1" applyBorder="1" applyFont="1">
      <alignment horizontal="left" shrinkToFit="0" vertical="center" wrapText="1"/>
    </xf>
    <xf borderId="1" fillId="6" fontId="9" numFmtId="0" xfId="0" applyAlignment="1" applyBorder="1" applyFont="1">
      <alignment horizontal="center"/>
    </xf>
    <xf borderId="1" fillId="0" fontId="1" numFmtId="49" xfId="0" applyAlignment="1" applyBorder="1" applyFont="1" applyNumberFormat="1">
      <alignment horizontal="center" shrinkToFit="0" wrapText="1"/>
    </xf>
    <xf borderId="10" fillId="0" fontId="1" numFmtId="49" xfId="0" applyAlignment="1" applyBorder="1" applyFont="1" applyNumberFormat="1">
      <alignment horizontal="center" shrinkToFit="0" wrapText="1"/>
    </xf>
    <xf borderId="1" fillId="0" fontId="1" numFmtId="2" xfId="0" applyAlignment="1" applyBorder="1" applyFont="1" applyNumberFormat="1">
      <alignment horizontal="left" shrinkToFit="0" vertical="top" wrapText="1"/>
    </xf>
    <xf borderId="10" fillId="0" fontId="1" numFmtId="17" xfId="0" applyAlignment="1" applyBorder="1" applyFont="1" applyNumberFormat="1">
      <alignment horizontal="center" shrinkToFit="0" vertical="top" wrapText="1"/>
    </xf>
    <xf borderId="1" fillId="0" fontId="133" numFmtId="2" xfId="0" applyAlignment="1" applyBorder="1" applyFont="1" applyNumberFormat="1">
      <alignment horizontal="left" shrinkToFit="0" vertical="top" wrapText="1"/>
    </xf>
    <xf borderId="1" fillId="0" fontId="1" numFmtId="15" xfId="0" applyAlignment="1" applyBorder="1" applyFont="1" applyNumberFormat="1">
      <alignment horizontal="center"/>
    </xf>
    <xf borderId="1" fillId="0" fontId="1" numFmtId="0" xfId="0" applyAlignment="1" applyBorder="1" applyFont="1">
      <alignment horizontal="center" shrinkToFit="0" wrapText="1"/>
    </xf>
    <xf borderId="1" fillId="0" fontId="1" numFmtId="2" xfId="0" applyAlignment="1" applyBorder="1" applyFont="1" applyNumberFormat="1">
      <alignment horizontal="center" vertical="top"/>
    </xf>
    <xf borderId="1" fillId="0" fontId="1" numFmtId="49" xfId="0" applyAlignment="1" applyBorder="1" applyFont="1" applyNumberFormat="1">
      <alignment horizontal="center" vertical="top"/>
    </xf>
    <xf borderId="1" fillId="0" fontId="1" numFmtId="2" xfId="0" applyAlignment="1" applyBorder="1" applyFont="1" applyNumberFormat="1">
      <alignment horizontal="center" shrinkToFit="0" wrapText="1"/>
    </xf>
    <xf borderId="1" fillId="0" fontId="1" numFmtId="2" xfId="0" applyAlignment="1" applyBorder="1" applyFont="1" applyNumberFormat="1">
      <alignment horizontal="center"/>
    </xf>
    <xf borderId="1" fillId="6" fontId="1" numFmtId="0" xfId="0" applyAlignment="1" applyBorder="1" applyFont="1">
      <alignment horizontal="left" shrinkToFit="0" wrapText="1"/>
    </xf>
    <xf borderId="1" fillId="0" fontId="1" numFmtId="14" xfId="0" applyAlignment="1" applyBorder="1" applyFont="1" applyNumberFormat="1">
      <alignment horizontal="center" shrinkToFit="0" wrapText="1"/>
    </xf>
    <xf borderId="1" fillId="6" fontId="134" numFmtId="0" xfId="0" applyAlignment="1" applyBorder="1" applyFont="1">
      <alignment horizontal="left" shrinkToFit="0" wrapText="1"/>
    </xf>
    <xf borderId="1" fillId="0" fontId="1" numFmtId="49" xfId="0" applyAlignment="1" applyBorder="1" applyFont="1" applyNumberFormat="1">
      <alignment horizontal="center"/>
    </xf>
    <xf borderId="1" fillId="0" fontId="1" numFmtId="1" xfId="0" applyAlignment="1" applyBorder="1" applyFont="1" applyNumberFormat="1">
      <alignment horizontal="center"/>
    </xf>
    <xf borderId="12" fillId="6" fontId="1" numFmtId="0" xfId="0" applyAlignment="1" applyBorder="1" applyFont="1">
      <alignment horizontal="left" vertical="top"/>
    </xf>
    <xf borderId="0" fillId="0" fontId="1" numFmtId="0" xfId="0" applyAlignment="1" applyFont="1">
      <alignment vertical="top"/>
    </xf>
    <xf borderId="0" fillId="0" fontId="1" numFmtId="49" xfId="0" applyAlignment="1" applyFont="1" applyNumberFormat="1">
      <alignment horizontal="center" vertical="top"/>
    </xf>
    <xf borderId="0" fillId="0" fontId="1" numFmtId="1" xfId="0" applyAlignment="1" applyFont="1" applyNumberFormat="1">
      <alignment horizontal="center" vertical="top"/>
    </xf>
    <xf borderId="0" fillId="0" fontId="9" numFmtId="0" xfId="0" applyAlignment="1" applyFont="1">
      <alignment horizontal="center" vertical="top"/>
    </xf>
    <xf borderId="1" fillId="0" fontId="1" numFmtId="1" xfId="0" applyAlignment="1" applyBorder="1" applyFont="1" applyNumberFormat="1">
      <alignment horizontal="center" shrinkToFit="0" wrapText="1"/>
    </xf>
    <xf borderId="23" fillId="8" fontId="135" numFmtId="0" xfId="0" applyAlignment="1" applyBorder="1" applyFont="1">
      <alignment horizontal="center" shrinkToFit="0" vertical="top" wrapText="1"/>
    </xf>
    <xf borderId="0" fillId="0" fontId="9" numFmtId="2" xfId="0" applyAlignment="1" applyFont="1" applyNumberFormat="1">
      <alignment horizontal="center" shrinkToFit="0" vertical="top" wrapText="1"/>
    </xf>
    <xf borderId="1" fillId="0" fontId="136" numFmtId="0" xfId="0" applyAlignment="1" applyBorder="1" applyFont="1">
      <alignment horizontal="center" shrinkToFit="0" vertical="top" wrapText="1"/>
    </xf>
    <xf borderId="1" fillId="6" fontId="4" numFmtId="15" xfId="0" applyAlignment="1" applyBorder="1" applyFont="1" applyNumberFormat="1">
      <alignment horizontal="center" shrinkToFit="0" vertical="top" wrapText="1"/>
    </xf>
    <xf borderId="3" fillId="0" fontId="1" numFmtId="0" xfId="0" applyAlignment="1" applyBorder="1" applyFont="1">
      <alignment horizontal="center" shrinkToFit="0" vertical="center" wrapText="1"/>
    </xf>
    <xf borderId="3" fillId="0" fontId="1" numFmtId="0" xfId="0" applyAlignment="1" applyBorder="1" applyFont="1">
      <alignment horizontal="left" shrinkToFit="0" vertical="center" wrapText="1"/>
    </xf>
    <xf borderId="3" fillId="0" fontId="1" numFmtId="1" xfId="0" applyAlignment="1" applyBorder="1" applyFont="1" applyNumberFormat="1">
      <alignment horizontal="center" shrinkToFit="0" vertical="center" wrapText="1"/>
    </xf>
    <xf borderId="3" fillId="0" fontId="1" numFmtId="2" xfId="0" applyAlignment="1" applyBorder="1" applyFont="1" applyNumberFormat="1">
      <alignment horizontal="center" shrinkToFit="0" vertical="center" wrapText="1"/>
    </xf>
    <xf borderId="3" fillId="0" fontId="137" numFmtId="0" xfId="0" applyAlignment="1" applyBorder="1" applyFont="1">
      <alignment horizontal="center" shrinkToFit="0" vertical="top" wrapText="1"/>
    </xf>
    <xf borderId="3" fillId="0" fontId="9" numFmtId="0" xfId="0" applyAlignment="1" applyBorder="1" applyFont="1">
      <alignment horizontal="center" shrinkToFit="0" vertical="center" wrapText="1"/>
    </xf>
    <xf borderId="3" fillId="0" fontId="9" numFmtId="0" xfId="0" applyAlignment="1" applyBorder="1" applyFont="1">
      <alignment horizontal="center" vertical="center"/>
    </xf>
    <xf borderId="0" fillId="0" fontId="9" numFmtId="173" xfId="0" applyFont="1" applyNumberFormat="1"/>
    <xf borderId="17" fillId="0" fontId="3" numFmtId="2" xfId="0" applyAlignment="1" applyBorder="1" applyFont="1" applyNumberFormat="1">
      <alignment horizontal="center" shrinkToFit="0" vertical="top" wrapText="1"/>
    </xf>
    <xf borderId="1" fillId="0" fontId="5" numFmtId="0" xfId="0" applyBorder="1" applyFont="1"/>
    <xf borderId="37" fillId="9" fontId="9" numFmtId="0" xfId="0" applyAlignment="1" applyBorder="1" applyFont="1">
      <alignment horizontal="center" shrinkToFit="0" vertical="center" wrapText="1"/>
    </xf>
    <xf borderId="1" fillId="0" fontId="3" numFmtId="0" xfId="0" applyAlignment="1" applyBorder="1" applyFont="1">
      <alignment horizontal="center" readingOrder="0"/>
    </xf>
    <xf borderId="1" fillId="0" fontId="4" numFmtId="3" xfId="0" applyAlignment="1" applyBorder="1" applyFont="1" applyNumberFormat="1">
      <alignment shrinkToFit="0" vertical="top" wrapText="1"/>
    </xf>
    <xf borderId="10" fillId="0" fontId="4" numFmtId="0" xfId="0" applyAlignment="1" applyBorder="1" applyFont="1">
      <alignment horizontal="right" shrinkToFit="0" vertical="top" wrapText="1"/>
    </xf>
    <xf borderId="22"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0" fillId="0" fontId="2" numFmtId="0" xfId="0" applyAlignment="1" applyFont="1">
      <alignment shrinkToFit="0" wrapText="1"/>
    </xf>
    <xf borderId="10" fillId="8" fontId="3" numFmtId="0" xfId="0" applyAlignment="1" applyBorder="1" applyFont="1">
      <alignment horizontal="left" shrinkToFit="0" vertical="top" wrapText="1"/>
    </xf>
    <xf borderId="11" fillId="0" fontId="9" numFmtId="0" xfId="0" applyAlignment="1" applyBorder="1" applyFont="1">
      <alignment horizontal="center" shrinkToFit="0" vertical="top" wrapText="1"/>
    </xf>
    <xf borderId="8" fillId="0" fontId="9" numFmtId="0" xfId="0" applyAlignment="1" applyBorder="1" applyFont="1">
      <alignment horizontal="center" shrinkToFit="0" wrapText="1"/>
    </xf>
    <xf borderId="1" fillId="0" fontId="4" numFmtId="2" xfId="0" applyAlignment="1" applyBorder="1" applyFont="1" applyNumberFormat="1">
      <alignment shrinkToFit="0" vertical="top" wrapText="1"/>
    </xf>
    <xf borderId="1" fillId="0" fontId="138" numFmtId="2" xfId="0" applyAlignment="1" applyBorder="1" applyFont="1" applyNumberFormat="1">
      <alignment shrinkToFit="0" vertical="top" wrapText="1"/>
    </xf>
    <xf borderId="1" fillId="0" fontId="139" numFmtId="2" xfId="0" applyAlignment="1" applyBorder="1" applyFont="1" applyNumberFormat="1">
      <alignment shrinkToFit="0" vertical="top" wrapText="1"/>
    </xf>
    <xf borderId="0" fillId="0" fontId="140" numFmtId="0" xfId="0" applyAlignment="1" applyFont="1">
      <alignment horizontal="center" shrinkToFit="0" wrapText="1"/>
    </xf>
    <xf borderId="8" fillId="0" fontId="7" numFmtId="0" xfId="0" applyAlignment="1" applyBorder="1" applyFont="1">
      <alignment horizontal="center" shrinkToFit="0" wrapText="1"/>
    </xf>
    <xf borderId="3" fillId="0" fontId="9" numFmtId="1" xfId="0" applyAlignment="1" applyBorder="1" applyFont="1" applyNumberFormat="1">
      <alignment horizontal="center" shrinkToFit="0" vertical="top" wrapText="1"/>
    </xf>
    <xf borderId="3" fillId="0" fontId="9" numFmtId="2" xfId="0" applyAlignment="1" applyBorder="1" applyFont="1" applyNumberFormat="1">
      <alignment horizontal="center" shrinkToFit="0" vertical="top" wrapText="1"/>
    </xf>
    <xf borderId="1" fillId="0" fontId="24" numFmtId="0" xfId="0" applyAlignment="1" applyBorder="1" applyFont="1">
      <alignment horizontal="center" shrinkToFit="0" vertical="top" wrapText="1"/>
    </xf>
    <xf borderId="1" fillId="0" fontId="141" numFmtId="1" xfId="0" applyAlignment="1" applyBorder="1" applyFont="1" applyNumberFormat="1">
      <alignment horizontal="center" shrinkToFit="0" vertical="top" wrapText="1"/>
    </xf>
    <xf borderId="1" fillId="0" fontId="141" numFmtId="2" xfId="0" applyAlignment="1" applyBorder="1" applyFont="1" applyNumberFormat="1">
      <alignment horizontal="center" shrinkToFit="0" vertical="top" wrapText="1"/>
    </xf>
    <xf borderId="10" fillId="8" fontId="9" numFmtId="0" xfId="0" applyAlignment="1" applyBorder="1" applyFont="1">
      <alignment horizontal="left" shrinkToFit="0" vertical="top" wrapText="1"/>
    </xf>
    <xf borderId="1" fillId="0" fontId="3" numFmtId="2" xfId="0" applyAlignment="1" applyBorder="1" applyFont="1" applyNumberFormat="1">
      <alignment horizontal="center" shrinkToFit="0" vertical="center" wrapText="1"/>
    </xf>
    <xf borderId="1" fillId="0" fontId="9" numFmtId="2" xfId="0" applyAlignment="1" applyBorder="1" applyFont="1" applyNumberFormat="1">
      <alignment horizontal="center" shrinkToFit="0" vertical="top" wrapText="1"/>
    </xf>
    <xf borderId="3" fillId="0" fontId="9" numFmtId="1" xfId="0" applyAlignment="1" applyBorder="1" applyFont="1" applyNumberFormat="1">
      <alignment horizontal="center" shrinkToFit="0" vertical="center" wrapText="1"/>
    </xf>
    <xf borderId="3" fillId="0" fontId="9" numFmtId="2" xfId="0" applyAlignment="1" applyBorder="1" applyFont="1" applyNumberFormat="1">
      <alignment horizontal="center" shrinkToFit="0" vertical="center" wrapText="1"/>
    </xf>
    <xf borderId="1" fillId="7" fontId="3" numFmtId="2" xfId="0" applyAlignment="1" applyBorder="1" applyFont="1" applyNumberFormat="1">
      <alignment horizontal="center" shrinkToFit="0" vertical="top" wrapText="1"/>
    </xf>
    <xf borderId="0" fillId="0" fontId="3" numFmtId="1" xfId="0" applyAlignment="1" applyFont="1" applyNumberFormat="1">
      <alignment horizontal="center"/>
    </xf>
    <xf borderId="0" fillId="0" fontId="3" numFmtId="2" xfId="0" applyAlignment="1" applyFont="1" applyNumberFormat="1">
      <alignment horizontal="center"/>
    </xf>
    <xf borderId="1" fillId="0" fontId="4" numFmtId="0" xfId="0" applyAlignment="1" applyBorder="1" applyFont="1">
      <alignment horizontal="left"/>
    </xf>
    <xf borderId="10" fillId="8" fontId="1" numFmtId="0" xfId="0" applyAlignment="1" applyBorder="1" applyFont="1">
      <alignment horizontal="left" shrinkToFit="0" vertical="center" wrapText="1"/>
    </xf>
    <xf borderId="10" fillId="8" fontId="9" numFmtId="0" xfId="0" applyAlignment="1" applyBorder="1" applyFont="1">
      <alignment horizontal="left" shrinkToFit="0" vertical="center" wrapText="1"/>
    </xf>
    <xf borderId="5" fillId="9" fontId="9" numFmtId="0" xfId="0" applyAlignment="1" applyBorder="1" applyFont="1">
      <alignment horizontal="center" shrinkToFit="0" vertical="center" wrapText="1"/>
    </xf>
    <xf borderId="0" fillId="0" fontId="86" numFmtId="0" xfId="0" applyFont="1"/>
    <xf borderId="1" fillId="0" fontId="1" numFmtId="0" xfId="0" applyAlignment="1" applyBorder="1" applyFont="1">
      <alignment horizontal="left"/>
    </xf>
    <xf borderId="1" fillId="0" fontId="3" numFmtId="16" xfId="0" applyAlignment="1" applyBorder="1" applyFont="1" applyNumberFormat="1">
      <alignment horizontal="center"/>
    </xf>
    <xf borderId="1" fillId="0" fontId="9" numFmtId="16"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center" wrapText="1"/>
    </xf>
    <xf borderId="7" fillId="0" fontId="1" numFmtId="0" xfId="0" applyAlignment="1" applyBorder="1" applyFont="1">
      <alignment horizontal="left" shrinkToFit="0" vertical="center" wrapText="1"/>
    </xf>
    <xf borderId="9" fillId="0" fontId="1" numFmtId="0" xfId="0" applyAlignment="1" applyBorder="1" applyFont="1">
      <alignment horizontal="center" shrinkToFit="0" vertical="center" wrapText="1"/>
    </xf>
    <xf borderId="38" fillId="0" fontId="4" numFmtId="0" xfId="0" applyAlignment="1" applyBorder="1" applyFont="1">
      <alignment horizontal="center" shrinkToFit="0" vertical="top" wrapText="1"/>
    </xf>
    <xf borderId="1" fillId="7" fontId="3" numFmtId="1" xfId="0" applyAlignment="1" applyBorder="1" applyFont="1" applyNumberFormat="1">
      <alignment horizontal="center" shrinkToFit="0" vertical="top" wrapText="1"/>
    </xf>
    <xf borderId="1" fillId="7" fontId="3" numFmtId="0" xfId="0" applyAlignment="1" applyBorder="1" applyFont="1">
      <alignment horizontal="center" shrinkToFit="0" vertical="top" wrapText="1"/>
    </xf>
    <xf borderId="1" fillId="0" fontId="3" numFmtId="2" xfId="0" applyAlignment="1" applyBorder="1" applyFont="1" applyNumberFormat="1">
      <alignment horizontal="center" vertical="top"/>
    </xf>
    <xf borderId="1" fillId="7" fontId="4" numFmtId="0" xfId="0" applyAlignment="1" applyBorder="1" applyFont="1">
      <alignment horizontal="left" shrinkToFit="0" vertical="top" wrapText="1"/>
    </xf>
    <xf borderId="1" fillId="7" fontId="4" numFmtId="0" xfId="0" applyAlignment="1" applyBorder="1" applyFont="1">
      <alignment horizontal="center" shrinkToFit="0" vertical="top" wrapText="1"/>
    </xf>
    <xf borderId="1" fillId="7" fontId="4" numFmtId="1" xfId="0" applyAlignment="1" applyBorder="1" applyFont="1" applyNumberFormat="1">
      <alignment horizontal="center" shrinkToFit="0" vertical="top" wrapText="1"/>
    </xf>
    <xf borderId="0" fillId="0" fontId="86" numFmtId="0" xfId="0" applyFont="1"/>
    <xf borderId="1" fillId="7" fontId="4" numFmtId="49" xfId="0" applyAlignment="1" applyBorder="1" applyFont="1" applyNumberFormat="1">
      <alignment horizontal="left" shrinkToFit="0" vertical="top" wrapText="1"/>
    </xf>
    <xf borderId="1" fillId="7" fontId="4" numFmtId="49" xfId="0" applyAlignment="1" applyBorder="1" applyFont="1" applyNumberFormat="1">
      <alignment horizontal="center" shrinkToFit="0" vertical="top" wrapText="1"/>
    </xf>
    <xf borderId="1" fillId="7" fontId="3" numFmtId="49" xfId="0" applyAlignment="1" applyBorder="1" applyFont="1" applyNumberFormat="1">
      <alignment horizontal="left" shrinkToFit="0" vertical="center" wrapText="1"/>
    </xf>
    <xf borderId="1" fillId="7" fontId="4" numFmtId="49" xfId="0" applyAlignment="1" applyBorder="1" applyFont="1" applyNumberFormat="1">
      <alignment horizontal="center" shrinkToFit="0" vertical="center" wrapText="1"/>
    </xf>
    <xf borderId="1" fillId="7" fontId="3" numFmtId="49" xfId="0" applyAlignment="1" applyBorder="1" applyFont="1" applyNumberFormat="1">
      <alignment horizontal="center" shrinkToFit="0" vertical="center" wrapText="1"/>
    </xf>
    <xf borderId="21" fillId="0" fontId="4" numFmtId="0" xfId="0" applyAlignment="1" applyBorder="1" applyFont="1">
      <alignment horizontal="left" shrinkToFit="0" vertical="top" wrapText="1"/>
    </xf>
    <xf borderId="1" fillId="0" fontId="3" numFmtId="0" xfId="0" applyAlignment="1" applyBorder="1" applyFont="1">
      <alignment horizontal="left" shrinkToFit="0" vertical="center" wrapText="1"/>
    </xf>
    <xf borderId="1" fillId="0" fontId="135" numFmtId="1" xfId="0" applyAlignment="1" applyBorder="1" applyFont="1" applyNumberFormat="1">
      <alignment horizontal="center" shrinkToFit="0" vertical="top" wrapText="1"/>
    </xf>
    <xf borderId="1" fillId="0" fontId="3" numFmtId="2" xfId="0" applyAlignment="1" applyBorder="1" applyFont="1" applyNumberFormat="1">
      <alignment horizontal="center"/>
    </xf>
    <xf borderId="0" fillId="0" fontId="84" numFmtId="0" xfId="0" applyFont="1"/>
    <xf borderId="0" fillId="0" fontId="84" numFmtId="2" xfId="0" applyFont="1" applyNumberFormat="1"/>
    <xf borderId="4" fillId="0" fontId="4" numFmtId="0" xfId="0" applyAlignment="1" applyBorder="1" applyFont="1">
      <alignment horizontal="center" shrinkToFit="0" vertical="top" wrapText="1"/>
    </xf>
    <xf borderId="1" fillId="0" fontId="3" numFmtId="49" xfId="0" applyAlignment="1" applyBorder="1" applyFont="1" applyNumberFormat="1">
      <alignment horizontal="center" shrinkToFit="0" vertical="top" wrapText="1"/>
    </xf>
    <xf borderId="0" fillId="0" fontId="84" numFmtId="0" xfId="0" applyAlignment="1" applyFont="1">
      <alignment vertical="top"/>
    </xf>
    <xf borderId="1" fillId="0" fontId="4" numFmtId="1" xfId="0" applyAlignment="1" applyBorder="1" applyFont="1" applyNumberFormat="1">
      <alignment horizontal="center"/>
    </xf>
    <xf borderId="1" fillId="0" fontId="4" numFmtId="0" xfId="0" applyAlignment="1" applyBorder="1" applyFont="1">
      <alignment horizontal="left" readingOrder="0"/>
    </xf>
    <xf borderId="1" fillId="0" fontId="142" numFmtId="0" xfId="0" applyAlignment="1" applyBorder="1" applyFont="1">
      <alignment shrinkToFit="0" vertical="center" wrapText="1"/>
    </xf>
    <xf borderId="10" fillId="8" fontId="9" numFmtId="0" xfId="0" applyAlignment="1" applyBorder="1" applyFont="1">
      <alignment horizontal="center" shrinkToFit="0" wrapText="1"/>
    </xf>
    <xf borderId="9" fillId="0" fontId="9" numFmtId="2" xfId="0" applyAlignment="1" applyBorder="1" applyFont="1" applyNumberFormat="1">
      <alignment horizontal="center" shrinkToFit="0" vertical="top" wrapText="1"/>
    </xf>
    <xf borderId="0" fillId="0" fontId="4" numFmtId="1" xfId="0" applyFont="1" applyNumberFormat="1"/>
    <xf borderId="10" fillId="0" fontId="3" numFmtId="1" xfId="0" applyAlignment="1" applyBorder="1" applyFont="1" applyNumberFormat="1">
      <alignment horizontal="center" shrinkToFit="0" vertical="top" wrapText="1"/>
    </xf>
    <xf borderId="10" fillId="8" fontId="1" numFmtId="0" xfId="0" applyAlignment="1" applyBorder="1" applyFont="1">
      <alignment horizontal="left" vertical="top"/>
    </xf>
    <xf borderId="16" fillId="0" fontId="1" numFmtId="0" xfId="0" applyAlignment="1" applyBorder="1" applyFont="1">
      <alignment horizontal="center" readingOrder="0" shrinkToFit="0" vertical="center" wrapText="1"/>
    </xf>
    <xf borderId="0" fillId="0" fontId="4" numFmtId="165" xfId="0" applyFont="1" applyNumberFormat="1"/>
    <xf borderId="5" fillId="0" fontId="1" numFmtId="3" xfId="0" applyAlignment="1" applyBorder="1" applyFont="1" applyNumberFormat="1">
      <alignment horizontal="center" shrinkToFit="0" vertical="center" wrapText="1"/>
    </xf>
    <xf borderId="32" fillId="8" fontId="7" numFmtId="0" xfId="0" applyAlignment="1" applyBorder="1" applyFont="1">
      <alignment horizontal="center" shrinkToFit="0" vertical="top" wrapText="1"/>
    </xf>
    <xf borderId="10" fillId="8" fontId="7" numFmtId="0" xfId="0" applyAlignment="1" applyBorder="1" applyFont="1">
      <alignment horizontal="center"/>
    </xf>
    <xf borderId="0" fillId="0" fontId="4" numFmtId="0" xfId="0" applyAlignment="1" applyFont="1">
      <alignment horizontal="center" readingOrder="0"/>
    </xf>
    <xf borderId="5" fillId="0" fontId="3" numFmtId="2" xfId="0" applyAlignment="1" applyBorder="1" applyFont="1" applyNumberFormat="1">
      <alignment horizontal="center" shrinkToFit="0" vertical="top" wrapText="1"/>
    </xf>
    <xf borderId="4" fillId="0" fontId="3" numFmtId="1" xfId="0" applyAlignment="1" applyBorder="1" applyFont="1" applyNumberFormat="1">
      <alignment horizontal="center" shrinkToFit="0" vertical="top" wrapText="1"/>
    </xf>
    <xf borderId="4" fillId="0" fontId="3" numFmtId="2" xfId="0" applyAlignment="1" applyBorder="1" applyFont="1" applyNumberFormat="1">
      <alignment horizontal="center" shrinkToFit="0" vertical="top" wrapText="1"/>
    </xf>
    <xf borderId="0" fillId="0" fontId="3" numFmtId="0" xfId="0" applyAlignment="1" applyFont="1">
      <alignment horizontal="center" vertical="center"/>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40" Type="http://schemas.openxmlformats.org/officeDocument/2006/relationships/externalLink" Target="externalLinks/externalLink1.xml"/><Relationship Id="rId41"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Gradis%20FSSU/Anexa%202_DASJRP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entralizator facultate Formule"/>
      <sheetName val="Centralizator facultate"/>
      <sheetName val="De copiat"/>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0" Type="http://schemas.openxmlformats.org/officeDocument/2006/relationships/drawing" Target="../drawings/drawing10.xml"/><Relationship Id="rId11" Type="http://schemas.openxmlformats.org/officeDocument/2006/relationships/hyperlink" Target="https://www.elibrary.ru/item.asp?id=67998323" TargetMode="External"/><Relationship Id="rId10" Type="http://schemas.openxmlformats.org/officeDocument/2006/relationships/hyperlink" Target="https://heinonline.org/HOL/LandingPage?handle=hein.journals/celmare19&amp;div=14&amp;id=&amp;page=" TargetMode="External"/><Relationship Id="rId13" Type="http://schemas.openxmlformats.org/officeDocument/2006/relationships/hyperlink" Target="https://doi.org/10.31926/but.ssl.2024.17.66.1.12" TargetMode="External"/><Relationship Id="rId12" Type="http://schemas.openxmlformats.org/officeDocument/2006/relationships/hyperlink" Target="http://www.apshus.usv.ro/archive_template.php?myNumber=2024&amp;myVolume=I" TargetMode="External"/><Relationship Id="rId15" Type="http://schemas.openxmlformats.org/officeDocument/2006/relationships/hyperlink" Target="https://www.mrjournal.ro/index.php?p=arch&amp;id=166" TargetMode="External"/><Relationship Id="rId14" Type="http://schemas.openxmlformats.org/officeDocument/2006/relationships/hyperlink" Target="https://doi.org/10.31926/but.ssl.2024.17.66.2.10" TargetMode="External"/><Relationship Id="rId17" Type="http://schemas.openxmlformats.org/officeDocument/2006/relationships/hyperlink" Target="https://astrasalvensis.eu/astra-salvensis-2-2024/" TargetMode="External"/><Relationship Id="rId16" Type="http://schemas.openxmlformats.org/officeDocument/2006/relationships/hyperlink" Target="https://doi.org/10.56177/eon.5.4.2024.art.8" TargetMode="External"/><Relationship Id="rId19" Type="http://schemas.openxmlformats.org/officeDocument/2006/relationships/hyperlink" Target="https://doi.org/10.54885/AUB-SP-SKRM7952" TargetMode="External"/><Relationship Id="rId18" Type="http://schemas.openxmlformats.org/officeDocument/2006/relationships/hyperlink" Target="https://doi.org/10.5281/zenodo" TargetMode="External"/><Relationship Id="rId1" Type="http://schemas.openxmlformats.org/officeDocument/2006/relationships/hyperlink" Target="https://doi.org/10.59277/AICSUS.31.02" TargetMode="External"/><Relationship Id="rId2" Type="http://schemas.openxmlformats.org/officeDocument/2006/relationships/hyperlink" Target="https://doi.org/10.54989/msd-2024-0022" TargetMode="External"/><Relationship Id="rId3" Type="http://schemas.openxmlformats.org/officeDocument/2006/relationships/hyperlink" Target="https://msdjournal.org/" TargetMode="External"/><Relationship Id="rId4" Type="http://schemas.openxmlformats.org/officeDocument/2006/relationships/hyperlink" Target="https://humaneducationtoday.eu/2024/11/" TargetMode="External"/><Relationship Id="rId9" Type="http://schemas.openxmlformats.org/officeDocument/2006/relationships/hyperlink" Target="https://ibn.idsi.md/vizualizare_articol/207698" TargetMode="External"/><Relationship Id="rId5" Type="http://schemas.openxmlformats.org/officeDocument/2006/relationships/hyperlink" Target="https://humaneducationtoday.eu/2024/11/" TargetMode="External"/><Relationship Id="rId6" Type="http://schemas.openxmlformats.org/officeDocument/2006/relationships/hyperlink" Target="https://humaneducationtoday.eu/2024/11/" TargetMode="External"/><Relationship Id="rId7" Type="http://schemas.openxmlformats.org/officeDocument/2006/relationships/hyperlink" Target="https://doi.org/10.2478/saec-2024-0019" TargetMode="External"/><Relationship Id="rId8" Type="http://schemas.openxmlformats.org/officeDocument/2006/relationships/hyperlink" Target="https://doi.org/10.2478/saec-2024-0008"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ditura-argonaut.ro/node/2403" TargetMode="External"/><Relationship Id="rId2" Type="http://schemas.openxmlformats.org/officeDocument/2006/relationships/hyperlink" Target="https://enciclopedia.asm.md/?p=11553"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nec.ro/fellow/stanciu-pascarita-daniela/"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ojs.cuadernoseducacion.com/ojs/index.php/ced/article/view/5355" TargetMode="External"/><Relationship Id="rId190" Type="http://schemas.openxmlformats.org/officeDocument/2006/relationships/hyperlink" Target="https://www.ceeol.com/search/article-detail?id=1303846" TargetMode="External"/><Relationship Id="rId42" Type="http://schemas.openxmlformats.org/officeDocument/2006/relationships/hyperlink" Target="https://repositorium.meduniwien.ac.at/obvumwhs/content/titleinfo/10242006/full.pdf" TargetMode="External"/><Relationship Id="rId41" Type="http://schemas.openxmlformats.org/officeDocument/2006/relationships/hyperlink" Target="https://www.proquest.com/openview/b727e43c9e9f9172b6075430d58c871d/1?cbl=18750&amp;diss=y&amp;pq-origsite=gscholar" TargetMode="External"/><Relationship Id="rId44" Type="http://schemas.openxmlformats.org/officeDocument/2006/relationships/hyperlink" Target="https://scholarsarchive.library.albany.edu/etd/39/" TargetMode="External"/><Relationship Id="rId194" Type="http://schemas.openxmlformats.org/officeDocument/2006/relationships/hyperlink" Target="https://her.re.kr/journal/view.php?number=4731" TargetMode="External"/><Relationship Id="rId43" Type="http://schemas.openxmlformats.org/officeDocument/2006/relationships/hyperlink" Target="https://thesis.unipd.it/handle/20.500.12608/80161" TargetMode="External"/><Relationship Id="rId193" Type="http://schemas.openxmlformats.org/officeDocument/2006/relationships/hyperlink" Target="https://pubs.ufs.ac.za/index.php/ijrcs/article/view/1074" TargetMode="External"/><Relationship Id="rId46" Type="http://schemas.openxmlformats.org/officeDocument/2006/relationships/hyperlink" Target="https://www.proquest.com/openview/b727e43c9e9f9172b6075430d58c871d/1?cbl=18750&amp;diss=y&amp;pq-origsite=gscholar" TargetMode="External"/><Relationship Id="rId192" Type="http://schemas.openxmlformats.org/officeDocument/2006/relationships/hyperlink" Target="https://www.researchgate.net/publication/383018968_The_impact_of_digital_transformation_on_democracy_A_study_case_on_rezist_movements" TargetMode="External"/><Relationship Id="rId45" Type="http://schemas.openxmlformats.org/officeDocument/2006/relationships/hyperlink" Target="https://www.ceeol.com/search/article-detail?id=1283798" TargetMode="External"/><Relationship Id="rId191" Type="http://schemas.openxmlformats.org/officeDocument/2006/relationships/hyperlink" Target="https://era.ed.ac.uk/handle/1842/41925" TargetMode="External"/><Relationship Id="rId48" Type="http://schemas.openxmlformats.org/officeDocument/2006/relationships/hyperlink" Target="https://doi.org/10.5812/ijpbs-138945" TargetMode="External"/><Relationship Id="rId187" Type="http://schemas.openxmlformats.org/officeDocument/2006/relationships/hyperlink" Target="http://scielo.senescyt.gob.ec/scielo.php?script=sci_arttext&amp;pid=S2550-65872024000200092" TargetMode="External"/><Relationship Id="rId47" Type="http://schemas.openxmlformats.org/officeDocument/2006/relationships/hyperlink" Target="https://thesis.unipd.it/handle/20.500.12608/80161" TargetMode="External"/><Relationship Id="rId186" Type="http://schemas.openxmlformats.org/officeDocument/2006/relationships/hyperlink" Target="https://www.researchgate.net/publication/379166505_Intertextuality_as_a_social_and_discursive_process_an_analysis_of_Editorial_Notes" TargetMode="External"/><Relationship Id="rId185" Type="http://schemas.openxmlformats.org/officeDocument/2006/relationships/hyperlink" Target="https://openurl.ebsco.com/EPDB%3Agcd%3A4%3A20439604/detailv2?sid=ebsco%3Aplink%3Ascholar&amp;id=ebsco%3Agcd%3A179519710&amp;crl=c&amp;link_origin=scholar.google.ro" TargetMode="External"/><Relationship Id="rId49" Type="http://schemas.openxmlformats.org/officeDocument/2006/relationships/hyperlink" Target="https://www.igi-global.com/chapter/challenges-and-future-prospects-in-industrial-revolution-50/352693" TargetMode="External"/><Relationship Id="rId184" Type="http://schemas.openxmlformats.org/officeDocument/2006/relationships/hyperlink" Target="https://www.researchgate.net/publication/381378526_Modalitati_de_valorificare_a_textului_stiintific_in_domeniul_educational" TargetMode="External"/><Relationship Id="rId189" Type="http://schemas.openxmlformats.org/officeDocument/2006/relationships/hyperlink" Target="https://openurl.ebsco.com/EPDB%3Agcd%3A4%3A20439604/detailv2?sid=ebsco%3Aplink%3Ascholar&amp;id=ebsco%3Agcd%3A179519710&amp;crl=c&amp;link_origin=scholar.google.ro" TargetMode="External"/><Relationship Id="rId188"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1" Type="http://schemas.openxmlformats.org/officeDocument/2006/relationships/hyperlink" Target="https://revistas.upb.edu.co/index.php/informespsicologicos/article/view/7865" TargetMode="External"/><Relationship Id="rId30" Type="http://schemas.openxmlformats.org/officeDocument/2006/relationships/hyperlink" Target="https://digitalcommons.liberty.edu/doctoral/5503/" TargetMode="External"/><Relationship Id="rId33" Type="http://schemas.openxmlformats.org/officeDocument/2006/relationships/hyperlink" Target="https://thesis.unipd.it/handle/20.500.12608/80161" TargetMode="External"/><Relationship Id="rId183" Type="http://schemas.openxmlformats.org/officeDocument/2006/relationships/hyperlink" Target="https://journal.sinergi.or.id/index.php/ijcs/article/view/651/553" TargetMode="External"/><Relationship Id="rId32" Type="http://schemas.openxmlformats.org/officeDocument/2006/relationships/hyperlink" Target="https://psicologia.udp.cl/cms/wp-content/uploads/2024/11/Libro-Escuela-2024.pdf" TargetMode="External"/><Relationship Id="rId182" Type="http://schemas.openxmlformats.org/officeDocument/2006/relationships/hyperlink" Target="https://www.researchgate.net/publication/383018968_The_impact_of_digital_transformation_on_democracy_A_study_case_on_rezist_movements" TargetMode="External"/><Relationship Id="rId35" Type="http://schemas.openxmlformats.org/officeDocument/2006/relationships/hyperlink" Target="https://thesis.unipd.it/handle/20.500.12608/67244" TargetMode="External"/><Relationship Id="rId181" Type="http://schemas.openxmlformats.org/officeDocument/2006/relationships/hyperlink" Target="https://openurl.ebsco.com/results?sid=ebsco:ocu:record&amp;bquery=IS+1583-2112+AND+VI+29+AND+IP+54+AND+DT+2024&amp;link_origin=scholar.google.com&amp;searchDescription=Revista%20de%20Silvicultur%C4%83%20%C5%9Fi%20Cinegetic%C4%83%2C%202024%2C%20Vol%2029%2C%20Issue%2054" TargetMode="External"/><Relationship Id="rId34" Type="http://schemas.openxmlformats.org/officeDocument/2006/relationships/hyperlink" Target="https://thesis.unipd.it/handle/20.500.12608/74270" TargetMode="External"/><Relationship Id="rId180"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7" Type="http://schemas.openxmlformats.org/officeDocument/2006/relationships/hyperlink" Target="https://f1000research.com/articles/13-1068/v1" TargetMode="External"/><Relationship Id="rId176" Type="http://schemas.openxmlformats.org/officeDocument/2006/relationships/hyperlink" Target="https://stec.univ-ovidius.ro/html/anale/RO/2024i1/Section%203/13.pdf" TargetMode="External"/><Relationship Id="rId36" Type="http://schemas.openxmlformats.org/officeDocument/2006/relationships/hyperlink" Target="https://dergipark.org.tr/tr/pub/comuybd/issue/86256/1431340" TargetMode="External"/><Relationship Id="rId175" Type="http://schemas.openxmlformats.org/officeDocument/2006/relationships/hyperlink" Target="https://edituralumen.ro/logositate-si-rationament-filosofic-in-opera-lui-nichifor-crainic-ipostaze-ale-spiritualitatii-ortodoxe-autohtone/" TargetMode="External"/><Relationship Id="rId39" Type="http://schemas.openxmlformats.org/officeDocument/2006/relationships/hyperlink" Target="https://www.liverpooluniversitypress.co.uk/doi/10.3828/dap.2024.15" TargetMode="External"/><Relationship Id="rId174" Type="http://schemas.openxmlformats.org/officeDocument/2006/relationships/hyperlink" Target="https://www.google.ro/books/edition/Biserica_de_stat_sau_Biserica_in_stat/llnBEAAAQBAJ?hl=ro&amp;gbpv=1&amp;dq=Gabriel+Hasma%C8%9Buchi&amp;pg=PT304&amp;printsec=frontcover" TargetMode="External"/><Relationship Id="rId38" Type="http://schemas.openxmlformats.org/officeDocument/2006/relationships/hyperlink" Target="https://scielo.isciii.es/scielo.php?pid=S1132-12962024000300021&amp;script=sci_arttext" TargetMode="External"/><Relationship Id="rId173" Type="http://schemas.openxmlformats.org/officeDocument/2006/relationships/hyperlink" Target="https://revistasaeculum1943.wordpress.com/" TargetMode="External"/><Relationship Id="rId179" Type="http://schemas.openxmlformats.org/officeDocument/2006/relationships/hyperlink" Target="https://era.ed.ac.uk/bitstream/handle/1842/41925/LuguzanC_2024.pdf?sequence=1" TargetMode="External"/><Relationship Id="rId178" Type="http://schemas.openxmlformats.org/officeDocument/2006/relationships/hyperlink" Target="https://doi.org/10.33936/rehuso.v9i2.6050" TargetMode="External"/><Relationship Id="rId177" Type="http://schemas.openxmlformats.org/officeDocument/2006/relationships/hyperlink" Target="https://editurajunimea.ro/produs/m-eminescu-ganditor-privat-si-gazetar-cu-metod-stiintific/" TargetMode="External"/><Relationship Id="rId20" Type="http://schemas.openxmlformats.org/officeDocument/2006/relationships/hyperlink" Target="https://mail.bwjournal.org/index.php/bsjournal/article/view/2495" TargetMode="External"/><Relationship Id="rId22" Type="http://schemas.openxmlformats.org/officeDocument/2006/relationships/hyperlink" Target="https://dr.ntu.edu.sg/bitstream/10356/183138/2/PhDThesis_MengyuLIM.pdf" TargetMode="External"/><Relationship Id="rId21" Type="http://schemas.openxmlformats.org/officeDocument/2006/relationships/hyperlink" Target="https://www.utenos-kolegija.lt/upload/file_manager/Visuomenei/%C4%AE%C5%BEvalgos/2023-Nr1/5.%20J.%20Jasiulione,%20K.%20Melnikavicius,%20R.%20Meiste_IGALINANCIO%20VADOVAVIMO%20TOBULINIMAS%20UAB%20MM%20GRUPE.pdf" TargetMode="External"/><Relationship Id="rId24" Type="http://schemas.openxmlformats.org/officeDocument/2006/relationships/hyperlink" Target="https://dergipark.org.tr/tr/pub/selcuksbmyd/issue/84418/1389662" TargetMode="External"/><Relationship Id="rId23" Type="http://schemas.openxmlformats.org/officeDocument/2006/relationships/hyperlink" Target="https://repozitorij.unizg.hr/islandora/object/pravo:6055" TargetMode="External"/><Relationship Id="rId26" Type="http://schemas.openxmlformats.org/officeDocument/2006/relationships/hyperlink" Target="https://eprints.nottingham.ac.uk/79809/" TargetMode="External"/><Relationship Id="rId25" Type="http://schemas.openxmlformats.org/officeDocument/2006/relationships/hyperlink" Target="https://dergipark.org.tr/en/pub/mana/article/1343733" TargetMode="External"/><Relationship Id="rId28" Type="http://schemas.openxmlformats.org/officeDocument/2006/relationships/hyperlink" Target="https://www.researchsquare.com/article/rs-4503205/v1" TargetMode="External"/><Relationship Id="rId27" Type="http://schemas.openxmlformats.org/officeDocument/2006/relationships/hyperlink" Target="https://www.researchsquare.com/article/rs-4682664/v1" TargetMode="External"/><Relationship Id="rId29" Type="http://schemas.openxmlformats.org/officeDocument/2006/relationships/hyperlink" Target="https://bip.kul.lublin.pl/files/1658/bip/awanse/dr/2024/dubas/dyzertercja_dubas.pdf" TargetMode="External"/><Relationship Id="rId11" Type="http://schemas.openxmlformats.org/officeDocument/2006/relationships/hyperlink" Target="https://books.google.ro/books?hl=ro&amp;lr=&amp;id=4MwcEQAAQBAJ&amp;oi=fnd&amp;pg=PA107&amp;ots=0OHmf-V10W&amp;sig=k7HcGIGsIux0YrrBmh50GbPYkCE&amp;redir_esc=y" TargetMode="External"/><Relationship Id="rId10" Type="http://schemas.openxmlformats.org/officeDocument/2006/relationships/hyperlink" Target="https://books.google.ro/books?hl=ro&amp;lr=&amp;id=9jk2EQAAQBAJ&amp;oi=fnd&amp;pg=PA123&amp;ots=3UoBfThHTm&amp;sig=wXmABLueeH_uBxcMdx1kfvLC6_A&amp;redir_esc=y" TargetMode="External"/><Relationship Id="rId13" Type="http://schemas.openxmlformats.org/officeDocument/2006/relationships/hyperlink" Target="https://www.econstor.eu/bitstream/10419/312787/1/Hajdu_2024_corporate_social_responsibility.pdf" TargetMode="External"/><Relationship Id="rId12" Type="http://schemas.openxmlformats.org/officeDocument/2006/relationships/hyperlink" Target="https://ziridava-historica.ro/2024/09.pdf" TargetMode="External"/><Relationship Id="rId15" Type="http://schemas.openxmlformats.org/officeDocument/2006/relationships/hyperlink" Target="https://iletisimvesanat.com/files/iletisimvesanat/6e9667bb-a953-4bee-bb8c-43c15819788b.pdf" TargetMode="External"/><Relationship Id="rId198" Type="http://schemas.openxmlformats.org/officeDocument/2006/relationships/hyperlink" Target="https://revista.irdo.ro/pdf/2024/revista_2_2024/02_Balan_Roth.pdf" TargetMode="External"/><Relationship Id="rId14" Type="http://schemas.openxmlformats.org/officeDocument/2006/relationships/hyperlink" Target="https://dergipark.org.tr/en/download/article-file/4052686" TargetMode="External"/><Relationship Id="rId197" Type="http://schemas.openxmlformats.org/officeDocument/2006/relationships/hyperlink" Target="https://sociologiecraiova.ro/revista/wp-content/uploads/2024/10/RUS_2_2024-bun.pdf" TargetMode="External"/><Relationship Id="rId17" Type="http://schemas.openxmlformats.org/officeDocument/2006/relationships/hyperlink" Target="https://kanalregister.hkdir.no/publiseringskanaler/erihplus/periodical/info.action?id=488584" TargetMode="External"/><Relationship Id="rId196" Type="http://schemas.openxmlformats.org/officeDocument/2006/relationships/hyperlink" Target="https://www.proquest.com/openview/72bb3bbf9220d6f063e01f6bc17baf80/1?cbl=18750&amp;diss=y&amp;pq-origsite=gscholar" TargetMode="External"/><Relationship Id="rId16" Type="http://schemas.openxmlformats.org/officeDocument/2006/relationships/hyperlink" Target="https://istgeorelint.uoradea.ro/Reviste/Anale/arhiva.2024-2.html" TargetMode="External"/><Relationship Id="rId195" Type="http://schemas.openxmlformats.org/officeDocument/2006/relationships/hyperlink" Target="https://espace.inrs.ca/id/eprint/16008/" TargetMode="External"/><Relationship Id="rId19" Type="http://schemas.openxmlformats.org/officeDocument/2006/relationships/hyperlink" Target="https://akjournals.com/view/journals/0208/148/1/article-p49.xml" TargetMode="External"/><Relationship Id="rId18" Type="http://schemas.openxmlformats.org/officeDocument/2006/relationships/hyperlink" Target="https://akjournals.com/view/journals/0208/148/1/article-p49.xml" TargetMode="External"/><Relationship Id="rId199" Type="http://schemas.openxmlformats.org/officeDocument/2006/relationships/hyperlink" Target="https://dergipark.org.tr/en/download/article-file/4415019" TargetMode="External"/><Relationship Id="rId84" Type="http://schemas.openxmlformats.org/officeDocument/2006/relationships/hyperlink" Target="https://so01.tci-thaijo.org/index.php/AJE/article/view/272040" TargetMode="External"/><Relationship Id="rId83" Type="http://schemas.openxmlformats.org/officeDocument/2006/relationships/hyperlink" Target="https://doi.org/10.37217/tebd.1523067" TargetMode="External"/><Relationship Id="rId86" Type="http://schemas.openxmlformats.org/officeDocument/2006/relationships/hyperlink" Target="http://philologica.uab.ro/upload/41_487_40.pdf" TargetMode="External"/><Relationship Id="rId85" Type="http://schemas.openxmlformats.org/officeDocument/2006/relationships/hyperlink" Target="https://doi.org/10.5281/zenodo.10715883" TargetMode="External"/><Relationship Id="rId88" Type="http://schemas.openxmlformats.org/officeDocument/2006/relationships/hyperlink" Target="https://gaexcellence.com/ijepc/article/view/1634" TargetMode="External"/><Relationship Id="rId150" Type="http://schemas.openxmlformats.org/officeDocument/2006/relationships/hyperlink" Target="https://doi.org/10.32702/2306-6814.2024.19.102" TargetMode="External"/><Relationship Id="rId271" Type="http://schemas.openxmlformats.org/officeDocument/2006/relationships/hyperlink" Target="https://www.researchgate.net/publication/382947324_Diaspora_Diplomacy_Emotions_and_Disruption_A_Conceptual_and_Analytical_Framework" TargetMode="External"/><Relationship Id="rId87" Type="http://schemas.openxmlformats.org/officeDocument/2006/relationships/hyperlink" Target="https://dx.doi.org/10.58524/oler.v4i2.505" TargetMode="External"/><Relationship Id="rId270" Type="http://schemas.openxmlformats.org/officeDocument/2006/relationships/hyperlink" Target="https://openurl.ebsco.com/EPDB%3Agcd%3A7%3A15666007/detailv2?sid=ebsco%3Aplink%3Ascholar&amp;id=ebsco%3Agcd%3A183671280&amp;crl=c&amp;link_origin=scholar.google.ro" TargetMode="External"/><Relationship Id="rId89" Type="http://schemas.openxmlformats.org/officeDocument/2006/relationships/hyperlink" Target="https://doi.org/10.12973/ejmse.5.2.67" TargetMode="External"/><Relationship Id="rId80" Type="http://schemas.openxmlformats.org/officeDocument/2006/relationships/hyperlink" Target="https://doi.org/10.35682/mjhss.v39i4.1147" TargetMode="External"/><Relationship Id="rId82" Type="http://schemas.openxmlformats.org/officeDocument/2006/relationships/hyperlink" Target="https://ojs.fkip.ummetro.ac.id/index.php/matematika/article/view/9300" TargetMode="External"/><Relationship Id="rId81" Type="http://schemas.openxmlformats.org/officeDocument/2006/relationships/hyperlink" Target="https://doi.org/10.15575/jpba.v8i2.34552" TargetMode="External"/><Relationship Id="rId1" Type="http://schemas.openxmlformats.org/officeDocument/2006/relationships/hyperlink" Target="https://www.academia.edu/125459324/Din_Antichitate_p%C3%A2n%C4%83_%C3%AEn_Evul_Mediu_Studii_de_arheologie" TargetMode="External"/><Relationship Id="rId2" Type="http://schemas.openxmlformats.org/officeDocument/2006/relationships/hyperlink" Target="https://www.academia.edu/125459324/Din_Antichitate_p%C3%A2n%C4%83_%C3%AEn_Evul_Mediu_Studii_de_arheologie" TargetMode="External"/><Relationship Id="rId3" Type="http://schemas.openxmlformats.org/officeDocument/2006/relationships/hyperlink" Target="https://journals.phil.muni.cz/archaeologia-historica/article/view/38875" TargetMode="External"/><Relationship Id="rId149" Type="http://schemas.openxmlformats.org/officeDocument/2006/relationships/hyperlink" Target="https://journals.sndu.ac.ir/article_3113_aac8078af795ebfc70b23f85c71707cb.pdf" TargetMode="External"/><Relationship Id="rId4" Type="http://schemas.openxmlformats.org/officeDocument/2006/relationships/hyperlink" Target="https://humanities.studiamsu.md/wp-content/uploads/2025/02/06_Fondos.pdf" TargetMode="External"/><Relationship Id="rId148" Type="http://schemas.openxmlformats.org/officeDocument/2006/relationships/hyperlink" Target="https://doi.org/10.32782/2524-0072/2024-60-100" TargetMode="External"/><Relationship Id="rId269" Type="http://schemas.openxmlformats.org/officeDocument/2006/relationships/hyperlink" Targe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 TargetMode="External"/><Relationship Id="rId9" Type="http://schemas.openxmlformats.org/officeDocument/2006/relationships/hyperlink" Target="https://www.ceeol.com/search/article-detail?id=1298604" TargetMode="External"/><Relationship Id="rId143" Type="http://schemas.openxmlformats.org/officeDocument/2006/relationships/hyperlink" Target="https://doi.org/10.33093/ipbss.2024.4.1.7" TargetMode="External"/><Relationship Id="rId264" Type="http://schemas.openxmlformats.org/officeDocument/2006/relationships/hyperlink" Target="https://www.proquest.com/openview/fbdc525b204665450c53001fe113dc39/1?pq-origsite=gscholar&amp;cbl=18750&amp;diss=y" TargetMode="External"/><Relationship Id="rId142" Type="http://schemas.openxmlformats.org/officeDocument/2006/relationships/hyperlink" Target="https://journal.sinergi.or.id/index.php/Economics/article/view/163" TargetMode="External"/><Relationship Id="rId263" Type="http://schemas.openxmlformats.org/officeDocument/2006/relationships/hyperlink" Target="https://media.proquest.com/media/hms/PFT/2/Qkoqa?_s=PEJcobk3tcP4LgQpqEbhXmr3bN4%3D" TargetMode="External"/><Relationship Id="rId141" Type="http://schemas.openxmlformats.org/officeDocument/2006/relationships/hyperlink" Target="https://www.diva-portal.org/smash/get/diva2:1874547/FULLTEXT01.pdf" TargetMode="External"/><Relationship Id="rId262" Type="http://schemas.openxmlformats.org/officeDocument/2006/relationships/hyperlink" Target="https://ibn.idsi.md/ro/collection_view/2545" TargetMode="External"/><Relationship Id="rId140" Type="http://schemas.openxmlformats.org/officeDocument/2006/relationships/hyperlink" Target="https://www.diva-portal.org/smash/get/diva2:1891515/FULLTEXT01.pdf" TargetMode="External"/><Relationship Id="rId261" Type="http://schemas.openxmlformats.org/officeDocument/2006/relationships/hyperlink" Target="https://www.researchgate.net/publication/387338109_Impactul_Digitalizarii_in_Educatie_Studiu_cu_elevi_adolescenti_din_judetul_Bihor" TargetMode="External"/><Relationship Id="rId5" Type="http://schemas.openxmlformats.org/officeDocument/2006/relationships/hyperlink" Target="https://www.ceeol.com/search/journal-detail?id=2409" TargetMode="External"/><Relationship Id="rId147" Type="http://schemas.openxmlformats.org/officeDocument/2006/relationships/hyperlink" Targe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 TargetMode="External"/><Relationship Id="rId268" Type="http://schemas.openxmlformats.org/officeDocument/2006/relationships/hyperlink" Target="https://www.researchgate.net/publication/380851439_Solidaridad_y_COVID-19_en_Chile_tensiones_y_desafios_para_afrontar_la_pandemia_solidariamente/references" TargetMode="External"/><Relationship Id="rId6" Type="http://schemas.openxmlformats.org/officeDocument/2006/relationships/hyperlink" Target="https://www.ceeol.com/search/journal-detail?id=2409" TargetMode="External"/><Relationship Id="rId146" Type="http://schemas.openxmlformats.org/officeDocument/2006/relationships/hyperlink" Target="https://www.proquest.com/openview/a5a842adf7ae38526d0b2b0aadb19ade/1?cbl=18750&amp;diss=y&amp;pq-origsite=gscholar" TargetMode="External"/><Relationship Id="rId267" Type="http://schemas.openxmlformats.org/officeDocument/2006/relationships/hyperlink" Target="https://studiapsypaed.com/wp-content/uploads/2024/12/2-2024-2.pdf" TargetMode="External"/><Relationship Id="rId7" Type="http://schemas.openxmlformats.org/officeDocument/2006/relationships/hyperlink" Target="https://www.ceeol.com/search/journal-detail?id=2409" TargetMode="External"/><Relationship Id="rId145" Type="http://schemas.openxmlformats.org/officeDocument/2006/relationships/hyperlink" Target="https://stax.strath.ac.uk/concern/theses/rn3012149" TargetMode="External"/><Relationship Id="rId266" Type="http://schemas.openxmlformats.org/officeDocument/2006/relationships/hyperlink" Target="https://www.researchgate.net/publication/380851431_Solidaridad_durante_la_COVID-19_en_el_contexto_neoliberal_un_analisis_sobre_sus_problematizaciones/references" TargetMode="External"/><Relationship Id="rId8" Type="http://schemas.openxmlformats.org/officeDocument/2006/relationships/hyperlink" Target="https://www.ceeol.com/search/journal-detail?id=2409" TargetMode="External"/><Relationship Id="rId144" Type="http://schemas.openxmlformats.org/officeDocument/2006/relationships/hyperlink" Target="https://repositorio.iscte-iul.pt/bitstream/10071/33868/1/master_cisko_heineke.pdf" TargetMode="External"/><Relationship Id="rId265" Type="http://schemas.openxmlformats.org/officeDocument/2006/relationships/hyperlink" Target="https://studentjournal.umpo.ac.id/index.php/edupedia/article/view/2454" TargetMode="External"/><Relationship Id="rId73" Type="http://schemas.openxmlformats.org/officeDocument/2006/relationships/hyperlink" Target="https://ibn.idsi.md/sites/default/files/imag_file/175-182_7.pdf" TargetMode="External"/><Relationship Id="rId72" Type="http://schemas.openxmlformats.org/officeDocument/2006/relationships/hyperlink" Target="https://ibn.idsi.md/sites/default/files/imag_file/516-521_1.pdf" TargetMode="External"/><Relationship Id="rId75" Type="http://schemas.openxmlformats.org/officeDocument/2006/relationships/hyperlink" Target="https://doi.org/10.26877/e-dimas.v15i1.14056" TargetMode="External"/><Relationship Id="rId74" Type="http://schemas.openxmlformats.org/officeDocument/2006/relationships/hyperlink" Target="https://doi.org/10.47772/ijriss.2024.801039" TargetMode="External"/><Relationship Id="rId77" Type="http://schemas.openxmlformats.org/officeDocument/2006/relationships/hyperlink" Target="https://doi.org/10.22219/jpbi.v10i3.36582" TargetMode="External"/><Relationship Id="rId260" Type="http://schemas.openxmlformats.org/officeDocument/2006/relationships/hyperlink" Target="https://revues.ulaval.ca/ojs/index.php/cahiers-francophones-sp/article/view/52836" TargetMode="External"/><Relationship Id="rId76" Type="http://schemas.openxmlformats.org/officeDocument/2006/relationships/hyperlink" Target="https://doi.org/10.22219/jpbi.v102.33603" TargetMode="External"/><Relationship Id="rId79" Type="http://schemas.openxmlformats.org/officeDocument/2006/relationships/hyperlink" Target="https://doi.org/10.22219/jpbi.v102.33603" TargetMode="External"/><Relationship Id="rId78" Type="http://schemas.openxmlformats.org/officeDocument/2006/relationships/hyperlink" Target="https://doi.org/10.30703/cije.1338342" TargetMode="External"/><Relationship Id="rId71" Type="http://schemas.openxmlformats.org/officeDocument/2006/relationships/hyperlink" Target="http://www.proquest.com/" TargetMode="External"/><Relationship Id="rId70" Type="http://schemas.openxmlformats.org/officeDocument/2006/relationships/hyperlink" Target="https://www.proquest.com/openview/5ce4887cb48215cf47b149d3877ba66e/1?cbl=4464511&amp;pq-origsite=gscholar" TargetMode="External"/><Relationship Id="rId139" Type="http://schemas.openxmlformats.org/officeDocument/2006/relationships/hyperlink" Target="https://www.mgmpublications.com/uploads/volume/D7jqbJsjldI2WGZnZcyjQknRfIQvRsD8eqUHE9nl.pdf" TargetMode="External"/><Relationship Id="rId138" Type="http://schemas.openxmlformats.org/officeDocument/2006/relationships/hyperlink" Target="https://www.lajems.com/index.php/lajems/article/download/313/229" TargetMode="External"/><Relationship Id="rId259" Type="http://schemas.openxmlformats.org/officeDocument/2006/relationships/hyperlink" Target="https://www.diva-portal.org/smash/record.jsf?dswid=-9649&amp;pid=diva2%3A1837431" TargetMode="External"/><Relationship Id="rId137" Type="http://schemas.openxmlformats.org/officeDocument/2006/relationships/hyperlink" Target="https://www.igi-global.com/chapter/sustainable-future/341918" TargetMode="External"/><Relationship Id="rId258" Type="http://schemas.openxmlformats.org/officeDocument/2006/relationships/hyperlink" Target="https://www.medrxiv.org/content/10.1101/2024.09.19.24314029v1" TargetMode="External"/><Relationship Id="rId132" Type="http://schemas.openxmlformats.org/officeDocument/2006/relationships/hyperlink" Target="https://campus-fryslan.studenttheses.ub.rug.nl/411/" TargetMode="External"/><Relationship Id="rId253" Type="http://schemas.openxmlformats.org/officeDocument/2006/relationships/hyperlink" Target="https://www.igi-global.com/article/from-old-to-new-ways-of-working/356503" TargetMode="External"/><Relationship Id="rId131" Type="http://schemas.openxmlformats.org/officeDocument/2006/relationships/hyperlink" Target="https://indianacapitalchronicle.com/wp-content/uploads/2025/01/IOED-SMR-Report_Final_2024.pdf" TargetMode="External"/><Relationship Id="rId252" Type="http://schemas.openxmlformats.org/officeDocument/2006/relationships/hyperlink" Target="https://revista.ioles.com.br/boca/index.php/revista/article/view/5489." TargetMode="External"/><Relationship Id="rId130" Type="http://schemas.openxmlformats.org/officeDocument/2006/relationships/hyperlink" Target="https://iopscience.iop.org/article/10.1088/1742-6596/2828/1/012002/pdf" TargetMode="External"/><Relationship Id="rId251" Type="http://schemas.openxmlformats.org/officeDocument/2006/relationships/hyperlink" Target="https://doi.org/10.1590/1679-395120230009" TargetMode="External"/><Relationship Id="rId250" Type="http://schemas.openxmlformats.org/officeDocument/2006/relationships/hyperlink" Target="https://flore.unifi.it/retrieve/55c55bc1-1146-4b44-aa01-39e0e0053460/SMP585-399-PB.pdf" TargetMode="External"/><Relationship Id="rId136" Type="http://schemas.openxmlformats.org/officeDocument/2006/relationships/hyperlink" Target="https://doi.org/10.5281/zenodo.11058396" TargetMode="External"/><Relationship Id="rId257" Type="http://schemas.openxmlformats.org/officeDocument/2006/relationships/hyperlink" Target="https://pea.lib.pte.hu/handle/pea/44681" TargetMode="External"/><Relationship Id="rId135" Type="http://schemas.openxmlformats.org/officeDocument/2006/relationships/hyperlink" Target="https://cyberleninka.ru/article/n/mesto-energeticheskoy-bezopasnosti-v-sisteme-bezopasnosti-rossiyskoy-federatsii/viewer" TargetMode="External"/><Relationship Id="rId256" Type="http://schemas.openxmlformats.org/officeDocument/2006/relationships/hyperlink" Target="https://www.employment-studies.co.uk/system/files/resources/files/Improving%20employer%20support%20for%20those%20working%20with%20cancer_The%20Bevan%20report%20616.pdf" TargetMode="External"/><Relationship Id="rId134" Type="http://schemas.openxmlformats.org/officeDocument/2006/relationships/hyperlink" Target="http://repositsc.nuczu.edu.ua/bitstream/123456789/20422/1/Kyselov.pdf" TargetMode="External"/><Relationship Id="rId255" Type="http://schemas.openxmlformats.org/officeDocument/2006/relationships/hyperlink" Target="https://ideas.repec.org/a/vrs/vaecst/v15y2024i1p53-72n1005.html" TargetMode="External"/><Relationship Id="rId133" Type="http://schemas.openxmlformats.org/officeDocument/2006/relationships/hyperlink" Target="https://doi.org/10.21203/rs.3.rs-4453981/v1" TargetMode="External"/><Relationship Id="rId254" Type="http://schemas.openxmlformats.org/officeDocument/2006/relationships/hyperlink" Target="https://sserr.ro/wp-content/uploads/2024/07/sserr-11-1-161-165.pdf" TargetMode="External"/><Relationship Id="rId62" Type="http://schemas.openxmlformats.org/officeDocument/2006/relationships/hyperlink" Target="https://www.igi-global.com/chapter/challenges-and-future-prospects-in-industrial-revolution-50/352693" TargetMode="External"/><Relationship Id="rId61" Type="http://schemas.openxmlformats.org/officeDocument/2006/relationships/hyperlink" Target="https://acikerisim.selcuk.edu.tr/items/fa8a7dbf-9075-4fd8-a511-5f6b29ea4b2e" TargetMode="External"/><Relationship Id="rId64" Type="http://schemas.openxmlformats.org/officeDocument/2006/relationships/hyperlink" Target="https://www.igi-global.com/chapter/diversity-management-strategies-for-enhancing-organizational-performance/336242" TargetMode="External"/><Relationship Id="rId63" Type="http://schemas.openxmlformats.org/officeDocument/2006/relationships/hyperlink" Target="https://www.proquest.com/citedreferences/MSTAR_3157059664/8C68AB16197B48FEPQ/1?accountid=8083&amp;sourcetype=Dissertations%20&amp;%20Theses" TargetMode="External"/><Relationship Id="rId66" Type="http://schemas.openxmlformats.org/officeDocument/2006/relationships/hyperlink" Target="https://journals.ku.edu/jis/article/view/21516" TargetMode="External"/><Relationship Id="rId172" Type="http://schemas.openxmlformats.org/officeDocument/2006/relationships/hyperlink" Target="https://revistasaeculum1943.wordpress.com/wp-content/uploads/2024/07/07_radu-stanese_sectiunea-de-aur-pelviana-la-portretele-nud-ale-imparatilor-romani.pdf" TargetMode="External"/><Relationship Id="rId65" Type="http://schemas.openxmlformats.org/officeDocument/2006/relationships/hyperlink" Target="https://www.researchgate.net/profile/Joburg-Mahuyu/publication/383859371_Diasporean_2-AASBS_16_2024/links/66dd5f342390e50b2c76903c/Diasporean-2-AASBS-16-2024.pdf" TargetMode="External"/><Relationship Id="rId171" Type="http://schemas.openxmlformats.org/officeDocument/2006/relationships/hyperlink" Target="https://www.cncs-nrc.ro/wp-content/uploads/2020/12/categorii.Edituri.Site_.CNCS_.2020.pdf" TargetMode="External"/><Relationship Id="rId68" Type="http://schemas.openxmlformats.org/officeDocument/2006/relationships/hyperlink" Targe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 TargetMode="External"/><Relationship Id="rId170" Type="http://schemas.openxmlformats.org/officeDocument/2006/relationships/hyperlink" Target="https://www.librariaeikon.ro/publicistica-eseuri/1791-revista-glasul-bisericii.html" TargetMode="External"/><Relationship Id="rId67"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60" Type="http://schemas.openxmlformats.org/officeDocument/2006/relationships/hyperlink" Target="https://dergipark.org.tr/en/pub/makuiibf/issue/85701/1443197" TargetMode="External"/><Relationship Id="rId165" Type="http://schemas.openxmlformats.org/officeDocument/2006/relationships/hyperlink" Target="http://www.rjelal.com/12.1.24/274-284%20Yabo%20Dan.pdf" TargetMode="External"/><Relationship Id="rId69" Type="http://schemas.openxmlformats.org/officeDocument/2006/relationships/hyperlink" Target="https://yadda.icm.edu.pl/baztech/element/bwmeta1.element.baztech-b5d33f5e-2d0d-47c7-ad7c-28885928b701" TargetMode="External"/><Relationship Id="rId164" Type="http://schemas.openxmlformats.org/officeDocument/2006/relationships/hyperlink" Target="https://lucris.lub.lu.se/ws/portalfiles/portal/201449248/Thesis_Isabelle_Karlsson.pdf" TargetMode="External"/><Relationship Id="rId163" Type="http://schemas.openxmlformats.org/officeDocument/2006/relationships/hyperlink" Target="https://books.google.ro/books?hl=ro&amp;lr=&amp;id=MADmEAAAQBAJ&amp;oi=fnd&amp;pg=PA61&amp;ots=2kHqODtu6a&amp;sig=YRTttYvEh7Yt7alDpd5ottL_NGA&amp;redir_esc=y" TargetMode="External"/><Relationship Id="rId162" Type="http://schemas.openxmlformats.org/officeDocument/2006/relationships/hyperlink" Target="https://www.ceeol.com/search/journal-detail?id=2116" TargetMode="External"/><Relationship Id="rId169" Type="http://schemas.openxmlformats.org/officeDocument/2006/relationships/hyperlink" Target="https://www.cncs-nrc.ro/wp-content/uploads/2020/12/categorii.Edituri.Site_.CNCS_.2020.pdf" TargetMode="External"/><Relationship Id="rId168" Type="http://schemas.openxmlformats.org/officeDocument/2006/relationships/hyperlink" Target="https://www.librariaeikon.ro/publicistica-eseuri/1791-revista-glasul-bisericii.html" TargetMode="External"/><Relationship Id="rId167" Type="http://schemas.openxmlformats.org/officeDocument/2006/relationships/hyperlink" Target="https://www.ceeol.com/search/article-detail?id=1236282" TargetMode="External"/><Relationship Id="rId166" Type="http://schemas.openxmlformats.org/officeDocument/2006/relationships/hyperlink" Target="https://bip.amu.edu.pl/__data/assets/pdf_file/0019/531802/Skrzypek-Maciej_rozprawa-doktorska.pdf" TargetMode="External"/><Relationship Id="rId51" Type="http://schemas.openxmlformats.org/officeDocument/2006/relationships/hyperlink" Target="https://www.igi-global.com/chapter/diversity-management-strategies-for-enhancing-organizational-performance/336242" TargetMode="External"/><Relationship Id="rId50" Type="http://schemas.openxmlformats.org/officeDocument/2006/relationships/hyperlink" Target="https://www.proquest.com/citedreferences/MSTAR_3157059664/8C68AB16197B48FEPQ/1?accountid=8083&amp;sourcetype=Dissertations%20&amp;%20Theses" TargetMode="External"/><Relationship Id="rId53" Type="http://schemas.openxmlformats.org/officeDocument/2006/relationships/hyperlink" Target="https://journals.ku.edu/jis/article/view/21516" TargetMode="External"/><Relationship Id="rId52" Type="http://schemas.openxmlformats.org/officeDocument/2006/relationships/hyperlink" Target="https://www.researchgate.net/profile/Joburg-Mahuyu/publication/383859371_Diasporean_2-AASBS_16_2024/links/66dd5f342390e50b2c76903c/Diasporean-2-AASBS-16-2024.pdf" TargetMode="External"/><Relationship Id="rId55" Type="http://schemas.openxmlformats.org/officeDocument/2006/relationships/hyperlink" Target="https://eprints.nottingham.ac.uk/79809/1/Fiona%20Frost%20PhD%20Thesis%2020201114.pdf" TargetMode="External"/><Relationship Id="rId161" Type="http://schemas.openxmlformats.org/officeDocument/2006/relationships/hyperlink" Target="https://www.ceeol.com/search/journal-detail?id=2116" TargetMode="External"/><Relationship Id="rId282" Type="http://schemas.openxmlformats.org/officeDocument/2006/relationships/drawing" Target="../drawings/drawing13.xml"/><Relationship Id="rId54"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160" Type="http://schemas.openxmlformats.org/officeDocument/2006/relationships/hyperlink" Target="https://www.ceeol.com/search/journal-detail?id=2116" TargetMode="External"/><Relationship Id="rId281" Type="http://schemas.openxmlformats.org/officeDocument/2006/relationships/hyperlink" Target="https://ora.uniurb.it/handle/11576/2748591" TargetMode="External"/><Relationship Id="rId57" Type="http://schemas.openxmlformats.org/officeDocument/2006/relationships/hyperlink" Target="https://dergipark.org.tr/en/pub/mana/article/1343733" TargetMode="External"/><Relationship Id="rId280" Type="http://schemas.openxmlformats.org/officeDocument/2006/relationships/hyperlink" Target="https://shs.cairn.info/revue-migrations-societe-2024-2-page-111?lang=fr&amp;ref=doi" TargetMode="External"/><Relationship Id="rId56" Type="http://schemas.openxmlformats.org/officeDocument/2006/relationships/hyperlink" Target="https://dergipark.org.tr/en/pub/selcuksbmyd/article/1389662" TargetMode="External"/><Relationship Id="rId159" Type="http://schemas.openxmlformats.org/officeDocument/2006/relationships/hyperlink" Target="https://www.ceeol.com/search/journal-detail?id=2116" TargetMode="External"/><Relationship Id="rId59" Type="http://schemas.openxmlformats.org/officeDocument/2006/relationships/hyperlink" Targe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 TargetMode="External"/><Relationship Id="rId154" Type="http://schemas.openxmlformats.org/officeDocument/2006/relationships/hyperlink" Target="https://doi.org/10.48371/ISMO.2024.56.2.012" TargetMode="External"/><Relationship Id="rId275" Type="http://schemas.openxmlformats.org/officeDocument/2006/relationships/hyperlink" Target="https://www.ingentaconnect.com/content/follmer/bpmh/2024/00000020/00000001/art00003" TargetMode="External"/><Relationship Id="rId58" Type="http://schemas.openxmlformats.org/officeDocument/2006/relationships/hyperlink" Target="https://bajangjournal.com/index.php/JIRK/article/view/7815" TargetMode="External"/><Relationship Id="rId153" Type="http://schemas.openxmlformats.org/officeDocument/2006/relationships/hyperlink" Target="https://burjcdigital.urjc.es/items/5f43b1b0-b9b8-485b-9083-b50cda02d67e" TargetMode="External"/><Relationship Id="rId274" Type="http://schemas.openxmlformats.org/officeDocument/2006/relationships/hyperlink" Target="http://www.repositorio-bc.unirio.br:8080/xmlui/bitstream/handle/unirio/14408/Danielle_ppgenf.pdf?sequence=1" TargetMode="External"/><Relationship Id="rId152" Type="http://schemas.openxmlformats.org/officeDocument/2006/relationships/hyperlink" Target="https://dspace.cuni.cz/handle/20.500.11956/195313" TargetMode="External"/><Relationship Id="rId273" Type="http://schemas.openxmlformats.org/officeDocument/2006/relationships/hyperlink" Target="https://hup.fi/chapters/e/10.33134/HUP-28-20" TargetMode="External"/><Relationship Id="rId151" Type="http://schemas.openxmlformats.org/officeDocument/2006/relationships/hyperlink" Target="https://www.ceeol.com/search/article-detail?id=1297008" TargetMode="External"/><Relationship Id="rId272" Type="http://schemas.openxmlformats.org/officeDocument/2006/relationships/hyperlink" Target="https://www.researchgate.net/publication/382307508_Perceptii_si_atitudini_fata_de_Europa_ale_elevilor_din_Romania_ICCS_2022/references" TargetMode="External"/><Relationship Id="rId158" Type="http://schemas.openxmlformats.org/officeDocument/2006/relationships/hyperlink" Target="https://www.ceeol.com/search/journal-detail?id=2116" TargetMode="External"/><Relationship Id="rId279" Type="http://schemas.openxmlformats.org/officeDocument/2006/relationships/hyperlink" Target="https://shs.cairn.info/revue-migrations-societe-2024-2-page-111?lang=fr&amp;ref=doi" TargetMode="External"/><Relationship Id="rId157" Type="http://schemas.openxmlformats.org/officeDocument/2006/relationships/hyperlink" Target="https://scholar.google.com/scholar?hl=ro&amp;as_sdt=2005&amp;cites=16558478365879487940&amp;scipsc=&amp;as_ylo=2024&amp;as_yhi=2024" TargetMode="External"/><Relationship Id="rId278" Type="http://schemas.openxmlformats.org/officeDocument/2006/relationships/hyperlink" Target="https://www.francoangeli.it/riviste/articolo/76183" TargetMode="External"/><Relationship Id="rId156" Type="http://schemas.openxmlformats.org/officeDocument/2006/relationships/hyperlink" Target="https://doi.org/10.55859/ijiss.1431064" TargetMode="External"/><Relationship Id="rId277" Type="http://schemas.openxmlformats.org/officeDocument/2006/relationships/hyperlink" Target="https://www.ceeol.com/search/article-detail?id=1298444" TargetMode="External"/><Relationship Id="rId155" Type="http://schemas.openxmlformats.org/officeDocument/2006/relationships/hyperlink" Target="https://ejournal.unuja.ac.id/index.php/al-tanzim/article/view/6868" TargetMode="External"/><Relationship Id="rId276" Type="http://schemas.openxmlformats.org/officeDocument/2006/relationships/hyperlink" Target="https://riviste.unimi.it/index.php/dissertationnursing/article/view/23742" TargetMode="External"/><Relationship Id="rId107" Type="http://schemas.openxmlformats.org/officeDocument/2006/relationships/hyperlink" Target="https://www.rmci.ase.ro/%20%20%20%20%20%20%20%20%20%20(Citarea%20nu%20a%20fost%20raportata%20in%20GRADIS%202023,%20pentru%20c%C4%83%20nu%20ap%C4%83ruse%20la%20momentul%20respectiv)" TargetMode="External"/><Relationship Id="rId228" Type="http://schemas.openxmlformats.org/officeDocument/2006/relationships/hyperlink" Target="https://www.researchgate.net/profile/Kamarullah-Kamarullah/publication/387200223_A_Bibliometric_Analysis_of_English_Teaching_in_Inclusive_Education_Using_Scopus_Data/links/6763e4638465b54be4e849f6/A-Bibliometric-Analysis-of-English-Teaching-in-Inclusive-Education-Using-Scopus-Data.pdf" TargetMode="External"/><Relationship Id="rId106" Type="http://schemas.openxmlformats.org/officeDocument/2006/relationships/hyperlink" Target="https://revistaeducatie.ro/wp-content/uploads/simple-file-list/LUCRARILE-SEMINARULUI-DIDACTIC-POT-SI-EU-EDUCATIE-FARA-BARIERE.pdf" TargetMode="External"/><Relationship Id="rId227" Type="http://schemas.openxmlformats.org/officeDocument/2006/relationships/hyperlink" Target="https://www.revistadesociologie.ro/sites/default/files/03-art_2_4.pdf" TargetMode="External"/><Relationship Id="rId105" Type="http://schemas.openxmlformats.org/officeDocument/2006/relationships/hyperlink" Target="https://repositorio.ucv.edu.pe/bitstream/handle/20.500.12692/154851/Moya_LA-SD.pdf?sequence=1" TargetMode="External"/><Relationship Id="rId226" Type="http://schemas.openxmlformats.org/officeDocument/2006/relationships/hyperlink" Target="https://oapub.org/edu/index.php/ejes/article/view/5291" TargetMode="External"/><Relationship Id="rId104" Type="http://schemas.openxmlformats.org/officeDocument/2006/relationships/hyperlink" Target="https://www.researchgate.net/profile/Dario-Lombardi-3/publication/385740294_BOA_HELMETO2024/links/67336d2637496239b2bcbbac/BOA-HELMETO2024.pdf" TargetMode="External"/><Relationship Id="rId225" Type="http://schemas.openxmlformats.org/officeDocument/2006/relationships/hyperlink" Target="https://ejournal.unuja.ac.id/index.php/guyub/article/view/9550" TargetMode="External"/><Relationship Id="rId109" Type="http://schemas.openxmlformats.org/officeDocument/2006/relationships/hyperlink" Target="https://jices.ut.ac.ir/article_98751.html" TargetMode="External"/><Relationship Id="rId108" Type="http://schemas.openxmlformats.org/officeDocument/2006/relationships/hyperlink" Target="https://www.rmci.ase.ro/%20%20%20%20%20%20%20%20%20%20(Citarea%20nu%20a%20fost%20raportata%20in%20GRADIS%202023,%20pentru%20c%C4%83%20nu%20ap%C4%83ruse%20la%20momentul%20respectiv)" TargetMode="External"/><Relationship Id="rId229" Type="http://schemas.openxmlformats.org/officeDocument/2006/relationships/hyperlink" Target="https://akjournals.com/view/journals/063/14/2/article-p142.xml" TargetMode="External"/><Relationship Id="rId220" Type="http://schemas.openxmlformats.org/officeDocument/2006/relationships/hyperlink" Target="https://dr.uek.krakow.pl/wp-content/uploads/2024/10/rozprawa-Anke-Lasek.pdf" TargetMode="External"/><Relationship Id="rId103" Type="http://schemas.openxmlformats.org/officeDocument/2006/relationships/hyperlink" Target="https://www.icetol.com/wp-content/uploads/2024/11/icetol2024_full_paper_proceedings.pdf?9" TargetMode="External"/><Relationship Id="rId224" Type="http://schemas.openxmlformats.org/officeDocument/2006/relationships/hyperlink" Target="https://ejournal.unuja.ac.id/index.php/al-tanzim/article/view/6868" TargetMode="External"/><Relationship Id="rId102" Type="http://schemas.openxmlformats.org/officeDocument/2006/relationships/hyperlink" Target="https://hdl.handle.net/11511/110379" TargetMode="External"/><Relationship Id="rId223" Type="http://schemas.openxmlformats.org/officeDocument/2006/relationships/hyperlink" Target="https://oxfamilibrary.openrepository.com/bitstream/10546/621604/24/rr-essential-but-invisible-and-exploited-050624-en.pdf" TargetMode="External"/><Relationship Id="rId101" Type="http://schemas.openxmlformats.org/officeDocument/2006/relationships/hyperlink" Target="https://www.ceeol.com/search/chapter-detail?id=1287723" TargetMode="External"/><Relationship Id="rId222" Type="http://schemas.openxmlformats.org/officeDocument/2006/relationships/hyperlink" Target="http://www.swreview.ro/index.pl/uncertainty_of_transnational_parenthood" TargetMode="External"/><Relationship Id="rId100" Type="http://schemas.openxmlformats.org/officeDocument/2006/relationships/hyperlink" Target="https://doi.org/10.59141/comserva.v4i7.2704" TargetMode="External"/><Relationship Id="rId221" Type="http://schemas.openxmlformats.org/officeDocument/2006/relationships/hyperlink" Target="https://dr.uek.krakow.pl/wp-content/uploads/2024/10/rozprawa-Anke-Lasek.pdf" TargetMode="External"/><Relationship Id="rId217" Type="http://schemas.openxmlformats.org/officeDocument/2006/relationships/hyperlink" Target="http://dspace.wunu.edu.ua/handle/316497/51882" TargetMode="External"/><Relationship Id="rId216" Type="http://schemas.openxmlformats.org/officeDocument/2006/relationships/hyperlink" Target="http://dspace.wunu.edu.ua/handle/316497/51868" TargetMode="External"/><Relationship Id="rId215" Type="http://schemas.openxmlformats.org/officeDocument/2006/relationships/hyperlink" Target="https://www.degruyterbrill.com/document/doi/10.1515/9783111025520-017/html?lang=en" TargetMode="External"/><Relationship Id="rId214" Type="http://schemas.openxmlformats.org/officeDocument/2006/relationships/hyperlink" Target="https://shs.cairn.info/journal-review-of-entrepreneurship-2024-2-page-141?lang=en" TargetMode="External"/><Relationship Id="rId219" Type="http://schemas.openxmlformats.org/officeDocument/2006/relationships/hyperlink" Target="https://ora.uniurb.it/handle/11576/2748591" TargetMode="External"/><Relationship Id="rId218" Type="http://schemas.openxmlformats.org/officeDocument/2006/relationships/hyperlink" Target="https://dr.uek.krakow.pl/wp-content/uploads/2024/10/rozprawa-Anke-Lasek.pdf" TargetMode="External"/><Relationship Id="rId213" Type="http://schemas.openxmlformats.org/officeDocument/2006/relationships/hyperlink" Target="https://alss.utgjiu.ro/" TargetMode="External"/><Relationship Id="rId212" Type="http://schemas.openxmlformats.org/officeDocument/2006/relationships/hyperlink" Target="https://clok.uclan.ac.uk/52607/" TargetMode="External"/><Relationship Id="rId211" Type="http://schemas.openxmlformats.org/officeDocument/2006/relationships/hyperlink" Target="https://revistasociologieromaneasca.ro/sr/article/view/1803" TargetMode="External"/><Relationship Id="rId210" Type="http://schemas.openxmlformats.org/officeDocument/2006/relationships/hyperlink" Target="https://dr.uek.krakow.pl/wp-content/uploads/2024/10/rozprawa-Anke-Lasek.pdf" TargetMode="External"/><Relationship Id="rId129" Type="http://schemas.openxmlformats.org/officeDocument/2006/relationships/hyperlink" Target="https://doi.org/10.57111/devt/2.2024.16" TargetMode="External"/><Relationship Id="rId128" Type="http://schemas.openxmlformats.org/officeDocument/2006/relationships/hyperlink" Target="https://nstopenresearch.org/articles/2-24/pdf" TargetMode="External"/><Relationship Id="rId249" Type="http://schemas.openxmlformats.org/officeDocument/2006/relationships/hyperlink" Targe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 TargetMode="External"/><Relationship Id="rId127" Type="http://schemas.openxmlformats.org/officeDocument/2006/relationships/hyperlink" Target="https://doi.org/10.1109/ACIT62333.2024.10712462" TargetMode="External"/><Relationship Id="rId248" Type="http://schemas.openxmlformats.org/officeDocument/2006/relationships/hyperlink" Target="https://ejournal.iainpalopo.ac.id/index.php/ideas/article/view/5115" TargetMode="External"/><Relationship Id="rId126" Type="http://schemas.openxmlformats.org/officeDocument/2006/relationships/hyperlink" Target="https://doi.org/10.1108/S1569-375920240000114005" TargetMode="External"/><Relationship Id="rId247" Type="http://schemas.openxmlformats.org/officeDocument/2006/relationships/hyperlink" Target="https://www.cepsj.si/index.php/cepsj/article/view/1807" TargetMode="External"/><Relationship Id="rId121"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242" Type="http://schemas.openxmlformats.org/officeDocument/2006/relationships/hyperlink" Target="https://ieeexplore.ieee.org/abstract/document/10877028" TargetMode="External"/><Relationship Id="rId120" Type="http://schemas.openxmlformats.org/officeDocument/2006/relationships/hyperlink" Target="https://jceeas.bdi.uni-obuda.hu/index.php/jceeas/article/view/291" TargetMode="External"/><Relationship Id="rId241" Type="http://schemas.openxmlformats.org/officeDocument/2006/relationships/hyperlink" Target="https://openurl.ebsco.com/EPDB%3Agcd%3A2%3A6447218/detailv2?sid=ebsco%3Aplink%3Ascholar&amp;id=ebsco%3Agcd%3A178471927&amp;crl=c&amp;link_origin=scholar.google.com" TargetMode="External"/><Relationship Id="rId240" Type="http://schemas.openxmlformats.org/officeDocument/2006/relationships/hyperlink" Target="https://zuscholars.zu.ac.ae/cgi/viewcontent.cgi?article=7774&amp;context=works" TargetMode="External"/><Relationship Id="rId125" Type="http://schemas.openxmlformats.org/officeDocument/2006/relationships/hyperlink" Target="https://www.zbw.eu/econis-archiv/bitstream/11159/653349/1/188391955X_0.pdf" TargetMode="External"/><Relationship Id="rId246" Type="http://schemas.openxmlformats.org/officeDocument/2006/relationships/hyperlink" Target="http://www.enseignement.be/public/docs/behaves-rapport-2024.pdf" TargetMode="External"/><Relationship Id="rId124" Type="http://schemas.openxmlformats.org/officeDocument/2006/relationships/hyperlink" Target="https://www.fepbl.com/index.php/estj/article/view/741/932" TargetMode="External"/><Relationship Id="rId245" Type="http://schemas.openxmlformats.org/officeDocument/2006/relationships/hyperlink" Target="https://link.springer.com/chapter/10.1007/978-3-031-65215-8_12" TargetMode="External"/><Relationship Id="rId123" Type="http://schemas.openxmlformats.org/officeDocument/2006/relationships/hyperlink" Target="https://nasu-periodicals.org.ua/index.php/economiclaw/article/download/6105/5428" TargetMode="External"/><Relationship Id="rId244" Type="http://schemas.openxmlformats.org/officeDocument/2006/relationships/hyperlink" Target="https://ejournal.upi.edu/index.php/JIK/article/view/71504" TargetMode="External"/><Relationship Id="rId122" Type="http://schemas.openxmlformats.org/officeDocument/2006/relationships/hyperlink" Target="https://dspace.uzhnu.edu.ua/jspui/bitstream/lib/68323/1/979-Original%20Article-6959-6304-10-20241203.pdf" TargetMode="External"/><Relationship Id="rId243" Type="http://schemas.openxmlformats.org/officeDocument/2006/relationships/hyperlink" Target="https://ieeexplore.ieee.org/abstract/document/10778471" TargetMode="External"/><Relationship Id="rId95" Type="http://schemas.openxmlformats.org/officeDocument/2006/relationships/hyperlink" Target="https://doi.org/10.19126/suje.1457907" TargetMode="External"/><Relationship Id="rId94" Type="http://schemas.openxmlformats.org/officeDocument/2006/relationships/hyperlink" Target="https://doi.org/10.61368/r.s.d.h.v5i4.452" TargetMode="External"/><Relationship Id="rId97" Type="http://schemas.openxmlformats.org/officeDocument/2006/relationships/hyperlink" Target="https://jurnal.unissula.ac.id/index.php/PH/article/view/35457" TargetMode="External"/><Relationship Id="rId96" Type="http://schemas.openxmlformats.org/officeDocument/2006/relationships/hyperlink" Target="https://doi.org/10.26577/JPsS.2024.v89.i2.03" TargetMode="External"/><Relationship Id="rId99" Type="http://schemas.openxmlformats.org/officeDocument/2006/relationships/hyperlink" Target="https://revistatopicos.com.br/artigos/cyberbaiting-um-desafio-contemporaneo-para-professores" TargetMode="External"/><Relationship Id="rId98" Type="http://schemas.openxmlformats.org/officeDocument/2006/relationships/hyperlink" Target="https://doi.org/10.32665/alulya.v9i2.3225" TargetMode="External"/><Relationship Id="rId91" Type="http://schemas.openxmlformats.org/officeDocument/2006/relationships/hyperlink" Target="https://doi.org/10.21831/hum.v24i2.74045" TargetMode="External"/><Relationship Id="rId90" Type="http://schemas.openxmlformats.org/officeDocument/2006/relationships/hyperlink" Target="https://doi.org/10.59890/ijasr.v2i1.1221" TargetMode="External"/><Relationship Id="rId93" Type="http://schemas.openxmlformats.org/officeDocument/2006/relationships/hyperlink" Target="https://ejournal.iainkendari.ac.id/index.php/langkawi/article/view/7301" TargetMode="External"/><Relationship Id="rId92" Type="http://schemas.openxmlformats.org/officeDocument/2006/relationships/hyperlink" Target="http://conference.um.ac.id/index.php/pses/article/view/9746" TargetMode="External"/><Relationship Id="rId118" Type="http://schemas.openxmlformats.org/officeDocument/2006/relationships/hyperlink" Target="https://ibn.idsi.md/vizualizare_articol/213149" TargetMode="External"/><Relationship Id="rId239" Type="http://schemas.openxmlformats.org/officeDocument/2006/relationships/hyperlink" Target="https://dergipark.org.tr/en/pub/suje/issue/88014/1457907" TargetMode="External"/><Relationship Id="rId117" Type="http://schemas.openxmlformats.org/officeDocument/2006/relationships/hyperlink" Target="https://ispaim.mapn.ro/webroot/fileslib/upload/files/RIM/RIM%205-6%202024%20pdf.pdf" TargetMode="External"/><Relationship Id="rId238" Type="http://schemas.openxmlformats.org/officeDocument/2006/relationships/hyperlink" Target="https://dergipark.org.tr/en/pub/buefad/issue/84202/1088208" TargetMode="External"/><Relationship Id="rId116" Type="http://schemas.openxmlformats.org/officeDocument/2006/relationships/hyperlink" Target="https://www.fssp.uaic.ro/images/sustineri_teze/1.Lupa%C8%99cu_Cristian-Constantin_Rezumat_22.05.2024_EN.pdf" TargetMode="External"/><Relationship Id="rId237" Type="http://schemas.openxmlformats.org/officeDocument/2006/relationships/hyperlink" Target="https://revistavitalia.org/index.php/vitalia/article/view/452" TargetMode="External"/><Relationship Id="rId115" Type="http://schemas.openxmlformats.org/officeDocument/2006/relationships/hyperlink" Target="https://academy.police.md/wp-content/uploads/2024/04/LV_nr_1_2024.pdf" TargetMode="External"/><Relationship Id="rId236" Type="http://schemas.openxmlformats.org/officeDocument/2006/relationships/hyperlink" Target="https://estudogeral.uc.pt/retrieve/277168/Tese%20Revista%20-%202025.pdf" TargetMode="External"/><Relationship Id="rId119" Type="http://schemas.openxmlformats.org/officeDocument/2006/relationships/hyperlink" Target="https://dp.univ-danubius.ro/index.php/EIRP/article/view/507" TargetMode="External"/><Relationship Id="rId110" Type="http://schemas.openxmlformats.org/officeDocument/2006/relationships/hyperlink" Target="https://usam.arel.edu.tr/wp-content/uploads/2024/09/Tam-Metin-kitabi.pdf" TargetMode="External"/><Relationship Id="rId231" Type="http://schemas.openxmlformats.org/officeDocument/2006/relationships/hyperlink" Target="https://www.jstor.org/stable/jj.24440866.15?seq=1" TargetMode="External"/><Relationship Id="rId230" Type="http://schemas.openxmlformats.org/officeDocument/2006/relationships/hyperlink" Target="https://www.researchgate.net/profile/Jumriani-Sultan/publication/382341897_Mapping_the_Trends_of_Inclusive_Education_Research_Based_on_Scopus_Database_2019-2024/links/66ac6e9251aa0775f263d0b9/Mapping-The-Trends-of-Inclusive-Education-Research-Based-on-Scopus-Database-2019-2024.pdf" TargetMode="External"/><Relationship Id="rId114" Type="http://schemas.openxmlformats.org/officeDocument/2006/relationships/hyperlink" Target="https://academy.police.md/wp-content/uploads/2024/10/Legea_si_viata_nr_2_2024.pdf" TargetMode="External"/><Relationship Id="rId235" Type="http://schemas.openxmlformats.org/officeDocument/2006/relationships/hyperlink" Target="http://conference.um.ac.id/index.php/pses/article/view/9746" TargetMode="External"/><Relationship Id="rId113" Type="http://schemas.openxmlformats.org/officeDocument/2006/relationships/hyperlink" Target="https://academy.police.md/wp-content/uploads/2025/01/LV_nr_3_2024.pdf" TargetMode="External"/><Relationship Id="rId234" Type="http://schemas.openxmlformats.org/officeDocument/2006/relationships/hyperlink" Target="https://myjms.mohe.gov.my/index.php/jdpd/article/view/25807" TargetMode="External"/><Relationship Id="rId112" Type="http://schemas.openxmlformats.org/officeDocument/2006/relationships/hyperlink" Target="https://www.sri.ro/assets/files/publicatii/Buletin-SLI-nr.7_2024.pdf" TargetMode="External"/><Relationship Id="rId233" Type="http://schemas.openxmlformats.org/officeDocument/2006/relationships/hyperlink" Target="https://books.google.ro/books?hl=en&amp;lr=&amp;id=G9U3EQAAQBAJ&amp;oi=fnd&amp;pg=PA79&amp;ots=bKwTmoUglE&amp;sig=Bo5Defg3TcAktLw7y4BeIXB2aZg&amp;redir_esc=y" TargetMode="External"/><Relationship Id="rId111" Type="http://schemas.openxmlformats.org/officeDocument/2006/relationships/hyperlink" Target="https://www.sri.ro/assets/files/publicatii/Buletin-SLI-nr.7_2024.pdf" TargetMode="External"/><Relationship Id="rId232" Type="http://schemas.openxmlformats.org/officeDocument/2006/relationships/hyperlink" Target="https://www.igi-global.com/chapter/navigating-the-landscape-of-inclusive-education/347732" TargetMode="External"/><Relationship Id="rId206" Type="http://schemas.openxmlformats.org/officeDocument/2006/relationships/hyperlink" Target="https://aaltodoc.aalto.fi/items/6f052eb2-b06c-471d-96cc-aad93bba2388" TargetMode="External"/><Relationship Id="rId205" Type="http://schemas.openxmlformats.org/officeDocument/2006/relationships/hyperlink" Target="https://cris.mruni.eu/cris/entities/etd/7c4ad00e-b18c-4c75-9f6f-457b13100b38" TargetMode="External"/><Relationship Id="rId204" Type="http://schemas.openxmlformats.org/officeDocument/2006/relationships/hyperlink" Target="https://dspace.uib.es/xmlui/bitstream/handle/11201/164954/PT2.287La%20evaluaci%C3%B3n%20en%20los%20servicios%20sociales.pdf?sequence=1&amp;isAllowed=y" TargetMode="External"/><Relationship Id="rId203" Type="http://schemas.openxmlformats.org/officeDocument/2006/relationships/hyperlink" Target="https://dergipark.org.tr/tr/pub/ulasbid/issue/86049/1527593" TargetMode="External"/><Relationship Id="rId209" Type="http://schemas.openxmlformats.org/officeDocument/2006/relationships/hyperlink" Target="https://papers.ssrn.com/sol3/papers.cfm?abstract_id=5010534" TargetMode="External"/><Relationship Id="rId208" Type="http://schemas.openxmlformats.org/officeDocument/2006/relationships/hyperlink" Target="https://www.google.ro/books/edition/Inovasi_Sektor_Publik/QFY0EQAAQBAJ?hl=en&amp;gbpv=0" TargetMode="External"/><Relationship Id="rId207" Type="http://schemas.openxmlformats.org/officeDocument/2006/relationships/hyperlink" Target="https://dial.uclouvain.be/memoire/ucl/fr/object/thesis%3A47344" TargetMode="External"/><Relationship Id="rId202" Type="http://schemas.openxmlformats.org/officeDocument/2006/relationships/hyperlink" Target="https://www.proquest.com/openview/3686ce3bb6a2b67da9705a47fac52ced/1?cbl=2026366&amp;diss=y&amp;pq-origsite=gscholar" TargetMode="External"/><Relationship Id="rId201" Type="http://schemas.openxmlformats.org/officeDocument/2006/relationships/hyperlink" Target="https://techniumscience.com/index.php/socialsciences/article/view/11528" TargetMode="External"/><Relationship Id="rId200" Type="http://schemas.openxmlformats.org/officeDocument/2006/relationships/hyperlink" Target="https://digitalcommons.liberty.edu/cgi/viewcontent.cgi?article=6228&amp;context=doctoral"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www.tandfonline.com/journals/oabm20" TargetMode="External"/><Relationship Id="rId42" Type="http://schemas.openxmlformats.org/officeDocument/2006/relationships/hyperlink" Target="https://susy.mdpi.com/user/review/review/45944112/tnwlmM0v" TargetMode="External"/><Relationship Id="rId41" Type="http://schemas.openxmlformats.org/officeDocument/2006/relationships/hyperlink" Target="https://susy.mdpi.com/user/review/review/44565952/A7OgrjiL" TargetMode="External"/><Relationship Id="rId44" Type="http://schemas.openxmlformats.org/officeDocument/2006/relationships/hyperlink" Target="https://susy.mdpi.com/user/review/review/48047677/I28AxfR7" TargetMode="External"/><Relationship Id="rId43" Type="http://schemas.openxmlformats.org/officeDocument/2006/relationships/hyperlink" Target="https://susy.mdpi.com/user/review/review/46985966/3XWfkO7y" TargetMode="External"/><Relationship Id="rId46" Type="http://schemas.openxmlformats.org/officeDocument/2006/relationships/hyperlink" Target="https://susy.mdpi.com/user/review/review/53033640/pACkj8a7" TargetMode="External"/><Relationship Id="rId45" Type="http://schemas.openxmlformats.org/officeDocument/2006/relationships/hyperlink" Target="https://susy.mdpi.com/user/review/review/48535897/YAuvSE3Z" TargetMode="External"/><Relationship Id="rId48" Type="http://schemas.openxmlformats.org/officeDocument/2006/relationships/hyperlink" Target="https://susy.mdpi.com/user/review/review/53721820/pjl2Rt3f" TargetMode="External"/><Relationship Id="rId47" Type="http://schemas.openxmlformats.org/officeDocument/2006/relationships/hyperlink" Target="https://susy.mdpi.com/user/review/review/52007013/70BGObC6" TargetMode="External"/><Relationship Id="rId49" Type="http://schemas.openxmlformats.org/officeDocument/2006/relationships/hyperlink" Target="https://ajee-journal.com/about" TargetMode="External"/><Relationship Id="rId31" Type="http://schemas.openxmlformats.org/officeDocument/2006/relationships/hyperlink" Target="https://magazines.ulbsibiu.ro/studiasecuritatis/board-2/" TargetMode="External"/><Relationship Id="rId30" Type="http://schemas.openxmlformats.org/officeDocument/2006/relationships/hyperlink" Target="https://magazines.ulbsibiu.ro/studiasecuritatis/board/editorial-board/" TargetMode="External"/><Relationship Id="rId33" Type="http://schemas.openxmlformats.org/officeDocument/2006/relationships/hyperlink" Target="https://academy.police.md/reviste/componenta-colegiului-de-redactie-2" TargetMode="External"/><Relationship Id="rId32" Type="http://schemas.openxmlformats.org/officeDocument/2006/relationships/hyperlink" Target="https://centers.ulbsibiu.ro/ccsprise/lact/board/" TargetMode="External"/><Relationship Id="rId35" Type="http://schemas.openxmlformats.org/officeDocument/2006/relationships/hyperlink" Target="https://magazines.ulbsibiu.ro/studiasecuritatis/board/editorial-board/" TargetMode="External"/><Relationship Id="rId34" Type="http://schemas.openxmlformats.org/officeDocument/2006/relationships/hyperlink" Target="https://magazines.ulbsibiu.ro/studiasecuritatis/board/scientific-board/" TargetMode="External"/><Relationship Id="rId37" Type="http://schemas.openxmlformats.org/officeDocument/2006/relationships/hyperlink" Target="https://taylorandfrancis.com/about/" TargetMode="External"/><Relationship Id="rId36" Type="http://schemas.openxmlformats.org/officeDocument/2006/relationships/hyperlink" Target="https://centers.ulbsibiu.ro/ccsprise/lact/board/" TargetMode="External"/><Relationship Id="rId39" Type="http://schemas.openxmlformats.org/officeDocument/2006/relationships/hyperlink" Target="https://taylorandfrancis.com/about/" TargetMode="External"/><Relationship Id="rId38" Type="http://schemas.openxmlformats.org/officeDocument/2006/relationships/hyperlink" Target="https://www.routledge.com/" TargetMode="External"/><Relationship Id="rId20" Type="http://schemas.openxmlformats.org/officeDocument/2006/relationships/hyperlink" Target="https://www.sciencedirect.com/journal/neuropsychologia" TargetMode="External"/><Relationship Id="rId22" Type="http://schemas.openxmlformats.org/officeDocument/2006/relationships/hyperlink" Target="https://www.sciencedirect.com/journal/research-in-developmental-disabilities/issues" TargetMode="External"/><Relationship Id="rId21" Type="http://schemas.openxmlformats.org/officeDocument/2006/relationships/hyperlink" Target="https://journalsearches.com/journal.php?title=research%20in%20developmental%20disabilities" TargetMode="External"/><Relationship Id="rId24" Type="http://schemas.openxmlformats.org/officeDocument/2006/relationships/hyperlink" Target="https://hrp-journal.com/index.php/pru/about/editorialTeam" TargetMode="External"/><Relationship Id="rId23" Type="http://schemas.openxmlformats.org/officeDocument/2006/relationships/hyperlink" Target="https://www.sciencedirect.com/journal/research-in-developmental-disabilities" TargetMode="External"/><Relationship Id="rId26" Type="http://schemas.openxmlformats.org/officeDocument/2006/relationships/hyperlink" Target="http://www.igi-global.com/journal/international-journal-applied-behavioral-economics/49170" TargetMode="External"/><Relationship Id="rId25" Type="http://schemas.openxmlformats.org/officeDocument/2006/relationships/hyperlink" Target="https://www.hrp-journal.com/index.php/pru" TargetMode="External"/><Relationship Id="rId28" Type="http://schemas.openxmlformats.org/officeDocument/2006/relationships/hyperlink" Target="http://oldeconomice.ulbsibiu.ro/revista.economica/editorialboard.php" TargetMode="External"/><Relationship Id="rId27" Type="http://schemas.openxmlformats.org/officeDocument/2006/relationships/hyperlink" Target="https://ejer.com.tr/editorial-team/" TargetMode="External"/><Relationship Id="rId29" Type="http://schemas.openxmlformats.org/officeDocument/2006/relationships/hyperlink" Target="http://revistadepsihologie.ipsihologie.ro/index.php/redactia" TargetMode="External"/><Relationship Id="rId11" Type="http://schemas.openxmlformats.org/officeDocument/2006/relationships/hyperlink" Target="https://centers.ulbsibiu.ro/ccpisc/language/en/editorial/" TargetMode="External"/><Relationship Id="rId10" Type="http://schemas.openxmlformats.org/officeDocument/2006/relationships/hyperlink" Target="https://reviste.ulbsibiu.ro/actats/echipa/" TargetMode="External"/><Relationship Id="rId13" Type="http://schemas.openxmlformats.org/officeDocument/2006/relationships/hyperlink" Target="http://annals-politics.univ-ovidius.ro/editorial-board/" TargetMode="External"/><Relationship Id="rId12" Type="http://schemas.openxmlformats.org/officeDocument/2006/relationships/hyperlink" Target="https://www.tandfonline.com/action/journalInformation?show=editorialBoard&amp;journalCode=rper20" TargetMode="External"/><Relationship Id="rId15" Type="http://schemas.openxmlformats.org/officeDocument/2006/relationships/hyperlink" Target="https://www.z-studarch.ro/02_despre.html" TargetMode="External"/><Relationship Id="rId14" Type="http://schemas.openxmlformats.org/officeDocument/2006/relationships/hyperlink" Target="http://komunizm.net.pl/rada-naukowa/" TargetMode="External"/><Relationship Id="rId17" Type="http://schemas.openxmlformats.org/officeDocument/2006/relationships/hyperlink" Target="https://link.springer.com/journal/10212" TargetMode="External"/><Relationship Id="rId16" Type="http://schemas.openxmlformats.org/officeDocument/2006/relationships/hyperlink" Target="https://sciendo.com/journal/SUCSH?content-tab=editorial-board" TargetMode="External"/><Relationship Id="rId19" Type="http://schemas.openxmlformats.org/officeDocument/2006/relationships/hyperlink" Target="https://www.frontiersin.org/journals/psychology" TargetMode="External"/><Relationship Id="rId18" Type="http://schemas.openxmlformats.org/officeDocument/2006/relationships/hyperlink" Target="https://link.springer.com/journal/10212" TargetMode="External"/><Relationship Id="rId84" Type="http://schemas.openxmlformats.org/officeDocument/2006/relationships/hyperlink" Target="https://journals.sagepub.com/home/SGO" TargetMode="External"/><Relationship Id="rId83" Type="http://schemas.openxmlformats.org/officeDocument/2006/relationships/hyperlink" Target="https://journals.sagepub.com/home/SGO" TargetMode="External"/><Relationship Id="rId86" Type="http://schemas.openxmlformats.org/officeDocument/2006/relationships/hyperlink" Target="https://link.springer.com/journal/10826" TargetMode="External"/><Relationship Id="rId85" Type="http://schemas.openxmlformats.org/officeDocument/2006/relationships/hyperlink" Target="https://link.springer.com/journal/10826" TargetMode="External"/><Relationship Id="rId88" Type="http://schemas.openxmlformats.org/officeDocument/2006/relationships/hyperlink" Target="https://link.springer.com/journal/10826" TargetMode="External"/><Relationship Id="rId150" Type="http://schemas.openxmlformats.org/officeDocument/2006/relationships/hyperlink" Target="https://www.tandfonline.com/journals/fbss20" TargetMode="External"/><Relationship Id="rId87" Type="http://schemas.openxmlformats.org/officeDocument/2006/relationships/hyperlink" Target="https://link.springer.com/journal/10826" TargetMode="External"/><Relationship Id="rId89" Type="http://schemas.openxmlformats.org/officeDocument/2006/relationships/hyperlink" Target="https://link.springer.com/journal/12144" TargetMode="External"/><Relationship Id="rId80" Type="http://schemas.openxmlformats.org/officeDocument/2006/relationships/hyperlink" Target="https://onlinelibrary.wiley.com/journal/13652206" TargetMode="External"/><Relationship Id="rId82" Type="http://schemas.openxmlformats.org/officeDocument/2006/relationships/hyperlink" Target="https://bmcpsychology.biomedcentral.com/" TargetMode="External"/><Relationship Id="rId81" Type="http://schemas.openxmlformats.org/officeDocument/2006/relationships/hyperlink" Target="https://www.revistacalitateavietii.ro/journal/about/editorialTeam" TargetMode="External"/><Relationship Id="rId1" Type="http://schemas.openxmlformats.org/officeDocument/2006/relationships/hyperlink" Target="https://www.revista-eon.eu/redactia/"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images/editura/Acta%20Musei%20XIX.4.pdf" TargetMode="External"/><Relationship Id="rId149" Type="http://schemas.openxmlformats.org/officeDocument/2006/relationships/hyperlink" Target="https://www.mdpi.com/journal/religions" TargetMode="External"/><Relationship Id="rId4" Type="http://schemas.openxmlformats.org/officeDocument/2006/relationships/hyperlink" Target="https://forschungen.icsusib.ro/forschungen" TargetMode="External"/><Relationship Id="rId148" Type="http://schemas.openxmlformats.org/officeDocument/2006/relationships/hyperlink" Target="https://www.sciencedirect.com/journal/political-geography" TargetMode="External"/><Relationship Id="rId9" Type="http://schemas.openxmlformats.org/officeDocument/2006/relationships/hyperlink" Target="https://centers.ulbsibiu.ro/ccpisc/language/en/editorial/" TargetMode="External"/><Relationship Id="rId143" Type="http://schemas.openxmlformats.org/officeDocument/2006/relationships/hyperlink" Target="https://www.sciencedirect.com/journal/urban-governance" TargetMode="External"/><Relationship Id="rId142" Type="http://schemas.openxmlformats.org/officeDocument/2006/relationships/hyperlink" Target="https://revistatransilvania.ro/" TargetMode="External"/><Relationship Id="rId141" Type="http://schemas.openxmlformats.org/officeDocument/2006/relationships/hyperlink" Target="https://www.tandfonline.com/journals/fbss20" TargetMode="External"/><Relationship Id="rId140" Type="http://schemas.openxmlformats.org/officeDocument/2006/relationships/hyperlink" Target="https://link.springer.com/journal/11135" TargetMode="External"/><Relationship Id="rId5" Type="http://schemas.openxmlformats.org/officeDocument/2006/relationships/hyperlink" Target="http://amm.sanok.pl/en/journal/" TargetMode="External"/><Relationship Id="rId147" Type="http://schemas.openxmlformats.org/officeDocument/2006/relationships/hyperlink" Target="https://revistatransilvania.ro/" TargetMode="External"/><Relationship Id="rId6" Type="http://schemas.openxmlformats.org/officeDocument/2006/relationships/hyperlink" Target="https://www.brukenthalmuseum.ro/pdf/Colegiul%20de%20redactie.pdf" TargetMode="External"/><Relationship Id="rId146" Type="http://schemas.openxmlformats.org/officeDocument/2006/relationships/hyperlink" Target="https://www.mdpi.com/journal/sexes" TargetMode="External"/><Relationship Id="rId7" Type="http://schemas.openxmlformats.org/officeDocument/2006/relationships/hyperlink" Target="https://reviste.ulbsibiu.ro/actats/echipa/" TargetMode="External"/><Relationship Id="rId145" Type="http://schemas.openxmlformats.org/officeDocument/2006/relationships/hyperlink" Target="https://www.degruyter.com/journal/key/lpp/html?lang=en" TargetMode="External"/><Relationship Id="rId8" Type="http://schemas.openxmlformats.org/officeDocument/2006/relationships/hyperlink" Target="https://forschungen.icsusib.ro/forschungen" TargetMode="External"/><Relationship Id="rId144" Type="http://schemas.openxmlformats.org/officeDocument/2006/relationships/hyperlink" Target="https://www.sciencedirect.com/journal/habitat-international" TargetMode="External"/><Relationship Id="rId73" Type="http://schemas.openxmlformats.org/officeDocument/2006/relationships/hyperlink" Target="https://kanalregister.hkdir.no/publiseringskanaler/erihplus/periodical/info?id=502756" TargetMode="External"/><Relationship Id="rId72" Type="http://schemas.openxmlformats.org/officeDocument/2006/relationships/hyperlink" Target="https://kanalregister.hkdir.no/publiseringskanaler/erihplus/periodical/info?id=502756" TargetMode="External"/><Relationship Id="rId75" Type="http://schemas.openxmlformats.org/officeDocument/2006/relationships/hyperlink" Target="https://revistasaeculum1943.wordpress.com/" TargetMode="External"/><Relationship Id="rId74" Type="http://schemas.openxmlformats.org/officeDocument/2006/relationships/hyperlink" Target="https://revistasaeculum1943.wordpress.com/redactia-3/" TargetMode="External"/><Relationship Id="rId77" Type="http://schemas.openxmlformats.org/officeDocument/2006/relationships/hyperlink" Target="https://revistasaeculum1943.wordpress.com/editorial-board/" TargetMode="External"/><Relationship Id="rId76" Type="http://schemas.openxmlformats.org/officeDocument/2006/relationships/hyperlink" Target="https://revistasaeculum1943.wordpress.com/" TargetMode="External"/><Relationship Id="rId79" Type="http://schemas.openxmlformats.org/officeDocument/2006/relationships/hyperlink" Target="https://www.sciencedirect.com/journal/children-and-youth-services-review" TargetMode="External"/><Relationship Id="rId78" Type="http://schemas.openxmlformats.org/officeDocument/2006/relationships/hyperlink" Target="https://sciendo.com/journal/SCR?content-tab=editorial-board" TargetMode="External"/><Relationship Id="rId71" Type="http://schemas.openxmlformats.org/officeDocument/2006/relationships/hyperlink" Target="https://astrasalvensis.eu/scientific-committee/" TargetMode="External"/><Relationship Id="rId70" Type="http://schemas.openxmlformats.org/officeDocument/2006/relationships/hyperlink" Target="https://www.revista-eon.eu/redactia/" TargetMode="External"/><Relationship Id="rId139" Type="http://schemas.openxmlformats.org/officeDocument/2006/relationships/hyperlink" Target="https://sciendo.com/journal/PPSR" TargetMode="External"/><Relationship Id="rId138" Type="http://schemas.openxmlformats.org/officeDocument/2006/relationships/hyperlink" Target="https://www.tandfonline.com/journals/oaah20" TargetMode="External"/><Relationship Id="rId137" Type="http://schemas.openxmlformats.org/officeDocument/2006/relationships/hyperlink" Target="https://www.mdpi.com/journal/sexes" TargetMode="External"/><Relationship Id="rId132" Type="http://schemas.openxmlformats.org/officeDocument/2006/relationships/hyperlink" Target="https://www.tandfonline.com/journals/udst20" TargetMode="External"/><Relationship Id="rId131" Type="http://schemas.openxmlformats.org/officeDocument/2006/relationships/hyperlink" Target="https://www.emerald.com/insight/publication/issn/0142-5455" TargetMode="External"/><Relationship Id="rId130" Type="http://schemas.openxmlformats.org/officeDocument/2006/relationships/hyperlink" Target="https://link.springer.com/journal/11212" TargetMode="External"/><Relationship Id="rId136" Type="http://schemas.openxmlformats.org/officeDocument/2006/relationships/hyperlink" Target="https://www.sciencedirect.com/journal/political-geography" TargetMode="External"/><Relationship Id="rId135" Type="http://schemas.openxmlformats.org/officeDocument/2006/relationships/hyperlink" Target="https://www.sciencedirect.com/journal/habitat-international" TargetMode="External"/><Relationship Id="rId134" Type="http://schemas.openxmlformats.org/officeDocument/2006/relationships/hyperlink" Target="https://www.tandfonline.com/journals/udst20" TargetMode="External"/><Relationship Id="rId133" Type="http://schemas.openxmlformats.org/officeDocument/2006/relationships/hyperlink" Target="https://www.mdpi.com/journal/socsci" TargetMode="External"/><Relationship Id="rId62" Type="http://schemas.openxmlformats.org/officeDocument/2006/relationships/hyperlink" Target="https://revistasaeculum1943.wordpress.com/editorial-board/" TargetMode="External"/><Relationship Id="rId61" Type="http://schemas.openxmlformats.org/officeDocument/2006/relationships/hyperlink" Target="https://heyzine.com/flip-book/52f7686eaa.html" TargetMode="External"/><Relationship Id="rId64" Type="http://schemas.openxmlformats.org/officeDocument/2006/relationships/hyperlink" Target="https://www.revista-eon.eu/redactia/" TargetMode="External"/><Relationship Id="rId63" Type="http://schemas.openxmlformats.org/officeDocument/2006/relationships/hyperlink" Target="https://dergipark.org.tr/en/download/issue-file/74897" TargetMode="External"/><Relationship Id="rId66" Type="http://schemas.openxmlformats.org/officeDocument/2006/relationships/hyperlink" Target="https://www.revista-eon.eu/redactia/" TargetMode="External"/><Relationship Id="rId65" Type="http://schemas.openxmlformats.org/officeDocument/2006/relationships/hyperlink" Target="https://classiques-garnier.com/alkemie.html" TargetMode="External"/><Relationship Id="rId68" Type="http://schemas.openxmlformats.org/officeDocument/2006/relationships/hyperlink" Target="https://revistasaeculum1943.wordpress.com/editorial-board/" TargetMode="External"/><Relationship Id="rId67" Type="http://schemas.openxmlformats.org/officeDocument/2006/relationships/hyperlink" Target="https://revistasaeculum1943.wordpress.com/editorial-board/" TargetMode="External"/><Relationship Id="rId60" Type="http://schemas.openxmlformats.org/officeDocument/2006/relationships/hyperlink" Target="https://revistasaeculum1943.wordpress.com/editorial-board/" TargetMode="External"/><Relationship Id="rId69" Type="http://schemas.openxmlformats.org/officeDocument/2006/relationships/hyperlink" Target="https://sserr.ro/editorial-board/" TargetMode="External"/><Relationship Id="rId51" Type="http://schemas.openxmlformats.org/officeDocument/2006/relationships/hyperlink" Target="https://gmr.mapn.ro/pages/consiliul-stiintific" TargetMode="External"/><Relationship Id="rId50" Type="http://schemas.openxmlformats.org/officeDocument/2006/relationships/hyperlink" Target="http://bulletin-econom.univ.kiev.ua/editorial-board" TargetMode="External"/><Relationship Id="rId53" Type="http://schemas.openxmlformats.org/officeDocument/2006/relationships/hyperlink" Target="https://kpolisa.com/index.php/kp/about/editorialTeam" TargetMode="External"/><Relationship Id="rId52" Type="http://schemas.openxmlformats.org/officeDocument/2006/relationships/hyperlink" Target="https://magazines.ulbsibiu.ro/studiasecuritatis/board/editorial-board/" TargetMode="External"/><Relationship Id="rId55" Type="http://schemas.openxmlformats.org/officeDocument/2006/relationships/hyperlink" Target="https://centers.ulbsibiu.ro/ccsprise/lact/board/" TargetMode="External"/><Relationship Id="rId54" Type="http://schemas.openxmlformats.org/officeDocument/2006/relationships/hyperlink" Target="https://enciclopedia.asm.md/wp-content/uploads/Iulia-MALCOCI_on-XENOFONTOV_-2024.pdf" TargetMode="External"/><Relationship Id="rId57" Type="http://schemas.openxmlformats.org/officeDocument/2006/relationships/hyperlink" Target="https://sserr.ro/editorial-board/" TargetMode="External"/><Relationship Id="rId56" Type="http://schemas.openxmlformats.org/officeDocument/2006/relationships/hyperlink" Target="https://www.webofscience.com/wos/op/peer-reviews/summary" TargetMode="External"/><Relationship Id="rId159" Type="http://schemas.openxmlformats.org/officeDocument/2006/relationships/drawing" Target="../drawings/drawing14.xml"/><Relationship Id="rId59" Type="http://schemas.openxmlformats.org/officeDocument/2006/relationships/hyperlink" Target="http://www.apshus.usv.ro/" TargetMode="External"/><Relationship Id="rId154" Type="http://schemas.openxmlformats.org/officeDocument/2006/relationships/hyperlink" Target="https://www.mdpi.com/journal/women" TargetMode="External"/><Relationship Id="rId58" Type="http://schemas.openxmlformats.org/officeDocument/2006/relationships/hyperlink" Target="https://www.revista-eon.eu/" TargetMode="External"/><Relationship Id="rId153" Type="http://schemas.openxmlformats.org/officeDocument/2006/relationships/hyperlink" Target="https://link.springer.com/journal/11212" TargetMode="External"/><Relationship Id="rId152" Type="http://schemas.openxmlformats.org/officeDocument/2006/relationships/hyperlink" Target="https://open-research-europe.ec.europa.eu/" TargetMode="External"/><Relationship Id="rId151" Type="http://schemas.openxmlformats.org/officeDocument/2006/relationships/hyperlink" Target="https://revistatransilvania.ro/" TargetMode="External"/><Relationship Id="rId158" Type="http://schemas.openxmlformats.org/officeDocument/2006/relationships/hyperlink" Target="https://journals.sagepub.com/home/ecs" TargetMode="External"/><Relationship Id="rId157" Type="http://schemas.openxmlformats.org/officeDocument/2006/relationships/hyperlink" Target="https://journals.sagepub.com/home/eep" TargetMode="External"/><Relationship Id="rId156" Type="http://schemas.openxmlformats.org/officeDocument/2006/relationships/hyperlink" Target="https://martor.muzeultaranuluiroman.ro/" TargetMode="External"/><Relationship Id="rId155" Type="http://schemas.openxmlformats.org/officeDocument/2006/relationships/hyperlink" Target="https://journals.sagepub.com/home/ecs" TargetMode="External"/><Relationship Id="rId107" Type="http://schemas.openxmlformats.org/officeDocument/2006/relationships/hyperlink" Target="https://interpersona.psychopen.eu/index.php/interpersona" TargetMode="External"/><Relationship Id="rId106" Type="http://schemas.openxmlformats.org/officeDocument/2006/relationships/hyperlink" Target="https://globalresearchpublishing.com/sswr/editorial-board/" TargetMode="External"/><Relationship Id="rId105" Type="http://schemas.openxmlformats.org/officeDocument/2006/relationships/hyperlink" Target="https://sciendo.com/journal/SCR?content-tab=editorial-board&amp;top-tab=volumes-issues" TargetMode="External"/><Relationship Id="rId104" Type="http://schemas.openxmlformats.org/officeDocument/2006/relationships/hyperlink" Target="https://scholarsjunction.msstate.edu/emancipations/editorialboard.html" TargetMode="External"/><Relationship Id="rId109" Type="http://schemas.openxmlformats.org/officeDocument/2006/relationships/hyperlink" Target="https://1510y17fh-y-https-www-emerald-com.z.e-nformation.ro/insight/publication/issn/0142-5455/vol/46/iss/3" TargetMode="External"/><Relationship Id="rId108" Type="http://schemas.openxmlformats.org/officeDocument/2006/relationships/hyperlink" Target="https://revistasociologieromaneasca.ro/sr/about" TargetMode="External"/><Relationship Id="rId103" Type="http://schemas.openxmlformats.org/officeDocument/2006/relationships/hyperlink" Target="https://link.springer.com/journal/12982/editorial-board" TargetMode="External"/><Relationship Id="rId102" Type="http://schemas.openxmlformats.org/officeDocument/2006/relationships/hyperlink" Target="http://www.editura.ubbcluj.ro/bd/ebooks/pdf/4210.pdf" TargetMode="External"/><Relationship Id="rId101" Type="http://schemas.openxmlformats.org/officeDocument/2006/relationships/hyperlink" Target="https://accscience.com/journal/IJPS/about/indexing" TargetMode="External"/><Relationship Id="rId100" Type="http://schemas.openxmlformats.org/officeDocument/2006/relationships/hyperlink" Target="https://www.mdpi.com/journal/sustainability" TargetMode="External"/><Relationship Id="rId129" Type="http://schemas.openxmlformats.org/officeDocument/2006/relationships/hyperlink" Target="https://www.frontiersin.org/journals/sustainable-cities" TargetMode="External"/><Relationship Id="rId128" Type="http://schemas.openxmlformats.org/officeDocument/2006/relationships/hyperlink" Target="https://revistatransilvania.ro/" TargetMode="External"/><Relationship Id="rId127" Type="http://schemas.openxmlformats.org/officeDocument/2006/relationships/hyperlink" Target="https://ans-names.pitt.edu/ans" TargetMode="External"/><Relationship Id="rId126" Type="http://schemas.openxmlformats.org/officeDocument/2006/relationships/hyperlink" Target="https://sciendo.com/journal/MGRSD" TargetMode="External"/><Relationship Id="rId121" Type="http://schemas.openxmlformats.org/officeDocument/2006/relationships/hyperlink" Target="https://onomajournal.org/" TargetMode="External"/><Relationship Id="rId120" Type="http://schemas.openxmlformats.org/officeDocument/2006/relationships/hyperlink" Target="https://www.emerald.com/insight/publication/issn/0142-5455" TargetMode="External"/><Relationship Id="rId125" Type="http://schemas.openxmlformats.org/officeDocument/2006/relationships/hyperlink" Target="https://www.frontiersin.org/journals/sustainable-cities/sections/social-inclusion-in-cities" TargetMode="External"/><Relationship Id="rId124" Type="http://schemas.openxmlformats.org/officeDocument/2006/relationships/hyperlink" Target="https://www.cambridge.org/core/journals/du-bois-review-social-science-research-on-race" TargetMode="External"/><Relationship Id="rId123" Type="http://schemas.openxmlformats.org/officeDocument/2006/relationships/hyperlink" Target="https://www.mdpi.com/journal/socsci" TargetMode="External"/><Relationship Id="rId122" Type="http://schemas.openxmlformats.org/officeDocument/2006/relationships/hyperlink" Target="https://www.sciencedirect.com/journal/social-sciences-and-humanities-open" TargetMode="External"/><Relationship Id="rId95" Type="http://schemas.openxmlformats.org/officeDocument/2006/relationships/hyperlink" Target="https://www.mdpi.com/journal/land" TargetMode="External"/><Relationship Id="rId94" Type="http://schemas.openxmlformats.org/officeDocument/2006/relationships/hyperlink" Target="https://www.tandfonline.com/journals/oass20" TargetMode="External"/><Relationship Id="rId97" Type="http://schemas.openxmlformats.org/officeDocument/2006/relationships/hyperlink" Target="https://isim.zrc-sazu.si/en/publikacije/dve-domovini-1" TargetMode="External"/><Relationship Id="rId96" Type="http://schemas.openxmlformats.org/officeDocument/2006/relationships/hyperlink" Target="https://www.mdpi.com/journal/world" TargetMode="External"/><Relationship Id="rId99" Type="http://schemas.openxmlformats.org/officeDocument/2006/relationships/hyperlink" Target="https://www.mdpi.com/journal/world" TargetMode="External"/><Relationship Id="rId98" Type="http://schemas.openxmlformats.org/officeDocument/2006/relationships/hyperlink" Target="https://www.mdpi.com/journal/agriculture" TargetMode="External"/><Relationship Id="rId91" Type="http://schemas.openxmlformats.org/officeDocument/2006/relationships/hyperlink" Target="https://onlinelibrary.wiley.com/journal/15448452" TargetMode="External"/><Relationship Id="rId90" Type="http://schemas.openxmlformats.org/officeDocument/2006/relationships/hyperlink" Target="https://revistacalitateavietii.ro/journal/about/editorialTeam" TargetMode="External"/><Relationship Id="rId93" Type="http://schemas.openxmlformats.org/officeDocument/2006/relationships/hyperlink" Target="https://www.mdpi.com/journal/agriculture" TargetMode="External"/><Relationship Id="rId92" Type="http://schemas.openxmlformats.org/officeDocument/2006/relationships/hyperlink" Target="https://www.mdpi.com/journal/world" TargetMode="External"/><Relationship Id="rId118" Type="http://schemas.openxmlformats.org/officeDocument/2006/relationships/hyperlink" Target="https://journals.sagepub.com/home/crr" TargetMode="External"/><Relationship Id="rId117" Type="http://schemas.openxmlformats.org/officeDocument/2006/relationships/hyperlink" Target="https://www.frontiersin.org/journals/sustainable-cities/editors" TargetMode="External"/><Relationship Id="rId116" Type="http://schemas.openxmlformats.org/officeDocument/2006/relationships/hyperlink" Target="http://www.sociologiecraiova.ro/revista/colectivul-redactional/" TargetMode="External"/><Relationship Id="rId115" Type="http://schemas.openxmlformats.org/officeDocument/2006/relationships/hyperlink" Target="http://socialchangereview.ro/index.php/SCR/about/editorialTeam" TargetMode="External"/><Relationship Id="rId119" Type="http://schemas.openxmlformats.org/officeDocument/2006/relationships/hyperlink" Target="https://www.tandfonline.com/journals/oass20" TargetMode="External"/><Relationship Id="rId110" Type="http://schemas.openxmlformats.org/officeDocument/2006/relationships/hyperlink" Target="https://onlinelibrary.wiley.com/page/journal/10991298/homepage/editorialboard.html" TargetMode="External"/><Relationship Id="rId114" Type="http://schemas.openxmlformats.org/officeDocument/2006/relationships/hyperlink" Target="http://jrehe.reviste.ubbcluj.ro/index.php/editorial-board/" TargetMode="External"/><Relationship Id="rId113" Type="http://schemas.openxmlformats.org/officeDocument/2006/relationships/hyperlink" Target="https://www.revistacalitateavietii.ro/journal/about/editorialTeam" TargetMode="External"/><Relationship Id="rId112" Type="http://schemas.openxmlformats.org/officeDocument/2006/relationships/hyperlink" Target="http://www.arsociologie.ro/37-recenzie-socol-1-1993" TargetMode="External"/><Relationship Id="rId111" Type="http://schemas.openxmlformats.org/officeDocument/2006/relationships/hyperlink" Target="https://onlinelibrary.wiley.com/page/journal/15322998/homepage/editorialboard.html"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pcah.iafor.org/pcah2024/" TargetMode="External"/><Relationship Id="rId190" Type="http://schemas.openxmlformats.org/officeDocument/2006/relationships/drawing" Target="../drawings/drawing15.xml"/><Relationship Id="rId42" Type="http://schemas.openxmlformats.org/officeDocument/2006/relationships/hyperlink" Target="https://grants.ulbsibiu.ro/elabchrom/conference-2024/" TargetMode="External"/><Relationship Id="rId41" Type="http://schemas.openxmlformats.org/officeDocument/2006/relationships/hyperlink" Target="https://eauh2024ostrava.osu.eu/" TargetMode="External"/><Relationship Id="rId44" Type="http://schemas.openxmlformats.org/officeDocument/2006/relationships/hyperlink" Target="https://acadiasi.org/a-xiv-a-conferinta-anuala-a-institutului-de-arheologie/" TargetMode="External"/><Relationship Id="rId43" Type="http://schemas.openxmlformats.org/officeDocument/2006/relationships/hyperlink" Target="https://grants.ulbsibiu.ro/polsocsas/en/results-and-deliverables/" TargetMode="External"/><Relationship Id="rId46" Type="http://schemas.openxmlformats.org/officeDocument/2006/relationships/hyperlink" Target="https://grants.ulbsibiu.ro/elabchrom/wp-content/uploads/Tangible-and-Intangible-Heritage-Conference-2024-Programme.pdf" TargetMode="External"/><Relationship Id="rId45" Type="http://schemas.openxmlformats.org/officeDocument/2006/relationships/hyperlink" Target="http://../PC/Downloads/Program.sesiune.IAB_.16.0324.pdf" TargetMode="External"/><Relationship Id="rId48" Type="http://schemas.openxmlformats.org/officeDocument/2006/relationships/hyperlink" Target="https://acadiasi.org/conferinta-de-etno-didactica-cultura-traditionala-in-scoala/" TargetMode="External"/><Relationship Id="rId187" Type="http://schemas.openxmlformats.org/officeDocument/2006/relationships/hyperlink" Target="https://grants.ulbsibiu.ro/elabchrom/conference-2024/" TargetMode="External"/><Relationship Id="rId47" Type="http://schemas.openxmlformats.org/officeDocument/2006/relationships/hyperlink" Target="https://conferences.lu.lv/event/396/sessions/252/" TargetMode="External"/><Relationship Id="rId186" Type="http://schemas.openxmlformats.org/officeDocument/2006/relationships/hyperlink" Target="https://conferences.ulbsibiu.ro/asjrps/" TargetMode="External"/><Relationship Id="rId185" Type="http://schemas.openxmlformats.org/officeDocument/2006/relationships/hyperlink" Target="https://www.forthem-alliance.eu/media/events/detailed-view/first-annual-forthem-conference-forthem-for-the-future" TargetMode="External"/><Relationship Id="rId49" Type="http://schemas.openxmlformats.org/officeDocument/2006/relationships/hyperlink" Target="https://vesteaiasului.ro/2024/05/15/conferinta-internationala-de-etno-didactica-2/" TargetMode="External"/><Relationship Id="rId184" Type="http://schemas.openxmlformats.org/officeDocument/2006/relationships/hyperlink" Target="https://uab.ro/media/documente/PROGRAM_TKSD_KDOGQzh.pdf" TargetMode="External"/><Relationship Id="rId189" Type="http://schemas.openxmlformats.org/officeDocument/2006/relationships/hyperlink" Target="https://urbanmetamapping.uni-bamberg.de/documents/UMM-Talks/2024-03-06_Rusu.pdf" TargetMode="External"/><Relationship Id="rId188" Type="http://schemas.openxmlformats.org/officeDocument/2006/relationships/hyperlink" Target="https://hmcluj2024.conference.ubbcluj.ro/call-for-papers/" TargetMode="External"/><Relationship Id="rId31" Type="http://schemas.openxmlformats.org/officeDocument/2006/relationships/hyperlink" Target="https://hiphi.ubbcluj.ro/Public/File/evenimente/2024/Caiet_program_Scoala_toamna_2024.pdf" TargetMode="External"/><Relationship Id="rId30"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33" Type="http://schemas.openxmlformats.org/officeDocument/2006/relationships/hyperlink" Target="https://ichrpi.info/wp-content/uploads/2024/08/programa-DEFINITIVO-29-07-2024.pdf" TargetMode="External"/><Relationship Id="rId183" Type="http://schemas.openxmlformats.org/officeDocument/2006/relationships/hyperlink" Target="https://uab.ro/media/documente/PROGRAM_TKSD_KDOGQzh.pdf" TargetMode="External"/><Relationship Id="rId32" Type="http://schemas.openxmlformats.org/officeDocument/2006/relationships/hyperlink" Target="https://acad.ro/institutia/comunicateStiriInst/2024/22img/Program%20cu%20rezumate%20Conferinta%20Xenopol2024_FF_56p_distribuire%20online.pdf" TargetMode="External"/><Relationship Id="rId182" Type="http://schemas.openxmlformats.org/officeDocument/2006/relationships/hyperlink" Target="https://conferences.ulbsibiu.ro/asjrps/wp-content/uploads/Reflect_conference-programme-2024.pdf" TargetMode="External"/><Relationship Id="rId35" Type="http://schemas.openxmlformats.org/officeDocument/2006/relationships/hyperlink" Target="https://zac2024.institutuldeistoriegeorgebaritiu.ro/" TargetMode="External"/><Relationship Id="rId181" Type="http://schemas.openxmlformats.org/officeDocument/2006/relationships/hyperlink" Target="https://uab.ro/facultate/4-facultatea-de-drept-si-stiinte-sociale/evenimente/107-tendencies-of-knowledge-and-social-development-in-the-21st-century/" TargetMode="External"/><Relationship Id="rId34" Type="http://schemas.openxmlformats.org/officeDocument/2006/relationships/hyperlink" Target="https://institutuldeistoriegeorgebaritiu.ro/2024/04/04/conferinta-internationala-avram-iancu/" TargetMode="External"/><Relationship Id="rId180" Type="http://schemas.openxmlformats.org/officeDocument/2006/relationships/hyperlink" Target="https://conferences.ulbsibiu.ro/asjrps/" TargetMode="External"/><Relationship Id="rId37" Type="http://schemas.openxmlformats.org/officeDocument/2006/relationships/hyperlink" Target="https://socioumane.ulbsibiu.ro/dep.iptp/blog/sesiunea-stiintifica-sub-semnul-lui-clio-editia-a-xx-a/" TargetMode="External"/><Relationship Id="rId176" Type="http://schemas.openxmlformats.org/officeDocument/2006/relationships/hyperlink" Target="https://uab.ro/centre/36-tksd/" TargetMode="External"/><Relationship Id="rId36" Type="http://schemas.openxmlformats.org/officeDocument/2006/relationships/hyperlink" Target="https://zac2024.institutuldeistoriegeorgebaritiu.ro/" TargetMode="External"/><Relationship Id="rId175" Type="http://schemas.openxmlformats.org/officeDocument/2006/relationships/hyperlink" Target="https://conferences.ulbsibiu.ro/asjrps/" TargetMode="External"/><Relationship Id="rId39" Type="http://schemas.openxmlformats.org/officeDocument/2006/relationships/hyperlink" Target="https://noek.info/hinweise/3194-konferenz-women-in-eastern-and-southeastern-europe-and-the-experience-of-war" TargetMode="External"/><Relationship Id="rId174" Type="http://schemas.openxmlformats.org/officeDocument/2006/relationships/hyperlink" Target="https://socioumane.ulbsibiu.ro/studenti/conferinta-studenteasca/" TargetMode="External"/><Relationship Id="rId38" Type="http://schemas.openxmlformats.org/officeDocument/2006/relationships/hyperlink" Target="https://socioumane.ulbsibiu.ro/dep.iptp/blog/sesiunea-stiintifica-sub-semnul-lui-clio-editia-a-xx-a/" TargetMode="External"/><Relationship Id="rId173" Type="http://schemas.openxmlformats.org/officeDocument/2006/relationships/hyperlink" Target="https://conferences.ulbsibiu.ro/asjrps/" TargetMode="External"/><Relationship Id="rId179" Type="http://schemas.openxmlformats.org/officeDocument/2006/relationships/hyperlink" Target="https://conferences.lu.lv/event/396/timetable/" TargetMode="External"/><Relationship Id="rId178" Type="http://schemas.openxmlformats.org/officeDocument/2006/relationships/hyperlink" Target="https://www.europeansociology.org/conference/2024" TargetMode="External"/><Relationship Id="rId177" Type="http://schemas.openxmlformats.org/officeDocument/2006/relationships/hyperlink" Target="https://conferences.ulbsibiu.ro/asjrps/" TargetMode="External"/><Relationship Id="rId20" Type="http://schemas.openxmlformats.org/officeDocument/2006/relationships/hyperlink" Target="https://socioumane.ulbsibiu.ro/dep.iptp/blog/sesiunea-stiintifica-sub-semnul-lui-clio-editia-a-xx-a/" TargetMode="External"/><Relationship Id="rId22" Type="http://schemas.openxmlformats.org/officeDocument/2006/relationships/hyperlink" Target="https://www.unife.it/it/disap/inizitive/1th-conference-enstarh" TargetMode="External"/><Relationship Id="rId21" Type="http://schemas.openxmlformats.org/officeDocument/2006/relationships/hyperlink" Target="https://www.minac.ro/sesiunea-interna%c8%9bional%c4%83-de-comunic%c4%83ri-%c8%99tiin%c8%9bifice-pontica.html" TargetMode="External"/><Relationship Id="rId24" Type="http://schemas.openxmlformats.org/officeDocument/2006/relationships/hyperlink" Target="https://das2024.pl/" TargetMode="External"/><Relationship Id="rId23" Type="http://schemas.openxmlformats.org/officeDocument/2006/relationships/hyperlink" Target="https://grants.ulbsibiu.ro/elabchrom/conference-2024/" TargetMode="External"/><Relationship Id="rId26" Type="http://schemas.openxmlformats.org/officeDocument/2006/relationships/hyperlink" Target="https://socioumane.ulbsibiu.ro/dep.iptp/blog/sesiunea-stiintifica-sub-semnul-lui-clio-editia-a-xx-a/" TargetMode="External"/><Relationship Id="rId25" Type="http://schemas.openxmlformats.org/officeDocument/2006/relationships/hyperlink" Target="https://socioumane.ulbsibiu.ro/dep.iptp/blog/sesiunea-stiintifica-sub-semnul-lui-clio-editia-a-xx-a/" TargetMode="External"/><Relationship Id="rId28" Type="http://schemas.openxmlformats.org/officeDocument/2006/relationships/hyperlink" Target="https://grants.ulbsibiu.ro/polsocsas/en/results-and-deliverables/" TargetMode="External"/><Relationship Id="rId27" Type="http://schemas.openxmlformats.org/officeDocument/2006/relationships/hyperlink" Target="https://grants.ulbsibiu.ro/polsocsas/en/results-and-deliverables/" TargetMode="External"/><Relationship Id="rId29"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11" Type="http://schemas.openxmlformats.org/officeDocument/2006/relationships/hyperlink" Target="https://www.inshr-ew.ro/imagini-din-trecut-holocaustul-in-sibiu-inaugurare/" TargetMode="External"/><Relationship Id="rId10" Type="http://schemas.openxmlformats.org/officeDocument/2006/relationships/hyperlink" Target="https://socioumane.ulbsibiu.ro/dep.iptp/blog/sesiunea-stiintifica-sub-semnul-lui-clio-editia-a-xx-a/" TargetMode="External"/><Relationship Id="rId13" Type="http://schemas.openxmlformats.org/officeDocument/2006/relationships/hyperlink" Target="https://socioumane.ulbsibiu.ro/dep.iptp/blog/sesiunea-stiintifica-sub-semnul-lui-clio-editia-a-xx-a/" TargetMode="External"/><Relationship Id="rId12" Type="http://schemas.openxmlformats.org/officeDocument/2006/relationships/hyperlink" Target="https://socioumane.ulbsibiu.ro/dep.iptp/blog/sesiunea-stiintifica-sub-semnul-lui-clio-editia-a-xx-a/" TargetMode="External"/><Relationship Id="rId15" Type="http://schemas.openxmlformats.org/officeDocument/2006/relationships/hyperlink" Target="https://mnuai.ro/sesiunea-nationala-de-comunicari-stiintifice-unitate-continuitate-si-independenta-in-istoria-poporului-roman-106-ani-de-la-marea-unire-1918-2024/" TargetMode="External"/><Relationship Id="rId14" Type="http://schemas.openxmlformats.org/officeDocument/2006/relationships/hyperlink" Target="https://www.minac.ro/pontica-2024.html" TargetMode="External"/><Relationship Id="rId17" Type="http://schemas.openxmlformats.org/officeDocument/2006/relationships/hyperlink" Target="https://www.religionandtransformation.at/veranstaltungen/kommende-veranstaltungen/detailansicht/news/christologie-tagung-christologische-diskurse-in-der-aera-des-transhumanismus-ansaetze-aus-der-orthod/" TargetMode="External"/><Relationship Id="rId16" Type="http://schemas.openxmlformats.org/officeDocument/2006/relationships/hyperlink" Target="https://rocateo.ubbcluj.ro/ro/2024/04/14/nemzetkozi-konferencia-the-reception-of-violent-biblical-texts-within-and-beyond-the-canonnemzetkozi-konferencia/" TargetMode="External"/><Relationship Id="rId19" Type="http://schemas.openxmlformats.org/officeDocument/2006/relationships/hyperlink" Target="https://www.siebenbuerger.de/zeitung/artikel/kultur/24590-die-rolle-der-kirchen-im-oestlichen.html" TargetMode="External"/><Relationship Id="rId18" Type="http://schemas.openxmlformats.org/officeDocument/2006/relationships/hyperlink" Target="https://www.ulbsibiu.ro/news/conferinta-internationala-patrimoniul-material-si-imaterial-o-dihotomie-in-dezbatere-la-ulbs/" TargetMode="External"/><Relationship Id="rId84" Type="http://schemas.openxmlformats.org/officeDocument/2006/relationships/hyperlink" Target="https://ascip.ro/continut/planificare_lucrari_2024.pdf" TargetMode="External"/><Relationship Id="rId83" Type="http://schemas.openxmlformats.org/officeDocument/2006/relationships/hyperlink" Target="https://ascip.ro/continut/planificare_lucrari_2024.pdf" TargetMode="External"/><Relationship Id="rId86" Type="http://schemas.openxmlformats.org/officeDocument/2006/relationships/hyperlink" Target="https://ascip.ro/index.php?opt=program_man" TargetMode="External"/><Relationship Id="rId85" Type="http://schemas.openxmlformats.org/officeDocument/2006/relationships/hyperlink" Target="https://ascip.ro/continut/planificare_lucrari_2024.pdf" TargetMode="External"/><Relationship Id="rId88" Type="http://schemas.openxmlformats.org/officeDocument/2006/relationships/hyperlink" Target="https://multidisciplinary-research.com/continut/schedule_of_events_2024.pdf" TargetMode="External"/><Relationship Id="rId150" Type="http://schemas.openxmlformats.org/officeDocument/2006/relationships/hyperlink" Target="https://participatory.ro/ro/conferinta-2024/" TargetMode="External"/><Relationship Id="rId87" Type="http://schemas.openxmlformats.org/officeDocument/2006/relationships/hyperlink" Target="https://multidisciplinary-research.com/index.php?opt=organizare" TargetMode="External"/><Relationship Id="rId89" Type="http://schemas.openxmlformats.org/officeDocument/2006/relationships/hyperlink" Target="https://multidisciplinary-research.com/continut/schedule_of_events_2024.pdf" TargetMode="External"/><Relationship Id="rId80" Type="http://schemas.openxmlformats.org/officeDocument/2006/relationships/hyperlink" Target="http://www.medicina-psihiatrie.ro/wp-content/uploads/2024/11/24_11_12_Program_Stiintific.pdf" TargetMode="External"/><Relationship Id="rId82" Type="http://schemas.openxmlformats.org/officeDocument/2006/relationships/hyperlink" Target="https://ascip.ro/index.php?opt=organizare" TargetMode="External"/><Relationship Id="rId81" Type="http://schemas.openxmlformats.org/officeDocument/2006/relationships/hyperlink" Target="http://www.medicina-psihiatrie.ro/wp-content/uploads/2024/11/24_11_12_Program_Stiintific.pdf" TargetMode="External"/><Relationship Id="rId1" Type="http://schemas.openxmlformats.org/officeDocument/2006/relationships/hyperlink" Target="https://noapteacercetatorilor.ulbsibiu.ro/ro/program/facultatea-de-stiinte-socio-umane/" TargetMode="External"/><Relationship Id="rId2" Type="http://schemas.openxmlformats.org/officeDocument/2006/relationships/hyperlink" Target="https://www.hab.de/event/ak-bbm_schreibkalender_2024" TargetMode="External"/><Relationship Id="rId3" Type="http://schemas.openxmlformats.org/officeDocument/2006/relationships/hyperlink" Target="https://icsusib.ro/evenimente" TargetMode="External"/><Relationship Id="rId149" Type="http://schemas.openxmlformats.org/officeDocument/2006/relationships/hyperlink" Target="https://participatory.ro/ro/conferinta-2024/" TargetMode="External"/><Relationship Id="rId4" Type="http://schemas.openxmlformats.org/officeDocument/2006/relationships/hyperlink" Target="https://uni-eszterhazy.hu/cms/tartalom/megtekint/tudomanyos-konferencia-egyhazi-felsooktatas-a-18-szazadi-magyarorszagon" TargetMode="External"/><Relationship Id="rId148" Type="http://schemas.openxmlformats.org/officeDocument/2006/relationships/hyperlink" Target="https://www.icssca.org/_files/ugd/614b1f_20d23d4b2683449499a434855e56d6ac.pdf" TargetMode="External"/><Relationship Id="rId9" Type="http://schemas.openxmlformats.org/officeDocument/2006/relationships/hyperlink" Target="https://muzeulastra.ro/conservare-restaurare/activitatea-cepcor/activitate-cepcor-2024/" TargetMode="External"/><Relationship Id="rId143" Type="http://schemas.openxmlformats.org/officeDocument/2006/relationships/hyperlink" Target="https://conferences.ulbsibiu.ro/asjrps/" TargetMode="External"/><Relationship Id="rId142" Type="http://schemas.openxmlformats.org/officeDocument/2006/relationships/hyperlink" Target="https://eu-central-1.linodeobjects.com/evt4-media/documents/ICCA_24_Livro_de_Resumos_16fev_ITRX8Ah.pdf" TargetMode="External"/><Relationship Id="rId141" Type="http://schemas.openxmlformats.org/officeDocument/2006/relationships/hyperlink" Target="https://lobbyart-anthropology.ro/Anthropology--and--Communication.php" TargetMode="External"/><Relationship Id="rId140" Type="http://schemas.openxmlformats.org/officeDocument/2006/relationships/hyperlink" Target="https://allevents.in/timisoara/international-graduate-conference-in-communication-april-18th-19th-2024-uvt/200026391566239" TargetMode="External"/><Relationship Id="rId5" Type="http://schemas.openxmlformats.org/officeDocument/2006/relationships/hyperlink" Target="https://socioumane.ulbsibiu.ro/dep.iptp/blog/wp-content/uploads/Program-Clio-2022.pdf" TargetMode="External"/><Relationship Id="rId147" Type="http://schemas.openxmlformats.org/officeDocument/2006/relationships/hyperlink" Target="https://participatory.ro/ro/conferinta-2024/" TargetMode="External"/><Relationship Id="rId6" Type="http://schemas.openxmlformats.org/officeDocument/2006/relationships/hyperlink" Target="https://www.cclbsebes.ro/sesiunea-de-comunicari-stiintifice-multiculturalitate-si-patrimoniu-istoric-in-transilvania-2/" TargetMode="External"/><Relationship Id="rId146" Type="http://schemas.openxmlformats.org/officeDocument/2006/relationships/hyperlink" Target="https://conferences.ulbsibiu.ro/asjrps/" TargetMode="External"/><Relationship Id="rId7" Type="http://schemas.openxmlformats.org/officeDocument/2006/relationships/hyperlink" Target="https://mnuai.ro/sesiunea-nationala-de-comunicari-stiintifice-unitate-continuitate-si-independenta-in-istoria-poporului-roman-106-ani-de-la-marea-unire-1918-2024/" TargetMode="External"/><Relationship Id="rId145" Type="http://schemas.openxmlformats.org/officeDocument/2006/relationships/hyperlink" Target="https://conferences.ulbsibiu.ro/asjrps/" TargetMode="External"/><Relationship Id="rId8" Type="http://schemas.openxmlformats.org/officeDocument/2006/relationships/hyperlink" Target="https://muzeulastra.ro/conservare-restaurare/activitatea-cepcor/activitate-cepcor-2024/" TargetMode="External"/><Relationship Id="rId144" Type="http://schemas.openxmlformats.org/officeDocument/2006/relationships/hyperlink" Target="https://conferences.ulbsibiu.ro/asjrps/" TargetMode="External"/><Relationship Id="rId73" Type="http://schemas.openxmlformats.org/officeDocument/2006/relationships/hyperlink" Target="https://ascip.ro/" TargetMode="External"/><Relationship Id="rId72" Type="http://schemas.openxmlformats.org/officeDocument/2006/relationships/hyperlink" Target="https://ascip.ro/" TargetMode="External"/><Relationship Id="rId75" Type="http://schemas.openxmlformats.org/officeDocument/2006/relationships/hyperlink" Target="https://ices-arfi.ro/noutati/2724/" TargetMode="External"/><Relationship Id="rId74" Type="http://schemas.openxmlformats.org/officeDocument/2006/relationships/hyperlink" Target="https://ascip.ro/" TargetMode="External"/><Relationship Id="rId77" Type="http://schemas.openxmlformats.org/officeDocument/2006/relationships/hyperlink" Target="https://neurocare.ro/congresul-snpcar-2024/" TargetMode="External"/><Relationship Id="rId76" Type="http://schemas.openxmlformats.org/officeDocument/2006/relationships/hyperlink" Target="https://ices-arfi.ro/noutati/2724/" TargetMode="External"/><Relationship Id="rId79" Type="http://schemas.openxmlformats.org/officeDocument/2006/relationships/hyperlink" Target="https://apio.ro/resources/Documents/Brosura%20Conferinta%20APIO%202024.pdf" TargetMode="External"/><Relationship Id="rId78" Type="http://schemas.openxmlformats.org/officeDocument/2006/relationships/hyperlink" Target="https://ascip.ro/continut/planificare_lucrari_2024.pdf" TargetMode="External"/><Relationship Id="rId71" Type="http://schemas.openxmlformats.org/officeDocument/2006/relationships/hyperlink" Target="https://pure.southwales.ac.uk/en/activities/bps-cognitive-section-annual-conference-2024-swansea-university" TargetMode="External"/><Relationship Id="rId70" Type="http://schemas.openxmlformats.org/officeDocument/2006/relationships/hyperlink" Target="https://psihiatrie.org.ro/" TargetMode="External"/><Relationship Id="rId139" Type="http://schemas.openxmlformats.org/officeDocument/2006/relationships/hyperlink" Target="https://noapteacercetatorilor.ulbsibiu.ro/ro/program/facultatea-de-stiinte-socio-umane/" TargetMode="External"/><Relationship Id="rId138" Type="http://schemas.openxmlformats.org/officeDocument/2006/relationships/hyperlink" Target="https://conferences.lu.lv/event/396/" TargetMode="External"/><Relationship Id="rId137" Type="http://schemas.openxmlformats.org/officeDocument/2006/relationships/hyperlink" Target="https://conferences.ulbsibiu.ro/asjrps/programme/" TargetMode="External"/><Relationship Id="rId132" Type="http://schemas.openxmlformats.org/officeDocument/2006/relationships/hyperlink" Target="https://cdn.uav.ro/documente/Universitate/Cercetare/program_final_conferinta_12_03_2024_240318_0816101.pdf" TargetMode="External"/><Relationship Id="rId131" Type="http://schemas.openxmlformats.org/officeDocument/2006/relationships/hyperlink" Target="https://www.lobbyart-anthropology.ro/Anthropology--and--Communication.php" TargetMode="External"/><Relationship Id="rId130" Type="http://schemas.openxmlformats.org/officeDocument/2006/relationships/hyperlink" Target="https://conferences.ulbsibiu.ro/asjrps/" TargetMode="External"/><Relationship Id="rId136" Type="http://schemas.openxmlformats.org/officeDocument/2006/relationships/hyperlink" Target="https://grants.ulbsibiu.ro/elabchrom/conference-2024/" TargetMode="External"/><Relationship Id="rId135" Type="http://schemas.openxmlformats.org/officeDocument/2006/relationships/hyperlink" Target="https://grants.ulbsibiu.ro/elabchrom/conference-2024/" TargetMode="External"/><Relationship Id="rId134" Type="http://schemas.openxmlformats.org/officeDocument/2006/relationships/hyperlink" Target="https://www.uaic.ro/wp-content/uploads/2024/09/program-ARIP-2024_c.pdf" TargetMode="External"/><Relationship Id="rId133" Type="http://schemas.openxmlformats.org/officeDocument/2006/relationships/hyperlink" Target="https://cdn.uav.ro/documente/Universitate/Cercetare/program_final_conferinta_12_03_2024_240318_0816101.pdf" TargetMode="External"/><Relationship Id="rId62" Type="http://schemas.openxmlformats.org/officeDocument/2006/relationships/hyperlink" Target="https://tcdw2024.uavconferences.eu/conference-program/" TargetMode="External"/><Relationship Id="rId61" Type="http://schemas.openxmlformats.org/officeDocument/2006/relationships/hyperlink" Target="http://multidisciplinary-research.com/continut/schedule_of_events_2024.pdf" TargetMode="External"/><Relationship Id="rId64" Type="http://schemas.openxmlformats.org/officeDocument/2006/relationships/hyperlink" Target="http://www.medicina-psihiatrie.ro/wp-content/uploads/2024/11/24_11_12_Program_Stiintific.pdf" TargetMode="External"/><Relationship Id="rId63" Type="http://schemas.openxmlformats.org/officeDocument/2006/relationships/hyperlink" Target="https://positum.ro/conferinta-nationala-de-psihoterapie-pozitiva/" TargetMode="External"/><Relationship Id="rId66" Type="http://schemas.openxmlformats.org/officeDocument/2006/relationships/hyperlink" Target="https://snpcar.ro/wp-content/uploads/2024/09/Program_SNPCAR_V5.pdf" TargetMode="External"/><Relationship Id="rId172" Type="http://schemas.openxmlformats.org/officeDocument/2006/relationships/hyperlink" Target="https://conferences.ulbsibiu.ro/asjrps/" TargetMode="External"/><Relationship Id="rId65" Type="http://schemas.openxmlformats.org/officeDocument/2006/relationships/hyperlink" Target="http://www.medicina-psihiatrie.ro/wp-content/uploads/2024/11/24_11_12_Program_Stiintific.pdf" TargetMode="External"/><Relationship Id="rId171" Type="http://schemas.openxmlformats.org/officeDocument/2006/relationships/hyperlink" Target="https://24hpolpsy.univie.ac.at/" TargetMode="External"/><Relationship Id="rId68" Type="http://schemas.openxmlformats.org/officeDocument/2006/relationships/hyperlink" Target="https://conf-psihiatrie.calcool.ro/" TargetMode="External"/><Relationship Id="rId170" Type="http://schemas.openxmlformats.org/officeDocument/2006/relationships/hyperlink" Target="https://czasopisma.uni.opole.pl/index.php/fj/article/view/5672/4867" TargetMode="External"/><Relationship Id="rId67" Type="http://schemas.openxmlformats.org/officeDocument/2006/relationships/hyperlink" Target="https://conf-psihiatrie.calcool.ro/" TargetMode="External"/><Relationship Id="rId60" Type="http://schemas.openxmlformats.org/officeDocument/2006/relationships/hyperlink" Target="http://multidisciplinary-research.com/continut/schedule_of_events_2024.pdf" TargetMode="External"/><Relationship Id="rId165" Type="http://schemas.openxmlformats.org/officeDocument/2006/relationships/hyperlink" Target="https://www.ulbsibiu.ro/ro/event/relatii-interetnice-in-transilvania-arheologie-arhitectura-si-informatica-rit2024-arhin2024/" TargetMode="External"/><Relationship Id="rId69" Type="http://schemas.openxmlformats.org/officeDocument/2006/relationships/hyperlink" Target="https://zilelepsihiatriei.ro/" TargetMode="External"/><Relationship Id="rId164" Type="http://schemas.openxmlformats.org/officeDocument/2006/relationships/hyperlink" Target="https://www.facebook.com/Well.Being.Specialist/" TargetMode="External"/><Relationship Id="rId163" Type="http://schemas.openxmlformats.org/officeDocument/2006/relationships/hyperlink" Target="https://participatory.ro/wp-content/uploads/Programme-PARI-conference-v4.pdf" TargetMode="External"/><Relationship Id="rId162" Type="http://schemas.openxmlformats.org/officeDocument/2006/relationships/hyperlink" Target="https://participatory.ro/wp-content/uploads/Programme-PARI-conference-v4.pdf" TargetMode="External"/><Relationship Id="rId169" Type="http://schemas.openxmlformats.org/officeDocument/2006/relationships/hyperlink" Target="https://czasopisma.uni.opole.pl/index.php/fj/article/view/5672/4867" TargetMode="External"/><Relationship Id="rId168" Type="http://schemas.openxmlformats.org/officeDocument/2006/relationships/hyperlink" Target="https://grants.ulbsibiu.ro/elabchrom/conference-2024/" TargetMode="External"/><Relationship Id="rId167" Type="http://schemas.openxmlformats.org/officeDocument/2006/relationships/hyperlink" Target="https://www.ufp.pt/ii-webinar-em-investigacao-de-estudos-politicos-e-humanitarios-wieph/" TargetMode="External"/><Relationship Id="rId166" Type="http://schemas.openxmlformats.org/officeDocument/2006/relationships/hyperlink" Target="https://hmcluj2024.conference.ubbcluj.ro/call-for-papers/" TargetMode="External"/><Relationship Id="rId51" Type="http://schemas.openxmlformats.org/officeDocument/2006/relationships/hyperlink" Target="https://icsusib.ro/sites/default/files/fisierepdf/Anunturi/programul_sesiunii_icsus_2024.pdf" TargetMode="External"/><Relationship Id="rId50" Type="http://schemas.openxmlformats.org/officeDocument/2006/relationships/hyperlink" Target="https://socioumane.ulbsibiu.ro/dep.istorie/Clio/Program%20Clio%202024.pdf" TargetMode="External"/><Relationship Id="rId53" Type="http://schemas.openxmlformats.org/officeDocument/2006/relationships/hyperlink" Target="https://socioumane.ulbsibiu.ro/studenti/conferinta-studenteasca/" TargetMode="External"/><Relationship Id="rId52" Type="http://schemas.openxmlformats.org/officeDocument/2006/relationships/hyperlink" Target="https://casaartelor.ro/editia-a-ix-a-a-seminarului-patrimoniu-cultural-valoare-perspective-nationale-si-internationale/" TargetMode="External"/><Relationship Id="rId55" Type="http://schemas.openxmlformats.org/officeDocument/2006/relationships/hyperlink" Target="https://ascip.ro/" TargetMode="External"/><Relationship Id="rId161" Type="http://schemas.openxmlformats.org/officeDocument/2006/relationships/hyperlink" Target="https://participatory.ro/advisory-board/" TargetMode="External"/><Relationship Id="rId54" Type="http://schemas.openxmlformats.org/officeDocument/2006/relationships/hyperlink" Target="https://noapteacercetatorilor.ulbsibiu.ro/ro/program/facultatea-de-stiinte-socio-umane/" TargetMode="External"/><Relationship Id="rId160" Type="http://schemas.openxmlformats.org/officeDocument/2006/relationships/hyperlink" Target="https://conferences.lu.lv/event/396/" TargetMode="External"/><Relationship Id="rId57" Type="http://schemas.openxmlformats.org/officeDocument/2006/relationships/hyperlink" Target="https://www.ascip.ro/index.php?opt=home&amp;titlu=home" TargetMode="External"/><Relationship Id="rId56" Type="http://schemas.openxmlformats.org/officeDocument/2006/relationships/hyperlink" Target="https://multidisciplinary-research.com/continut/schedule_of_events_2024.pdf" TargetMode="External"/><Relationship Id="rId159" Type="http://schemas.openxmlformats.org/officeDocument/2006/relationships/hyperlink" Target="https://www.facebook.com/Well.Being.Specialist/" TargetMode="External"/><Relationship Id="rId59" Type="http://schemas.openxmlformats.org/officeDocument/2006/relationships/hyperlink" Target="http://www.medicina-psihiatrie.ro/wp-content/uploads/2024/11/24_11_12_Program_Stiintific.pdf" TargetMode="External"/><Relationship Id="rId154" Type="http://schemas.openxmlformats.org/officeDocument/2006/relationships/hyperlink" Target="https://cepos.eu/upcoming2024" TargetMode="External"/><Relationship Id="rId58" Type="http://schemas.openxmlformats.org/officeDocument/2006/relationships/hyperlink" Target="https://ascip.ro/continut/planificare_lucrari_2024.pdf" TargetMode="External"/><Relationship Id="rId153" Type="http://schemas.openxmlformats.org/officeDocument/2006/relationships/hyperlink" Target="http://www.ubakkongre.com/research" TargetMode="External"/><Relationship Id="rId152" Type="http://schemas.openxmlformats.org/officeDocument/2006/relationships/hyperlink" Target="https://www.isarconference.org/2023-kongreleri" TargetMode="External"/><Relationship Id="rId151" Type="http://schemas.openxmlformats.org/officeDocument/2006/relationships/hyperlink" Target="https://en.isarconference.org/hasankeyf" TargetMode="External"/><Relationship Id="rId158" Type="http://schemas.openxmlformats.org/officeDocument/2006/relationships/hyperlink" Target="https://uab.ro/centre/36-tksd/" TargetMode="External"/><Relationship Id="rId157" Type="http://schemas.openxmlformats.org/officeDocument/2006/relationships/hyperlink" Target="https://uab.ro/centre/36-tksd/" TargetMode="External"/><Relationship Id="rId156" Type="http://schemas.openxmlformats.org/officeDocument/2006/relationships/hyperlink" Target="https://conferences.lu.lv/event/396/contributions/2344/" TargetMode="External"/><Relationship Id="rId155" Type="http://schemas.openxmlformats.org/officeDocument/2006/relationships/hyperlink" Target="https://cepos.eu/upcoming2024" TargetMode="External"/><Relationship Id="rId107" Type="http://schemas.openxmlformats.org/officeDocument/2006/relationships/hyperlink" Target="https://academy.police.md/wp-content/uploads/2024/06/Agenda_conferintei_scolii_doctorale_final_24_06_2024.pdf" TargetMode="External"/><Relationship Id="rId106" Type="http://schemas.openxmlformats.org/officeDocument/2006/relationships/hyperlink" Target="https://conferences.ulbsibiu.ro/hstapa/" TargetMode="External"/><Relationship Id="rId105" Type="http://schemas.openxmlformats.org/officeDocument/2006/relationships/hyperlink" Target="https://asociatia-alpha.ro/cnfr.php?conf=gidni" TargetMode="External"/><Relationship Id="rId104" Type="http://schemas.openxmlformats.org/officeDocument/2006/relationships/hyperlink" Target="https://tcdw2024.uavconferences.eu/organization-committee/" TargetMode="External"/><Relationship Id="rId109" Type="http://schemas.openxmlformats.org/officeDocument/2006/relationships/hyperlink" Target="https://academy.police.md/wp-content/uploads/2025/01/Conferinta_internationala_LV_editie_speciala_24_06_2024.pdf" TargetMode="External"/><Relationship Id="rId108" Type="http://schemas.openxmlformats.org/officeDocument/2006/relationships/hyperlink" Target="https://sites.euro.ubbcluj.ro/sdrise/conferinta-internationala-a-doctoranzilor-green-deal-challenges-for-a-sustainable-future-of-the-eu/" TargetMode="External"/><Relationship Id="rId103" Type="http://schemas.openxmlformats.org/officeDocument/2006/relationships/hyperlink" Target="http://www.ascip.ro/" TargetMode="External"/><Relationship Id="rId102" Type="http://schemas.openxmlformats.org/officeDocument/2006/relationships/hyperlink" Target="http://www.ascip.ro/" TargetMode="External"/><Relationship Id="rId101" Type="http://schemas.openxmlformats.org/officeDocument/2006/relationships/hyperlink" Target="http://www.ascip.ro/" TargetMode="External"/><Relationship Id="rId100" Type="http://schemas.openxmlformats.org/officeDocument/2006/relationships/hyperlink" Target="https://conf-psihiatrie.calcool.ro/" TargetMode="External"/><Relationship Id="rId129" Type="http://schemas.openxmlformats.org/officeDocument/2006/relationships/hyperlink" Target="https://icma.arteiasi.ro/portfolio-items/v-cybercult-2024-ai-artistry-unleashed-image-generation-and-creative-synthesis-in-the-era-of-advanced-neural-networks/" TargetMode="External"/><Relationship Id="rId128" Type="http://schemas.openxmlformats.org/officeDocument/2006/relationships/hyperlink" Target="https://cdn.uav.ro/documente/Universitate/Cercetare/program_final_conferinta_12_03_2024_240318_0816101.pdf" TargetMode="External"/><Relationship Id="rId127" Type="http://schemas.openxmlformats.org/officeDocument/2006/relationships/hyperlink" Target="https://sites.google.com/view/lingcoll/committee?authuser=0" TargetMode="External"/><Relationship Id="rId126" Type="http://schemas.openxmlformats.org/officeDocument/2006/relationships/hyperlink" Target="https://conferences.ulbsibiu.ro/asjrps/organising-committee/" TargetMode="External"/><Relationship Id="rId121" Type="http://schemas.openxmlformats.org/officeDocument/2006/relationships/hyperlink" Target="https://conferences.ulbsibiu.ro/asjrps/" TargetMode="External"/><Relationship Id="rId120" Type="http://schemas.openxmlformats.org/officeDocument/2006/relationships/hyperlink" Target="https://easychair.org/smart-program/IECS2024/" TargetMode="External"/><Relationship Id="rId125" Type="http://schemas.openxmlformats.org/officeDocument/2006/relationships/hyperlink" Target="https://www.ds.uzh.ch/dam/jcr:3882834d-e5b8-4509-a8f0-07af5c19cd75/Tagungsprogramm_V240824.pdf" TargetMode="External"/><Relationship Id="rId124" Type="http://schemas.openxmlformats.org/officeDocument/2006/relationships/hyperlink" Target="https://conferences.ulbsibiu.ro/asjrps/wp-content/uploads/Reflect_conference-programme-2024.pdf" TargetMode="External"/><Relationship Id="rId123" Type="http://schemas.openxmlformats.org/officeDocument/2006/relationships/hyperlink" Target="https://icsusib.ro/sites/default/files/fisierepdf/Anunturi/programul_sesiunii_icsus_2024.pdf" TargetMode="External"/><Relationship Id="rId122" Type="http://schemas.openxmlformats.org/officeDocument/2006/relationships/hyperlink" Target="https://noapteacercetatorilor.ulbsibiu.ro/ro/" TargetMode="External"/><Relationship Id="rId95" Type="http://schemas.openxmlformats.org/officeDocument/2006/relationships/hyperlink" Target="http://www.multidisciplinary-research.com/" TargetMode="External"/><Relationship Id="rId94" Type="http://schemas.openxmlformats.org/officeDocument/2006/relationships/hyperlink" Target="http://www.multidisciplinary-research.com/" TargetMode="External"/><Relationship Id="rId97" Type="http://schemas.openxmlformats.org/officeDocument/2006/relationships/hyperlink" Target="http://www.multidisciplinary-research.com/" TargetMode="External"/><Relationship Id="rId96" Type="http://schemas.openxmlformats.org/officeDocument/2006/relationships/hyperlink" Target="http://www.multidisciplinary-research.com/" TargetMode="External"/><Relationship Id="rId99" Type="http://schemas.openxmlformats.org/officeDocument/2006/relationships/hyperlink" Target="https://conf-psihiatrie.calcool.ro/" TargetMode="External"/><Relationship Id="rId98" Type="http://schemas.openxmlformats.org/officeDocument/2006/relationships/hyperlink" Target="https://conf-psihiatrie.calcool.ro/" TargetMode="External"/><Relationship Id="rId91" Type="http://schemas.openxmlformats.org/officeDocument/2006/relationships/hyperlink" Target="https://socioumane.ulbsibiu.ro/studenti/conferinta-studenteasca/" TargetMode="External"/><Relationship Id="rId90" Type="http://schemas.openxmlformats.org/officeDocument/2006/relationships/hyperlink" Target="https://sites.google.com/view/pesc2024/pesc" TargetMode="External"/><Relationship Id="rId93" Type="http://schemas.openxmlformats.org/officeDocument/2006/relationships/hyperlink" Target="http://www.multidisciplinary-research.com/" TargetMode="External"/><Relationship Id="rId92" Type="http://schemas.openxmlformats.org/officeDocument/2006/relationships/hyperlink" Target="https://conferinta.apio.ro/wp-content/uploads/2012/01/volum-APIO-2022-26-mai.pdf" TargetMode="External"/><Relationship Id="rId118" Type="http://schemas.openxmlformats.org/officeDocument/2006/relationships/hyperlink" Target="https://istorie.unibuc.ro/facultate/2024/09/30/call-for-applications-conferinta-anuala-a-facultatii-de-istorie-7-8-noiembrie-2024/" TargetMode="External"/><Relationship Id="rId117" Type="http://schemas.openxmlformats.org/officeDocument/2006/relationships/hyperlink" Target="https://ecpr.eu/Events/251%20(documente%20ata%C8%99ate)" TargetMode="External"/><Relationship Id="rId116" Type="http://schemas.openxmlformats.org/officeDocument/2006/relationships/hyperlink" Target="https://www.universuljuridic.ro/international-conference-on-international-law-and-diplomacy-in-the-black-sea-region-1st-edition/" TargetMode="External"/><Relationship Id="rId115" Type="http://schemas.openxmlformats.org/officeDocument/2006/relationships/hyperlink" Target="https://sciendo.com/journal/KBO?top-tab=volumes-issues&amp;content-tab=editorial-board" TargetMode="External"/><Relationship Id="rId119" Type="http://schemas.openxmlformats.org/officeDocument/2006/relationships/hyperlink" Target="https://www.csms.se/artiklar/aktuellt/addressing-emerging-threats-police-strategies-for-safety-and-security-in-the-baltic-sea-region-and-" TargetMode="External"/><Relationship Id="rId110" Type="http://schemas.openxmlformats.org/officeDocument/2006/relationships/hyperlink" Target="https://conferences.ulbsibiu.ro/hstapa/" TargetMode="External"/><Relationship Id="rId114" Type="http://schemas.openxmlformats.org/officeDocument/2006/relationships/hyperlink" Target="https://news.asu.edu/20240617-law-journalism-and-politics-asus-cronkite-school-host-international-scholars-students-susi" TargetMode="External"/><Relationship Id="rId113" Type="http://schemas.openxmlformats.org/officeDocument/2006/relationships/hyperlink" Target="https://www.animv.ro/2024-scoala-de-vara/" TargetMode="External"/><Relationship Id="rId112" Type="http://schemas.openxmlformats.org/officeDocument/2006/relationships/hyperlink" Target="https://www.animv.ro/2024-scoala-de-vara/" TargetMode="External"/><Relationship Id="rId111" Type="http://schemas.openxmlformats.org/officeDocument/2006/relationships/hyperlink" Target="https://conferences.ulbsibiu.ro/hstapa/agenda-hstapa-2024/"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ulbsibiu.ro/ro/event/restaurarea-ceramicii-de-la-capidava/"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mdpi.com/2227-7102/14/3/257" TargetMode="External"/><Relationship Id="rId42" Type="http://schemas.openxmlformats.org/officeDocument/2006/relationships/hyperlink" Target="https://doi.org/10.24294/jipd.v8i2.2859" TargetMode="External"/><Relationship Id="rId41" Type="http://schemas.openxmlformats.org/officeDocument/2006/relationships/hyperlink" Target="https://systems.enpress-publisher.com/index.php/jipd/article/view/2859" TargetMode="External"/><Relationship Id="rId44" Type="http://schemas.openxmlformats.org/officeDocument/2006/relationships/hyperlink" Target="https://doi.org/10.3390/app14031050" TargetMode="External"/><Relationship Id="rId43" Type="http://schemas.openxmlformats.org/officeDocument/2006/relationships/hyperlink" Target="https://www.mdpi.com/2076-3417/14/3/1050" TargetMode="External"/><Relationship Id="rId46" Type="http://schemas.openxmlformats.org/officeDocument/2006/relationships/hyperlink" Target="https://www.economics-sociology.eu/files/16E_1462_Nate%20et%20al.pdf" TargetMode="External"/><Relationship Id="rId45" Type="http://schemas.openxmlformats.org/officeDocument/2006/relationships/hyperlink" Target="https://www.webofscience.com/wos/woscc/full-record/WOS:001197006800006" TargetMode="External"/><Relationship Id="rId48" Type="http://schemas.openxmlformats.org/officeDocument/2006/relationships/hyperlink" Target="https://ajee-journal.com/upload/attaches/att_1715333281.pdf" TargetMode="External"/><Relationship Id="rId47" Type="http://schemas.openxmlformats.org/officeDocument/2006/relationships/hyperlink" Target="https://www.webofscience.com/wos/woscc/full-record/WOS:001222533700001" TargetMode="External"/><Relationship Id="rId49" Type="http://schemas.openxmlformats.org/officeDocument/2006/relationships/hyperlink" Target="https://doi.org/10.33327/AJEE-18-7.2-n000245" TargetMode="External"/><Relationship Id="rId31" Type="http://schemas.openxmlformats.org/officeDocument/2006/relationships/hyperlink" Target="https://www.webofscience.com/wos/woscc/full-record/WOS:001268505900001" TargetMode="External"/><Relationship Id="rId30" Type="http://schemas.openxmlformats.org/officeDocument/2006/relationships/hyperlink" Target="https://doi.org/10.3390/nu16244411" TargetMode="External"/><Relationship Id="rId33" Type="http://schemas.openxmlformats.org/officeDocument/2006/relationships/hyperlink" Target="https://doi.org/10.3389/fpsyg.2024.1340711" TargetMode="External"/><Relationship Id="rId32" Type="http://schemas.openxmlformats.org/officeDocument/2006/relationships/hyperlink" Target="https://www.frontiersin.org/journals/psychology/articles/10.3389/fpsyg.2024.1340711/full" TargetMode="External"/><Relationship Id="rId35" Type="http://schemas.openxmlformats.org/officeDocument/2006/relationships/hyperlink" Target="https://doi.org/10.31577/sp.2024.01.887" TargetMode="External"/><Relationship Id="rId34" Type="http://schemas.openxmlformats.org/officeDocument/2006/relationships/hyperlink" Target="https://journals.savba.sk/index.php/studiapsychologica/article/view/1253/544" TargetMode="External"/><Relationship Id="rId37" Type="http://schemas.openxmlformats.org/officeDocument/2006/relationships/hyperlink" Target="https://lumenpublishing.com/journals/index.php/rrem/article/view/7032/5029" TargetMode="External"/><Relationship Id="rId36" Type="http://schemas.openxmlformats.org/officeDocument/2006/relationships/hyperlink" Target="https://lumenpublishing.com/journals/index.php/rrem/article/view/7032/5029" TargetMode="External"/><Relationship Id="rId39" Type="http://schemas.openxmlformats.org/officeDocument/2006/relationships/hyperlink" Target="https://www.mdpi.com/2227-7102/14/3/278" TargetMode="External"/><Relationship Id="rId38" Type="http://schemas.openxmlformats.org/officeDocument/2006/relationships/hyperlink" Target="https://doi.org/10.18662/rrem/16.4/908" TargetMode="External"/><Relationship Id="rId20" Type="http://schemas.openxmlformats.org/officeDocument/2006/relationships/hyperlink" Target="https://www.webofscience.com/wos/woscc/full-record/WOS:001305222300001" TargetMode="External"/><Relationship Id="rId22" Type="http://schemas.openxmlformats.org/officeDocument/2006/relationships/hyperlink" Target="https://www.webofscience.com/wos/woscc/full-record/WOS:001305222300001" TargetMode="External"/><Relationship Id="rId21" Type="http://schemas.openxmlformats.org/officeDocument/2006/relationships/hyperlink" Target="https://www.mdpi.com/2504-2289/8/8/88" TargetMode="External"/><Relationship Id="rId24" Type="http://schemas.openxmlformats.org/officeDocument/2006/relationships/hyperlink" Target="https://www.webofscience.com/wos/woscc/full-record/WOS:001254700400001" TargetMode="External"/><Relationship Id="rId23" Type="http://schemas.openxmlformats.org/officeDocument/2006/relationships/hyperlink" Target="https://www.mdpi.com/2504-2289/8/8/88" TargetMode="External"/><Relationship Id="rId26" Type="http://schemas.openxmlformats.org/officeDocument/2006/relationships/hyperlink" Target="https://www.webofscience.com/wos/woscc/full-record/WOS:001265195000017" TargetMode="External"/><Relationship Id="rId25" Type="http://schemas.openxmlformats.org/officeDocument/2006/relationships/hyperlink" Target="https://www.mdpi.com/2076-3425/14/6/584" TargetMode="External"/><Relationship Id="rId28" Type="http://schemas.openxmlformats.org/officeDocument/2006/relationships/hyperlink" Target="https://www.mdpi.com/2072-6643/16/24/4411" TargetMode="External"/><Relationship Id="rId27" Type="http://schemas.openxmlformats.org/officeDocument/2006/relationships/hyperlink" Target="https://assets.cureus.com/uploads/case_report/pdf/266741/20240727-993321-xxq9jt.pdf" TargetMode="External"/><Relationship Id="rId29" Type="http://schemas.openxmlformats.org/officeDocument/2006/relationships/hyperlink" Target="https://www.mdpi.com/2072-6643/16/24/4411" TargetMode="External"/><Relationship Id="rId95" Type="http://schemas.openxmlformats.org/officeDocument/2006/relationships/hyperlink" Target="https://www.sciencedirect.com/science/article/pii/S0277539524000475" TargetMode="External"/><Relationship Id="rId94" Type="http://schemas.openxmlformats.org/officeDocument/2006/relationships/hyperlink" Target="https://1510q2eii-y-https-www-webofscience-com.z.e-nformation.ro/wos/woscc/full-record/WOS:001234160000001" TargetMode="External"/><Relationship Id="rId97" Type="http://schemas.openxmlformats.org/officeDocument/2006/relationships/drawing" Target="../drawings/drawing2.xml"/><Relationship Id="rId96" Type="http://schemas.openxmlformats.org/officeDocument/2006/relationships/hyperlink" Target="https://doi.org/10.1111/soc4.70004" TargetMode="External"/><Relationship Id="rId11" Type="http://schemas.openxmlformats.org/officeDocument/2006/relationships/hyperlink" Target="https://www.brukenthalmuseum.ro/editura/bam_detaliu/C43" TargetMode="External"/><Relationship Id="rId10" Type="http://schemas.openxmlformats.org/officeDocument/2006/relationships/hyperlink" Target="https://www.brukenthalmuseum.ro/images/editura/Acta%20Musei%20XIX.4.pdf" TargetMode="External"/><Relationship Id="rId13" Type="http://schemas.openxmlformats.org/officeDocument/2006/relationships/hyperlink" Target="https://www.brukenthalmuseum.ro/editura/bam_detaliu/C43" TargetMode="External"/><Relationship Id="rId12" Type="http://schemas.openxmlformats.org/officeDocument/2006/relationships/hyperlink" Target="https://analelebanatului.ro/en/view-journal/30/" TargetMode="External"/><Relationship Id="rId91" Type="http://schemas.openxmlformats.org/officeDocument/2006/relationships/hyperlink" Target="https://doi.org/10.46841/RCV.2023.04.01" TargetMode="External"/><Relationship Id="rId90" Type="http://schemas.openxmlformats.org/officeDocument/2006/relationships/hyperlink" Target="https://lumenpublishing.com/journals/index.php/rrem/article/view/6603/4760" TargetMode="External"/><Relationship Id="rId93" Type="http://schemas.openxmlformats.org/officeDocument/2006/relationships/hyperlink" Target="https://www.tandfonline.com/doi/abs/10.1080/24694452.2023.2292805" TargetMode="External"/><Relationship Id="rId92" Type="http://schemas.openxmlformats.org/officeDocument/2006/relationships/hyperlink" Target="https://1510q2eii-y-https-www-webofscience-com.z.e-nformation.ro/wos/woscc/full-record/WOS:001158304900001" TargetMode="External"/><Relationship Id="rId15" Type="http://schemas.openxmlformats.org/officeDocument/2006/relationships/hyperlink" Target="https://doi.org/10.51391/trva.2024.01.07." TargetMode="External"/><Relationship Id="rId14" Type="http://schemas.openxmlformats.org/officeDocument/2006/relationships/hyperlink" Target="https://www.scopus.com/authid/detail.uri?authorId=56157018500" TargetMode="External"/><Relationship Id="rId17" Type="http://schemas.openxmlformats.org/officeDocument/2006/relationships/hyperlink" Target="https://doi.org/10.5325/hiperboreea.11.2.0195" TargetMode="External"/><Relationship Id="rId16" Type="http://schemas.openxmlformats.org/officeDocument/2006/relationships/hyperlink" Target="https://scholarlypublishingcollective.org/psup/hiperboreea/article-abstract/11/2/195/393277/Civic-Activism-in-Rural-Transylvania-The-Case-of?redirectedFrom=fulltext" TargetMode="External"/><Relationship Id="rId19" Type="http://schemas.openxmlformats.org/officeDocument/2006/relationships/hyperlink" Target="http://dx.doi.org/10.14795/j.v11i4.1141" TargetMode="External"/><Relationship Id="rId18" Type="http://schemas.openxmlformats.org/officeDocument/2006/relationships/hyperlink" Target="https://www.brukenthalmuseum.ro/images/editura/BAM%20Istorie2024.pdf" TargetMode="External"/><Relationship Id="rId84" Type="http://schemas.openxmlformats.org/officeDocument/2006/relationships/hyperlink" Target="https://www.mdpi.com/2304-8158/13/20/3313" TargetMode="External"/><Relationship Id="rId83" Type="http://schemas.openxmlformats.org/officeDocument/2006/relationships/hyperlink" Target="https://1510q10tg-y-https-www-webofscience-com.z.e-nformation.ro/wos/woscc/full-record/WOS:001341605800001" TargetMode="External"/><Relationship Id="rId86" Type="http://schemas.openxmlformats.org/officeDocument/2006/relationships/hyperlink" Target="https://doi.org/10.1016/j.geoforum.2024.104071" TargetMode="External"/><Relationship Id="rId85" Type="http://schemas.openxmlformats.org/officeDocument/2006/relationships/hyperlink" Target="https://www.webofscience.com/wos/woscc/full-record/WOS:001262505100001" TargetMode="External"/><Relationship Id="rId88" Type="http://schemas.openxmlformats.org/officeDocument/2006/relationships/hyperlink" Target="https://1510y17bb-y-https-www-emerald-com.z.e-nformation.ro/insight/content/doi/10.1108/er-11-2022-0524/full/html" TargetMode="External"/><Relationship Id="rId87" Type="http://schemas.openxmlformats.org/officeDocument/2006/relationships/hyperlink" Target="https://1510q17b5-y-https-www-webofscience-com.z.e-nformation.ro/wos/woscc/full-record/WOS:001190021700001" TargetMode="External"/><Relationship Id="rId89" Type="http://schemas.openxmlformats.org/officeDocument/2006/relationships/hyperlink" Target="https://www.webofscience.com/wos/woscc/full-record/WOS:001208109100005" TargetMode="External"/><Relationship Id="rId80" Type="http://schemas.openxmlformats.org/officeDocument/2006/relationships/hyperlink" Target="https://www.webofscience.com/wos/woscc/full-record/WOS:001206638600001" TargetMode="External"/><Relationship Id="rId82" Type="http://schemas.openxmlformats.org/officeDocument/2006/relationships/hyperlink" Target="https://doi.org/10.3389/fpsyg.2024.1381050" TargetMode="External"/><Relationship Id="rId81" Type="http://schemas.openxmlformats.org/officeDocument/2006/relationships/hyperlink" Target="https://www.frontiersin.org/journals/psychology/articles/10.3389/fpsyg.2024.1381050/full"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scopus.com/authid/detail.uri?authorId=56157018500" TargetMode="External"/><Relationship Id="rId3" Type="http://schemas.openxmlformats.org/officeDocument/2006/relationships/hyperlink" Target="https://doi.org/10.51391/trva.2024.01.07." TargetMode="External"/><Relationship Id="rId4" Type="http://schemas.openxmlformats.org/officeDocument/2006/relationships/hyperlink" Target="https://1510q1wfv-y-https-www-webofscience-com.z.e-nformation.ro/wos/woscc/full-record/WOS:001365317400001" TargetMode="External"/><Relationship Id="rId9" Type="http://schemas.openxmlformats.org/officeDocument/2006/relationships/hyperlink" Target="https://doi.org/10.3390/rel15020237" TargetMode="External"/><Relationship Id="rId5" Type="http://schemas.openxmlformats.org/officeDocument/2006/relationships/hyperlink" Target="https://www.mdpi.com/1420-3049/29/22/5356" TargetMode="External"/><Relationship Id="rId6" Type="http://schemas.openxmlformats.org/officeDocument/2006/relationships/hyperlink" Target="https://doi.org/10.3390/molecules29225356" TargetMode="External"/><Relationship Id="rId7" Type="http://schemas.openxmlformats.org/officeDocument/2006/relationships/hyperlink" Target="https://revistatransilvania.ro/wp-content/uploads/2024/05/RT3-2024-9-cursaru.pdf" TargetMode="External"/><Relationship Id="rId8" Type="http://schemas.openxmlformats.org/officeDocument/2006/relationships/hyperlink" Target="https://www.mdpi.com/2077-1444/15/2/237" TargetMode="External"/><Relationship Id="rId73" Type="http://schemas.openxmlformats.org/officeDocument/2006/relationships/hyperlink" Target="https://doi.org/10.18662/rrem/16.4/907" TargetMode="External"/><Relationship Id="rId72" Type="http://schemas.openxmlformats.org/officeDocument/2006/relationships/hyperlink" Target="https://lumenpublishing.com/journals/index.php/rrem/article/view/7002" TargetMode="External"/><Relationship Id="rId75" Type="http://schemas.openxmlformats.org/officeDocument/2006/relationships/hyperlink" Target="https://www.frontiersin.org/journals/psychology/articles/10.3389/fpsyg.2024.1381050/full?utm_source=F-NTF&amp;utm_medium=EMLX&amp;utm_campaign=PRD_FEOPS_20170000_ARTICLE" TargetMode="External"/><Relationship Id="rId74" Type="http://schemas.openxmlformats.org/officeDocument/2006/relationships/hyperlink" Target="https://1510q0w1t-y-https-www-webofscience-com.z.e-nformation.ro/wos/woscc/full-record/WOS:001206638600001" TargetMode="External"/><Relationship Id="rId77" Type="http://schemas.openxmlformats.org/officeDocument/2006/relationships/hyperlink" Target="https://doi.org/10.3390/su16114579" TargetMode="External"/><Relationship Id="rId76" Type="http://schemas.openxmlformats.org/officeDocument/2006/relationships/hyperlink" Target="https://www.mdpi.com/2071-1050/16/11/4579" TargetMode="External"/><Relationship Id="rId79" Type="http://schemas.openxmlformats.org/officeDocument/2006/relationships/hyperlink" Target="https://managementjournal.usamv.ro/index.php/scientific-papers/3637-a-model-of-good-practices-in-sustainable-rural-tourism-from-the-mountain-area-a-case-study-gura-raului-sibiu-county-romania" TargetMode="External"/><Relationship Id="rId78" Type="http://schemas.openxmlformats.org/officeDocument/2006/relationships/hyperlink" Target="https://mjl.clarivate.com/journal-profile" TargetMode="External"/><Relationship Id="rId71" Type="http://schemas.openxmlformats.org/officeDocument/2006/relationships/hyperlink" Target="https://1510q0w1t-y-https-www-webofscience-com.z.e-nformation.ro/wos/woscc/full-record/WOS:001383053100003" TargetMode="External"/><Relationship Id="rId70" Type="http://schemas.openxmlformats.org/officeDocument/2006/relationships/hyperlink" Target="https://doi.org/10.1024/2673-8627/a000072" TargetMode="External"/><Relationship Id="rId62" Type="http://schemas.openxmlformats.org/officeDocument/2006/relationships/hyperlink" Target="https://www.tandfonline.com/doi/full/10.1080/10871209.2024.2329141" TargetMode="External"/><Relationship Id="rId61" Type="http://schemas.openxmlformats.org/officeDocument/2006/relationships/hyperlink" Target="https://www.webofscience.com/wos/woscc/full-record/WOS:001182389700001" TargetMode="External"/><Relationship Id="rId64" Type="http://schemas.openxmlformats.org/officeDocument/2006/relationships/hyperlink" Target="https://www.webofscience.com/wos/author/record/AHD-5545-2022" TargetMode="External"/><Relationship Id="rId63" Type="http://schemas.openxmlformats.org/officeDocument/2006/relationships/hyperlink" Target="https://doi.org/10.1080/10871209.2024.2329141" TargetMode="External"/><Relationship Id="rId66" Type="http://schemas.openxmlformats.org/officeDocument/2006/relationships/hyperlink" Target="https://www.webofscience.com/wos/author/record/1029484" TargetMode="External"/><Relationship Id="rId65" Type="http://schemas.openxmlformats.org/officeDocument/2006/relationships/hyperlink" Target="https://www.tandfonline.com/doi/full/10.1080/10871209.2024.2329141" TargetMode="External"/><Relationship Id="rId68" Type="http://schemas.openxmlformats.org/officeDocument/2006/relationships/hyperlink" Target="https://1510q0vxi-y-https-www-webofscience-com.z.e-nformation.ro/wos/woscc/full-record/WOS:001380502800001" TargetMode="External"/><Relationship Id="rId67" Type="http://schemas.openxmlformats.org/officeDocument/2006/relationships/hyperlink" Target="https://www.tandfonline.com/doi/full/10.1080/10871209.2024.2329141" TargetMode="External"/><Relationship Id="rId60" Type="http://schemas.openxmlformats.org/officeDocument/2006/relationships/hyperlink" Target="https://www.ekphrasisjournal.ro/docs/R1/32e3.pdf" TargetMode="External"/><Relationship Id="rId69" Type="http://schemas.openxmlformats.org/officeDocument/2006/relationships/hyperlink" Target="https://econtent.hogrefe.com/doi/10.1024/2673-8627/a000072" TargetMode="External"/><Relationship Id="rId51" Type="http://schemas.openxmlformats.org/officeDocument/2006/relationships/hyperlink" Target="https://ojs.mruni.eu/ojs/international-comparative-jurisprudence/article/view/8156" TargetMode="External"/><Relationship Id="rId50" Type="http://schemas.openxmlformats.org/officeDocument/2006/relationships/hyperlink" Target="https://www.scopus.com/record/display.uri?eid=2-s2.0-85198118002&amp;origin=recordpage" TargetMode="External"/><Relationship Id="rId53" Type="http://schemas.openxmlformats.org/officeDocument/2006/relationships/hyperlink" Target="https://doi.org/10.1038/s41598-024-67954-2" TargetMode="External"/><Relationship Id="rId52" Type="http://schemas.openxmlformats.org/officeDocument/2006/relationships/hyperlink" Target="https://doi.org/10.13165/.icj.2024.06.003" TargetMode="External"/><Relationship Id="rId55" Type="http://schemas.openxmlformats.org/officeDocument/2006/relationships/hyperlink" Target="https://doi.org/10.3390/educsci14121311" TargetMode="External"/><Relationship Id="rId54" Type="http://schemas.openxmlformats.org/officeDocument/2006/relationships/hyperlink" Target="https://www.webofscience.com/wos/woscc/full-record/WOS:001387692300001" TargetMode="External"/><Relationship Id="rId57" Type="http://schemas.openxmlformats.org/officeDocument/2006/relationships/hyperlink" Target="https://www.cogitatiopress.com/mediaandcommunication/article/view/9109" TargetMode="External"/><Relationship Id="rId56" Type="http://schemas.openxmlformats.org/officeDocument/2006/relationships/hyperlink" Target="https://www.webofscience.com/wos/woscc/full-record/WOS:001422680300011" TargetMode="External"/><Relationship Id="rId59" Type="http://schemas.openxmlformats.org/officeDocument/2006/relationships/hyperlink" Target="https://www.ekphrasisjournal.ro/docs/R1/32e3.pdf" TargetMode="External"/><Relationship Id="rId58" Type="http://schemas.openxmlformats.org/officeDocument/2006/relationships/hyperlink" Target="https://doi.org/10.17645/mac.9109"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erasmus-plus.ec.europa.eu/document/erasmus-capacity-building-for-higher-education-projects-proposed-for-funding-in-2024"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ultura.ro/comisia-nationala-pentru-salvgardarea-patrimoniului-cultural-imaterial" TargetMode="External"/><Relationship Id="rId2" Type="http://schemas.openxmlformats.org/officeDocument/2006/relationships/hyperlink" Target="https://www.cnatdcu.ro/paneluri-cnatdcu/" TargetMode="External"/><Relationship Id="rId3" Type="http://schemas.openxmlformats.org/officeDocument/2006/relationships/hyperlink" Target="https://www.aracis.ro/comisii-de-experti-permanenti/"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socioumane.ulbsibiu.ro/wp-content/uploads/2024/07/Comisii-FSSU_2024_2029.pdf" TargetMode="External"/><Relationship Id="rId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socioumane.ulbsibiu.ro/studenti/conferinta-studenteasca/"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4/03/FDI2024-rezultate-preliminare-site.pdf" TargetMode="External"/><Relationship Id="rId2" Type="http://schemas.openxmlformats.org/officeDocument/2006/relationships/hyperlink" Target="https://www.cnfis.ro/wp-content/uploads/2024/03/Anexa1-FDI2024-rezultate-finale.pdf"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1" Type="http://schemas.openxmlformats.org/officeDocument/2006/relationships/hyperlink" Target="https://uefiscdi.gov.ro/resource-864599-PREHEORG2024_listing-8-13.11.2024.pdf" TargetMode="External"/><Relationship Id="rId10" Type="http://schemas.openxmlformats.org/officeDocument/2006/relationships/hyperlink" Target="https://uefiscdi.gov.ro/resource-867526-ROMD2023-REZULTATE-PRELIMINARE_STIINTE-SOCIALE-SI-UMANISTE.pdf" TargetMode="External"/><Relationship Id="rId13" Type="http://schemas.openxmlformats.org/officeDocument/2006/relationships/hyperlink" Target="https://ec.europa.eu/info/funding-tenders/opportunities/portal/screen/opportunities/topic-details/horizon-cl2-2024-democracy-01-04" TargetMode="External"/><Relationship Id="rId12" Type="http://schemas.openxmlformats.org/officeDocument/2006/relationships/hyperlink" Target="https://uefiscdi.gov.ro/resource-867526-ROMD2023-REZULTATE-PRELIMINARE_STIINTE-SOCIALE-SI-UMANISTE.pdf" TargetMode="External"/><Relationship Id="rId15" Type="http://schemas.openxmlformats.org/officeDocument/2006/relationships/hyperlink" Target="https://uefiscdi.gov.ro/resource-864152-TE2023-Proiecte-acceptate-la-finantare_Stiinte-sociale.pdf" TargetMode="External"/><Relationship Id="rId14" Type="http://schemas.openxmlformats.org/officeDocument/2006/relationships/hyperlink" Target="https://ec.europa.eu/info/funding-tenders/opportunities/portal/screen/opportunities/topic-details/horizon-cl2-2024-democracy-01-07" TargetMode="External"/><Relationship Id="rId17" Type="http://schemas.openxmlformats.org/officeDocument/2006/relationships/hyperlink" Target="https://cordis.europa.eu/project/id/101184092" TargetMode="External"/><Relationship Id="rId16" Type="http://schemas.openxmlformats.org/officeDocument/2006/relationships/hyperlink" Target="https://uefiscdi.gov.ro/resource-864216-PCE2023-REZULTATE-FINALE_STIINTE-SOCIALE-SI-ECONOMICE.pdf" TargetMode="External"/><Relationship Id="rId19" Type="http://schemas.openxmlformats.org/officeDocument/2006/relationships/drawing" Target="../drawings/drawing4.xml"/><Relationship Id="rId18" Type="http://schemas.openxmlformats.org/officeDocument/2006/relationships/hyperlink" Target="https://uefiscdi.gov.ro/proiecte-de-cercetare-exploratorie-pce" TargetMode="External"/><Relationship Id="rId1" Type="http://schemas.openxmlformats.org/officeDocument/2006/relationships/hyperlink" Target="https://ec.europa.eu/info/funding-tenders/opportunities/portal/screen/myarea/proposals" TargetMode="External"/><Relationship Id="rId2" Type="http://schemas.openxmlformats.org/officeDocument/2006/relationships/hyperlink" Target="https://ec.europa.eu/info/funding-tenders/opportunities/portal/screen/opportunities/topic-details/erasmus-edu-2024-cbhe-strand-2" TargetMode="External"/><Relationship Id="rId3" Type="http://schemas.openxmlformats.org/officeDocument/2006/relationships/hyperlink" Target="https://ec.europa.eu/info/funding-tenders/opportunities/portal/screen/opportunities/projects-results?keywords=Rethinking%20Co-Creation%20of%20Digital%20and%20Environmental%20Policy%20in%20Systems%20of%20Multilevel%20Governance&amp;isExactMatch=true&amp;order=DESC&amp;pageNumber=1&amp;pageSize=50&amp;sortBy=es_SortDate" TargetMode="External"/><Relationship Id="rId4" Type="http://schemas.openxmlformats.org/officeDocument/2006/relationships/hyperlink" Targe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 TargetMode="External"/><Relationship Id="rId9" Type="http://schemas.openxmlformats.org/officeDocument/2006/relationships/hyperlink" Target="https://uefiscdi.gov.ro/proiect-experimental-demonstrativ" TargetMode="External"/><Relationship Id="rId5" Type="http://schemas.openxmlformats.org/officeDocument/2006/relationships/hyperlink" Target="https://uefiscdi.gov.ro/proiecte-de-cercetare-pentru-stimularea-tinerelor-echipe-independente-te" TargetMode="External"/><Relationship Id="rId6" Type="http://schemas.openxmlformats.org/officeDocument/2006/relationships/hyperlink" Target="https://ec.europa.eu/info/funding-tenders/opportunities/portal/screen/opportunities/topic-details/horizon-cl2-2024-democracy-01-07" TargetMode="External"/><Relationship Id="rId7" Type="http://schemas.openxmlformats.org/officeDocument/2006/relationships/hyperlink" Target="https://uefiscdi.gov.ro/proiecte-de-cercetare-pentru-stimularea-tinerelor-echipe-independente-te" TargetMode="External"/><Relationship Id="rId8" Type="http://schemas.openxmlformats.org/officeDocument/2006/relationships/hyperlink" Target="https://uefiscdi.gov.ro/proiecte-de-cercetare-pentru-stimularea-tinerelor-echipe-independente-te"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onlinelibrary.wiley.com/doi/full/10.1002/pnp.12012" TargetMode="External"/><Relationship Id="rId190" Type="http://schemas.openxmlformats.org/officeDocument/2006/relationships/hyperlink" Target="https://doi.org/10.1002/sd.2967" TargetMode="External"/><Relationship Id="rId42" Type="http://schemas.openxmlformats.org/officeDocument/2006/relationships/hyperlink" Target="https://www.emeraldgrouppublishing.com/journal/joepp?_gl=1*1tywyb5*_ga*MzU3NTU2OTc1LjE3MTU0ODQ3MTE.*_ga_45RWY1YP1V*czE3NDQ4NTU4NTEkbzMkZzEkdDE3NDQ4NTU5NjgkajAkbDAkaDA.&amp;_ga=2.26270077.11598725.1744855852-357556975.1715484711" TargetMode="External"/><Relationship Id="rId41" Type="http://schemas.openxmlformats.org/officeDocument/2006/relationships/hyperlink" Target="https://www.emerald.com/insight/content/doi/10.1108/joepp-05-2022-0120/full/html" TargetMode="External"/><Relationship Id="rId44" Type="http://schemas.openxmlformats.org/officeDocument/2006/relationships/hyperlink" Target="https://link.springer.com/article/10.1007/s12564-024-09954-5" TargetMode="External"/><Relationship Id="rId194" Type="http://schemas.openxmlformats.org/officeDocument/2006/relationships/hyperlink" Target="https://www.proquest.com/openview/c11360b0224ba7eefaedef90dbccaf74/1?cbl=2032164&amp;pq-origsite=gscholar" TargetMode="External"/><Relationship Id="rId43" Type="http://schemas.openxmlformats.org/officeDocument/2006/relationships/hyperlink" Target="https://www.tandfonline.com/doi/citedby/10.1080/23311886.2024.2306753?scroll=top&amp;needAccess=true" TargetMode="External"/><Relationship Id="rId193" Type="http://schemas.openxmlformats.org/officeDocument/2006/relationships/hyperlink" Target="https://www.webofscience.com/wos/woscc/full-record/WOS:001242728500001" TargetMode="External"/><Relationship Id="rId46" Type="http://schemas.openxmlformats.org/officeDocument/2006/relationships/hyperlink" Target="https://www.sciencedirect.com/journal/international-journal-of-law-crime-and-justice/about/insights" TargetMode="External"/><Relationship Id="rId192" Type="http://schemas.openxmlformats.org/officeDocument/2006/relationships/hyperlink" Target="https://link.springer.com/article/10.1007/s41134-024-00317-z" TargetMode="External"/><Relationship Id="rId45" Type="http://schemas.openxmlformats.org/officeDocument/2006/relationships/hyperlink" Target="https://www.sciencedirect.com/science/article/pii/S1756061624000557?casa_token=rtF9qrCpeFMAAAAA:mofey-5N-svwVpQE9K2zHMLfGQ_EXN-ojutDrnZCZuVm4_z7thYcd1YOEqkue7Kr5RUkNz0b-JI" TargetMode="External"/><Relationship Id="rId191" Type="http://schemas.openxmlformats.org/officeDocument/2006/relationships/hyperlink" Target="https://www.webofscience.com/wos/woscc/full-record/WOS:001184832900001" TargetMode="External"/><Relationship Id="rId48" Type="http://schemas.openxmlformats.org/officeDocument/2006/relationships/hyperlink" Target="https://www.emeraldgrouppublishing.com/journal/lodj?distinct_id=%24device%3Ace1f3b02-b198-46f7-a6e1-a36a683cb3ea&amp;_gl=1*pqayiw*_ga*MzU3NTU2OTc1LjE3MTU0ODQ3MTE.*_ga_45RWY1YP1V*MTc0NDg1NTg1MS4zLjEuMTc0NDg1NzI1NC4wLjAuMA..&amp;_ga=2.1161969.11598725.1744855852-357556975.1715484711" TargetMode="External"/><Relationship Id="rId187" Type="http://schemas.openxmlformats.org/officeDocument/2006/relationships/hyperlink" Target="https://www.scopus.com/record/display.uri?eid=2-s2.0-85193507995&amp;origin=recordpage" TargetMode="External"/><Relationship Id="rId47" Type="http://schemas.openxmlformats.org/officeDocument/2006/relationships/hyperlink" Target="https://www.emerald.com/insight/content/doi/10.1108/lodj-11-2023-0649/full/html" TargetMode="External"/><Relationship Id="rId186" Type="http://schemas.openxmlformats.org/officeDocument/2006/relationships/hyperlink" Target="https://www.businessperspectives.org/images/pdf/applications/publishing/templates/article/assets/20009/PMF_2024_01_Romenska.pdf" TargetMode="External"/><Relationship Id="rId185" Type="http://schemas.openxmlformats.org/officeDocument/2006/relationships/hyperlink" Target="https://link.springer.com/chapter/10.1007/978-3-031-48479-7_24" TargetMode="External"/><Relationship Id="rId49" Type="http://schemas.openxmlformats.org/officeDocument/2006/relationships/hyperlink" Target="https://pmc.ncbi.nlm.nih.gov/articles/PMC11474645/" TargetMode="External"/><Relationship Id="rId184" Type="http://schemas.openxmlformats.org/officeDocument/2006/relationships/hyperlink" Target="https://doi.org/10.1007/978-3-031-48479-7_24" TargetMode="External"/><Relationship Id="rId189" Type="http://schemas.openxmlformats.org/officeDocument/2006/relationships/hyperlink" Target="https://link.springer.com/chapter/10.1007/978-3-031-66434-2_4" TargetMode="External"/><Relationship Id="rId188" Type="http://schemas.openxmlformats.org/officeDocument/2006/relationships/hyperlink" Target="https://doi.org/10.1007/978-3-031-66434-2_4" TargetMode="External"/><Relationship Id="rId31" Type="http://schemas.openxmlformats.org/officeDocument/2006/relationships/hyperlink" Target="https://www.sciencedirect.com/science/article/pii/S1471595324002154" TargetMode="External"/><Relationship Id="rId30" Type="http://schemas.openxmlformats.org/officeDocument/2006/relationships/hyperlink" Target="https://www.tandfonline.com/doi/abs/10.1080/21507686.2024.2445309" TargetMode="External"/><Relationship Id="rId33" Type="http://schemas.openxmlformats.org/officeDocument/2006/relationships/hyperlink" Target="https://journals.sagepub.com/doi/abs/10.1177/0095327X241301039" TargetMode="External"/><Relationship Id="rId183" Type="http://schemas.openxmlformats.org/officeDocument/2006/relationships/hyperlink" Target="https://www.scopus.com/record/display.uri?eid=2-s2.0-85205096583&amp;origin=recordpage" TargetMode="External"/><Relationship Id="rId32" Type="http://schemas.openxmlformats.org/officeDocument/2006/relationships/hyperlink" Target="https://ebn.bmj.com/content/27/2/72.info" TargetMode="External"/><Relationship Id="rId182" Type="http://schemas.openxmlformats.org/officeDocument/2006/relationships/hyperlink" Target="https://doi.org/10.59953/paperasia.v40i4b.206" TargetMode="External"/><Relationship Id="rId35" Type="http://schemas.openxmlformats.org/officeDocument/2006/relationships/hyperlink" Target="https://www.sciencedirect.com/science/article/abs/pii/S0006899324005511" TargetMode="External"/><Relationship Id="rId181" Type="http://schemas.openxmlformats.org/officeDocument/2006/relationships/hyperlink" Target="https://www.webofscience.com/wos/woscc/full-record/WOS:001324534800008" TargetMode="External"/><Relationship Id="rId34" Type="http://schemas.openxmlformats.org/officeDocument/2006/relationships/hyperlink" Target="https://pubmed.ncbi.nlm.nih.gov/39639543/" TargetMode="External"/><Relationship Id="rId180" Type="http://schemas.openxmlformats.org/officeDocument/2006/relationships/hyperlink" Target="https://journalarticle.ukm.my/24374/1/122-135%2064866-255923-1-PB.pdf" TargetMode="External"/><Relationship Id="rId37" Type="http://schemas.openxmlformats.org/officeDocument/2006/relationships/hyperlink" Target="https://www.mdpi.com/2079-9292/13/1/186" TargetMode="External"/><Relationship Id="rId176" Type="http://schemas.openxmlformats.org/officeDocument/2006/relationships/hyperlink" Target="https://jois.eu/files/4_1355_Blajer-Golebiewska_Nowak.pdf" TargetMode="External"/><Relationship Id="rId297" Type="http://schemas.openxmlformats.org/officeDocument/2006/relationships/hyperlink" Target="https://link.springer.com/article/10.1007/s00520-024-08500-8" TargetMode="External"/><Relationship Id="rId36" Type="http://schemas.openxmlformats.org/officeDocument/2006/relationships/hyperlink" Target="https://www.sciencedirect.com/science/article/pii/S0165032724014009" TargetMode="External"/><Relationship Id="rId175" Type="http://schemas.openxmlformats.org/officeDocument/2006/relationships/hyperlink" Target="https://www.webofscience.com/wos/woscc/full-record/WOS:001384645800001" TargetMode="External"/><Relationship Id="rId296" Type="http://schemas.openxmlformats.org/officeDocument/2006/relationships/hyperlink" Target="https://link.springer.com/article/10.1007/s11764-023-01382-5" TargetMode="External"/><Relationship Id="rId39" Type="http://schemas.openxmlformats.org/officeDocument/2006/relationships/hyperlink" Target="https://www.mdpi.com/2075-4426/14/7/748" TargetMode="External"/><Relationship Id="rId174" Type="http://schemas.openxmlformats.org/officeDocument/2006/relationships/hyperlink" Target="https://www.proquest.com/openview/21448f6333b8dd7dfeb5af20e135118a/1?cbl=2032386&amp;pq-origsite=gscholar" TargetMode="External"/><Relationship Id="rId295" Type="http://schemas.openxmlformats.org/officeDocument/2006/relationships/hyperlink" Target="https://journals.sagepub.com/doi/abs/10.3233/JVR-230052" TargetMode="External"/><Relationship Id="rId38" Type="http://schemas.openxmlformats.org/officeDocument/2006/relationships/hyperlink" Target="https://www.mdpi.com/2076-393X/12/11/1229" TargetMode="External"/><Relationship Id="rId173" Type="http://schemas.openxmlformats.org/officeDocument/2006/relationships/hyperlink" Target="https://www.webofscience.com/wos/woscc/full-record/WOS:001304781100001" TargetMode="External"/><Relationship Id="rId294" Type="http://schemas.openxmlformats.org/officeDocument/2006/relationships/hyperlink" Target="https://link.springer.com/article/10.1007/s00520-024-08637-6" TargetMode="External"/><Relationship Id="rId179" Type="http://schemas.openxmlformats.org/officeDocument/2006/relationships/hyperlink" Target="https://www.webofscience.com/wos/woscc/full-record/WOS:001366529000001" TargetMode="External"/><Relationship Id="rId178" Type="http://schemas.openxmlformats.org/officeDocument/2006/relationships/hyperlink" Target="https://doi.org/10.3390/su16229679" TargetMode="External"/><Relationship Id="rId299" Type="http://schemas.openxmlformats.org/officeDocument/2006/relationships/hyperlink" Target="https://link.springer.com/article/10.1007/s11764-024-01657-5" TargetMode="External"/><Relationship Id="rId177" Type="http://schemas.openxmlformats.org/officeDocument/2006/relationships/hyperlink" Target="https://www.scopus.com/record/display.uri?eid=2-s2.0-85191335471" TargetMode="External"/><Relationship Id="rId298" Type="http://schemas.openxmlformats.org/officeDocument/2006/relationships/hyperlink" Target="https://journals.plos.org/plosone/article?id=10.1371/journal.pone.0300396" TargetMode="External"/><Relationship Id="rId20" Type="http://schemas.openxmlformats.org/officeDocument/2006/relationships/hyperlink" Target="https://akjournals.com/view/journals/0208/148/1/article-p49.xml" TargetMode="External"/><Relationship Id="rId22" Type="http://schemas.openxmlformats.org/officeDocument/2006/relationships/hyperlink" Target="https://www.amad.org/jspui/handle/123456789/160990" TargetMode="External"/><Relationship Id="rId21" Type="http://schemas.openxmlformats.org/officeDocument/2006/relationships/hyperlink" Target="https://akjournals.com/view/journals/0208/148/1/article-p49.xml" TargetMode="External"/><Relationship Id="rId24" Type="http://schemas.openxmlformats.org/officeDocument/2006/relationships/hyperlink" Target="https://www.sciencedirect.com/science/article/abs/pii/S0197455623001089" TargetMode="External"/><Relationship Id="rId23" Type="http://schemas.openxmlformats.org/officeDocument/2006/relationships/hyperlink" Target="https://www.tandfonline.com/doi/full/10.1080/23279095.2022.2079414" TargetMode="External"/><Relationship Id="rId26" Type="http://schemas.openxmlformats.org/officeDocument/2006/relationships/hyperlink" Target="https://www.sciencedirect.com/science/article/pii/S0272494423002323" TargetMode="External"/><Relationship Id="rId25" Type="http://schemas.openxmlformats.org/officeDocument/2006/relationships/hyperlink" Target="https://www.mdpi.com/2075-4418/14/21/2386" TargetMode="External"/><Relationship Id="rId28" Type="http://schemas.openxmlformats.org/officeDocument/2006/relationships/hyperlink" Target="https://www.cell.com/heliyon/fulltext/S2405-8440(24)07671-0" TargetMode="External"/><Relationship Id="rId27" Type="http://schemas.openxmlformats.org/officeDocument/2006/relationships/hyperlink" Target="https://onlinelibrary.wiley.com/doi/full/10.1002/pon.6371" TargetMode="External"/><Relationship Id="rId29" Type="http://schemas.openxmlformats.org/officeDocument/2006/relationships/hyperlink" Target="https://www.mdpi.com/2076-328X/14/4/339" TargetMode="External"/><Relationship Id="rId11" Type="http://schemas.openxmlformats.org/officeDocument/2006/relationships/hyperlink" Target="https://www.ceeol.com/search/article-detail?id=1304007" TargetMode="External"/><Relationship Id="rId10" Type="http://schemas.openxmlformats.org/officeDocument/2006/relationships/hyperlink" Target="https://www.ceeol.com/search/article-detail?id=1304007" TargetMode="External"/><Relationship Id="rId13" Type="http://schemas.openxmlformats.org/officeDocument/2006/relationships/hyperlink" Target="https://centers.ulbsibiu.ro/ccpisc/wp-content/uploads/2025/02/004_Besoiu-2024-1.pdf" TargetMode="External"/><Relationship Id="rId12" Type="http://schemas.openxmlformats.org/officeDocument/2006/relationships/hyperlink" Target="http://../Downloads/09+Alberto+Basciani++sajt.pdf" TargetMode="External"/><Relationship Id="rId15" Type="http://schemas.openxmlformats.org/officeDocument/2006/relationships/hyperlink" Target="https://brill.com/view/journals/seeu/48/1/article-p84_005.xml" TargetMode="External"/><Relationship Id="rId198" Type="http://schemas.openxmlformats.org/officeDocument/2006/relationships/hyperlink" Target="https://onlinelibrary.wiley.com/doi/10.1111/jopy.12985" TargetMode="External"/><Relationship Id="rId14" Type="http://schemas.openxmlformats.org/officeDocument/2006/relationships/hyperlink" Target="https://centers.ulbsibiu.ro/ccpisc/wp-content/uploads/2025/02/004_Besoiu-2024-1.pdf" TargetMode="External"/><Relationship Id="rId197" Type="http://schemas.openxmlformats.org/officeDocument/2006/relationships/hyperlink" Target="https://www.scopus.com/record/display.uri?eid=2-s2.0-85194170323&amp;origin=recordpage" TargetMode="External"/><Relationship Id="rId17" Type="http://schemas.openxmlformats.org/officeDocument/2006/relationships/hyperlink" Target="https://journals.sagepub.com/doi/full/10.1177/16118944231222713" TargetMode="External"/><Relationship Id="rId196" Type="http://schemas.openxmlformats.org/officeDocument/2006/relationships/hyperlink" Target="https://sls-journal.com.ua/en/journals/tom-7-1-2024/vikonannya-rishen-natsionalnikh-sudiv-u-spravakh-pro-kompensatsiyu-shkodi-zavdanoyi-vnaslidok-zbroynikh-konfliktiv" TargetMode="External"/><Relationship Id="rId16" Type="http://schemas.openxmlformats.org/officeDocument/2006/relationships/hyperlink" Target="https://www.ceeol.com/search/article-detail?id=1317746" TargetMode="External"/><Relationship Id="rId195" Type="http://schemas.openxmlformats.org/officeDocument/2006/relationships/hyperlink" Target="https://www.scopus.com/record/display.uri?eid=2-s2.0-85192717755&amp;origin=recordpage" TargetMode="External"/><Relationship Id="rId19" Type="http://schemas.openxmlformats.org/officeDocument/2006/relationships/hyperlink" Target="https://scholar.google.ro/scholar?as_ylo=2024&amp;hl=ro&amp;as_sdt=2005&amp;sciodt=0,5&amp;cites=12826018843456201381,6330618571761191416&amp;scipsc=" TargetMode="External"/><Relationship Id="rId18" Type="http://schemas.openxmlformats.org/officeDocument/2006/relationships/hyperlink" Target="https://www.tandfonline.com/doi/ref/10.1080/01916599.2024.2332840?scroll=top" TargetMode="External"/><Relationship Id="rId199" Type="http://schemas.openxmlformats.org/officeDocument/2006/relationships/hyperlink" Target="https://journals.sagepub.com/doi/pdf/10.1177/17480485241249007?casa_token=oYHESjCOWCcAAAAA:m4HpGKLZhxo5zltjzbl6ZisyigrmA0aAwFt4oRdvE482xpcjpANkqN6IRHJdUFdDIhoXbnu0VNdPSQ" TargetMode="External"/><Relationship Id="rId84" Type="http://schemas.openxmlformats.org/officeDocument/2006/relationships/hyperlink" Target="https://journals.sagepub.com/doi/full/10.1177/20503121241245069" TargetMode="External"/><Relationship Id="rId83" Type="http://schemas.openxmlformats.org/officeDocument/2006/relationships/hyperlink" Target="https://www.tandfonline.com/doi/full/10.1080/15325024.2024.2402379" TargetMode="External"/><Relationship Id="rId86" Type="http://schemas.openxmlformats.org/officeDocument/2006/relationships/hyperlink" Target="https://link.springer.com/article/10.1007/s10943-024-02107-3" TargetMode="External"/><Relationship Id="rId85" Type="http://schemas.openxmlformats.org/officeDocument/2006/relationships/hyperlink" Target="https://www.taylorfrancis.com/chapters/edit/10.4324/9781003393368-19/religion-spirituality-joshua-wilt-julie-exline" TargetMode="External"/><Relationship Id="rId88" Type="http://schemas.openxmlformats.org/officeDocument/2006/relationships/hyperlink" Target="https://openurl.ebsco.com/EPDB%3Agcd%3A8%3A8172792/detailv2?sid=ebsco%3Aplink%3Ascholar&amp;id=ebsco%3Agcd%3A180130141&amp;crl=c&amp;link_origin=scholar.google.com" TargetMode="External"/><Relationship Id="rId150" Type="http://schemas.openxmlformats.org/officeDocument/2006/relationships/hyperlink" Target="https://link.springer.com/article/10.1007/s13132-024-02312-1" TargetMode="External"/><Relationship Id="rId271" Type="http://schemas.openxmlformats.org/officeDocument/2006/relationships/hyperlink" Target="https://bioethicsjournal.ru/0201-7083/article/view/652122" TargetMode="External"/><Relationship Id="rId87" Type="http://schemas.openxmlformats.org/officeDocument/2006/relationships/hyperlink" Target="https://www.mdpi.com/2077-1444/15/1/90" TargetMode="External"/><Relationship Id="rId270" Type="http://schemas.openxmlformats.org/officeDocument/2006/relationships/hyperlink" Target="https://journals.sagepub.com/doi/abs/10.1177/15248380241271387" TargetMode="External"/><Relationship Id="rId89" Type="http://schemas.openxmlformats.org/officeDocument/2006/relationships/hyperlink" Target="https://www.sciencedirect.com/science/article/pii/S0022347623007618" TargetMode="External"/><Relationship Id="rId80" Type="http://schemas.openxmlformats.org/officeDocument/2006/relationships/hyperlink" Target="https://onlinelibrary.wiley.com/doi/abs/10.1111/jocn.17052" TargetMode="External"/><Relationship Id="rId82" Type="http://schemas.openxmlformats.org/officeDocument/2006/relationships/hyperlink" Target="https://www.sciencedirect.com/science/article/pii/S2666142X24000328" TargetMode="External"/><Relationship Id="rId81" Type="http://schemas.openxmlformats.org/officeDocument/2006/relationships/hyperlink" Target="https://www.tandfonline.com/doi/full/10.1080/09540261.2024.2357668?casa_token=pMgIuYGi9GkAAAAA%3Ar1swffEUCmbM9pWef5PiH_5NITgYR72HS3G9o8mqn2GdiWFDOJFbnrl-SyB7IKqUU6NnzbxIbv8"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editura/bam_detaliu/C46" TargetMode="External"/><Relationship Id="rId149" Type="http://schemas.openxmlformats.org/officeDocument/2006/relationships/hyperlink" Target="https://www.webofscience.com/wos/woscc/full-record/WOS:001175629100001" TargetMode="External"/><Relationship Id="rId4" Type="http://schemas.openxmlformats.org/officeDocument/2006/relationships/hyperlink" Target="https://www.peterlang.com/document/1406309" TargetMode="External"/><Relationship Id="rId148" Type="http://schemas.openxmlformats.org/officeDocument/2006/relationships/hyperlink" Target="https://www.cell.com/heliyon/pdf/S2405-8440(24)00166-X.pdf" TargetMode="External"/><Relationship Id="rId269" Type="http://schemas.openxmlformats.org/officeDocument/2006/relationships/hyperlink" Target="https://151051ahy-y-https-journals-sagepub-com.z.e-nformation.ro/doi/full/10.3233/WOR-220707" TargetMode="External"/><Relationship Id="rId9" Type="http://schemas.openxmlformats.org/officeDocument/2006/relationships/hyperlink" Target="https://www.google.ro/books/edition/A_United_Europe_of_Things/GbjrEAAAQBAJ?hl=en&amp;gbpv=1" TargetMode="External"/><Relationship Id="rId143" Type="http://schemas.openxmlformats.org/officeDocument/2006/relationships/hyperlink" Target="https://www.webofscience.com/wos/woscc/full-record/WOS:001196243900004" TargetMode="External"/><Relationship Id="rId264" Type="http://schemas.openxmlformats.org/officeDocument/2006/relationships/hyperlink" Target="https://dialnet.unirioja.es/servlet/articulo?codigo=9719511" TargetMode="External"/><Relationship Id="rId142" Type="http://schemas.openxmlformats.org/officeDocument/2006/relationships/hyperlink" Target="https://revistas.ufpr.br/made/article/download/89658/51651" TargetMode="External"/><Relationship Id="rId263" Type="http://schemas.openxmlformats.org/officeDocument/2006/relationships/hyperlink" Target="https://dialnet.unirioja.es/servlet/articulo?codigo=9567239" TargetMode="External"/><Relationship Id="rId141" Type="http://schemas.openxmlformats.org/officeDocument/2006/relationships/hyperlink" Target="https://link.springer.com/article/10.1007/s11356-024-34611-0" TargetMode="External"/><Relationship Id="rId262" Type="http://schemas.openxmlformats.org/officeDocument/2006/relationships/hyperlink" Target="https://nasenjournals.onlinelibrary.wiley.com/doi/abs/10.1111/1471-3802.12624" TargetMode="External"/><Relationship Id="rId140" Type="http://schemas.openxmlformats.org/officeDocument/2006/relationships/hyperlink" Target="https://doi.org/10.1007/s11356-024-34611-0" TargetMode="External"/><Relationship Id="rId261" Type="http://schemas.openxmlformats.org/officeDocument/2006/relationships/hyperlink" Target="https://seer.ucp.br/seer/index.php/synesis/article/view/2955" TargetMode="External"/><Relationship Id="rId5" Type="http://schemas.openxmlformats.org/officeDocument/2006/relationships/hyperlink" Target="https://www.peterlang.com/document/1406309" TargetMode="External"/><Relationship Id="rId147" Type="http://schemas.openxmlformats.org/officeDocument/2006/relationships/hyperlink" Target="https://www.webofscience.com/wos/woscc/full-record/WOS:001173086700006" TargetMode="External"/><Relationship Id="rId268" Type="http://schemas.openxmlformats.org/officeDocument/2006/relationships/hyperlink" Target="https://1510g1ahk-y-https-link-springer-com.z.e-nformation.ro/article/10.1007/s00520-024-08637-6" TargetMode="External"/><Relationship Id="rId6" Type="http://schemas.openxmlformats.org/officeDocument/2006/relationships/hyperlink" Target="https://www.peterlang.com/document/1406309" TargetMode="External"/><Relationship Id="rId146" Type="http://schemas.openxmlformats.org/officeDocument/2006/relationships/hyperlink" Target="https://link.springer.com/article/10.1007/s11356-024-32544-2" TargetMode="External"/><Relationship Id="rId267" Type="http://schemas.openxmlformats.org/officeDocument/2006/relationships/hyperlink" Target="https://1510y1ahf-y-https-www-emerald-com.z.e-nformation.ro/insight/content/doi/10.1108/er-04-2024-624/full/html" TargetMode="External"/><Relationship Id="rId7" Type="http://schemas.openxmlformats.org/officeDocument/2006/relationships/hyperlink" Target="https://www.peterlang.com/document/1406309" TargetMode="External"/><Relationship Id="rId145" Type="http://schemas.openxmlformats.org/officeDocument/2006/relationships/hyperlink" Target="https://www.webofscience.com/wos/woscc/full-record/WOS:001241349000001" TargetMode="External"/><Relationship Id="rId266" Type="http://schemas.openxmlformats.org/officeDocument/2006/relationships/hyperlink" Target="https://www.researchgate.net/profile/Ahmad-Chaeroni/publication/385423229_Sports_and_mind_A_systematic_review_of_physical_activity_and_mental_well-being_in_the_modern_era/links/672d861cdb208342def1746a/Sports-and-mind-A-systematic-review-of-physical-activity-and-mental-well-being-in-the-modern-era.pdf" TargetMode="External"/><Relationship Id="rId8" Type="http://schemas.openxmlformats.org/officeDocument/2006/relationships/hyperlink" Target="https://www.peterlang.com/document/1406309" TargetMode="External"/><Relationship Id="rId144" Type="http://schemas.openxmlformats.org/officeDocument/2006/relationships/hyperlink" Target="https://www.sciencedirect.com/science/article/pii/S0378778824003785" TargetMode="External"/><Relationship Id="rId265" Type="http://schemas.openxmlformats.org/officeDocument/2006/relationships/hyperlink" Target="https://www.icaseonline.net/journal/index.php/sei/article/view/868" TargetMode="External"/><Relationship Id="rId73" Type="http://schemas.openxmlformats.org/officeDocument/2006/relationships/hyperlink" Target="https://www.proquest.com/docview/3155736162?pq-origsite=gscholar&amp;fromopenview=true&amp;sourcetype=Scholarly%20Journals" TargetMode="External"/><Relationship Id="rId72" Type="http://schemas.openxmlformats.org/officeDocument/2006/relationships/hyperlink" Target="https://journals.sagepub.com/doi/full/10.1177/21582440241242860" TargetMode="External"/><Relationship Id="rId75" Type="http://schemas.openxmlformats.org/officeDocument/2006/relationships/hyperlink" Target="https://www.tandfonline.com/doi/full/10.1080/08870446.2022.2070620?casa_token=TFF9CuBACyoAAAAA%3ABcf6B46d2PTQfT7cKhC8lvM7WKYH7csFiQHYWaYWNvRhBBogHhKFcngnW7964LP8S_kOPi2Z5dw" TargetMode="External"/><Relationship Id="rId74" Type="http://schemas.openxmlformats.org/officeDocument/2006/relationships/hyperlink" Target="https://link.springer.com/chapter/10.1007/978-3-031-74485-3_35" TargetMode="External"/><Relationship Id="rId77" Type="http://schemas.openxmlformats.org/officeDocument/2006/relationships/hyperlink" Target="https://www.frontiersin.org/journals/endocrinology/articles/10.3389/fendo.2024.1368132/full" TargetMode="External"/><Relationship Id="rId260" Type="http://schemas.openxmlformats.org/officeDocument/2006/relationships/hyperlink" Target="https://www.ojs.literacyinstitute.org/index.php/ijqr/article/view/1232" TargetMode="External"/><Relationship Id="rId76" Type="http://schemas.openxmlformats.org/officeDocument/2006/relationships/hyperlink" Target="https://www.sciencedirect.com/science/article/pii/S1871402124001334" TargetMode="External"/><Relationship Id="rId79" Type="http://schemas.openxmlformats.org/officeDocument/2006/relationships/hyperlink" Target="https://eurjther.com/index.php/home/article/view/2145" TargetMode="External"/><Relationship Id="rId78" Type="http://schemas.openxmlformats.org/officeDocument/2006/relationships/hyperlink" Target="https://onlinelibrary.wiley.com/doi/abs/10.1111/ijn.13190" TargetMode="External"/><Relationship Id="rId71" Type="http://schemas.openxmlformats.org/officeDocument/2006/relationships/hyperlink" Target="https://onlinelibrary.wiley.com/doi/abs/10.1111/jan.16511" TargetMode="External"/><Relationship Id="rId70" Type="http://schemas.openxmlformats.org/officeDocument/2006/relationships/hyperlink" Target="https://www.mdpi.com/2071-1050/16/8/3399" TargetMode="External"/><Relationship Id="rId139" Type="http://schemas.openxmlformats.org/officeDocument/2006/relationships/hyperlink" Target="https://www.webofscience.com/wos/woscc/full-record/WOS:001283851000001" TargetMode="External"/><Relationship Id="rId138" Type="http://schemas.openxmlformats.org/officeDocument/2006/relationships/hyperlink" Target="https://link.springer.com/article/10.1007/s41060-024-00616-8" TargetMode="External"/><Relationship Id="rId259" Type="http://schemas.openxmlformats.org/officeDocument/2006/relationships/hyperlink" Target="https://1510a1a9e-y-https-www-sciencedirect-com.z.e-nformation.ro/science/article/pii/S2405844024047339?via%3Dihub" TargetMode="External"/><Relationship Id="rId137" Type="http://schemas.openxmlformats.org/officeDocument/2006/relationships/hyperlink" Target="https://www.webofscience.com/wos/woscc/full-record/WOS:001453938800001" TargetMode="External"/><Relationship Id="rId258" Type="http://schemas.openxmlformats.org/officeDocument/2006/relationships/hyperlink" Target="https://www.mdpi.com/2227-7102/14/6/567" TargetMode="External"/><Relationship Id="rId132" Type="http://schemas.openxmlformats.org/officeDocument/2006/relationships/hyperlink" Target="https://iopscience.iop.org/article/10.1088/2515-7620/ad5791/pdf" TargetMode="External"/><Relationship Id="rId253" Type="http://schemas.openxmlformats.org/officeDocument/2006/relationships/hyperlink" Target="https://cybercrimejournal.com/menuscript/index.php/cybercrimejournal/article/view/329" TargetMode="External"/><Relationship Id="rId131" Type="http://schemas.openxmlformats.org/officeDocument/2006/relationships/hyperlink" Target="https://www.webofscience.com/wos/woscc/full-record/WOS:001366786800001" TargetMode="External"/><Relationship Id="rId252" Type="http://schemas.openxmlformats.org/officeDocument/2006/relationships/hyperlink" Target="https://www.icesi.edu.co/revistas/index.php/trans-pasando_fronteras/article/view/6184" TargetMode="External"/><Relationship Id="rId130" Type="http://schemas.openxmlformats.org/officeDocument/2006/relationships/hyperlink" Target="https://www.sciencedirect.com/science/article/abs/pii/S0313592624003254" TargetMode="External"/><Relationship Id="rId251" Type="http://schemas.openxmlformats.org/officeDocument/2006/relationships/hyperlink" Target="https://link.springer.com/article/10.1007/s42380-024-00267-0" TargetMode="External"/><Relationship Id="rId250" Type="http://schemas.openxmlformats.org/officeDocument/2006/relationships/hyperlink" Target="https://www.emerald.com/insight/content/doi/10.1108/k-12-2022-1667/full/html" TargetMode="External"/><Relationship Id="rId136" Type="http://schemas.openxmlformats.org/officeDocument/2006/relationships/hyperlink" Target="https://doi.org/10.3390/su17062707" TargetMode="External"/><Relationship Id="rId257" Type="http://schemas.openxmlformats.org/officeDocument/2006/relationships/hyperlink" Target="https://malque.pub/ojs/index.php/mr/article/view/5198" TargetMode="External"/><Relationship Id="rId135" Type="http://schemas.openxmlformats.org/officeDocument/2006/relationships/hyperlink" Target="https://www.webofscience.com/wos/woscc/full-record/WOS:001443670700001" TargetMode="External"/><Relationship Id="rId256" Type="http://schemas.openxmlformats.org/officeDocument/2006/relationships/hyperlink" Target="https://www.tandfonline.com/doi/abs/10.1080/0144929X.2023.2209801" TargetMode="External"/><Relationship Id="rId134" Type="http://schemas.openxmlformats.org/officeDocument/2006/relationships/hyperlink" Target="https://www.sciencedirect.com/science/article/pii/S2211467X25000446" TargetMode="External"/><Relationship Id="rId255" Type="http://schemas.openxmlformats.org/officeDocument/2006/relationships/hyperlink" Target="https://1510a19kb-y-https-www-sciencedirect-com.z.e-nformation.ro/science/article/pii/S2405844023105378?via%3Dihub" TargetMode="External"/><Relationship Id="rId133" Type="http://schemas.openxmlformats.org/officeDocument/2006/relationships/hyperlink" Target="https://www.webofscience.com/wos/woscc/full-record/WOS:001253575500001" TargetMode="External"/><Relationship Id="rId254" Type="http://schemas.openxmlformats.org/officeDocument/2006/relationships/hyperlink" Target="https://jscires.org/article/7009" TargetMode="External"/><Relationship Id="rId62" Type="http://schemas.openxmlformats.org/officeDocument/2006/relationships/hyperlink" Target="https://www.proquest.com/docview/3155736162?pq-origsite=gscholar&amp;fromopenview=true&amp;sourcetype=Scholarly%20Journals" TargetMode="External"/><Relationship Id="rId61" Type="http://schemas.openxmlformats.org/officeDocument/2006/relationships/hyperlink" Target="https://journals.sagepub.com/doi/full/10.1177/21582440241242860" TargetMode="External"/><Relationship Id="rId64" Type="http://schemas.openxmlformats.org/officeDocument/2006/relationships/hyperlink" Target="https://journals.sagepub.com/doi/abs/10.1177/0095327X241301039" TargetMode="External"/><Relationship Id="rId63" Type="http://schemas.openxmlformats.org/officeDocument/2006/relationships/hyperlink" Target="https://link.springer.com/chapter/10.1007/978-3-031-74485-3_35" TargetMode="External"/><Relationship Id="rId66" Type="http://schemas.openxmlformats.org/officeDocument/2006/relationships/hyperlink" Target="https://1510913mz-y-https-www-scopus-com.z.e-nformation.ro/record/display.uri?eid=2-s2.0-85208376719&amp;origin=resultslist&amp;sort=plf-f&amp;src=s&amp;sot=cite&amp;sdt=a&amp;s=ref%282-s2.0-84904381236%29&amp;sessionSearchId=b0b6e8ca07197f8136d3a8a1655305a8" TargetMode="External"/><Relationship Id="rId172" Type="http://schemas.openxmlformats.org/officeDocument/2006/relationships/hyperlink" Target="https://doi.org/10.3390/min14080846" TargetMode="External"/><Relationship Id="rId293" Type="http://schemas.openxmlformats.org/officeDocument/2006/relationships/hyperlink" Target="https://onlinelibrary.wiley.com/doi/full/10.1002/pon.70036" TargetMode="External"/><Relationship Id="rId65" Type="http://schemas.openxmlformats.org/officeDocument/2006/relationships/hyperlink" Target="https://1510q13lp-y-https-www-webofscience-com.z.e-nformation.ro/wos/woscc/citation-report/af288f2e-f03b-4b83-be63-8d1bcc4be0fa-0159c5d0bc" TargetMode="External"/><Relationship Id="rId171" Type="http://schemas.openxmlformats.org/officeDocument/2006/relationships/hyperlink" Target="https://www.webofscience.com/wos/woscc/full-record/WOS:001004900600001" TargetMode="External"/><Relationship Id="rId292" Type="http://schemas.openxmlformats.org/officeDocument/2006/relationships/hyperlink" Target="https://link.springer.com/article/10.1007/s11764-023-01432-y" TargetMode="External"/><Relationship Id="rId68" Type="http://schemas.openxmlformats.org/officeDocument/2006/relationships/hyperlink" Target="https://1510913q8-y-https-www-scopus-com.z.e-nformation.ro/record/display.uri?eid=2-s2.0-85203091683&amp;origin=resultslist&amp;sort=plf-f&amp;src=s&amp;sot=b&amp;sdt=b&amp;s=TITLE-ABS-KEY%28The+Mediating+Role+of+Workplace+Loneliness+in+the+Effect+of+Resilience+on+Work+Alienation+in+Nurses%29" TargetMode="External"/><Relationship Id="rId170" Type="http://schemas.openxmlformats.org/officeDocument/2006/relationships/hyperlink" Target="https://www.tandfonline.com/doi/abs/10.1080/14747731.2023.2222482" TargetMode="External"/><Relationship Id="rId291" Type="http://schemas.openxmlformats.org/officeDocument/2006/relationships/hyperlink" Target="https://www.tandfonline.com/doi/full/10.2217/lmt-2023-0013" TargetMode="External"/><Relationship Id="rId67" Type="http://schemas.openxmlformats.org/officeDocument/2006/relationships/hyperlink" Target="https://1510q13lp-y-https-www-webofscience-com.z.e-nformation.ro/wos/woscc/full-record/WOS:001185972500001" TargetMode="External"/><Relationship Id="rId290" Type="http://schemas.openxmlformats.org/officeDocument/2006/relationships/hyperlink" Target="https://link.springer.com/article/10.1007/S11764-022-01223-X" TargetMode="External"/><Relationship Id="rId60" Type="http://schemas.openxmlformats.org/officeDocument/2006/relationships/hyperlink" Target="https://onlinelibrary.wiley.com/doi/abs/10.1111/jan.16511" TargetMode="External"/><Relationship Id="rId165" Type="http://schemas.openxmlformats.org/officeDocument/2006/relationships/hyperlink" Target="https://www.webofscience.com/wos/woscc/full-record/WOS:001176073700001" TargetMode="External"/><Relationship Id="rId286" Type="http://schemas.openxmlformats.org/officeDocument/2006/relationships/hyperlink" Target="https://link.springer.com/article/10.1007/s11764-024-01576-5" TargetMode="External"/><Relationship Id="rId69" Type="http://schemas.openxmlformats.org/officeDocument/2006/relationships/hyperlink" Target="https://onlinelibrary.wiley.com/doi/abs/10.1002/sd.3110" TargetMode="External"/><Relationship Id="rId164" Type="http://schemas.openxmlformats.org/officeDocument/2006/relationships/hyperlink" Target="https://doi.org/10.1016/j.resourpol.2024.104696" TargetMode="External"/><Relationship Id="rId285" Type="http://schemas.openxmlformats.org/officeDocument/2006/relationships/hyperlink" Target="https://journals.lww.com/cancernursingonline/fulltext/9900/returning_to_work_after_cancer_treatment__an.334.aspx" TargetMode="External"/><Relationship Id="rId163" Type="http://schemas.openxmlformats.org/officeDocument/2006/relationships/hyperlink" Target="https://www.webofscience.com/wos/woscc/full-record/WOS:001245846600001" TargetMode="External"/><Relationship Id="rId284" Type="http://schemas.openxmlformats.org/officeDocument/2006/relationships/hyperlink" Target="https://link.springer.com/article/10.1007/s11764-024-01657-5" TargetMode="External"/><Relationship Id="rId162" Type="http://schemas.openxmlformats.org/officeDocument/2006/relationships/hyperlink" Target="https://doi.org/10.3390/en17112685" TargetMode="External"/><Relationship Id="rId283" Type="http://schemas.openxmlformats.org/officeDocument/2006/relationships/hyperlink" Target="https://journals.sagepub.com/doi/full/10.1177/13591053241234748?casa_token=S2aCzwck-vcAAAAA%3A_r3uRZ0KAMkAAdgXyphieAiX9l_FpGfWEVvCUyrj_wYzUlfdYs_zrARJBtu-3LyHFnPJ0R3Nzyoq" TargetMode="External"/><Relationship Id="rId169" Type="http://schemas.openxmlformats.org/officeDocument/2006/relationships/hyperlink" Target="https://www.webofscience.com/wos/woscc/full-record/WOS:001133630000001" TargetMode="External"/><Relationship Id="rId168" Type="http://schemas.openxmlformats.org/officeDocument/2006/relationships/hyperlink" Target="https://doi.org/10.1016/j.resourpol.2023.104257" TargetMode="External"/><Relationship Id="rId289" Type="http://schemas.openxmlformats.org/officeDocument/2006/relationships/hyperlink" Target="https://link.springer.com/article/10.1007/s11764-023-01421-1" TargetMode="External"/><Relationship Id="rId167" Type="http://schemas.openxmlformats.org/officeDocument/2006/relationships/hyperlink" Target="https://www.webofscience.com/wos/woscc/full-record/WOS:001249273400029" TargetMode="External"/><Relationship Id="rId288" Type="http://schemas.openxmlformats.org/officeDocument/2006/relationships/hyperlink" Target="https://link.springer.com/article/10.1007/s00520-024-08571-7" TargetMode="External"/><Relationship Id="rId166" Type="http://schemas.openxmlformats.org/officeDocument/2006/relationships/hyperlink" Target="https://www.nature.com/articles/s41598-024-64535-1" TargetMode="External"/><Relationship Id="rId287" Type="http://schemas.openxmlformats.org/officeDocument/2006/relationships/hyperlink" Target="https://link.springer.com/article/10.1186/s12909-024-05705-7" TargetMode="External"/><Relationship Id="rId51" Type="http://schemas.openxmlformats.org/officeDocument/2006/relationships/hyperlink" Target="https://www.mdpi.com/2227-9059/12/7/1398" TargetMode="External"/><Relationship Id="rId50" Type="http://schemas.openxmlformats.org/officeDocument/2006/relationships/hyperlink" Target="https://www.egms.de/static/en/journals/zma/about.htm" TargetMode="External"/><Relationship Id="rId53" Type="http://schemas.openxmlformats.org/officeDocument/2006/relationships/hyperlink" Target="https://www.mdpi.com/1648-9144/60/4/563" TargetMode="External"/><Relationship Id="rId52" Type="http://schemas.openxmlformats.org/officeDocument/2006/relationships/hyperlink" Target="https://www.mdpi.com/journal/biomedicines/indexing" TargetMode="External"/><Relationship Id="rId55" Type="http://schemas.openxmlformats.org/officeDocument/2006/relationships/hyperlink" Target="https://www.mdpi.com/2077-0383/13/5/1361" TargetMode="External"/><Relationship Id="rId161" Type="http://schemas.openxmlformats.org/officeDocument/2006/relationships/hyperlink" Target="https://www.sciencedirect.com/science/article/pii/S095937802400150X" TargetMode="External"/><Relationship Id="rId282" Type="http://schemas.openxmlformats.org/officeDocument/2006/relationships/hyperlink" Target="https://link.springer.com/article/10.1007/s11764-022-01202-2" TargetMode="External"/><Relationship Id="rId54" Type="http://schemas.openxmlformats.org/officeDocument/2006/relationships/hyperlink" Target="https://www.mdpi.com/2305-6304/12/6/421" TargetMode="External"/><Relationship Id="rId160" Type="http://schemas.openxmlformats.org/officeDocument/2006/relationships/hyperlink" Target="https://doi.org/10.1016/j.gloenvcha.2024.102946" TargetMode="External"/><Relationship Id="rId281" Type="http://schemas.openxmlformats.org/officeDocument/2006/relationships/hyperlink" Target="https://www.sciencedirect.com/science/article/abs/pii/S1462388924000917?casa_token=j1yPkHQtkX0AAAAA:mXrlo5OMjJGhWoQzoY_tF8eyVq21udNhjAsKHERgrMAtlBeKRD8dE89gEcciESyKciKxKv74jw" TargetMode="External"/><Relationship Id="rId57" Type="http://schemas.openxmlformats.org/officeDocument/2006/relationships/hyperlink" Target="https://www.cambridge.org/core/journals/palliative-and-supportive-care/article/perceived-organizational-support-moderates-the-effect-of-job-demands-on-outcomes-testing-the-jdr-model-in-italian-oncology-nurses/64B7E1953A5DBCD11CEEEC3F49154A40" TargetMode="External"/><Relationship Id="rId280" Type="http://schemas.openxmlformats.org/officeDocument/2006/relationships/hyperlink" Target="https://link.springer.com/article/10.1007/s10926-024-10252-5" TargetMode="External"/><Relationship Id="rId56" Type="http://schemas.openxmlformats.org/officeDocument/2006/relationships/hyperlink" Target="https://www.mdpi.com/2039-7283/14/4/110" TargetMode="External"/><Relationship Id="rId159" Type="http://schemas.openxmlformats.org/officeDocument/2006/relationships/hyperlink" Target="https://www.webofscience.com/wos/woscc/full-record/WOS:001326941300001" TargetMode="External"/><Relationship Id="rId59" Type="http://schemas.openxmlformats.org/officeDocument/2006/relationships/hyperlink" Target="https://www.mdpi.com/2071-1050/16/8/3399" TargetMode="External"/><Relationship Id="rId154" Type="http://schemas.openxmlformats.org/officeDocument/2006/relationships/hyperlink" Target="https://www.tandfonline.com/doi/abs/10.1080/14765284.2024.2334553" TargetMode="External"/><Relationship Id="rId275" Type="http://schemas.openxmlformats.org/officeDocument/2006/relationships/hyperlink" Target="https://www.sciencedirect.com/science/article/abs/pii/S1040842824001653?casa_token=dir5PY3blxYAAAAA:OO7acE7m8OkuE6UyHrDktzgsL7pkZv4qnZSf0NI7UFHm8dZXBteTmDAvhn2IsckawsNDExQkWw" TargetMode="External"/><Relationship Id="rId58" Type="http://schemas.openxmlformats.org/officeDocument/2006/relationships/hyperlink" Target="https://onlinelibrary.wiley.com/doi/abs/10.1002/sd.3110" TargetMode="External"/><Relationship Id="rId153" Type="http://schemas.openxmlformats.org/officeDocument/2006/relationships/hyperlink" Target="https://www.webofscience.com/wos/woscc/full-record/WOS:001277371100001" TargetMode="External"/><Relationship Id="rId274" Type="http://schemas.openxmlformats.org/officeDocument/2006/relationships/hyperlink" Target="https://www.businessperspectives.org/index.php/journals/problems-and-perspectives-in-management/issue-461/determinants-influencing-productivity-in-unicorn-startups-roles-of-new-ways-of-working-and-work-engagement" TargetMode="External"/><Relationship Id="rId152" Type="http://schemas.openxmlformats.org/officeDocument/2006/relationships/hyperlink" Target="https://doi.org/10.3390/w16141952" TargetMode="External"/><Relationship Id="rId273" Type="http://schemas.openxmlformats.org/officeDocument/2006/relationships/hyperlink" Target="https://www.emerald.com/insight/content/doi/10.1108/er-09-2023-0491/full/html" TargetMode="External"/><Relationship Id="rId151" Type="http://schemas.openxmlformats.org/officeDocument/2006/relationships/hyperlink" Target="https://www.webofscience.com/wos/woscc/full-record/WOS:001319485700001" TargetMode="External"/><Relationship Id="rId272" Type="http://schemas.openxmlformats.org/officeDocument/2006/relationships/hyperlink" Target="https://link.springer.com/article/10.1186/s12889-024-19328-6" TargetMode="External"/><Relationship Id="rId158" Type="http://schemas.openxmlformats.org/officeDocument/2006/relationships/hyperlink" Target="https://www.sciencedirect.com/science/article/abs/pii/S2214629624003645" TargetMode="External"/><Relationship Id="rId279" Type="http://schemas.openxmlformats.org/officeDocument/2006/relationships/hyperlink" Target="https://www.tandfonline.com/doi/full/10.2144/fsoa-2023-0229" TargetMode="External"/><Relationship Id="rId157" Type="http://schemas.openxmlformats.org/officeDocument/2006/relationships/hyperlink" Target="https://link.springer.com/chapter/10.1007/978-3-031-55448-3_15" TargetMode="External"/><Relationship Id="rId278" Type="http://schemas.openxmlformats.org/officeDocument/2006/relationships/hyperlink" Target="https://onlinelibrary.wiley.com/journal/21610045/journal-metrics" TargetMode="External"/><Relationship Id="rId156" Type="http://schemas.openxmlformats.org/officeDocument/2006/relationships/hyperlink" Target="https://doi.org/10.1007/978-3-031-55448-3_15" TargetMode="External"/><Relationship Id="rId277" Type="http://schemas.openxmlformats.org/officeDocument/2006/relationships/hyperlink" Target="https://pmc.ncbi.nlm.nih.gov/articles/PMC11410488/" TargetMode="External"/><Relationship Id="rId155" Type="http://schemas.openxmlformats.org/officeDocument/2006/relationships/hyperlink" Target="https://www.webofscience.com/wos/woscc/full-record/WOS:001203824400001" TargetMode="External"/><Relationship Id="rId276" Type="http://schemas.openxmlformats.org/officeDocument/2006/relationships/hyperlink" Target="https://link.springer.com/article/10.1007/s00520-024-08637-6" TargetMode="External"/><Relationship Id="rId107" Type="http://schemas.openxmlformats.org/officeDocument/2006/relationships/hyperlink" Target="https://1510q0r43-y-https-www-webofscience-com.z.e-nformation.ro/wos/woscc/summary/dee52b9f-1144-4ed6-aa0e-b1c58a84a472-0158392dc1/date-descending/1" TargetMode="External"/><Relationship Id="rId228" Type="http://schemas.openxmlformats.org/officeDocument/2006/relationships/hyperlink" Target="https://onlinelibrary.wiley.com/doi/abs/10.1111/grow.12703" TargetMode="External"/><Relationship Id="rId349" Type="http://schemas.openxmlformats.org/officeDocument/2006/relationships/hyperlink" Target="https://www.cambridge.org/core/journals/nationalities-papers/article/citytext-as-mapping-a-territory-polish-streets-in-berlin/1EF20B7EA86BBEAFA369B179F94EFC84" TargetMode="External"/><Relationship Id="rId106" Type="http://schemas.openxmlformats.org/officeDocument/2006/relationships/hyperlink" Target="https://1510q0r43-y-https-www-webofscience-com.z.e-nformation.ro/wos/woscc/summary/62282cb1-0e92-4808-88ba-caf783b58201-015838d356/date-descending/1" TargetMode="External"/><Relationship Id="rId227" Type="http://schemas.openxmlformats.org/officeDocument/2006/relationships/hyperlink" Target="https://sajim.co.za/index.php/sajim/article/view/1641" TargetMode="External"/><Relationship Id="rId348" Type="http://schemas.openxmlformats.org/officeDocument/2006/relationships/hyperlink" Target="https://www.cambridge.org/core/journals/nationalities-papers/article/citytext-as-mapping-a-territory-polish-streets-in-berlin/1EF20B7EA86BBEAFA369B179F94EFC84" TargetMode="External"/><Relationship Id="rId105" Type="http://schemas.openxmlformats.org/officeDocument/2006/relationships/hyperlink" Target="https://1510q0qzy-y-https-www-webofscience-com.z.e-nformation.ro/wos/woscc/full-record/WOS:000747369400001" TargetMode="External"/><Relationship Id="rId226" Type="http://schemas.openxmlformats.org/officeDocument/2006/relationships/hyperlink" Target="https://ouci.dntb.gov.ua/en/works/4YEwxkP4/" TargetMode="External"/><Relationship Id="rId347" Type="http://schemas.openxmlformats.org/officeDocument/2006/relationships/hyperlink" Target="https://www.tandfonline.com/doi/full/10.1080/17549175.2024.2415631" TargetMode="External"/><Relationship Id="rId104" Type="http://schemas.openxmlformats.org/officeDocument/2006/relationships/hyperlink" Target="https://www.cambridge.org/core/journals/contemporary-european-history/article/abs/police-vs-party-institutional-hierarchies-and-agency-in-soviet-moldavia-19441952/AE1EA385C921160736F491783BD5657D" TargetMode="External"/><Relationship Id="rId225" Type="http://schemas.openxmlformats.org/officeDocument/2006/relationships/hyperlink" Target="https://www.ivysci.com/en/articles/4765796__Communism_in_Postcommunist_Romania_An_Ambivalent_Legacy" TargetMode="External"/><Relationship Id="rId346" Type="http://schemas.openxmlformats.org/officeDocument/2006/relationships/hyperlink" Target="https://www.sciencedirect.com/science/article/pii/S2664328624000391" TargetMode="External"/><Relationship Id="rId109" Type="http://schemas.openxmlformats.org/officeDocument/2006/relationships/hyperlink" Target="https://1510q0r43-y-https-www-webofscience-com.z.e-nformation.ro/wos/woscc/summary/f00e8dba-0548-4e9f-942d-c5b5408191e2-0158392e3b/date-descending/1" TargetMode="External"/><Relationship Id="rId108" Type="http://schemas.openxmlformats.org/officeDocument/2006/relationships/hyperlink" Target="https://1510q0r43-y-https-www-webofscience-com.z.e-nformation.ro/wos/woscc/summary/f00e8dba-0548-4e9f-942d-c5b5408191e2-0158392e3b/date-descending/1" TargetMode="External"/><Relationship Id="rId229" Type="http://schemas.openxmlformats.org/officeDocument/2006/relationships/hyperlink" Target="https://sciendo.com/article/10.2478/mmcks-2024-0013" TargetMode="External"/><Relationship Id="rId220" Type="http://schemas.openxmlformats.org/officeDocument/2006/relationships/hyperlink" Target="https://www.mdpi.com/2075-4698/14/11/232" TargetMode="External"/><Relationship Id="rId341" Type="http://schemas.openxmlformats.org/officeDocument/2006/relationships/hyperlink" Target="https://brill.com/view/journals/seeu/48/1/article-p57_004.xml" TargetMode="External"/><Relationship Id="rId340" Type="http://schemas.openxmlformats.org/officeDocument/2006/relationships/hyperlink" Target="https://journals.sagepub.com/doi/full/10.1177/09646639221144001" TargetMode="External"/><Relationship Id="rId103" Type="http://schemas.openxmlformats.org/officeDocument/2006/relationships/hyperlink" Target="https://www.tandfonline.com/doi/full/10.1080/07075332.2023.2259921" TargetMode="External"/><Relationship Id="rId224" Type="http://schemas.openxmlformats.org/officeDocument/2006/relationships/hyperlink" Target="https://www.ivysci.com/en/articles/4858117__The_Artistic_Demystification_of_the_Communist_Regime_in_Romania" TargetMode="External"/><Relationship Id="rId345" Type="http://schemas.openxmlformats.org/officeDocument/2006/relationships/hyperlink" Target="https://www.tandfonline.com/doi/full/10.1080/14790718.2023.2212906" TargetMode="External"/><Relationship Id="rId102" Type="http://schemas.openxmlformats.org/officeDocument/2006/relationships/hyperlink" Target="https://www.e-jps.org/archive/list_search?s_opt_0=Author&amp;s_text_0=Constantin%20Marius%20Profiroiu" TargetMode="External"/><Relationship Id="rId223" Type="http://schemas.openxmlformats.org/officeDocument/2006/relationships/hyperlink" Target="https://ouci.dntb.gov.ua/en/works/4YEwxkP4/" TargetMode="External"/><Relationship Id="rId344" Type="http://schemas.openxmlformats.org/officeDocument/2006/relationships/hyperlink" Target="https://www.tandfonline.com/doi/full/10.1080/00330124.2024.2308622" TargetMode="External"/><Relationship Id="rId101"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222" Type="http://schemas.openxmlformats.org/officeDocument/2006/relationships/hyperlink" Target="http://ceemr.uw.edu.pl/vol-13-no-1-2024/articles/subjective-well-being-between-migration-experience-returnees-and-country" TargetMode="External"/><Relationship Id="rId343" Type="http://schemas.openxmlformats.org/officeDocument/2006/relationships/hyperlink" Target="https://www.sciencedirect.com/science/article/pii/S2664328624000391" TargetMode="External"/><Relationship Id="rId100" Type="http://schemas.openxmlformats.org/officeDocument/2006/relationships/hyperlink" Target="https://www.e-jps.org/archive/list_search?s_opt_0=Author&amp;s_text_0=Constantin%20Marius%20Profiroiu" TargetMode="External"/><Relationship Id="rId221" Type="http://schemas.openxmlformats.org/officeDocument/2006/relationships/hyperlink" Target="https://eprints.whiterose.ac.uk/id/eprint/206584/10/1-s2.0-S1075425323001151-main.pdf" TargetMode="External"/><Relationship Id="rId342" Type="http://schemas.openxmlformats.org/officeDocument/2006/relationships/hyperlink" Target="https://www.cambridge.org/core/journals/language-in-society/article/commemorative-citytexts-spatiotemporal-patterns-in-street-names-in-leipzig-east-germany-and-poznan-poland/700D91D9E5C4099B9ABE7A30738984A6" TargetMode="External"/><Relationship Id="rId217" Type="http://schemas.openxmlformats.org/officeDocument/2006/relationships/hyperlink" Target="https://ouci.dntb.gov.ua/en/works/4YEwxkP4/" TargetMode="External"/><Relationship Id="rId338" Type="http://schemas.openxmlformats.org/officeDocument/2006/relationships/hyperlink" Target="https://historicalstudiesineducation.ca/index.php/edu_hse-rhe/article/view/5311" TargetMode="External"/><Relationship Id="rId216" Type="http://schemas.openxmlformats.org/officeDocument/2006/relationships/hyperlink" Target="https://www.monitoringjournal.ru/index.php/monitoring/article/view/2535" TargetMode="External"/><Relationship Id="rId337" Type="http://schemas.openxmlformats.org/officeDocument/2006/relationships/hyperlink" Target="https://www.tandfonline.com/doi/full/10.1080/14683857.2023.2185366" TargetMode="External"/><Relationship Id="rId215" Type="http://schemas.openxmlformats.org/officeDocument/2006/relationships/hyperlink" Target="https://link.springer.com/chapter/10.1007/978-3-031-34067-3_5" TargetMode="External"/><Relationship Id="rId336" Type="http://schemas.openxmlformats.org/officeDocument/2006/relationships/hyperlink" Target="https://www.nature.com/articles/s41599-024-03182-3" TargetMode="External"/><Relationship Id="rId214" Type="http://schemas.openxmlformats.org/officeDocument/2006/relationships/hyperlink" Target="https://www.tandfonline.com/doi/pdf/10.1080/1369183X.2024.2393656" TargetMode="External"/><Relationship Id="rId335" Type="http://schemas.openxmlformats.org/officeDocument/2006/relationships/hyperlink" Target="https://journals.sagepub.com/doi/full/10.1177/17506980221126651" TargetMode="External"/><Relationship Id="rId219" Type="http://schemas.openxmlformats.org/officeDocument/2006/relationships/hyperlink" Target="https://doi.org/10.1016/j.jik.2024.100648" TargetMode="External"/><Relationship Id="rId218" Type="http://schemas.openxmlformats.org/officeDocument/2006/relationships/hyperlink" Target="https://www.mdpi.com/2073-445X/13/2/190" TargetMode="External"/><Relationship Id="rId339" Type="http://schemas.openxmlformats.org/officeDocument/2006/relationships/hyperlink" Target="https://journals.sagepub.com/doi/full/10.1177/17438721241245616" TargetMode="External"/><Relationship Id="rId330" Type="http://schemas.openxmlformats.org/officeDocument/2006/relationships/hyperlink" Target="https://journals.sagepub.com/doi/full/10.1177/09646639221144001" TargetMode="External"/><Relationship Id="rId213" Type="http://schemas.openxmlformats.org/officeDocument/2006/relationships/hyperlink" Target="https://www.researchgate.net/publication/383077525_A_Market_Constantly_Changing_On_the_Return_Migrant_Entrepreneurs'_Use_of_Human_and_Social_Capital_to_Navigate_Changes_of_the_Operating_Environment" TargetMode="External"/><Relationship Id="rId334" Type="http://schemas.openxmlformats.org/officeDocument/2006/relationships/hyperlink" Target="https://journals.sagepub.com/doi/full/10.1177/17506980231176039" TargetMode="External"/><Relationship Id="rId212" Type="http://schemas.openxmlformats.org/officeDocument/2006/relationships/hyperlink" Target="https://www.iier.org.au/iier34/pindakova.pdf" TargetMode="External"/><Relationship Id="rId333" Type="http://schemas.openxmlformats.org/officeDocument/2006/relationships/hyperlink" Target="https://brill.com/view/journals/seeu/48/1/article-p57_004.xml" TargetMode="External"/><Relationship Id="rId211" Type="http://schemas.openxmlformats.org/officeDocument/2006/relationships/hyperlink" Target="https://link.springer.com/article/10.1007/s10560-024-00968-x" TargetMode="External"/><Relationship Id="rId332" Type="http://schemas.openxmlformats.org/officeDocument/2006/relationships/hyperlink" Target="https://brill.com/view/journals/seeu/48/1/article-p109_006.xml" TargetMode="External"/><Relationship Id="rId210" Type="http://schemas.openxmlformats.org/officeDocument/2006/relationships/hyperlink" Target="https://bsp.uwb.edu.pl/article/view/962" TargetMode="External"/><Relationship Id="rId331" Type="http://schemas.openxmlformats.org/officeDocument/2006/relationships/hyperlink" Target="https://journals.sagepub.com/doi/full/10.1177/17506980221126605" TargetMode="External"/><Relationship Id="rId129" Type="http://schemas.openxmlformats.org/officeDocument/2006/relationships/hyperlink" Target="https://www.webofscience.com/wos/woscc/full-record/WOS:001266258100001" TargetMode="External"/><Relationship Id="rId128" Type="http://schemas.openxmlformats.org/officeDocument/2006/relationships/hyperlink" Target="https://www.sciencedirect.com/science/article/pii/S0301421524002180" TargetMode="External"/><Relationship Id="rId249" Type="http://schemas.openxmlformats.org/officeDocument/2006/relationships/hyperlink" Target="https://www.frontiersin.org/journals/psychology/articles/10.3389/fpsyg.2023.1279234/full" TargetMode="External"/><Relationship Id="rId127" Type="http://schemas.openxmlformats.org/officeDocument/2006/relationships/hyperlink" Target="https://www.webofscience.com/wos/woscc/full-record/WOS:001272577800001" TargetMode="External"/><Relationship Id="rId248" Type="http://schemas.openxmlformats.org/officeDocument/2006/relationships/hyperlink" Target="https://ijcrsee.com/index.php/ijcrsee/article/view/2897" TargetMode="External"/><Relationship Id="rId126" Type="http://schemas.openxmlformats.org/officeDocument/2006/relationships/hyperlink" Target="https://www.sciencedirect.com/science/article/pii/S1738573324001499" TargetMode="External"/><Relationship Id="rId247" Type="http://schemas.openxmlformats.org/officeDocument/2006/relationships/hyperlink" Target="https://www.mdpi.com/2076-0760/13/8/402" TargetMode="External"/><Relationship Id="rId121" Type="http://schemas.openxmlformats.org/officeDocument/2006/relationships/hyperlink" Target="https://www.webofscience.com/wos/woscc/full-record/WOS:001136760800001" TargetMode="External"/><Relationship Id="rId242" Type="http://schemas.openxmlformats.org/officeDocument/2006/relationships/hyperlink" Target="https://bmcpublichealth.biomedcentral.com/articles/10.1186/s12889-024-19328-6" TargetMode="External"/><Relationship Id="rId120" Type="http://schemas.openxmlformats.org/officeDocument/2006/relationships/hyperlink" Target="https://www.sciencedirect.com/science/article/abs/pii/S0960148123016932" TargetMode="External"/><Relationship Id="rId241" Type="http://schemas.openxmlformats.org/officeDocument/2006/relationships/hyperlink" Target="https://1510319kc-y-https-www-tandfonline-com.z.e-nformation.ro/doi/citedby/10.1080/26895269.2024.2447754?scroll=top&amp;needAccess=true" TargetMode="External"/><Relationship Id="rId240" Type="http://schemas.openxmlformats.org/officeDocument/2006/relationships/hyperlink" Target="https://revistas.ucm.es/" TargetMode="External"/><Relationship Id="rId125" Type="http://schemas.openxmlformats.org/officeDocument/2006/relationships/hyperlink" Target="https://www.webofscience.com/wos/woscc/full-record/WOS:001310207200001" TargetMode="External"/><Relationship Id="rId246" Type="http://schemas.openxmlformats.org/officeDocument/2006/relationships/hyperlink" Target="https://www.mdpi.com/2227-7102/14/9/999" TargetMode="External"/><Relationship Id="rId124" Type="http://schemas.openxmlformats.org/officeDocument/2006/relationships/hyperlink" Target="https://doi.org/10.1002/sd.3190" TargetMode="External"/><Relationship Id="rId245" Type="http://schemas.openxmlformats.org/officeDocument/2006/relationships/hyperlink" Target="https://www.mdpi.com/2227-7102/14/10/1094" TargetMode="External"/><Relationship Id="rId123" Type="http://schemas.openxmlformats.org/officeDocument/2006/relationships/hyperlink" Target="https://www.webofscience.com/wos/woscc/full-record/WOS:001405255500001" TargetMode="External"/><Relationship Id="rId244" Type="http://schemas.openxmlformats.org/officeDocument/2006/relationships/hyperlink" Target="https://1510a19kb-y-https-www-sciencedirect-com.z.e-nformation.ro/science/article/pii/S2451958824001325?via%3Dihub" TargetMode="External"/><Relationship Id="rId122" Type="http://schemas.openxmlformats.org/officeDocument/2006/relationships/hyperlink" Target="https://doi.org/10.3390/en18020360" TargetMode="External"/><Relationship Id="rId243" Type="http://schemas.openxmlformats.org/officeDocument/2006/relationships/hyperlink" Target="https://1510319kc-y-https-www-tandfonline-com.z.e-nformation.ro/doi/full/10.1080/23311975.2024.2408443" TargetMode="External"/><Relationship Id="rId95" Type="http://schemas.openxmlformats.org/officeDocument/2006/relationships/hyperlink" Target="https://onlinelibrary.wiley.com/doi/abs/10.1002/icd.2536" TargetMode="External"/><Relationship Id="rId94" Type="http://schemas.openxmlformats.org/officeDocument/2006/relationships/hyperlink" Target="https://onlinelibrary.wiley.com/doi/full/10.1111/desc.13417" TargetMode="External"/><Relationship Id="rId97" Type="http://schemas.openxmlformats.org/officeDocument/2006/relationships/hyperlink" Target="https://link.springer.com/article/10.1007/s10802-024-01175-z" TargetMode="External"/><Relationship Id="rId96" Type="http://schemas.openxmlformats.org/officeDocument/2006/relationships/hyperlink" Target="https://www.sciencedirect.com/science/article/pii/S0001691824001525" TargetMode="External"/><Relationship Id="rId99"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98" Type="http://schemas.openxmlformats.org/officeDocument/2006/relationships/hyperlink" Target="https://journals.sagepub.com/doi/full/10.1177/0095327X241301039?casa_token=DaEhgpj_qAkAAAAA%3ArqCjGCsB-lwBpV3EVlOZv66zgXwh21_2oWqs9UI6ouz7KgMKk65zcBY0WSQNV0aBOzHImCCeaCM" TargetMode="External"/><Relationship Id="rId91" Type="http://schemas.openxmlformats.org/officeDocument/2006/relationships/hyperlink" Target="https://www.cell.com/cell-reports/fulltext/S2211-1247(24)00388-7?s=09" TargetMode="External"/><Relationship Id="rId90" Type="http://schemas.openxmlformats.org/officeDocument/2006/relationships/hyperlink" Target="https://www.tandfonline.com/doi/full/10.1080/10400419.2024.2336739?casa_token=hUMj9C9dl0EAAAAA%3AwB0kwE6vsKRaH2dUYVS5Df2vHjXS65x3FqONLQx9IPbCNPgdqgf7BR64CP8BNApLhHhjso3HNwM" TargetMode="External"/><Relationship Id="rId93" Type="http://schemas.openxmlformats.org/officeDocument/2006/relationships/hyperlink" Target="https://www.frontiersin.org/journals/developmental-psychology/articles/10.3389/fdpys.2024.1332358/full" TargetMode="External"/><Relationship Id="rId92" Type="http://schemas.openxmlformats.org/officeDocument/2006/relationships/hyperlink" Target="https://www.mdpi.com/2076-3425/14/9/943" TargetMode="External"/><Relationship Id="rId118" Type="http://schemas.openxmlformats.org/officeDocument/2006/relationships/hyperlink" Target="https://www.sciencedirect.com/science/article/abs/pii/S2214629624001245" TargetMode="External"/><Relationship Id="rId239" Type="http://schemas.openxmlformats.org/officeDocument/2006/relationships/hyperlink" Target="https://journals.sagepub.com/doi/full/10.1177/08920206241245837" TargetMode="External"/><Relationship Id="rId117" Type="http://schemas.openxmlformats.org/officeDocument/2006/relationships/hyperlink" Target="https://www.webofscience.com/wos/woscc/full-record/WOS:001130174900001" TargetMode="External"/><Relationship Id="rId238" Type="http://schemas.openxmlformats.org/officeDocument/2006/relationships/hyperlink" Target="https://www.mdpi.com/2075-4698/14/11/232" TargetMode="External"/><Relationship Id="rId116" Type="http://schemas.openxmlformats.org/officeDocument/2006/relationships/hyperlink" Target="https://onlinelibrary.wiley.com/doi/10.1111/rode.13077" TargetMode="External"/><Relationship Id="rId237" Type="http://schemas.openxmlformats.org/officeDocument/2006/relationships/hyperlink" Target="https://journals.plos.org/plosone/article?id=10.1371/journal.pone.0285650" TargetMode="External"/><Relationship Id="rId358" Type="http://schemas.openxmlformats.org/officeDocument/2006/relationships/drawing" Target="../drawings/drawing5.xml"/><Relationship Id="rId115" Type="http://schemas.openxmlformats.org/officeDocument/2006/relationships/hyperlink" Target="https://www.webofscience.com/wos/woscc/full-record/WOS:001156190900001" TargetMode="External"/><Relationship Id="rId236" Type="http://schemas.openxmlformats.org/officeDocument/2006/relationships/hyperlink" Target="https://oxfordre.com/religion/display/10.1093/acrefore/9780199340378.001.0001/acrefore-9780199340378-e-915" TargetMode="External"/><Relationship Id="rId357" Type="http://schemas.openxmlformats.org/officeDocument/2006/relationships/hyperlink" Target="https://www.elgaronline.com/edcollchap/book/9781035300860/chapter10.xml" TargetMode="External"/><Relationship Id="rId119" Type="http://schemas.openxmlformats.org/officeDocument/2006/relationships/hyperlink" Target="https://www.webofscience.com/wos/woscc/full-record/WOS:001223691100001" TargetMode="External"/><Relationship Id="rId110" Type="http://schemas.openxmlformats.org/officeDocument/2006/relationships/hyperlink" Target="https://www.sciencedirect.com/science/article/abs/pii/S2352710224015663" TargetMode="External"/><Relationship Id="rId231" Type="http://schemas.openxmlformats.org/officeDocument/2006/relationships/hyperlink" Target="https://pure.psu.edu/en/publications/boomerang-entrepreneurs-and-the-declining-home-citys-place-image-a" TargetMode="External"/><Relationship Id="rId352" Type="http://schemas.openxmlformats.org/officeDocument/2006/relationships/hyperlink" Target="https://doi.org/10.1080/0966369X.2021.1878114" TargetMode="External"/><Relationship Id="rId230" Type="http://schemas.openxmlformats.org/officeDocument/2006/relationships/hyperlink" Target="https://www.elgaronline.com/edcollchap/book/9781035300860/chapter10.xml" TargetMode="External"/><Relationship Id="rId351" Type="http://schemas.openxmlformats.org/officeDocument/2006/relationships/hyperlink" Target="https://doi.org/10.1080/0966369X.2021.1878114" TargetMode="External"/><Relationship Id="rId350" Type="http://schemas.openxmlformats.org/officeDocument/2006/relationships/hyperlink" Target="https://doi.org/10.1108/DLP-01-2024-0018" TargetMode="External"/><Relationship Id="rId114" Type="http://schemas.openxmlformats.org/officeDocument/2006/relationships/hyperlink" Target="https://www.sciencedirect.com/science/article/abs/pii/S0040162523008521" TargetMode="External"/><Relationship Id="rId235" Type="http://schemas.openxmlformats.org/officeDocument/2006/relationships/hyperlink" Target="https://www.degruyterbrill.com/document/doi/10.1515/9783111025520-toc/html?srsltid=AfmBOoq9aRPrGuV6YtpgSBzleK4rhMpE2d0MhS2ValrXjFKazLxFzex_" TargetMode="External"/><Relationship Id="rId356" Type="http://schemas.openxmlformats.org/officeDocument/2006/relationships/hyperlink" Target="https://link.springer.com/chapter/10.1007/978-3-031-34067-3_5" TargetMode="External"/><Relationship Id="rId113" Type="http://schemas.openxmlformats.org/officeDocument/2006/relationships/hyperlink" Target="https://www.webofscience.com/wos/woscc/full-record/WOS:001184832900001" TargetMode="External"/><Relationship Id="rId234" Type="http://schemas.openxmlformats.org/officeDocument/2006/relationships/hyperlink" Target="https://www.degruyterbrill.com/document/doi/10.1515/9783111025520-017/html?lang=en" TargetMode="External"/><Relationship Id="rId355" Type="http://schemas.openxmlformats.org/officeDocument/2006/relationships/hyperlink" Target="https://journals.sagepub.com/doi/10.1177/10422587251322402" TargetMode="External"/><Relationship Id="rId112" Type="http://schemas.openxmlformats.org/officeDocument/2006/relationships/hyperlink" Target="https://onlinelibrary.wiley.com/doi/abs/10.1002/sd.2967" TargetMode="External"/><Relationship Id="rId233" Type="http://schemas.openxmlformats.org/officeDocument/2006/relationships/hyperlink" Target="https://www.iieta.org/journals/ijsdp/paper/10.18280/ijsdp.190808" TargetMode="External"/><Relationship Id="rId354" Type="http://schemas.openxmlformats.org/officeDocument/2006/relationships/hyperlink" Target="https://doi.org/10.1016/j.cpa.2023.102602" TargetMode="External"/><Relationship Id="rId111" Type="http://schemas.openxmlformats.org/officeDocument/2006/relationships/hyperlink" Target="https://www.webofscience.com/wos/woscc/full-record/WOS:001260455200001" TargetMode="External"/><Relationship Id="rId232" Type="http://schemas.openxmlformats.org/officeDocument/2006/relationships/hyperlink" Target="https://doi.org/10.1080/14782804.2020.1824896" TargetMode="External"/><Relationship Id="rId353" Type="http://schemas.openxmlformats.org/officeDocument/2006/relationships/hyperlink" Target="https://doi.org/10.1080/0966369X.2021.1878114" TargetMode="External"/><Relationship Id="rId305" Type="http://schemas.openxmlformats.org/officeDocument/2006/relationships/hyperlink" Target="https://journals.sagepub.com/doi/abs/10.3233/WOR-220707" TargetMode="External"/><Relationship Id="rId304" Type="http://schemas.openxmlformats.org/officeDocument/2006/relationships/hyperlink" Target="https://link.springer.com/article/10.1007/s11764-023-01382-5" TargetMode="External"/><Relationship Id="rId303" Type="http://schemas.openxmlformats.org/officeDocument/2006/relationships/hyperlink" Target="https://link.springer.com/article/10.1007/s00520-024-08637-6" TargetMode="External"/><Relationship Id="rId302" Type="http://schemas.openxmlformats.org/officeDocument/2006/relationships/hyperlink" Target="https://link.springer.com/article/10.1007/s00520-024-08637-6" TargetMode="External"/><Relationship Id="rId309" Type="http://schemas.openxmlformats.org/officeDocument/2006/relationships/hyperlink" Target="https://www.tandfonline.com/doi/full/10.1080/26895269.2024.2447754" TargetMode="External"/><Relationship Id="rId308" Type="http://schemas.openxmlformats.org/officeDocument/2006/relationships/hyperlink" Target="https://link.springer.com/article/10.1186/s12889-024-19328-6" TargetMode="External"/><Relationship Id="rId307" Type="http://schemas.openxmlformats.org/officeDocument/2006/relationships/hyperlink" Target="https://www.tandfonline.com/doi/full/10.1080/26895269.2024.2447754" TargetMode="External"/><Relationship Id="rId306" Type="http://schemas.openxmlformats.org/officeDocument/2006/relationships/hyperlink" Target="https://link.springer.com/article/10.1007/s10926-023-10135-1" TargetMode="External"/><Relationship Id="rId301" Type="http://schemas.openxmlformats.org/officeDocument/2006/relationships/hyperlink" Target="https://onlinelibrary.wiley.com/doi/full/10.1002/pon.70036" TargetMode="External"/><Relationship Id="rId300" Type="http://schemas.openxmlformats.org/officeDocument/2006/relationships/hyperlink" Target="https://link.springer.com/article/10.1007/s10389-024-02374-0" TargetMode="External"/><Relationship Id="rId206" Type="http://schemas.openxmlformats.org/officeDocument/2006/relationships/hyperlink" Target="https://www.frontiersin.org/journals/communication/articles/10.3389/fcomm.2024.1400753/full" TargetMode="External"/><Relationship Id="rId327" Type="http://schemas.openxmlformats.org/officeDocument/2006/relationships/hyperlink" Target="https://journals.sagepub.com/doi/full/10.1177/17506980221126651" TargetMode="External"/><Relationship Id="rId205" Type="http://schemas.openxmlformats.org/officeDocument/2006/relationships/hyperlink" Target="https://www.mdpi.com/2673-5172/5/4/98" TargetMode="External"/><Relationship Id="rId326" Type="http://schemas.openxmlformats.org/officeDocument/2006/relationships/hyperlink" Target="https://www.mdpi.com/2076-0760/13/3/125" TargetMode="External"/><Relationship Id="rId204" Type="http://schemas.openxmlformats.org/officeDocument/2006/relationships/hyperlink" Target="https://doi.org/10.3390/journalmedia5040098" TargetMode="External"/><Relationship Id="rId325" Type="http://schemas.openxmlformats.org/officeDocument/2006/relationships/hyperlink" Target="https://journals.sagepub.com/doi/full/10.1177/00380385231189174" TargetMode="External"/><Relationship Id="rId203" Type="http://schemas.openxmlformats.org/officeDocument/2006/relationships/hyperlink" Target="https://www.google.ro/books/edition/Staatlichkeit_und_Politik_in_S%C3%BCdosteuro/mBwwEQAAQBAJ?hl=ro&amp;gbpv=1&amp;dq=Gabriel+Hasma%C8%9Buchi&amp;pg=RA1-PT941&amp;printsec=frontcover" TargetMode="External"/><Relationship Id="rId324" Type="http://schemas.openxmlformats.org/officeDocument/2006/relationships/hyperlink" Target="https://onlinelibrary.wiley.com/doi/full/10.1111/tesg.12646" TargetMode="External"/><Relationship Id="rId209" Type="http://schemas.openxmlformats.org/officeDocument/2006/relationships/hyperlink" Target="https://www.tandfonline.com/doi/pdf/10.1080/1369183X.2024.2348100" TargetMode="External"/><Relationship Id="rId208" Type="http://schemas.openxmlformats.org/officeDocument/2006/relationships/hyperlink" Target="https://bmcpublichealth.biomedcentral.com/articles/10.1186/s12889-024-19328-6" TargetMode="External"/><Relationship Id="rId329" Type="http://schemas.openxmlformats.org/officeDocument/2006/relationships/hyperlink" Target="https://journals.sagepub.com/doi/full/10.1177/17438721241245616" TargetMode="External"/><Relationship Id="rId207" Type="http://schemas.openxmlformats.org/officeDocument/2006/relationships/hyperlink" Target="https://lumenpublishing.com/journals/index.php/rrem/article/view/6603" TargetMode="External"/><Relationship Id="rId328" Type="http://schemas.openxmlformats.org/officeDocument/2006/relationships/hyperlink" Target="https://link.springer.com/article/10.1007/s11212-024-09679-6" TargetMode="External"/><Relationship Id="rId202" Type="http://schemas.openxmlformats.org/officeDocument/2006/relationships/hyperlink" Target="https://revistatransilvania.ro/matei-visniec-spatiul-romanesc-al-dramaturgiei-postdecembriste-teatrul-postdramatic/" TargetMode="External"/><Relationship Id="rId323" Type="http://schemas.openxmlformats.org/officeDocument/2006/relationships/hyperlink" Target="https://www.emerald.com/insight/content/doi/10.1108/er-09-2023-0491/full/html" TargetMode="External"/><Relationship Id="rId201" Type="http://schemas.openxmlformats.org/officeDocument/2006/relationships/hyperlink" Target="https://www.ssoar.info/ssoar/bitstream/handle/document/94026/ssoar-mediacomm-2024-kenix_et_al-A_Transnational_Network_Analysis_of.pdf?sequence=1&amp;isAllowed=y" TargetMode="External"/><Relationship Id="rId322" Type="http://schemas.openxmlformats.org/officeDocument/2006/relationships/hyperlink" Target="https://www.emerald.com/insight/content/doi/10.1108/apjml-03-2024-0281/full/html" TargetMode="External"/><Relationship Id="rId200" Type="http://schemas.openxmlformats.org/officeDocument/2006/relationships/hyperlink" Target="https://www.sciencedirect.com/science/article/pii/S1043951X24001287?casa_token=eUuUm0Zvtl0AAAAA:eJ0-dtx2YDnthWCZIO1ZqHTI8HbhTKf4iSs6lx1J7E29VScFCD44VXCfimJvDl2OGKH-sfYO6M8" TargetMode="External"/><Relationship Id="rId321" Type="http://schemas.openxmlformats.org/officeDocument/2006/relationships/hyperlink" Target="https://www.tandfonline.com/doi/full/10.1080/14790718.2024.2382836" TargetMode="External"/><Relationship Id="rId320" Type="http://schemas.openxmlformats.org/officeDocument/2006/relationships/hyperlink" Target="https://www.ivysci.com/en/articles/4858117__The_Artistic_Demystification_of_the_Communist_Regime_in_Romania" TargetMode="External"/><Relationship Id="rId316" Type="http://schemas.openxmlformats.org/officeDocument/2006/relationships/hyperlink" Target="https://www.tandfonline.com/doi/full/10.1080/02757206.2024.2436052" TargetMode="External"/><Relationship Id="rId315" Type="http://schemas.openxmlformats.org/officeDocument/2006/relationships/hyperlink" Target="https://link.springer.com/article/10.1007/s40797-024-00303-4" TargetMode="External"/><Relationship Id="rId314" Type="http://schemas.openxmlformats.org/officeDocument/2006/relationships/hyperlink" Target="https://www.degruyterbrill.com/document/doi/10.1515/auk-2024-2010/html" TargetMode="External"/><Relationship Id="rId313" Type="http://schemas.openxmlformats.org/officeDocument/2006/relationships/hyperlink" Target="https://www.mdpi.com/2227-9032/12/13/1243" TargetMode="External"/><Relationship Id="rId319" Type="http://schemas.openxmlformats.org/officeDocument/2006/relationships/hyperlink" Target="https://brill.com/view/journals/seeu/48/1/article-p109_006.xml" TargetMode="External"/><Relationship Id="rId318" Type="http://schemas.openxmlformats.org/officeDocument/2006/relationships/hyperlink" Target="https://www.mdpi.com/2073-445X/13/12/2025" TargetMode="External"/><Relationship Id="rId317" Type="http://schemas.openxmlformats.org/officeDocument/2006/relationships/hyperlink" Target="https://revistatransilvania.ro/conflict-representations-analyzing-the-polarization-of-mens-and-womens-images-in-romanian-media-coverage-of-the-russian-ukrainian-war/" TargetMode="External"/><Relationship Id="rId312" Type="http://schemas.openxmlformats.org/officeDocument/2006/relationships/hyperlink" Target="https://link.springer.com/article/10.1007/s11482-023-10239-z" TargetMode="External"/><Relationship Id="rId311" Type="http://schemas.openxmlformats.org/officeDocument/2006/relationships/hyperlink" Target="https://www.tandfonline.com/doi/full/10.1080/17508487.2024.2442400" TargetMode="External"/><Relationship Id="rId310" Type="http://schemas.openxmlformats.org/officeDocument/2006/relationships/hyperlink" Target="https://journals.sagepub.com/doi/full/10.1177/0020872824130544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1.57"/>
    <col customWidth="1" min="6" max="6" width="9.29"/>
    <col customWidth="1" min="7" max="7" width="7.86"/>
    <col customWidth="1" min="8" max="8" width="9.43"/>
    <col customWidth="1" min="9" max="9" width="10.29"/>
    <col customWidth="1" min="10" max="17" width="7.86"/>
    <col customWidth="1" min="18" max="18" width="8.71"/>
    <col customWidth="1" min="19" max="19" width="9.14"/>
    <col customWidth="1" min="20" max="20" width="7.86"/>
    <col customWidth="1" min="21" max="21" width="9.0"/>
    <col customWidth="1" min="22" max="36" width="7.86"/>
    <col customWidth="1" min="37" max="37" width="9.0"/>
    <col customWidth="1" min="38" max="40" width="7.86"/>
    <col customWidth="1" min="41" max="41" width="12.14"/>
    <col customWidth="1" min="42" max="43" width="13.0"/>
    <col customWidth="1" min="44" max="45" width="14.14"/>
  </cols>
  <sheetData>
    <row r="1" ht="14.25" customHeight="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24.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row>
    <row r="5" ht="14.25" customHeight="1">
      <c r="A5" s="15">
        <v>1.0</v>
      </c>
      <c r="B5" s="16" t="s">
        <v>51</v>
      </c>
      <c r="C5" s="16" t="s">
        <v>52</v>
      </c>
      <c r="D5" s="17" t="s">
        <v>53</v>
      </c>
      <c r="E5" s="17">
        <v>1600.0</v>
      </c>
      <c r="F5" s="18">
        <v>0.0</v>
      </c>
      <c r="G5" s="18">
        <v>0.0</v>
      </c>
      <c r="H5" s="18">
        <v>0.0</v>
      </c>
      <c r="I5" s="18">
        <v>0.0</v>
      </c>
      <c r="J5" s="18">
        <v>0.0</v>
      </c>
      <c r="K5" s="18">
        <v>0.0</v>
      </c>
      <c r="L5" s="18">
        <v>200.0</v>
      </c>
      <c r="M5" s="18">
        <v>0.0</v>
      </c>
      <c r="N5" s="18">
        <v>0.0</v>
      </c>
      <c r="O5" s="18">
        <v>312.0</v>
      </c>
      <c r="P5" s="18">
        <v>0.0</v>
      </c>
      <c r="Q5" s="18">
        <v>0.0</v>
      </c>
      <c r="R5" s="18">
        <v>50.0</v>
      </c>
      <c r="S5" s="18">
        <v>20.0</v>
      </c>
      <c r="T5" s="18">
        <v>0.0</v>
      </c>
      <c r="U5" s="18">
        <v>260.0</v>
      </c>
      <c r="V5" s="18">
        <v>0.0</v>
      </c>
      <c r="W5" s="18">
        <v>0.0</v>
      </c>
      <c r="X5" s="18">
        <v>0.0</v>
      </c>
      <c r="Y5" s="18">
        <v>0.0</v>
      </c>
      <c r="Z5" s="18">
        <v>0.0</v>
      </c>
      <c r="AA5" s="18">
        <v>0.0</v>
      </c>
      <c r="AB5" s="18">
        <v>0.0</v>
      </c>
      <c r="AC5" s="18">
        <v>0.0</v>
      </c>
      <c r="AD5" s="18">
        <v>336.0</v>
      </c>
      <c r="AE5" s="18">
        <v>672.0</v>
      </c>
      <c r="AF5" s="18">
        <v>151.0</v>
      </c>
      <c r="AG5" s="18">
        <v>0.0</v>
      </c>
      <c r="AH5" s="18">
        <v>0.0</v>
      </c>
      <c r="AI5" s="18">
        <v>256.0</v>
      </c>
      <c r="AJ5" s="18">
        <v>120.0</v>
      </c>
      <c r="AK5" s="18">
        <v>0.0</v>
      </c>
      <c r="AL5" s="18">
        <v>0.0</v>
      </c>
      <c r="AM5" s="18">
        <v>0.0</v>
      </c>
      <c r="AN5" s="18">
        <v>88.0</v>
      </c>
      <c r="AO5" s="19">
        <f t="shared" ref="AO5:AO29" si="1">SUM(F5:AN5)</f>
        <v>2465</v>
      </c>
      <c r="AP5" s="20">
        <v>2465.0</v>
      </c>
      <c r="AQ5" s="20">
        <v>2465.0</v>
      </c>
      <c r="AR5" s="21">
        <f t="shared" ref="AR5:AR85" si="2">AO5-AP5</f>
        <v>0</v>
      </c>
      <c r="AS5" s="21">
        <f t="shared" ref="AS5:AS85" si="3">AO5-AQ5</f>
        <v>0</v>
      </c>
    </row>
    <row r="6" ht="14.25" customHeight="1">
      <c r="A6" s="15">
        <v>2.0</v>
      </c>
      <c r="B6" s="16" t="s">
        <v>54</v>
      </c>
      <c r="C6" s="16" t="s">
        <v>52</v>
      </c>
      <c r="D6" s="17" t="s">
        <v>55</v>
      </c>
      <c r="E6" s="17">
        <v>1600.0</v>
      </c>
      <c r="F6" s="18">
        <v>0.0</v>
      </c>
      <c r="G6" s="18">
        <v>688.33</v>
      </c>
      <c r="H6" s="22">
        <v>0.0</v>
      </c>
      <c r="I6" s="22">
        <v>0.0</v>
      </c>
      <c r="J6" s="22">
        <v>0.0</v>
      </c>
      <c r="K6" s="22">
        <v>0.0</v>
      </c>
      <c r="L6" s="22">
        <v>0.0</v>
      </c>
      <c r="M6" s="22">
        <v>0.0</v>
      </c>
      <c r="N6" s="22">
        <v>300.0</v>
      </c>
      <c r="O6" s="22">
        <v>0.0</v>
      </c>
      <c r="P6" s="22">
        <v>0.0</v>
      </c>
      <c r="Q6" s="22">
        <v>0.0</v>
      </c>
      <c r="R6" s="22">
        <v>0.0</v>
      </c>
      <c r="S6" s="22">
        <v>150.0</v>
      </c>
      <c r="T6" s="22">
        <v>0.0</v>
      </c>
      <c r="U6" s="22">
        <v>0.0</v>
      </c>
      <c r="V6" s="22">
        <v>0.0</v>
      </c>
      <c r="W6" s="22">
        <v>0.0</v>
      </c>
      <c r="X6" s="22">
        <v>0.0</v>
      </c>
      <c r="Y6" s="22">
        <v>0.0</v>
      </c>
      <c r="Z6" s="22">
        <v>0.0</v>
      </c>
      <c r="AA6" s="22">
        <v>0.0</v>
      </c>
      <c r="AB6" s="22">
        <v>0.0</v>
      </c>
      <c r="AC6" s="22">
        <v>0.0</v>
      </c>
      <c r="AD6" s="22">
        <v>448.0</v>
      </c>
      <c r="AE6" s="22">
        <v>896.0</v>
      </c>
      <c r="AF6" s="22">
        <v>25.0</v>
      </c>
      <c r="AG6" s="22">
        <v>0.0</v>
      </c>
      <c r="AH6" s="22">
        <v>0.0</v>
      </c>
      <c r="AI6" s="22">
        <v>256.0</v>
      </c>
      <c r="AJ6" s="22">
        <v>0.0</v>
      </c>
      <c r="AK6" s="22">
        <v>0.0</v>
      </c>
      <c r="AL6" s="22">
        <v>0.0</v>
      </c>
      <c r="AM6" s="22">
        <v>0.0</v>
      </c>
      <c r="AN6" s="22">
        <v>50.0</v>
      </c>
      <c r="AO6" s="19">
        <f t="shared" si="1"/>
        <v>2813.33</v>
      </c>
      <c r="AP6" s="20">
        <v>2813.33</v>
      </c>
      <c r="AQ6" s="20">
        <v>2813.33</v>
      </c>
      <c r="AR6" s="21">
        <f t="shared" si="2"/>
        <v>0</v>
      </c>
      <c r="AS6" s="21">
        <f t="shared" si="3"/>
        <v>0</v>
      </c>
    </row>
    <row r="7" ht="14.25" customHeight="1">
      <c r="A7" s="15">
        <v>3.0</v>
      </c>
      <c r="B7" s="16" t="s">
        <v>56</v>
      </c>
      <c r="C7" s="16" t="s">
        <v>52</v>
      </c>
      <c r="D7" s="17" t="s">
        <v>53</v>
      </c>
      <c r="E7" s="17">
        <v>1600.0</v>
      </c>
      <c r="F7" s="18">
        <v>300.0</v>
      </c>
      <c r="G7" s="18">
        <v>0.0</v>
      </c>
      <c r="H7" s="22">
        <v>0.0</v>
      </c>
      <c r="I7" s="22">
        <v>125.0</v>
      </c>
      <c r="J7" s="22">
        <v>0.0</v>
      </c>
      <c r="K7" s="22">
        <v>0.0</v>
      </c>
      <c r="L7" s="22">
        <v>0.0</v>
      </c>
      <c r="M7" s="22">
        <v>0.0</v>
      </c>
      <c r="N7" s="22">
        <v>0.0</v>
      </c>
      <c r="O7" s="22">
        <v>110.0</v>
      </c>
      <c r="P7" s="22">
        <v>0.0</v>
      </c>
      <c r="Q7" s="22">
        <v>0.0</v>
      </c>
      <c r="R7" s="22">
        <v>550.0</v>
      </c>
      <c r="S7" s="22">
        <v>305.0</v>
      </c>
      <c r="T7" s="22">
        <v>0.0</v>
      </c>
      <c r="U7" s="22">
        <v>60.0</v>
      </c>
      <c r="V7" s="22">
        <v>0.0</v>
      </c>
      <c r="W7" s="22">
        <v>0.0</v>
      </c>
      <c r="X7" s="22">
        <v>0.0</v>
      </c>
      <c r="Y7" s="22">
        <v>100.0</v>
      </c>
      <c r="Z7" s="22">
        <v>0.0</v>
      </c>
      <c r="AA7" s="22">
        <v>0.0</v>
      </c>
      <c r="AB7" s="22">
        <v>100.0</v>
      </c>
      <c r="AC7" s="22">
        <v>0.0</v>
      </c>
      <c r="AD7" s="22">
        <v>336.0</v>
      </c>
      <c r="AE7" s="22">
        <v>672.0</v>
      </c>
      <c r="AF7" s="22">
        <v>81.5</v>
      </c>
      <c r="AG7" s="22">
        <v>220.0</v>
      </c>
      <c r="AH7" s="22">
        <v>120.0</v>
      </c>
      <c r="AI7" s="22">
        <v>56.0</v>
      </c>
      <c r="AJ7" s="22">
        <v>170.0</v>
      </c>
      <c r="AK7" s="22">
        <v>0.0</v>
      </c>
      <c r="AL7" s="22">
        <v>0.0</v>
      </c>
      <c r="AM7" s="22">
        <v>0.0</v>
      </c>
      <c r="AN7" s="22">
        <v>50.0</v>
      </c>
      <c r="AO7" s="19">
        <f t="shared" si="1"/>
        <v>3355.5</v>
      </c>
      <c r="AP7" s="20">
        <v>3355.5</v>
      </c>
      <c r="AQ7" s="20">
        <v>3355.5</v>
      </c>
      <c r="AR7" s="21">
        <f t="shared" si="2"/>
        <v>0</v>
      </c>
      <c r="AS7" s="21">
        <f t="shared" si="3"/>
        <v>0</v>
      </c>
    </row>
    <row r="8" ht="14.25" customHeight="1">
      <c r="A8" s="15">
        <v>4.0</v>
      </c>
      <c r="B8" s="16" t="s">
        <v>57</v>
      </c>
      <c r="C8" s="16" t="s">
        <v>52</v>
      </c>
      <c r="D8" s="17" t="s">
        <v>53</v>
      </c>
      <c r="E8" s="17">
        <v>1600.0</v>
      </c>
      <c r="F8" s="18">
        <v>150.0</v>
      </c>
      <c r="G8" s="18">
        <v>0.0</v>
      </c>
      <c r="H8" s="22">
        <v>0.0</v>
      </c>
      <c r="I8" s="22">
        <v>0.0</v>
      </c>
      <c r="J8" s="22">
        <v>0.0</v>
      </c>
      <c r="K8" s="22">
        <v>0.0</v>
      </c>
      <c r="L8" s="22">
        <v>0.0</v>
      </c>
      <c r="M8" s="22">
        <v>0.0</v>
      </c>
      <c r="N8" s="22">
        <v>25.0</v>
      </c>
      <c r="O8" s="22">
        <v>0.0</v>
      </c>
      <c r="P8" s="22">
        <v>0.0</v>
      </c>
      <c r="Q8" s="22">
        <v>0.0</v>
      </c>
      <c r="R8" s="22">
        <v>0.0</v>
      </c>
      <c r="S8" s="22">
        <v>75.0</v>
      </c>
      <c r="T8" s="22">
        <v>0.0</v>
      </c>
      <c r="U8" s="22">
        <v>0.0</v>
      </c>
      <c r="V8" s="22">
        <v>0.0</v>
      </c>
      <c r="W8" s="22">
        <v>0.0</v>
      </c>
      <c r="X8" s="22">
        <v>0.0</v>
      </c>
      <c r="Y8" s="22">
        <v>0.0</v>
      </c>
      <c r="Z8" s="22">
        <v>0.0</v>
      </c>
      <c r="AA8" s="22">
        <v>0.0</v>
      </c>
      <c r="AB8" s="22">
        <v>0.0</v>
      </c>
      <c r="AC8" s="22">
        <v>0.0</v>
      </c>
      <c r="AD8" s="22">
        <v>336.0</v>
      </c>
      <c r="AE8" s="22">
        <v>672.0</v>
      </c>
      <c r="AF8" s="22">
        <v>56.0</v>
      </c>
      <c r="AG8" s="22">
        <v>90.0</v>
      </c>
      <c r="AH8" s="22">
        <v>60.0</v>
      </c>
      <c r="AI8" s="22">
        <v>256.0</v>
      </c>
      <c r="AJ8" s="22">
        <v>30.0</v>
      </c>
      <c r="AK8" s="22">
        <v>0.0</v>
      </c>
      <c r="AL8" s="22">
        <v>0.0</v>
      </c>
      <c r="AM8" s="22">
        <v>0.0</v>
      </c>
      <c r="AN8" s="22">
        <v>580.0</v>
      </c>
      <c r="AO8" s="19">
        <f t="shared" si="1"/>
        <v>2330</v>
      </c>
      <c r="AP8" s="20">
        <v>2330.0</v>
      </c>
      <c r="AQ8" s="20">
        <v>2330.0</v>
      </c>
      <c r="AR8" s="21">
        <f t="shared" si="2"/>
        <v>0</v>
      </c>
      <c r="AS8" s="21">
        <f t="shared" si="3"/>
        <v>0</v>
      </c>
    </row>
    <row r="9" ht="13.5" customHeight="1">
      <c r="A9" s="15">
        <v>5.0</v>
      </c>
      <c r="B9" s="16" t="s">
        <v>58</v>
      </c>
      <c r="C9" s="16" t="s">
        <v>52</v>
      </c>
      <c r="D9" s="17" t="s">
        <v>53</v>
      </c>
      <c r="E9" s="17">
        <v>1600.0</v>
      </c>
      <c r="F9" s="18">
        <v>0.0</v>
      </c>
      <c r="G9" s="18">
        <v>0.0</v>
      </c>
      <c r="H9" s="22">
        <v>0.0</v>
      </c>
      <c r="I9" s="22">
        <v>0.0</v>
      </c>
      <c r="J9" s="22">
        <v>0.0</v>
      </c>
      <c r="K9" s="22">
        <v>0.0</v>
      </c>
      <c r="L9" s="22">
        <v>0.0</v>
      </c>
      <c r="M9" s="22">
        <v>0.0</v>
      </c>
      <c r="N9" s="22">
        <v>0.0</v>
      </c>
      <c r="O9" s="22">
        <v>0.0</v>
      </c>
      <c r="P9" s="22">
        <v>0.0</v>
      </c>
      <c r="Q9" s="22">
        <v>0.0</v>
      </c>
      <c r="R9" s="22">
        <v>0.0</v>
      </c>
      <c r="S9" s="22">
        <v>90.0</v>
      </c>
      <c r="T9" s="22">
        <v>0.0</v>
      </c>
      <c r="U9" s="22">
        <v>60.0</v>
      </c>
      <c r="V9" s="22">
        <v>0.0</v>
      </c>
      <c r="W9" s="22">
        <v>0.0</v>
      </c>
      <c r="X9" s="22">
        <v>0.0</v>
      </c>
      <c r="Y9" s="22">
        <v>300.0</v>
      </c>
      <c r="Z9" s="22">
        <v>0.0</v>
      </c>
      <c r="AA9" s="22">
        <v>0.0</v>
      </c>
      <c r="AB9" s="22">
        <v>0.0</v>
      </c>
      <c r="AC9" s="22">
        <v>0.0</v>
      </c>
      <c r="AD9" s="22">
        <v>343.0</v>
      </c>
      <c r="AE9" s="22">
        <v>686.0</v>
      </c>
      <c r="AF9" s="22">
        <v>31.8</v>
      </c>
      <c r="AG9" s="22">
        <v>120.0</v>
      </c>
      <c r="AH9" s="22">
        <v>0.0</v>
      </c>
      <c r="AI9" s="22">
        <v>256.0</v>
      </c>
      <c r="AJ9" s="22">
        <v>30.0</v>
      </c>
      <c r="AK9" s="22">
        <v>0.0</v>
      </c>
      <c r="AL9" s="22">
        <v>0.0</v>
      </c>
      <c r="AM9" s="22">
        <v>0.0</v>
      </c>
      <c r="AN9" s="22">
        <v>0.0</v>
      </c>
      <c r="AO9" s="19">
        <f t="shared" si="1"/>
        <v>1916.8</v>
      </c>
      <c r="AP9" s="20">
        <v>1916.8</v>
      </c>
      <c r="AQ9" s="20">
        <v>1916.8</v>
      </c>
      <c r="AR9" s="21">
        <f t="shared" si="2"/>
        <v>0</v>
      </c>
      <c r="AS9" s="21">
        <f t="shared" si="3"/>
        <v>0</v>
      </c>
    </row>
    <row r="10" ht="14.25" customHeight="1">
      <c r="A10" s="15">
        <v>6.0</v>
      </c>
      <c r="B10" s="16" t="s">
        <v>59</v>
      </c>
      <c r="C10" s="16" t="s">
        <v>52</v>
      </c>
      <c r="D10" s="17" t="s">
        <v>60</v>
      </c>
      <c r="E10" s="17">
        <v>1600.0</v>
      </c>
      <c r="F10" s="18">
        <v>0.0</v>
      </c>
      <c r="G10" s="18">
        <v>0.0</v>
      </c>
      <c r="H10" s="22">
        <v>0.0</v>
      </c>
      <c r="I10" s="22">
        <v>0.0</v>
      </c>
      <c r="J10" s="22">
        <v>0.0</v>
      </c>
      <c r="K10" s="22">
        <v>0.0</v>
      </c>
      <c r="L10" s="22">
        <v>0.0</v>
      </c>
      <c r="M10" s="22">
        <v>0.0</v>
      </c>
      <c r="N10" s="22">
        <v>50.0</v>
      </c>
      <c r="O10" s="22">
        <v>0.0</v>
      </c>
      <c r="P10" s="22">
        <v>0.0</v>
      </c>
      <c r="Q10" s="22">
        <v>330.0</v>
      </c>
      <c r="R10" s="22">
        <v>0.0</v>
      </c>
      <c r="S10" s="22">
        <v>0.0</v>
      </c>
      <c r="T10" s="22">
        <v>0.0</v>
      </c>
      <c r="U10" s="22">
        <v>0.0</v>
      </c>
      <c r="V10" s="22">
        <v>0.0</v>
      </c>
      <c r="W10" s="22">
        <v>0.0</v>
      </c>
      <c r="X10" s="22">
        <v>0.0</v>
      </c>
      <c r="Y10" s="22">
        <v>0.0</v>
      </c>
      <c r="Z10" s="22">
        <v>0.0</v>
      </c>
      <c r="AA10" s="22">
        <v>0.0</v>
      </c>
      <c r="AB10" s="22">
        <v>0.0</v>
      </c>
      <c r="AC10" s="22">
        <v>0.0</v>
      </c>
      <c r="AD10" s="22">
        <v>294.0</v>
      </c>
      <c r="AE10" s="22">
        <v>588.0</v>
      </c>
      <c r="AF10" s="22">
        <v>27.96</v>
      </c>
      <c r="AG10" s="22">
        <v>20.0</v>
      </c>
      <c r="AH10" s="22">
        <v>120.0</v>
      </c>
      <c r="AI10" s="22">
        <v>56.0</v>
      </c>
      <c r="AJ10" s="22">
        <v>0.0</v>
      </c>
      <c r="AK10" s="22">
        <v>0.0</v>
      </c>
      <c r="AL10" s="22">
        <v>0.0</v>
      </c>
      <c r="AM10" s="22">
        <v>0.0</v>
      </c>
      <c r="AN10" s="22">
        <v>0.0</v>
      </c>
      <c r="AO10" s="19">
        <f t="shared" si="1"/>
        <v>1485.96</v>
      </c>
      <c r="AP10" s="20">
        <v>1485.96</v>
      </c>
      <c r="AQ10" s="20">
        <v>1485.96</v>
      </c>
      <c r="AR10" s="21">
        <f t="shared" si="2"/>
        <v>0</v>
      </c>
      <c r="AS10" s="21">
        <f t="shared" si="3"/>
        <v>0</v>
      </c>
    </row>
    <row r="11" ht="14.25" customHeight="1">
      <c r="A11" s="15">
        <v>7.0</v>
      </c>
      <c r="B11" s="16" t="s">
        <v>61</v>
      </c>
      <c r="C11" s="16" t="s">
        <v>52</v>
      </c>
      <c r="D11" s="17" t="s">
        <v>53</v>
      </c>
      <c r="E11" s="17">
        <v>1600.0</v>
      </c>
      <c r="F11" s="18">
        <v>1000.0</v>
      </c>
      <c r="G11" s="18">
        <v>0.0</v>
      </c>
      <c r="H11" s="22">
        <v>0.0</v>
      </c>
      <c r="I11" s="22">
        <v>50.0</v>
      </c>
      <c r="J11" s="22">
        <v>0.0</v>
      </c>
      <c r="K11" s="22">
        <v>0.0</v>
      </c>
      <c r="L11" s="22">
        <v>0.0</v>
      </c>
      <c r="M11" s="22">
        <v>0.0</v>
      </c>
      <c r="N11" s="22">
        <v>0.0</v>
      </c>
      <c r="O11" s="22">
        <v>302.0</v>
      </c>
      <c r="P11" s="22">
        <v>0.0</v>
      </c>
      <c r="Q11" s="22">
        <v>0.0</v>
      </c>
      <c r="R11" s="22">
        <v>20.0</v>
      </c>
      <c r="S11" s="22">
        <v>0.0</v>
      </c>
      <c r="T11" s="22">
        <v>0.0</v>
      </c>
      <c r="U11" s="22">
        <v>0.0</v>
      </c>
      <c r="V11" s="22">
        <v>0.0</v>
      </c>
      <c r="W11" s="22">
        <v>0.0</v>
      </c>
      <c r="X11" s="22">
        <v>0.0</v>
      </c>
      <c r="Y11" s="22">
        <v>0.0</v>
      </c>
      <c r="Z11" s="22">
        <v>0.0</v>
      </c>
      <c r="AA11" s="22">
        <v>0.0</v>
      </c>
      <c r="AB11" s="22">
        <v>0.0</v>
      </c>
      <c r="AC11" s="22">
        <v>0.0</v>
      </c>
      <c r="AD11" s="22">
        <v>343.0</v>
      </c>
      <c r="AE11" s="22">
        <v>686.0</v>
      </c>
      <c r="AF11" s="22">
        <v>112.0</v>
      </c>
      <c r="AG11" s="22">
        <v>0.0</v>
      </c>
      <c r="AH11" s="22">
        <v>0.0</v>
      </c>
      <c r="AI11" s="22">
        <v>56.0</v>
      </c>
      <c r="AJ11" s="22">
        <v>0.0</v>
      </c>
      <c r="AK11" s="22">
        <v>0.0</v>
      </c>
      <c r="AL11" s="22">
        <v>0.0</v>
      </c>
      <c r="AM11" s="22">
        <v>0.0</v>
      </c>
      <c r="AN11" s="22">
        <v>0.0</v>
      </c>
      <c r="AO11" s="19">
        <f t="shared" si="1"/>
        <v>2569</v>
      </c>
      <c r="AP11" s="20">
        <v>2569.0</v>
      </c>
      <c r="AQ11" s="20">
        <v>2569.0</v>
      </c>
      <c r="AR11" s="21">
        <f t="shared" si="2"/>
        <v>0</v>
      </c>
      <c r="AS11" s="21">
        <f t="shared" si="3"/>
        <v>0</v>
      </c>
    </row>
    <row r="12" ht="14.25" customHeight="1">
      <c r="A12" s="15">
        <v>8.0</v>
      </c>
      <c r="B12" s="16" t="s">
        <v>62</v>
      </c>
      <c r="C12" s="16" t="s">
        <v>52</v>
      </c>
      <c r="D12" s="17" t="s">
        <v>53</v>
      </c>
      <c r="E12" s="17">
        <v>1600.0</v>
      </c>
      <c r="F12" s="18">
        <v>300.0</v>
      </c>
      <c r="G12" s="18">
        <v>0.0</v>
      </c>
      <c r="H12" s="22">
        <v>0.0</v>
      </c>
      <c r="I12" s="22">
        <v>0.0</v>
      </c>
      <c r="J12" s="22">
        <v>0.0</v>
      </c>
      <c r="K12" s="22">
        <v>0.0</v>
      </c>
      <c r="L12" s="22">
        <v>0.0</v>
      </c>
      <c r="M12" s="22">
        <v>0.0</v>
      </c>
      <c r="N12" s="22">
        <v>0.0</v>
      </c>
      <c r="O12" s="22">
        <v>0.0</v>
      </c>
      <c r="P12" s="22">
        <v>0.0</v>
      </c>
      <c r="Q12" s="22">
        <v>70.0</v>
      </c>
      <c r="R12" s="22">
        <v>510.0</v>
      </c>
      <c r="S12" s="22">
        <v>185.0</v>
      </c>
      <c r="T12" s="22">
        <v>0.0</v>
      </c>
      <c r="U12" s="22">
        <v>100.0</v>
      </c>
      <c r="V12" s="22">
        <v>0.0</v>
      </c>
      <c r="W12" s="22">
        <v>0.0</v>
      </c>
      <c r="X12" s="22">
        <v>0.0</v>
      </c>
      <c r="Y12" s="22">
        <v>0.0</v>
      </c>
      <c r="Z12" s="22">
        <v>0.0</v>
      </c>
      <c r="AA12" s="22">
        <v>0.0</v>
      </c>
      <c r="AB12" s="22">
        <v>0.0</v>
      </c>
      <c r="AC12" s="22">
        <v>0.0</v>
      </c>
      <c r="AD12" s="22">
        <v>336.0</v>
      </c>
      <c r="AE12" s="22">
        <v>672.0</v>
      </c>
      <c r="AF12" s="22">
        <v>129.38</v>
      </c>
      <c r="AG12" s="22">
        <v>40.0</v>
      </c>
      <c r="AH12" s="22">
        <v>0.0</v>
      </c>
      <c r="AI12" s="22">
        <v>346.0</v>
      </c>
      <c r="AJ12" s="22">
        <v>30.0</v>
      </c>
      <c r="AK12" s="22">
        <v>0.0</v>
      </c>
      <c r="AL12" s="22">
        <v>0.0</v>
      </c>
      <c r="AM12" s="22">
        <v>0.0</v>
      </c>
      <c r="AN12" s="22">
        <v>160.0</v>
      </c>
      <c r="AO12" s="19">
        <f t="shared" si="1"/>
        <v>2878.38</v>
      </c>
      <c r="AP12" s="20">
        <v>2878.38</v>
      </c>
      <c r="AQ12" s="20">
        <v>2878.38</v>
      </c>
      <c r="AR12" s="21">
        <f t="shared" si="2"/>
        <v>0</v>
      </c>
      <c r="AS12" s="21">
        <f t="shared" si="3"/>
        <v>0</v>
      </c>
    </row>
    <row r="13" ht="14.25" customHeight="1">
      <c r="A13" s="15">
        <v>9.0</v>
      </c>
      <c r="B13" s="16" t="s">
        <v>63</v>
      </c>
      <c r="C13" s="16" t="s">
        <v>52</v>
      </c>
      <c r="D13" s="17" t="s">
        <v>64</v>
      </c>
      <c r="E13" s="17">
        <v>1800.0</v>
      </c>
      <c r="F13" s="18">
        <v>1200.0</v>
      </c>
      <c r="G13" s="18">
        <v>1393.5</v>
      </c>
      <c r="H13" s="22">
        <v>0.0</v>
      </c>
      <c r="I13" s="22">
        <v>250.0</v>
      </c>
      <c r="J13" s="22">
        <v>0.0</v>
      </c>
      <c r="K13" s="22">
        <v>0.0</v>
      </c>
      <c r="L13" s="22">
        <v>0.0</v>
      </c>
      <c r="M13" s="22">
        <v>0.0</v>
      </c>
      <c r="N13" s="22">
        <v>0.0</v>
      </c>
      <c r="O13" s="22">
        <v>260.0</v>
      </c>
      <c r="P13" s="22">
        <v>0.0</v>
      </c>
      <c r="Q13" s="22">
        <v>0.0</v>
      </c>
      <c r="R13" s="22">
        <v>210.0</v>
      </c>
      <c r="S13" s="22">
        <v>430.0</v>
      </c>
      <c r="T13" s="22">
        <v>0.0</v>
      </c>
      <c r="U13" s="22">
        <v>0.0</v>
      </c>
      <c r="V13" s="22">
        <v>0.0</v>
      </c>
      <c r="W13" s="22">
        <v>0.0</v>
      </c>
      <c r="X13" s="22">
        <v>0.0</v>
      </c>
      <c r="Y13" s="22">
        <v>0.0</v>
      </c>
      <c r="Z13" s="22">
        <v>0.0</v>
      </c>
      <c r="AA13" s="22">
        <v>0.0</v>
      </c>
      <c r="AB13" s="22">
        <v>0.0</v>
      </c>
      <c r="AC13" s="22">
        <v>0.0</v>
      </c>
      <c r="AD13" s="22">
        <v>0.0</v>
      </c>
      <c r="AE13" s="22">
        <v>0.0</v>
      </c>
      <c r="AF13" s="22">
        <v>0.0</v>
      </c>
      <c r="AG13" s="22">
        <v>0.0</v>
      </c>
      <c r="AH13" s="22">
        <v>0.0</v>
      </c>
      <c r="AI13" s="22">
        <v>0.0</v>
      </c>
      <c r="AJ13" s="22">
        <v>0.0</v>
      </c>
      <c r="AK13" s="22">
        <v>0.0</v>
      </c>
      <c r="AL13" s="22">
        <v>0.0</v>
      </c>
      <c r="AM13" s="22">
        <v>0.0</v>
      </c>
      <c r="AN13" s="22">
        <v>0.0</v>
      </c>
      <c r="AO13" s="19">
        <f t="shared" si="1"/>
        <v>3743.5</v>
      </c>
      <c r="AP13" s="23">
        <v>3743.5</v>
      </c>
      <c r="AQ13" s="23">
        <v>3743.5</v>
      </c>
      <c r="AR13" s="21">
        <f t="shared" si="2"/>
        <v>0</v>
      </c>
      <c r="AS13" s="21">
        <f t="shared" si="3"/>
        <v>0</v>
      </c>
    </row>
    <row r="14" ht="14.25" customHeight="1">
      <c r="A14" s="15">
        <v>10.0</v>
      </c>
      <c r="B14" s="16" t="s">
        <v>65</v>
      </c>
      <c r="C14" s="16" t="s">
        <v>52</v>
      </c>
      <c r="D14" s="17" t="s">
        <v>60</v>
      </c>
      <c r="E14" s="17">
        <v>1600.0</v>
      </c>
      <c r="F14" s="18">
        <v>0.0</v>
      </c>
      <c r="G14" s="18">
        <v>2061.67</v>
      </c>
      <c r="H14" s="22">
        <v>0.0</v>
      </c>
      <c r="I14" s="22">
        <v>200.0</v>
      </c>
      <c r="J14" s="22">
        <v>0.0</v>
      </c>
      <c r="K14" s="22">
        <v>0.0</v>
      </c>
      <c r="L14" s="22">
        <v>0.0</v>
      </c>
      <c r="M14" s="22">
        <v>0.0</v>
      </c>
      <c r="N14" s="22">
        <v>150.0</v>
      </c>
      <c r="O14" s="22">
        <v>0.0</v>
      </c>
      <c r="P14" s="22">
        <v>0.0</v>
      </c>
      <c r="Q14" s="22">
        <v>60.0</v>
      </c>
      <c r="R14" s="22">
        <v>0.0</v>
      </c>
      <c r="S14" s="22">
        <v>0.0</v>
      </c>
      <c r="T14" s="22">
        <v>0.0</v>
      </c>
      <c r="U14" s="22">
        <v>0.0</v>
      </c>
      <c r="V14" s="22">
        <v>0.0</v>
      </c>
      <c r="W14" s="22">
        <v>0.0</v>
      </c>
      <c r="X14" s="22">
        <v>0.0</v>
      </c>
      <c r="Y14" s="22">
        <v>0.0</v>
      </c>
      <c r="Z14" s="22">
        <v>0.0</v>
      </c>
      <c r="AA14" s="22">
        <v>0.0</v>
      </c>
      <c r="AB14" s="22">
        <v>0.0</v>
      </c>
      <c r="AC14" s="22">
        <v>0.0</v>
      </c>
      <c r="AD14" s="22">
        <v>350.0</v>
      </c>
      <c r="AE14" s="22">
        <v>700.0</v>
      </c>
      <c r="AF14" s="22">
        <v>0.0</v>
      </c>
      <c r="AG14" s="22">
        <v>0.0</v>
      </c>
      <c r="AH14" s="22">
        <v>0.0</v>
      </c>
      <c r="AI14" s="22">
        <v>0.0</v>
      </c>
      <c r="AJ14" s="22">
        <v>0.0</v>
      </c>
      <c r="AK14" s="22">
        <v>0.0</v>
      </c>
      <c r="AL14" s="22">
        <v>0.0</v>
      </c>
      <c r="AM14" s="22">
        <v>0.0</v>
      </c>
      <c r="AN14" s="22">
        <v>0.0</v>
      </c>
      <c r="AO14" s="19">
        <f t="shared" si="1"/>
        <v>3521.67</v>
      </c>
      <c r="AP14" s="20">
        <v>3521.67</v>
      </c>
      <c r="AQ14" s="20">
        <v>3521.67</v>
      </c>
      <c r="AR14" s="21">
        <f t="shared" si="2"/>
        <v>0</v>
      </c>
      <c r="AS14" s="21">
        <f t="shared" si="3"/>
        <v>0</v>
      </c>
    </row>
    <row r="15" ht="14.25" customHeight="1">
      <c r="A15" s="15">
        <v>11.0</v>
      </c>
      <c r="B15" s="16" t="s">
        <v>66</v>
      </c>
      <c r="C15" s="16" t="s">
        <v>52</v>
      </c>
      <c r="D15" s="17" t="s">
        <v>55</v>
      </c>
      <c r="E15" s="17">
        <v>1600.0</v>
      </c>
      <c r="F15" s="18">
        <v>600.0</v>
      </c>
      <c r="G15" s="18">
        <v>0.0</v>
      </c>
      <c r="H15" s="22">
        <v>0.0</v>
      </c>
      <c r="I15" s="22">
        <v>0.0</v>
      </c>
      <c r="J15" s="22">
        <v>0.0</v>
      </c>
      <c r="K15" s="22">
        <v>0.0</v>
      </c>
      <c r="L15" s="22">
        <v>0.0</v>
      </c>
      <c r="M15" s="22">
        <v>0.0</v>
      </c>
      <c r="N15" s="22">
        <v>0.0</v>
      </c>
      <c r="O15" s="22">
        <v>0.0</v>
      </c>
      <c r="P15" s="22">
        <v>0.0</v>
      </c>
      <c r="Q15" s="22">
        <v>0.0</v>
      </c>
      <c r="R15" s="22">
        <v>0.0</v>
      </c>
      <c r="S15" s="22">
        <v>30.0</v>
      </c>
      <c r="T15" s="22">
        <v>0.0</v>
      </c>
      <c r="U15" s="22">
        <v>30.0</v>
      </c>
      <c r="V15" s="22">
        <v>0.0</v>
      </c>
      <c r="W15" s="22">
        <v>0.0</v>
      </c>
      <c r="X15" s="22">
        <v>0.0</v>
      </c>
      <c r="Y15" s="22">
        <v>0.0</v>
      </c>
      <c r="Z15" s="22">
        <v>0.0</v>
      </c>
      <c r="AA15" s="22">
        <v>0.0</v>
      </c>
      <c r="AB15" s="22">
        <v>0.0</v>
      </c>
      <c r="AC15" s="22">
        <v>0.0</v>
      </c>
      <c r="AD15" s="22">
        <v>364.0</v>
      </c>
      <c r="AE15" s="22">
        <v>728.0</v>
      </c>
      <c r="AF15" s="22">
        <v>78.27</v>
      </c>
      <c r="AG15" s="22">
        <v>50.0</v>
      </c>
      <c r="AH15" s="22">
        <v>0.0</v>
      </c>
      <c r="AI15" s="22">
        <v>256.0</v>
      </c>
      <c r="AJ15" s="22">
        <v>90.0</v>
      </c>
      <c r="AK15" s="22">
        <v>0.0</v>
      </c>
      <c r="AL15" s="22">
        <v>0.0</v>
      </c>
      <c r="AM15" s="22">
        <v>0.0</v>
      </c>
      <c r="AN15" s="22">
        <v>30.0</v>
      </c>
      <c r="AO15" s="19">
        <f t="shared" si="1"/>
        <v>2256.27</v>
      </c>
      <c r="AP15" s="20">
        <v>2256.27</v>
      </c>
      <c r="AQ15" s="20">
        <v>2256.27</v>
      </c>
      <c r="AR15" s="21">
        <f t="shared" si="2"/>
        <v>0</v>
      </c>
      <c r="AS15" s="21">
        <f t="shared" si="3"/>
        <v>0</v>
      </c>
    </row>
    <row r="16" ht="14.25" customHeight="1">
      <c r="A16" s="15">
        <v>12.0</v>
      </c>
      <c r="B16" s="16" t="s">
        <v>67</v>
      </c>
      <c r="C16" s="16" t="s">
        <v>52</v>
      </c>
      <c r="D16" s="17" t="s">
        <v>68</v>
      </c>
      <c r="E16" s="17">
        <v>1600.0</v>
      </c>
      <c r="F16" s="18">
        <v>0.0</v>
      </c>
      <c r="G16" s="18">
        <v>0.0</v>
      </c>
      <c r="H16" s="22">
        <v>0.0</v>
      </c>
      <c r="I16" s="22">
        <v>50.0</v>
      </c>
      <c r="J16" s="22">
        <v>0.0</v>
      </c>
      <c r="K16" s="22">
        <v>0.0</v>
      </c>
      <c r="L16" s="22">
        <v>0.0</v>
      </c>
      <c r="M16" s="22">
        <v>0.0</v>
      </c>
      <c r="N16" s="22">
        <v>50.0</v>
      </c>
      <c r="O16" s="22">
        <v>258.0</v>
      </c>
      <c r="P16" s="22">
        <v>0.0</v>
      </c>
      <c r="Q16" s="22">
        <v>20.0</v>
      </c>
      <c r="R16" s="22">
        <v>400.0</v>
      </c>
      <c r="S16" s="22">
        <v>270.0</v>
      </c>
      <c r="T16" s="22">
        <v>0.0</v>
      </c>
      <c r="U16" s="22">
        <v>0.0</v>
      </c>
      <c r="V16" s="22">
        <v>0.0</v>
      </c>
      <c r="W16" s="22">
        <v>0.0</v>
      </c>
      <c r="X16" s="22">
        <v>0.0</v>
      </c>
      <c r="Y16" s="22">
        <v>0.0</v>
      </c>
      <c r="Z16" s="22">
        <v>0.0</v>
      </c>
      <c r="AA16" s="22">
        <v>0.0</v>
      </c>
      <c r="AB16" s="22">
        <v>0.0</v>
      </c>
      <c r="AC16" s="22">
        <v>0.0</v>
      </c>
      <c r="AD16" s="22">
        <v>266.0</v>
      </c>
      <c r="AE16" s="22">
        <v>532.0</v>
      </c>
      <c r="AF16" s="22">
        <v>84.23</v>
      </c>
      <c r="AG16" s="22">
        <v>0.0</v>
      </c>
      <c r="AH16" s="22">
        <v>20.0</v>
      </c>
      <c r="AI16" s="22">
        <v>146.0</v>
      </c>
      <c r="AJ16" s="22">
        <v>8.0</v>
      </c>
      <c r="AK16" s="22">
        <v>0.0</v>
      </c>
      <c r="AL16" s="22">
        <v>0.0</v>
      </c>
      <c r="AM16" s="22">
        <v>0.0</v>
      </c>
      <c r="AN16" s="22">
        <v>0.0</v>
      </c>
      <c r="AO16" s="19">
        <f t="shared" si="1"/>
        <v>2104.23</v>
      </c>
      <c r="AP16" s="20">
        <v>2104.23</v>
      </c>
      <c r="AQ16" s="20">
        <v>2104.23</v>
      </c>
      <c r="AR16" s="21">
        <f t="shared" si="2"/>
        <v>0</v>
      </c>
      <c r="AS16" s="21">
        <f t="shared" si="3"/>
        <v>0</v>
      </c>
    </row>
    <row r="17" ht="14.25" customHeight="1">
      <c r="A17" s="15">
        <v>13.0</v>
      </c>
      <c r="B17" s="16" t="s">
        <v>69</v>
      </c>
      <c r="C17" s="16" t="s">
        <v>52</v>
      </c>
      <c r="D17" s="17" t="s">
        <v>53</v>
      </c>
      <c r="E17" s="17">
        <v>1600.0</v>
      </c>
      <c r="F17" s="18">
        <v>0.0</v>
      </c>
      <c r="G17" s="18">
        <v>0.0</v>
      </c>
      <c r="H17" s="22">
        <v>0.0</v>
      </c>
      <c r="I17" s="22">
        <v>200.0</v>
      </c>
      <c r="J17" s="22">
        <v>0.0</v>
      </c>
      <c r="K17" s="22">
        <v>0.0</v>
      </c>
      <c r="L17" s="22">
        <v>0.0</v>
      </c>
      <c r="M17" s="22">
        <v>0.0</v>
      </c>
      <c r="N17" s="22">
        <v>0.0</v>
      </c>
      <c r="O17" s="22">
        <v>196.0</v>
      </c>
      <c r="P17" s="22">
        <v>0.0</v>
      </c>
      <c r="Q17" s="22">
        <v>0.0</v>
      </c>
      <c r="R17" s="22">
        <v>0.0</v>
      </c>
      <c r="S17" s="22">
        <v>465.0</v>
      </c>
      <c r="T17" s="22">
        <v>0.0</v>
      </c>
      <c r="U17" s="22">
        <v>0.0</v>
      </c>
      <c r="V17" s="22">
        <v>0.0</v>
      </c>
      <c r="W17" s="22">
        <v>0.0</v>
      </c>
      <c r="X17" s="22">
        <v>0.0</v>
      </c>
      <c r="Y17" s="22">
        <v>0.0</v>
      </c>
      <c r="Z17" s="22">
        <v>0.0</v>
      </c>
      <c r="AA17" s="22">
        <v>0.0</v>
      </c>
      <c r="AB17" s="22">
        <v>0.0</v>
      </c>
      <c r="AC17" s="22">
        <v>0.0</v>
      </c>
      <c r="AD17" s="22">
        <v>336.0</v>
      </c>
      <c r="AE17" s="22">
        <v>672.0</v>
      </c>
      <c r="AF17" s="22">
        <v>154.82</v>
      </c>
      <c r="AG17" s="22">
        <v>20.0</v>
      </c>
      <c r="AH17" s="22">
        <v>110.0</v>
      </c>
      <c r="AI17" s="22">
        <v>146.0</v>
      </c>
      <c r="AJ17" s="22">
        <v>0.0</v>
      </c>
      <c r="AK17" s="22">
        <v>0.0</v>
      </c>
      <c r="AL17" s="22">
        <v>0.0</v>
      </c>
      <c r="AM17" s="22">
        <v>0.0</v>
      </c>
      <c r="AN17" s="22">
        <v>88.0</v>
      </c>
      <c r="AO17" s="19">
        <f t="shared" si="1"/>
        <v>2387.82</v>
      </c>
      <c r="AP17" s="20">
        <v>2387.82</v>
      </c>
      <c r="AQ17" s="20">
        <v>2387.82</v>
      </c>
      <c r="AR17" s="21">
        <f t="shared" si="2"/>
        <v>0</v>
      </c>
      <c r="AS17" s="21">
        <f t="shared" si="3"/>
        <v>0</v>
      </c>
    </row>
    <row r="18" ht="14.25" customHeight="1">
      <c r="A18" s="15">
        <v>14.0</v>
      </c>
      <c r="B18" s="16" t="s">
        <v>70</v>
      </c>
      <c r="C18" s="16" t="s">
        <v>52</v>
      </c>
      <c r="D18" s="17" t="s">
        <v>60</v>
      </c>
      <c r="E18" s="17">
        <v>1600.0</v>
      </c>
      <c r="F18" s="18">
        <v>900.0</v>
      </c>
      <c r="G18" s="18">
        <v>0.0</v>
      </c>
      <c r="H18" s="22">
        <v>0.0</v>
      </c>
      <c r="I18" s="22">
        <v>0.0</v>
      </c>
      <c r="J18" s="22">
        <v>0.0</v>
      </c>
      <c r="K18" s="22">
        <v>0.0</v>
      </c>
      <c r="L18" s="22">
        <v>0.0</v>
      </c>
      <c r="M18" s="22">
        <v>0.0</v>
      </c>
      <c r="N18" s="22">
        <v>0.0</v>
      </c>
      <c r="O18" s="22">
        <v>0.0</v>
      </c>
      <c r="P18" s="22">
        <v>100.0</v>
      </c>
      <c r="Q18" s="22">
        <v>0.0</v>
      </c>
      <c r="R18" s="22">
        <v>450.0</v>
      </c>
      <c r="S18" s="22">
        <v>305.0</v>
      </c>
      <c r="T18" s="22">
        <v>0.0</v>
      </c>
      <c r="U18" s="22">
        <v>0.0</v>
      </c>
      <c r="V18" s="22">
        <v>0.0</v>
      </c>
      <c r="W18" s="22">
        <v>0.0</v>
      </c>
      <c r="X18" s="22">
        <v>0.0</v>
      </c>
      <c r="Y18" s="22">
        <v>100.0</v>
      </c>
      <c r="Z18" s="22">
        <v>0.0</v>
      </c>
      <c r="AA18" s="22">
        <v>100.0</v>
      </c>
      <c r="AB18" s="22">
        <v>0.0</v>
      </c>
      <c r="AC18" s="22">
        <v>0.0</v>
      </c>
      <c r="AD18" s="22">
        <v>280.0</v>
      </c>
      <c r="AE18" s="22">
        <v>560.0</v>
      </c>
      <c r="AF18" s="22">
        <v>75.0</v>
      </c>
      <c r="AG18" s="22">
        <v>40.0</v>
      </c>
      <c r="AH18" s="22">
        <v>160.0</v>
      </c>
      <c r="AI18" s="22">
        <v>346.0</v>
      </c>
      <c r="AJ18" s="22">
        <v>116.0</v>
      </c>
      <c r="AK18" s="22">
        <v>0.0</v>
      </c>
      <c r="AL18" s="22">
        <v>50.0</v>
      </c>
      <c r="AM18" s="22">
        <v>0.0</v>
      </c>
      <c r="AN18" s="22">
        <v>0.0</v>
      </c>
      <c r="AO18" s="19">
        <f t="shared" si="1"/>
        <v>3582</v>
      </c>
      <c r="AP18" s="20">
        <v>3582.0</v>
      </c>
      <c r="AQ18" s="20">
        <v>3582.0</v>
      </c>
      <c r="AR18" s="21">
        <f t="shared" si="2"/>
        <v>0</v>
      </c>
      <c r="AS18" s="21">
        <f t="shared" si="3"/>
        <v>0</v>
      </c>
    </row>
    <row r="19" ht="14.25" customHeight="1">
      <c r="A19" s="15">
        <v>15.0</v>
      </c>
      <c r="B19" s="16" t="s">
        <v>71</v>
      </c>
      <c r="C19" s="16" t="s">
        <v>52</v>
      </c>
      <c r="D19" s="17" t="s">
        <v>53</v>
      </c>
      <c r="E19" s="17">
        <v>1600.0</v>
      </c>
      <c r="F19" s="18">
        <v>150.0</v>
      </c>
      <c r="G19" s="18">
        <v>0.0</v>
      </c>
      <c r="H19" s="22">
        <v>0.0</v>
      </c>
      <c r="I19" s="22">
        <v>0.0</v>
      </c>
      <c r="J19" s="22">
        <v>0.0</v>
      </c>
      <c r="K19" s="22">
        <v>0.0</v>
      </c>
      <c r="L19" s="22">
        <v>0.0</v>
      </c>
      <c r="M19" s="22">
        <v>0.0</v>
      </c>
      <c r="N19" s="22">
        <v>0.0</v>
      </c>
      <c r="O19" s="22">
        <v>72.0</v>
      </c>
      <c r="P19" s="22">
        <v>0.0</v>
      </c>
      <c r="Q19" s="22">
        <v>0.0</v>
      </c>
      <c r="R19" s="22">
        <v>100.0</v>
      </c>
      <c r="S19" s="22">
        <v>130.0</v>
      </c>
      <c r="T19" s="22">
        <v>0.0</v>
      </c>
      <c r="U19" s="22">
        <v>0.0</v>
      </c>
      <c r="V19" s="22">
        <v>0.0</v>
      </c>
      <c r="W19" s="22">
        <v>0.0</v>
      </c>
      <c r="X19" s="22">
        <v>0.0</v>
      </c>
      <c r="Y19" s="22">
        <v>100.0</v>
      </c>
      <c r="Z19" s="22">
        <v>0.0</v>
      </c>
      <c r="AA19" s="22">
        <v>0.0</v>
      </c>
      <c r="AB19" s="22">
        <v>0.0</v>
      </c>
      <c r="AC19" s="22">
        <v>0.0</v>
      </c>
      <c r="AD19" s="22">
        <v>236.0</v>
      </c>
      <c r="AE19" s="22">
        <v>672.0</v>
      </c>
      <c r="AF19" s="22">
        <v>57.0</v>
      </c>
      <c r="AG19" s="24">
        <v>0.0</v>
      </c>
      <c r="AH19" s="22">
        <v>160.0</v>
      </c>
      <c r="AI19" s="22">
        <v>346.0</v>
      </c>
      <c r="AJ19" s="22">
        <v>0.0</v>
      </c>
      <c r="AK19" s="22">
        <v>0.0</v>
      </c>
      <c r="AL19" s="22">
        <v>0.0</v>
      </c>
      <c r="AM19" s="22">
        <v>0.0</v>
      </c>
      <c r="AN19" s="22">
        <v>380.0</v>
      </c>
      <c r="AO19" s="19">
        <f t="shared" si="1"/>
        <v>2403</v>
      </c>
      <c r="AP19" s="20">
        <v>2403.0</v>
      </c>
      <c r="AQ19" s="20">
        <v>2403.0</v>
      </c>
      <c r="AR19" s="21">
        <f t="shared" si="2"/>
        <v>0</v>
      </c>
      <c r="AS19" s="21">
        <f t="shared" si="3"/>
        <v>0</v>
      </c>
    </row>
    <row r="20" ht="15.75" customHeight="1">
      <c r="A20" s="15">
        <v>16.0</v>
      </c>
      <c r="B20" s="16" t="s">
        <v>72</v>
      </c>
      <c r="C20" s="16" t="s">
        <v>52</v>
      </c>
      <c r="D20" s="17" t="s">
        <v>68</v>
      </c>
      <c r="E20" s="17">
        <v>1600.0</v>
      </c>
      <c r="F20" s="18">
        <v>250.0</v>
      </c>
      <c r="G20" s="18">
        <v>0.0</v>
      </c>
      <c r="H20" s="22">
        <v>0.0</v>
      </c>
      <c r="I20" s="22">
        <v>400.0</v>
      </c>
      <c r="J20" s="22">
        <v>0.0</v>
      </c>
      <c r="K20" s="22">
        <v>0.0</v>
      </c>
      <c r="L20" s="22">
        <v>0.0</v>
      </c>
      <c r="M20" s="22">
        <v>0.0</v>
      </c>
      <c r="N20" s="22">
        <v>0.0</v>
      </c>
      <c r="O20" s="22">
        <v>0.0</v>
      </c>
      <c r="P20" s="22">
        <v>0.0</v>
      </c>
      <c r="Q20" s="22">
        <v>280.0</v>
      </c>
      <c r="R20" s="22">
        <v>600.0</v>
      </c>
      <c r="S20" s="22">
        <v>345.0</v>
      </c>
      <c r="T20" s="22">
        <v>0.0</v>
      </c>
      <c r="U20" s="22">
        <v>0.0</v>
      </c>
      <c r="V20" s="22">
        <v>0.0</v>
      </c>
      <c r="W20" s="22">
        <v>0.0</v>
      </c>
      <c r="X20" s="22">
        <v>0.0</v>
      </c>
      <c r="Y20" s="22">
        <v>0.0</v>
      </c>
      <c r="Z20" s="22">
        <v>0.0</v>
      </c>
      <c r="AA20" s="22">
        <v>0.0</v>
      </c>
      <c r="AB20" s="22">
        <v>0.0</v>
      </c>
      <c r="AC20" s="22">
        <v>70.0</v>
      </c>
      <c r="AD20" s="22">
        <v>196.0</v>
      </c>
      <c r="AE20" s="22">
        <v>392.0</v>
      </c>
      <c r="AF20" s="22">
        <v>24.0</v>
      </c>
      <c r="AG20" s="22">
        <v>0.0</v>
      </c>
      <c r="AH20" s="22">
        <v>260.0</v>
      </c>
      <c r="AI20" s="22">
        <v>56.0</v>
      </c>
      <c r="AJ20" s="22">
        <v>0.0</v>
      </c>
      <c r="AK20" s="22">
        <v>0.0</v>
      </c>
      <c r="AL20" s="22">
        <v>0.0</v>
      </c>
      <c r="AM20" s="22">
        <v>0.0</v>
      </c>
      <c r="AN20" s="22">
        <v>0.0</v>
      </c>
      <c r="AO20" s="19">
        <f t="shared" si="1"/>
        <v>2873</v>
      </c>
      <c r="AP20" s="20">
        <v>2873.0</v>
      </c>
      <c r="AQ20" s="20">
        <v>2873.0</v>
      </c>
      <c r="AR20" s="21">
        <f t="shared" si="2"/>
        <v>0</v>
      </c>
      <c r="AS20" s="21">
        <f t="shared" si="3"/>
        <v>0</v>
      </c>
    </row>
    <row r="21" ht="15.75" customHeight="1">
      <c r="A21" s="15">
        <v>17.0</v>
      </c>
      <c r="B21" s="16" t="s">
        <v>73</v>
      </c>
      <c r="C21" s="16" t="s">
        <v>52</v>
      </c>
      <c r="D21" s="17" t="s">
        <v>60</v>
      </c>
      <c r="E21" s="17">
        <v>1600.0</v>
      </c>
      <c r="F21" s="18">
        <v>300.0</v>
      </c>
      <c r="G21" s="22">
        <v>0.0</v>
      </c>
      <c r="H21" s="22">
        <v>0.0</v>
      </c>
      <c r="I21" s="22">
        <v>0.0</v>
      </c>
      <c r="J21" s="22">
        <v>0.0</v>
      </c>
      <c r="K21" s="22">
        <v>0.0</v>
      </c>
      <c r="L21" s="22">
        <v>0.0</v>
      </c>
      <c r="M21" s="22">
        <v>0.0</v>
      </c>
      <c r="N21" s="22">
        <v>0.0</v>
      </c>
      <c r="O21" s="22">
        <v>92.0</v>
      </c>
      <c r="P21" s="22">
        <v>0.0</v>
      </c>
      <c r="Q21" s="22">
        <v>20.0</v>
      </c>
      <c r="R21" s="22">
        <v>0.0</v>
      </c>
      <c r="S21" s="22">
        <v>170.0</v>
      </c>
      <c r="T21" s="22">
        <v>0.0</v>
      </c>
      <c r="U21" s="22">
        <v>0.0</v>
      </c>
      <c r="V21" s="22">
        <v>0.0</v>
      </c>
      <c r="W21" s="22">
        <v>0.0</v>
      </c>
      <c r="X21" s="22">
        <v>0.0</v>
      </c>
      <c r="Y21" s="22">
        <v>100.0</v>
      </c>
      <c r="Z21" s="22">
        <v>0.0</v>
      </c>
      <c r="AA21" s="22">
        <v>0.0</v>
      </c>
      <c r="AB21" s="22">
        <v>0.0</v>
      </c>
      <c r="AC21" s="22">
        <v>0.0</v>
      </c>
      <c r="AD21" s="22">
        <v>294.0</v>
      </c>
      <c r="AE21" s="22">
        <v>588.0</v>
      </c>
      <c r="AF21" s="22">
        <v>48.3</v>
      </c>
      <c r="AG21" s="22">
        <v>160.0</v>
      </c>
      <c r="AH21" s="22">
        <v>20.0</v>
      </c>
      <c r="AI21" s="22">
        <v>256.0</v>
      </c>
      <c r="AJ21" s="22">
        <v>0.0</v>
      </c>
      <c r="AK21" s="22">
        <v>0.0</v>
      </c>
      <c r="AL21" s="22">
        <v>0.0</v>
      </c>
      <c r="AM21" s="22">
        <v>0.0</v>
      </c>
      <c r="AN21" s="22">
        <v>50.0</v>
      </c>
      <c r="AO21" s="19">
        <f t="shared" si="1"/>
        <v>2098.3</v>
      </c>
      <c r="AP21" s="20">
        <v>2098.3</v>
      </c>
      <c r="AQ21" s="20">
        <v>2098.3</v>
      </c>
      <c r="AR21" s="21">
        <f t="shared" si="2"/>
        <v>0</v>
      </c>
      <c r="AS21" s="21">
        <f t="shared" si="3"/>
        <v>0</v>
      </c>
    </row>
    <row r="22" ht="15.75" customHeight="1">
      <c r="A22" s="15">
        <v>18.0</v>
      </c>
      <c r="B22" s="16" t="s">
        <v>74</v>
      </c>
      <c r="C22" s="16" t="s">
        <v>52</v>
      </c>
      <c r="D22" s="17" t="s">
        <v>55</v>
      </c>
      <c r="E22" s="17">
        <v>1600.0</v>
      </c>
      <c r="F22" s="18">
        <v>0.0</v>
      </c>
      <c r="G22" s="22">
        <v>0.0</v>
      </c>
      <c r="H22" s="22">
        <v>0.0</v>
      </c>
      <c r="I22" s="22">
        <v>150.0</v>
      </c>
      <c r="J22" s="22">
        <v>0.0</v>
      </c>
      <c r="K22" s="22">
        <v>0.0</v>
      </c>
      <c r="L22" s="22">
        <v>0.0</v>
      </c>
      <c r="M22" s="22">
        <v>0.0</v>
      </c>
      <c r="N22" s="22">
        <v>0.0</v>
      </c>
      <c r="O22" s="22">
        <v>736.0</v>
      </c>
      <c r="P22" s="22">
        <v>200.0</v>
      </c>
      <c r="Q22" s="22">
        <v>0.0</v>
      </c>
      <c r="R22" s="22">
        <v>0.0</v>
      </c>
      <c r="S22" s="22">
        <v>365.0</v>
      </c>
      <c r="T22" s="22">
        <v>0.0</v>
      </c>
      <c r="U22" s="22">
        <v>0.0</v>
      </c>
      <c r="V22" s="22">
        <v>0.0</v>
      </c>
      <c r="W22" s="22">
        <v>0.0</v>
      </c>
      <c r="X22" s="22">
        <v>0.0</v>
      </c>
      <c r="Y22" s="22">
        <v>0.0</v>
      </c>
      <c r="Z22" s="22">
        <v>0.0</v>
      </c>
      <c r="AA22" s="22">
        <v>0.0</v>
      </c>
      <c r="AB22" s="22">
        <v>0.0</v>
      </c>
      <c r="AC22" s="22">
        <v>20.0</v>
      </c>
      <c r="AD22" s="22">
        <v>350.0</v>
      </c>
      <c r="AE22" s="22">
        <v>700.0</v>
      </c>
      <c r="AF22" s="22">
        <v>64.0</v>
      </c>
      <c r="AG22" s="22">
        <v>0.0</v>
      </c>
      <c r="AH22" s="22">
        <v>0.0</v>
      </c>
      <c r="AI22" s="22">
        <v>146.0</v>
      </c>
      <c r="AJ22" s="22">
        <v>0.0</v>
      </c>
      <c r="AK22" s="22">
        <v>0.0</v>
      </c>
      <c r="AL22" s="22">
        <v>0.0</v>
      </c>
      <c r="AM22" s="22">
        <v>0.0</v>
      </c>
      <c r="AN22" s="22">
        <v>180.0</v>
      </c>
      <c r="AO22" s="19">
        <f t="shared" si="1"/>
        <v>2911</v>
      </c>
      <c r="AP22" s="23">
        <v>2911.0</v>
      </c>
      <c r="AQ22" s="23">
        <v>2911.0</v>
      </c>
      <c r="AR22" s="21">
        <f t="shared" si="2"/>
        <v>0</v>
      </c>
      <c r="AS22" s="21">
        <f t="shared" si="3"/>
        <v>0</v>
      </c>
    </row>
    <row r="23" ht="15.75" customHeight="1">
      <c r="A23" s="15">
        <v>19.0</v>
      </c>
      <c r="B23" s="16" t="s">
        <v>75</v>
      </c>
      <c r="C23" s="16" t="s">
        <v>52</v>
      </c>
      <c r="D23" s="17" t="s">
        <v>76</v>
      </c>
      <c r="E23" s="17">
        <v>1800.0</v>
      </c>
      <c r="F23" s="18">
        <v>0.0</v>
      </c>
      <c r="G23" s="22">
        <v>0.0</v>
      </c>
      <c r="H23" s="22">
        <v>0.0</v>
      </c>
      <c r="I23" s="22">
        <v>0.0</v>
      </c>
      <c r="J23" s="22">
        <v>0.0</v>
      </c>
      <c r="K23" s="22">
        <v>0.0</v>
      </c>
      <c r="L23" s="22">
        <v>0.0</v>
      </c>
      <c r="M23" s="22">
        <v>0.0</v>
      </c>
      <c r="N23" s="22">
        <v>200.0</v>
      </c>
      <c r="O23" s="22">
        <v>0.0</v>
      </c>
      <c r="P23" s="22">
        <v>0.0</v>
      </c>
      <c r="Q23" s="22">
        <v>0.0</v>
      </c>
      <c r="R23" s="22">
        <v>0.0</v>
      </c>
      <c r="S23" s="22">
        <v>182.5</v>
      </c>
      <c r="T23" s="22">
        <v>0.0</v>
      </c>
      <c r="U23" s="22">
        <v>0.0</v>
      </c>
      <c r="V23" s="22">
        <v>0.0</v>
      </c>
      <c r="W23" s="22">
        <v>0.0</v>
      </c>
      <c r="X23" s="22">
        <v>0.0</v>
      </c>
      <c r="Y23" s="22">
        <v>0.0</v>
      </c>
      <c r="Z23" s="22">
        <v>0.0</v>
      </c>
      <c r="AA23" s="22">
        <v>0.0</v>
      </c>
      <c r="AB23" s="22">
        <v>0.0</v>
      </c>
      <c r="AC23" s="22">
        <v>0.0</v>
      </c>
      <c r="AD23" s="22">
        <v>0.0</v>
      </c>
      <c r="AE23" s="22">
        <v>0.0</v>
      </c>
      <c r="AF23" s="22">
        <v>0.0</v>
      </c>
      <c r="AG23" s="22">
        <v>0.0</v>
      </c>
      <c r="AH23" s="22">
        <v>0.0</v>
      </c>
      <c r="AI23" s="22">
        <v>0.0</v>
      </c>
      <c r="AJ23" s="22">
        <v>0.0</v>
      </c>
      <c r="AK23" s="22">
        <v>0.0</v>
      </c>
      <c r="AL23" s="22">
        <v>0.0</v>
      </c>
      <c r="AM23" s="22">
        <v>0.0</v>
      </c>
      <c r="AN23" s="22">
        <v>0.0</v>
      </c>
      <c r="AO23" s="19">
        <f t="shared" si="1"/>
        <v>382.5</v>
      </c>
      <c r="AP23" s="20">
        <v>382.5</v>
      </c>
      <c r="AQ23" s="20">
        <v>382.5</v>
      </c>
      <c r="AR23" s="21">
        <f t="shared" si="2"/>
        <v>0</v>
      </c>
      <c r="AS23" s="21">
        <f t="shared" si="3"/>
        <v>0</v>
      </c>
    </row>
    <row r="24" ht="15.75" customHeight="1">
      <c r="A24" s="15">
        <v>20.0</v>
      </c>
      <c r="B24" s="16" t="s">
        <v>77</v>
      </c>
      <c r="C24" s="16" t="s">
        <v>52</v>
      </c>
      <c r="D24" s="17" t="s">
        <v>53</v>
      </c>
      <c r="E24" s="17">
        <v>1600.0</v>
      </c>
      <c r="F24" s="18">
        <v>0.0</v>
      </c>
      <c r="G24" s="22">
        <v>0.0</v>
      </c>
      <c r="H24" s="22">
        <v>0.0</v>
      </c>
      <c r="I24" s="22">
        <v>0.0</v>
      </c>
      <c r="J24" s="22">
        <v>0.0</v>
      </c>
      <c r="K24" s="22">
        <v>0.0</v>
      </c>
      <c r="L24" s="22">
        <v>0.0</v>
      </c>
      <c r="M24" s="22">
        <v>0.0</v>
      </c>
      <c r="N24" s="22">
        <v>125.0</v>
      </c>
      <c r="O24" s="22">
        <v>0.0</v>
      </c>
      <c r="P24" s="22">
        <v>0.0</v>
      </c>
      <c r="Q24" s="22">
        <v>0.0</v>
      </c>
      <c r="R24" s="22">
        <v>100.0</v>
      </c>
      <c r="S24" s="22">
        <v>310.0</v>
      </c>
      <c r="T24" s="22">
        <v>0.0</v>
      </c>
      <c r="U24" s="22">
        <v>0.0</v>
      </c>
      <c r="V24" s="22">
        <v>0.0</v>
      </c>
      <c r="W24" s="22">
        <v>0.0</v>
      </c>
      <c r="X24" s="22">
        <v>0.0</v>
      </c>
      <c r="Y24" s="22">
        <v>0.0</v>
      </c>
      <c r="Z24" s="22">
        <v>0.0</v>
      </c>
      <c r="AA24" s="22">
        <v>0.0</v>
      </c>
      <c r="AB24" s="22">
        <v>100.0</v>
      </c>
      <c r="AC24" s="24">
        <v>0.0</v>
      </c>
      <c r="AD24" s="22">
        <v>336.0</v>
      </c>
      <c r="AE24" s="22">
        <v>672.0</v>
      </c>
      <c r="AF24" s="22">
        <v>27.0</v>
      </c>
      <c r="AG24" s="22">
        <v>60.0</v>
      </c>
      <c r="AH24" s="22">
        <v>150.0</v>
      </c>
      <c r="AI24" s="22">
        <v>346.0</v>
      </c>
      <c r="AJ24" s="22">
        <v>90.0</v>
      </c>
      <c r="AK24" s="22">
        <v>0.0</v>
      </c>
      <c r="AL24" s="22">
        <v>0.0</v>
      </c>
      <c r="AM24" s="22">
        <v>0.0</v>
      </c>
      <c r="AN24" s="22">
        <v>54.0</v>
      </c>
      <c r="AO24" s="19">
        <f t="shared" si="1"/>
        <v>2370</v>
      </c>
      <c r="AP24" s="20">
        <v>2370.0</v>
      </c>
      <c r="AQ24" s="20">
        <v>2370.0</v>
      </c>
      <c r="AR24" s="21">
        <f t="shared" si="2"/>
        <v>0</v>
      </c>
      <c r="AS24" s="21">
        <f t="shared" si="3"/>
        <v>0</v>
      </c>
    </row>
    <row r="25" ht="15.75" customHeight="1">
      <c r="A25" s="15">
        <v>21.0</v>
      </c>
      <c r="B25" s="16" t="s">
        <v>78</v>
      </c>
      <c r="C25" s="16" t="s">
        <v>52</v>
      </c>
      <c r="D25" s="17" t="s">
        <v>53</v>
      </c>
      <c r="E25" s="17">
        <v>1600.0</v>
      </c>
      <c r="F25" s="18">
        <v>300.0</v>
      </c>
      <c r="G25" s="22">
        <v>0.0</v>
      </c>
      <c r="H25" s="22">
        <v>0.0</v>
      </c>
      <c r="I25" s="22">
        <v>0.0</v>
      </c>
      <c r="J25" s="22">
        <v>0.0</v>
      </c>
      <c r="K25" s="22">
        <v>0.0</v>
      </c>
      <c r="L25" s="22">
        <v>0.0</v>
      </c>
      <c r="M25" s="22">
        <v>0.0</v>
      </c>
      <c r="N25" s="22">
        <v>0.0</v>
      </c>
      <c r="O25" s="22">
        <v>144.0</v>
      </c>
      <c r="P25" s="22">
        <v>0.0</v>
      </c>
      <c r="Q25" s="22">
        <v>22.0</v>
      </c>
      <c r="R25" s="22">
        <v>400.0</v>
      </c>
      <c r="S25" s="22">
        <v>180.0</v>
      </c>
      <c r="T25" s="22">
        <v>0.0</v>
      </c>
      <c r="U25" s="22">
        <v>0.0</v>
      </c>
      <c r="V25" s="22">
        <v>0.0</v>
      </c>
      <c r="W25" s="22">
        <v>0.0</v>
      </c>
      <c r="X25" s="22">
        <v>0.0</v>
      </c>
      <c r="Y25" s="22">
        <v>100.0</v>
      </c>
      <c r="Z25" s="22">
        <v>0.0</v>
      </c>
      <c r="AA25" s="22">
        <v>0.0</v>
      </c>
      <c r="AB25" s="22">
        <v>0.0</v>
      </c>
      <c r="AC25" s="22">
        <v>0.0</v>
      </c>
      <c r="AD25" s="22">
        <v>350.0</v>
      </c>
      <c r="AE25" s="22">
        <v>700.0</v>
      </c>
      <c r="AF25" s="22">
        <v>67.2</v>
      </c>
      <c r="AG25" s="22">
        <v>0.0</v>
      </c>
      <c r="AH25" s="22">
        <v>260.0</v>
      </c>
      <c r="AI25" s="22">
        <v>146.0</v>
      </c>
      <c r="AJ25" s="22">
        <v>40.0</v>
      </c>
      <c r="AK25" s="22">
        <v>0.0</v>
      </c>
      <c r="AL25" s="22">
        <v>0.0</v>
      </c>
      <c r="AM25" s="22">
        <v>0.0</v>
      </c>
      <c r="AN25" s="22">
        <v>358.0</v>
      </c>
      <c r="AO25" s="19">
        <f t="shared" si="1"/>
        <v>3067.2</v>
      </c>
      <c r="AP25" s="20">
        <v>3067.2</v>
      </c>
      <c r="AQ25" s="20">
        <v>3067.2</v>
      </c>
      <c r="AR25" s="21">
        <f t="shared" si="2"/>
        <v>0</v>
      </c>
      <c r="AS25" s="21">
        <f t="shared" si="3"/>
        <v>0</v>
      </c>
    </row>
    <row r="26" ht="15.75" customHeight="1">
      <c r="A26" s="15">
        <v>22.0</v>
      </c>
      <c r="B26" s="16" t="s">
        <v>79</v>
      </c>
      <c r="C26" s="16" t="s">
        <v>52</v>
      </c>
      <c r="D26" s="17" t="s">
        <v>68</v>
      </c>
      <c r="E26" s="17">
        <v>1600.0</v>
      </c>
      <c r="F26" s="18">
        <v>0.0</v>
      </c>
      <c r="G26" s="22">
        <v>0.0</v>
      </c>
      <c r="H26" s="22">
        <v>400.0</v>
      </c>
      <c r="I26" s="22">
        <v>191.66</v>
      </c>
      <c r="J26" s="22">
        <v>0.0</v>
      </c>
      <c r="K26" s="22">
        <v>0.0</v>
      </c>
      <c r="L26" s="22">
        <v>0.0</v>
      </c>
      <c r="M26" s="22">
        <v>0.0</v>
      </c>
      <c r="N26" s="22">
        <v>370.78</v>
      </c>
      <c r="O26" s="22">
        <v>844.0</v>
      </c>
      <c r="P26" s="22">
        <v>800.0</v>
      </c>
      <c r="Q26" s="22">
        <v>70.0</v>
      </c>
      <c r="R26" s="22">
        <v>400.0</v>
      </c>
      <c r="S26" s="22">
        <v>82.5</v>
      </c>
      <c r="T26" s="22">
        <v>0.0</v>
      </c>
      <c r="U26" s="22">
        <v>0.0</v>
      </c>
      <c r="V26" s="22">
        <v>0.0</v>
      </c>
      <c r="W26" s="22">
        <v>0.0</v>
      </c>
      <c r="X26" s="22">
        <v>0.0</v>
      </c>
      <c r="Y26" s="22">
        <v>0.0</v>
      </c>
      <c r="Z26" s="22">
        <v>0.0</v>
      </c>
      <c r="AA26" s="22">
        <v>0.0</v>
      </c>
      <c r="AB26" s="22">
        <v>200.0</v>
      </c>
      <c r="AC26" s="22">
        <v>0.0</v>
      </c>
      <c r="AD26" s="22">
        <v>252.0</v>
      </c>
      <c r="AE26" s="22">
        <v>504.0</v>
      </c>
      <c r="AF26" s="22">
        <v>36.99</v>
      </c>
      <c r="AG26" s="22">
        <v>0.0</v>
      </c>
      <c r="AH26" s="22">
        <v>140.0</v>
      </c>
      <c r="AI26" s="22">
        <v>146.0</v>
      </c>
      <c r="AJ26" s="22">
        <v>108.0</v>
      </c>
      <c r="AK26" s="22">
        <v>0.0</v>
      </c>
      <c r="AL26" s="22">
        <v>0.0</v>
      </c>
      <c r="AM26" s="22">
        <v>0.0</v>
      </c>
      <c r="AN26" s="22">
        <v>0.0</v>
      </c>
      <c r="AO26" s="19">
        <f t="shared" si="1"/>
        <v>4545.93</v>
      </c>
      <c r="AP26" s="20">
        <v>4545.93</v>
      </c>
      <c r="AQ26" s="20">
        <v>4545.93</v>
      </c>
      <c r="AR26" s="21">
        <f t="shared" si="2"/>
        <v>0</v>
      </c>
      <c r="AS26" s="21">
        <f t="shared" si="3"/>
        <v>0</v>
      </c>
    </row>
    <row r="27" ht="14.25" customHeight="1">
      <c r="A27" s="15">
        <v>23.0</v>
      </c>
      <c r="B27" s="16" t="s">
        <v>80</v>
      </c>
      <c r="C27" s="16" t="s">
        <v>81</v>
      </c>
      <c r="D27" s="17" t="s">
        <v>68</v>
      </c>
      <c r="E27" s="17">
        <v>1600.0</v>
      </c>
      <c r="F27" s="25">
        <v>0.0</v>
      </c>
      <c r="G27" s="18">
        <v>0.0</v>
      </c>
      <c r="H27" s="18">
        <v>0.0</v>
      </c>
      <c r="I27" s="26">
        <v>941.68</v>
      </c>
      <c r="J27" s="18">
        <v>0.0</v>
      </c>
      <c r="K27" s="18">
        <v>0.0</v>
      </c>
      <c r="L27" s="18">
        <v>0.0</v>
      </c>
      <c r="M27" s="18">
        <v>0.0</v>
      </c>
      <c r="N27" s="18">
        <v>25.0</v>
      </c>
      <c r="O27" s="26">
        <v>27.5</v>
      </c>
      <c r="P27" s="18">
        <v>0.0</v>
      </c>
      <c r="Q27" s="18">
        <v>0.0</v>
      </c>
      <c r="R27" s="18">
        <v>150.0</v>
      </c>
      <c r="S27" s="18">
        <v>0.0</v>
      </c>
      <c r="T27" s="18">
        <v>0.0</v>
      </c>
      <c r="U27" s="18">
        <v>0.0</v>
      </c>
      <c r="V27" s="18">
        <v>0.0</v>
      </c>
      <c r="W27" s="18">
        <v>0.0</v>
      </c>
      <c r="X27" s="18">
        <v>0.0</v>
      </c>
      <c r="Y27" s="18">
        <v>0.0</v>
      </c>
      <c r="Z27" s="18">
        <v>0.0</v>
      </c>
      <c r="AA27" s="18">
        <v>0.0</v>
      </c>
      <c r="AB27" s="18">
        <v>100.0</v>
      </c>
      <c r="AC27" s="18">
        <v>50.0</v>
      </c>
      <c r="AD27" s="18">
        <v>252.0</v>
      </c>
      <c r="AE27" s="18">
        <v>504.0</v>
      </c>
      <c r="AF27" s="26">
        <v>118.27</v>
      </c>
      <c r="AG27" s="18">
        <v>80.0</v>
      </c>
      <c r="AH27" s="18">
        <v>80.0</v>
      </c>
      <c r="AI27" s="18">
        <v>0.0</v>
      </c>
      <c r="AJ27" s="18">
        <v>0.0</v>
      </c>
      <c r="AK27" s="18">
        <v>0.0</v>
      </c>
      <c r="AL27" s="18">
        <v>0.0</v>
      </c>
      <c r="AM27" s="18">
        <v>0.0</v>
      </c>
      <c r="AN27" s="18">
        <v>25.0</v>
      </c>
      <c r="AO27" s="19">
        <f t="shared" si="1"/>
        <v>2353.45</v>
      </c>
      <c r="AP27" s="20">
        <v>2353.45</v>
      </c>
      <c r="AQ27" s="20">
        <v>2353.45</v>
      </c>
      <c r="AR27" s="21">
        <f t="shared" si="2"/>
        <v>0</v>
      </c>
      <c r="AS27" s="21">
        <f t="shared" si="3"/>
        <v>0</v>
      </c>
    </row>
    <row r="28" ht="14.25" customHeight="1">
      <c r="A28" s="15">
        <v>24.0</v>
      </c>
      <c r="B28" s="16" t="s">
        <v>82</v>
      </c>
      <c r="C28" s="16" t="s">
        <v>81</v>
      </c>
      <c r="D28" s="17" t="s">
        <v>68</v>
      </c>
      <c r="E28" s="17">
        <v>1600.0</v>
      </c>
      <c r="F28" s="25">
        <v>0.0</v>
      </c>
      <c r="G28" s="22">
        <v>0.0</v>
      </c>
      <c r="H28" s="22">
        <v>0.0</v>
      </c>
      <c r="I28" s="22">
        <v>50.0</v>
      </c>
      <c r="J28" s="22">
        <v>0.0</v>
      </c>
      <c r="K28" s="22">
        <v>0.0</v>
      </c>
      <c r="L28" s="22">
        <v>0.0</v>
      </c>
      <c r="M28" s="22">
        <v>0.0</v>
      </c>
      <c r="N28" s="22">
        <v>0.0</v>
      </c>
      <c r="O28" s="22">
        <v>0.0</v>
      </c>
      <c r="P28" s="22">
        <v>0.0</v>
      </c>
      <c r="Q28" s="22">
        <v>10.0</v>
      </c>
      <c r="R28" s="22">
        <v>900.0</v>
      </c>
      <c r="S28" s="22">
        <v>400.0</v>
      </c>
      <c r="T28" s="22">
        <v>0.0</v>
      </c>
      <c r="U28" s="22">
        <v>0.0</v>
      </c>
      <c r="V28" s="22">
        <v>0.0</v>
      </c>
      <c r="W28" s="22">
        <v>0.0</v>
      </c>
      <c r="X28" s="22">
        <v>0.0</v>
      </c>
      <c r="Y28" s="22">
        <v>0.0</v>
      </c>
      <c r="Z28" s="22">
        <v>0.0</v>
      </c>
      <c r="AA28" s="22">
        <v>0.0</v>
      </c>
      <c r="AB28" s="22">
        <v>0.0</v>
      </c>
      <c r="AC28" s="22">
        <v>0.0</v>
      </c>
      <c r="AD28" s="22">
        <v>224.0</v>
      </c>
      <c r="AE28" s="22">
        <v>448.0</v>
      </c>
      <c r="AF28" s="20">
        <v>152.87</v>
      </c>
      <c r="AG28" s="22">
        <v>0.0</v>
      </c>
      <c r="AH28" s="22">
        <v>0.0</v>
      </c>
      <c r="AI28" s="22">
        <v>56.0</v>
      </c>
      <c r="AJ28" s="22">
        <v>0.0</v>
      </c>
      <c r="AK28" s="22">
        <v>0.0</v>
      </c>
      <c r="AL28" s="22">
        <v>0.0</v>
      </c>
      <c r="AM28" s="22">
        <v>0.0</v>
      </c>
      <c r="AN28" s="22">
        <v>57.0</v>
      </c>
      <c r="AO28" s="19">
        <f t="shared" si="1"/>
        <v>2297.87</v>
      </c>
      <c r="AP28" s="20">
        <v>2297.87</v>
      </c>
      <c r="AQ28" s="20">
        <v>2297.87</v>
      </c>
      <c r="AR28" s="21">
        <f t="shared" si="2"/>
        <v>0</v>
      </c>
      <c r="AS28" s="21">
        <f t="shared" si="3"/>
        <v>0</v>
      </c>
    </row>
    <row r="29" ht="14.25" customHeight="1">
      <c r="A29" s="15">
        <v>25.0</v>
      </c>
      <c r="B29" s="16" t="s">
        <v>83</v>
      </c>
      <c r="C29" s="16" t="s">
        <v>81</v>
      </c>
      <c r="D29" s="17" t="s">
        <v>68</v>
      </c>
      <c r="E29" s="17">
        <v>1600.0</v>
      </c>
      <c r="F29" s="25">
        <v>100.0</v>
      </c>
      <c r="G29" s="18">
        <v>0.0</v>
      </c>
      <c r="H29" s="22">
        <v>0.0</v>
      </c>
      <c r="I29" s="22">
        <v>0.0</v>
      </c>
      <c r="J29" s="22">
        <v>0.0</v>
      </c>
      <c r="K29" s="22">
        <v>0.0</v>
      </c>
      <c r="L29" s="22">
        <v>0.0</v>
      </c>
      <c r="M29" s="22">
        <v>0.0</v>
      </c>
      <c r="N29" s="22">
        <v>0.0</v>
      </c>
      <c r="O29" s="22">
        <v>0.0</v>
      </c>
      <c r="P29" s="22">
        <v>0.0</v>
      </c>
      <c r="Q29" s="22">
        <v>0.0</v>
      </c>
      <c r="R29" s="22">
        <v>0.0</v>
      </c>
      <c r="S29" s="22">
        <v>105.0</v>
      </c>
      <c r="T29" s="22">
        <v>0.0</v>
      </c>
      <c r="U29" s="22">
        <v>0.0</v>
      </c>
      <c r="V29" s="22">
        <v>0.0</v>
      </c>
      <c r="W29" s="22">
        <v>0.0</v>
      </c>
      <c r="X29" s="22">
        <v>0.0</v>
      </c>
      <c r="Y29" s="22">
        <v>0.0</v>
      </c>
      <c r="Z29" s="22">
        <v>0.0</v>
      </c>
      <c r="AA29" s="22">
        <v>0.0</v>
      </c>
      <c r="AB29" s="22">
        <v>0.0</v>
      </c>
      <c r="AC29" s="22">
        <v>0.0</v>
      </c>
      <c r="AD29" s="22">
        <v>294.0</v>
      </c>
      <c r="AE29" s="22">
        <v>588.0</v>
      </c>
      <c r="AF29" s="20">
        <v>147.96</v>
      </c>
      <c r="AG29" s="22">
        <v>30.0</v>
      </c>
      <c r="AH29" s="22">
        <v>80.0</v>
      </c>
      <c r="AI29" s="22">
        <v>256.0</v>
      </c>
      <c r="AJ29" s="22">
        <v>0.0</v>
      </c>
      <c r="AK29" s="22">
        <v>0.0</v>
      </c>
      <c r="AL29" s="22">
        <v>0.0</v>
      </c>
      <c r="AM29" s="22">
        <v>0.0</v>
      </c>
      <c r="AN29" s="22">
        <v>148.0</v>
      </c>
      <c r="AO29" s="19">
        <f t="shared" si="1"/>
        <v>1748.96</v>
      </c>
      <c r="AP29" s="20">
        <v>1748.96</v>
      </c>
      <c r="AQ29" s="20">
        <v>1748.96</v>
      </c>
      <c r="AR29" s="21">
        <f t="shared" si="2"/>
        <v>0</v>
      </c>
      <c r="AS29" s="21">
        <f t="shared" si="3"/>
        <v>0</v>
      </c>
    </row>
    <row r="30" ht="14.25" customHeight="1">
      <c r="A30" s="15">
        <v>26.0</v>
      </c>
      <c r="B30" s="16" t="s">
        <v>84</v>
      </c>
      <c r="C30" s="16" t="s">
        <v>81</v>
      </c>
      <c r="D30" s="17" t="s">
        <v>60</v>
      </c>
      <c r="E30" s="17">
        <v>1600.0</v>
      </c>
      <c r="F30" s="25">
        <v>0.0</v>
      </c>
      <c r="G30" s="18">
        <v>0.0</v>
      </c>
      <c r="H30" s="22">
        <v>0.0</v>
      </c>
      <c r="I30" s="20">
        <v>390.29</v>
      </c>
      <c r="J30" s="22">
        <v>0.0</v>
      </c>
      <c r="K30" s="22">
        <v>0.0</v>
      </c>
      <c r="L30" s="22">
        <v>0.0</v>
      </c>
      <c r="M30" s="22">
        <v>0.0</v>
      </c>
      <c r="N30" s="22">
        <v>25.0</v>
      </c>
      <c r="O30" s="20">
        <v>6.5</v>
      </c>
      <c r="P30" s="22">
        <v>0.0</v>
      </c>
      <c r="Q30" s="20">
        <v>267.5</v>
      </c>
      <c r="R30" s="22">
        <v>0.0</v>
      </c>
      <c r="S30" s="22">
        <v>200.0</v>
      </c>
      <c r="T30" s="22">
        <v>0.0</v>
      </c>
      <c r="U30" s="22">
        <v>0.0</v>
      </c>
      <c r="V30" s="22">
        <v>0.0</v>
      </c>
      <c r="W30" s="22">
        <v>0.0</v>
      </c>
      <c r="X30" s="22">
        <v>0.0</v>
      </c>
      <c r="Y30" s="22">
        <v>100.0</v>
      </c>
      <c r="Z30" s="22">
        <v>0.0</v>
      </c>
      <c r="AA30" s="22">
        <v>0.0</v>
      </c>
      <c r="AB30" s="22">
        <v>0.0</v>
      </c>
      <c r="AC30" s="22">
        <v>0.0</v>
      </c>
      <c r="AD30" s="22">
        <v>266.0</v>
      </c>
      <c r="AE30" s="22">
        <v>532.0</v>
      </c>
      <c r="AF30" s="20">
        <v>266.16</v>
      </c>
      <c r="AG30" s="22">
        <v>250.0</v>
      </c>
      <c r="AH30" s="22">
        <v>300.0</v>
      </c>
      <c r="AI30" s="22">
        <v>56.0</v>
      </c>
      <c r="AJ30" s="22">
        <v>0.0</v>
      </c>
      <c r="AK30" s="22">
        <v>0.0</v>
      </c>
      <c r="AL30" s="22">
        <v>0.0</v>
      </c>
      <c r="AM30" s="22">
        <v>0.0</v>
      </c>
      <c r="AN30" s="22">
        <v>420.0</v>
      </c>
      <c r="AO30" s="19">
        <v>3079.45</v>
      </c>
      <c r="AP30" s="27">
        <v>3079.45</v>
      </c>
      <c r="AQ30" s="20">
        <v>3079.45</v>
      </c>
      <c r="AR30" s="21">
        <f t="shared" si="2"/>
        <v>0</v>
      </c>
      <c r="AS30" s="21">
        <f t="shared" si="3"/>
        <v>0</v>
      </c>
    </row>
    <row r="31" ht="14.25" customHeight="1">
      <c r="A31" s="15">
        <v>27.0</v>
      </c>
      <c r="B31" s="16" t="s">
        <v>85</v>
      </c>
      <c r="C31" s="16" t="s">
        <v>81</v>
      </c>
      <c r="D31" s="17" t="s">
        <v>60</v>
      </c>
      <c r="E31" s="17">
        <v>1600.0</v>
      </c>
      <c r="F31" s="25">
        <v>0.0</v>
      </c>
      <c r="G31" s="18">
        <v>0.0</v>
      </c>
      <c r="H31" s="22">
        <v>0.0</v>
      </c>
      <c r="I31" s="22">
        <v>125.0</v>
      </c>
      <c r="J31" s="22">
        <v>0.0</v>
      </c>
      <c r="K31" s="22">
        <v>0.0</v>
      </c>
      <c r="L31" s="22">
        <v>0.0</v>
      </c>
      <c r="M31" s="22">
        <v>0.0</v>
      </c>
      <c r="N31" s="24">
        <v>0.0</v>
      </c>
      <c r="O31" s="22">
        <v>0.0</v>
      </c>
      <c r="P31" s="22">
        <v>0.0</v>
      </c>
      <c r="Q31" s="22">
        <v>45.0</v>
      </c>
      <c r="R31" s="22">
        <v>200.0</v>
      </c>
      <c r="S31" s="22">
        <v>475.0</v>
      </c>
      <c r="T31" s="22">
        <v>0.0</v>
      </c>
      <c r="U31" s="22">
        <v>0.0</v>
      </c>
      <c r="V31" s="22">
        <v>0.0</v>
      </c>
      <c r="W31" s="22">
        <v>0.0</v>
      </c>
      <c r="X31" s="22">
        <v>0.0</v>
      </c>
      <c r="Y31" s="22">
        <v>100.0</v>
      </c>
      <c r="Z31" s="22">
        <v>0.0</v>
      </c>
      <c r="AA31" s="22">
        <v>0.0</v>
      </c>
      <c r="AB31" s="22">
        <v>0.0</v>
      </c>
      <c r="AC31" s="22">
        <v>0.0</v>
      </c>
      <c r="AD31" s="22">
        <v>301.0</v>
      </c>
      <c r="AE31" s="22">
        <v>602.0</v>
      </c>
      <c r="AF31" s="20">
        <v>258.7</v>
      </c>
      <c r="AG31" s="22">
        <v>340.0</v>
      </c>
      <c r="AH31" s="22">
        <v>270.0</v>
      </c>
      <c r="AI31" s="22">
        <v>256.0</v>
      </c>
      <c r="AJ31" s="22">
        <v>0.0</v>
      </c>
      <c r="AK31" s="22">
        <v>0.0</v>
      </c>
      <c r="AL31" s="22">
        <v>0.0</v>
      </c>
      <c r="AM31" s="22">
        <v>0.0</v>
      </c>
      <c r="AN31" s="22">
        <v>148.0</v>
      </c>
      <c r="AO31" s="19">
        <f t="shared" ref="AO31:AO85" si="4">SUM(F31:AN31)</f>
        <v>3120.7</v>
      </c>
      <c r="AP31" s="20">
        <v>3120.7</v>
      </c>
      <c r="AQ31" s="20">
        <v>3120.7</v>
      </c>
      <c r="AR31" s="21">
        <f t="shared" si="2"/>
        <v>0</v>
      </c>
      <c r="AS31" s="21">
        <f t="shared" si="3"/>
        <v>0</v>
      </c>
    </row>
    <row r="32" ht="14.25" customHeight="1">
      <c r="A32" s="15">
        <v>28.0</v>
      </c>
      <c r="B32" s="16" t="s">
        <v>86</v>
      </c>
      <c r="C32" s="16" t="s">
        <v>81</v>
      </c>
      <c r="D32" s="17" t="s">
        <v>60</v>
      </c>
      <c r="E32" s="17">
        <v>1600.0</v>
      </c>
      <c r="F32" s="28">
        <v>76.92</v>
      </c>
      <c r="G32" s="18">
        <v>0.0</v>
      </c>
      <c r="H32" s="22">
        <v>0.0</v>
      </c>
      <c r="I32" s="22">
        <v>200.0</v>
      </c>
      <c r="J32" s="22">
        <v>0.0</v>
      </c>
      <c r="K32" s="22">
        <v>0.0</v>
      </c>
      <c r="L32" s="22">
        <v>0.0</v>
      </c>
      <c r="M32" s="22">
        <v>0.0</v>
      </c>
      <c r="N32" s="22">
        <v>75.0</v>
      </c>
      <c r="O32" s="22">
        <v>0.0</v>
      </c>
      <c r="P32" s="22">
        <v>0.0</v>
      </c>
      <c r="Q32" s="22">
        <v>50.0</v>
      </c>
      <c r="R32" s="22">
        <v>0.0</v>
      </c>
      <c r="S32" s="22">
        <v>0.0</v>
      </c>
      <c r="T32" s="22">
        <v>0.0</v>
      </c>
      <c r="U32" s="22">
        <v>0.0</v>
      </c>
      <c r="V32" s="22">
        <v>0.0</v>
      </c>
      <c r="W32" s="22">
        <v>0.0</v>
      </c>
      <c r="X32" s="22">
        <v>0.0</v>
      </c>
      <c r="Y32" s="22">
        <v>0.0</v>
      </c>
      <c r="Z32" s="22">
        <v>0.0</v>
      </c>
      <c r="AA32" s="22">
        <v>0.0</v>
      </c>
      <c r="AB32" s="22">
        <v>0.0</v>
      </c>
      <c r="AC32" s="22">
        <v>0.0</v>
      </c>
      <c r="AD32" s="22">
        <v>308.0</v>
      </c>
      <c r="AE32" s="22">
        <v>616.0</v>
      </c>
      <c r="AF32" s="20">
        <v>257.44</v>
      </c>
      <c r="AG32" s="22">
        <v>110.0</v>
      </c>
      <c r="AH32" s="22">
        <v>60.0</v>
      </c>
      <c r="AI32" s="22">
        <v>56.0</v>
      </c>
      <c r="AJ32" s="22">
        <v>0.0</v>
      </c>
      <c r="AK32" s="22">
        <v>0.0</v>
      </c>
      <c r="AL32" s="22">
        <v>0.0</v>
      </c>
      <c r="AM32" s="22">
        <v>0.0</v>
      </c>
      <c r="AN32" s="22">
        <v>97.0</v>
      </c>
      <c r="AO32" s="29">
        <f t="shared" si="4"/>
        <v>1906.36</v>
      </c>
      <c r="AP32" s="30">
        <v>1906.36</v>
      </c>
      <c r="AQ32" s="30">
        <v>1906.36</v>
      </c>
      <c r="AR32" s="21">
        <f t="shared" si="2"/>
        <v>0</v>
      </c>
      <c r="AS32" s="21">
        <f t="shared" si="3"/>
        <v>0</v>
      </c>
    </row>
    <row r="33" ht="14.25" customHeight="1">
      <c r="A33" s="15">
        <v>29.0</v>
      </c>
      <c r="B33" s="16" t="s">
        <v>87</v>
      </c>
      <c r="C33" s="16" t="s">
        <v>81</v>
      </c>
      <c r="D33" s="17" t="s">
        <v>60</v>
      </c>
      <c r="E33" s="17">
        <v>1600.0</v>
      </c>
      <c r="F33" s="25">
        <v>0.0</v>
      </c>
      <c r="G33" s="18">
        <v>0.0</v>
      </c>
      <c r="H33" s="22">
        <v>0.0</v>
      </c>
      <c r="I33" s="22">
        <v>0.0</v>
      </c>
      <c r="J33" s="22">
        <v>0.0</v>
      </c>
      <c r="K33" s="22">
        <v>0.0</v>
      </c>
      <c r="L33" s="22">
        <v>0.0</v>
      </c>
      <c r="M33" s="22">
        <v>0.0</v>
      </c>
      <c r="N33" s="22">
        <v>0.0</v>
      </c>
      <c r="O33" s="20">
        <v>566.33</v>
      </c>
      <c r="P33" s="22">
        <v>0.0</v>
      </c>
      <c r="Q33" s="22">
        <v>20.0</v>
      </c>
      <c r="R33" s="22">
        <v>0.0</v>
      </c>
      <c r="S33" s="22">
        <v>840.0</v>
      </c>
      <c r="T33" s="22">
        <v>0.0</v>
      </c>
      <c r="U33" s="22">
        <v>0.0</v>
      </c>
      <c r="V33" s="22">
        <v>0.0</v>
      </c>
      <c r="W33" s="22">
        <v>0.0</v>
      </c>
      <c r="X33" s="22">
        <v>0.0</v>
      </c>
      <c r="Y33" s="22">
        <v>100.0</v>
      </c>
      <c r="Z33" s="22">
        <v>0.0</v>
      </c>
      <c r="AA33" s="22">
        <v>0.0</v>
      </c>
      <c r="AB33" s="22">
        <v>0.0</v>
      </c>
      <c r="AC33" s="22">
        <v>0.0</v>
      </c>
      <c r="AD33" s="22">
        <v>280.0</v>
      </c>
      <c r="AE33" s="22">
        <v>560.0</v>
      </c>
      <c r="AF33" s="20">
        <v>215.15</v>
      </c>
      <c r="AG33" s="22">
        <v>530.0</v>
      </c>
      <c r="AH33" s="22">
        <v>120.0</v>
      </c>
      <c r="AI33" s="22">
        <v>456.0</v>
      </c>
      <c r="AJ33" s="22">
        <v>0.0</v>
      </c>
      <c r="AK33" s="22">
        <v>600.0</v>
      </c>
      <c r="AL33" s="22">
        <v>100.0</v>
      </c>
      <c r="AM33" s="22">
        <v>0.0</v>
      </c>
      <c r="AN33" s="22">
        <v>208.0</v>
      </c>
      <c r="AO33" s="19">
        <f t="shared" si="4"/>
        <v>4595.48</v>
      </c>
      <c r="AP33" s="20">
        <v>4595.48</v>
      </c>
      <c r="AQ33" s="20">
        <v>4595.48</v>
      </c>
      <c r="AR33" s="21">
        <f t="shared" si="2"/>
        <v>0</v>
      </c>
      <c r="AS33" s="21">
        <f t="shared" si="3"/>
        <v>0</v>
      </c>
    </row>
    <row r="34" ht="14.25" customHeight="1">
      <c r="A34" s="15">
        <v>30.0</v>
      </c>
      <c r="B34" s="16" t="s">
        <v>88</v>
      </c>
      <c r="C34" s="16" t="s">
        <v>81</v>
      </c>
      <c r="D34" s="17" t="s">
        <v>60</v>
      </c>
      <c r="E34" s="17">
        <v>1600.0</v>
      </c>
      <c r="F34" s="25">
        <v>0.0</v>
      </c>
      <c r="G34" s="18">
        <v>0.0</v>
      </c>
      <c r="H34" s="22">
        <v>0.0</v>
      </c>
      <c r="I34" s="22">
        <v>50.0</v>
      </c>
      <c r="J34" s="22">
        <v>0.0</v>
      </c>
      <c r="K34" s="22">
        <v>0.0</v>
      </c>
      <c r="L34" s="22">
        <v>0.0</v>
      </c>
      <c r="M34" s="22">
        <v>0.0</v>
      </c>
      <c r="N34" s="22">
        <v>0.0</v>
      </c>
      <c r="O34" s="22">
        <v>0.0</v>
      </c>
      <c r="P34" s="22">
        <v>0.0</v>
      </c>
      <c r="Q34" s="22">
        <v>0.0</v>
      </c>
      <c r="R34" s="22">
        <v>0.0</v>
      </c>
      <c r="S34" s="22">
        <v>60.0</v>
      </c>
      <c r="T34" s="22">
        <v>0.0</v>
      </c>
      <c r="U34" s="22">
        <v>0.0</v>
      </c>
      <c r="V34" s="22">
        <v>0.0</v>
      </c>
      <c r="W34" s="22">
        <v>0.0</v>
      </c>
      <c r="X34" s="22">
        <v>0.0</v>
      </c>
      <c r="Y34" s="22">
        <v>100.0</v>
      </c>
      <c r="Z34" s="22">
        <v>0.0</v>
      </c>
      <c r="AA34" s="22">
        <v>0.0</v>
      </c>
      <c r="AB34" s="22">
        <v>0.0</v>
      </c>
      <c r="AC34" s="22">
        <v>0.0</v>
      </c>
      <c r="AD34" s="22">
        <v>308.0</v>
      </c>
      <c r="AE34" s="22">
        <v>616.0</v>
      </c>
      <c r="AF34" s="20">
        <v>347.96</v>
      </c>
      <c r="AG34" s="22">
        <v>410.0</v>
      </c>
      <c r="AH34" s="22">
        <v>290.0</v>
      </c>
      <c r="AI34" s="22">
        <v>256.0</v>
      </c>
      <c r="AJ34" s="22">
        <v>0.0</v>
      </c>
      <c r="AK34" s="22">
        <v>0.0</v>
      </c>
      <c r="AL34" s="22">
        <v>0.0</v>
      </c>
      <c r="AM34" s="22">
        <v>0.0</v>
      </c>
      <c r="AN34" s="22">
        <v>156.0</v>
      </c>
      <c r="AO34" s="19">
        <f t="shared" si="4"/>
        <v>2593.96</v>
      </c>
      <c r="AP34" s="20">
        <v>2593.96</v>
      </c>
      <c r="AQ34" s="20">
        <v>2593.96</v>
      </c>
      <c r="AR34" s="21">
        <f t="shared" si="2"/>
        <v>0</v>
      </c>
      <c r="AS34" s="21">
        <f t="shared" si="3"/>
        <v>0</v>
      </c>
    </row>
    <row r="35" ht="14.25" customHeight="1">
      <c r="A35" s="15">
        <v>31.0</v>
      </c>
      <c r="B35" s="16" t="s">
        <v>89</v>
      </c>
      <c r="C35" s="16" t="s">
        <v>81</v>
      </c>
      <c r="D35" s="17" t="s">
        <v>53</v>
      </c>
      <c r="E35" s="17">
        <v>1600.0</v>
      </c>
      <c r="F35" s="25">
        <v>266.67</v>
      </c>
      <c r="G35" s="18">
        <v>0.0</v>
      </c>
      <c r="H35" s="22">
        <v>200.0</v>
      </c>
      <c r="I35" s="20">
        <v>4828.14</v>
      </c>
      <c r="J35" s="22">
        <v>0.0</v>
      </c>
      <c r="K35" s="22">
        <v>0.0</v>
      </c>
      <c r="L35" s="22">
        <v>0.0</v>
      </c>
      <c r="M35" s="22">
        <v>0.0</v>
      </c>
      <c r="N35" s="22">
        <v>0.0</v>
      </c>
      <c r="O35" s="22">
        <v>0.0</v>
      </c>
      <c r="P35" s="22">
        <v>0.0</v>
      </c>
      <c r="Q35" s="22">
        <v>0.0</v>
      </c>
      <c r="R35" s="22">
        <v>100.0</v>
      </c>
      <c r="S35" s="22">
        <v>180.0</v>
      </c>
      <c r="T35" s="22">
        <v>0.0</v>
      </c>
      <c r="U35" s="22">
        <v>0.0</v>
      </c>
      <c r="V35" s="22">
        <v>0.0</v>
      </c>
      <c r="W35" s="22">
        <v>0.0</v>
      </c>
      <c r="X35" s="22">
        <v>0.0</v>
      </c>
      <c r="Y35" s="22">
        <v>0.0</v>
      </c>
      <c r="Z35" s="22">
        <v>0.0</v>
      </c>
      <c r="AA35" s="22">
        <v>0.0</v>
      </c>
      <c r="AB35" s="22">
        <v>0.0</v>
      </c>
      <c r="AC35" s="22">
        <v>0.0</v>
      </c>
      <c r="AD35" s="22">
        <v>294.0</v>
      </c>
      <c r="AE35" s="22">
        <v>588.0</v>
      </c>
      <c r="AF35" s="20">
        <v>349.59</v>
      </c>
      <c r="AG35" s="22">
        <v>300.0</v>
      </c>
      <c r="AH35" s="22">
        <v>110.0</v>
      </c>
      <c r="AI35" s="22">
        <v>56.0</v>
      </c>
      <c r="AJ35" s="22">
        <v>0.0</v>
      </c>
      <c r="AK35" s="22">
        <v>0.0</v>
      </c>
      <c r="AL35" s="22">
        <v>0.0</v>
      </c>
      <c r="AM35" s="22">
        <v>0.0</v>
      </c>
      <c r="AN35" s="22">
        <v>57.0</v>
      </c>
      <c r="AO35" s="19">
        <f t="shared" si="4"/>
        <v>7329.4</v>
      </c>
      <c r="AP35" s="20">
        <v>7329.4</v>
      </c>
      <c r="AQ35" s="20">
        <v>7329.4</v>
      </c>
      <c r="AR35" s="21">
        <f t="shared" si="2"/>
        <v>0</v>
      </c>
      <c r="AS35" s="21">
        <f t="shared" si="3"/>
        <v>0</v>
      </c>
    </row>
    <row r="36" ht="14.25" customHeight="1">
      <c r="A36" s="15">
        <v>32.0</v>
      </c>
      <c r="B36" s="16" t="s">
        <v>90</v>
      </c>
      <c r="C36" s="16" t="s">
        <v>81</v>
      </c>
      <c r="D36" s="17" t="s">
        <v>53</v>
      </c>
      <c r="E36" s="17">
        <v>1600.0</v>
      </c>
      <c r="F36" s="25">
        <v>0.0</v>
      </c>
      <c r="G36" s="18">
        <v>0.0</v>
      </c>
      <c r="H36" s="22">
        <v>0.0</v>
      </c>
      <c r="I36" s="22">
        <v>0.0</v>
      </c>
      <c r="J36" s="22">
        <v>0.0</v>
      </c>
      <c r="K36" s="22">
        <v>0.0</v>
      </c>
      <c r="L36" s="22">
        <v>0.0</v>
      </c>
      <c r="M36" s="22">
        <v>0.0</v>
      </c>
      <c r="N36" s="22">
        <v>0.0</v>
      </c>
      <c r="O36" s="22">
        <v>0.0</v>
      </c>
      <c r="P36" s="22">
        <v>0.0</v>
      </c>
      <c r="Q36" s="22">
        <v>0.0</v>
      </c>
      <c r="R36" s="22">
        <v>0.0</v>
      </c>
      <c r="S36" s="22">
        <v>120.0</v>
      </c>
      <c r="T36" s="22">
        <v>0.0</v>
      </c>
      <c r="U36" s="22">
        <v>0.0</v>
      </c>
      <c r="V36" s="22">
        <v>0.0</v>
      </c>
      <c r="W36" s="22">
        <v>0.0</v>
      </c>
      <c r="X36" s="22">
        <v>0.0</v>
      </c>
      <c r="Y36" s="22">
        <v>0.0</v>
      </c>
      <c r="Z36" s="22">
        <v>0.0</v>
      </c>
      <c r="AA36" s="22">
        <v>0.0</v>
      </c>
      <c r="AB36" s="31">
        <v>0.0</v>
      </c>
      <c r="AC36" s="22">
        <v>0.0</v>
      </c>
      <c r="AD36" s="22">
        <v>371.0</v>
      </c>
      <c r="AE36" s="22">
        <v>742.0</v>
      </c>
      <c r="AF36" s="20">
        <v>298.69</v>
      </c>
      <c r="AG36" s="22">
        <v>90.0</v>
      </c>
      <c r="AH36" s="22">
        <v>40.0</v>
      </c>
      <c r="AI36" s="22">
        <v>56.0</v>
      </c>
      <c r="AJ36" s="22">
        <v>0.0</v>
      </c>
      <c r="AK36" s="22">
        <v>0.0</v>
      </c>
      <c r="AL36" s="22">
        <v>0.0</v>
      </c>
      <c r="AM36" s="22">
        <v>0.0</v>
      </c>
      <c r="AN36" s="22">
        <v>57.0</v>
      </c>
      <c r="AO36" s="19">
        <f t="shared" si="4"/>
        <v>1774.69</v>
      </c>
      <c r="AP36" s="20">
        <v>1774.69</v>
      </c>
      <c r="AQ36" s="20">
        <v>1774.69</v>
      </c>
      <c r="AR36" s="21">
        <f t="shared" si="2"/>
        <v>0</v>
      </c>
      <c r="AS36" s="21">
        <f t="shared" si="3"/>
        <v>0</v>
      </c>
    </row>
    <row r="37" ht="14.25" customHeight="1">
      <c r="A37" s="15">
        <v>33.0</v>
      </c>
      <c r="B37" s="16" t="s">
        <v>91</v>
      </c>
      <c r="C37" s="16" t="s">
        <v>81</v>
      </c>
      <c r="D37" s="17" t="s">
        <v>53</v>
      </c>
      <c r="E37" s="17">
        <v>1600.0</v>
      </c>
      <c r="F37" s="25">
        <v>0.0</v>
      </c>
      <c r="G37" s="18">
        <v>0.0</v>
      </c>
      <c r="H37" s="22">
        <v>0.0</v>
      </c>
      <c r="I37" s="20">
        <v>12.5</v>
      </c>
      <c r="J37" s="22">
        <v>0.0</v>
      </c>
      <c r="K37" s="22">
        <v>0.0</v>
      </c>
      <c r="L37" s="22">
        <v>0.0</v>
      </c>
      <c r="M37" s="22">
        <v>0.0</v>
      </c>
      <c r="N37" s="22">
        <v>0.0</v>
      </c>
      <c r="O37" s="22">
        <v>0.0</v>
      </c>
      <c r="P37" s="22">
        <v>0.0</v>
      </c>
      <c r="Q37" s="22">
        <v>0.0</v>
      </c>
      <c r="R37" s="22">
        <v>0.0</v>
      </c>
      <c r="S37" s="22">
        <v>60.0</v>
      </c>
      <c r="T37" s="24">
        <v>0.0</v>
      </c>
      <c r="U37" s="24">
        <v>0.0</v>
      </c>
      <c r="V37" s="24">
        <v>0.0</v>
      </c>
      <c r="W37" s="24">
        <v>0.0</v>
      </c>
      <c r="X37" s="24">
        <v>0.0</v>
      </c>
      <c r="Y37" s="22">
        <v>0.0</v>
      </c>
      <c r="Z37" s="32">
        <v>0.0</v>
      </c>
      <c r="AA37" s="32">
        <v>0.0</v>
      </c>
      <c r="AB37" s="33">
        <v>0.0</v>
      </c>
      <c r="AC37" s="24">
        <v>0.0</v>
      </c>
      <c r="AD37" s="22">
        <v>357.0</v>
      </c>
      <c r="AE37" s="22">
        <v>714.0</v>
      </c>
      <c r="AF37" s="20">
        <v>327.99</v>
      </c>
      <c r="AG37" s="22">
        <v>20.0</v>
      </c>
      <c r="AH37" s="22">
        <v>150.0</v>
      </c>
      <c r="AI37" s="22">
        <v>256.0</v>
      </c>
      <c r="AJ37" s="22">
        <v>0.0</v>
      </c>
      <c r="AK37" s="22">
        <v>0.0</v>
      </c>
      <c r="AL37" s="22">
        <v>0.0</v>
      </c>
      <c r="AM37" s="22">
        <v>0.0</v>
      </c>
      <c r="AN37" s="22">
        <v>132.0</v>
      </c>
      <c r="AO37" s="19">
        <f t="shared" si="4"/>
        <v>2029.49</v>
      </c>
      <c r="AP37" s="20">
        <v>2029.49</v>
      </c>
      <c r="AQ37" s="20">
        <v>2029.49</v>
      </c>
      <c r="AR37" s="21">
        <f t="shared" si="2"/>
        <v>0</v>
      </c>
      <c r="AS37" s="21">
        <f t="shared" si="3"/>
        <v>0</v>
      </c>
    </row>
    <row r="38" ht="14.25" customHeight="1">
      <c r="A38" s="15">
        <v>34.0</v>
      </c>
      <c r="B38" s="16" t="s">
        <v>92</v>
      </c>
      <c r="C38" s="16" t="s">
        <v>81</v>
      </c>
      <c r="D38" s="17" t="s">
        <v>53</v>
      </c>
      <c r="E38" s="17">
        <v>1600.0</v>
      </c>
      <c r="F38" s="25">
        <v>583.33</v>
      </c>
      <c r="G38" s="18">
        <v>0.0</v>
      </c>
      <c r="H38" s="22">
        <v>0.0</v>
      </c>
      <c r="I38" s="22">
        <v>150.0</v>
      </c>
      <c r="J38" s="24">
        <v>0.0</v>
      </c>
      <c r="K38" s="24">
        <v>0.0</v>
      </c>
      <c r="L38" s="24">
        <v>0.0</v>
      </c>
      <c r="M38" s="24">
        <v>0.0</v>
      </c>
      <c r="N38" s="24">
        <v>0.0</v>
      </c>
      <c r="O38" s="22">
        <v>0.0</v>
      </c>
      <c r="P38" s="24">
        <v>0.0</v>
      </c>
      <c r="Q38" s="22">
        <v>55.0</v>
      </c>
      <c r="R38" s="22">
        <v>0.0</v>
      </c>
      <c r="S38" s="22">
        <v>0.0</v>
      </c>
      <c r="T38" s="31">
        <v>0.0</v>
      </c>
      <c r="U38" s="31">
        <v>0.0</v>
      </c>
      <c r="V38" s="31">
        <v>0.0</v>
      </c>
      <c r="W38" s="31">
        <v>0.0</v>
      </c>
      <c r="X38" s="31">
        <v>0.0</v>
      </c>
      <c r="Y38" s="22">
        <v>0.0</v>
      </c>
      <c r="Z38" s="22">
        <v>0.0</v>
      </c>
      <c r="AA38" s="22">
        <v>0.0</v>
      </c>
      <c r="AB38" s="22">
        <v>0.0</v>
      </c>
      <c r="AC38" s="31">
        <v>0.0</v>
      </c>
      <c r="AD38" s="22">
        <v>336.0</v>
      </c>
      <c r="AE38" s="22">
        <v>672.0</v>
      </c>
      <c r="AF38" s="20">
        <v>432.72</v>
      </c>
      <c r="AG38" s="22">
        <v>240.0</v>
      </c>
      <c r="AH38" s="22">
        <v>0.0</v>
      </c>
      <c r="AI38" s="22">
        <v>56.0</v>
      </c>
      <c r="AJ38" s="22">
        <v>0.0</v>
      </c>
      <c r="AK38" s="22">
        <v>0.0</v>
      </c>
      <c r="AL38" s="22">
        <v>50.0</v>
      </c>
      <c r="AM38" s="22">
        <v>0.0</v>
      </c>
      <c r="AN38" s="22">
        <v>73.0</v>
      </c>
      <c r="AO38" s="19">
        <f t="shared" si="4"/>
        <v>2648.05</v>
      </c>
      <c r="AP38" s="20">
        <v>2648.05</v>
      </c>
      <c r="AQ38" s="20">
        <v>2648.05</v>
      </c>
      <c r="AR38" s="21">
        <f t="shared" si="2"/>
        <v>0</v>
      </c>
      <c r="AS38" s="21">
        <f t="shared" si="3"/>
        <v>0</v>
      </c>
    </row>
    <row r="39" ht="14.25" customHeight="1">
      <c r="A39" s="15">
        <v>35.0</v>
      </c>
      <c r="B39" s="16" t="s">
        <v>93</v>
      </c>
      <c r="C39" s="16" t="s">
        <v>81</v>
      </c>
      <c r="D39" s="17" t="s">
        <v>53</v>
      </c>
      <c r="E39" s="17">
        <v>1600.0</v>
      </c>
      <c r="F39" s="25">
        <v>333.33</v>
      </c>
      <c r="G39" s="18">
        <v>0.0</v>
      </c>
      <c r="H39" s="22">
        <v>0.0</v>
      </c>
      <c r="I39" s="22">
        <v>150.0</v>
      </c>
      <c r="J39" s="31">
        <v>0.0</v>
      </c>
      <c r="K39" s="31">
        <v>0.0</v>
      </c>
      <c r="L39" s="31">
        <v>0.0</v>
      </c>
      <c r="M39" s="31">
        <v>0.0</v>
      </c>
      <c r="N39" s="31">
        <v>0.0</v>
      </c>
      <c r="O39" s="22">
        <v>0.0</v>
      </c>
      <c r="P39" s="31">
        <v>0.0</v>
      </c>
      <c r="Q39" s="22">
        <v>55.0</v>
      </c>
      <c r="R39" s="22">
        <v>0.0</v>
      </c>
      <c r="S39" s="22">
        <v>75.0</v>
      </c>
      <c r="T39" s="22">
        <v>0.0</v>
      </c>
      <c r="U39" s="22">
        <v>0.0</v>
      </c>
      <c r="V39" s="22">
        <v>0.0</v>
      </c>
      <c r="W39" s="22">
        <v>0.0</v>
      </c>
      <c r="X39" s="22">
        <v>0.0</v>
      </c>
      <c r="Y39" s="22">
        <v>0.0</v>
      </c>
      <c r="Z39" s="22">
        <v>0.0</v>
      </c>
      <c r="AA39" s="22">
        <v>0.0</v>
      </c>
      <c r="AB39" s="22">
        <v>0.0</v>
      </c>
      <c r="AC39" s="22">
        <v>0.0</v>
      </c>
      <c r="AD39" s="22">
        <v>336.0</v>
      </c>
      <c r="AE39" s="22">
        <v>672.0</v>
      </c>
      <c r="AF39" s="20">
        <v>257.37</v>
      </c>
      <c r="AG39" s="22">
        <v>200.0</v>
      </c>
      <c r="AH39" s="22">
        <v>40.0</v>
      </c>
      <c r="AI39" s="22">
        <v>298.0</v>
      </c>
      <c r="AJ39" s="22">
        <v>80.0</v>
      </c>
      <c r="AK39" s="22">
        <v>0.0</v>
      </c>
      <c r="AL39" s="22">
        <v>0.0</v>
      </c>
      <c r="AM39" s="22">
        <v>0.0</v>
      </c>
      <c r="AN39" s="22">
        <v>107.0</v>
      </c>
      <c r="AO39" s="19">
        <f t="shared" si="4"/>
        <v>2603.7</v>
      </c>
      <c r="AP39" s="20">
        <v>2603.7</v>
      </c>
      <c r="AQ39" s="20">
        <v>2603.7</v>
      </c>
      <c r="AR39" s="21">
        <f t="shared" si="2"/>
        <v>0</v>
      </c>
      <c r="AS39" s="21">
        <f t="shared" si="3"/>
        <v>0</v>
      </c>
    </row>
    <row r="40" ht="14.25" customHeight="1">
      <c r="A40" s="15">
        <v>36.0</v>
      </c>
      <c r="B40" s="16" t="s">
        <v>94</v>
      </c>
      <c r="C40" s="16" t="s">
        <v>81</v>
      </c>
      <c r="D40" s="17" t="s">
        <v>53</v>
      </c>
      <c r="E40" s="17">
        <v>1600.0</v>
      </c>
      <c r="F40" s="25">
        <v>0.0</v>
      </c>
      <c r="G40" s="18">
        <v>0.0</v>
      </c>
      <c r="H40" s="22">
        <v>0.0</v>
      </c>
      <c r="I40" s="22">
        <v>0.0</v>
      </c>
      <c r="J40" s="22">
        <v>0.0</v>
      </c>
      <c r="K40" s="22">
        <v>0.0</v>
      </c>
      <c r="L40" s="22">
        <v>0.0</v>
      </c>
      <c r="M40" s="22">
        <v>0.0</v>
      </c>
      <c r="N40" s="22">
        <v>0.0</v>
      </c>
      <c r="O40" s="22">
        <v>0.0</v>
      </c>
      <c r="P40" s="22">
        <v>0.0</v>
      </c>
      <c r="Q40" s="20">
        <v>21.33</v>
      </c>
      <c r="R40" s="22">
        <v>0.0</v>
      </c>
      <c r="S40" s="22">
        <v>100.0</v>
      </c>
      <c r="T40" s="22">
        <v>0.0</v>
      </c>
      <c r="U40" s="22">
        <v>0.0</v>
      </c>
      <c r="V40" s="22">
        <v>0.0</v>
      </c>
      <c r="W40" s="22">
        <v>0.0</v>
      </c>
      <c r="X40" s="22">
        <v>0.0</v>
      </c>
      <c r="Y40" s="22">
        <v>0.0</v>
      </c>
      <c r="Z40" s="22">
        <v>0.0</v>
      </c>
      <c r="AA40" s="22">
        <v>0.0</v>
      </c>
      <c r="AB40" s="22">
        <v>0.0</v>
      </c>
      <c r="AC40" s="22">
        <v>0.0</v>
      </c>
      <c r="AD40" s="22">
        <v>343.0</v>
      </c>
      <c r="AE40" s="22">
        <v>686.0</v>
      </c>
      <c r="AF40" s="20">
        <v>239.64</v>
      </c>
      <c r="AG40" s="22">
        <v>40.0</v>
      </c>
      <c r="AH40" s="22">
        <v>20.0</v>
      </c>
      <c r="AI40" s="22">
        <v>256.0</v>
      </c>
      <c r="AJ40" s="22">
        <v>0.0</v>
      </c>
      <c r="AK40" s="22">
        <v>0.0</v>
      </c>
      <c r="AL40" s="22">
        <v>0.0</v>
      </c>
      <c r="AM40" s="22">
        <v>0.0</v>
      </c>
      <c r="AN40" s="22">
        <v>57.0</v>
      </c>
      <c r="AO40" s="19">
        <f t="shared" si="4"/>
        <v>1762.97</v>
      </c>
      <c r="AP40" s="20">
        <v>1762.97</v>
      </c>
      <c r="AQ40" s="20">
        <v>1762.97</v>
      </c>
      <c r="AR40" s="21">
        <f t="shared" si="2"/>
        <v>0</v>
      </c>
      <c r="AS40" s="21">
        <f t="shared" si="3"/>
        <v>0</v>
      </c>
    </row>
    <row r="41" ht="14.25" customHeight="1">
      <c r="A41" s="15">
        <v>37.0</v>
      </c>
      <c r="B41" s="16" t="s">
        <v>95</v>
      </c>
      <c r="C41" s="16" t="s">
        <v>81</v>
      </c>
      <c r="D41" s="17" t="s">
        <v>53</v>
      </c>
      <c r="E41" s="17">
        <v>1600.0</v>
      </c>
      <c r="F41" s="25">
        <v>0.0</v>
      </c>
      <c r="G41" s="18">
        <v>0.0</v>
      </c>
      <c r="H41" s="22">
        <v>0.0</v>
      </c>
      <c r="I41" s="22">
        <v>0.0</v>
      </c>
      <c r="J41" s="22">
        <v>0.0</v>
      </c>
      <c r="K41" s="22">
        <v>0.0</v>
      </c>
      <c r="L41" s="22">
        <v>0.0</v>
      </c>
      <c r="M41" s="22">
        <v>0.0</v>
      </c>
      <c r="N41" s="22">
        <v>0.0</v>
      </c>
      <c r="O41" s="22">
        <v>0.0</v>
      </c>
      <c r="P41" s="22">
        <v>0.0</v>
      </c>
      <c r="Q41" s="22">
        <v>0.0</v>
      </c>
      <c r="R41" s="22">
        <v>0.0</v>
      </c>
      <c r="S41" s="22">
        <v>0.0</v>
      </c>
      <c r="T41" s="22">
        <v>0.0</v>
      </c>
      <c r="U41" s="22">
        <v>0.0</v>
      </c>
      <c r="V41" s="22">
        <v>0.0</v>
      </c>
      <c r="W41" s="22">
        <v>0.0</v>
      </c>
      <c r="X41" s="22">
        <v>0.0</v>
      </c>
      <c r="Y41" s="22">
        <v>0.0</v>
      </c>
      <c r="Z41" s="22">
        <v>0.0</v>
      </c>
      <c r="AA41" s="22">
        <v>0.0</v>
      </c>
      <c r="AB41" s="22">
        <v>0.0</v>
      </c>
      <c r="AC41" s="22">
        <v>0.0</v>
      </c>
      <c r="AD41" s="22">
        <v>413.0</v>
      </c>
      <c r="AE41" s="22">
        <v>826.0</v>
      </c>
      <c r="AF41" s="20">
        <v>428.9</v>
      </c>
      <c r="AG41" s="22">
        <v>100.0</v>
      </c>
      <c r="AH41" s="22">
        <v>40.0</v>
      </c>
      <c r="AI41" s="22">
        <v>256.0</v>
      </c>
      <c r="AJ41" s="22">
        <v>0.0</v>
      </c>
      <c r="AK41" s="22">
        <v>0.0</v>
      </c>
      <c r="AL41" s="22">
        <v>0.0</v>
      </c>
      <c r="AM41" s="22">
        <v>0.0</v>
      </c>
      <c r="AN41" s="22">
        <v>210.0</v>
      </c>
      <c r="AO41" s="19">
        <f t="shared" si="4"/>
        <v>2273.9</v>
      </c>
      <c r="AP41" s="20">
        <v>2273.9</v>
      </c>
      <c r="AQ41" s="20">
        <v>2273.9</v>
      </c>
      <c r="AR41" s="21">
        <f t="shared" si="2"/>
        <v>0</v>
      </c>
      <c r="AS41" s="21">
        <f t="shared" si="3"/>
        <v>0</v>
      </c>
    </row>
    <row r="42" ht="13.5" customHeight="1">
      <c r="A42" s="15">
        <v>38.0</v>
      </c>
      <c r="B42" s="16" t="s">
        <v>96</v>
      </c>
      <c r="C42" s="16" t="s">
        <v>81</v>
      </c>
      <c r="D42" s="17" t="s">
        <v>53</v>
      </c>
      <c r="E42" s="17">
        <v>1600.0</v>
      </c>
      <c r="F42" s="25">
        <v>0.0</v>
      </c>
      <c r="G42" s="18">
        <v>0.0</v>
      </c>
      <c r="H42" s="22">
        <v>0.0</v>
      </c>
      <c r="I42" s="22">
        <v>0.0</v>
      </c>
      <c r="J42" s="22">
        <v>0.0</v>
      </c>
      <c r="K42" s="22">
        <v>0.0</v>
      </c>
      <c r="L42" s="22">
        <v>0.0</v>
      </c>
      <c r="M42" s="22">
        <v>0.0</v>
      </c>
      <c r="N42" s="22">
        <v>0.0</v>
      </c>
      <c r="O42" s="22">
        <v>0.0</v>
      </c>
      <c r="P42" s="22">
        <v>0.0</v>
      </c>
      <c r="Q42" s="22">
        <v>20.0</v>
      </c>
      <c r="R42" s="22">
        <v>100.0</v>
      </c>
      <c r="S42" s="22">
        <v>30.0</v>
      </c>
      <c r="T42" s="22">
        <v>0.0</v>
      </c>
      <c r="U42" s="22">
        <v>0.0</v>
      </c>
      <c r="V42" s="22">
        <v>0.0</v>
      </c>
      <c r="W42" s="22">
        <v>0.0</v>
      </c>
      <c r="X42" s="22">
        <v>0.0</v>
      </c>
      <c r="Y42" s="22">
        <v>0.0</v>
      </c>
      <c r="Z42" s="22">
        <v>0.0</v>
      </c>
      <c r="AA42" s="22">
        <v>0.0</v>
      </c>
      <c r="AB42" s="22">
        <v>0.0</v>
      </c>
      <c r="AC42" s="22">
        <v>0.0</v>
      </c>
      <c r="AD42" s="22">
        <v>336.0</v>
      </c>
      <c r="AE42" s="22">
        <v>672.0</v>
      </c>
      <c r="AF42" s="20">
        <v>108.31</v>
      </c>
      <c r="AG42" s="22">
        <v>210.0</v>
      </c>
      <c r="AH42" s="22">
        <v>40.0</v>
      </c>
      <c r="AI42" s="22">
        <v>56.0</v>
      </c>
      <c r="AJ42" s="22">
        <v>60.0</v>
      </c>
      <c r="AK42" s="22">
        <v>0.0</v>
      </c>
      <c r="AL42" s="22">
        <v>0.0</v>
      </c>
      <c r="AM42" s="22">
        <v>0.0</v>
      </c>
      <c r="AN42" s="22">
        <v>196.0</v>
      </c>
      <c r="AO42" s="19">
        <f t="shared" si="4"/>
        <v>1828.31</v>
      </c>
      <c r="AP42" s="20">
        <v>1828.31</v>
      </c>
      <c r="AQ42" s="20">
        <v>1828.31</v>
      </c>
      <c r="AR42" s="21">
        <f t="shared" si="2"/>
        <v>0</v>
      </c>
      <c r="AS42" s="21">
        <f t="shared" si="3"/>
        <v>0</v>
      </c>
    </row>
    <row r="43" ht="14.25" customHeight="1">
      <c r="A43" s="15">
        <v>39.0</v>
      </c>
      <c r="B43" s="16" t="s">
        <v>97</v>
      </c>
      <c r="C43" s="16" t="s">
        <v>81</v>
      </c>
      <c r="D43" s="17" t="s">
        <v>55</v>
      </c>
      <c r="E43" s="17">
        <v>1600.0</v>
      </c>
      <c r="F43" s="25">
        <v>0.0</v>
      </c>
      <c r="G43" s="18">
        <v>0.0</v>
      </c>
      <c r="H43" s="22">
        <v>0.0</v>
      </c>
      <c r="I43" s="22">
        <v>0.0</v>
      </c>
      <c r="J43" s="22">
        <v>0.0</v>
      </c>
      <c r="K43" s="22">
        <v>0.0</v>
      </c>
      <c r="L43" s="22">
        <v>0.0</v>
      </c>
      <c r="M43" s="22">
        <v>0.0</v>
      </c>
      <c r="N43" s="22">
        <v>0.0</v>
      </c>
      <c r="O43" s="20">
        <v>32.5</v>
      </c>
      <c r="P43" s="22">
        <v>0.0</v>
      </c>
      <c r="Q43" s="22">
        <v>0.0</v>
      </c>
      <c r="R43" s="22">
        <v>50.0</v>
      </c>
      <c r="S43" s="20">
        <v>157.5</v>
      </c>
      <c r="T43" s="22">
        <v>0.0</v>
      </c>
      <c r="U43" s="22">
        <v>0.0</v>
      </c>
      <c r="V43" s="22">
        <v>0.0</v>
      </c>
      <c r="W43" s="22">
        <v>0.0</v>
      </c>
      <c r="X43" s="22">
        <v>0.0</v>
      </c>
      <c r="Y43" s="22">
        <v>0.0</v>
      </c>
      <c r="Z43" s="22">
        <v>0.0</v>
      </c>
      <c r="AA43" s="22">
        <v>0.0</v>
      </c>
      <c r="AB43" s="22">
        <v>0.0</v>
      </c>
      <c r="AC43" s="22">
        <v>0.0</v>
      </c>
      <c r="AD43" s="22">
        <v>308.0</v>
      </c>
      <c r="AE43" s="22">
        <v>616.0</v>
      </c>
      <c r="AF43" s="20">
        <v>118.23</v>
      </c>
      <c r="AG43" s="22">
        <v>40.0</v>
      </c>
      <c r="AH43" s="22">
        <v>0.0</v>
      </c>
      <c r="AI43" s="22">
        <v>56.0</v>
      </c>
      <c r="AJ43" s="22">
        <v>0.0</v>
      </c>
      <c r="AK43" s="22">
        <v>0.0</v>
      </c>
      <c r="AL43" s="22">
        <v>0.0</v>
      </c>
      <c r="AM43" s="22">
        <v>0.0</v>
      </c>
      <c r="AN43" s="22">
        <v>275.0</v>
      </c>
      <c r="AO43" s="19">
        <f t="shared" si="4"/>
        <v>1653.23</v>
      </c>
      <c r="AP43" s="20">
        <v>1653.23</v>
      </c>
      <c r="AQ43" s="20">
        <v>1653.23</v>
      </c>
      <c r="AR43" s="21">
        <f t="shared" si="2"/>
        <v>0</v>
      </c>
      <c r="AS43" s="21">
        <f t="shared" si="3"/>
        <v>0</v>
      </c>
    </row>
    <row r="44" ht="14.25" customHeight="1">
      <c r="A44" s="15">
        <v>40.0</v>
      </c>
      <c r="B44" s="16" t="s">
        <v>98</v>
      </c>
      <c r="C44" s="16" t="s">
        <v>81</v>
      </c>
      <c r="D44" s="17" t="s">
        <v>55</v>
      </c>
      <c r="E44" s="17">
        <v>1600.0</v>
      </c>
      <c r="F44" s="25">
        <v>100.0</v>
      </c>
      <c r="G44" s="18">
        <v>0.0</v>
      </c>
      <c r="H44" s="22">
        <v>0.0</v>
      </c>
      <c r="I44" s="22">
        <v>0.0</v>
      </c>
      <c r="J44" s="22">
        <v>0.0</v>
      </c>
      <c r="K44" s="22">
        <v>0.0</v>
      </c>
      <c r="L44" s="22">
        <v>0.0</v>
      </c>
      <c r="M44" s="22">
        <v>0.0</v>
      </c>
      <c r="N44" s="22">
        <v>0.0</v>
      </c>
      <c r="O44" s="22">
        <v>0.0</v>
      </c>
      <c r="P44" s="22">
        <v>0.0</v>
      </c>
      <c r="Q44" s="22">
        <v>0.0</v>
      </c>
      <c r="R44" s="22">
        <v>0.0</v>
      </c>
      <c r="S44" s="22">
        <v>135.0</v>
      </c>
      <c r="T44" s="22">
        <v>0.0</v>
      </c>
      <c r="U44" s="22">
        <v>0.0</v>
      </c>
      <c r="V44" s="22">
        <v>0.0</v>
      </c>
      <c r="W44" s="22">
        <v>0.0</v>
      </c>
      <c r="X44" s="22">
        <v>0.0</v>
      </c>
      <c r="Y44" s="22">
        <v>0.0</v>
      </c>
      <c r="Z44" s="22">
        <v>0.0</v>
      </c>
      <c r="AA44" s="22">
        <v>0.0</v>
      </c>
      <c r="AB44" s="22">
        <v>0.0</v>
      </c>
      <c r="AC44" s="22">
        <v>0.0</v>
      </c>
      <c r="AD44" s="22">
        <v>308.0</v>
      </c>
      <c r="AE44" s="22">
        <v>616.0</v>
      </c>
      <c r="AF44" s="20">
        <v>172.31</v>
      </c>
      <c r="AG44" s="22">
        <v>100.0</v>
      </c>
      <c r="AH44" s="22">
        <v>40.0</v>
      </c>
      <c r="AI44" s="22">
        <v>256.0</v>
      </c>
      <c r="AJ44" s="22">
        <v>0.0</v>
      </c>
      <c r="AK44" s="22">
        <v>0.0</v>
      </c>
      <c r="AL44" s="22">
        <v>0.0</v>
      </c>
      <c r="AM44" s="22">
        <v>0.0</v>
      </c>
      <c r="AN44" s="22">
        <v>360.0</v>
      </c>
      <c r="AO44" s="19">
        <f t="shared" si="4"/>
        <v>2087.31</v>
      </c>
      <c r="AP44" s="34">
        <v>2087.31</v>
      </c>
      <c r="AQ44" s="20">
        <v>2087.31</v>
      </c>
      <c r="AR44" s="21">
        <f t="shared" si="2"/>
        <v>0</v>
      </c>
      <c r="AS44" s="21">
        <f t="shared" si="3"/>
        <v>0</v>
      </c>
    </row>
    <row r="45" ht="14.25" customHeight="1">
      <c r="A45" s="15">
        <v>41.0</v>
      </c>
      <c r="B45" s="16" t="s">
        <v>99</v>
      </c>
      <c r="C45" s="16" t="s">
        <v>100</v>
      </c>
      <c r="D45" s="17" t="s">
        <v>101</v>
      </c>
      <c r="E45" s="17">
        <v>1600.0</v>
      </c>
      <c r="F45" s="26">
        <v>607.0</v>
      </c>
      <c r="G45" s="26">
        <v>0.0</v>
      </c>
      <c r="H45" s="26">
        <v>0.0</v>
      </c>
      <c r="I45" s="26">
        <v>385.77</v>
      </c>
      <c r="J45" s="26">
        <v>300.0</v>
      </c>
      <c r="K45" s="26">
        <v>0.0</v>
      </c>
      <c r="L45" s="26">
        <v>0.0</v>
      </c>
      <c r="M45" s="26">
        <v>0.0</v>
      </c>
      <c r="N45" s="26">
        <v>0.0</v>
      </c>
      <c r="O45" s="26">
        <v>501.0</v>
      </c>
      <c r="P45" s="26">
        <v>200.0</v>
      </c>
      <c r="Q45" s="26">
        <v>154.22</v>
      </c>
      <c r="R45" s="26">
        <v>50.0</v>
      </c>
      <c r="S45" s="20">
        <v>700.0</v>
      </c>
      <c r="T45" s="26">
        <v>0.0</v>
      </c>
      <c r="U45" s="20">
        <v>0.0</v>
      </c>
      <c r="V45" s="26">
        <v>0.0</v>
      </c>
      <c r="W45" s="26">
        <v>0.0</v>
      </c>
      <c r="X45" s="26">
        <v>0.0</v>
      </c>
      <c r="Y45" s="26">
        <v>0.0</v>
      </c>
      <c r="Z45" s="26">
        <v>0.0</v>
      </c>
      <c r="AA45" s="26">
        <v>100.0</v>
      </c>
      <c r="AB45" s="26">
        <v>800.0</v>
      </c>
      <c r="AC45" s="26">
        <v>30.0</v>
      </c>
      <c r="AD45" s="20">
        <v>224.0</v>
      </c>
      <c r="AE45" s="20">
        <v>448.0</v>
      </c>
      <c r="AF45" s="20">
        <v>86.0</v>
      </c>
      <c r="AG45" s="20">
        <v>130.0</v>
      </c>
      <c r="AH45" s="20">
        <v>480.0</v>
      </c>
      <c r="AI45" s="20">
        <v>56.0</v>
      </c>
      <c r="AJ45" s="20">
        <v>120.0</v>
      </c>
      <c r="AK45" s="20">
        <v>0.0</v>
      </c>
      <c r="AL45" s="20">
        <v>250.0</v>
      </c>
      <c r="AM45" s="20">
        <v>0.0</v>
      </c>
      <c r="AN45" s="20">
        <v>360.0</v>
      </c>
      <c r="AO45" s="19">
        <f t="shared" si="4"/>
        <v>5981.99</v>
      </c>
      <c r="AP45" s="20">
        <v>5981.99</v>
      </c>
      <c r="AQ45" s="20">
        <v>5981.99</v>
      </c>
      <c r="AR45" s="21">
        <f t="shared" si="2"/>
        <v>0</v>
      </c>
      <c r="AS45" s="21">
        <f t="shared" si="3"/>
        <v>0</v>
      </c>
    </row>
    <row r="46" ht="14.25" customHeight="1">
      <c r="A46" s="15">
        <v>42.0</v>
      </c>
      <c r="B46" s="16" t="s">
        <v>102</v>
      </c>
      <c r="C46" s="16" t="s">
        <v>100</v>
      </c>
      <c r="D46" s="17" t="s">
        <v>101</v>
      </c>
      <c r="E46" s="17">
        <v>1600.0</v>
      </c>
      <c r="F46" s="26">
        <v>106.0</v>
      </c>
      <c r="G46" s="26">
        <v>0.0</v>
      </c>
      <c r="H46" s="20">
        <v>0.0</v>
      </c>
      <c r="I46" s="20">
        <v>10.77</v>
      </c>
      <c r="J46" s="20">
        <v>0.0</v>
      </c>
      <c r="K46" s="20">
        <v>0.0</v>
      </c>
      <c r="L46" s="20">
        <v>0.0</v>
      </c>
      <c r="M46" s="20">
        <v>0.0</v>
      </c>
      <c r="N46" s="20">
        <v>375.0</v>
      </c>
      <c r="O46" s="20">
        <v>61.0</v>
      </c>
      <c r="P46" s="20">
        <v>0.0</v>
      </c>
      <c r="Q46" s="20">
        <v>96.72</v>
      </c>
      <c r="R46" s="20">
        <v>350.0</v>
      </c>
      <c r="S46" s="20">
        <v>480.0</v>
      </c>
      <c r="T46" s="20">
        <v>0.0</v>
      </c>
      <c r="U46" s="20">
        <v>0.0</v>
      </c>
      <c r="V46" s="20">
        <v>0.0</v>
      </c>
      <c r="W46" s="20">
        <v>0.0</v>
      </c>
      <c r="X46" s="20">
        <v>0.0</v>
      </c>
      <c r="Y46" s="20">
        <v>0.0</v>
      </c>
      <c r="Z46" s="20">
        <v>0.0</v>
      </c>
      <c r="AA46" s="20">
        <v>100.0</v>
      </c>
      <c r="AB46" s="20">
        <v>0.0</v>
      </c>
      <c r="AC46" s="20">
        <v>0.0</v>
      </c>
      <c r="AD46" s="20">
        <v>252.0</v>
      </c>
      <c r="AE46" s="20">
        <v>504.0</v>
      </c>
      <c r="AF46" s="20">
        <v>213.33</v>
      </c>
      <c r="AG46" s="20">
        <v>350.0</v>
      </c>
      <c r="AH46" s="20">
        <v>40.0</v>
      </c>
      <c r="AI46" s="20">
        <v>256.0</v>
      </c>
      <c r="AJ46" s="20">
        <v>30.0</v>
      </c>
      <c r="AK46" s="20">
        <v>0.0</v>
      </c>
      <c r="AL46" s="20">
        <v>200.0</v>
      </c>
      <c r="AM46" s="20">
        <v>0.0</v>
      </c>
      <c r="AN46" s="20">
        <v>0.0</v>
      </c>
      <c r="AO46" s="19">
        <f t="shared" si="4"/>
        <v>3424.82</v>
      </c>
      <c r="AP46" s="20">
        <v>3424.82</v>
      </c>
      <c r="AQ46" s="20">
        <v>3424.82</v>
      </c>
      <c r="AR46" s="21">
        <f t="shared" si="2"/>
        <v>0</v>
      </c>
      <c r="AS46" s="21">
        <f t="shared" si="3"/>
        <v>0</v>
      </c>
    </row>
    <row r="47" ht="14.25" customHeight="1">
      <c r="A47" s="15">
        <v>43.0</v>
      </c>
      <c r="B47" s="16" t="s">
        <v>103</v>
      </c>
      <c r="C47" s="16" t="s">
        <v>100</v>
      </c>
      <c r="D47" s="17" t="s">
        <v>104</v>
      </c>
      <c r="E47" s="17">
        <v>1600.0</v>
      </c>
      <c r="F47" s="26">
        <v>0.0</v>
      </c>
      <c r="G47" s="26">
        <v>70.0</v>
      </c>
      <c r="H47" s="20">
        <v>0.0</v>
      </c>
      <c r="I47" s="20">
        <v>25.0</v>
      </c>
      <c r="J47" s="20">
        <v>0.0</v>
      </c>
      <c r="K47" s="20">
        <v>0.0</v>
      </c>
      <c r="L47" s="20">
        <v>0.0</v>
      </c>
      <c r="M47" s="20">
        <v>0.0</v>
      </c>
      <c r="N47" s="20">
        <v>0.0</v>
      </c>
      <c r="O47" s="20">
        <v>0.0</v>
      </c>
      <c r="P47" s="20">
        <v>0.0</v>
      </c>
      <c r="Q47" s="20">
        <v>30.0</v>
      </c>
      <c r="R47" s="20">
        <v>100.0</v>
      </c>
      <c r="S47" s="20">
        <v>100.0</v>
      </c>
      <c r="T47" s="20">
        <v>0.0</v>
      </c>
      <c r="U47" s="20">
        <v>0.0</v>
      </c>
      <c r="V47" s="20">
        <v>0.0</v>
      </c>
      <c r="W47" s="20">
        <v>0.0</v>
      </c>
      <c r="X47" s="20">
        <v>0.0</v>
      </c>
      <c r="Y47" s="20">
        <v>0.0</v>
      </c>
      <c r="Z47" s="20">
        <v>0.0</v>
      </c>
      <c r="AA47" s="20">
        <v>0.0</v>
      </c>
      <c r="AB47" s="20">
        <v>0.0</v>
      </c>
      <c r="AC47" s="20">
        <v>0.0</v>
      </c>
      <c r="AD47" s="20">
        <v>280.0</v>
      </c>
      <c r="AE47" s="20">
        <v>560.0</v>
      </c>
      <c r="AF47" s="20">
        <v>156.0</v>
      </c>
      <c r="AG47" s="20">
        <v>560.0</v>
      </c>
      <c r="AH47" s="20">
        <v>0.0</v>
      </c>
      <c r="AI47" s="20">
        <v>200.0</v>
      </c>
      <c r="AJ47" s="20">
        <v>0.0</v>
      </c>
      <c r="AK47" s="20">
        <v>0.0</v>
      </c>
      <c r="AL47" s="20">
        <v>0.0</v>
      </c>
      <c r="AM47" s="20">
        <v>0.0</v>
      </c>
      <c r="AN47" s="20">
        <v>8.0</v>
      </c>
      <c r="AO47" s="19">
        <f t="shared" si="4"/>
        <v>2089</v>
      </c>
      <c r="AP47" s="20">
        <v>2089.0</v>
      </c>
      <c r="AQ47" s="20">
        <v>2089.0</v>
      </c>
      <c r="AR47" s="21">
        <f t="shared" si="2"/>
        <v>0</v>
      </c>
      <c r="AS47" s="21">
        <f t="shared" si="3"/>
        <v>0</v>
      </c>
    </row>
    <row r="48" ht="14.25" customHeight="1">
      <c r="A48" s="15">
        <v>44.0</v>
      </c>
      <c r="B48" s="16" t="s">
        <v>105</v>
      </c>
      <c r="C48" s="16" t="s">
        <v>100</v>
      </c>
      <c r="D48" s="17" t="s">
        <v>104</v>
      </c>
      <c r="E48" s="17">
        <v>1600.0</v>
      </c>
      <c r="F48" s="27">
        <v>0.0</v>
      </c>
      <c r="G48" s="27">
        <v>0.0</v>
      </c>
      <c r="H48" s="35">
        <v>0.0</v>
      </c>
      <c r="I48" s="35">
        <v>0.0</v>
      </c>
      <c r="J48" s="35">
        <v>0.0</v>
      </c>
      <c r="K48" s="35">
        <v>0.0</v>
      </c>
      <c r="L48" s="35">
        <v>0.0</v>
      </c>
      <c r="M48" s="35">
        <v>0.0</v>
      </c>
      <c r="N48" s="36">
        <v>350.0</v>
      </c>
      <c r="O48" s="35">
        <v>0.0</v>
      </c>
      <c r="P48" s="35">
        <v>0.0</v>
      </c>
      <c r="Q48" s="35">
        <v>150.0</v>
      </c>
      <c r="R48" s="35">
        <v>50.0</v>
      </c>
      <c r="S48" s="35">
        <v>170.0</v>
      </c>
      <c r="T48" s="35">
        <v>0.0</v>
      </c>
      <c r="U48" s="35">
        <v>0.0</v>
      </c>
      <c r="V48" s="35">
        <v>0.0</v>
      </c>
      <c r="W48" s="35">
        <v>0.0</v>
      </c>
      <c r="X48" s="35">
        <v>0.0</v>
      </c>
      <c r="Y48" s="35">
        <v>100.0</v>
      </c>
      <c r="Z48" s="35">
        <v>0.0</v>
      </c>
      <c r="AA48" s="35">
        <v>0.0</v>
      </c>
      <c r="AB48" s="35">
        <v>0.0</v>
      </c>
      <c r="AC48" s="35">
        <v>0.0</v>
      </c>
      <c r="AD48" s="35">
        <v>294.0</v>
      </c>
      <c r="AE48" s="35">
        <v>588.0</v>
      </c>
      <c r="AF48" s="35">
        <v>272.3</v>
      </c>
      <c r="AG48" s="35">
        <v>170.0</v>
      </c>
      <c r="AH48" s="35">
        <v>0.0</v>
      </c>
      <c r="AI48" s="35">
        <v>256.0</v>
      </c>
      <c r="AJ48" s="35">
        <v>0.0</v>
      </c>
      <c r="AK48" s="35">
        <v>0.0</v>
      </c>
      <c r="AL48" s="35">
        <v>0.0</v>
      </c>
      <c r="AM48" s="35">
        <v>0.0</v>
      </c>
      <c r="AN48" s="35">
        <v>250.0</v>
      </c>
      <c r="AO48" s="19">
        <f t="shared" si="4"/>
        <v>2650.3</v>
      </c>
      <c r="AP48" s="37">
        <v>2650.3</v>
      </c>
      <c r="AQ48" s="38">
        <v>2650.3</v>
      </c>
      <c r="AR48" s="21">
        <f t="shared" si="2"/>
        <v>0</v>
      </c>
      <c r="AS48" s="21">
        <f t="shared" si="3"/>
        <v>0</v>
      </c>
    </row>
    <row r="49" ht="14.25" customHeight="1">
      <c r="A49" s="15">
        <v>45.0</v>
      </c>
      <c r="B49" s="16" t="s">
        <v>106</v>
      </c>
      <c r="C49" s="16" t="s">
        <v>100</v>
      </c>
      <c r="D49" s="17" t="s">
        <v>104</v>
      </c>
      <c r="E49" s="17">
        <v>1600.0</v>
      </c>
      <c r="F49" s="26">
        <v>0.0</v>
      </c>
      <c r="G49" s="26">
        <v>0.0</v>
      </c>
      <c r="H49" s="20">
        <v>0.0</v>
      </c>
      <c r="I49" s="20">
        <v>1625.0</v>
      </c>
      <c r="J49" s="20">
        <v>0.0</v>
      </c>
      <c r="K49" s="20">
        <v>0.0</v>
      </c>
      <c r="L49" s="20">
        <v>0.0</v>
      </c>
      <c r="M49" s="20">
        <v>0.0</v>
      </c>
      <c r="N49" s="20">
        <v>75.0</v>
      </c>
      <c r="O49" s="20">
        <v>0.0</v>
      </c>
      <c r="P49" s="20">
        <v>0.0</v>
      </c>
      <c r="Q49" s="20">
        <v>886.66</v>
      </c>
      <c r="R49" s="20">
        <v>900.0</v>
      </c>
      <c r="S49" s="20">
        <v>190.0</v>
      </c>
      <c r="T49" s="20">
        <v>0.0</v>
      </c>
      <c r="U49" s="20">
        <v>0.0</v>
      </c>
      <c r="V49" s="20">
        <v>0.0</v>
      </c>
      <c r="W49" s="20">
        <v>0.0</v>
      </c>
      <c r="X49" s="20">
        <v>0.0</v>
      </c>
      <c r="Y49" s="20">
        <v>0.0</v>
      </c>
      <c r="Z49" s="20">
        <v>0.0</v>
      </c>
      <c r="AA49" s="20">
        <v>0.0</v>
      </c>
      <c r="AB49" s="20">
        <v>0.0</v>
      </c>
      <c r="AC49" s="20">
        <v>0.0</v>
      </c>
      <c r="AD49" s="20">
        <v>280.0</v>
      </c>
      <c r="AE49" s="20">
        <v>560.0</v>
      </c>
      <c r="AF49" s="20">
        <v>148.64</v>
      </c>
      <c r="AG49" s="20">
        <v>130.0</v>
      </c>
      <c r="AH49" s="20">
        <v>0.0</v>
      </c>
      <c r="AI49" s="20">
        <v>56.0</v>
      </c>
      <c r="AJ49" s="20">
        <v>0.0</v>
      </c>
      <c r="AK49" s="20">
        <v>0.0</v>
      </c>
      <c r="AL49" s="20">
        <v>100.0</v>
      </c>
      <c r="AM49" s="20">
        <v>0.0</v>
      </c>
      <c r="AN49" s="20">
        <v>276.0</v>
      </c>
      <c r="AO49" s="19">
        <f t="shared" si="4"/>
        <v>5227.3</v>
      </c>
      <c r="AP49" s="20">
        <v>5227.3</v>
      </c>
      <c r="AQ49" s="20">
        <v>5227.3</v>
      </c>
      <c r="AR49" s="21">
        <f t="shared" si="2"/>
        <v>0</v>
      </c>
      <c r="AS49" s="21">
        <f t="shared" si="3"/>
        <v>0</v>
      </c>
    </row>
    <row r="50" ht="14.25" customHeight="1">
      <c r="A50" s="15">
        <v>46.0</v>
      </c>
      <c r="B50" s="16" t="s">
        <v>107</v>
      </c>
      <c r="C50" s="16" t="s">
        <v>100</v>
      </c>
      <c r="D50" s="17" t="s">
        <v>104</v>
      </c>
      <c r="E50" s="17">
        <v>1600.0</v>
      </c>
      <c r="F50" s="26">
        <v>0.0</v>
      </c>
      <c r="G50" s="26">
        <v>0.0</v>
      </c>
      <c r="H50" s="20">
        <v>0.0</v>
      </c>
      <c r="I50" s="20">
        <v>50.0</v>
      </c>
      <c r="J50" s="20">
        <v>0.0</v>
      </c>
      <c r="K50" s="20">
        <v>0.0</v>
      </c>
      <c r="L50" s="20">
        <v>0.0</v>
      </c>
      <c r="M50" s="20">
        <v>0.0</v>
      </c>
      <c r="N50" s="20">
        <v>150.0</v>
      </c>
      <c r="O50" s="20">
        <v>111.0</v>
      </c>
      <c r="P50" s="20">
        <v>0.0</v>
      </c>
      <c r="Q50" s="20">
        <v>0.0</v>
      </c>
      <c r="R50" s="20">
        <v>75.0</v>
      </c>
      <c r="S50" s="20">
        <v>530.0</v>
      </c>
      <c r="T50" s="20">
        <v>0.0</v>
      </c>
      <c r="U50" s="20">
        <v>0.0</v>
      </c>
      <c r="V50" s="20">
        <v>0.0</v>
      </c>
      <c r="W50" s="20">
        <v>0.0</v>
      </c>
      <c r="X50" s="20">
        <v>0.0</v>
      </c>
      <c r="Y50" s="20">
        <v>600.0</v>
      </c>
      <c r="Z50" s="20">
        <v>0.0</v>
      </c>
      <c r="AA50" s="20">
        <v>0.0</v>
      </c>
      <c r="AB50" s="20">
        <v>0.0</v>
      </c>
      <c r="AC50" s="20">
        <v>0.0</v>
      </c>
      <c r="AD50" s="20">
        <v>280.0</v>
      </c>
      <c r="AE50" s="20">
        <v>560.0</v>
      </c>
      <c r="AF50" s="20">
        <v>66.0</v>
      </c>
      <c r="AG50" s="20">
        <v>150.0</v>
      </c>
      <c r="AH50" s="20">
        <v>220.0</v>
      </c>
      <c r="AI50" s="20">
        <v>56.0</v>
      </c>
      <c r="AJ50" s="20">
        <v>24.0</v>
      </c>
      <c r="AK50" s="20">
        <v>0.0</v>
      </c>
      <c r="AL50" s="20">
        <v>0.0</v>
      </c>
      <c r="AM50" s="20">
        <v>0.0</v>
      </c>
      <c r="AN50" s="20">
        <v>324.0</v>
      </c>
      <c r="AO50" s="19">
        <f t="shared" si="4"/>
        <v>3196</v>
      </c>
      <c r="AP50" s="20">
        <v>3196.0</v>
      </c>
      <c r="AQ50" s="20">
        <v>3196.0</v>
      </c>
      <c r="AR50" s="21">
        <f t="shared" si="2"/>
        <v>0</v>
      </c>
      <c r="AS50" s="21">
        <f t="shared" si="3"/>
        <v>0</v>
      </c>
    </row>
    <row r="51" ht="14.25" customHeight="1">
      <c r="A51" s="15">
        <v>47.0</v>
      </c>
      <c r="B51" s="16" t="s">
        <v>108</v>
      </c>
      <c r="C51" s="16" t="s">
        <v>100</v>
      </c>
      <c r="D51" s="17" t="s">
        <v>104</v>
      </c>
      <c r="E51" s="17">
        <v>1600.0</v>
      </c>
      <c r="F51" s="26">
        <v>300.0</v>
      </c>
      <c r="G51" s="26">
        <v>0.0</v>
      </c>
      <c r="H51" s="20">
        <v>0.0</v>
      </c>
      <c r="I51" s="20">
        <v>50.0</v>
      </c>
      <c r="J51" s="20">
        <v>0.0</v>
      </c>
      <c r="K51" s="20">
        <v>0.0</v>
      </c>
      <c r="L51" s="20">
        <v>0.0</v>
      </c>
      <c r="M51" s="20">
        <v>0.0</v>
      </c>
      <c r="N51" s="20">
        <v>125.0</v>
      </c>
      <c r="O51" s="20">
        <v>319.5</v>
      </c>
      <c r="P51" s="20">
        <v>0.0</v>
      </c>
      <c r="Q51" s="20">
        <v>0.0</v>
      </c>
      <c r="R51" s="20">
        <v>725.0</v>
      </c>
      <c r="S51" s="20">
        <v>865.25</v>
      </c>
      <c r="T51" s="20">
        <v>0.0</v>
      </c>
      <c r="U51" s="26">
        <v>1120.0</v>
      </c>
      <c r="V51" s="20">
        <v>0.0</v>
      </c>
      <c r="W51" s="20">
        <v>0.0</v>
      </c>
      <c r="X51" s="20">
        <v>0.0</v>
      </c>
      <c r="Y51" s="20">
        <v>0.0</v>
      </c>
      <c r="Z51" s="20">
        <v>0.0</v>
      </c>
      <c r="AA51" s="20">
        <v>0.0</v>
      </c>
      <c r="AB51" s="20">
        <v>0.0</v>
      </c>
      <c r="AC51" s="20">
        <v>20.0</v>
      </c>
      <c r="AD51" s="20">
        <v>283.08</v>
      </c>
      <c r="AE51" s="20">
        <v>566.16</v>
      </c>
      <c r="AF51" s="20">
        <v>242.3</v>
      </c>
      <c r="AG51" s="20">
        <v>220.0</v>
      </c>
      <c r="AH51" s="20">
        <v>60.0</v>
      </c>
      <c r="AI51" s="20">
        <v>56.0</v>
      </c>
      <c r="AJ51" s="20">
        <v>410.0</v>
      </c>
      <c r="AK51" s="20">
        <v>0.0</v>
      </c>
      <c r="AL51" s="20">
        <v>0.0</v>
      </c>
      <c r="AM51" s="20">
        <v>0.0</v>
      </c>
      <c r="AN51" s="20">
        <v>228.0</v>
      </c>
      <c r="AO51" s="19">
        <f t="shared" si="4"/>
        <v>5590.29</v>
      </c>
      <c r="AP51" s="20">
        <v>5590.29</v>
      </c>
      <c r="AQ51" s="20">
        <v>5590.29</v>
      </c>
      <c r="AR51" s="21">
        <f t="shared" si="2"/>
        <v>0</v>
      </c>
      <c r="AS51" s="21">
        <f t="shared" si="3"/>
        <v>0</v>
      </c>
    </row>
    <row r="52" ht="14.25" customHeight="1">
      <c r="A52" s="15">
        <v>48.0</v>
      </c>
      <c r="B52" s="16" t="s">
        <v>109</v>
      </c>
      <c r="C52" s="16" t="s">
        <v>100</v>
      </c>
      <c r="D52" s="17" t="s">
        <v>104</v>
      </c>
      <c r="E52" s="17">
        <v>1600.0</v>
      </c>
      <c r="F52" s="26">
        <v>0.0</v>
      </c>
      <c r="G52" s="26">
        <v>0.0</v>
      </c>
      <c r="H52" s="20">
        <v>0.0</v>
      </c>
      <c r="I52" s="20">
        <v>0.0</v>
      </c>
      <c r="J52" s="20">
        <v>0.0</v>
      </c>
      <c r="K52" s="20">
        <v>0.0</v>
      </c>
      <c r="L52" s="20">
        <v>0.0</v>
      </c>
      <c r="M52" s="20">
        <v>0.0</v>
      </c>
      <c r="N52" s="20">
        <v>0.0</v>
      </c>
      <c r="O52" s="20">
        <v>0.0</v>
      </c>
      <c r="P52" s="20">
        <v>0.0</v>
      </c>
      <c r="Q52" s="20">
        <v>50.0</v>
      </c>
      <c r="R52" s="20">
        <v>0.0</v>
      </c>
      <c r="S52" s="20">
        <v>206.66</v>
      </c>
      <c r="T52" s="20">
        <v>0.0</v>
      </c>
      <c r="U52" s="20">
        <v>0.0</v>
      </c>
      <c r="V52" s="20">
        <v>0.0</v>
      </c>
      <c r="W52" s="20">
        <v>0.0</v>
      </c>
      <c r="X52" s="20">
        <v>0.0</v>
      </c>
      <c r="Y52" s="20">
        <v>0.0</v>
      </c>
      <c r="Z52" s="20">
        <v>0.0</v>
      </c>
      <c r="AA52" s="20">
        <v>0.0</v>
      </c>
      <c r="AB52" s="20">
        <v>0.0</v>
      </c>
      <c r="AC52" s="20">
        <v>0.0</v>
      </c>
      <c r="AD52" s="20">
        <v>280.0</v>
      </c>
      <c r="AE52" s="20">
        <v>560.0</v>
      </c>
      <c r="AF52" s="20">
        <v>233.31</v>
      </c>
      <c r="AG52" s="20">
        <v>670.0</v>
      </c>
      <c r="AH52" s="20">
        <v>30.0</v>
      </c>
      <c r="AI52" s="20">
        <v>56.0</v>
      </c>
      <c r="AJ52" s="20">
        <v>60.0</v>
      </c>
      <c r="AK52" s="20">
        <v>0.0</v>
      </c>
      <c r="AL52" s="20">
        <v>0.0</v>
      </c>
      <c r="AM52" s="20">
        <v>0.0</v>
      </c>
      <c r="AN52" s="20">
        <v>56.0</v>
      </c>
      <c r="AO52" s="19">
        <f t="shared" si="4"/>
        <v>2201.97</v>
      </c>
      <c r="AP52" s="20">
        <v>2201.97</v>
      </c>
      <c r="AQ52" s="20">
        <v>2201.97</v>
      </c>
      <c r="AR52" s="21">
        <f t="shared" si="2"/>
        <v>0</v>
      </c>
      <c r="AS52" s="21">
        <f t="shared" si="3"/>
        <v>0</v>
      </c>
    </row>
    <row r="53" ht="14.25" customHeight="1">
      <c r="A53" s="15">
        <v>49.0</v>
      </c>
      <c r="B53" s="16" t="s">
        <v>110</v>
      </c>
      <c r="C53" s="16" t="s">
        <v>100</v>
      </c>
      <c r="D53" s="17" t="s">
        <v>104</v>
      </c>
      <c r="E53" s="17">
        <v>1600.0</v>
      </c>
      <c r="F53" s="26">
        <v>0.0</v>
      </c>
      <c r="G53" s="26">
        <v>0.0</v>
      </c>
      <c r="H53" s="20">
        <v>0.0</v>
      </c>
      <c r="I53" s="20">
        <v>0.0</v>
      </c>
      <c r="J53" s="20">
        <v>0.0</v>
      </c>
      <c r="K53" s="20">
        <v>0.0</v>
      </c>
      <c r="L53" s="20">
        <v>0.0</v>
      </c>
      <c r="M53" s="20">
        <v>0.0</v>
      </c>
      <c r="N53" s="20">
        <v>0.0</v>
      </c>
      <c r="O53" s="20">
        <v>0.0</v>
      </c>
      <c r="P53" s="20">
        <v>0.0</v>
      </c>
      <c r="Q53" s="20">
        <v>171.66</v>
      </c>
      <c r="R53" s="20">
        <v>50.0</v>
      </c>
      <c r="S53" s="20">
        <v>0.0</v>
      </c>
      <c r="T53" s="20">
        <v>0.0</v>
      </c>
      <c r="U53" s="20">
        <v>0.0</v>
      </c>
      <c r="V53" s="20">
        <v>0.0</v>
      </c>
      <c r="W53" s="20">
        <v>0.0</v>
      </c>
      <c r="X53" s="20">
        <v>0.0</v>
      </c>
      <c r="Y53" s="20">
        <v>200.0</v>
      </c>
      <c r="Z53" s="20">
        <v>0.0</v>
      </c>
      <c r="AA53" s="20">
        <v>0.0</v>
      </c>
      <c r="AB53" s="20">
        <v>100.0</v>
      </c>
      <c r="AC53" s="20">
        <v>0.0</v>
      </c>
      <c r="AD53" s="20">
        <v>280.0</v>
      </c>
      <c r="AE53" s="20">
        <v>560.0</v>
      </c>
      <c r="AF53" s="20">
        <v>245.18</v>
      </c>
      <c r="AG53" s="20">
        <v>200.0</v>
      </c>
      <c r="AH53" s="20">
        <v>120.0</v>
      </c>
      <c r="AI53" s="20">
        <v>56.0</v>
      </c>
      <c r="AJ53" s="20">
        <v>0.0</v>
      </c>
      <c r="AK53" s="20">
        <v>0.0</v>
      </c>
      <c r="AL53" s="20">
        <v>0.0</v>
      </c>
      <c r="AM53" s="20">
        <v>0.0</v>
      </c>
      <c r="AN53" s="20">
        <v>80.0</v>
      </c>
      <c r="AO53" s="19">
        <f t="shared" si="4"/>
        <v>2062.84</v>
      </c>
      <c r="AP53" s="20">
        <v>2062.84</v>
      </c>
      <c r="AQ53" s="20">
        <v>2062.84</v>
      </c>
      <c r="AR53" s="21">
        <f t="shared" si="2"/>
        <v>0</v>
      </c>
      <c r="AS53" s="21">
        <f t="shared" si="3"/>
        <v>0</v>
      </c>
    </row>
    <row r="54" ht="14.25" customHeight="1">
      <c r="A54" s="15">
        <v>50.0</v>
      </c>
      <c r="B54" s="16" t="s">
        <v>111</v>
      </c>
      <c r="C54" s="16" t="s">
        <v>100</v>
      </c>
      <c r="D54" s="17" t="s">
        <v>112</v>
      </c>
      <c r="E54" s="17">
        <v>1600.0</v>
      </c>
      <c r="F54" s="26">
        <v>0.0</v>
      </c>
      <c r="G54" s="26">
        <v>0.0</v>
      </c>
      <c r="H54" s="20">
        <v>0.0</v>
      </c>
      <c r="I54" s="20">
        <v>0.0</v>
      </c>
      <c r="J54" s="20">
        <v>0.0</v>
      </c>
      <c r="K54" s="20">
        <v>0.0</v>
      </c>
      <c r="L54" s="20">
        <v>0.0</v>
      </c>
      <c r="M54" s="20">
        <v>0.0</v>
      </c>
      <c r="N54" s="20">
        <v>37.5</v>
      </c>
      <c r="O54" s="20">
        <v>0.0</v>
      </c>
      <c r="P54" s="20">
        <v>0.0</v>
      </c>
      <c r="Q54" s="20">
        <v>460.0</v>
      </c>
      <c r="R54" s="20">
        <v>100.0</v>
      </c>
      <c r="S54" s="20">
        <v>50.0</v>
      </c>
      <c r="T54" s="20">
        <v>0.0</v>
      </c>
      <c r="U54" s="20">
        <v>0.0</v>
      </c>
      <c r="V54" s="20">
        <v>0.0</v>
      </c>
      <c r="W54" s="20">
        <v>0.0</v>
      </c>
      <c r="X54" s="20">
        <v>0.0</v>
      </c>
      <c r="Y54" s="20">
        <v>0.0</v>
      </c>
      <c r="Z54" s="20">
        <v>0.0</v>
      </c>
      <c r="AA54" s="20">
        <v>0.0</v>
      </c>
      <c r="AB54" s="20">
        <v>0.0</v>
      </c>
      <c r="AC54" s="20">
        <v>0.0</v>
      </c>
      <c r="AD54" s="20">
        <v>336.0</v>
      </c>
      <c r="AE54" s="20">
        <v>672.0</v>
      </c>
      <c r="AF54" s="20">
        <v>231.0</v>
      </c>
      <c r="AG54" s="20">
        <v>560.0</v>
      </c>
      <c r="AH54" s="20">
        <v>0.0</v>
      </c>
      <c r="AI54" s="20">
        <v>0.0</v>
      </c>
      <c r="AJ54" s="20">
        <v>0.0</v>
      </c>
      <c r="AK54" s="20">
        <v>0.0</v>
      </c>
      <c r="AL54" s="20">
        <v>50.0</v>
      </c>
      <c r="AM54" s="20">
        <v>0.0</v>
      </c>
      <c r="AN54" s="20">
        <v>0.0</v>
      </c>
      <c r="AO54" s="19">
        <f t="shared" si="4"/>
        <v>2496.5</v>
      </c>
      <c r="AP54" s="20">
        <v>2496.5</v>
      </c>
      <c r="AQ54" s="20">
        <v>2496.5</v>
      </c>
      <c r="AR54" s="21">
        <f t="shared" si="2"/>
        <v>0</v>
      </c>
      <c r="AS54" s="21">
        <f t="shared" si="3"/>
        <v>0</v>
      </c>
    </row>
    <row r="55" ht="14.25" customHeight="1">
      <c r="A55" s="15">
        <v>51.0</v>
      </c>
      <c r="B55" s="16" t="s">
        <v>113</v>
      </c>
      <c r="C55" s="16" t="s">
        <v>100</v>
      </c>
      <c r="D55" s="17" t="s">
        <v>112</v>
      </c>
      <c r="E55" s="17">
        <v>1600.0</v>
      </c>
      <c r="F55" s="26">
        <v>0.0</v>
      </c>
      <c r="G55" s="26">
        <v>0.0</v>
      </c>
      <c r="H55" s="20">
        <v>0.0</v>
      </c>
      <c r="I55" s="20">
        <v>0.0</v>
      </c>
      <c r="J55" s="20">
        <v>0.0</v>
      </c>
      <c r="K55" s="20">
        <v>0.0</v>
      </c>
      <c r="L55" s="20">
        <v>0.0</v>
      </c>
      <c r="M55" s="20">
        <v>0.0</v>
      </c>
      <c r="N55" s="20">
        <v>87.5</v>
      </c>
      <c r="O55" s="20">
        <v>0.0</v>
      </c>
      <c r="P55" s="20">
        <v>0.0</v>
      </c>
      <c r="Q55" s="20">
        <v>0.0</v>
      </c>
      <c r="R55" s="20">
        <v>0.0</v>
      </c>
      <c r="S55" s="20">
        <v>241.66</v>
      </c>
      <c r="T55" s="20">
        <v>0.0</v>
      </c>
      <c r="U55" s="20">
        <v>0.0</v>
      </c>
      <c r="V55" s="20">
        <v>0.0</v>
      </c>
      <c r="W55" s="20">
        <v>0.0</v>
      </c>
      <c r="X55" s="20">
        <v>0.0</v>
      </c>
      <c r="Y55" s="20">
        <v>0.0</v>
      </c>
      <c r="Z55" s="20">
        <v>0.0</v>
      </c>
      <c r="AA55" s="20">
        <v>0.0</v>
      </c>
      <c r="AB55" s="20">
        <v>0.0</v>
      </c>
      <c r="AC55" s="20">
        <v>30.0</v>
      </c>
      <c r="AD55" s="20">
        <v>336.0</v>
      </c>
      <c r="AE55" s="20">
        <v>672.0</v>
      </c>
      <c r="AF55" s="20">
        <v>225.0</v>
      </c>
      <c r="AG55" s="20">
        <v>190.0</v>
      </c>
      <c r="AH55" s="20">
        <v>70.0</v>
      </c>
      <c r="AI55" s="20">
        <v>256.0</v>
      </c>
      <c r="AJ55" s="20">
        <v>0.0</v>
      </c>
      <c r="AK55" s="20">
        <v>0.0</v>
      </c>
      <c r="AL55" s="20">
        <v>100.0</v>
      </c>
      <c r="AM55" s="20">
        <v>0.0</v>
      </c>
      <c r="AN55" s="20">
        <v>358.0</v>
      </c>
      <c r="AO55" s="19">
        <f t="shared" si="4"/>
        <v>2566.16</v>
      </c>
      <c r="AP55" s="20">
        <v>2566.16</v>
      </c>
      <c r="AQ55" s="20">
        <v>2566.16</v>
      </c>
      <c r="AR55" s="21">
        <f t="shared" si="2"/>
        <v>0</v>
      </c>
      <c r="AS55" s="21">
        <f t="shared" si="3"/>
        <v>0</v>
      </c>
    </row>
    <row r="56" ht="14.25" customHeight="1">
      <c r="A56" s="15">
        <v>52.0</v>
      </c>
      <c r="B56" s="16" t="s">
        <v>114</v>
      </c>
      <c r="C56" s="16" t="s">
        <v>100</v>
      </c>
      <c r="D56" s="17" t="s">
        <v>112</v>
      </c>
      <c r="E56" s="17">
        <v>1600.0</v>
      </c>
      <c r="F56" s="26">
        <v>0.0</v>
      </c>
      <c r="G56" s="26">
        <v>160.0</v>
      </c>
      <c r="H56" s="20">
        <v>0.0</v>
      </c>
      <c r="I56" s="20">
        <v>162.5</v>
      </c>
      <c r="J56" s="20">
        <v>0.0</v>
      </c>
      <c r="K56" s="20">
        <v>0.0</v>
      </c>
      <c r="L56" s="20">
        <v>0.0</v>
      </c>
      <c r="M56" s="20">
        <v>0.0</v>
      </c>
      <c r="N56" s="20">
        <v>58.33</v>
      </c>
      <c r="O56" s="20">
        <v>0.0</v>
      </c>
      <c r="P56" s="20">
        <v>0.0</v>
      </c>
      <c r="Q56" s="20">
        <v>123.33</v>
      </c>
      <c r="R56" s="20">
        <v>0.0</v>
      </c>
      <c r="S56" s="20">
        <v>50.0</v>
      </c>
      <c r="T56" s="20">
        <v>0.0</v>
      </c>
      <c r="U56" s="20">
        <v>0.0</v>
      </c>
      <c r="V56" s="20">
        <v>0.0</v>
      </c>
      <c r="W56" s="20">
        <v>0.0</v>
      </c>
      <c r="X56" s="20">
        <v>0.0</v>
      </c>
      <c r="Y56" s="20">
        <v>0.0</v>
      </c>
      <c r="Z56" s="20">
        <v>0.0</v>
      </c>
      <c r="AA56" s="20">
        <v>0.0</v>
      </c>
      <c r="AB56" s="20">
        <v>0.0</v>
      </c>
      <c r="AC56" s="20">
        <v>0.0</v>
      </c>
      <c r="AD56" s="20">
        <v>336.0</v>
      </c>
      <c r="AE56" s="20">
        <v>672.0</v>
      </c>
      <c r="AF56" s="20">
        <v>240.0</v>
      </c>
      <c r="AG56" s="20">
        <v>600.0</v>
      </c>
      <c r="AH56" s="20">
        <v>0.0</v>
      </c>
      <c r="AI56" s="20">
        <v>368.0</v>
      </c>
      <c r="AJ56" s="20">
        <v>0.0</v>
      </c>
      <c r="AK56" s="20">
        <v>0.0</v>
      </c>
      <c r="AL56" s="20">
        <v>0.0</v>
      </c>
      <c r="AM56" s="20">
        <v>0.0</v>
      </c>
      <c r="AN56" s="20">
        <v>170.0</v>
      </c>
      <c r="AO56" s="19">
        <f t="shared" si="4"/>
        <v>2940.16</v>
      </c>
      <c r="AP56" s="20">
        <v>2940.16</v>
      </c>
      <c r="AQ56" s="20">
        <v>2940.16</v>
      </c>
      <c r="AR56" s="21">
        <f t="shared" si="2"/>
        <v>0</v>
      </c>
      <c r="AS56" s="21">
        <f t="shared" si="3"/>
        <v>0</v>
      </c>
    </row>
    <row r="57" ht="14.25" customHeight="1">
      <c r="A57" s="15">
        <v>53.0</v>
      </c>
      <c r="B57" s="16" t="s">
        <v>115</v>
      </c>
      <c r="C57" s="16" t="s">
        <v>100</v>
      </c>
      <c r="D57" s="17" t="s">
        <v>112</v>
      </c>
      <c r="E57" s="17">
        <v>1600.0</v>
      </c>
      <c r="F57" s="26">
        <v>0.0</v>
      </c>
      <c r="G57" s="26">
        <v>0.0</v>
      </c>
      <c r="H57" s="20">
        <v>0.0</v>
      </c>
      <c r="I57" s="20">
        <v>0.0</v>
      </c>
      <c r="J57" s="20">
        <v>0.0</v>
      </c>
      <c r="K57" s="20">
        <v>0.0</v>
      </c>
      <c r="L57" s="20">
        <v>220.0</v>
      </c>
      <c r="M57" s="20">
        <v>0.0</v>
      </c>
      <c r="N57" s="20">
        <v>250.0</v>
      </c>
      <c r="O57" s="20">
        <v>90.5</v>
      </c>
      <c r="P57" s="20">
        <v>0.0</v>
      </c>
      <c r="Q57" s="20">
        <v>0.0</v>
      </c>
      <c r="R57" s="20">
        <v>200.0</v>
      </c>
      <c r="S57" s="20">
        <v>290.0</v>
      </c>
      <c r="T57" s="20">
        <v>0.0</v>
      </c>
      <c r="U57" s="20">
        <v>170.0</v>
      </c>
      <c r="V57" s="20">
        <v>0.0</v>
      </c>
      <c r="W57" s="20">
        <v>0.0</v>
      </c>
      <c r="X57" s="20">
        <v>0.0</v>
      </c>
      <c r="Y57" s="20">
        <v>0.0</v>
      </c>
      <c r="Z57" s="20">
        <v>0.0</v>
      </c>
      <c r="AA57" s="20">
        <v>100.0</v>
      </c>
      <c r="AB57" s="20">
        <v>0.0</v>
      </c>
      <c r="AC57" s="20">
        <v>0.0</v>
      </c>
      <c r="AD57" s="20">
        <v>318.08</v>
      </c>
      <c r="AE57" s="20">
        <v>636.16</v>
      </c>
      <c r="AF57" s="20">
        <v>30.6</v>
      </c>
      <c r="AG57" s="20">
        <v>60.0</v>
      </c>
      <c r="AH57" s="20">
        <v>0.0</v>
      </c>
      <c r="AI57" s="20">
        <v>200.0</v>
      </c>
      <c r="AJ57" s="20">
        <v>20.0</v>
      </c>
      <c r="AK57" s="20">
        <v>0.0</v>
      </c>
      <c r="AL57" s="20">
        <v>0.0</v>
      </c>
      <c r="AM57" s="20">
        <v>0.0</v>
      </c>
      <c r="AN57" s="20">
        <v>202.0</v>
      </c>
      <c r="AO57" s="19">
        <f t="shared" si="4"/>
        <v>2787.34</v>
      </c>
      <c r="AP57" s="20">
        <v>2787.34</v>
      </c>
      <c r="AQ57" s="20">
        <v>2787.34</v>
      </c>
      <c r="AR57" s="21">
        <f t="shared" si="2"/>
        <v>0</v>
      </c>
      <c r="AS57" s="21">
        <f t="shared" si="3"/>
        <v>0</v>
      </c>
    </row>
    <row r="58" ht="14.25" customHeight="1">
      <c r="A58" s="15">
        <v>54.0</v>
      </c>
      <c r="B58" s="16" t="s">
        <v>116</v>
      </c>
      <c r="C58" s="16" t="s">
        <v>100</v>
      </c>
      <c r="D58" s="17" t="s">
        <v>112</v>
      </c>
      <c r="E58" s="17">
        <v>1600.0</v>
      </c>
      <c r="F58" s="26">
        <v>0.0</v>
      </c>
      <c r="G58" s="26">
        <v>0.0</v>
      </c>
      <c r="H58" s="20">
        <v>0.0</v>
      </c>
      <c r="I58" s="20">
        <v>300.0</v>
      </c>
      <c r="J58" s="20">
        <v>0.0</v>
      </c>
      <c r="K58" s="20">
        <v>0.0</v>
      </c>
      <c r="L58" s="20">
        <v>0.0</v>
      </c>
      <c r="M58" s="20">
        <v>0.0</v>
      </c>
      <c r="N58" s="20">
        <v>111.0</v>
      </c>
      <c r="O58" s="20">
        <v>218.0</v>
      </c>
      <c r="P58" s="20">
        <v>0.0</v>
      </c>
      <c r="Q58" s="20">
        <v>230.0</v>
      </c>
      <c r="R58" s="20">
        <v>330.0</v>
      </c>
      <c r="S58" s="20">
        <v>187.0</v>
      </c>
      <c r="T58" s="20">
        <v>0.0</v>
      </c>
      <c r="U58" s="20">
        <v>0.0</v>
      </c>
      <c r="V58" s="20">
        <v>0.0</v>
      </c>
      <c r="W58" s="20">
        <v>0.0</v>
      </c>
      <c r="X58" s="20">
        <v>0.0</v>
      </c>
      <c r="Y58" s="20">
        <v>100.0</v>
      </c>
      <c r="Z58" s="20">
        <v>0.0</v>
      </c>
      <c r="AA58" s="20">
        <v>0.0</v>
      </c>
      <c r="AB58" s="20">
        <v>0.0</v>
      </c>
      <c r="AC58" s="20">
        <v>0.0</v>
      </c>
      <c r="AD58" s="20">
        <v>336.0</v>
      </c>
      <c r="AE58" s="20">
        <v>672.0</v>
      </c>
      <c r="AF58" s="20">
        <v>102.0</v>
      </c>
      <c r="AG58" s="20">
        <v>760.0</v>
      </c>
      <c r="AH58" s="20">
        <v>200.0</v>
      </c>
      <c r="AI58" s="20">
        <v>256.0</v>
      </c>
      <c r="AJ58" s="20">
        <v>16.0</v>
      </c>
      <c r="AK58" s="20">
        <v>0.0</v>
      </c>
      <c r="AL58" s="20">
        <v>50.0</v>
      </c>
      <c r="AM58" s="20">
        <v>0.0</v>
      </c>
      <c r="AN58" s="20">
        <v>132.0</v>
      </c>
      <c r="AO58" s="19">
        <f t="shared" si="4"/>
        <v>4000</v>
      </c>
      <c r="AP58" s="20">
        <v>4000.0</v>
      </c>
      <c r="AQ58" s="20">
        <v>4000.0</v>
      </c>
      <c r="AR58" s="21">
        <f t="shared" si="2"/>
        <v>0</v>
      </c>
      <c r="AS58" s="21">
        <f t="shared" si="3"/>
        <v>0</v>
      </c>
    </row>
    <row r="59" ht="14.25" customHeight="1">
      <c r="A59" s="15">
        <v>55.0</v>
      </c>
      <c r="B59" s="16" t="s">
        <v>117</v>
      </c>
      <c r="C59" s="16" t="s">
        <v>100</v>
      </c>
      <c r="D59" s="17" t="s">
        <v>112</v>
      </c>
      <c r="E59" s="17">
        <v>1600.0</v>
      </c>
      <c r="F59" s="26">
        <v>0.0</v>
      </c>
      <c r="G59" s="26">
        <v>0.0</v>
      </c>
      <c r="H59" s="20">
        <v>0.0</v>
      </c>
      <c r="I59" s="20">
        <v>0.0</v>
      </c>
      <c r="J59" s="20">
        <v>0.0</v>
      </c>
      <c r="K59" s="20">
        <v>0.0</v>
      </c>
      <c r="L59" s="20">
        <v>0.0</v>
      </c>
      <c r="M59" s="20">
        <v>0.0</v>
      </c>
      <c r="N59" s="20">
        <v>50.0</v>
      </c>
      <c r="O59" s="20">
        <v>0.0</v>
      </c>
      <c r="P59" s="20">
        <v>0.0</v>
      </c>
      <c r="Q59" s="20">
        <v>0.0</v>
      </c>
      <c r="R59" s="20">
        <v>0.0</v>
      </c>
      <c r="S59" s="20">
        <v>50.0</v>
      </c>
      <c r="T59" s="20">
        <v>0.0</v>
      </c>
      <c r="U59" s="20">
        <v>0.0</v>
      </c>
      <c r="V59" s="20">
        <v>0.0</v>
      </c>
      <c r="W59" s="20">
        <v>0.0</v>
      </c>
      <c r="X59" s="20">
        <v>0.0</v>
      </c>
      <c r="Y59" s="20">
        <v>0.0</v>
      </c>
      <c r="Z59" s="20">
        <v>0.0</v>
      </c>
      <c r="AA59" s="20">
        <v>0.0</v>
      </c>
      <c r="AB59" s="20">
        <v>0.0</v>
      </c>
      <c r="AC59" s="20">
        <v>0.0</v>
      </c>
      <c r="AD59" s="20">
        <v>339.36</v>
      </c>
      <c r="AE59" s="20">
        <v>678.2</v>
      </c>
      <c r="AF59" s="20">
        <v>373.0</v>
      </c>
      <c r="AG59" s="20">
        <v>220.0</v>
      </c>
      <c r="AH59" s="20">
        <v>0.0</v>
      </c>
      <c r="AI59" s="20">
        <v>256.0</v>
      </c>
      <c r="AJ59" s="20">
        <v>0.0</v>
      </c>
      <c r="AK59" s="20">
        <v>0.0</v>
      </c>
      <c r="AL59" s="20">
        <v>0.0</v>
      </c>
      <c r="AM59" s="20">
        <v>0.0</v>
      </c>
      <c r="AN59" s="20">
        <v>250.0</v>
      </c>
      <c r="AO59" s="19">
        <f t="shared" si="4"/>
        <v>2216.56</v>
      </c>
      <c r="AP59" s="20">
        <v>2216.56</v>
      </c>
      <c r="AQ59" s="20">
        <v>2216.56</v>
      </c>
      <c r="AR59" s="21">
        <f t="shared" si="2"/>
        <v>0</v>
      </c>
      <c r="AS59" s="21">
        <f t="shared" si="3"/>
        <v>0</v>
      </c>
    </row>
    <row r="60" ht="14.25" customHeight="1">
      <c r="A60" s="15">
        <v>56.0</v>
      </c>
      <c r="B60" s="16" t="s">
        <v>118</v>
      </c>
      <c r="C60" s="16" t="s">
        <v>100</v>
      </c>
      <c r="D60" s="17" t="s">
        <v>112</v>
      </c>
      <c r="E60" s="17">
        <v>1600.0</v>
      </c>
      <c r="F60" s="26">
        <v>0.0</v>
      </c>
      <c r="G60" s="26">
        <v>0.0</v>
      </c>
      <c r="H60" s="20">
        <v>0.0</v>
      </c>
      <c r="I60" s="20">
        <v>0.0</v>
      </c>
      <c r="J60" s="20">
        <v>0.0</v>
      </c>
      <c r="K60" s="20">
        <v>0.0</v>
      </c>
      <c r="L60" s="20">
        <v>0.0</v>
      </c>
      <c r="M60" s="20">
        <v>0.0</v>
      </c>
      <c r="N60" s="20">
        <v>25.0</v>
      </c>
      <c r="O60" s="20">
        <v>55.8</v>
      </c>
      <c r="P60" s="20">
        <v>0.0</v>
      </c>
      <c r="Q60" s="20">
        <v>0.0</v>
      </c>
      <c r="R60" s="20">
        <v>0.0</v>
      </c>
      <c r="S60" s="20">
        <v>305.0</v>
      </c>
      <c r="T60" s="20">
        <v>0.0</v>
      </c>
      <c r="U60" s="20">
        <v>50.0</v>
      </c>
      <c r="V60" s="20">
        <v>0.0</v>
      </c>
      <c r="W60" s="20">
        <v>0.0</v>
      </c>
      <c r="X60" s="20">
        <v>0.0</v>
      </c>
      <c r="Y60" s="20">
        <v>0.0</v>
      </c>
      <c r="Z60" s="20">
        <v>0.0</v>
      </c>
      <c r="AA60" s="20">
        <v>0.0</v>
      </c>
      <c r="AB60" s="20">
        <v>0.0</v>
      </c>
      <c r="AC60" s="20">
        <v>20.0</v>
      </c>
      <c r="AD60" s="20">
        <v>350.0</v>
      </c>
      <c r="AE60" s="20">
        <v>700.0</v>
      </c>
      <c r="AF60" s="20">
        <v>193.5</v>
      </c>
      <c r="AG60" s="20">
        <v>220.0</v>
      </c>
      <c r="AH60" s="20">
        <v>110.0</v>
      </c>
      <c r="AI60" s="20">
        <v>256.0</v>
      </c>
      <c r="AJ60" s="20">
        <v>10.0</v>
      </c>
      <c r="AK60" s="20">
        <v>0.0</v>
      </c>
      <c r="AL60" s="20">
        <v>0.0</v>
      </c>
      <c r="AM60" s="20">
        <v>0.0</v>
      </c>
      <c r="AN60" s="20">
        <v>634.0</v>
      </c>
      <c r="AO60" s="19">
        <f t="shared" si="4"/>
        <v>2929.3</v>
      </c>
      <c r="AP60" s="20">
        <v>2929.3</v>
      </c>
      <c r="AQ60" s="20">
        <v>2929.3</v>
      </c>
      <c r="AR60" s="21">
        <f t="shared" si="2"/>
        <v>0</v>
      </c>
      <c r="AS60" s="21">
        <f t="shared" si="3"/>
        <v>0</v>
      </c>
    </row>
    <row r="61" ht="14.25" customHeight="1">
      <c r="A61" s="15">
        <v>57.0</v>
      </c>
      <c r="B61" s="16" t="s">
        <v>119</v>
      </c>
      <c r="C61" s="16" t="s">
        <v>100</v>
      </c>
      <c r="D61" s="17" t="s">
        <v>112</v>
      </c>
      <c r="E61" s="17">
        <v>1600.0</v>
      </c>
      <c r="F61" s="26">
        <v>0.0</v>
      </c>
      <c r="G61" s="26">
        <v>0.0</v>
      </c>
      <c r="H61" s="20">
        <v>0.0</v>
      </c>
      <c r="I61" s="20">
        <v>125.0</v>
      </c>
      <c r="J61" s="20">
        <v>0.0</v>
      </c>
      <c r="K61" s="20">
        <v>0.0</v>
      </c>
      <c r="L61" s="20">
        <v>0.0</v>
      </c>
      <c r="M61" s="20">
        <v>0.0</v>
      </c>
      <c r="N61" s="20">
        <v>150.0</v>
      </c>
      <c r="O61" s="20">
        <v>350.0</v>
      </c>
      <c r="P61" s="20">
        <v>0.0</v>
      </c>
      <c r="Q61" s="20">
        <v>0.0</v>
      </c>
      <c r="R61" s="20">
        <v>300.0</v>
      </c>
      <c r="S61" s="20">
        <v>120.0</v>
      </c>
      <c r="T61" s="20">
        <v>0.0</v>
      </c>
      <c r="U61" s="20">
        <v>0.0</v>
      </c>
      <c r="V61" s="20">
        <v>0.0</v>
      </c>
      <c r="W61" s="20">
        <v>0.0</v>
      </c>
      <c r="X61" s="20">
        <v>300.0</v>
      </c>
      <c r="Y61" s="20">
        <v>0.0</v>
      </c>
      <c r="Z61" s="20">
        <v>0.0</v>
      </c>
      <c r="AA61" s="20">
        <v>0.0</v>
      </c>
      <c r="AB61" s="20">
        <v>0.0</v>
      </c>
      <c r="AC61" s="20">
        <v>30.0</v>
      </c>
      <c r="AD61" s="20">
        <v>336.0</v>
      </c>
      <c r="AE61" s="20">
        <v>672.0</v>
      </c>
      <c r="AF61" s="20">
        <v>330.0</v>
      </c>
      <c r="AG61" s="20">
        <v>240.0</v>
      </c>
      <c r="AH61" s="20">
        <v>0.0</v>
      </c>
      <c r="AI61" s="20">
        <v>656.0</v>
      </c>
      <c r="AJ61" s="20">
        <v>0.0</v>
      </c>
      <c r="AK61" s="20">
        <v>0.0</v>
      </c>
      <c r="AL61" s="20">
        <v>0.0</v>
      </c>
      <c r="AM61" s="20">
        <v>0.0</v>
      </c>
      <c r="AN61" s="20">
        <v>350.0</v>
      </c>
      <c r="AO61" s="19">
        <f t="shared" si="4"/>
        <v>3959</v>
      </c>
      <c r="AP61" s="20">
        <v>3959.0</v>
      </c>
      <c r="AQ61" s="20">
        <v>3959.0</v>
      </c>
      <c r="AR61" s="21">
        <f t="shared" si="2"/>
        <v>0</v>
      </c>
      <c r="AS61" s="21">
        <f t="shared" si="3"/>
        <v>0</v>
      </c>
    </row>
    <row r="62" ht="14.25" customHeight="1">
      <c r="A62" s="15">
        <v>58.0</v>
      </c>
      <c r="B62" s="16" t="s">
        <v>120</v>
      </c>
      <c r="C62" s="16" t="s">
        <v>100</v>
      </c>
      <c r="D62" s="17" t="s">
        <v>112</v>
      </c>
      <c r="E62" s="17">
        <v>1600.0</v>
      </c>
      <c r="F62" s="26">
        <v>0.0</v>
      </c>
      <c r="G62" s="26">
        <v>0.0</v>
      </c>
      <c r="H62" s="20">
        <v>0.0</v>
      </c>
      <c r="I62" s="20">
        <v>100.0</v>
      </c>
      <c r="J62" s="20">
        <v>0.0</v>
      </c>
      <c r="K62" s="20">
        <v>0.0</v>
      </c>
      <c r="L62" s="20">
        <v>0.0</v>
      </c>
      <c r="M62" s="20">
        <v>0.0</v>
      </c>
      <c r="N62" s="20">
        <v>150.0</v>
      </c>
      <c r="O62" s="20">
        <v>171.5</v>
      </c>
      <c r="P62" s="20">
        <v>0.0</v>
      </c>
      <c r="Q62" s="20">
        <v>80.0</v>
      </c>
      <c r="R62" s="20">
        <v>50.0</v>
      </c>
      <c r="S62" s="26">
        <v>1272.5</v>
      </c>
      <c r="T62" s="20">
        <v>0.0</v>
      </c>
      <c r="U62" s="20">
        <v>0.0</v>
      </c>
      <c r="V62" s="20">
        <v>0.0</v>
      </c>
      <c r="W62" s="20">
        <v>0.0</v>
      </c>
      <c r="X62" s="20">
        <v>0.0</v>
      </c>
      <c r="Y62" s="20">
        <v>0.0</v>
      </c>
      <c r="Z62" s="20">
        <v>0.0</v>
      </c>
      <c r="AA62" s="20">
        <v>0.0</v>
      </c>
      <c r="AB62" s="20">
        <v>0.0</v>
      </c>
      <c r="AC62" s="20">
        <v>30.0</v>
      </c>
      <c r="AD62" s="20">
        <v>342.7</v>
      </c>
      <c r="AE62" s="20">
        <v>685.44</v>
      </c>
      <c r="AF62" s="20">
        <v>772.1</v>
      </c>
      <c r="AG62" s="20">
        <v>50.0</v>
      </c>
      <c r="AH62" s="20">
        <v>70.0</v>
      </c>
      <c r="AI62" s="20">
        <v>256.0</v>
      </c>
      <c r="AJ62" s="20">
        <v>0.0</v>
      </c>
      <c r="AK62" s="20">
        <v>0.0</v>
      </c>
      <c r="AL62" s="20">
        <v>100.0</v>
      </c>
      <c r="AM62" s="20">
        <v>0.0</v>
      </c>
      <c r="AN62" s="20">
        <v>136.0</v>
      </c>
      <c r="AO62" s="19">
        <f t="shared" si="4"/>
        <v>4266.24</v>
      </c>
      <c r="AP62" s="20">
        <v>4266.24</v>
      </c>
      <c r="AQ62" s="20">
        <v>4266.24</v>
      </c>
      <c r="AR62" s="21">
        <f t="shared" si="2"/>
        <v>0</v>
      </c>
      <c r="AS62" s="21">
        <f t="shared" si="3"/>
        <v>0</v>
      </c>
    </row>
    <row r="63" ht="14.25" customHeight="1">
      <c r="A63" s="15">
        <v>59.0</v>
      </c>
      <c r="B63" s="16" t="s">
        <v>121</v>
      </c>
      <c r="C63" s="16" t="s">
        <v>100</v>
      </c>
      <c r="D63" s="17" t="s">
        <v>112</v>
      </c>
      <c r="E63" s="17">
        <v>1600.0</v>
      </c>
      <c r="F63" s="26">
        <v>0.0</v>
      </c>
      <c r="G63" s="26">
        <v>0.0</v>
      </c>
      <c r="H63" s="20">
        <v>0.0</v>
      </c>
      <c r="I63" s="20">
        <v>0.0</v>
      </c>
      <c r="J63" s="20">
        <v>0.0</v>
      </c>
      <c r="K63" s="20">
        <v>0.0</v>
      </c>
      <c r="L63" s="20">
        <v>0.0</v>
      </c>
      <c r="M63" s="20">
        <v>0.0</v>
      </c>
      <c r="N63" s="20">
        <v>425.0</v>
      </c>
      <c r="O63" s="20">
        <v>82.8</v>
      </c>
      <c r="P63" s="20">
        <v>0.0</v>
      </c>
      <c r="Q63" s="20">
        <v>0.0</v>
      </c>
      <c r="R63" s="20">
        <v>0.0</v>
      </c>
      <c r="S63" s="20">
        <v>350.0</v>
      </c>
      <c r="T63" s="20">
        <v>0.0</v>
      </c>
      <c r="U63" s="20">
        <v>0.0</v>
      </c>
      <c r="V63" s="20">
        <v>0.0</v>
      </c>
      <c r="W63" s="20">
        <v>0.0</v>
      </c>
      <c r="X63" s="20">
        <v>0.0</v>
      </c>
      <c r="Y63" s="20">
        <v>0.0</v>
      </c>
      <c r="Z63" s="20">
        <v>0.0</v>
      </c>
      <c r="AA63" s="20">
        <v>0.0</v>
      </c>
      <c r="AB63" s="20">
        <v>0.0</v>
      </c>
      <c r="AC63" s="20">
        <v>30.0</v>
      </c>
      <c r="AD63" s="20">
        <v>357.0</v>
      </c>
      <c r="AE63" s="20">
        <v>714.0</v>
      </c>
      <c r="AF63" s="20">
        <v>48.61</v>
      </c>
      <c r="AG63" s="20">
        <v>120.0</v>
      </c>
      <c r="AH63" s="20">
        <v>0.0</v>
      </c>
      <c r="AI63" s="20">
        <v>256.0</v>
      </c>
      <c r="AJ63" s="20">
        <v>16.0</v>
      </c>
      <c r="AK63" s="20">
        <v>0.0</v>
      </c>
      <c r="AL63" s="20">
        <v>50.0</v>
      </c>
      <c r="AM63" s="20">
        <v>0.0</v>
      </c>
      <c r="AN63" s="20">
        <v>0.0</v>
      </c>
      <c r="AO63" s="19">
        <f t="shared" si="4"/>
        <v>2449.41</v>
      </c>
      <c r="AP63" s="20">
        <v>2449.41</v>
      </c>
      <c r="AQ63" s="20">
        <v>2449.41</v>
      </c>
      <c r="AR63" s="21">
        <f t="shared" si="2"/>
        <v>0</v>
      </c>
      <c r="AS63" s="21">
        <f t="shared" si="3"/>
        <v>0</v>
      </c>
    </row>
    <row r="64" ht="14.25" customHeight="1">
      <c r="A64" s="15">
        <v>60.0</v>
      </c>
      <c r="B64" s="16" t="s">
        <v>122</v>
      </c>
      <c r="C64" s="16" t="s">
        <v>100</v>
      </c>
      <c r="D64" s="17" t="s">
        <v>112</v>
      </c>
      <c r="E64" s="17">
        <v>1600.0</v>
      </c>
      <c r="F64" s="26">
        <v>0.0</v>
      </c>
      <c r="G64" s="26">
        <v>0.0</v>
      </c>
      <c r="H64" s="20">
        <v>0.0</v>
      </c>
      <c r="I64" s="20">
        <v>0.0</v>
      </c>
      <c r="J64" s="20">
        <v>0.0</v>
      </c>
      <c r="K64" s="20">
        <v>0.0</v>
      </c>
      <c r="L64" s="20">
        <v>0.0</v>
      </c>
      <c r="M64" s="20">
        <v>0.0</v>
      </c>
      <c r="N64" s="20">
        <v>0.0</v>
      </c>
      <c r="O64" s="20">
        <v>0.0</v>
      </c>
      <c r="P64" s="20">
        <v>0.0</v>
      </c>
      <c r="Q64" s="20">
        <v>0.0</v>
      </c>
      <c r="R64" s="20">
        <v>0.0</v>
      </c>
      <c r="S64" s="20">
        <v>0.0</v>
      </c>
      <c r="T64" s="20">
        <v>0.0</v>
      </c>
      <c r="U64" s="20">
        <v>0.0</v>
      </c>
      <c r="V64" s="20">
        <v>0.0</v>
      </c>
      <c r="W64" s="20">
        <v>0.0</v>
      </c>
      <c r="X64" s="20">
        <v>0.0</v>
      </c>
      <c r="Y64" s="20">
        <v>0.0</v>
      </c>
      <c r="Z64" s="20">
        <v>0.0</v>
      </c>
      <c r="AA64" s="20">
        <v>0.0</v>
      </c>
      <c r="AB64" s="20">
        <v>0.0</v>
      </c>
      <c r="AC64" s="20">
        <v>0.0</v>
      </c>
      <c r="AD64" s="20">
        <v>0.0</v>
      </c>
      <c r="AE64" s="20">
        <v>0.0</v>
      </c>
      <c r="AF64" s="20">
        <v>0.0</v>
      </c>
      <c r="AG64" s="20">
        <v>0.0</v>
      </c>
      <c r="AH64" s="20">
        <v>0.0</v>
      </c>
      <c r="AI64" s="20">
        <v>0.0</v>
      </c>
      <c r="AJ64" s="20">
        <v>0.0</v>
      </c>
      <c r="AK64" s="20">
        <v>0.0</v>
      </c>
      <c r="AL64" s="20">
        <v>0.0</v>
      </c>
      <c r="AM64" s="20">
        <v>0.0</v>
      </c>
      <c r="AN64" s="20">
        <v>0.0</v>
      </c>
      <c r="AO64" s="19">
        <f t="shared" si="4"/>
        <v>0</v>
      </c>
      <c r="AP64" s="20">
        <v>0.0</v>
      </c>
      <c r="AQ64" s="20">
        <v>0.0</v>
      </c>
      <c r="AR64" s="21">
        <f t="shared" si="2"/>
        <v>0</v>
      </c>
      <c r="AS64" s="21">
        <f t="shared" si="3"/>
        <v>0</v>
      </c>
    </row>
    <row r="65" ht="14.25" customHeight="1">
      <c r="A65" s="15">
        <v>61.0</v>
      </c>
      <c r="B65" s="16" t="s">
        <v>123</v>
      </c>
      <c r="C65" s="16" t="s">
        <v>100</v>
      </c>
      <c r="D65" s="17" t="s">
        <v>112</v>
      </c>
      <c r="E65" s="17">
        <v>1600.0</v>
      </c>
      <c r="F65" s="26">
        <v>0.0</v>
      </c>
      <c r="G65" s="26">
        <v>0.0</v>
      </c>
      <c r="H65" s="20">
        <v>0.0</v>
      </c>
      <c r="I65" s="20">
        <v>0.0</v>
      </c>
      <c r="J65" s="20">
        <v>0.0</v>
      </c>
      <c r="K65" s="20">
        <v>0.0</v>
      </c>
      <c r="L65" s="20">
        <v>0.0</v>
      </c>
      <c r="M65" s="20">
        <v>0.0</v>
      </c>
      <c r="N65" s="20">
        <v>200.0</v>
      </c>
      <c r="O65" s="20">
        <v>0.0</v>
      </c>
      <c r="P65" s="20">
        <v>0.0</v>
      </c>
      <c r="Q65" s="20">
        <v>0.0</v>
      </c>
      <c r="R65" s="20">
        <v>0.0</v>
      </c>
      <c r="S65" s="20">
        <v>50.0</v>
      </c>
      <c r="T65" s="20">
        <v>0.0</v>
      </c>
      <c r="U65" s="20">
        <v>0.0</v>
      </c>
      <c r="V65" s="20">
        <v>0.0</v>
      </c>
      <c r="W65" s="20">
        <v>0.0</v>
      </c>
      <c r="X65" s="20">
        <v>0.0</v>
      </c>
      <c r="Y65" s="20">
        <v>0.0</v>
      </c>
      <c r="Z65" s="20">
        <v>0.0</v>
      </c>
      <c r="AA65" s="20">
        <v>0.0</v>
      </c>
      <c r="AB65" s="20">
        <v>0.0</v>
      </c>
      <c r="AC65" s="20">
        <v>30.0</v>
      </c>
      <c r="AD65" s="20">
        <v>342.72</v>
      </c>
      <c r="AE65" s="20">
        <v>342.72</v>
      </c>
      <c r="AF65" s="20">
        <v>384.0</v>
      </c>
      <c r="AG65" s="20">
        <v>210.0</v>
      </c>
      <c r="AH65" s="20">
        <v>20.0</v>
      </c>
      <c r="AI65" s="20">
        <v>256.0</v>
      </c>
      <c r="AJ65" s="20">
        <v>0.0</v>
      </c>
      <c r="AK65" s="20">
        <v>0.0</v>
      </c>
      <c r="AL65" s="20">
        <v>0.0</v>
      </c>
      <c r="AM65" s="20">
        <v>0.0</v>
      </c>
      <c r="AN65" s="20">
        <v>96.0</v>
      </c>
      <c r="AO65" s="19">
        <f t="shared" si="4"/>
        <v>1931.44</v>
      </c>
      <c r="AP65" s="20">
        <v>1931.44</v>
      </c>
      <c r="AQ65" s="20">
        <v>1931.44</v>
      </c>
      <c r="AR65" s="21">
        <f t="shared" si="2"/>
        <v>0</v>
      </c>
      <c r="AS65" s="21">
        <f t="shared" si="3"/>
        <v>0</v>
      </c>
    </row>
    <row r="66" ht="14.25" customHeight="1">
      <c r="A66" s="15">
        <v>62.0</v>
      </c>
      <c r="B66" s="16" t="s">
        <v>124</v>
      </c>
      <c r="C66" s="16" t="s">
        <v>100</v>
      </c>
      <c r="D66" s="17" t="s">
        <v>112</v>
      </c>
      <c r="E66" s="17">
        <v>1600.0</v>
      </c>
      <c r="F66" s="26">
        <v>0.0</v>
      </c>
      <c r="G66" s="26">
        <v>0.0</v>
      </c>
      <c r="H66" s="20">
        <v>0.0</v>
      </c>
      <c r="I66" s="20">
        <v>25.0</v>
      </c>
      <c r="J66" s="20">
        <v>0.0</v>
      </c>
      <c r="K66" s="20">
        <v>0.0</v>
      </c>
      <c r="L66" s="20">
        <v>0.0</v>
      </c>
      <c r="M66" s="20">
        <v>0.0</v>
      </c>
      <c r="N66" s="20">
        <v>87.5</v>
      </c>
      <c r="O66" s="20">
        <v>96.6</v>
      </c>
      <c r="P66" s="20">
        <v>0.0</v>
      </c>
      <c r="Q66" s="20">
        <v>0.0</v>
      </c>
      <c r="R66" s="20">
        <v>110.0</v>
      </c>
      <c r="S66" s="20">
        <v>183.2</v>
      </c>
      <c r="T66" s="20">
        <v>0.0</v>
      </c>
      <c r="U66" s="20">
        <v>0.0</v>
      </c>
      <c r="V66" s="20">
        <v>0.0</v>
      </c>
      <c r="W66" s="20">
        <v>0.0</v>
      </c>
      <c r="X66" s="20">
        <v>0.0</v>
      </c>
      <c r="Y66" s="20">
        <v>0.0</v>
      </c>
      <c r="Z66" s="20">
        <v>0.0</v>
      </c>
      <c r="AA66" s="20">
        <v>0.0</v>
      </c>
      <c r="AB66" s="20">
        <v>0.0</v>
      </c>
      <c r="AC66" s="20">
        <v>0.0</v>
      </c>
      <c r="AD66" s="20">
        <v>336.0</v>
      </c>
      <c r="AE66" s="20">
        <v>672.0</v>
      </c>
      <c r="AF66" s="20">
        <v>374.33</v>
      </c>
      <c r="AG66" s="20">
        <v>120.0</v>
      </c>
      <c r="AH66" s="20">
        <v>0.0</v>
      </c>
      <c r="AI66" s="20">
        <v>0.0</v>
      </c>
      <c r="AJ66" s="20">
        <v>0.0</v>
      </c>
      <c r="AK66" s="20">
        <v>0.0</v>
      </c>
      <c r="AL66" s="20">
        <v>50.0</v>
      </c>
      <c r="AM66" s="20">
        <v>216.0</v>
      </c>
      <c r="AN66" s="20">
        <v>179.0</v>
      </c>
      <c r="AO66" s="19">
        <f t="shared" si="4"/>
        <v>2449.63</v>
      </c>
      <c r="AP66" s="20">
        <v>2449.63</v>
      </c>
      <c r="AQ66" s="20">
        <v>2449.63</v>
      </c>
      <c r="AR66" s="21">
        <f t="shared" si="2"/>
        <v>0</v>
      </c>
      <c r="AS66" s="21">
        <f t="shared" si="3"/>
        <v>0</v>
      </c>
    </row>
    <row r="67" ht="14.25" customHeight="1">
      <c r="A67" s="15">
        <v>63.0</v>
      </c>
      <c r="B67" s="16" t="s">
        <v>125</v>
      </c>
      <c r="C67" s="16" t="s">
        <v>100</v>
      </c>
      <c r="D67" s="17" t="s">
        <v>126</v>
      </c>
      <c r="E67" s="17">
        <v>1600.0</v>
      </c>
      <c r="F67" s="27">
        <v>0.0</v>
      </c>
      <c r="G67" s="27">
        <v>0.0</v>
      </c>
      <c r="H67" s="35">
        <v>0.0</v>
      </c>
      <c r="I67" s="35">
        <v>0.0</v>
      </c>
      <c r="J67" s="35">
        <v>0.0</v>
      </c>
      <c r="K67" s="35">
        <v>0.0</v>
      </c>
      <c r="L67" s="35">
        <v>0.0</v>
      </c>
      <c r="M67" s="35">
        <v>0.0</v>
      </c>
      <c r="N67" s="35">
        <v>200.0</v>
      </c>
      <c r="O67" s="35">
        <v>0.0</v>
      </c>
      <c r="P67" s="35">
        <v>0.0</v>
      </c>
      <c r="Q67" s="35">
        <v>30.0</v>
      </c>
      <c r="R67" s="35">
        <v>50.0</v>
      </c>
      <c r="S67" s="35">
        <v>50.0</v>
      </c>
      <c r="T67" s="35">
        <v>0.0</v>
      </c>
      <c r="U67" s="35">
        <v>310.0</v>
      </c>
      <c r="V67" s="35">
        <v>0.0</v>
      </c>
      <c r="W67" s="35">
        <v>0.0</v>
      </c>
      <c r="X67" s="35">
        <v>0.0</v>
      </c>
      <c r="Y67" s="35">
        <v>0.0</v>
      </c>
      <c r="Z67" s="35">
        <v>0.0</v>
      </c>
      <c r="AA67" s="35">
        <v>0.0</v>
      </c>
      <c r="AB67" s="35">
        <v>0.0</v>
      </c>
      <c r="AC67" s="35">
        <v>0.0</v>
      </c>
      <c r="AD67" s="35">
        <v>336.0</v>
      </c>
      <c r="AE67" s="35">
        <v>672.0</v>
      </c>
      <c r="AF67" s="35">
        <v>216.44</v>
      </c>
      <c r="AG67" s="35">
        <v>0.0</v>
      </c>
      <c r="AH67" s="35">
        <v>0.0</v>
      </c>
      <c r="AI67" s="35">
        <v>256.0</v>
      </c>
      <c r="AJ67" s="35">
        <v>30.0</v>
      </c>
      <c r="AK67" s="35">
        <v>0.0</v>
      </c>
      <c r="AL67" s="35">
        <v>0.0</v>
      </c>
      <c r="AM67" s="35">
        <v>0.0</v>
      </c>
      <c r="AN67" s="35">
        <v>474.0</v>
      </c>
      <c r="AO67" s="19">
        <f t="shared" si="4"/>
        <v>2624.44</v>
      </c>
      <c r="AP67" s="38">
        <v>2624.44</v>
      </c>
      <c r="AQ67" s="38">
        <v>2624.44</v>
      </c>
      <c r="AR67" s="21">
        <f t="shared" si="2"/>
        <v>0</v>
      </c>
      <c r="AS67" s="21">
        <f t="shared" si="3"/>
        <v>0</v>
      </c>
    </row>
    <row r="68" ht="14.25" customHeight="1">
      <c r="A68" s="15">
        <v>64.0</v>
      </c>
      <c r="B68" s="16" t="s">
        <v>127</v>
      </c>
      <c r="C68" s="16" t="s">
        <v>128</v>
      </c>
      <c r="D68" s="17" t="s">
        <v>129</v>
      </c>
      <c r="E68" s="17">
        <v>1600.0</v>
      </c>
      <c r="F68" s="18">
        <v>0.0</v>
      </c>
      <c r="G68" s="18">
        <v>0.0</v>
      </c>
      <c r="H68" s="18">
        <v>0.0</v>
      </c>
      <c r="I68" s="18">
        <v>0.0</v>
      </c>
      <c r="J68" s="18">
        <v>0.0</v>
      </c>
      <c r="K68" s="18">
        <v>0.0</v>
      </c>
      <c r="L68" s="18">
        <v>0.0</v>
      </c>
      <c r="M68" s="18">
        <v>0.0</v>
      </c>
      <c r="N68" s="18">
        <v>0.0</v>
      </c>
      <c r="O68" s="18">
        <v>0.0</v>
      </c>
      <c r="P68" s="18">
        <v>0.0</v>
      </c>
      <c r="Q68" s="18">
        <v>0.0</v>
      </c>
      <c r="R68" s="18">
        <v>0.0</v>
      </c>
      <c r="S68" s="18">
        <v>0.0</v>
      </c>
      <c r="T68" s="18">
        <v>0.0</v>
      </c>
      <c r="U68" s="18">
        <v>0.0</v>
      </c>
      <c r="V68" s="18">
        <v>0.0</v>
      </c>
      <c r="W68" s="18">
        <v>0.0</v>
      </c>
      <c r="X68" s="18">
        <v>0.0</v>
      </c>
      <c r="Y68" s="18">
        <v>0.0</v>
      </c>
      <c r="Z68" s="18">
        <v>0.0</v>
      </c>
      <c r="AA68" s="18">
        <v>0.0</v>
      </c>
      <c r="AB68" s="18">
        <v>0.0</v>
      </c>
      <c r="AC68" s="18">
        <v>0.0</v>
      </c>
      <c r="AD68" s="18">
        <v>420.0</v>
      </c>
      <c r="AE68" s="18">
        <v>840.0</v>
      </c>
      <c r="AF68" s="18">
        <v>46.25</v>
      </c>
      <c r="AG68" s="18">
        <v>0.0</v>
      </c>
      <c r="AH68" s="18">
        <v>520.0</v>
      </c>
      <c r="AI68" s="18">
        <v>56.0</v>
      </c>
      <c r="AJ68" s="18">
        <v>0.0</v>
      </c>
      <c r="AK68" s="18">
        <v>0.0</v>
      </c>
      <c r="AL68" s="18">
        <v>0.0</v>
      </c>
      <c r="AM68" s="18">
        <v>0.0</v>
      </c>
      <c r="AN68" s="18">
        <v>0.0</v>
      </c>
      <c r="AO68" s="19">
        <f t="shared" si="4"/>
        <v>1882.25</v>
      </c>
      <c r="AP68" s="20">
        <v>1882.25</v>
      </c>
      <c r="AQ68" s="20">
        <v>1882.25</v>
      </c>
      <c r="AR68" s="21">
        <f t="shared" si="2"/>
        <v>0</v>
      </c>
      <c r="AS68" s="21">
        <f t="shared" si="3"/>
        <v>0</v>
      </c>
    </row>
    <row r="69" ht="14.25" customHeight="1">
      <c r="A69" s="15">
        <v>65.0</v>
      </c>
      <c r="B69" s="16" t="s">
        <v>130</v>
      </c>
      <c r="C69" s="16" t="s">
        <v>128</v>
      </c>
      <c r="D69" s="17" t="s">
        <v>129</v>
      </c>
      <c r="E69" s="17">
        <v>1600.0</v>
      </c>
      <c r="F69" s="18">
        <v>0.0</v>
      </c>
      <c r="G69" s="18">
        <v>0.0</v>
      </c>
      <c r="H69" s="22">
        <v>0.0</v>
      </c>
      <c r="I69" s="22">
        <v>0.0</v>
      </c>
      <c r="J69" s="22">
        <v>0.0</v>
      </c>
      <c r="K69" s="22">
        <v>0.0</v>
      </c>
      <c r="L69" s="22">
        <v>0.0</v>
      </c>
      <c r="M69" s="22">
        <v>0.0</v>
      </c>
      <c r="N69" s="22">
        <v>0.0</v>
      </c>
      <c r="O69" s="22">
        <v>0.0</v>
      </c>
      <c r="P69" s="22">
        <v>0.0</v>
      </c>
      <c r="Q69" s="22">
        <v>0.0</v>
      </c>
      <c r="R69" s="22">
        <v>150.0</v>
      </c>
      <c r="S69" s="22">
        <v>50.0</v>
      </c>
      <c r="T69" s="22">
        <v>0.0</v>
      </c>
      <c r="U69" s="22">
        <v>0.0</v>
      </c>
      <c r="V69" s="22">
        <v>0.0</v>
      </c>
      <c r="W69" s="22">
        <v>0.0</v>
      </c>
      <c r="X69" s="22">
        <v>0.0</v>
      </c>
      <c r="Y69" s="22">
        <v>0.0</v>
      </c>
      <c r="Z69" s="22">
        <v>0.0</v>
      </c>
      <c r="AA69" s="22">
        <v>0.0</v>
      </c>
      <c r="AB69" s="22">
        <v>0.0</v>
      </c>
      <c r="AC69" s="22">
        <v>0.0</v>
      </c>
      <c r="AD69" s="22">
        <v>441.0</v>
      </c>
      <c r="AE69" s="22">
        <v>882.0</v>
      </c>
      <c r="AF69" s="22">
        <v>100.0</v>
      </c>
      <c r="AG69" s="22">
        <v>30.0</v>
      </c>
      <c r="AH69" s="22">
        <v>120.0</v>
      </c>
      <c r="AI69" s="22">
        <v>56.0</v>
      </c>
      <c r="AJ69" s="22">
        <v>0.0</v>
      </c>
      <c r="AK69" s="22">
        <v>0.0</v>
      </c>
      <c r="AL69" s="22">
        <v>0.0</v>
      </c>
      <c r="AM69" s="22">
        <v>0.0</v>
      </c>
      <c r="AN69" s="22">
        <v>0.0</v>
      </c>
      <c r="AO69" s="19">
        <f t="shared" si="4"/>
        <v>1829</v>
      </c>
      <c r="AP69" s="20">
        <v>1829.0</v>
      </c>
      <c r="AQ69" s="20">
        <v>1829.0</v>
      </c>
      <c r="AR69" s="21">
        <f t="shared" si="2"/>
        <v>0</v>
      </c>
      <c r="AS69" s="21">
        <f t="shared" si="3"/>
        <v>0</v>
      </c>
    </row>
    <row r="70" ht="14.25" customHeight="1">
      <c r="A70" s="15">
        <v>66.0</v>
      </c>
      <c r="B70" s="16" t="s">
        <v>131</v>
      </c>
      <c r="C70" s="16" t="s">
        <v>128</v>
      </c>
      <c r="D70" s="17" t="s">
        <v>60</v>
      </c>
      <c r="E70" s="17">
        <v>1600.0</v>
      </c>
      <c r="F70" s="18">
        <v>0.0</v>
      </c>
      <c r="G70" s="18">
        <v>0.0</v>
      </c>
      <c r="H70" s="22">
        <v>0.0</v>
      </c>
      <c r="I70" s="22">
        <v>0.0</v>
      </c>
      <c r="J70" s="22">
        <v>0.0</v>
      </c>
      <c r="K70" s="22">
        <v>0.0</v>
      </c>
      <c r="L70" s="22">
        <v>0.0</v>
      </c>
      <c r="M70" s="22">
        <v>0.0</v>
      </c>
      <c r="N70" s="22">
        <v>700.0</v>
      </c>
      <c r="O70" s="22">
        <v>480.0</v>
      </c>
      <c r="P70" s="22">
        <v>0.0</v>
      </c>
      <c r="Q70" s="22">
        <v>0.0</v>
      </c>
      <c r="R70" s="22">
        <v>300.0</v>
      </c>
      <c r="S70" s="22">
        <v>75.0</v>
      </c>
      <c r="T70" s="22">
        <v>0.0</v>
      </c>
      <c r="U70" s="22">
        <v>0.0</v>
      </c>
      <c r="V70" s="22">
        <v>0.0</v>
      </c>
      <c r="W70" s="22">
        <v>0.0</v>
      </c>
      <c r="X70" s="22">
        <v>0.0</v>
      </c>
      <c r="Y70" s="22">
        <v>0.0</v>
      </c>
      <c r="Z70" s="22">
        <v>0.0</v>
      </c>
      <c r="AA70" s="22">
        <v>0.0</v>
      </c>
      <c r="AB70" s="22">
        <v>0.0</v>
      </c>
      <c r="AC70" s="22">
        <v>0.0</v>
      </c>
      <c r="AD70" s="22">
        <v>280.0</v>
      </c>
      <c r="AE70" s="22">
        <v>560.0</v>
      </c>
      <c r="AF70" s="22">
        <v>17.3</v>
      </c>
      <c r="AG70" s="22">
        <v>20.0</v>
      </c>
      <c r="AH70" s="22">
        <v>0.0</v>
      </c>
      <c r="AI70" s="22">
        <v>0.0</v>
      </c>
      <c r="AJ70" s="22">
        <v>0.0</v>
      </c>
      <c r="AK70" s="22">
        <v>0.0</v>
      </c>
      <c r="AL70" s="22">
        <v>0.0</v>
      </c>
      <c r="AM70" s="22">
        <v>0.0</v>
      </c>
      <c r="AN70" s="22">
        <v>0.0</v>
      </c>
      <c r="AO70" s="19">
        <f t="shared" si="4"/>
        <v>2432.3</v>
      </c>
      <c r="AP70" s="20">
        <v>2432.3</v>
      </c>
      <c r="AQ70" s="20">
        <v>2432.3</v>
      </c>
      <c r="AR70" s="21">
        <f t="shared" si="2"/>
        <v>0</v>
      </c>
      <c r="AS70" s="21">
        <f t="shared" si="3"/>
        <v>0</v>
      </c>
    </row>
    <row r="71" ht="14.25" customHeight="1">
      <c r="A71" s="15">
        <v>67.0</v>
      </c>
      <c r="B71" s="16" t="s">
        <v>132</v>
      </c>
      <c r="C71" s="16" t="s">
        <v>128</v>
      </c>
      <c r="D71" s="17" t="s">
        <v>129</v>
      </c>
      <c r="E71" s="17">
        <v>1600.0</v>
      </c>
      <c r="F71" s="18">
        <v>0.0</v>
      </c>
      <c r="G71" s="18">
        <v>0.0</v>
      </c>
      <c r="H71" s="22">
        <v>0.0</v>
      </c>
      <c r="I71" s="22">
        <v>25.0</v>
      </c>
      <c r="J71" s="22">
        <v>0.0</v>
      </c>
      <c r="K71" s="22">
        <v>0.0</v>
      </c>
      <c r="L71" s="22">
        <v>0.0</v>
      </c>
      <c r="M71" s="22">
        <v>0.0</v>
      </c>
      <c r="N71" s="22">
        <v>0.0</v>
      </c>
      <c r="O71" s="22">
        <v>0.0</v>
      </c>
      <c r="P71" s="22">
        <v>0.0</v>
      </c>
      <c r="Q71" s="22">
        <v>10.0</v>
      </c>
      <c r="R71" s="22">
        <v>50.0</v>
      </c>
      <c r="S71" s="22">
        <v>122.5</v>
      </c>
      <c r="T71" s="22">
        <v>0.0</v>
      </c>
      <c r="U71" s="22">
        <v>0.0</v>
      </c>
      <c r="V71" s="22">
        <v>0.0</v>
      </c>
      <c r="W71" s="22">
        <v>0.0</v>
      </c>
      <c r="X71" s="22">
        <v>0.0</v>
      </c>
      <c r="Y71" s="22">
        <v>0.0</v>
      </c>
      <c r="Z71" s="22">
        <v>0.0</v>
      </c>
      <c r="AA71" s="22">
        <v>0.0</v>
      </c>
      <c r="AB71" s="22">
        <v>0.0</v>
      </c>
      <c r="AC71" s="22">
        <v>0.0</v>
      </c>
      <c r="AD71" s="39">
        <v>392.0</v>
      </c>
      <c r="AE71" s="22">
        <v>784.0</v>
      </c>
      <c r="AF71" s="22">
        <v>56.4</v>
      </c>
      <c r="AG71" s="22">
        <v>0.0</v>
      </c>
      <c r="AH71" s="22">
        <v>240.0</v>
      </c>
      <c r="AI71" s="22">
        <v>56.0</v>
      </c>
      <c r="AJ71" s="22">
        <v>140.0</v>
      </c>
      <c r="AK71" s="22">
        <v>0.0</v>
      </c>
      <c r="AL71" s="22">
        <v>100.0</v>
      </c>
      <c r="AM71" s="22">
        <v>0.0</v>
      </c>
      <c r="AN71" s="22">
        <v>290.0</v>
      </c>
      <c r="AO71" s="19">
        <f t="shared" si="4"/>
        <v>2265.9</v>
      </c>
      <c r="AP71" s="40">
        <v>2265.9</v>
      </c>
      <c r="AQ71" s="20">
        <v>2265.9</v>
      </c>
      <c r="AR71" s="21">
        <f t="shared" si="2"/>
        <v>0</v>
      </c>
      <c r="AS71" s="21">
        <f t="shared" si="3"/>
        <v>0</v>
      </c>
    </row>
    <row r="72" ht="14.25" customHeight="1">
      <c r="A72" s="15">
        <v>68.0</v>
      </c>
      <c r="B72" s="16" t="s">
        <v>133</v>
      </c>
      <c r="C72" s="16" t="s">
        <v>128</v>
      </c>
      <c r="D72" s="17" t="s">
        <v>129</v>
      </c>
      <c r="E72" s="17">
        <v>1600.0</v>
      </c>
      <c r="F72" s="18">
        <v>0.0</v>
      </c>
      <c r="G72" s="18">
        <v>0.0</v>
      </c>
      <c r="H72" s="22">
        <v>0.0</v>
      </c>
      <c r="I72" s="22">
        <v>25.0</v>
      </c>
      <c r="J72" s="22">
        <v>0.0</v>
      </c>
      <c r="K72" s="22">
        <v>0.0</v>
      </c>
      <c r="L72" s="22">
        <v>0.0</v>
      </c>
      <c r="M72" s="22">
        <v>0.0</v>
      </c>
      <c r="N72" s="22">
        <v>0.0</v>
      </c>
      <c r="O72" s="22">
        <v>0.0</v>
      </c>
      <c r="P72" s="22">
        <v>0.0</v>
      </c>
      <c r="Q72" s="22">
        <v>20.0</v>
      </c>
      <c r="R72" s="22">
        <v>50.0</v>
      </c>
      <c r="S72" s="22">
        <v>72.5</v>
      </c>
      <c r="T72" s="22">
        <v>0.0</v>
      </c>
      <c r="U72" s="22">
        <v>0.0</v>
      </c>
      <c r="V72" s="22">
        <v>0.0</v>
      </c>
      <c r="W72" s="22">
        <v>0.0</v>
      </c>
      <c r="X72" s="22">
        <v>0.0</v>
      </c>
      <c r="Y72" s="22">
        <v>0.0</v>
      </c>
      <c r="Z72" s="22">
        <v>0.0</v>
      </c>
      <c r="AA72" s="22">
        <v>0.0</v>
      </c>
      <c r="AB72" s="22">
        <v>0.0</v>
      </c>
      <c r="AC72" s="22">
        <v>0.0</v>
      </c>
      <c r="AD72" s="22">
        <v>392.0</v>
      </c>
      <c r="AE72" s="22">
        <v>784.0</v>
      </c>
      <c r="AF72" s="22">
        <v>101.66</v>
      </c>
      <c r="AG72" s="22">
        <v>20.0</v>
      </c>
      <c r="AH72" s="22">
        <v>160.0</v>
      </c>
      <c r="AI72" s="22">
        <v>256.0</v>
      </c>
      <c r="AJ72" s="22">
        <v>220.0</v>
      </c>
      <c r="AK72" s="22">
        <v>0.0</v>
      </c>
      <c r="AL72" s="22">
        <v>100.0</v>
      </c>
      <c r="AM72" s="22">
        <v>0.0</v>
      </c>
      <c r="AN72" s="22">
        <v>210.0</v>
      </c>
      <c r="AO72" s="19">
        <f t="shared" si="4"/>
        <v>2411.16</v>
      </c>
      <c r="AP72" s="20">
        <v>2411.16</v>
      </c>
      <c r="AQ72" s="20">
        <v>2411.16</v>
      </c>
      <c r="AR72" s="21">
        <f t="shared" si="2"/>
        <v>0</v>
      </c>
      <c r="AS72" s="21">
        <f t="shared" si="3"/>
        <v>0</v>
      </c>
    </row>
    <row r="73" ht="14.25" customHeight="1">
      <c r="A73" s="15">
        <v>69.0</v>
      </c>
      <c r="B73" s="16" t="s">
        <v>134</v>
      </c>
      <c r="C73" s="16" t="s">
        <v>128</v>
      </c>
      <c r="D73" s="17" t="s">
        <v>55</v>
      </c>
      <c r="E73" s="17">
        <v>1600.0</v>
      </c>
      <c r="F73" s="18">
        <v>0.0</v>
      </c>
      <c r="G73" s="18">
        <v>0.0</v>
      </c>
      <c r="H73" s="22">
        <v>0.0</v>
      </c>
      <c r="I73" s="22">
        <v>50.0</v>
      </c>
      <c r="J73" s="22">
        <v>0.0</v>
      </c>
      <c r="K73" s="22">
        <v>0.0</v>
      </c>
      <c r="L73" s="22">
        <v>0.0</v>
      </c>
      <c r="M73" s="22">
        <v>0.0</v>
      </c>
      <c r="N73" s="22">
        <v>500.0</v>
      </c>
      <c r="O73" s="22">
        <v>20.0</v>
      </c>
      <c r="P73" s="22">
        <v>0.0</v>
      </c>
      <c r="Q73" s="22">
        <v>30.0</v>
      </c>
      <c r="R73" s="22">
        <v>200.0</v>
      </c>
      <c r="S73" s="22">
        <v>202.5</v>
      </c>
      <c r="T73" s="22">
        <v>0.0</v>
      </c>
      <c r="U73" s="22">
        <v>0.0</v>
      </c>
      <c r="V73" s="22">
        <v>0.0</v>
      </c>
      <c r="W73" s="22">
        <v>0.0</v>
      </c>
      <c r="X73" s="22">
        <v>0.0</v>
      </c>
      <c r="Y73" s="22">
        <v>0.0</v>
      </c>
      <c r="Z73" s="22">
        <v>0.0</v>
      </c>
      <c r="AA73" s="22">
        <v>0.0</v>
      </c>
      <c r="AB73" s="22">
        <v>0.0</v>
      </c>
      <c r="AC73" s="22">
        <v>0.0</v>
      </c>
      <c r="AD73" s="22">
        <v>308.0</v>
      </c>
      <c r="AE73" s="22">
        <v>616.0</v>
      </c>
      <c r="AF73" s="22">
        <v>89.0</v>
      </c>
      <c r="AG73" s="22">
        <v>0.0</v>
      </c>
      <c r="AH73" s="22">
        <v>0.0</v>
      </c>
      <c r="AI73" s="22">
        <v>203.0</v>
      </c>
      <c r="AJ73" s="22">
        <v>0.0</v>
      </c>
      <c r="AK73" s="22">
        <v>0.0</v>
      </c>
      <c r="AL73" s="22">
        <v>0.0</v>
      </c>
      <c r="AM73" s="22">
        <v>0.0</v>
      </c>
      <c r="AN73" s="22">
        <v>104.0</v>
      </c>
      <c r="AO73" s="19">
        <f t="shared" si="4"/>
        <v>2322.5</v>
      </c>
      <c r="AP73" s="20">
        <v>2322.5</v>
      </c>
      <c r="AQ73" s="20">
        <v>2322.5</v>
      </c>
      <c r="AR73" s="21">
        <f t="shared" si="2"/>
        <v>0</v>
      </c>
      <c r="AS73" s="21">
        <f t="shared" si="3"/>
        <v>0</v>
      </c>
    </row>
    <row r="74" ht="14.25" customHeight="1">
      <c r="A74" s="15">
        <v>70.0</v>
      </c>
      <c r="B74" s="16" t="s">
        <v>135</v>
      </c>
      <c r="C74" s="16" t="s">
        <v>128</v>
      </c>
      <c r="D74" s="17" t="s">
        <v>60</v>
      </c>
      <c r="E74" s="17">
        <v>1600.0</v>
      </c>
      <c r="F74" s="18">
        <v>0.0</v>
      </c>
      <c r="G74" s="18">
        <v>0.0</v>
      </c>
      <c r="H74" s="22">
        <v>0.0</v>
      </c>
      <c r="I74" s="22">
        <v>250.0</v>
      </c>
      <c r="J74" s="22">
        <v>0.0</v>
      </c>
      <c r="K74" s="22">
        <v>0.0</v>
      </c>
      <c r="L74" s="22">
        <v>0.0</v>
      </c>
      <c r="M74" s="22">
        <v>0.0</v>
      </c>
      <c r="N74" s="22">
        <v>600.0</v>
      </c>
      <c r="O74" s="22">
        <v>946.0</v>
      </c>
      <c r="P74" s="22">
        <v>0.0</v>
      </c>
      <c r="Q74" s="22">
        <v>230.0</v>
      </c>
      <c r="R74" s="22">
        <v>225.0</v>
      </c>
      <c r="S74" s="22">
        <v>50.0</v>
      </c>
      <c r="T74" s="22">
        <v>0.0</v>
      </c>
      <c r="U74" s="22">
        <v>0.0</v>
      </c>
      <c r="V74" s="22">
        <v>0.0</v>
      </c>
      <c r="W74" s="22">
        <v>0.0</v>
      </c>
      <c r="X74" s="22">
        <v>0.0</v>
      </c>
      <c r="Y74" s="22">
        <v>100.0</v>
      </c>
      <c r="Z74" s="22">
        <v>0.0</v>
      </c>
      <c r="AA74" s="22">
        <v>0.0</v>
      </c>
      <c r="AB74" s="22">
        <v>0.0</v>
      </c>
      <c r="AC74" s="22">
        <v>0.0</v>
      </c>
      <c r="AD74" s="22">
        <v>224.0</v>
      </c>
      <c r="AE74" s="22">
        <v>448.0</v>
      </c>
      <c r="AF74" s="22">
        <v>27.66</v>
      </c>
      <c r="AG74" s="22">
        <v>220.0</v>
      </c>
      <c r="AH74" s="22">
        <v>60.0</v>
      </c>
      <c r="AI74" s="22">
        <v>56.0</v>
      </c>
      <c r="AJ74" s="22">
        <v>0.0</v>
      </c>
      <c r="AK74" s="22">
        <v>0.0</v>
      </c>
      <c r="AL74" s="22">
        <v>0.0</v>
      </c>
      <c r="AM74" s="22">
        <v>0.0</v>
      </c>
      <c r="AN74" s="22">
        <v>0.0</v>
      </c>
      <c r="AO74" s="19">
        <f t="shared" si="4"/>
        <v>3436.66</v>
      </c>
      <c r="AP74" s="20">
        <v>3436.66</v>
      </c>
      <c r="AQ74" s="20">
        <v>3436.66</v>
      </c>
      <c r="AR74" s="21">
        <f t="shared" si="2"/>
        <v>0</v>
      </c>
      <c r="AS74" s="21">
        <f t="shared" si="3"/>
        <v>0</v>
      </c>
    </row>
    <row r="75" ht="14.25" customHeight="1">
      <c r="A75" s="15">
        <v>71.0</v>
      </c>
      <c r="B75" s="16" t="s">
        <v>136</v>
      </c>
      <c r="C75" s="16" t="s">
        <v>128</v>
      </c>
      <c r="D75" s="17" t="s">
        <v>129</v>
      </c>
      <c r="E75" s="17">
        <v>1600.0</v>
      </c>
      <c r="F75" s="18">
        <v>0.0</v>
      </c>
      <c r="G75" s="18">
        <v>0.0</v>
      </c>
      <c r="H75" s="22">
        <v>0.0</v>
      </c>
      <c r="I75" s="22">
        <v>50.0</v>
      </c>
      <c r="J75" s="22">
        <v>0.0</v>
      </c>
      <c r="K75" s="22">
        <v>0.0</v>
      </c>
      <c r="L75" s="22">
        <v>0.0</v>
      </c>
      <c r="M75" s="22">
        <v>0.0</v>
      </c>
      <c r="N75" s="22">
        <v>50.0</v>
      </c>
      <c r="O75" s="22">
        <v>40.0</v>
      </c>
      <c r="P75" s="22">
        <v>0.0</v>
      </c>
      <c r="Q75" s="22">
        <v>76.66</v>
      </c>
      <c r="R75" s="22">
        <v>525.0</v>
      </c>
      <c r="S75" s="22">
        <v>645.0</v>
      </c>
      <c r="T75" s="22">
        <v>0.0</v>
      </c>
      <c r="U75" s="22">
        <v>0.0</v>
      </c>
      <c r="V75" s="22">
        <v>0.0</v>
      </c>
      <c r="W75" s="22">
        <v>0.0</v>
      </c>
      <c r="X75" s="22">
        <v>0.0</v>
      </c>
      <c r="Y75" s="22">
        <v>0.0</v>
      </c>
      <c r="Z75" s="22">
        <v>0.0</v>
      </c>
      <c r="AA75" s="22">
        <v>0.0</v>
      </c>
      <c r="AB75" s="22">
        <v>0.0</v>
      </c>
      <c r="AC75" s="22">
        <v>0.0</v>
      </c>
      <c r="AD75" s="22">
        <v>336.0</v>
      </c>
      <c r="AE75" s="22">
        <v>672.0</v>
      </c>
      <c r="AF75" s="22">
        <v>157.6</v>
      </c>
      <c r="AG75" s="22">
        <v>160.0</v>
      </c>
      <c r="AH75" s="22">
        <v>0.0</v>
      </c>
      <c r="AI75" s="22">
        <v>256.0</v>
      </c>
      <c r="AJ75" s="22">
        <v>60.0</v>
      </c>
      <c r="AK75" s="22">
        <v>0.0</v>
      </c>
      <c r="AL75" s="22">
        <v>100.0</v>
      </c>
      <c r="AM75" s="22">
        <v>0.0</v>
      </c>
      <c r="AN75" s="22">
        <v>756.0</v>
      </c>
      <c r="AO75" s="19">
        <f t="shared" si="4"/>
        <v>3884.26</v>
      </c>
      <c r="AP75" s="20">
        <v>3884.26</v>
      </c>
      <c r="AQ75" s="20">
        <v>3884.26</v>
      </c>
      <c r="AR75" s="21">
        <f t="shared" si="2"/>
        <v>0</v>
      </c>
      <c r="AS75" s="21">
        <f t="shared" si="3"/>
        <v>0</v>
      </c>
    </row>
    <row r="76" ht="14.25" customHeight="1">
      <c r="A76" s="15">
        <v>72.0</v>
      </c>
      <c r="B76" s="16" t="s">
        <v>137</v>
      </c>
      <c r="C76" s="16" t="s">
        <v>128</v>
      </c>
      <c r="D76" s="17" t="s">
        <v>60</v>
      </c>
      <c r="E76" s="17">
        <v>1600.0</v>
      </c>
      <c r="F76" s="18">
        <v>550.0</v>
      </c>
      <c r="G76" s="18">
        <v>0.0</v>
      </c>
      <c r="H76" s="22">
        <v>0.0</v>
      </c>
      <c r="I76" s="22">
        <v>1675.0</v>
      </c>
      <c r="J76" s="22">
        <v>0.0</v>
      </c>
      <c r="K76" s="22">
        <v>0.0</v>
      </c>
      <c r="L76" s="22">
        <v>0.0</v>
      </c>
      <c r="M76" s="22">
        <v>0.0</v>
      </c>
      <c r="N76" s="22">
        <v>0.0</v>
      </c>
      <c r="O76" s="22">
        <v>22.0</v>
      </c>
      <c r="P76" s="22">
        <v>0.0</v>
      </c>
      <c r="Q76" s="22">
        <v>327.5</v>
      </c>
      <c r="R76" s="22">
        <v>960.0</v>
      </c>
      <c r="S76" s="22">
        <v>370.0</v>
      </c>
      <c r="T76" s="22">
        <v>0.0</v>
      </c>
      <c r="U76" s="22">
        <v>0.0</v>
      </c>
      <c r="V76" s="22">
        <v>0.0</v>
      </c>
      <c r="W76" s="22">
        <v>0.0</v>
      </c>
      <c r="X76" s="22">
        <v>0.0</v>
      </c>
      <c r="Y76" s="22">
        <v>0.0</v>
      </c>
      <c r="Z76" s="22">
        <v>0.0</v>
      </c>
      <c r="AA76" s="22">
        <v>0.0</v>
      </c>
      <c r="AB76" s="22">
        <v>100.0</v>
      </c>
      <c r="AC76" s="22">
        <v>0.0</v>
      </c>
      <c r="AD76" s="22">
        <v>280.0</v>
      </c>
      <c r="AE76" s="22">
        <v>560.0</v>
      </c>
      <c r="AF76" s="22">
        <v>83.67</v>
      </c>
      <c r="AG76" s="22">
        <v>120.0</v>
      </c>
      <c r="AH76" s="22">
        <v>60.0</v>
      </c>
      <c r="AI76" s="22">
        <v>256.0</v>
      </c>
      <c r="AJ76" s="22">
        <v>0.0</v>
      </c>
      <c r="AK76" s="22">
        <v>0.0</v>
      </c>
      <c r="AL76" s="22">
        <v>0.0</v>
      </c>
      <c r="AM76" s="22">
        <v>0.0</v>
      </c>
      <c r="AN76" s="22">
        <v>30.0</v>
      </c>
      <c r="AO76" s="19">
        <f t="shared" si="4"/>
        <v>5394.17</v>
      </c>
      <c r="AP76" s="20">
        <v>5394.17</v>
      </c>
      <c r="AQ76" s="20">
        <v>5394.17</v>
      </c>
      <c r="AR76" s="21">
        <f t="shared" si="2"/>
        <v>0</v>
      </c>
      <c r="AS76" s="21">
        <f t="shared" si="3"/>
        <v>0</v>
      </c>
    </row>
    <row r="77" ht="14.25" customHeight="1">
      <c r="A77" s="15">
        <v>73.0</v>
      </c>
      <c r="B77" s="16" t="s">
        <v>138</v>
      </c>
      <c r="C77" s="16" t="s">
        <v>128</v>
      </c>
      <c r="D77" s="17" t="s">
        <v>129</v>
      </c>
      <c r="E77" s="17">
        <v>1600.0</v>
      </c>
      <c r="F77" s="18">
        <v>0.0</v>
      </c>
      <c r="G77" s="18">
        <v>0.0</v>
      </c>
      <c r="H77" s="22">
        <v>0.0</v>
      </c>
      <c r="I77" s="22">
        <v>75.0</v>
      </c>
      <c r="J77" s="22">
        <v>0.0</v>
      </c>
      <c r="K77" s="22">
        <v>0.0</v>
      </c>
      <c r="L77" s="22">
        <v>0.0</v>
      </c>
      <c r="M77" s="22">
        <v>0.0</v>
      </c>
      <c r="N77" s="22">
        <v>175.0</v>
      </c>
      <c r="O77" s="22">
        <v>410.0</v>
      </c>
      <c r="P77" s="22">
        <v>0.0</v>
      </c>
      <c r="Q77" s="22">
        <v>0.0</v>
      </c>
      <c r="R77" s="22">
        <v>200.0</v>
      </c>
      <c r="S77" s="22">
        <v>105.0</v>
      </c>
      <c r="T77" s="22">
        <v>0.0</v>
      </c>
      <c r="U77" s="22">
        <v>0.0</v>
      </c>
      <c r="V77" s="22">
        <v>0.0</v>
      </c>
      <c r="W77" s="22">
        <v>0.0</v>
      </c>
      <c r="X77" s="22">
        <v>0.0</v>
      </c>
      <c r="Y77" s="22">
        <v>0.0</v>
      </c>
      <c r="Z77" s="22">
        <v>0.0</v>
      </c>
      <c r="AA77" s="22">
        <v>0.0</v>
      </c>
      <c r="AB77" s="22">
        <v>0.0</v>
      </c>
      <c r="AC77" s="22">
        <v>0.0</v>
      </c>
      <c r="AD77" s="22">
        <v>350.0</v>
      </c>
      <c r="AE77" s="22">
        <v>700.0</v>
      </c>
      <c r="AF77" s="22">
        <v>100.0</v>
      </c>
      <c r="AG77" s="22">
        <v>0.0</v>
      </c>
      <c r="AH77" s="22">
        <v>60.0</v>
      </c>
      <c r="AI77" s="22">
        <v>340.0</v>
      </c>
      <c r="AJ77" s="22">
        <v>0.0</v>
      </c>
      <c r="AK77" s="22">
        <v>0.0</v>
      </c>
      <c r="AL77" s="22">
        <v>0.0</v>
      </c>
      <c r="AM77" s="22">
        <v>0.0</v>
      </c>
      <c r="AN77" s="22">
        <v>88.0</v>
      </c>
      <c r="AO77" s="19">
        <f t="shared" si="4"/>
        <v>2603</v>
      </c>
      <c r="AP77" s="20">
        <v>2603.0</v>
      </c>
      <c r="AQ77" s="20">
        <v>2603.0</v>
      </c>
      <c r="AR77" s="21">
        <f t="shared" si="2"/>
        <v>0</v>
      </c>
      <c r="AS77" s="21">
        <f t="shared" si="3"/>
        <v>0</v>
      </c>
    </row>
    <row r="78" ht="14.25" customHeight="1">
      <c r="A78" s="15">
        <v>74.0</v>
      </c>
      <c r="B78" s="16" t="s">
        <v>139</v>
      </c>
      <c r="C78" s="16" t="s">
        <v>128</v>
      </c>
      <c r="D78" s="17" t="s">
        <v>129</v>
      </c>
      <c r="E78" s="17">
        <v>1600.0</v>
      </c>
      <c r="F78" s="18">
        <v>0.0</v>
      </c>
      <c r="G78" s="18">
        <v>0.0</v>
      </c>
      <c r="H78" s="22">
        <v>0.0</v>
      </c>
      <c r="I78" s="22">
        <v>0.0</v>
      </c>
      <c r="J78" s="22">
        <v>0.0</v>
      </c>
      <c r="K78" s="22">
        <v>0.0</v>
      </c>
      <c r="L78" s="22">
        <v>0.0</v>
      </c>
      <c r="M78" s="22">
        <v>0.0</v>
      </c>
      <c r="N78" s="22">
        <v>0.0</v>
      </c>
      <c r="O78" s="22">
        <v>0.0</v>
      </c>
      <c r="P78" s="22">
        <v>0.0</v>
      </c>
      <c r="Q78" s="22">
        <v>0.0</v>
      </c>
      <c r="R78" s="22">
        <v>0.0</v>
      </c>
      <c r="S78" s="22">
        <v>0.0</v>
      </c>
      <c r="T78" s="22">
        <v>0.0</v>
      </c>
      <c r="U78" s="22">
        <v>0.0</v>
      </c>
      <c r="V78" s="22">
        <v>0.0</v>
      </c>
      <c r="W78" s="22">
        <v>0.0</v>
      </c>
      <c r="X78" s="22">
        <v>0.0</v>
      </c>
      <c r="Y78" s="22">
        <v>0.0</v>
      </c>
      <c r="Z78" s="22">
        <v>0.0</v>
      </c>
      <c r="AA78" s="22">
        <v>0.0</v>
      </c>
      <c r="AB78" s="22">
        <v>0.0</v>
      </c>
      <c r="AC78" s="22">
        <v>0.0</v>
      </c>
      <c r="AD78" s="22">
        <v>448.0</v>
      </c>
      <c r="AE78" s="22">
        <v>896.0</v>
      </c>
      <c r="AF78" s="22">
        <v>47.43</v>
      </c>
      <c r="AG78" s="22">
        <v>0.0</v>
      </c>
      <c r="AH78" s="22">
        <v>20.0</v>
      </c>
      <c r="AI78" s="22">
        <v>0.0</v>
      </c>
      <c r="AJ78" s="22">
        <v>0.0</v>
      </c>
      <c r="AK78" s="22">
        <v>0.0</v>
      </c>
      <c r="AL78" s="22">
        <v>50.0</v>
      </c>
      <c r="AM78" s="22">
        <v>0.0</v>
      </c>
      <c r="AN78" s="22">
        <v>0.0</v>
      </c>
      <c r="AO78" s="19">
        <f t="shared" si="4"/>
        <v>1461.43</v>
      </c>
      <c r="AP78" s="20">
        <v>1461.43</v>
      </c>
      <c r="AQ78" s="20">
        <v>1461.43</v>
      </c>
      <c r="AR78" s="21">
        <f t="shared" si="2"/>
        <v>0</v>
      </c>
      <c r="AS78" s="21">
        <f t="shared" si="3"/>
        <v>0</v>
      </c>
    </row>
    <row r="79" ht="14.25" customHeight="1">
      <c r="A79" s="15">
        <v>75.0</v>
      </c>
      <c r="B79" s="16" t="s">
        <v>140</v>
      </c>
      <c r="C79" s="16" t="s">
        <v>128</v>
      </c>
      <c r="D79" s="17" t="s">
        <v>129</v>
      </c>
      <c r="E79" s="17">
        <v>1600.0</v>
      </c>
      <c r="F79" s="18">
        <v>0.0</v>
      </c>
      <c r="G79" s="18">
        <v>0.0</v>
      </c>
      <c r="H79" s="22">
        <v>0.0</v>
      </c>
      <c r="I79" s="22">
        <v>0.0</v>
      </c>
      <c r="J79" s="22">
        <v>0.0</v>
      </c>
      <c r="K79" s="22">
        <v>0.0</v>
      </c>
      <c r="L79" s="22">
        <v>0.0</v>
      </c>
      <c r="M79" s="22">
        <v>0.0</v>
      </c>
      <c r="N79" s="22">
        <v>0.0</v>
      </c>
      <c r="O79" s="22">
        <v>0.0</v>
      </c>
      <c r="P79" s="22">
        <v>0.0</v>
      </c>
      <c r="Q79" s="22">
        <v>0.0</v>
      </c>
      <c r="R79" s="22">
        <v>150.0</v>
      </c>
      <c r="S79" s="22">
        <v>0.0</v>
      </c>
      <c r="T79" s="22">
        <v>0.0</v>
      </c>
      <c r="U79" s="22">
        <v>0.0</v>
      </c>
      <c r="V79" s="22">
        <v>0.0</v>
      </c>
      <c r="W79" s="22">
        <v>0.0</v>
      </c>
      <c r="X79" s="22">
        <v>0.0</v>
      </c>
      <c r="Y79" s="22">
        <v>0.0</v>
      </c>
      <c r="Z79" s="22">
        <v>0.0</v>
      </c>
      <c r="AA79" s="22">
        <v>0.0</v>
      </c>
      <c r="AB79" s="22">
        <v>0.0</v>
      </c>
      <c r="AC79" s="22">
        <v>0.0</v>
      </c>
      <c r="AD79" s="22">
        <v>427.0</v>
      </c>
      <c r="AE79" s="22">
        <v>854.0</v>
      </c>
      <c r="AF79" s="22">
        <v>83.25</v>
      </c>
      <c r="AG79" s="22">
        <v>80.0</v>
      </c>
      <c r="AH79" s="22">
        <v>170.0</v>
      </c>
      <c r="AI79" s="22">
        <v>56.0</v>
      </c>
      <c r="AJ79" s="22">
        <v>0.0</v>
      </c>
      <c r="AK79" s="22">
        <v>0.0</v>
      </c>
      <c r="AL79" s="22">
        <v>0.0</v>
      </c>
      <c r="AM79" s="22">
        <v>0.0</v>
      </c>
      <c r="AN79" s="22">
        <v>250.0</v>
      </c>
      <c r="AO79" s="19">
        <f t="shared" si="4"/>
        <v>2070.25</v>
      </c>
      <c r="AP79" s="20">
        <v>2070.25</v>
      </c>
      <c r="AQ79" s="20">
        <v>2070.25</v>
      </c>
      <c r="AR79" s="21">
        <f t="shared" si="2"/>
        <v>0</v>
      </c>
      <c r="AS79" s="21">
        <f t="shared" si="3"/>
        <v>0</v>
      </c>
    </row>
    <row r="80" ht="14.25" customHeight="1">
      <c r="A80" s="15">
        <v>76.0</v>
      </c>
      <c r="B80" s="16" t="s">
        <v>141</v>
      </c>
      <c r="C80" s="16" t="s">
        <v>128</v>
      </c>
      <c r="D80" s="17" t="s">
        <v>129</v>
      </c>
      <c r="E80" s="17">
        <v>1600.0</v>
      </c>
      <c r="F80" s="18">
        <v>0.0</v>
      </c>
      <c r="G80" s="18">
        <v>0.0</v>
      </c>
      <c r="H80" s="22">
        <v>0.0</v>
      </c>
      <c r="I80" s="22">
        <v>0.0</v>
      </c>
      <c r="J80" s="22">
        <v>0.0</v>
      </c>
      <c r="K80" s="22">
        <v>0.0</v>
      </c>
      <c r="L80" s="22">
        <v>0.0</v>
      </c>
      <c r="M80" s="22">
        <v>0.0</v>
      </c>
      <c r="N80" s="22">
        <v>0.0</v>
      </c>
      <c r="O80" s="22">
        <v>22.0</v>
      </c>
      <c r="P80" s="22">
        <v>0.0</v>
      </c>
      <c r="Q80" s="22">
        <v>0.0</v>
      </c>
      <c r="R80" s="22">
        <v>200.0</v>
      </c>
      <c r="S80" s="22">
        <v>75.0</v>
      </c>
      <c r="T80" s="22">
        <v>0.0</v>
      </c>
      <c r="U80" s="22">
        <v>0.0</v>
      </c>
      <c r="V80" s="22">
        <v>0.0</v>
      </c>
      <c r="W80" s="22">
        <v>0.0</v>
      </c>
      <c r="X80" s="22">
        <v>0.0</v>
      </c>
      <c r="Y80" s="22">
        <v>0.0</v>
      </c>
      <c r="Z80" s="22">
        <v>0.0</v>
      </c>
      <c r="AA80" s="22">
        <v>0.0</v>
      </c>
      <c r="AB80" s="22">
        <v>0.0</v>
      </c>
      <c r="AC80" s="22">
        <v>0.0</v>
      </c>
      <c r="AD80" s="22">
        <v>378.0</v>
      </c>
      <c r="AE80" s="22">
        <v>756.0</v>
      </c>
      <c r="AF80" s="22">
        <v>34.0</v>
      </c>
      <c r="AG80" s="22">
        <v>120.0</v>
      </c>
      <c r="AH80" s="22">
        <v>0.0</v>
      </c>
      <c r="AI80" s="22">
        <v>256.0</v>
      </c>
      <c r="AJ80" s="22">
        <v>24.0</v>
      </c>
      <c r="AK80" s="22">
        <v>0.0</v>
      </c>
      <c r="AL80" s="22">
        <v>0.0</v>
      </c>
      <c r="AM80" s="22">
        <v>0.0</v>
      </c>
      <c r="AN80" s="22">
        <v>30.0</v>
      </c>
      <c r="AO80" s="19">
        <f t="shared" si="4"/>
        <v>1895</v>
      </c>
      <c r="AP80" s="20">
        <v>1895.0</v>
      </c>
      <c r="AQ80" s="20">
        <v>1895.0</v>
      </c>
      <c r="AR80" s="21">
        <f t="shared" si="2"/>
        <v>0</v>
      </c>
      <c r="AS80" s="21">
        <f t="shared" si="3"/>
        <v>0</v>
      </c>
    </row>
    <row r="81" ht="14.25" customHeight="1">
      <c r="A81" s="15">
        <v>77.0</v>
      </c>
      <c r="B81" s="16" t="s">
        <v>142</v>
      </c>
      <c r="C81" s="16" t="s">
        <v>128</v>
      </c>
      <c r="D81" s="17" t="s">
        <v>60</v>
      </c>
      <c r="E81" s="17">
        <v>1600.0</v>
      </c>
      <c r="F81" s="18">
        <v>0.0</v>
      </c>
      <c r="G81" s="18">
        <v>0.0</v>
      </c>
      <c r="H81" s="22">
        <v>0.0</v>
      </c>
      <c r="I81" s="22">
        <v>374.29</v>
      </c>
      <c r="J81" s="22">
        <v>0.0</v>
      </c>
      <c r="K81" s="22">
        <v>0.0</v>
      </c>
      <c r="L81" s="22">
        <v>0.0</v>
      </c>
      <c r="M81" s="22">
        <v>0.0</v>
      </c>
      <c r="N81" s="22">
        <v>75.0</v>
      </c>
      <c r="O81" s="22">
        <v>0.0</v>
      </c>
      <c r="P81" s="22">
        <v>200.0</v>
      </c>
      <c r="Q81" s="22">
        <v>86.67</v>
      </c>
      <c r="R81" s="22">
        <v>650.0</v>
      </c>
      <c r="S81" s="22">
        <v>120.0</v>
      </c>
      <c r="T81" s="22">
        <v>0.0</v>
      </c>
      <c r="U81" s="22">
        <v>0.0</v>
      </c>
      <c r="V81" s="22">
        <v>0.0</v>
      </c>
      <c r="W81" s="22">
        <v>0.0</v>
      </c>
      <c r="X81" s="22">
        <v>0.0</v>
      </c>
      <c r="Y81" s="22">
        <v>100.0</v>
      </c>
      <c r="Z81" s="22">
        <v>0.0</v>
      </c>
      <c r="AA81" s="22">
        <v>0.0</v>
      </c>
      <c r="AB81" s="22">
        <v>0.0</v>
      </c>
      <c r="AC81" s="22">
        <v>0.0</v>
      </c>
      <c r="AD81" s="22">
        <v>224.0</v>
      </c>
      <c r="AE81" s="22">
        <v>448.0</v>
      </c>
      <c r="AF81" s="22">
        <v>71.03</v>
      </c>
      <c r="AG81" s="22">
        <v>0.0</v>
      </c>
      <c r="AH81" s="22">
        <v>16.0</v>
      </c>
      <c r="AI81" s="22">
        <v>56.0</v>
      </c>
      <c r="AJ81" s="22">
        <v>0.0</v>
      </c>
      <c r="AK81" s="22">
        <v>0.0</v>
      </c>
      <c r="AL81" s="22">
        <v>0.0</v>
      </c>
      <c r="AM81" s="22">
        <v>0.0</v>
      </c>
      <c r="AN81" s="22">
        <v>0.0</v>
      </c>
      <c r="AO81" s="19">
        <f t="shared" si="4"/>
        <v>2420.99</v>
      </c>
      <c r="AP81" s="20">
        <v>2420.99</v>
      </c>
      <c r="AQ81" s="20">
        <v>2420.99</v>
      </c>
      <c r="AR81" s="21">
        <f t="shared" si="2"/>
        <v>0</v>
      </c>
      <c r="AS81" s="21">
        <f t="shared" si="3"/>
        <v>0</v>
      </c>
    </row>
    <row r="82" ht="14.25" customHeight="1">
      <c r="A82" s="15">
        <v>78.0</v>
      </c>
      <c r="B82" s="16" t="s">
        <v>143</v>
      </c>
      <c r="C82" s="16" t="s">
        <v>128</v>
      </c>
      <c r="D82" s="17" t="s">
        <v>68</v>
      </c>
      <c r="E82" s="17">
        <v>1600.0</v>
      </c>
      <c r="F82" s="18">
        <v>0.0</v>
      </c>
      <c r="G82" s="18">
        <v>0.0</v>
      </c>
      <c r="H82" s="22">
        <v>0.0</v>
      </c>
      <c r="I82" s="22">
        <v>0.0</v>
      </c>
      <c r="J82" s="22">
        <v>0.0</v>
      </c>
      <c r="K82" s="22">
        <v>0.0</v>
      </c>
      <c r="L82" s="22">
        <v>0.0</v>
      </c>
      <c r="M82" s="22">
        <v>0.0</v>
      </c>
      <c r="N82" s="22">
        <v>425.0</v>
      </c>
      <c r="O82" s="22">
        <v>38.0</v>
      </c>
      <c r="P82" s="22">
        <v>0.0</v>
      </c>
      <c r="Q82" s="22">
        <v>96.66</v>
      </c>
      <c r="R82" s="22">
        <v>500.0</v>
      </c>
      <c r="S82" s="22">
        <v>45.0</v>
      </c>
      <c r="T82" s="22">
        <v>0.0</v>
      </c>
      <c r="U82" s="22">
        <v>0.0</v>
      </c>
      <c r="V82" s="22">
        <v>0.0</v>
      </c>
      <c r="W82" s="22">
        <v>0.0</v>
      </c>
      <c r="X82" s="22">
        <v>0.0</v>
      </c>
      <c r="Y82" s="22">
        <v>100.0</v>
      </c>
      <c r="Z82" s="22">
        <v>0.0</v>
      </c>
      <c r="AA82" s="22">
        <v>0.0</v>
      </c>
      <c r="AB82" s="22">
        <v>0.0</v>
      </c>
      <c r="AC82" s="22">
        <v>0.0</v>
      </c>
      <c r="AD82" s="22">
        <v>294.0</v>
      </c>
      <c r="AE82" s="22">
        <v>588.0</v>
      </c>
      <c r="AF82" s="22">
        <v>84.63</v>
      </c>
      <c r="AG82" s="22">
        <v>20.0</v>
      </c>
      <c r="AH82" s="22">
        <v>0.0</v>
      </c>
      <c r="AI82" s="22">
        <v>256.0</v>
      </c>
      <c r="AJ82" s="22">
        <v>0.0</v>
      </c>
      <c r="AK82" s="22">
        <v>0.0</v>
      </c>
      <c r="AL82" s="22">
        <v>0.0</v>
      </c>
      <c r="AM82" s="22">
        <v>0.0</v>
      </c>
      <c r="AN82" s="22">
        <v>30.0</v>
      </c>
      <c r="AO82" s="19">
        <f t="shared" si="4"/>
        <v>2477.29</v>
      </c>
      <c r="AP82" s="20">
        <v>2477.29</v>
      </c>
      <c r="AQ82" s="20">
        <v>2477.29</v>
      </c>
      <c r="AR82" s="21">
        <f t="shared" si="2"/>
        <v>0</v>
      </c>
      <c r="AS82" s="21">
        <f t="shared" si="3"/>
        <v>0</v>
      </c>
    </row>
    <row r="83" ht="14.25" customHeight="1">
      <c r="A83" s="15">
        <v>79.0</v>
      </c>
      <c r="B83" s="16" t="s">
        <v>144</v>
      </c>
      <c r="C83" s="16" t="s">
        <v>128</v>
      </c>
      <c r="D83" s="17" t="s">
        <v>129</v>
      </c>
      <c r="E83" s="17">
        <v>1600.0</v>
      </c>
      <c r="F83" s="18">
        <v>0.0</v>
      </c>
      <c r="G83" s="18">
        <v>0.0</v>
      </c>
      <c r="H83" s="22">
        <v>0.0</v>
      </c>
      <c r="I83" s="22">
        <v>0.0</v>
      </c>
      <c r="J83" s="22">
        <v>0.0</v>
      </c>
      <c r="K83" s="22">
        <v>0.0</v>
      </c>
      <c r="L83" s="22">
        <v>0.0</v>
      </c>
      <c r="M83" s="22">
        <v>0.0</v>
      </c>
      <c r="N83" s="22">
        <v>75.0</v>
      </c>
      <c r="O83" s="22">
        <v>410.0</v>
      </c>
      <c r="P83" s="22">
        <v>0.0</v>
      </c>
      <c r="Q83" s="22">
        <v>0.0</v>
      </c>
      <c r="R83" s="22">
        <v>150.0</v>
      </c>
      <c r="S83" s="22">
        <v>0.0</v>
      </c>
      <c r="T83" s="22">
        <v>0.0</v>
      </c>
      <c r="U83" s="22">
        <v>0.0</v>
      </c>
      <c r="V83" s="22">
        <v>0.0</v>
      </c>
      <c r="W83" s="22">
        <v>0.0</v>
      </c>
      <c r="X83" s="22">
        <v>0.0</v>
      </c>
      <c r="Y83" s="22">
        <v>0.0</v>
      </c>
      <c r="Z83" s="22">
        <v>0.0</v>
      </c>
      <c r="AA83" s="22">
        <v>0.0</v>
      </c>
      <c r="AB83" s="22">
        <v>0.0</v>
      </c>
      <c r="AC83" s="22">
        <v>0.0</v>
      </c>
      <c r="AD83" s="22">
        <v>364.0</v>
      </c>
      <c r="AE83" s="22">
        <v>728.0</v>
      </c>
      <c r="AF83" s="22">
        <v>145.0</v>
      </c>
      <c r="AG83" s="22">
        <v>80.0</v>
      </c>
      <c r="AH83" s="22">
        <v>0.0</v>
      </c>
      <c r="AI83" s="22">
        <v>56.0</v>
      </c>
      <c r="AJ83" s="22">
        <v>0.0</v>
      </c>
      <c r="AK83" s="22">
        <v>0.0</v>
      </c>
      <c r="AL83" s="22">
        <v>0.0</v>
      </c>
      <c r="AM83" s="22">
        <v>0.0</v>
      </c>
      <c r="AN83" s="22">
        <v>0.0</v>
      </c>
      <c r="AO83" s="19">
        <f t="shared" si="4"/>
        <v>2008</v>
      </c>
      <c r="AP83" s="20">
        <v>2008.0</v>
      </c>
      <c r="AQ83" s="20">
        <v>2008.0</v>
      </c>
      <c r="AR83" s="21">
        <f t="shared" si="2"/>
        <v>0</v>
      </c>
      <c r="AS83" s="21">
        <f t="shared" si="3"/>
        <v>0</v>
      </c>
    </row>
    <row r="84" ht="14.25" customHeight="1">
      <c r="A84" s="15">
        <v>80.0</v>
      </c>
      <c r="B84" s="41" t="s">
        <v>145</v>
      </c>
      <c r="C84" s="41" t="s">
        <v>128</v>
      </c>
      <c r="D84" s="17" t="s">
        <v>129</v>
      </c>
      <c r="E84" s="17">
        <v>1600.0</v>
      </c>
      <c r="F84" s="18">
        <v>0.0</v>
      </c>
      <c r="G84" s="18">
        <v>0.0</v>
      </c>
      <c r="H84" s="22">
        <v>0.0</v>
      </c>
      <c r="I84" s="22">
        <v>0.0</v>
      </c>
      <c r="J84" s="22">
        <v>0.0</v>
      </c>
      <c r="K84" s="22">
        <v>0.0</v>
      </c>
      <c r="L84" s="22">
        <v>0.0</v>
      </c>
      <c r="M84" s="22">
        <v>0.0</v>
      </c>
      <c r="N84" s="22">
        <v>0.0</v>
      </c>
      <c r="O84" s="22">
        <v>0.0</v>
      </c>
      <c r="P84" s="22">
        <v>0.0</v>
      </c>
      <c r="Q84" s="22">
        <v>0.0</v>
      </c>
      <c r="R84" s="22">
        <v>0.0</v>
      </c>
      <c r="S84" s="22">
        <v>0.0</v>
      </c>
      <c r="T84" s="22">
        <v>0.0</v>
      </c>
      <c r="U84" s="22">
        <v>0.0</v>
      </c>
      <c r="V84" s="22">
        <v>0.0</v>
      </c>
      <c r="W84" s="22">
        <v>0.0</v>
      </c>
      <c r="X84" s="22">
        <v>0.0</v>
      </c>
      <c r="Y84" s="22">
        <v>0.0</v>
      </c>
      <c r="Z84" s="22">
        <v>0.0</v>
      </c>
      <c r="AA84" s="22">
        <v>0.0</v>
      </c>
      <c r="AB84" s="22">
        <v>0.0</v>
      </c>
      <c r="AC84" s="22">
        <v>0.0</v>
      </c>
      <c r="AD84" s="22">
        <v>0.0</v>
      </c>
      <c r="AE84" s="22">
        <v>0.0</v>
      </c>
      <c r="AF84" s="22">
        <v>0.0</v>
      </c>
      <c r="AG84" s="22">
        <v>0.0</v>
      </c>
      <c r="AH84" s="22">
        <v>0.0</v>
      </c>
      <c r="AI84" s="22">
        <v>0.0</v>
      </c>
      <c r="AJ84" s="22">
        <v>0.0</v>
      </c>
      <c r="AK84" s="22">
        <v>0.0</v>
      </c>
      <c r="AL84" s="22">
        <v>0.0</v>
      </c>
      <c r="AM84" s="22">
        <v>0.0</v>
      </c>
      <c r="AN84" s="22">
        <v>0.0</v>
      </c>
      <c r="AO84" s="19">
        <f t="shared" si="4"/>
        <v>0</v>
      </c>
      <c r="AP84" s="20">
        <v>0.0</v>
      </c>
      <c r="AQ84" s="20">
        <v>0.0</v>
      </c>
      <c r="AR84" s="21">
        <f t="shared" si="2"/>
        <v>0</v>
      </c>
      <c r="AS84" s="21">
        <f t="shared" si="3"/>
        <v>0</v>
      </c>
    </row>
    <row r="85" ht="14.25" customHeight="1">
      <c r="A85" s="15">
        <v>81.0</v>
      </c>
      <c r="B85" s="41" t="s">
        <v>146</v>
      </c>
      <c r="C85" s="41" t="s">
        <v>128</v>
      </c>
      <c r="D85" s="17" t="s">
        <v>129</v>
      </c>
      <c r="E85" s="17">
        <v>1600.0</v>
      </c>
      <c r="F85" s="18">
        <v>1250.0</v>
      </c>
      <c r="G85" s="18">
        <v>0.0</v>
      </c>
      <c r="H85" s="22">
        <v>516.66</v>
      </c>
      <c r="I85" s="22">
        <v>1125.0</v>
      </c>
      <c r="J85" s="22">
        <v>0.0</v>
      </c>
      <c r="K85" s="22">
        <v>0.0</v>
      </c>
      <c r="L85" s="22">
        <v>0.0</v>
      </c>
      <c r="M85" s="22">
        <v>0.0</v>
      </c>
      <c r="N85" s="22">
        <v>0.0</v>
      </c>
      <c r="O85" s="22">
        <v>296.0</v>
      </c>
      <c r="P85" s="22">
        <v>0.0</v>
      </c>
      <c r="Q85" s="22">
        <v>82.5</v>
      </c>
      <c r="R85" s="22">
        <v>350.0</v>
      </c>
      <c r="S85" s="22">
        <v>270.0</v>
      </c>
      <c r="T85" s="22">
        <v>0.0</v>
      </c>
      <c r="U85" s="22">
        <v>0.0</v>
      </c>
      <c r="V85" s="22">
        <v>0.0</v>
      </c>
      <c r="W85" s="22">
        <v>0.0</v>
      </c>
      <c r="X85" s="22">
        <v>0.0</v>
      </c>
      <c r="Y85" s="22">
        <v>0.0</v>
      </c>
      <c r="Z85" s="22">
        <v>0.0</v>
      </c>
      <c r="AA85" s="22">
        <v>0.0</v>
      </c>
      <c r="AB85" s="22">
        <v>0.0</v>
      </c>
      <c r="AC85" s="22">
        <v>0.0</v>
      </c>
      <c r="AD85" s="22">
        <v>357.0</v>
      </c>
      <c r="AE85" s="22">
        <v>714.0</v>
      </c>
      <c r="AF85" s="22">
        <v>96.97</v>
      </c>
      <c r="AG85" s="22">
        <v>30.0</v>
      </c>
      <c r="AH85" s="22">
        <v>50.0</v>
      </c>
      <c r="AI85" s="22">
        <v>256.0</v>
      </c>
      <c r="AJ85" s="22">
        <v>0.0</v>
      </c>
      <c r="AK85" s="22">
        <v>0.0</v>
      </c>
      <c r="AL85" s="22">
        <v>50.0</v>
      </c>
      <c r="AM85" s="22">
        <v>0.0</v>
      </c>
      <c r="AN85" s="22">
        <v>0.0</v>
      </c>
      <c r="AO85" s="19">
        <f t="shared" si="4"/>
        <v>5444.13</v>
      </c>
      <c r="AP85" s="20">
        <v>5444.13</v>
      </c>
      <c r="AQ85" s="20">
        <v>5444.13</v>
      </c>
      <c r="AR85" s="21">
        <f t="shared" si="2"/>
        <v>0</v>
      </c>
      <c r="AS85" s="21">
        <f t="shared" si="3"/>
        <v>0</v>
      </c>
    </row>
    <row r="86" ht="14.25" customHeight="1">
      <c r="A86" s="42">
        <v>82.0</v>
      </c>
      <c r="B86" s="3" t="s">
        <v>147</v>
      </c>
      <c r="C86" s="16" t="s">
        <v>148</v>
      </c>
      <c r="D86" s="17" t="s">
        <v>149</v>
      </c>
      <c r="E86" s="17">
        <v>1600.0</v>
      </c>
      <c r="F86" s="43">
        <v>1300.0</v>
      </c>
      <c r="G86" s="43">
        <v>0.0</v>
      </c>
      <c r="H86" s="43">
        <v>0.0</v>
      </c>
      <c r="I86" s="43">
        <v>193.32</v>
      </c>
      <c r="J86" s="43">
        <v>0.0</v>
      </c>
      <c r="K86" s="43">
        <v>0.0</v>
      </c>
      <c r="L86" s="43">
        <v>0.0</v>
      </c>
      <c r="M86" s="43">
        <v>0.0</v>
      </c>
      <c r="N86" s="43">
        <v>50.0</v>
      </c>
      <c r="O86" s="43">
        <v>0.0</v>
      </c>
      <c r="P86" s="43">
        <v>0.0</v>
      </c>
      <c r="Q86" s="43">
        <v>100.0</v>
      </c>
      <c r="R86" s="43">
        <v>1500.0</v>
      </c>
      <c r="S86" s="43">
        <v>180.0</v>
      </c>
      <c r="T86" s="43">
        <v>0.0</v>
      </c>
      <c r="U86" s="43">
        <v>0.0</v>
      </c>
      <c r="V86" s="43">
        <v>0.0</v>
      </c>
      <c r="W86" s="43">
        <v>0.0</v>
      </c>
      <c r="X86" s="43">
        <v>0.0</v>
      </c>
      <c r="Y86" s="43">
        <v>100.0</v>
      </c>
      <c r="Z86" s="43">
        <v>0.0</v>
      </c>
      <c r="AA86" s="43">
        <v>0.0</v>
      </c>
      <c r="AB86" s="43">
        <v>0.0</v>
      </c>
      <c r="AC86" s="43">
        <v>0.0</v>
      </c>
      <c r="AD86" s="43">
        <v>280.0</v>
      </c>
      <c r="AE86" s="43">
        <v>560.0</v>
      </c>
      <c r="AF86" s="43">
        <v>160.78000000000003</v>
      </c>
      <c r="AG86" s="43">
        <v>230.0</v>
      </c>
      <c r="AH86" s="43">
        <v>0.0</v>
      </c>
      <c r="AI86" s="43">
        <v>256.0</v>
      </c>
      <c r="AJ86" s="43">
        <v>0.0</v>
      </c>
      <c r="AK86" s="43">
        <v>0.0</v>
      </c>
      <c r="AL86" s="43">
        <v>0.0</v>
      </c>
      <c r="AM86" s="43">
        <v>0.0</v>
      </c>
      <c r="AN86" s="43">
        <v>76.0</v>
      </c>
      <c r="AO86" s="19">
        <v>4986.099999999999</v>
      </c>
      <c r="AP86" s="20">
        <v>4986.1</v>
      </c>
      <c r="AQ86" s="20">
        <v>4986.1</v>
      </c>
      <c r="AR86" s="21">
        <v>0.0</v>
      </c>
      <c r="AS86" s="21">
        <v>0.0</v>
      </c>
    </row>
    <row r="87" ht="14.25" customHeight="1">
      <c r="A87" s="15">
        <v>83.0</v>
      </c>
      <c r="B87" s="44" t="s">
        <v>150</v>
      </c>
      <c r="C87" s="45" t="s">
        <v>151</v>
      </c>
      <c r="D87" s="17" t="s">
        <v>152</v>
      </c>
      <c r="E87" s="17">
        <v>1600.0</v>
      </c>
      <c r="F87" s="43">
        <v>75.0</v>
      </c>
      <c r="G87" s="43">
        <v>0.0</v>
      </c>
      <c r="H87" s="43">
        <v>0.0</v>
      </c>
      <c r="I87" s="43">
        <v>400.0</v>
      </c>
      <c r="J87" s="43">
        <v>0.0</v>
      </c>
      <c r="K87" s="43">
        <v>0.0</v>
      </c>
      <c r="L87" s="43">
        <v>0.0</v>
      </c>
      <c r="M87" s="43">
        <v>0.0</v>
      </c>
      <c r="N87" s="43">
        <v>0.0</v>
      </c>
      <c r="O87" s="43">
        <v>0.0</v>
      </c>
      <c r="P87" s="43">
        <v>0.0</v>
      </c>
      <c r="Q87" s="43">
        <v>50.0</v>
      </c>
      <c r="R87" s="43">
        <v>200.0</v>
      </c>
      <c r="S87" s="43">
        <v>16.875</v>
      </c>
      <c r="T87" s="43">
        <v>0.0</v>
      </c>
      <c r="U87" s="43">
        <v>0.0</v>
      </c>
      <c r="V87" s="43">
        <v>0.0</v>
      </c>
      <c r="W87" s="43">
        <v>0.0</v>
      </c>
      <c r="X87" s="43">
        <v>0.0</v>
      </c>
      <c r="Y87" s="43">
        <v>0.0</v>
      </c>
      <c r="Z87" s="43">
        <v>0.0</v>
      </c>
      <c r="AA87" s="43">
        <v>0.0</v>
      </c>
      <c r="AB87" s="43">
        <v>0.0</v>
      </c>
      <c r="AC87" s="43">
        <v>0.0</v>
      </c>
      <c r="AD87" s="43">
        <v>336.0</v>
      </c>
      <c r="AE87" s="43">
        <v>672.0</v>
      </c>
      <c r="AF87" s="43">
        <v>228.0</v>
      </c>
      <c r="AG87" s="43">
        <v>45.0</v>
      </c>
      <c r="AH87" s="43">
        <v>80.0</v>
      </c>
      <c r="AI87" s="43">
        <v>256.0</v>
      </c>
      <c r="AJ87" s="43">
        <v>10.0</v>
      </c>
      <c r="AK87" s="43">
        <v>50.0</v>
      </c>
      <c r="AL87" s="43">
        <v>100.0</v>
      </c>
      <c r="AM87" s="43">
        <v>0.0</v>
      </c>
      <c r="AN87" s="43">
        <v>146.0</v>
      </c>
      <c r="AO87" s="19">
        <v>2664.875</v>
      </c>
      <c r="AP87" s="20">
        <v>2664.88</v>
      </c>
      <c r="AQ87" s="20">
        <v>2664.88</v>
      </c>
      <c r="AR87" s="21">
        <v>0.0</v>
      </c>
      <c r="AS87" s="21">
        <v>0.0</v>
      </c>
    </row>
    <row r="88" ht="14.25" customHeight="1">
      <c r="A88" s="15">
        <v>84.0</v>
      </c>
      <c r="B88" s="44" t="s">
        <v>153</v>
      </c>
      <c r="C88" s="16" t="s">
        <v>148</v>
      </c>
      <c r="D88" s="17" t="s">
        <v>154</v>
      </c>
      <c r="E88" s="17">
        <v>1600.0</v>
      </c>
      <c r="F88" s="43">
        <v>0.0</v>
      </c>
      <c r="G88" s="43">
        <v>0.0</v>
      </c>
      <c r="H88" s="43">
        <v>466.65999999999997</v>
      </c>
      <c r="I88" s="43">
        <v>75.0</v>
      </c>
      <c r="J88" s="43">
        <v>0.0</v>
      </c>
      <c r="K88" s="43">
        <v>0.0</v>
      </c>
      <c r="L88" s="43">
        <v>0.0</v>
      </c>
      <c r="M88" s="43">
        <v>0.0</v>
      </c>
      <c r="N88" s="43">
        <v>0.0</v>
      </c>
      <c r="O88" s="43">
        <v>0.0</v>
      </c>
      <c r="P88" s="43">
        <v>0.0</v>
      </c>
      <c r="Q88" s="43">
        <v>0.0</v>
      </c>
      <c r="R88" s="43">
        <v>0.0</v>
      </c>
      <c r="S88" s="43">
        <v>120.0</v>
      </c>
      <c r="T88" s="43">
        <v>0.0</v>
      </c>
      <c r="U88" s="43">
        <v>0.0</v>
      </c>
      <c r="V88" s="43">
        <v>0.0</v>
      </c>
      <c r="W88" s="43">
        <v>0.0</v>
      </c>
      <c r="X88" s="43">
        <v>0.0</v>
      </c>
      <c r="Y88" s="43">
        <v>0.0</v>
      </c>
      <c r="Z88" s="43">
        <v>0.0</v>
      </c>
      <c r="AA88" s="43">
        <v>0.0</v>
      </c>
      <c r="AB88" s="43">
        <v>0.0</v>
      </c>
      <c r="AC88" s="43">
        <v>0.0</v>
      </c>
      <c r="AD88" s="43">
        <v>308.0</v>
      </c>
      <c r="AE88" s="43">
        <v>616.0</v>
      </c>
      <c r="AF88" s="43">
        <v>261.48999999999995</v>
      </c>
      <c r="AG88" s="43">
        <v>0.0</v>
      </c>
      <c r="AH88" s="43">
        <v>0.0</v>
      </c>
      <c r="AI88" s="43">
        <v>0.0</v>
      </c>
      <c r="AJ88" s="43">
        <v>10.0</v>
      </c>
      <c r="AK88" s="43">
        <v>0.0</v>
      </c>
      <c r="AL88" s="43">
        <v>0.0</v>
      </c>
      <c r="AM88" s="43">
        <v>0.0</v>
      </c>
      <c r="AN88" s="43">
        <v>86.0</v>
      </c>
      <c r="AO88" s="19">
        <v>1943.1499999999999</v>
      </c>
      <c r="AP88" s="20">
        <v>1943.15</v>
      </c>
      <c r="AQ88" s="20">
        <v>1943.15</v>
      </c>
      <c r="AR88" s="21">
        <v>0.0</v>
      </c>
      <c r="AS88" s="21">
        <v>0.0</v>
      </c>
    </row>
    <row r="89" ht="14.25" customHeight="1">
      <c r="A89" s="46">
        <v>85.0</v>
      </c>
      <c r="B89" s="3" t="s">
        <v>155</v>
      </c>
      <c r="C89" s="16" t="s">
        <v>148</v>
      </c>
      <c r="D89" s="17" t="s">
        <v>156</v>
      </c>
      <c r="E89" s="17">
        <v>1600.0</v>
      </c>
      <c r="F89" s="43">
        <v>0.0</v>
      </c>
      <c r="G89" s="43">
        <v>0.0</v>
      </c>
      <c r="H89" s="43">
        <v>0.0</v>
      </c>
      <c r="I89" s="43">
        <v>0.0</v>
      </c>
      <c r="J89" s="43">
        <v>0.0</v>
      </c>
      <c r="K89" s="43">
        <v>0.0</v>
      </c>
      <c r="L89" s="43">
        <v>0.0</v>
      </c>
      <c r="M89" s="43">
        <v>0.0</v>
      </c>
      <c r="N89" s="43">
        <v>0.0</v>
      </c>
      <c r="O89" s="43">
        <v>0.0</v>
      </c>
      <c r="P89" s="43">
        <v>0.0</v>
      </c>
      <c r="Q89" s="43">
        <v>0.0</v>
      </c>
      <c r="R89" s="43">
        <v>0.0</v>
      </c>
      <c r="S89" s="43">
        <v>75.0</v>
      </c>
      <c r="T89" s="43">
        <v>0.0</v>
      </c>
      <c r="U89" s="43">
        <v>0.0</v>
      </c>
      <c r="V89" s="43">
        <v>0.0</v>
      </c>
      <c r="W89" s="43">
        <v>0.0</v>
      </c>
      <c r="X89" s="43">
        <v>0.0</v>
      </c>
      <c r="Y89" s="43">
        <v>0.0</v>
      </c>
      <c r="Z89" s="43">
        <v>0.0</v>
      </c>
      <c r="AA89" s="43">
        <v>0.0</v>
      </c>
      <c r="AB89" s="43">
        <v>0.0</v>
      </c>
      <c r="AC89" s="43">
        <v>0.0</v>
      </c>
      <c r="AD89" s="43">
        <v>364.0</v>
      </c>
      <c r="AE89" s="43">
        <v>728.0</v>
      </c>
      <c r="AF89" s="43">
        <v>173.6</v>
      </c>
      <c r="AG89" s="43">
        <v>80.0</v>
      </c>
      <c r="AH89" s="43">
        <v>0.0</v>
      </c>
      <c r="AI89" s="43">
        <v>256.0</v>
      </c>
      <c r="AJ89" s="43">
        <v>10.0</v>
      </c>
      <c r="AK89" s="43">
        <v>0.0</v>
      </c>
      <c r="AL89" s="43">
        <v>0.0</v>
      </c>
      <c r="AM89" s="43">
        <v>0.0</v>
      </c>
      <c r="AN89" s="43">
        <v>76.0</v>
      </c>
      <c r="AO89" s="19">
        <v>1762.6</v>
      </c>
      <c r="AP89" s="20">
        <v>1762.6</v>
      </c>
      <c r="AQ89" s="20">
        <v>1762.6</v>
      </c>
      <c r="AR89" s="21">
        <v>0.0</v>
      </c>
      <c r="AS89" s="21">
        <v>0.0</v>
      </c>
    </row>
    <row r="90" ht="14.25" customHeight="1">
      <c r="A90" s="15">
        <v>86.0</v>
      </c>
      <c r="B90" s="44" t="s">
        <v>157</v>
      </c>
      <c r="C90" s="45" t="s">
        <v>151</v>
      </c>
      <c r="D90" s="17" t="s">
        <v>152</v>
      </c>
      <c r="E90" s="17">
        <v>1600.0</v>
      </c>
      <c r="F90" s="43">
        <v>0.0</v>
      </c>
      <c r="G90" s="43">
        <v>0.0</v>
      </c>
      <c r="H90" s="43">
        <v>0.0</v>
      </c>
      <c r="I90" s="43">
        <v>50.0</v>
      </c>
      <c r="J90" s="43">
        <v>0.0</v>
      </c>
      <c r="K90" s="43">
        <v>0.0</v>
      </c>
      <c r="L90" s="43">
        <v>0.0</v>
      </c>
      <c r="M90" s="43">
        <v>0.0</v>
      </c>
      <c r="N90" s="43">
        <v>200.0</v>
      </c>
      <c r="O90" s="43">
        <v>55.4</v>
      </c>
      <c r="P90" s="43">
        <v>0.0</v>
      </c>
      <c r="Q90" s="43">
        <v>0.0</v>
      </c>
      <c r="R90" s="43">
        <v>200.0</v>
      </c>
      <c r="S90" s="43">
        <v>170.0</v>
      </c>
      <c r="T90" s="43">
        <v>0.0</v>
      </c>
      <c r="U90" s="43">
        <v>0.0</v>
      </c>
      <c r="V90" s="43">
        <v>0.0</v>
      </c>
      <c r="W90" s="43">
        <v>0.0</v>
      </c>
      <c r="X90" s="43">
        <v>0.0</v>
      </c>
      <c r="Y90" s="43">
        <v>0.0</v>
      </c>
      <c r="Z90" s="43">
        <v>0.0</v>
      </c>
      <c r="AA90" s="43">
        <v>0.0</v>
      </c>
      <c r="AB90" s="43">
        <v>0.0</v>
      </c>
      <c r="AC90" s="43">
        <v>0.0</v>
      </c>
      <c r="AD90" s="43">
        <v>336.0</v>
      </c>
      <c r="AE90" s="43">
        <v>672.0</v>
      </c>
      <c r="AF90" s="43">
        <v>169.87</v>
      </c>
      <c r="AG90" s="43">
        <v>90.0</v>
      </c>
      <c r="AH90" s="43">
        <v>80.0</v>
      </c>
      <c r="AI90" s="43">
        <v>256.0</v>
      </c>
      <c r="AJ90" s="43">
        <v>60.0</v>
      </c>
      <c r="AK90" s="43">
        <v>0.0</v>
      </c>
      <c r="AL90" s="43">
        <v>0.0</v>
      </c>
      <c r="AM90" s="43">
        <v>0.0</v>
      </c>
      <c r="AN90" s="43">
        <v>268.0</v>
      </c>
      <c r="AO90" s="19">
        <v>2607.27</v>
      </c>
      <c r="AP90" s="20">
        <v>2607.27</v>
      </c>
      <c r="AQ90" s="20">
        <v>2607.27</v>
      </c>
      <c r="AR90" s="21">
        <v>0.0</v>
      </c>
      <c r="AS90" s="21">
        <v>0.0</v>
      </c>
    </row>
    <row r="91" ht="14.25" customHeight="1">
      <c r="A91" s="47">
        <v>87.0</v>
      </c>
      <c r="B91" s="48" t="s">
        <v>158</v>
      </c>
      <c r="C91" s="16" t="s">
        <v>148</v>
      </c>
      <c r="D91" s="17" t="s">
        <v>156</v>
      </c>
      <c r="E91" s="17">
        <v>1600.0</v>
      </c>
      <c r="F91" s="43">
        <v>633.3333333333333</v>
      </c>
      <c r="G91" s="43">
        <v>0.0</v>
      </c>
      <c r="H91" s="43">
        <v>0.0</v>
      </c>
      <c r="I91" s="43">
        <v>75.0</v>
      </c>
      <c r="J91" s="43">
        <v>0.0</v>
      </c>
      <c r="K91" s="43">
        <v>0.0</v>
      </c>
      <c r="L91" s="43">
        <v>0.0</v>
      </c>
      <c r="M91" s="43">
        <v>0.0</v>
      </c>
      <c r="N91" s="43">
        <v>187.5</v>
      </c>
      <c r="O91" s="43">
        <v>0.0</v>
      </c>
      <c r="P91" s="43">
        <v>0.0</v>
      </c>
      <c r="Q91" s="43">
        <v>50.333</v>
      </c>
      <c r="R91" s="43">
        <v>250.0</v>
      </c>
      <c r="S91" s="43">
        <v>607.5</v>
      </c>
      <c r="T91" s="43">
        <v>0.0</v>
      </c>
      <c r="U91" s="43">
        <v>0.0</v>
      </c>
      <c r="V91" s="43">
        <v>0.0</v>
      </c>
      <c r="W91" s="43">
        <v>0.0</v>
      </c>
      <c r="X91" s="43">
        <v>0.0</v>
      </c>
      <c r="Y91" s="43">
        <v>100.0</v>
      </c>
      <c r="Z91" s="43">
        <v>0.0</v>
      </c>
      <c r="AA91" s="43">
        <v>0.0</v>
      </c>
      <c r="AB91" s="43">
        <v>0.0</v>
      </c>
      <c r="AC91" s="43">
        <v>0.0</v>
      </c>
      <c r="AD91" s="43">
        <v>336.0</v>
      </c>
      <c r="AE91" s="43">
        <v>672.0</v>
      </c>
      <c r="AF91" s="43">
        <v>177.26</v>
      </c>
      <c r="AG91" s="43">
        <v>190.0</v>
      </c>
      <c r="AH91" s="43">
        <v>260.0</v>
      </c>
      <c r="AI91" s="43">
        <v>256.0</v>
      </c>
      <c r="AJ91" s="43">
        <v>40.0</v>
      </c>
      <c r="AK91" s="43">
        <v>0.0</v>
      </c>
      <c r="AL91" s="43">
        <v>0.0</v>
      </c>
      <c r="AM91" s="43">
        <v>0.0</v>
      </c>
      <c r="AN91" s="43">
        <v>556.0</v>
      </c>
      <c r="AO91" s="19">
        <v>4390.926333333333</v>
      </c>
      <c r="AP91" s="20">
        <v>4390.92</v>
      </c>
      <c r="AQ91" s="20">
        <v>4390.92</v>
      </c>
      <c r="AR91" s="21">
        <v>0.0</v>
      </c>
      <c r="AS91" s="21">
        <v>0.0</v>
      </c>
    </row>
    <row r="92" ht="14.25" customHeight="1">
      <c r="A92" s="42">
        <v>88.0</v>
      </c>
      <c r="B92" s="3" t="s">
        <v>159</v>
      </c>
      <c r="C92" s="16" t="s">
        <v>148</v>
      </c>
      <c r="D92" s="17" t="s">
        <v>160</v>
      </c>
      <c r="E92" s="17">
        <v>1600.0</v>
      </c>
      <c r="F92" s="43">
        <v>0.0</v>
      </c>
      <c r="G92" s="43">
        <v>0.0</v>
      </c>
      <c r="H92" s="43">
        <v>0.0</v>
      </c>
      <c r="I92" s="43">
        <v>0.0</v>
      </c>
      <c r="J92" s="43">
        <v>0.0</v>
      </c>
      <c r="K92" s="43">
        <v>0.0</v>
      </c>
      <c r="L92" s="43">
        <v>0.0</v>
      </c>
      <c r="M92" s="43">
        <v>0.0</v>
      </c>
      <c r="N92" s="43">
        <v>0.0</v>
      </c>
      <c r="O92" s="43">
        <v>0.0</v>
      </c>
      <c r="P92" s="43">
        <v>0.0</v>
      </c>
      <c r="Q92" s="43">
        <v>0.0</v>
      </c>
      <c r="R92" s="43">
        <v>0.0</v>
      </c>
      <c r="S92" s="43">
        <v>0.0</v>
      </c>
      <c r="T92" s="43">
        <v>0.0</v>
      </c>
      <c r="U92" s="43">
        <v>0.0</v>
      </c>
      <c r="V92" s="43">
        <v>0.0</v>
      </c>
      <c r="W92" s="43">
        <v>0.0</v>
      </c>
      <c r="X92" s="43">
        <v>0.0</v>
      </c>
      <c r="Y92" s="43">
        <v>0.0</v>
      </c>
      <c r="Z92" s="43">
        <v>0.0</v>
      </c>
      <c r="AA92" s="43">
        <v>0.0</v>
      </c>
      <c r="AB92" s="43">
        <v>0.0</v>
      </c>
      <c r="AC92" s="43">
        <v>0.0</v>
      </c>
      <c r="AD92" s="43">
        <v>0.0</v>
      </c>
      <c r="AE92" s="43">
        <v>0.0</v>
      </c>
      <c r="AF92" s="43">
        <v>0.0</v>
      </c>
      <c r="AG92" s="43">
        <v>0.0</v>
      </c>
      <c r="AH92" s="43">
        <v>0.0</v>
      </c>
      <c r="AI92" s="43">
        <v>0.0</v>
      </c>
      <c r="AJ92" s="43">
        <v>0.0</v>
      </c>
      <c r="AK92" s="43">
        <v>0.0</v>
      </c>
      <c r="AL92" s="43">
        <v>0.0</v>
      </c>
      <c r="AM92" s="43">
        <v>0.0</v>
      </c>
      <c r="AN92" s="43">
        <v>0.0</v>
      </c>
      <c r="AO92" s="19">
        <v>0.0</v>
      </c>
      <c r="AP92" s="20">
        <v>0.0</v>
      </c>
      <c r="AQ92" s="20">
        <v>0.0</v>
      </c>
      <c r="AR92" s="21">
        <v>0.0</v>
      </c>
      <c r="AS92" s="21">
        <v>0.0</v>
      </c>
    </row>
    <row r="93" ht="14.25" customHeight="1">
      <c r="A93" s="15">
        <v>89.0</v>
      </c>
      <c r="B93" s="44" t="s">
        <v>161</v>
      </c>
      <c r="C93" s="45" t="s">
        <v>151</v>
      </c>
      <c r="D93" s="17" t="s">
        <v>162</v>
      </c>
      <c r="E93" s="17">
        <v>1600.0</v>
      </c>
      <c r="F93" s="43">
        <v>0.0</v>
      </c>
      <c r="G93" s="43">
        <v>150.0</v>
      </c>
      <c r="H93" s="43">
        <v>0.0</v>
      </c>
      <c r="I93" s="43">
        <v>0.0</v>
      </c>
      <c r="J93" s="43">
        <v>0.0</v>
      </c>
      <c r="K93" s="43">
        <v>0.0</v>
      </c>
      <c r="L93" s="43">
        <v>0.0</v>
      </c>
      <c r="M93" s="43">
        <v>0.0</v>
      </c>
      <c r="N93" s="43">
        <v>375.0</v>
      </c>
      <c r="O93" s="43">
        <v>87.4</v>
      </c>
      <c r="P93" s="43">
        <v>0.0</v>
      </c>
      <c r="Q93" s="43">
        <v>30.0</v>
      </c>
      <c r="R93" s="43">
        <v>500.0</v>
      </c>
      <c r="S93" s="43">
        <v>540.0</v>
      </c>
      <c r="T93" s="43">
        <v>0.0</v>
      </c>
      <c r="U93" s="43">
        <v>0.0</v>
      </c>
      <c r="V93" s="43">
        <v>0.0</v>
      </c>
      <c r="W93" s="43">
        <v>0.0</v>
      </c>
      <c r="X93" s="43">
        <v>0.0</v>
      </c>
      <c r="Y93" s="43">
        <v>0.0</v>
      </c>
      <c r="Z93" s="43">
        <v>0.0</v>
      </c>
      <c r="AA93" s="43">
        <v>0.0</v>
      </c>
      <c r="AB93" s="43">
        <v>0.0</v>
      </c>
      <c r="AC93" s="43">
        <v>0.0</v>
      </c>
      <c r="AD93" s="43">
        <v>252.0</v>
      </c>
      <c r="AE93" s="43">
        <v>504.0</v>
      </c>
      <c r="AF93" s="43">
        <v>113.05999999999999</v>
      </c>
      <c r="AG93" s="43">
        <v>110.0</v>
      </c>
      <c r="AH93" s="43">
        <v>160.0</v>
      </c>
      <c r="AI93" s="43">
        <v>256.0</v>
      </c>
      <c r="AJ93" s="43">
        <v>130.0</v>
      </c>
      <c r="AK93" s="43">
        <v>0.0</v>
      </c>
      <c r="AL93" s="43">
        <v>50.0</v>
      </c>
      <c r="AM93" s="43">
        <v>0.0</v>
      </c>
      <c r="AN93" s="43">
        <v>112.0</v>
      </c>
      <c r="AO93" s="19">
        <v>3369.46</v>
      </c>
      <c r="AP93" s="20">
        <v>3369.46</v>
      </c>
      <c r="AQ93" s="20">
        <v>3369.46</v>
      </c>
      <c r="AR93" s="21">
        <v>0.0</v>
      </c>
      <c r="AS93" s="21">
        <v>0.0</v>
      </c>
    </row>
    <row r="94" ht="14.25" customHeight="1">
      <c r="A94" s="15">
        <v>90.0</v>
      </c>
      <c r="B94" s="44" t="s">
        <v>163</v>
      </c>
      <c r="C94" s="45" t="s">
        <v>148</v>
      </c>
      <c r="D94" s="17" t="s">
        <v>149</v>
      </c>
      <c r="E94" s="17">
        <v>1600.0</v>
      </c>
      <c r="F94" s="43">
        <v>187.5</v>
      </c>
      <c r="G94" s="43">
        <v>0.0</v>
      </c>
      <c r="H94" s="43">
        <v>800.0</v>
      </c>
      <c r="I94" s="43">
        <v>775.0</v>
      </c>
      <c r="J94" s="43">
        <v>0.0</v>
      </c>
      <c r="K94" s="43">
        <v>0.0</v>
      </c>
      <c r="L94" s="43">
        <v>0.0</v>
      </c>
      <c r="M94" s="43">
        <v>0.0</v>
      </c>
      <c r="N94" s="43">
        <v>25.0</v>
      </c>
      <c r="O94" s="43">
        <v>0.0</v>
      </c>
      <c r="P94" s="43">
        <v>0.0</v>
      </c>
      <c r="Q94" s="43">
        <v>321.6666666666667</v>
      </c>
      <c r="R94" s="43">
        <v>810.0</v>
      </c>
      <c r="S94" s="43">
        <v>300.0</v>
      </c>
      <c r="T94" s="43">
        <v>0.0</v>
      </c>
      <c r="U94" s="43">
        <v>0.0</v>
      </c>
      <c r="V94" s="43">
        <v>0.0</v>
      </c>
      <c r="W94" s="43">
        <v>0.0</v>
      </c>
      <c r="X94" s="43">
        <v>0.0</v>
      </c>
      <c r="Y94" s="43">
        <v>0.0</v>
      </c>
      <c r="Z94" s="43">
        <v>0.0</v>
      </c>
      <c r="AA94" s="43">
        <v>0.0</v>
      </c>
      <c r="AB94" s="43">
        <v>0.0</v>
      </c>
      <c r="AC94" s="43">
        <v>0.0</v>
      </c>
      <c r="AD94" s="43">
        <v>224.0</v>
      </c>
      <c r="AE94" s="43">
        <v>448.0</v>
      </c>
      <c r="AF94" s="43">
        <v>197.20000000000002</v>
      </c>
      <c r="AG94" s="43">
        <v>240.0</v>
      </c>
      <c r="AH94" s="43">
        <v>60.0</v>
      </c>
      <c r="AI94" s="43">
        <v>256.0</v>
      </c>
      <c r="AJ94" s="43">
        <v>0.0</v>
      </c>
      <c r="AK94" s="43">
        <v>0.0</v>
      </c>
      <c r="AL94" s="43">
        <v>0.0</v>
      </c>
      <c r="AM94" s="43">
        <v>0.0</v>
      </c>
      <c r="AN94" s="43">
        <v>168.0</v>
      </c>
      <c r="AO94" s="19">
        <v>4812.366666666667</v>
      </c>
      <c r="AP94" s="20">
        <v>4812.37</v>
      </c>
      <c r="AQ94" s="20">
        <v>4812.37</v>
      </c>
      <c r="AR94" s="21">
        <f>-AP932</f>
        <v>0</v>
      </c>
      <c r="AS94" s="21">
        <v>0.0</v>
      </c>
    </row>
    <row r="95" ht="14.25" customHeight="1">
      <c r="A95" s="47">
        <v>91.0</v>
      </c>
      <c r="B95" s="48" t="s">
        <v>164</v>
      </c>
      <c r="C95" s="45" t="s">
        <v>151</v>
      </c>
      <c r="D95" s="17" t="s">
        <v>152</v>
      </c>
      <c r="E95" s="17">
        <v>1600.0</v>
      </c>
      <c r="F95" s="43">
        <v>0.0</v>
      </c>
      <c r="G95" s="43">
        <v>0.0</v>
      </c>
      <c r="H95" s="43">
        <v>0.0</v>
      </c>
      <c r="I95" s="43">
        <v>0.0</v>
      </c>
      <c r="J95" s="43">
        <v>0.0</v>
      </c>
      <c r="K95" s="43">
        <v>0.0</v>
      </c>
      <c r="L95" s="43">
        <v>0.0</v>
      </c>
      <c r="M95" s="43">
        <v>0.0</v>
      </c>
      <c r="N95" s="43">
        <v>0.0</v>
      </c>
      <c r="O95" s="43">
        <v>0.0</v>
      </c>
      <c r="P95" s="43">
        <v>0.0</v>
      </c>
      <c r="Q95" s="43">
        <v>0.0</v>
      </c>
      <c r="R95" s="43">
        <v>300.0</v>
      </c>
      <c r="S95" s="43">
        <v>0.0</v>
      </c>
      <c r="T95" s="43">
        <v>0.0</v>
      </c>
      <c r="U95" s="43">
        <v>0.0</v>
      </c>
      <c r="V95" s="43">
        <v>0.0</v>
      </c>
      <c r="W95" s="43">
        <v>0.0</v>
      </c>
      <c r="X95" s="43">
        <v>0.0</v>
      </c>
      <c r="Y95" s="43">
        <v>0.0</v>
      </c>
      <c r="Z95" s="43">
        <v>0.0</v>
      </c>
      <c r="AA95" s="43">
        <v>0.0</v>
      </c>
      <c r="AB95" s="43">
        <v>0.0</v>
      </c>
      <c r="AC95" s="43">
        <v>0.0</v>
      </c>
      <c r="AD95" s="43">
        <v>350.0</v>
      </c>
      <c r="AE95" s="43">
        <v>700.0</v>
      </c>
      <c r="AF95" s="43">
        <v>103.83</v>
      </c>
      <c r="AG95" s="43">
        <v>230.0</v>
      </c>
      <c r="AH95" s="43">
        <v>0.0</v>
      </c>
      <c r="AI95" s="43">
        <v>256.0</v>
      </c>
      <c r="AJ95" s="43">
        <v>8.0</v>
      </c>
      <c r="AK95" s="43">
        <v>50.0</v>
      </c>
      <c r="AL95" s="43">
        <v>50.0</v>
      </c>
      <c r="AM95" s="43">
        <v>0.0</v>
      </c>
      <c r="AN95" s="43">
        <v>108.0</v>
      </c>
      <c r="AO95" s="19">
        <v>2155.83</v>
      </c>
      <c r="AP95" s="20">
        <v>2155.83</v>
      </c>
      <c r="AQ95" s="20">
        <v>2155.83</v>
      </c>
      <c r="AR95" s="21">
        <v>0.0</v>
      </c>
      <c r="AS95" s="21">
        <v>0.0</v>
      </c>
    </row>
    <row r="96" ht="14.25" customHeight="1">
      <c r="A96" s="42">
        <v>92.0</v>
      </c>
      <c r="B96" s="49" t="s">
        <v>165</v>
      </c>
      <c r="C96" s="45" t="s">
        <v>151</v>
      </c>
      <c r="D96" s="17" t="s">
        <v>166</v>
      </c>
      <c r="E96" s="17">
        <v>1600.0</v>
      </c>
      <c r="F96" s="43">
        <v>0.0</v>
      </c>
      <c r="G96" s="43">
        <v>0.0</v>
      </c>
      <c r="H96" s="43">
        <v>0.0</v>
      </c>
      <c r="I96" s="43">
        <v>0.0</v>
      </c>
      <c r="J96" s="43">
        <v>0.0</v>
      </c>
      <c r="K96" s="43">
        <v>0.0</v>
      </c>
      <c r="L96" s="43">
        <v>0.0</v>
      </c>
      <c r="M96" s="43">
        <v>0.0</v>
      </c>
      <c r="N96" s="43">
        <v>75.0</v>
      </c>
      <c r="O96" s="43">
        <v>0.0</v>
      </c>
      <c r="P96" s="43">
        <v>0.0</v>
      </c>
      <c r="Q96" s="43">
        <v>0.0</v>
      </c>
      <c r="R96" s="43">
        <v>200.0</v>
      </c>
      <c r="S96" s="43">
        <v>15.0</v>
      </c>
      <c r="T96" s="43">
        <v>0.0</v>
      </c>
      <c r="U96" s="43">
        <v>0.0</v>
      </c>
      <c r="V96" s="43">
        <v>0.0</v>
      </c>
      <c r="W96" s="43">
        <v>0.0</v>
      </c>
      <c r="X96" s="43">
        <v>0.0</v>
      </c>
      <c r="Y96" s="43">
        <v>0.0</v>
      </c>
      <c r="Z96" s="43">
        <v>0.0</v>
      </c>
      <c r="AA96" s="43">
        <v>0.0</v>
      </c>
      <c r="AB96" s="43">
        <v>0.0</v>
      </c>
      <c r="AC96" s="43">
        <v>0.0</v>
      </c>
      <c r="AD96" s="43">
        <v>336.0</v>
      </c>
      <c r="AE96" s="43">
        <v>672.0</v>
      </c>
      <c r="AF96" s="43">
        <v>99.67999999999998</v>
      </c>
      <c r="AG96" s="43">
        <v>40.0</v>
      </c>
      <c r="AH96" s="43">
        <v>0.0</v>
      </c>
      <c r="AI96" s="43">
        <v>98.0</v>
      </c>
      <c r="AJ96" s="43">
        <v>0.0</v>
      </c>
      <c r="AK96" s="43">
        <v>0.0</v>
      </c>
      <c r="AL96" s="43">
        <v>0.0</v>
      </c>
      <c r="AM96" s="43">
        <v>0.0</v>
      </c>
      <c r="AN96" s="43">
        <v>108.0</v>
      </c>
      <c r="AO96" s="19">
        <v>1643.68</v>
      </c>
      <c r="AP96" s="20">
        <v>1643.68</v>
      </c>
      <c r="AQ96" s="20">
        <v>1643.68</v>
      </c>
      <c r="AR96" s="21">
        <v>0.0</v>
      </c>
      <c r="AS96" s="21">
        <v>0.0</v>
      </c>
    </row>
    <row r="97" ht="14.25" customHeight="1">
      <c r="A97" s="15">
        <v>93.0</v>
      </c>
      <c r="B97" s="44" t="s">
        <v>167</v>
      </c>
      <c r="C97" s="45" t="s">
        <v>151</v>
      </c>
      <c r="D97" s="17" t="s">
        <v>152</v>
      </c>
      <c r="E97" s="17">
        <v>1600.0</v>
      </c>
      <c r="F97" s="43">
        <v>0.0</v>
      </c>
      <c r="G97" s="43">
        <v>0.0</v>
      </c>
      <c r="H97" s="43">
        <v>0.0</v>
      </c>
      <c r="I97" s="43">
        <v>0.0</v>
      </c>
      <c r="J97" s="43">
        <v>0.0</v>
      </c>
      <c r="K97" s="43">
        <v>0.0</v>
      </c>
      <c r="L97" s="43">
        <v>0.0</v>
      </c>
      <c r="M97" s="43">
        <v>0.0</v>
      </c>
      <c r="N97" s="43">
        <v>125.0</v>
      </c>
      <c r="O97" s="43">
        <v>0.0</v>
      </c>
      <c r="P97" s="43">
        <v>0.0</v>
      </c>
      <c r="Q97" s="43">
        <v>0.0</v>
      </c>
      <c r="R97" s="43">
        <v>500.0</v>
      </c>
      <c r="S97" s="43">
        <v>0.0</v>
      </c>
      <c r="T97" s="43">
        <v>0.0</v>
      </c>
      <c r="U97" s="43">
        <v>0.0</v>
      </c>
      <c r="V97" s="43">
        <v>0.0</v>
      </c>
      <c r="W97" s="43">
        <v>0.0</v>
      </c>
      <c r="X97" s="43">
        <v>0.0</v>
      </c>
      <c r="Y97" s="43">
        <v>0.0</v>
      </c>
      <c r="Z97" s="43">
        <v>0.0</v>
      </c>
      <c r="AA97" s="43">
        <v>0.0</v>
      </c>
      <c r="AB97" s="43">
        <v>0.0</v>
      </c>
      <c r="AC97" s="43">
        <v>0.0</v>
      </c>
      <c r="AD97" s="43">
        <v>315.0</v>
      </c>
      <c r="AE97" s="43">
        <v>630.0</v>
      </c>
      <c r="AF97" s="43">
        <v>109.0</v>
      </c>
      <c r="AG97" s="43">
        <v>0.0</v>
      </c>
      <c r="AH97" s="43">
        <v>60.0</v>
      </c>
      <c r="AI97" s="43">
        <v>256.0</v>
      </c>
      <c r="AJ97" s="43">
        <v>0.0</v>
      </c>
      <c r="AK97" s="43">
        <v>0.0</v>
      </c>
      <c r="AL97" s="43">
        <v>0.0</v>
      </c>
      <c r="AM97" s="43">
        <v>0.0</v>
      </c>
      <c r="AN97" s="43">
        <v>70.0</v>
      </c>
      <c r="AO97" s="19">
        <v>2065.0</v>
      </c>
      <c r="AP97" s="20">
        <v>2065.0</v>
      </c>
      <c r="AQ97" s="20">
        <v>2065.0</v>
      </c>
      <c r="AR97" s="21">
        <v>0.0</v>
      </c>
      <c r="AS97" s="21">
        <v>0.0</v>
      </c>
    </row>
    <row r="98" ht="14.25" customHeight="1">
      <c r="A98" s="15">
        <v>94.0</v>
      </c>
      <c r="B98" s="44" t="s">
        <v>168</v>
      </c>
      <c r="C98" s="45" t="s">
        <v>148</v>
      </c>
      <c r="D98" s="17" t="s">
        <v>169</v>
      </c>
      <c r="E98" s="17">
        <v>1600.0</v>
      </c>
      <c r="F98" s="50">
        <v>0.0</v>
      </c>
      <c r="G98" s="50">
        <v>0.0</v>
      </c>
      <c r="H98" s="50">
        <v>0.0</v>
      </c>
      <c r="I98" s="50">
        <v>202.84</v>
      </c>
      <c r="J98" s="50">
        <v>0.0</v>
      </c>
      <c r="K98" s="50">
        <v>0.0</v>
      </c>
      <c r="L98" s="50">
        <v>0.0</v>
      </c>
      <c r="M98" s="50">
        <v>0.0</v>
      </c>
      <c r="N98" s="50">
        <v>75.0</v>
      </c>
      <c r="O98" s="50">
        <v>0.0</v>
      </c>
      <c r="P98" s="50">
        <v>0.0</v>
      </c>
      <c r="Q98" s="50">
        <v>16.66</v>
      </c>
      <c r="R98" s="50">
        <v>220.0</v>
      </c>
      <c r="S98" s="50">
        <v>150.0</v>
      </c>
      <c r="T98" s="50">
        <v>0.0</v>
      </c>
      <c r="U98" s="50">
        <v>0.0</v>
      </c>
      <c r="V98" s="50">
        <v>0.0</v>
      </c>
      <c r="W98" s="50">
        <v>0.0</v>
      </c>
      <c r="X98" s="50">
        <v>0.0</v>
      </c>
      <c r="Y98" s="50">
        <v>100.0</v>
      </c>
      <c r="Z98" s="50">
        <v>0.0</v>
      </c>
      <c r="AA98" s="50">
        <v>0.0</v>
      </c>
      <c r="AB98" s="50">
        <v>0.0</v>
      </c>
      <c r="AC98" s="50">
        <v>0.0</v>
      </c>
      <c r="AD98" s="50">
        <v>259.0</v>
      </c>
      <c r="AE98" s="50">
        <v>518.0</v>
      </c>
      <c r="AF98" s="50">
        <v>251.35</v>
      </c>
      <c r="AG98" s="50">
        <v>30.0</v>
      </c>
      <c r="AH98" s="50">
        <v>190.0</v>
      </c>
      <c r="AI98" s="50">
        <v>156.0</v>
      </c>
      <c r="AJ98" s="50">
        <v>0.0</v>
      </c>
      <c r="AK98" s="50">
        <v>0.0</v>
      </c>
      <c r="AL98" s="50">
        <v>0.0</v>
      </c>
      <c r="AM98" s="50">
        <v>0.0</v>
      </c>
      <c r="AN98" s="50">
        <v>100.0</v>
      </c>
      <c r="AO98" s="19">
        <v>2268.05</v>
      </c>
      <c r="AP98" s="20">
        <v>2268.05</v>
      </c>
      <c r="AQ98" s="20">
        <v>2268.05</v>
      </c>
      <c r="AR98" s="21">
        <v>0.0</v>
      </c>
      <c r="AS98" s="21">
        <v>0.0</v>
      </c>
    </row>
    <row r="99" ht="14.25" customHeight="1">
      <c r="A99" s="46">
        <v>95.0</v>
      </c>
      <c r="B99" s="49" t="s">
        <v>170</v>
      </c>
      <c r="C99" s="45" t="s">
        <v>151</v>
      </c>
      <c r="D99" s="17" t="s">
        <v>154</v>
      </c>
      <c r="E99" s="17">
        <v>1600.0</v>
      </c>
      <c r="F99" s="43">
        <v>1050.0</v>
      </c>
      <c r="G99" s="43">
        <v>0.0</v>
      </c>
      <c r="H99" s="43">
        <v>0.0</v>
      </c>
      <c r="I99" s="43">
        <v>0.0</v>
      </c>
      <c r="J99" s="43">
        <v>0.0</v>
      </c>
      <c r="K99" s="43">
        <v>0.0</v>
      </c>
      <c r="L99" s="43">
        <v>0.0</v>
      </c>
      <c r="M99" s="43">
        <v>0.0</v>
      </c>
      <c r="N99" s="43">
        <v>475.0</v>
      </c>
      <c r="O99" s="43">
        <v>0.0</v>
      </c>
      <c r="P99" s="43">
        <v>0.0</v>
      </c>
      <c r="Q99" s="43">
        <v>0.0</v>
      </c>
      <c r="R99" s="43">
        <v>150.0</v>
      </c>
      <c r="S99" s="43">
        <v>90.0</v>
      </c>
      <c r="T99" s="43">
        <v>0.0</v>
      </c>
      <c r="U99" s="43">
        <v>0.0</v>
      </c>
      <c r="V99" s="43">
        <v>0.0</v>
      </c>
      <c r="W99" s="43">
        <v>0.0</v>
      </c>
      <c r="X99" s="43">
        <v>0.0</v>
      </c>
      <c r="Y99" s="43">
        <v>0.0</v>
      </c>
      <c r="Z99" s="43">
        <v>0.0</v>
      </c>
      <c r="AA99" s="43">
        <v>0.0</v>
      </c>
      <c r="AB99" s="43">
        <v>0.0</v>
      </c>
      <c r="AC99" s="43">
        <v>0.0</v>
      </c>
      <c r="AD99" s="43">
        <v>308.0</v>
      </c>
      <c r="AE99" s="43">
        <v>616.0</v>
      </c>
      <c r="AF99" s="43">
        <v>87.71000000000002</v>
      </c>
      <c r="AG99" s="43">
        <v>0.0</v>
      </c>
      <c r="AH99" s="43">
        <v>0.0</v>
      </c>
      <c r="AI99" s="43">
        <v>0.0</v>
      </c>
      <c r="AJ99" s="43">
        <v>0.0</v>
      </c>
      <c r="AK99" s="43">
        <v>0.0</v>
      </c>
      <c r="AL99" s="43">
        <v>0.0</v>
      </c>
      <c r="AM99" s="43">
        <v>0.0</v>
      </c>
      <c r="AN99" s="43">
        <v>106.0</v>
      </c>
      <c r="AO99" s="19">
        <v>2882.71</v>
      </c>
      <c r="AP99" s="20">
        <v>2882.71</v>
      </c>
      <c r="AQ99" s="20">
        <v>2882.71</v>
      </c>
      <c r="AR99" s="21">
        <v>0.0</v>
      </c>
      <c r="AS99" s="21">
        <v>0.0</v>
      </c>
    </row>
    <row r="100" ht="14.25" customHeight="1">
      <c r="A100" s="15">
        <v>96.0</v>
      </c>
      <c r="B100" s="44" t="s">
        <v>171</v>
      </c>
      <c r="C100" s="45" t="s">
        <v>151</v>
      </c>
      <c r="D100" s="17" t="s">
        <v>172</v>
      </c>
      <c r="E100" s="17">
        <v>1600.0</v>
      </c>
      <c r="F100" s="43">
        <v>0.0</v>
      </c>
      <c r="G100" s="43">
        <v>0.0</v>
      </c>
      <c r="H100" s="43">
        <v>0.0</v>
      </c>
      <c r="I100" s="43">
        <v>0.0</v>
      </c>
      <c r="J100" s="43">
        <v>0.0</v>
      </c>
      <c r="K100" s="43">
        <v>0.0</v>
      </c>
      <c r="L100" s="43">
        <v>0.0</v>
      </c>
      <c r="M100" s="43">
        <v>0.0</v>
      </c>
      <c r="N100" s="43">
        <v>300.0</v>
      </c>
      <c r="O100" s="43">
        <v>4.0</v>
      </c>
      <c r="P100" s="43">
        <v>0.0</v>
      </c>
      <c r="Q100" s="43">
        <v>60.0</v>
      </c>
      <c r="R100" s="43">
        <v>450.0</v>
      </c>
      <c r="S100" s="43">
        <v>50.0</v>
      </c>
      <c r="T100" s="43">
        <v>0.0</v>
      </c>
      <c r="U100" s="43">
        <v>0.0</v>
      </c>
      <c r="V100" s="43">
        <v>0.0</v>
      </c>
      <c r="W100" s="43">
        <v>0.0</v>
      </c>
      <c r="X100" s="43">
        <v>0.0</v>
      </c>
      <c r="Y100" s="43">
        <v>0.0</v>
      </c>
      <c r="Z100" s="43">
        <v>0.0</v>
      </c>
      <c r="AA100" s="43">
        <v>0.0</v>
      </c>
      <c r="AB100" s="43">
        <v>0.0</v>
      </c>
      <c r="AC100" s="43">
        <v>0.0</v>
      </c>
      <c r="AD100" s="43">
        <v>294.0</v>
      </c>
      <c r="AE100" s="43">
        <v>588.0</v>
      </c>
      <c r="AF100" s="43">
        <v>118.97</v>
      </c>
      <c r="AG100" s="43">
        <v>155.0</v>
      </c>
      <c r="AH100" s="43">
        <v>0.0</v>
      </c>
      <c r="AI100" s="43">
        <v>256.0</v>
      </c>
      <c r="AJ100" s="43">
        <v>0.0</v>
      </c>
      <c r="AK100" s="43">
        <v>0.0</v>
      </c>
      <c r="AL100" s="43">
        <v>0.0</v>
      </c>
      <c r="AM100" s="43">
        <v>0.0</v>
      </c>
      <c r="AN100" s="43">
        <v>68.0</v>
      </c>
      <c r="AO100" s="19">
        <v>2343.9700000000003</v>
      </c>
      <c r="AP100" s="20">
        <v>2343.97</v>
      </c>
      <c r="AQ100" s="20">
        <v>2343.97</v>
      </c>
      <c r="AR100" s="21">
        <v>0.0</v>
      </c>
      <c r="AS100" s="21">
        <v>0.0</v>
      </c>
    </row>
    <row r="101" ht="14.25" customHeight="1">
      <c r="A101" s="47">
        <v>97.0</v>
      </c>
      <c r="B101" s="51" t="s">
        <v>173</v>
      </c>
      <c r="C101" s="45" t="s">
        <v>148</v>
      </c>
      <c r="D101" s="17" t="s">
        <v>154</v>
      </c>
      <c r="E101" s="17">
        <v>1600.0</v>
      </c>
      <c r="F101" s="43">
        <v>1500.0</v>
      </c>
      <c r="G101" s="43">
        <v>0.0</v>
      </c>
      <c r="H101" s="43">
        <v>400.0</v>
      </c>
      <c r="I101" s="43">
        <v>50.0</v>
      </c>
      <c r="J101" s="43">
        <v>0.0</v>
      </c>
      <c r="K101" s="43">
        <v>0.0</v>
      </c>
      <c r="L101" s="43">
        <v>0.0</v>
      </c>
      <c r="M101" s="43">
        <v>0.0</v>
      </c>
      <c r="N101" s="43">
        <v>50.0</v>
      </c>
      <c r="O101" s="43">
        <v>30.0</v>
      </c>
      <c r="P101" s="43">
        <v>0.0</v>
      </c>
      <c r="Q101" s="43">
        <v>20.0</v>
      </c>
      <c r="R101" s="43">
        <v>0.0</v>
      </c>
      <c r="S101" s="43">
        <v>90.0</v>
      </c>
      <c r="T101" s="43">
        <v>0.0</v>
      </c>
      <c r="U101" s="43">
        <v>0.0</v>
      </c>
      <c r="V101" s="43">
        <v>0.0</v>
      </c>
      <c r="W101" s="43">
        <v>0.0</v>
      </c>
      <c r="X101" s="43">
        <v>0.0</v>
      </c>
      <c r="Y101" s="43">
        <v>0.0</v>
      </c>
      <c r="Z101" s="43">
        <v>0.0</v>
      </c>
      <c r="AA101" s="43">
        <v>0.0</v>
      </c>
      <c r="AB101" s="43">
        <v>0.0</v>
      </c>
      <c r="AC101" s="43">
        <v>0.0</v>
      </c>
      <c r="AD101" s="43">
        <v>350.0</v>
      </c>
      <c r="AE101" s="43">
        <v>700.0</v>
      </c>
      <c r="AF101" s="43">
        <v>77.41666666666666</v>
      </c>
      <c r="AG101" s="43">
        <v>180.0</v>
      </c>
      <c r="AH101" s="43">
        <v>0.0</v>
      </c>
      <c r="AI101" s="43">
        <v>256.0</v>
      </c>
      <c r="AJ101" s="43">
        <v>0.0</v>
      </c>
      <c r="AK101" s="43">
        <v>0.0</v>
      </c>
      <c r="AL101" s="43">
        <v>0.0</v>
      </c>
      <c r="AM101" s="43">
        <v>0.0</v>
      </c>
      <c r="AN101" s="43">
        <v>196.0</v>
      </c>
      <c r="AO101" s="19">
        <v>3899.4166666666665</v>
      </c>
      <c r="AP101" s="20">
        <v>3899.42</v>
      </c>
      <c r="AQ101" s="20">
        <v>3899.42</v>
      </c>
      <c r="AR101" s="21">
        <v>0.0</v>
      </c>
      <c r="AS101" s="21">
        <v>0.0</v>
      </c>
    </row>
    <row r="102" ht="14.25" customHeight="1">
      <c r="A102" s="15">
        <v>98.0</v>
      </c>
      <c r="B102" s="44" t="s">
        <v>174</v>
      </c>
      <c r="C102" s="45" t="s">
        <v>151</v>
      </c>
      <c r="D102" s="17" t="s">
        <v>172</v>
      </c>
      <c r="E102" s="17">
        <v>1600.0</v>
      </c>
      <c r="F102" s="43">
        <v>0.0</v>
      </c>
      <c r="G102" s="43">
        <v>0.0</v>
      </c>
      <c r="H102" s="43">
        <v>0.0</v>
      </c>
      <c r="I102" s="43">
        <v>50.0</v>
      </c>
      <c r="J102" s="43">
        <v>0.0</v>
      </c>
      <c r="K102" s="43">
        <v>0.0</v>
      </c>
      <c r="L102" s="43">
        <v>0.0</v>
      </c>
      <c r="M102" s="43">
        <v>0.0</v>
      </c>
      <c r="N102" s="43">
        <v>300.0</v>
      </c>
      <c r="O102" s="43">
        <v>0.0</v>
      </c>
      <c r="P102" s="43">
        <v>0.0</v>
      </c>
      <c r="Q102" s="43">
        <v>60.0</v>
      </c>
      <c r="R102" s="43">
        <v>650.0</v>
      </c>
      <c r="S102" s="43">
        <v>95.0</v>
      </c>
      <c r="T102" s="43">
        <v>0.0</v>
      </c>
      <c r="U102" s="43">
        <v>0.0</v>
      </c>
      <c r="V102" s="43">
        <v>0.0</v>
      </c>
      <c r="W102" s="43">
        <v>0.0</v>
      </c>
      <c r="X102" s="43">
        <v>0.0</v>
      </c>
      <c r="Y102" s="43">
        <v>100.0</v>
      </c>
      <c r="Z102" s="43">
        <v>0.0</v>
      </c>
      <c r="AA102" s="43">
        <v>0.0</v>
      </c>
      <c r="AB102" s="43">
        <v>0.0</v>
      </c>
      <c r="AC102" s="43">
        <v>0.0</v>
      </c>
      <c r="AD102" s="43">
        <v>280.0</v>
      </c>
      <c r="AE102" s="43">
        <v>560.0</v>
      </c>
      <c r="AF102" s="43">
        <v>83.08999999999999</v>
      </c>
      <c r="AG102" s="43">
        <v>110.0</v>
      </c>
      <c r="AH102" s="43">
        <v>30.0</v>
      </c>
      <c r="AI102" s="43">
        <v>256.0</v>
      </c>
      <c r="AJ102" s="43">
        <v>0.0</v>
      </c>
      <c r="AK102" s="43">
        <v>0.0</v>
      </c>
      <c r="AL102" s="43">
        <v>0.0</v>
      </c>
      <c r="AM102" s="43">
        <v>0.0</v>
      </c>
      <c r="AN102" s="43">
        <v>116.0</v>
      </c>
      <c r="AO102" s="19">
        <v>2690.09</v>
      </c>
      <c r="AP102" s="20">
        <v>2690.09</v>
      </c>
      <c r="AQ102" s="20">
        <v>2690.09</v>
      </c>
      <c r="AR102" s="21">
        <v>0.0</v>
      </c>
      <c r="AS102" s="21">
        <v>0.0</v>
      </c>
    </row>
    <row r="103" ht="14.25" customHeight="1">
      <c r="A103" s="15">
        <v>99.0</v>
      </c>
      <c r="B103" s="44" t="s">
        <v>175</v>
      </c>
      <c r="C103" s="16" t="s">
        <v>148</v>
      </c>
      <c r="D103" s="17" t="s">
        <v>156</v>
      </c>
      <c r="E103" s="17">
        <v>1600.0</v>
      </c>
      <c r="F103" s="50">
        <v>0.0</v>
      </c>
      <c r="G103" s="50">
        <v>0.0</v>
      </c>
      <c r="H103" s="50">
        <v>400.0</v>
      </c>
      <c r="I103" s="50">
        <v>200.0</v>
      </c>
      <c r="J103" s="50">
        <v>0.0</v>
      </c>
      <c r="K103" s="50">
        <v>0.0</v>
      </c>
      <c r="L103" s="50">
        <v>0.0</v>
      </c>
      <c r="M103" s="50">
        <v>0.0</v>
      </c>
      <c r="N103" s="50">
        <v>50.0</v>
      </c>
      <c r="O103" s="50">
        <v>58.0</v>
      </c>
      <c r="P103" s="50">
        <v>0.0</v>
      </c>
      <c r="Q103" s="50">
        <v>40.0</v>
      </c>
      <c r="R103" s="50">
        <v>100.0</v>
      </c>
      <c r="S103" s="50">
        <v>247.5</v>
      </c>
      <c r="T103" s="50">
        <v>0.0</v>
      </c>
      <c r="U103" s="50">
        <v>0.0</v>
      </c>
      <c r="V103" s="50">
        <v>0.0</v>
      </c>
      <c r="W103" s="50">
        <v>0.0</v>
      </c>
      <c r="X103" s="50">
        <v>0.0</v>
      </c>
      <c r="Y103" s="50">
        <v>0.0</v>
      </c>
      <c r="Z103" s="50">
        <v>0.0</v>
      </c>
      <c r="AA103" s="50">
        <v>0.0</v>
      </c>
      <c r="AB103" s="50">
        <v>0.0</v>
      </c>
      <c r="AC103" s="50">
        <v>0.0</v>
      </c>
      <c r="AD103" s="50">
        <v>336.0</v>
      </c>
      <c r="AE103" s="50">
        <v>672.0</v>
      </c>
      <c r="AF103" s="50">
        <v>179.0</v>
      </c>
      <c r="AG103" s="50">
        <v>120.0</v>
      </c>
      <c r="AH103" s="50">
        <v>0.0</v>
      </c>
      <c r="AI103" s="50">
        <v>256.0</v>
      </c>
      <c r="AJ103" s="50">
        <v>0.0</v>
      </c>
      <c r="AK103" s="50">
        <v>0.0</v>
      </c>
      <c r="AL103" s="50">
        <v>50.0</v>
      </c>
      <c r="AM103" s="50">
        <v>0.0</v>
      </c>
      <c r="AN103" s="50">
        <v>60.0</v>
      </c>
      <c r="AO103" s="52">
        <v>2768.5</v>
      </c>
      <c r="AP103" s="38">
        <v>2768.5</v>
      </c>
      <c r="AQ103" s="38">
        <v>2768.5</v>
      </c>
      <c r="AR103" s="21">
        <v>0.0</v>
      </c>
      <c r="AS103" s="21">
        <v>0.0</v>
      </c>
    </row>
    <row r="104" ht="14.25" customHeight="1">
      <c r="A104" s="46">
        <v>100.0</v>
      </c>
      <c r="B104" s="3" t="s">
        <v>176</v>
      </c>
      <c r="C104" s="16" t="s">
        <v>148</v>
      </c>
      <c r="D104" s="17" t="s">
        <v>149</v>
      </c>
      <c r="E104" s="17">
        <v>1600.0</v>
      </c>
      <c r="F104" s="43">
        <v>0.0</v>
      </c>
      <c r="G104" s="43">
        <v>0.0</v>
      </c>
      <c r="H104" s="43">
        <v>0.0</v>
      </c>
      <c r="I104" s="43">
        <v>650.0</v>
      </c>
      <c r="J104" s="43">
        <v>0.0</v>
      </c>
      <c r="K104" s="43">
        <v>0.0</v>
      </c>
      <c r="L104" s="43">
        <v>0.0</v>
      </c>
      <c r="M104" s="43">
        <v>0.0</v>
      </c>
      <c r="N104" s="43">
        <v>0.0</v>
      </c>
      <c r="O104" s="43">
        <v>40.0</v>
      </c>
      <c r="P104" s="43">
        <v>0.0</v>
      </c>
      <c r="Q104" s="43">
        <v>215.0</v>
      </c>
      <c r="R104" s="43">
        <v>100.0</v>
      </c>
      <c r="S104" s="43">
        <v>202.5</v>
      </c>
      <c r="T104" s="43">
        <v>0.0</v>
      </c>
      <c r="U104" s="43">
        <v>0.0</v>
      </c>
      <c r="V104" s="43">
        <v>0.0</v>
      </c>
      <c r="W104" s="43">
        <v>0.0</v>
      </c>
      <c r="X104" s="43">
        <v>0.0</v>
      </c>
      <c r="Y104" s="43">
        <v>100.0</v>
      </c>
      <c r="Z104" s="43">
        <v>0.0</v>
      </c>
      <c r="AA104" s="43">
        <v>0.0</v>
      </c>
      <c r="AB104" s="43">
        <v>0.0</v>
      </c>
      <c r="AC104" s="43">
        <v>0.0</v>
      </c>
      <c r="AD104" s="43">
        <v>280.0</v>
      </c>
      <c r="AE104" s="43">
        <v>560.0</v>
      </c>
      <c r="AF104" s="43">
        <v>306.24999999999994</v>
      </c>
      <c r="AG104" s="43">
        <v>180.0</v>
      </c>
      <c r="AH104" s="43">
        <v>270.0</v>
      </c>
      <c r="AI104" s="43">
        <v>256.0</v>
      </c>
      <c r="AJ104" s="43">
        <v>40.0</v>
      </c>
      <c r="AK104" s="43">
        <v>1200.0</v>
      </c>
      <c r="AL104" s="43">
        <v>0.0</v>
      </c>
      <c r="AM104" s="43">
        <v>0.0</v>
      </c>
      <c r="AN104" s="43">
        <v>116.0</v>
      </c>
      <c r="AO104" s="19">
        <v>4515.75</v>
      </c>
      <c r="AP104" s="20">
        <v>4515.75</v>
      </c>
      <c r="AQ104" s="20">
        <v>4515.75</v>
      </c>
      <c r="AR104" s="21">
        <v>0.0</v>
      </c>
      <c r="AS104" s="21">
        <v>0.0</v>
      </c>
    </row>
    <row r="105" ht="14.25" customHeight="1">
      <c r="A105" s="15">
        <v>101.0</v>
      </c>
      <c r="B105" s="44" t="s">
        <v>177</v>
      </c>
      <c r="C105" s="45" t="s">
        <v>151</v>
      </c>
      <c r="D105" s="17" t="s">
        <v>172</v>
      </c>
      <c r="E105" s="17">
        <v>1600.0</v>
      </c>
      <c r="F105" s="43">
        <v>333.33</v>
      </c>
      <c r="G105" s="43">
        <v>0.0</v>
      </c>
      <c r="H105" s="43">
        <v>0.0</v>
      </c>
      <c r="I105" s="43">
        <v>50.0</v>
      </c>
      <c r="J105" s="43">
        <v>0.0</v>
      </c>
      <c r="K105" s="43">
        <v>0.0</v>
      </c>
      <c r="L105" s="43">
        <v>0.0</v>
      </c>
      <c r="M105" s="43">
        <v>0.0</v>
      </c>
      <c r="N105" s="43">
        <v>300.0</v>
      </c>
      <c r="O105" s="43">
        <v>0.0</v>
      </c>
      <c r="P105" s="43">
        <v>0.0</v>
      </c>
      <c r="Q105" s="43">
        <v>81.66</v>
      </c>
      <c r="R105" s="43">
        <v>350.0</v>
      </c>
      <c r="S105" s="43">
        <v>135.0</v>
      </c>
      <c r="T105" s="43">
        <v>0.0</v>
      </c>
      <c r="U105" s="43">
        <v>0.0</v>
      </c>
      <c r="V105" s="43">
        <v>0.0</v>
      </c>
      <c r="W105" s="43">
        <v>0.0</v>
      </c>
      <c r="X105" s="43">
        <v>300.0</v>
      </c>
      <c r="Y105" s="43">
        <v>100.0</v>
      </c>
      <c r="Z105" s="43">
        <v>0.0</v>
      </c>
      <c r="AA105" s="43">
        <v>0.0</v>
      </c>
      <c r="AB105" s="43">
        <v>0.0</v>
      </c>
      <c r="AC105" s="43">
        <v>0.0</v>
      </c>
      <c r="AD105" s="43">
        <v>280.0</v>
      </c>
      <c r="AE105" s="43">
        <v>560.0</v>
      </c>
      <c r="AF105" s="43">
        <v>140.16</v>
      </c>
      <c r="AG105" s="43">
        <v>130.0</v>
      </c>
      <c r="AH105" s="43">
        <v>0.0</v>
      </c>
      <c r="AI105" s="43">
        <v>56.0</v>
      </c>
      <c r="AJ105" s="43">
        <v>10.0</v>
      </c>
      <c r="AK105" s="43">
        <v>0.0</v>
      </c>
      <c r="AL105" s="43">
        <v>100.0</v>
      </c>
      <c r="AM105" s="43">
        <v>0.0</v>
      </c>
      <c r="AN105" s="43">
        <v>76.0</v>
      </c>
      <c r="AO105" s="19">
        <v>3002.1499999999996</v>
      </c>
      <c r="AP105" s="20">
        <v>3002.15</v>
      </c>
      <c r="AQ105" s="20">
        <v>3002.15</v>
      </c>
      <c r="AR105" s="21">
        <v>0.0</v>
      </c>
      <c r="AS105" s="21">
        <v>0.0</v>
      </c>
    </row>
    <row r="106" ht="14.25" customHeight="1">
      <c r="A106" s="46">
        <v>102.0</v>
      </c>
      <c r="B106" s="3" t="s">
        <v>178</v>
      </c>
      <c r="C106" s="16" t="s">
        <v>151</v>
      </c>
      <c r="D106" s="17" t="s">
        <v>152</v>
      </c>
      <c r="E106" s="17">
        <v>1600.0</v>
      </c>
      <c r="F106" s="43">
        <v>333.0</v>
      </c>
      <c r="G106" s="43">
        <v>0.0</v>
      </c>
      <c r="H106" s="43">
        <v>400.0</v>
      </c>
      <c r="I106" s="43">
        <v>0.0</v>
      </c>
      <c r="J106" s="43">
        <v>0.0</v>
      </c>
      <c r="K106" s="43">
        <v>0.0</v>
      </c>
      <c r="L106" s="43">
        <v>0.0</v>
      </c>
      <c r="M106" s="43">
        <v>0.0</v>
      </c>
      <c r="N106" s="43">
        <v>0.0</v>
      </c>
      <c r="O106" s="43">
        <v>0.0</v>
      </c>
      <c r="P106" s="43">
        <v>0.0</v>
      </c>
      <c r="Q106" s="43">
        <v>16.66</v>
      </c>
      <c r="R106" s="43">
        <v>150.0</v>
      </c>
      <c r="S106" s="43">
        <v>20.0</v>
      </c>
      <c r="T106" s="43">
        <v>0.0</v>
      </c>
      <c r="U106" s="43">
        <v>0.0</v>
      </c>
      <c r="V106" s="43">
        <v>0.0</v>
      </c>
      <c r="W106" s="43">
        <v>0.0</v>
      </c>
      <c r="X106" s="43">
        <v>0.0</v>
      </c>
      <c r="Y106" s="43">
        <v>0.0</v>
      </c>
      <c r="Z106" s="43">
        <v>0.0</v>
      </c>
      <c r="AA106" s="43">
        <v>0.0</v>
      </c>
      <c r="AB106" s="43">
        <v>0.0</v>
      </c>
      <c r="AC106" s="43">
        <v>0.0</v>
      </c>
      <c r="AD106" s="43">
        <v>364.0</v>
      </c>
      <c r="AE106" s="43">
        <v>728.0</v>
      </c>
      <c r="AF106" s="43">
        <v>112.41999999999997</v>
      </c>
      <c r="AG106" s="43">
        <v>0.0</v>
      </c>
      <c r="AH106" s="43">
        <v>20.0</v>
      </c>
      <c r="AI106" s="43">
        <v>256.0</v>
      </c>
      <c r="AJ106" s="43">
        <v>0.0</v>
      </c>
      <c r="AK106" s="43">
        <v>0.0</v>
      </c>
      <c r="AL106" s="43">
        <v>0.0</v>
      </c>
      <c r="AM106" s="43">
        <v>0.0</v>
      </c>
      <c r="AN106" s="43">
        <v>144.0</v>
      </c>
      <c r="AO106" s="19">
        <v>2544.08</v>
      </c>
      <c r="AP106" s="20">
        <v>2544.08</v>
      </c>
      <c r="AQ106" s="20">
        <v>2544.08</v>
      </c>
      <c r="AR106" s="21">
        <v>0.0</v>
      </c>
      <c r="AS106" s="21">
        <v>0.0</v>
      </c>
    </row>
    <row r="107" ht="14.25" customHeight="1">
      <c r="A107" s="15">
        <v>103.0</v>
      </c>
      <c r="B107" s="44" t="s">
        <v>179</v>
      </c>
      <c r="C107" s="45" t="s">
        <v>148</v>
      </c>
      <c r="D107" s="17" t="s">
        <v>156</v>
      </c>
      <c r="E107" s="17">
        <v>1600.0</v>
      </c>
      <c r="F107" s="43">
        <v>0.0</v>
      </c>
      <c r="G107" s="43">
        <v>0.0</v>
      </c>
      <c r="H107" s="43">
        <v>100.0</v>
      </c>
      <c r="I107" s="43">
        <v>132.5</v>
      </c>
      <c r="J107" s="43">
        <v>0.0</v>
      </c>
      <c r="K107" s="43">
        <v>0.0</v>
      </c>
      <c r="L107" s="43">
        <v>0.0</v>
      </c>
      <c r="M107" s="43">
        <v>0.0</v>
      </c>
      <c r="N107" s="43">
        <v>150.0</v>
      </c>
      <c r="O107" s="43">
        <v>31.0</v>
      </c>
      <c r="P107" s="43">
        <v>0.0</v>
      </c>
      <c r="Q107" s="43">
        <v>115.0</v>
      </c>
      <c r="R107" s="43">
        <v>250.0</v>
      </c>
      <c r="S107" s="43">
        <v>37.5</v>
      </c>
      <c r="T107" s="43">
        <v>0.0</v>
      </c>
      <c r="U107" s="43">
        <v>0.0</v>
      </c>
      <c r="V107" s="43">
        <v>0.0</v>
      </c>
      <c r="W107" s="43">
        <v>0.0</v>
      </c>
      <c r="X107" s="43">
        <v>0.0</v>
      </c>
      <c r="Y107" s="43">
        <v>0.0</v>
      </c>
      <c r="Z107" s="43">
        <v>0.0</v>
      </c>
      <c r="AA107" s="43">
        <v>0.0</v>
      </c>
      <c r="AB107" s="43">
        <v>0.0</v>
      </c>
      <c r="AC107" s="43">
        <v>0.0</v>
      </c>
      <c r="AD107" s="43">
        <v>336.0</v>
      </c>
      <c r="AE107" s="43">
        <v>672.0</v>
      </c>
      <c r="AF107" s="43">
        <v>290.96000000000004</v>
      </c>
      <c r="AG107" s="43">
        <v>120.0</v>
      </c>
      <c r="AH107" s="43">
        <v>70.0</v>
      </c>
      <c r="AI107" s="43">
        <v>256.0</v>
      </c>
      <c r="AJ107" s="43">
        <v>0.0</v>
      </c>
      <c r="AK107" s="43">
        <v>0.0</v>
      </c>
      <c r="AL107" s="43">
        <v>0.0</v>
      </c>
      <c r="AM107" s="43">
        <v>0.0</v>
      </c>
      <c r="AN107" s="43">
        <v>196.0</v>
      </c>
      <c r="AO107" s="19">
        <v>2756.96</v>
      </c>
      <c r="AP107" s="20">
        <v>2756.96</v>
      </c>
      <c r="AQ107" s="20">
        <v>2756.96</v>
      </c>
      <c r="AR107" s="21">
        <v>0.0</v>
      </c>
      <c r="AS107" s="21">
        <v>0.0</v>
      </c>
    </row>
    <row r="108" ht="14.25" customHeight="1">
      <c r="A108" s="46">
        <v>104.0</v>
      </c>
      <c r="B108" s="3" t="s">
        <v>180</v>
      </c>
      <c r="C108" s="16" t="s">
        <v>148</v>
      </c>
      <c r="D108" s="17" t="s">
        <v>149</v>
      </c>
      <c r="E108" s="17">
        <v>1600.0</v>
      </c>
      <c r="F108" s="43">
        <v>1000.0</v>
      </c>
      <c r="G108" s="43">
        <v>0.0</v>
      </c>
      <c r="H108" s="43">
        <v>2000.0</v>
      </c>
      <c r="I108" s="43">
        <v>1562.5</v>
      </c>
      <c r="J108" s="43">
        <v>0.0</v>
      </c>
      <c r="K108" s="43">
        <v>0.0</v>
      </c>
      <c r="L108" s="43">
        <v>0.0</v>
      </c>
      <c r="M108" s="43">
        <v>0.0</v>
      </c>
      <c r="N108" s="43">
        <v>50.0</v>
      </c>
      <c r="O108" s="43">
        <v>30.0</v>
      </c>
      <c r="P108" s="43">
        <v>0.0</v>
      </c>
      <c r="Q108" s="43">
        <v>63.33</v>
      </c>
      <c r="R108" s="43">
        <v>350.0</v>
      </c>
      <c r="S108" s="43">
        <v>234.0</v>
      </c>
      <c r="T108" s="43">
        <v>0.0</v>
      </c>
      <c r="U108" s="43">
        <v>0.0</v>
      </c>
      <c r="V108" s="43">
        <v>0.0</v>
      </c>
      <c r="W108" s="43">
        <v>0.0</v>
      </c>
      <c r="X108" s="43">
        <v>0.0</v>
      </c>
      <c r="Y108" s="43">
        <v>100.0</v>
      </c>
      <c r="Z108" s="43">
        <v>0.0</v>
      </c>
      <c r="AA108" s="43">
        <v>0.0</v>
      </c>
      <c r="AB108" s="43">
        <v>0.0</v>
      </c>
      <c r="AC108" s="43">
        <v>0.0</v>
      </c>
      <c r="AD108" s="43">
        <v>224.0</v>
      </c>
      <c r="AE108" s="43">
        <v>448.0</v>
      </c>
      <c r="AF108" s="43">
        <v>250.14</v>
      </c>
      <c r="AG108" s="43">
        <v>300.0</v>
      </c>
      <c r="AH108" s="43">
        <v>0.0</v>
      </c>
      <c r="AI108" s="43">
        <v>256.0</v>
      </c>
      <c r="AJ108" s="43">
        <v>0.0</v>
      </c>
      <c r="AK108" s="43">
        <v>0.0</v>
      </c>
      <c r="AL108" s="43">
        <v>0.0</v>
      </c>
      <c r="AM108" s="43">
        <v>0.0</v>
      </c>
      <c r="AN108" s="43">
        <v>290.0</v>
      </c>
      <c r="AO108" s="19">
        <v>7157.97</v>
      </c>
      <c r="AP108" s="20">
        <v>7157.97</v>
      </c>
      <c r="AQ108" s="20">
        <v>7157.97</v>
      </c>
      <c r="AR108" s="21">
        <v>0.0</v>
      </c>
      <c r="AS108" s="21">
        <v>0.0</v>
      </c>
    </row>
    <row r="109" ht="14.25" customHeight="1">
      <c r="A109" s="15">
        <v>105.0</v>
      </c>
      <c r="B109" s="44" t="s">
        <v>181</v>
      </c>
      <c r="C109" s="45" t="s">
        <v>148</v>
      </c>
      <c r="D109" s="17" t="s">
        <v>149</v>
      </c>
      <c r="E109" s="17">
        <v>1600.0</v>
      </c>
      <c r="F109" s="43">
        <v>333.33</v>
      </c>
      <c r="G109" s="43">
        <v>0.0</v>
      </c>
      <c r="H109" s="43">
        <v>0.0</v>
      </c>
      <c r="I109" s="43">
        <v>187.5</v>
      </c>
      <c r="J109" s="43">
        <v>0.0</v>
      </c>
      <c r="K109" s="43">
        <v>0.0</v>
      </c>
      <c r="L109" s="43">
        <v>0.0</v>
      </c>
      <c r="M109" s="43">
        <v>0.0</v>
      </c>
      <c r="N109" s="43">
        <v>25.0</v>
      </c>
      <c r="O109" s="43">
        <v>0.0</v>
      </c>
      <c r="P109" s="43">
        <v>0.0</v>
      </c>
      <c r="Q109" s="43">
        <v>40.0</v>
      </c>
      <c r="R109" s="43">
        <v>250.0</v>
      </c>
      <c r="S109" s="43">
        <v>362.5</v>
      </c>
      <c r="T109" s="43">
        <v>0.0</v>
      </c>
      <c r="U109" s="43">
        <v>0.0</v>
      </c>
      <c r="V109" s="43">
        <v>0.0</v>
      </c>
      <c r="W109" s="43">
        <v>0.0</v>
      </c>
      <c r="X109" s="43">
        <v>0.0</v>
      </c>
      <c r="Y109" s="43">
        <v>0.0</v>
      </c>
      <c r="Z109" s="43">
        <v>0.0</v>
      </c>
      <c r="AA109" s="43">
        <v>100.0</v>
      </c>
      <c r="AB109" s="43">
        <v>0.0</v>
      </c>
      <c r="AC109" s="43">
        <v>0.0</v>
      </c>
      <c r="AD109" s="43">
        <v>280.0</v>
      </c>
      <c r="AE109" s="43">
        <v>560.0</v>
      </c>
      <c r="AF109" s="43">
        <v>197.92000000000007</v>
      </c>
      <c r="AG109" s="43">
        <v>110.0</v>
      </c>
      <c r="AH109" s="43">
        <v>120.0</v>
      </c>
      <c r="AI109" s="43">
        <v>256.0</v>
      </c>
      <c r="AJ109" s="43">
        <v>220.0</v>
      </c>
      <c r="AK109" s="43">
        <v>0.0</v>
      </c>
      <c r="AL109" s="43">
        <v>0.0</v>
      </c>
      <c r="AM109" s="43">
        <v>0.0</v>
      </c>
      <c r="AN109" s="43">
        <v>132.0</v>
      </c>
      <c r="AO109" s="19">
        <v>3174.25</v>
      </c>
      <c r="AP109" s="20">
        <v>3174.25</v>
      </c>
      <c r="AQ109" s="20">
        <v>3174.25</v>
      </c>
      <c r="AR109" s="21">
        <v>0.0</v>
      </c>
      <c r="AS109" s="21">
        <v>0.0</v>
      </c>
    </row>
    <row r="110" ht="14.25" customHeight="1">
      <c r="A110" s="46">
        <v>106.0</v>
      </c>
      <c r="B110" s="3" t="s">
        <v>182</v>
      </c>
      <c r="C110" s="16" t="s">
        <v>148</v>
      </c>
      <c r="D110" s="17" t="s">
        <v>154</v>
      </c>
      <c r="E110" s="17">
        <v>1600.0</v>
      </c>
      <c r="F110" s="43">
        <v>300.0</v>
      </c>
      <c r="G110" s="43">
        <v>0.0</v>
      </c>
      <c r="H110" s="43">
        <v>0.0</v>
      </c>
      <c r="I110" s="43">
        <v>50.0</v>
      </c>
      <c r="J110" s="43">
        <v>0.0</v>
      </c>
      <c r="K110" s="43">
        <v>0.0</v>
      </c>
      <c r="L110" s="43">
        <v>0.0</v>
      </c>
      <c r="M110" s="43">
        <v>0.0</v>
      </c>
      <c r="N110" s="43">
        <v>0.0</v>
      </c>
      <c r="O110" s="43">
        <v>0.0</v>
      </c>
      <c r="P110" s="43">
        <v>0.0</v>
      </c>
      <c r="Q110" s="43">
        <v>20.0</v>
      </c>
      <c r="R110" s="43">
        <v>0.0</v>
      </c>
      <c r="S110" s="43">
        <v>22.5</v>
      </c>
      <c r="T110" s="43">
        <v>0.0</v>
      </c>
      <c r="U110" s="43">
        <v>0.0</v>
      </c>
      <c r="V110" s="43">
        <v>0.0</v>
      </c>
      <c r="W110" s="43">
        <v>0.0</v>
      </c>
      <c r="X110" s="43">
        <v>0.0</v>
      </c>
      <c r="Y110" s="43">
        <v>0.0</v>
      </c>
      <c r="Z110" s="43">
        <v>0.0</v>
      </c>
      <c r="AA110" s="43">
        <v>0.0</v>
      </c>
      <c r="AB110" s="43">
        <v>0.0</v>
      </c>
      <c r="AC110" s="43">
        <v>0.0</v>
      </c>
      <c r="AD110" s="43">
        <v>350.0</v>
      </c>
      <c r="AE110" s="43">
        <v>700.0</v>
      </c>
      <c r="AF110" s="43">
        <v>175.57</v>
      </c>
      <c r="AG110" s="43">
        <v>60.0</v>
      </c>
      <c r="AH110" s="43">
        <v>0.0</v>
      </c>
      <c r="AI110" s="43">
        <v>256.0</v>
      </c>
      <c r="AJ110" s="43">
        <v>30.0</v>
      </c>
      <c r="AK110" s="43">
        <v>0.0</v>
      </c>
      <c r="AL110" s="43">
        <v>0.0</v>
      </c>
      <c r="AM110" s="43">
        <v>0.0</v>
      </c>
      <c r="AN110" s="43">
        <v>116.0</v>
      </c>
      <c r="AO110" s="19">
        <v>2080.0699999999997</v>
      </c>
      <c r="AP110" s="20">
        <v>2080.07</v>
      </c>
      <c r="AQ110" s="20">
        <v>2080.07</v>
      </c>
      <c r="AR110" s="21">
        <v>0.0</v>
      </c>
      <c r="AS110" s="21">
        <v>0.0</v>
      </c>
    </row>
    <row r="111" ht="14.25" customHeight="1">
      <c r="A111" s="15">
        <v>107.0</v>
      </c>
      <c r="B111" s="44" t="s">
        <v>183</v>
      </c>
      <c r="C111" s="45" t="s">
        <v>148</v>
      </c>
      <c r="D111" s="17" t="s">
        <v>169</v>
      </c>
      <c r="E111" s="17">
        <v>1600.0</v>
      </c>
      <c r="F111" s="43">
        <v>60.0</v>
      </c>
      <c r="G111" s="43">
        <v>0.0</v>
      </c>
      <c r="H111" s="43">
        <v>350.0</v>
      </c>
      <c r="I111" s="43">
        <v>285.0</v>
      </c>
      <c r="J111" s="43">
        <v>0.0</v>
      </c>
      <c r="K111" s="43">
        <v>0.0</v>
      </c>
      <c r="L111" s="43">
        <v>0.0</v>
      </c>
      <c r="M111" s="43">
        <v>0.0</v>
      </c>
      <c r="N111" s="43">
        <v>50.0</v>
      </c>
      <c r="O111" s="43">
        <v>0.0</v>
      </c>
      <c r="P111" s="43">
        <v>100.0</v>
      </c>
      <c r="Q111" s="43">
        <v>200.66666666666666</v>
      </c>
      <c r="R111" s="43">
        <v>900.0</v>
      </c>
      <c r="S111" s="43">
        <v>215.0</v>
      </c>
      <c r="T111" s="43">
        <v>0.0</v>
      </c>
      <c r="U111" s="43">
        <v>0.0</v>
      </c>
      <c r="V111" s="43">
        <v>0.0</v>
      </c>
      <c r="W111" s="43">
        <v>0.0</v>
      </c>
      <c r="X111" s="43">
        <v>0.0</v>
      </c>
      <c r="Y111" s="43">
        <v>250.0</v>
      </c>
      <c r="Z111" s="43">
        <v>0.0</v>
      </c>
      <c r="AA111" s="43">
        <v>0.0</v>
      </c>
      <c r="AB111" s="43">
        <v>100.0</v>
      </c>
      <c r="AC111" s="43">
        <v>0.0</v>
      </c>
      <c r="AD111" s="43">
        <v>252.0</v>
      </c>
      <c r="AE111" s="43">
        <v>504.0</v>
      </c>
      <c r="AF111" s="43">
        <v>283.3833333333333</v>
      </c>
      <c r="AG111" s="43">
        <v>120.0</v>
      </c>
      <c r="AH111" s="43">
        <v>400.0</v>
      </c>
      <c r="AI111" s="43">
        <v>256.0</v>
      </c>
      <c r="AJ111" s="43">
        <v>0.0</v>
      </c>
      <c r="AK111" s="43">
        <v>0.0</v>
      </c>
      <c r="AL111" s="43">
        <v>0.0</v>
      </c>
      <c r="AM111" s="43">
        <v>0.0</v>
      </c>
      <c r="AN111" s="43">
        <v>40.0</v>
      </c>
      <c r="AO111" s="19">
        <v>4366.05</v>
      </c>
      <c r="AP111" s="20">
        <v>4366.05</v>
      </c>
      <c r="AQ111" s="20">
        <v>4366.05</v>
      </c>
      <c r="AR111" s="21">
        <v>0.0</v>
      </c>
      <c r="AS111" s="21">
        <v>0.0</v>
      </c>
    </row>
    <row r="112" ht="14.25" customHeight="1">
      <c r="A112" s="47">
        <v>108.0</v>
      </c>
      <c r="B112" s="51" t="s">
        <v>184</v>
      </c>
      <c r="C112" s="45" t="s">
        <v>148</v>
      </c>
      <c r="D112" s="17" t="s">
        <v>149</v>
      </c>
      <c r="E112" s="17">
        <v>1600.0</v>
      </c>
      <c r="F112" s="43">
        <v>2500.0</v>
      </c>
      <c r="G112" s="43">
        <v>270.0</v>
      </c>
      <c r="H112" s="43">
        <v>1066.6599999999999</v>
      </c>
      <c r="I112" s="43">
        <v>2287.5</v>
      </c>
      <c r="J112" s="43">
        <v>0.0</v>
      </c>
      <c r="K112" s="43">
        <v>0.0</v>
      </c>
      <c r="L112" s="43">
        <v>0.0</v>
      </c>
      <c r="M112" s="43">
        <v>0.0</v>
      </c>
      <c r="N112" s="43">
        <v>150.0</v>
      </c>
      <c r="O112" s="43">
        <v>30.0</v>
      </c>
      <c r="P112" s="43">
        <v>0.0</v>
      </c>
      <c r="Q112" s="43">
        <v>0.0</v>
      </c>
      <c r="R112" s="43">
        <v>1950.0</v>
      </c>
      <c r="S112" s="43">
        <v>455.0</v>
      </c>
      <c r="T112" s="43">
        <v>0.0</v>
      </c>
      <c r="U112" s="43">
        <v>0.0</v>
      </c>
      <c r="V112" s="43">
        <v>0.0</v>
      </c>
      <c r="W112" s="43">
        <v>0.0</v>
      </c>
      <c r="X112" s="43">
        <v>0.0</v>
      </c>
      <c r="Y112" s="43">
        <v>0.0</v>
      </c>
      <c r="Z112" s="43">
        <v>0.0</v>
      </c>
      <c r="AA112" s="43">
        <v>0.0</v>
      </c>
      <c r="AB112" s="43">
        <v>0.0</v>
      </c>
      <c r="AC112" s="43">
        <v>50.0</v>
      </c>
      <c r="AD112" s="43">
        <v>224.0</v>
      </c>
      <c r="AE112" s="43">
        <v>448.0</v>
      </c>
      <c r="AF112" s="43">
        <v>90.86666666666666</v>
      </c>
      <c r="AG112" s="43">
        <v>80.0</v>
      </c>
      <c r="AH112" s="43">
        <v>200.0</v>
      </c>
      <c r="AI112" s="43">
        <v>256.0</v>
      </c>
      <c r="AJ112" s="43">
        <v>0.0</v>
      </c>
      <c r="AK112" s="43">
        <v>0.0</v>
      </c>
      <c r="AL112" s="43">
        <v>0.0</v>
      </c>
      <c r="AM112" s="43">
        <v>0.0</v>
      </c>
      <c r="AN112" s="43">
        <v>0.0</v>
      </c>
      <c r="AO112" s="19">
        <v>10058.026666666667</v>
      </c>
      <c r="AP112" s="20">
        <v>10058.03</v>
      </c>
      <c r="AQ112" s="20">
        <v>10058.03</v>
      </c>
      <c r="AR112" s="21">
        <v>0.0</v>
      </c>
      <c r="AS112" s="21">
        <v>0.0</v>
      </c>
    </row>
    <row r="113" ht="14.25" customHeight="1">
      <c r="A113" s="46">
        <v>109.0</v>
      </c>
      <c r="B113" s="3" t="s">
        <v>185</v>
      </c>
      <c r="C113" s="16" t="s">
        <v>151</v>
      </c>
      <c r="D113" s="17" t="s">
        <v>172</v>
      </c>
      <c r="E113" s="17">
        <v>1600.0</v>
      </c>
      <c r="F113" s="43">
        <v>333.0</v>
      </c>
      <c r="G113" s="43">
        <v>0.0</v>
      </c>
      <c r="H113" s="43">
        <v>600.0</v>
      </c>
      <c r="I113" s="43">
        <v>50.0</v>
      </c>
      <c r="J113" s="43">
        <v>0.0</v>
      </c>
      <c r="K113" s="43">
        <v>0.0</v>
      </c>
      <c r="L113" s="43">
        <v>0.0</v>
      </c>
      <c r="M113" s="43">
        <v>0.0</v>
      </c>
      <c r="N113" s="43">
        <v>75.0</v>
      </c>
      <c r="O113" s="43">
        <v>0.0</v>
      </c>
      <c r="P113" s="43">
        <v>0.0</v>
      </c>
      <c r="Q113" s="43">
        <v>61.66</v>
      </c>
      <c r="R113" s="43">
        <v>260.0</v>
      </c>
      <c r="S113" s="43">
        <v>50.0</v>
      </c>
      <c r="T113" s="43">
        <v>0.0</v>
      </c>
      <c r="U113" s="43">
        <v>0.0</v>
      </c>
      <c r="V113" s="43">
        <v>0.0</v>
      </c>
      <c r="W113" s="43">
        <v>0.0</v>
      </c>
      <c r="X113" s="43">
        <v>0.0</v>
      </c>
      <c r="Y113" s="43">
        <v>100.0</v>
      </c>
      <c r="Z113" s="43">
        <v>0.0</v>
      </c>
      <c r="AA113" s="43">
        <v>0.0</v>
      </c>
      <c r="AB113" s="43">
        <v>0.0</v>
      </c>
      <c r="AC113" s="43">
        <v>0.0</v>
      </c>
      <c r="AD113" s="43">
        <v>280.0</v>
      </c>
      <c r="AE113" s="43">
        <v>560.0</v>
      </c>
      <c r="AF113" s="43">
        <v>91.94999999999997</v>
      </c>
      <c r="AG113" s="43">
        <v>130.0</v>
      </c>
      <c r="AH113" s="43">
        <v>400.0</v>
      </c>
      <c r="AI113" s="43">
        <v>56.0</v>
      </c>
      <c r="AJ113" s="43">
        <v>20.0</v>
      </c>
      <c r="AK113" s="43">
        <v>0.0</v>
      </c>
      <c r="AL113" s="43">
        <v>100.0</v>
      </c>
      <c r="AM113" s="43">
        <v>0.0</v>
      </c>
      <c r="AN113" s="43">
        <v>102.0</v>
      </c>
      <c r="AO113" s="19">
        <v>3269.6099999999997</v>
      </c>
      <c r="AP113" s="20">
        <v>3269.61</v>
      </c>
      <c r="AQ113" s="20">
        <v>3269.61</v>
      </c>
      <c r="AR113" s="21">
        <v>0.0</v>
      </c>
      <c r="AS113" s="21">
        <v>0.0</v>
      </c>
    </row>
    <row r="114" ht="14.25" customHeight="1">
      <c r="A114" s="15">
        <v>110.0</v>
      </c>
      <c r="B114" s="44" t="s">
        <v>186</v>
      </c>
      <c r="C114" s="45" t="s">
        <v>151</v>
      </c>
      <c r="D114" s="17" t="s">
        <v>154</v>
      </c>
      <c r="E114" s="17">
        <v>1600.0</v>
      </c>
      <c r="F114" s="43">
        <v>0.0</v>
      </c>
      <c r="G114" s="43">
        <v>0.0</v>
      </c>
      <c r="H114" s="43">
        <v>0.0</v>
      </c>
      <c r="I114" s="43">
        <v>0.0</v>
      </c>
      <c r="J114" s="43">
        <v>0.0</v>
      </c>
      <c r="K114" s="43">
        <v>0.0</v>
      </c>
      <c r="L114" s="43">
        <v>0.0</v>
      </c>
      <c r="M114" s="43">
        <v>0.0</v>
      </c>
      <c r="N114" s="43">
        <v>0.0</v>
      </c>
      <c r="O114" s="43">
        <v>0.0</v>
      </c>
      <c r="P114" s="43">
        <v>0.0</v>
      </c>
      <c r="Q114" s="43">
        <v>0.0</v>
      </c>
      <c r="R114" s="43">
        <v>0.0</v>
      </c>
      <c r="S114" s="43">
        <v>0.0</v>
      </c>
      <c r="T114" s="43">
        <v>0.0</v>
      </c>
      <c r="U114" s="43">
        <v>0.0</v>
      </c>
      <c r="V114" s="43">
        <v>0.0</v>
      </c>
      <c r="W114" s="43">
        <v>0.0</v>
      </c>
      <c r="X114" s="43">
        <v>0.0</v>
      </c>
      <c r="Y114" s="43">
        <v>0.0</v>
      </c>
      <c r="Z114" s="43">
        <v>0.0</v>
      </c>
      <c r="AA114" s="43">
        <v>0.0</v>
      </c>
      <c r="AB114" s="43">
        <v>0.0</v>
      </c>
      <c r="AC114" s="43">
        <v>0.0</v>
      </c>
      <c r="AD114" s="43">
        <v>0.0</v>
      </c>
      <c r="AE114" s="43">
        <v>0.0</v>
      </c>
      <c r="AF114" s="43">
        <v>0.0</v>
      </c>
      <c r="AG114" s="43">
        <v>0.0</v>
      </c>
      <c r="AH114" s="43">
        <v>0.0</v>
      </c>
      <c r="AI114" s="43">
        <v>0.0</v>
      </c>
      <c r="AJ114" s="43">
        <v>0.0</v>
      </c>
      <c r="AK114" s="43">
        <v>0.0</v>
      </c>
      <c r="AL114" s="43">
        <v>0.0</v>
      </c>
      <c r="AM114" s="43">
        <v>0.0</v>
      </c>
      <c r="AN114" s="43">
        <v>0.0</v>
      </c>
      <c r="AO114" s="19">
        <v>0.0</v>
      </c>
      <c r="AP114" s="20">
        <v>0.0</v>
      </c>
      <c r="AQ114" s="20">
        <v>0.0</v>
      </c>
      <c r="AR114" s="21">
        <v>0.0</v>
      </c>
      <c r="AS114" s="21">
        <v>0.0</v>
      </c>
    </row>
    <row r="115" ht="14.25" customHeight="1">
      <c r="A115" s="47">
        <v>111.0</v>
      </c>
      <c r="B115" s="51" t="s">
        <v>187</v>
      </c>
      <c r="C115" s="45" t="s">
        <v>151</v>
      </c>
      <c r="D115" s="17" t="s">
        <v>152</v>
      </c>
      <c r="E115" s="17">
        <v>1600.0</v>
      </c>
      <c r="F115" s="43">
        <v>0.0</v>
      </c>
      <c r="G115" s="43">
        <v>0.0</v>
      </c>
      <c r="H115" s="43">
        <v>0.0</v>
      </c>
      <c r="I115" s="43">
        <v>0.0</v>
      </c>
      <c r="J115" s="43">
        <v>0.0</v>
      </c>
      <c r="K115" s="43">
        <v>0.0</v>
      </c>
      <c r="L115" s="43">
        <v>0.0</v>
      </c>
      <c r="M115" s="43">
        <v>0.0</v>
      </c>
      <c r="N115" s="43">
        <v>0.0</v>
      </c>
      <c r="O115" s="43">
        <v>0.0</v>
      </c>
      <c r="P115" s="43">
        <v>0.0</v>
      </c>
      <c r="Q115" s="43">
        <v>0.0</v>
      </c>
      <c r="R115" s="43">
        <v>0.0</v>
      </c>
      <c r="S115" s="43">
        <v>0.0</v>
      </c>
      <c r="T115" s="43">
        <v>0.0</v>
      </c>
      <c r="U115" s="43">
        <v>0.0</v>
      </c>
      <c r="V115" s="43">
        <v>0.0</v>
      </c>
      <c r="W115" s="43">
        <v>0.0</v>
      </c>
      <c r="X115" s="43">
        <v>0.0</v>
      </c>
      <c r="Y115" s="43">
        <v>0.0</v>
      </c>
      <c r="Z115" s="43">
        <v>0.0</v>
      </c>
      <c r="AA115" s="43">
        <v>0.0</v>
      </c>
      <c r="AB115" s="43">
        <v>0.0</v>
      </c>
      <c r="AC115" s="43">
        <v>0.0</v>
      </c>
      <c r="AD115" s="43">
        <v>0.0</v>
      </c>
      <c r="AE115" s="43">
        <v>0.0</v>
      </c>
      <c r="AF115" s="43">
        <v>0.0</v>
      </c>
      <c r="AG115" s="43">
        <v>0.0</v>
      </c>
      <c r="AH115" s="43">
        <v>0.0</v>
      </c>
      <c r="AI115" s="43">
        <v>0.0</v>
      </c>
      <c r="AJ115" s="43">
        <v>0.0</v>
      </c>
      <c r="AK115" s="43">
        <v>0.0</v>
      </c>
      <c r="AL115" s="43">
        <v>0.0</v>
      </c>
      <c r="AM115" s="43">
        <v>0.0</v>
      </c>
      <c r="AN115" s="43">
        <v>0.0</v>
      </c>
      <c r="AO115" s="19">
        <v>0.0</v>
      </c>
      <c r="AP115" s="20">
        <v>0.0</v>
      </c>
      <c r="AQ115" s="20">
        <v>0.0</v>
      </c>
      <c r="AR115" s="21">
        <v>0.0</v>
      </c>
      <c r="AS115" s="21">
        <v>0.0</v>
      </c>
    </row>
    <row r="116" ht="14.25" customHeight="1">
      <c r="A116" s="15">
        <v>112.0</v>
      </c>
      <c r="B116" s="44" t="s">
        <v>188</v>
      </c>
      <c r="C116" s="16" t="s">
        <v>151</v>
      </c>
      <c r="D116" s="17" t="s">
        <v>152</v>
      </c>
      <c r="E116" s="17">
        <v>1600.0</v>
      </c>
      <c r="F116" s="43">
        <v>0.0</v>
      </c>
      <c r="G116" s="43">
        <v>0.0</v>
      </c>
      <c r="H116" s="43">
        <v>0.0</v>
      </c>
      <c r="I116" s="43">
        <v>0.0</v>
      </c>
      <c r="J116" s="43">
        <v>0.0</v>
      </c>
      <c r="K116" s="43">
        <v>0.0</v>
      </c>
      <c r="L116" s="43">
        <v>0.0</v>
      </c>
      <c r="M116" s="43">
        <v>0.0</v>
      </c>
      <c r="N116" s="43">
        <v>300.0</v>
      </c>
      <c r="O116" s="43">
        <v>0.0</v>
      </c>
      <c r="P116" s="43">
        <v>0.0</v>
      </c>
      <c r="Q116" s="43">
        <v>0.0</v>
      </c>
      <c r="R116" s="43">
        <v>150.0</v>
      </c>
      <c r="S116" s="43">
        <v>50.0</v>
      </c>
      <c r="T116" s="43">
        <v>0.0</v>
      </c>
      <c r="U116" s="43">
        <v>0.0</v>
      </c>
      <c r="V116" s="43">
        <v>0.0</v>
      </c>
      <c r="W116" s="43">
        <v>0.0</v>
      </c>
      <c r="X116" s="43">
        <v>0.0</v>
      </c>
      <c r="Y116" s="43">
        <v>0.0</v>
      </c>
      <c r="Z116" s="43">
        <v>0.0</v>
      </c>
      <c r="AA116" s="43">
        <v>0.0</v>
      </c>
      <c r="AB116" s="43">
        <v>0.0</v>
      </c>
      <c r="AC116" s="43">
        <v>0.0</v>
      </c>
      <c r="AD116" s="43">
        <v>336.0</v>
      </c>
      <c r="AE116" s="43">
        <v>672.0</v>
      </c>
      <c r="AF116" s="43">
        <v>82.46999999999998</v>
      </c>
      <c r="AG116" s="43">
        <v>100.0</v>
      </c>
      <c r="AH116" s="43">
        <v>0.0</v>
      </c>
      <c r="AI116" s="43">
        <v>56.0</v>
      </c>
      <c r="AJ116" s="43">
        <v>0.0</v>
      </c>
      <c r="AK116" s="43">
        <v>0.0</v>
      </c>
      <c r="AL116" s="43">
        <v>0.0</v>
      </c>
      <c r="AM116" s="43">
        <v>0.0</v>
      </c>
      <c r="AN116" s="43">
        <v>40.0</v>
      </c>
      <c r="AO116" s="19">
        <v>1786.47</v>
      </c>
      <c r="AP116" s="20">
        <v>1786.47</v>
      </c>
      <c r="AQ116" s="20">
        <v>1786.47</v>
      </c>
      <c r="AR116" s="21">
        <v>0.0</v>
      </c>
      <c r="AS116" s="21">
        <v>0.0</v>
      </c>
    </row>
    <row r="117" ht="14.25" customHeight="1">
      <c r="A117" s="47">
        <v>113.0</v>
      </c>
      <c r="B117" s="3" t="s">
        <v>189</v>
      </c>
      <c r="C117" s="16" t="s">
        <v>148</v>
      </c>
      <c r="D117" s="17" t="s">
        <v>149</v>
      </c>
      <c r="E117" s="17">
        <v>1600.0</v>
      </c>
      <c r="F117" s="43">
        <v>1500.0</v>
      </c>
      <c r="G117" s="43">
        <v>0.0</v>
      </c>
      <c r="H117" s="43">
        <v>4100.0</v>
      </c>
      <c r="I117" s="43">
        <v>2441.666666666667</v>
      </c>
      <c r="J117" s="43">
        <v>0.0</v>
      </c>
      <c r="K117" s="43">
        <v>0.0</v>
      </c>
      <c r="L117" s="43">
        <v>0.0</v>
      </c>
      <c r="M117" s="43">
        <v>0.0</v>
      </c>
      <c r="N117" s="43">
        <v>0.0</v>
      </c>
      <c r="O117" s="43">
        <v>0.0</v>
      </c>
      <c r="P117" s="43">
        <v>0.0</v>
      </c>
      <c r="Q117" s="43">
        <v>45.0</v>
      </c>
      <c r="R117" s="43">
        <v>1050.0</v>
      </c>
      <c r="S117" s="43">
        <v>195.0</v>
      </c>
      <c r="T117" s="43">
        <v>0.0</v>
      </c>
      <c r="U117" s="43">
        <v>0.0</v>
      </c>
      <c r="V117" s="43">
        <v>0.0</v>
      </c>
      <c r="W117" s="43">
        <v>0.0</v>
      </c>
      <c r="X117" s="43">
        <v>0.0</v>
      </c>
      <c r="Y117" s="43">
        <v>0.0</v>
      </c>
      <c r="Z117" s="43">
        <v>0.0</v>
      </c>
      <c r="AA117" s="43">
        <v>0.0</v>
      </c>
      <c r="AB117" s="43">
        <v>100.0</v>
      </c>
      <c r="AC117" s="43">
        <v>0.0</v>
      </c>
      <c r="AD117" s="43">
        <v>224.0</v>
      </c>
      <c r="AE117" s="43">
        <v>448.0</v>
      </c>
      <c r="AF117" s="43">
        <v>84.33333333333333</v>
      </c>
      <c r="AG117" s="43">
        <v>210.0</v>
      </c>
      <c r="AH117" s="43">
        <v>0.0</v>
      </c>
      <c r="AI117" s="43">
        <v>256.0</v>
      </c>
      <c r="AJ117" s="43">
        <v>0.0</v>
      </c>
      <c r="AK117" s="43">
        <v>0.0</v>
      </c>
      <c r="AL117" s="43">
        <v>0.0</v>
      </c>
      <c r="AM117" s="43">
        <v>0.0</v>
      </c>
      <c r="AN117" s="43">
        <v>48.0</v>
      </c>
      <c r="AO117" s="19">
        <v>10702.000000000002</v>
      </c>
      <c r="AP117" s="20">
        <v>10702.0</v>
      </c>
      <c r="AQ117" s="20">
        <v>10702.0</v>
      </c>
      <c r="AR117" s="21">
        <v>0.0</v>
      </c>
      <c r="AS117" s="21">
        <v>0.0</v>
      </c>
    </row>
    <row r="118" ht="45.0" customHeight="1">
      <c r="A118" s="53" t="s">
        <v>190</v>
      </c>
      <c r="B118" s="54"/>
      <c r="C118" s="54"/>
      <c r="D118" s="54"/>
      <c r="E118" s="55">
        <f t="shared" ref="E118:AN118" si="5">SUM(E5:E117)</f>
        <v>181200</v>
      </c>
      <c r="F118" s="56">
        <f t="shared" si="5"/>
        <v>21161.74333</v>
      </c>
      <c r="G118" s="56">
        <f t="shared" si="5"/>
        <v>4793.5</v>
      </c>
      <c r="H118" s="56">
        <f t="shared" si="5"/>
        <v>11799.98</v>
      </c>
      <c r="I118" s="56">
        <f t="shared" si="5"/>
        <v>24790.42667</v>
      </c>
      <c r="J118" s="56">
        <f t="shared" si="5"/>
        <v>300</v>
      </c>
      <c r="K118" s="56">
        <f t="shared" si="5"/>
        <v>0</v>
      </c>
      <c r="L118" s="56">
        <f t="shared" si="5"/>
        <v>420</v>
      </c>
      <c r="M118" s="56">
        <f t="shared" si="5"/>
        <v>0</v>
      </c>
      <c r="N118" s="56">
        <f t="shared" si="5"/>
        <v>10290.11</v>
      </c>
      <c r="O118" s="56">
        <f t="shared" si="5"/>
        <v>9066.33</v>
      </c>
      <c r="P118" s="56">
        <f t="shared" si="5"/>
        <v>1600</v>
      </c>
      <c r="Q118" s="56">
        <f t="shared" si="5"/>
        <v>6446.046333</v>
      </c>
      <c r="R118" s="56">
        <f t="shared" si="5"/>
        <v>25180</v>
      </c>
      <c r="S118" s="56">
        <f t="shared" si="5"/>
        <v>20397.145</v>
      </c>
      <c r="T118" s="56">
        <f t="shared" si="5"/>
        <v>0</v>
      </c>
      <c r="U118" s="56">
        <f t="shared" si="5"/>
        <v>2160</v>
      </c>
      <c r="V118" s="56">
        <f t="shared" si="5"/>
        <v>0</v>
      </c>
      <c r="W118" s="56">
        <f t="shared" si="5"/>
        <v>0</v>
      </c>
      <c r="X118" s="56">
        <f t="shared" si="5"/>
        <v>600</v>
      </c>
      <c r="Y118" s="56">
        <f t="shared" si="5"/>
        <v>3550</v>
      </c>
      <c r="Z118" s="56">
        <f t="shared" si="5"/>
        <v>0</v>
      </c>
      <c r="AA118" s="56">
        <f t="shared" si="5"/>
        <v>500</v>
      </c>
      <c r="AB118" s="56">
        <f t="shared" si="5"/>
        <v>1700</v>
      </c>
      <c r="AC118" s="56">
        <f t="shared" si="5"/>
        <v>410</v>
      </c>
      <c r="AD118" s="56">
        <f t="shared" si="5"/>
        <v>33480.94</v>
      </c>
      <c r="AE118" s="56">
        <f t="shared" si="5"/>
        <v>66818.68</v>
      </c>
      <c r="AF118" s="56">
        <f t="shared" si="5"/>
        <v>17052.93</v>
      </c>
      <c r="AG118" s="56">
        <f t="shared" si="5"/>
        <v>14130</v>
      </c>
      <c r="AH118" s="56">
        <f t="shared" si="5"/>
        <v>8556</v>
      </c>
      <c r="AI118" s="56">
        <f t="shared" si="5"/>
        <v>19713</v>
      </c>
      <c r="AJ118" s="56">
        <f t="shared" si="5"/>
        <v>2740</v>
      </c>
      <c r="AK118" s="56">
        <f t="shared" si="5"/>
        <v>1900</v>
      </c>
      <c r="AL118" s="56">
        <f t="shared" si="5"/>
        <v>2000</v>
      </c>
      <c r="AM118" s="56">
        <f t="shared" si="5"/>
        <v>216</v>
      </c>
      <c r="AN118" s="56">
        <f t="shared" si="5"/>
        <v>14922</v>
      </c>
      <c r="AO118" s="19">
        <f t="shared" ref="AO118:AO120" si="6">SUM(F118:AN118)</f>
        <v>326694.8313</v>
      </c>
      <c r="AP118" s="57"/>
      <c r="AQ118" s="57"/>
      <c r="AR118" s="57"/>
      <c r="AS118" s="57"/>
    </row>
    <row r="119" ht="45.0" customHeight="1">
      <c r="A119" s="53" t="s">
        <v>191</v>
      </c>
      <c r="B119" s="54"/>
      <c r="C119" s="54"/>
      <c r="D119" s="54"/>
      <c r="E119" s="54"/>
      <c r="F119" s="56">
        <f>'IC01'!V72</f>
        <v>21161.74333</v>
      </c>
      <c r="G119" s="56">
        <f>'IC02'!L28</f>
        <v>4793.5</v>
      </c>
      <c r="H119" s="56">
        <f>'IC03'!L38</f>
        <v>11799.98</v>
      </c>
      <c r="I119" s="56">
        <f>'IC04'!K702</f>
        <v>24789.62238</v>
      </c>
      <c r="J119" s="56">
        <f>'IC05'!L18</f>
        <v>300</v>
      </c>
      <c r="K119" s="56">
        <f>'IC06'!I17</f>
        <v>0</v>
      </c>
      <c r="L119" s="56">
        <f>'IC07'!H18</f>
        <v>420</v>
      </c>
      <c r="M119" s="56">
        <f>'IC08'!I23</f>
        <v>0</v>
      </c>
      <c r="N119" s="56">
        <f>'IC09'!N152</f>
        <v>10290.11</v>
      </c>
      <c r="O119" s="56">
        <f>'IC10'!M121</f>
        <v>9066.33</v>
      </c>
      <c r="P119" s="56">
        <f>'IC11'!J22</f>
        <v>1600</v>
      </c>
      <c r="Q119" s="56">
        <f>'IC12'!K539</f>
        <v>6446.043</v>
      </c>
      <c r="R119" s="56">
        <f>'IC13'!I315</f>
        <v>25180</v>
      </c>
      <c r="S119" s="56">
        <f>'IC14'!O423</f>
        <v>20397.145</v>
      </c>
      <c r="T119" s="56">
        <f>'IC15'!I17</f>
        <v>0</v>
      </c>
      <c r="U119" s="56">
        <f>'IC16'!H54</f>
        <v>2160</v>
      </c>
      <c r="V119" s="56">
        <f>'IC17'!I22</f>
        <v>0</v>
      </c>
      <c r="W119" s="56">
        <f>'ID01'!M19</f>
        <v>0</v>
      </c>
      <c r="X119" s="56">
        <f>'ID02'!L14</f>
        <v>600</v>
      </c>
      <c r="Y119" s="56">
        <f>'ID03'!H41</f>
        <v>3550</v>
      </c>
      <c r="Z119" s="56">
        <f>'ID04'!H16</f>
        <v>0</v>
      </c>
      <c r="AA119" s="56">
        <f>'ID05'!H20</f>
        <v>500</v>
      </c>
      <c r="AB119" s="56">
        <f>'ID06'!F28</f>
        <v>1700</v>
      </c>
      <c r="AC119" s="56">
        <f>'ID07'!F26</f>
        <v>410</v>
      </c>
      <c r="AD119" s="56">
        <f>'ID08'!E118</f>
        <v>33480.94</v>
      </c>
      <c r="AE119" s="56">
        <f>'ID09'!E119</f>
        <v>66818.68</v>
      </c>
      <c r="AF119" s="56">
        <f>'ID10'!F1316</f>
        <v>17099.59</v>
      </c>
      <c r="AG119" s="56">
        <f>'ID11'!E683</f>
        <v>14130</v>
      </c>
      <c r="AH119" s="56">
        <f>'ID12'!E209</f>
        <v>8556</v>
      </c>
      <c r="AI119" s="56">
        <f>'ID13'!E189</f>
        <v>19713</v>
      </c>
      <c r="AJ119" s="56">
        <f>'ID14'!E112</f>
        <v>2740</v>
      </c>
      <c r="AK119" s="56">
        <f>'ID15'!L19</f>
        <v>1900</v>
      </c>
      <c r="AL119" s="56">
        <f>'ID16'!E50</f>
        <v>2000</v>
      </c>
      <c r="AM119" s="56">
        <f>'ID17'!M20</f>
        <v>216</v>
      </c>
      <c r="AN119" s="56">
        <f>'ID18'!E281</f>
        <v>14922</v>
      </c>
      <c r="AO119" s="19">
        <f t="shared" si="6"/>
        <v>326740.6837</v>
      </c>
      <c r="AP119" s="57"/>
      <c r="AQ119" s="57"/>
      <c r="AR119" s="57"/>
      <c r="AS119" s="57"/>
    </row>
    <row r="120" ht="45.0" customHeight="1">
      <c r="A120" s="58" t="s">
        <v>192</v>
      </c>
      <c r="B120" s="59"/>
      <c r="C120" s="59"/>
      <c r="D120" s="59"/>
      <c r="E120" s="59"/>
      <c r="F120" s="60">
        <f t="shared" ref="F120:H120" si="7">F118-F119</f>
        <v>0</v>
      </c>
      <c r="G120" s="60">
        <f t="shared" si="7"/>
        <v>0</v>
      </c>
      <c r="H120" s="60">
        <f t="shared" si="7"/>
        <v>0</v>
      </c>
      <c r="I120" s="60">
        <v>0.0</v>
      </c>
      <c r="J120" s="60">
        <f t="shared" ref="J120:P120" si="8">J118-J119</f>
        <v>0</v>
      </c>
      <c r="K120" s="60">
        <f t="shared" si="8"/>
        <v>0</v>
      </c>
      <c r="L120" s="60">
        <f t="shared" si="8"/>
        <v>0</v>
      </c>
      <c r="M120" s="60">
        <f t="shared" si="8"/>
        <v>0</v>
      </c>
      <c r="N120" s="60">
        <f t="shared" si="8"/>
        <v>0</v>
      </c>
      <c r="O120" s="60">
        <f t="shared" si="8"/>
        <v>0</v>
      </c>
      <c r="P120" s="60">
        <f t="shared" si="8"/>
        <v>0</v>
      </c>
      <c r="Q120" s="60">
        <v>0.0</v>
      </c>
      <c r="R120" s="60">
        <f t="shared" ref="R120:AE120" si="9">R118-R119</f>
        <v>0</v>
      </c>
      <c r="S120" s="60">
        <f t="shared" si="9"/>
        <v>0</v>
      </c>
      <c r="T120" s="60">
        <f t="shared" si="9"/>
        <v>0</v>
      </c>
      <c r="U120" s="60">
        <f t="shared" si="9"/>
        <v>0</v>
      </c>
      <c r="V120" s="60">
        <f t="shared" si="9"/>
        <v>0</v>
      </c>
      <c r="W120" s="60">
        <f t="shared" si="9"/>
        <v>0</v>
      </c>
      <c r="X120" s="60">
        <f t="shared" si="9"/>
        <v>0</v>
      </c>
      <c r="Y120" s="60">
        <f t="shared" si="9"/>
        <v>0</v>
      </c>
      <c r="Z120" s="60">
        <f t="shared" si="9"/>
        <v>0</v>
      </c>
      <c r="AA120" s="60">
        <f t="shared" si="9"/>
        <v>0</v>
      </c>
      <c r="AB120" s="60">
        <f t="shared" si="9"/>
        <v>0</v>
      </c>
      <c r="AC120" s="60">
        <f t="shared" si="9"/>
        <v>0</v>
      </c>
      <c r="AD120" s="60">
        <f t="shared" si="9"/>
        <v>0</v>
      </c>
      <c r="AE120" s="60">
        <f t="shared" si="9"/>
        <v>0</v>
      </c>
      <c r="AF120" s="60">
        <v>0.0</v>
      </c>
      <c r="AG120" s="60">
        <f t="shared" ref="AG120:AI120" si="10">AG118-AG119</f>
        <v>0</v>
      </c>
      <c r="AH120" s="60">
        <f t="shared" si="10"/>
        <v>0</v>
      </c>
      <c r="AI120" s="60">
        <f t="shared" si="10"/>
        <v>0</v>
      </c>
      <c r="AJ120" s="60">
        <v>0.0</v>
      </c>
      <c r="AK120" s="60">
        <v>0.0</v>
      </c>
      <c r="AL120" s="60">
        <f t="shared" ref="AL120:AN120" si="11">AL118-AL119</f>
        <v>0</v>
      </c>
      <c r="AM120" s="60">
        <f t="shared" si="11"/>
        <v>0</v>
      </c>
      <c r="AN120" s="60">
        <f t="shared" si="11"/>
        <v>0</v>
      </c>
      <c r="AO120" s="60">
        <f t="shared" si="6"/>
        <v>0</v>
      </c>
      <c r="AP120" s="61" t="s">
        <v>193</v>
      </c>
      <c r="AQ120" s="62"/>
      <c r="AR120" s="62"/>
      <c r="AS120" s="62"/>
    </row>
    <row r="121" ht="14.2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ht="53.25" customHeight="1">
      <c r="A122" s="1"/>
      <c r="B122" s="63" t="s">
        <v>194</v>
      </c>
      <c r="C122" s="63"/>
      <c r="D122" s="64">
        <v>113.0</v>
      </c>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53.25" customHeight="1">
      <c r="A123" s="1"/>
      <c r="B123" s="65" t="s">
        <v>195</v>
      </c>
      <c r="C123" s="65"/>
      <c r="D123" s="54">
        <f>COUNTA(D5:D117)</f>
        <v>113</v>
      </c>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53.25" customHeight="1">
      <c r="A124" s="1"/>
      <c r="B124" s="66" t="s">
        <v>196</v>
      </c>
      <c r="C124" s="66"/>
      <c r="D124" s="67">
        <f>D122-D123</f>
        <v>0</v>
      </c>
      <c r="E124" s="9" t="s">
        <v>197</v>
      </c>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14.2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4.2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4.2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4.2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4.2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4.2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4.2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4.2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4.2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4.2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4.2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4.2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4.2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4.2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4.2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4.2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4.2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4.2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4.2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4.2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4.2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4.2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4.2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4.2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4.2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4.2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4.2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4.2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4.2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4.2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4.2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4.2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4.2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4.2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4.2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4.2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4.2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4.2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4.2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4.2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4.2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4.2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4.2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4.2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4.2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4.2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4.2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4.2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4.2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4.2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4.2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4.2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4.2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4.2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4.2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4.2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4.2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4.2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4.2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4.2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4.2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4.2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4.2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4.2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4.2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4.2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4.2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4.2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4.2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4.2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4.2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4.2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4.2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4.2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4.2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4.2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4.2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4.2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4.2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4.2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4.2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4.2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4.2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4.2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4.2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4.2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4.2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4.2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4.2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4.2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4.2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4.2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4.2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4.2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4.2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4.2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4.2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4.2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4.2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4.2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4.2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4.2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4.2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4.2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4.2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4.2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4.2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4.2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4.2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4.2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4.2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4.2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4.2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4.2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4.2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4.2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4.2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4.2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4.2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4.2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4.2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4.2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4.2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4.2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4.2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4.2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4.2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4.2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4.2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4.2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4.2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4.2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4.2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4.2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4.2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4.2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4.2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4.2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4.2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4.2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4.2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4.2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4.2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4.2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4.2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4.2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4.2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4.2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4.2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4.2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4.2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4.2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4.2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4.2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4.2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4.2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4.2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4.2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4.2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4.2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4.2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4.2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4.2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4.2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4.2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4.2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4.2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4.2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4.2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4.2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4.2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4.2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4.2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4.2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4.2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4.2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4.2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4.2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4.2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4.2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4.2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4.2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4.2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4.2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4.2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4.2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4.2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4.2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4.2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4.2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4.2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4.2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4.2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4.2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4.2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4.2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4.2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4.2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4.2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4.2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4.2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4.2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4.2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4.2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4.2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4.2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4.2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4.2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4.2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4.2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4.2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4.2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4.2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4.2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4.2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4.2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4.2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4.2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4.2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4.2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4.2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4.2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4.2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4.2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4.2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4.2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4.2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4.2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4.2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4.2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4.2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4.2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4.2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4.2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4.2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4.2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4.2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4.2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4.2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4.2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4.2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4.2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4.2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4.2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4.2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4.2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4.2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4.2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4.2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4.2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4.2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4.2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4.2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4.2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4.2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4.2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4.2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4.2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4.2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4.2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4.2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4.2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4.2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4.2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4.2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4.2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4.2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4.2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4.2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4.2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4.2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4.2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4.2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4.2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4.2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4.2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4.2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4.2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4.2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4.2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4.2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4.2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4.2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4.2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4.2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4.2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4.2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4.2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4.2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4.2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4.2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4.2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4.2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4.2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4.2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4.2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4.2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4.2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4.2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4.2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4.2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4.2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4.2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4.2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4.2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4.2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4.2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4.2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4.2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4.2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4.2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4.2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4.2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4.2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4.2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4.2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4.2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4.2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4.2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4.2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4.2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4.2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4.2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4.2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4.2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4.2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4.2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4.2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4.2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4.2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4.2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4.2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4.2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4.2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4.2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4.2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4.2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4.2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4.2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4.2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4.2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4.2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4.2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4.2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4.2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4.2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4.2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4.2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4.2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4.2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4.2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4.2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4.2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4.2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4.2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4.2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4.2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4.2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4.2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4.2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4.2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4.2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4.2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4.2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4.2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4.2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4.2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4.2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4.2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4.2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4.2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4.2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4.2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4.2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4.2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4.2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4.2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4.2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4.2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4.2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4.2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4.2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4.2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4.2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4.2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4.2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4.2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4.2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4.2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4.2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4.2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4.2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4.2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4.2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4.2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4.2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4.2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4.2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4.2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4.2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4.2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4.2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4.2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4.2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4.2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4.2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4.2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4.2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4.2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4.2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4.2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4.2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4.2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4.2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4.2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4.2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4.2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4.2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4.2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4.2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4.2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4.2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4.2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4.2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4.2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4.2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4.2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4.2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4.2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4.2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4.2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4.2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4.2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4.2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4.2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4.2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4.2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4.2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4.2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4.2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4.2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4.2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4.2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4.2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4.2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4.2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4.2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4.2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4.2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4.2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4.2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4.2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4.2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4.2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4.2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4.2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4.2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4.2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4.2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4.2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4.2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4.2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4.2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4.2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4.2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4.2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4.2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4.2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4.2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4.2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4.2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4.2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4.2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4.2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4.2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4.2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4.2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4.2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4.2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4.2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4.2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4.2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4.2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4.2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4.2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4.2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4.2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4.2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4.2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4.2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4.2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4.2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4.2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4.2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4.2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4.2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4.2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4.2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4.2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4.2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4.2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4.2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4.2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4.2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4.2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4.2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4.2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4.2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4.2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4.2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4.2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4.2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4.2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4.2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4.2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4.2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4.2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4.2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4.2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4.2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4.2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4.2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4.2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4.2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4.2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4.2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4.2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4.2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4.2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4.2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4.2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4.2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4.2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4.2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4.2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4.2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4.2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4.2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4.2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4.2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4.2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4.2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4.2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4.2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4.2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4.2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4.2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4.2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4.2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4.2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4.2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4.2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4.2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4.2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4.2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4.2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4.2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4.2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4.2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4.2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4.2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4.2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4.2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4.2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4.2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4.2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4.2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4.2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4.2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4.2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4.2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4.2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4.2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4.2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4.2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4.2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4.2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4.2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4.2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4.2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4.2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4.2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4.2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4.2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4.2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4.2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4.2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4.2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4.2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4.2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4.2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4.2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4.2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4.2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4.2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4.2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4.2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4.2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4.2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4.2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4.2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4.2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4.2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4.2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4.2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4.2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4.2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4.2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4.2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4.2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4.2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4.2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4.2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4.2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4.2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4.2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4.2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4.2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4.2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4.2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4.2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4.2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4.2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4.2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4.2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4.2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4.2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4.2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4.2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4.2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4.2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4.2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4.2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4.2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4.2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4.2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4.2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4.2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4.2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4.2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4.2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4.2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4.2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4.2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4.2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4.2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4.2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4.2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4.2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4.2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4.2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4.2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4.2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4.2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4.2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4.2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4.2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4.2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4.2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4.2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4.2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4.2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4.2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4.2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4.2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4.2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4.2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4.2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4.2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4.2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4.2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4.2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4.2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4.2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4.2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4.2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4.2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4.2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4.2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4.2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4.2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4.2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4.2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4.2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4.2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4.2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4.2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4.2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4.2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4.2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4.2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4.2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4.2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4.2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4.2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4.2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4.2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4.2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4.2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4.2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4.2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4.2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4.2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4.2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4.2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4.2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4.2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4.2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4.2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4.2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4.2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4.2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4.2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4.2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4.2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4.2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4.2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4.2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4.2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4.2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4.2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4.2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4.2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4.2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4.2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4.2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4.2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4.2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4.2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4.2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4.2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4.2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4.2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4.2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4.2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4.2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4.2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4.2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4.2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4.2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4.2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4.2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4.2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4.2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4.2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4.2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4.2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4.2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4.2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4.2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4.2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4.2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4.2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4.2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4.2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4.2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4.2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4.2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4.2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4.2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4.2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4.2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4.2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4.2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4.2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4.2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4.2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4.2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4.2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4.2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4.2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4.2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4.2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4.2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4.2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4.2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4.2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4.2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4.2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4.2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4.2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4.2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4.2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4.2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4.2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4.2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4.2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4.2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4.2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4.2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4.2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4.2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4.2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4.2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4.2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4.2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4.2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4.2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4.2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4.2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4.2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4.2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4.2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4.2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4.2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4.2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4.2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4.2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4.2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4.2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4.2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4.2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4.2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4.2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4.2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4.2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4.2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4.2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4.2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4.2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4.2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4.2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4.2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4.2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4.2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4.2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4.2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4.2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4.2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4.2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4.2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4.2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4.2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4.2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4.2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4.2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4.2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4.2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4.2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4.2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4.2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4.2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4.2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4.2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4.2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4.2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4.2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4.2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4.2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4.2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4.2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4.2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4.2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4.2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4.2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4.2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4.2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4.2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4.2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4.2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4.2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4.2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4.2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4.2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4.2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4.2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4.2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4.2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4.2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4.2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4.2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4.2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4.2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4.2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4.2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4.2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D124 F120:AO120">
    <cfRule type="cellIs" dxfId="0" priority="1" stopIfTrue="1" operator="notEqual">
      <formula>0</formula>
    </cfRule>
  </conditionalFormatting>
  <conditionalFormatting sqref="G21:G26">
    <cfRule type="cellIs" dxfId="1" priority="2" stopIfTrue="1" operator="greaterThan">
      <formula>300</formula>
    </cfRule>
  </conditionalFormatting>
  <conditionalFormatting sqref="G27:G28">
    <cfRule type="cellIs" dxfId="1" priority="3" stopIfTrue="1" operator="greaterThan">
      <formula>300</formula>
    </cfRule>
  </conditionalFormatting>
  <conditionalFormatting sqref="H47:H53">
    <cfRule type="cellIs" dxfId="1" priority="4" stopIfTrue="1" operator="greaterThan">
      <formula>300</formula>
    </cfRule>
  </conditionalFormatting>
  <conditionalFormatting sqref="J21:K26">
    <cfRule type="cellIs" dxfId="1" priority="5" stopIfTrue="1" operator="greaterThan">
      <formula>300</formula>
    </cfRule>
  </conditionalFormatting>
  <conditionalFormatting sqref="J27:K28">
    <cfRule type="cellIs" dxfId="1" priority="6" stopIfTrue="1" operator="greaterThan">
      <formula>300</formula>
    </cfRule>
  </conditionalFormatting>
  <conditionalFormatting sqref="J47:K53">
    <cfRule type="cellIs" dxfId="1" priority="7" stopIfTrue="1" operator="greaterThan">
      <formula>300</formula>
    </cfRule>
  </conditionalFormatting>
  <conditionalFormatting sqref="K5:K20">
    <cfRule type="cellIs" dxfId="1" priority="8" stopIfTrue="1" operator="greaterThan">
      <formula>1500</formula>
    </cfRule>
  </conditionalFormatting>
  <conditionalFormatting sqref="K29:K32 K42:K46">
    <cfRule type="cellIs" dxfId="1" priority="9" stopIfTrue="1" operator="greaterThan">
      <formula>1500</formula>
    </cfRule>
  </conditionalFormatting>
  <conditionalFormatting sqref="K54:K85">
    <cfRule type="cellIs" dxfId="1" priority="10" stopIfTrue="1" operator="greaterThan">
      <formula>1500</formula>
    </cfRule>
  </conditionalFormatting>
  <conditionalFormatting sqref="L5:L26">
    <cfRule type="cellIs" dxfId="1" priority="11" stopIfTrue="1" operator="greaterThan">
      <formula>300</formula>
    </cfRule>
  </conditionalFormatting>
  <conditionalFormatting sqref="L27:L32">
    <cfRule type="cellIs" dxfId="1" priority="12" stopIfTrue="1" operator="greaterThan">
      <formula>300</formula>
    </cfRule>
  </conditionalFormatting>
  <conditionalFormatting sqref="L42:L85">
    <cfRule type="cellIs" dxfId="1" priority="13" stopIfTrue="1" operator="greaterThan">
      <formula>300</formula>
    </cfRule>
  </conditionalFormatting>
  <conditionalFormatting sqref="M5:M26">
    <cfRule type="cellIs" dxfId="1" priority="14" stopIfTrue="1" operator="greaterThan">
      <formula>200</formula>
    </cfRule>
  </conditionalFormatting>
  <conditionalFormatting sqref="M27:M32">
    <cfRule type="cellIs" dxfId="1" priority="15" stopIfTrue="1" operator="greaterThan">
      <formula>200</formula>
    </cfRule>
  </conditionalFormatting>
  <conditionalFormatting sqref="M42:M85">
    <cfRule type="cellIs" dxfId="1" priority="16" stopIfTrue="1" operator="greaterThan">
      <formula>200</formula>
    </cfRule>
  </conditionalFormatting>
  <conditionalFormatting sqref="P5:P26">
    <cfRule type="cellIs" dxfId="1" priority="17" stopIfTrue="1" operator="greaterThan">
      <formula>600</formula>
    </cfRule>
  </conditionalFormatting>
  <conditionalFormatting sqref="P27:P32">
    <cfRule type="cellIs" dxfId="1" priority="18" stopIfTrue="1" operator="greaterThan">
      <formula>600</formula>
    </cfRule>
  </conditionalFormatting>
  <conditionalFormatting sqref="P42:P85">
    <cfRule type="cellIs" dxfId="1" priority="19" stopIfTrue="1" operator="greaterThan">
      <formula>600</formula>
    </cfRule>
  </conditionalFormatting>
  <conditionalFormatting sqref="Q5:R26">
    <cfRule type="cellIs" dxfId="1" priority="20" stopIfTrue="1" operator="greaterThan">
      <formula>1000</formula>
    </cfRule>
  </conditionalFormatting>
  <conditionalFormatting sqref="Q27:R85">
    <cfRule type="cellIs" dxfId="1" priority="21" stopIfTrue="1" operator="greaterThan">
      <formula>1000</formula>
    </cfRule>
  </conditionalFormatting>
  <conditionalFormatting sqref="S27:S28 S29:T31 S32:S40 S41:T44">
    <cfRule type="cellIs" dxfId="1" priority="22" stopIfTrue="1" operator="greaterThan">
      <formula>200</formula>
    </cfRule>
  </conditionalFormatting>
  <conditionalFormatting sqref="S45:S61 S63:S67">
    <cfRule type="cellIs" dxfId="1" priority="23" stopIfTrue="1" operator="greaterThan">
      <formula>1000</formula>
    </cfRule>
  </conditionalFormatting>
  <conditionalFormatting sqref="S5:T20 S21:S26">
    <cfRule type="cellIs" dxfId="1" priority="24" stopIfTrue="1" operator="greaterThan">
      <formula>200</formula>
    </cfRule>
  </conditionalFormatting>
  <conditionalFormatting sqref="S68:T85">
    <cfRule type="cellIs" dxfId="1" priority="25" stopIfTrue="1" operator="greaterThan">
      <formula>200</formula>
    </cfRule>
  </conditionalFormatting>
  <conditionalFormatting sqref="T45:T67">
    <cfRule type="cellIs" dxfId="1" priority="26" stopIfTrue="1" operator="greaterThan">
      <formula>200</formula>
    </cfRule>
  </conditionalFormatting>
  <conditionalFormatting sqref="U5:U20">
    <cfRule type="cellIs" dxfId="1" priority="27" stopIfTrue="1" operator="greaterThan">
      <formula>100</formula>
    </cfRule>
  </conditionalFormatting>
  <conditionalFormatting sqref="U29:U31 U41:U44">
    <cfRule type="cellIs" dxfId="1" priority="28" stopIfTrue="1" operator="greaterThan">
      <formula>100</formula>
    </cfRule>
  </conditionalFormatting>
  <conditionalFormatting sqref="U45:U50 U52:U67">
    <cfRule type="cellIs" dxfId="1" priority="29" stopIfTrue="1" operator="greaterThan">
      <formula>1000</formula>
    </cfRule>
  </conditionalFormatting>
  <conditionalFormatting sqref="U68:U85">
    <cfRule type="cellIs" dxfId="1" priority="30" stopIfTrue="1" operator="greaterThan">
      <formula>100</formula>
    </cfRule>
  </conditionalFormatting>
  <conditionalFormatting sqref="AD5:AN18 AD19:AF19 AD20:AN26 AH19:AN19">
    <cfRule type="cellIs" dxfId="1" priority="31" stopIfTrue="1" operator="greaterThan">
      <formula>60</formula>
    </cfRule>
  </conditionalFormatting>
  <conditionalFormatting sqref="AD27:AN44">
    <cfRule type="cellIs" dxfId="1" priority="32" stopIfTrue="1" operator="greaterThan">
      <formula>60</formula>
    </cfRule>
  </conditionalFormatting>
  <conditionalFormatting sqref="AD45:AN67">
    <cfRule type="cellIs" dxfId="1" priority="33" stopIfTrue="1" operator="greaterThan">
      <formula>1000</formula>
    </cfRule>
  </conditionalFormatting>
  <conditionalFormatting sqref="AD68:AN85">
    <cfRule type="cellIs" dxfId="1" priority="34" stopIfTrue="1" operator="greaterThan">
      <formula>60</formula>
    </cfRule>
  </conditionalFormatting>
  <conditionalFormatting sqref="AR5:AS26">
    <cfRule type="cellIs" dxfId="0" priority="35" stopIfTrue="1" operator="notEqual">
      <formula>0</formula>
    </cfRule>
  </conditionalFormatting>
  <conditionalFormatting sqref="AR27:AS85">
    <cfRule type="cellIs" dxfId="0" priority="36" stopIfTrue="1" operator="notEqual">
      <formula>0</formula>
    </cfRule>
  </conditionalFormatting>
  <conditionalFormatting sqref="AR86:AS117">
    <cfRule type="cellIs" dxfId="0" priority="37"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0"/>
    <col customWidth="1" min="16" max="32" width="8.0"/>
  </cols>
  <sheetData>
    <row r="1">
      <c r="A1" s="68"/>
      <c r="B1" s="69"/>
      <c r="C1" s="69"/>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230" t="s">
        <v>2863</v>
      </c>
      <c r="B2" s="71"/>
      <c r="C2" s="71"/>
      <c r="D2" s="71"/>
      <c r="E2" s="71"/>
      <c r="F2" s="71"/>
      <c r="G2" s="71"/>
      <c r="H2" s="71"/>
      <c r="I2" s="71"/>
      <c r="J2" s="71"/>
      <c r="K2" s="71"/>
      <c r="L2" s="71"/>
      <c r="M2" s="71"/>
      <c r="N2" s="72"/>
      <c r="O2" s="74"/>
      <c r="P2" s="74"/>
      <c r="Q2" s="74"/>
      <c r="R2" s="74"/>
      <c r="S2" s="74"/>
      <c r="T2" s="74"/>
      <c r="U2" s="74"/>
      <c r="V2" s="74"/>
      <c r="W2" s="74"/>
      <c r="X2" s="74"/>
      <c r="Y2" s="74"/>
      <c r="Z2" s="74"/>
      <c r="AA2" s="74"/>
      <c r="AB2" s="74"/>
      <c r="AC2" s="74"/>
      <c r="AD2" s="74"/>
      <c r="AE2" s="74"/>
      <c r="AF2" s="74"/>
    </row>
    <row r="3">
      <c r="A3" s="287"/>
      <c r="B3" s="287"/>
      <c r="C3" s="287"/>
      <c r="D3" s="287"/>
      <c r="E3" s="287"/>
      <c r="F3" s="287"/>
      <c r="G3" s="287"/>
      <c r="H3" s="287"/>
      <c r="I3" s="287"/>
      <c r="J3" s="287"/>
      <c r="K3" s="287"/>
      <c r="L3" s="287"/>
      <c r="M3" s="287"/>
      <c r="N3" s="287"/>
      <c r="O3" s="74"/>
      <c r="P3" s="74"/>
      <c r="Q3" s="74"/>
      <c r="R3" s="74"/>
      <c r="S3" s="74"/>
      <c r="T3" s="74"/>
      <c r="U3" s="74"/>
      <c r="V3" s="74"/>
      <c r="W3" s="74"/>
      <c r="X3" s="74"/>
      <c r="Y3" s="74"/>
      <c r="Z3" s="74"/>
      <c r="AA3" s="74"/>
      <c r="AB3" s="74"/>
      <c r="AC3" s="74"/>
      <c r="AD3" s="74"/>
      <c r="AE3" s="74"/>
      <c r="AF3" s="74"/>
    </row>
    <row r="4" ht="28.5" customHeight="1">
      <c r="A4" s="75" t="s">
        <v>2864</v>
      </c>
      <c r="B4" s="71"/>
      <c r="C4" s="71"/>
      <c r="D4" s="71"/>
      <c r="E4" s="71"/>
      <c r="F4" s="71"/>
      <c r="G4" s="71"/>
      <c r="H4" s="71"/>
      <c r="I4" s="71"/>
      <c r="J4" s="71"/>
      <c r="K4" s="71"/>
      <c r="L4" s="71"/>
      <c r="M4" s="71"/>
      <c r="N4" s="72"/>
      <c r="O4" s="74"/>
      <c r="P4" s="74"/>
      <c r="Q4" s="74"/>
      <c r="R4" s="74"/>
      <c r="S4" s="74"/>
      <c r="T4" s="74"/>
      <c r="U4" s="74"/>
      <c r="V4" s="74"/>
      <c r="W4" s="74"/>
      <c r="X4" s="74"/>
      <c r="Y4" s="74"/>
      <c r="Z4" s="74"/>
      <c r="AA4" s="74"/>
      <c r="AB4" s="74"/>
      <c r="AC4" s="74"/>
      <c r="AD4" s="74"/>
      <c r="AE4" s="74"/>
      <c r="AF4" s="74"/>
    </row>
    <row r="5" ht="28.5" customHeight="1">
      <c r="A5" s="75" t="s">
        <v>2865</v>
      </c>
      <c r="B5" s="71"/>
      <c r="C5" s="71"/>
      <c r="D5" s="71"/>
      <c r="E5" s="71"/>
      <c r="F5" s="71"/>
      <c r="G5" s="71"/>
      <c r="H5" s="71"/>
      <c r="I5" s="71"/>
      <c r="J5" s="71"/>
      <c r="K5" s="71"/>
      <c r="L5" s="71"/>
      <c r="M5" s="71"/>
      <c r="N5" s="72"/>
      <c r="O5" s="74"/>
      <c r="P5" s="74"/>
      <c r="Q5" s="74"/>
      <c r="R5" s="74"/>
      <c r="S5" s="74"/>
      <c r="T5" s="74"/>
      <c r="U5" s="74"/>
      <c r="V5" s="74"/>
      <c r="W5" s="74"/>
      <c r="X5" s="74"/>
      <c r="Y5" s="74"/>
      <c r="Z5" s="74"/>
      <c r="AA5" s="74"/>
      <c r="AB5" s="74"/>
      <c r="AC5" s="74"/>
      <c r="AD5" s="74"/>
      <c r="AE5" s="74"/>
      <c r="AF5" s="74"/>
    </row>
    <row r="6" ht="24.0" customHeight="1">
      <c r="A6" s="75" t="s">
        <v>2866</v>
      </c>
      <c r="B6" s="71"/>
      <c r="C6" s="71"/>
      <c r="D6" s="71"/>
      <c r="E6" s="71"/>
      <c r="F6" s="71"/>
      <c r="G6" s="71"/>
      <c r="H6" s="71"/>
      <c r="I6" s="71"/>
      <c r="J6" s="71"/>
      <c r="K6" s="71"/>
      <c r="L6" s="71"/>
      <c r="M6" s="71"/>
      <c r="N6" s="72"/>
      <c r="O6" s="74"/>
      <c r="P6" s="74"/>
      <c r="Q6" s="74"/>
      <c r="R6" s="74"/>
      <c r="S6" s="74"/>
      <c r="T6" s="74"/>
      <c r="U6" s="74"/>
      <c r="V6" s="74"/>
      <c r="W6" s="74"/>
      <c r="X6" s="74"/>
      <c r="Y6" s="74"/>
      <c r="Z6" s="74"/>
      <c r="AA6" s="74"/>
      <c r="AB6" s="74"/>
      <c r="AC6" s="74"/>
      <c r="AD6" s="74"/>
      <c r="AE6" s="74"/>
      <c r="AF6" s="74"/>
    </row>
    <row r="7">
      <c r="A7" s="75" t="s">
        <v>2867</v>
      </c>
      <c r="B7" s="71"/>
      <c r="C7" s="71"/>
      <c r="D7" s="71"/>
      <c r="E7" s="71"/>
      <c r="F7" s="71"/>
      <c r="G7" s="71"/>
      <c r="H7" s="71"/>
      <c r="I7" s="71"/>
      <c r="J7" s="71"/>
      <c r="K7" s="71"/>
      <c r="L7" s="71"/>
      <c r="M7" s="71"/>
      <c r="N7" s="72"/>
      <c r="O7" s="74"/>
      <c r="P7" s="74"/>
      <c r="Q7" s="74"/>
      <c r="R7" s="74"/>
      <c r="S7" s="74"/>
      <c r="T7" s="74"/>
      <c r="U7" s="74"/>
      <c r="V7" s="74"/>
      <c r="W7" s="74"/>
      <c r="X7" s="74"/>
      <c r="Y7" s="74"/>
      <c r="Z7" s="74"/>
      <c r="AA7" s="74"/>
      <c r="AB7" s="74"/>
      <c r="AC7" s="74"/>
      <c r="AD7" s="74"/>
      <c r="AE7" s="74"/>
      <c r="AF7" s="74"/>
    </row>
    <row r="8" ht="88.5" customHeight="1">
      <c r="A8" s="75" t="s">
        <v>2868</v>
      </c>
      <c r="B8" s="71"/>
      <c r="C8" s="71"/>
      <c r="D8" s="71"/>
      <c r="E8" s="71"/>
      <c r="F8" s="71"/>
      <c r="G8" s="71"/>
      <c r="H8" s="71"/>
      <c r="I8" s="71"/>
      <c r="J8" s="71"/>
      <c r="K8" s="71"/>
      <c r="L8" s="71"/>
      <c r="M8" s="71"/>
      <c r="N8" s="72"/>
      <c r="O8" s="74"/>
      <c r="P8" s="74"/>
      <c r="Q8" s="74"/>
      <c r="R8" s="74"/>
      <c r="S8" s="74"/>
      <c r="T8" s="74"/>
      <c r="U8" s="74"/>
      <c r="V8" s="74"/>
      <c r="W8" s="74"/>
      <c r="X8" s="74"/>
      <c r="Y8" s="74"/>
      <c r="Z8" s="74"/>
      <c r="AA8" s="74"/>
      <c r="AB8" s="74"/>
      <c r="AC8" s="74"/>
      <c r="AD8" s="74"/>
      <c r="AE8" s="74"/>
      <c r="AF8" s="74"/>
    </row>
    <row r="9">
      <c r="A9" s="79"/>
      <c r="B9" s="80"/>
      <c r="C9" s="80"/>
      <c r="D9" s="79"/>
      <c r="E9" s="79"/>
      <c r="F9" s="79"/>
      <c r="G9" s="79"/>
      <c r="H9" s="79"/>
      <c r="I9" s="79"/>
      <c r="J9" s="79"/>
      <c r="K9" s="79"/>
      <c r="L9" s="79"/>
      <c r="M9" s="79"/>
      <c r="N9" s="79"/>
      <c r="O9" s="74"/>
      <c r="P9" s="74"/>
      <c r="Q9" s="74"/>
      <c r="R9" s="74"/>
      <c r="S9" s="74"/>
      <c r="T9" s="74"/>
      <c r="U9" s="74"/>
      <c r="V9" s="74"/>
      <c r="W9" s="74"/>
      <c r="X9" s="74"/>
      <c r="Y9" s="74"/>
      <c r="Z9" s="74"/>
      <c r="AA9" s="74"/>
      <c r="AB9" s="74"/>
      <c r="AC9" s="74"/>
      <c r="AD9" s="74"/>
      <c r="AE9" s="74"/>
      <c r="AF9" s="74"/>
    </row>
    <row r="10" ht="51.0" customHeight="1">
      <c r="A10" s="244" t="s">
        <v>2869</v>
      </c>
      <c r="B10" s="244" t="s">
        <v>2870</v>
      </c>
      <c r="C10" s="81" t="s">
        <v>206</v>
      </c>
      <c r="D10" s="83" t="s">
        <v>8</v>
      </c>
      <c r="E10" s="289" t="s">
        <v>2871</v>
      </c>
      <c r="F10" s="244" t="s">
        <v>2872</v>
      </c>
      <c r="G10" s="83" t="s">
        <v>2873</v>
      </c>
      <c r="H10" s="82" t="s">
        <v>214</v>
      </c>
      <c r="I10" s="82" t="s">
        <v>2874</v>
      </c>
      <c r="J10" s="82" t="s">
        <v>219</v>
      </c>
      <c r="K10" s="82" t="s">
        <v>220</v>
      </c>
      <c r="L10" s="82" t="s">
        <v>221</v>
      </c>
      <c r="M10" s="81" t="s">
        <v>222</v>
      </c>
      <c r="N10" s="83" t="s">
        <v>226</v>
      </c>
      <c r="O10" s="86" t="s">
        <v>227</v>
      </c>
      <c r="P10" s="74"/>
      <c r="Q10" s="74"/>
      <c r="R10" s="74"/>
      <c r="S10" s="74"/>
      <c r="T10" s="74"/>
      <c r="U10" s="74"/>
      <c r="V10" s="74"/>
      <c r="W10" s="74"/>
      <c r="X10" s="74"/>
      <c r="Y10" s="74"/>
      <c r="Z10" s="74"/>
      <c r="AA10" s="74"/>
      <c r="AB10" s="74"/>
      <c r="AC10" s="74"/>
      <c r="AD10" s="74"/>
      <c r="AE10" s="74"/>
      <c r="AF10" s="74"/>
    </row>
    <row r="11" ht="11.25" customHeight="1">
      <c r="A11" s="135" t="s">
        <v>2875</v>
      </c>
      <c r="B11" s="97" t="s">
        <v>2876</v>
      </c>
      <c r="C11" s="135" t="s">
        <v>2877</v>
      </c>
      <c r="D11" s="97" t="s">
        <v>52</v>
      </c>
      <c r="E11" s="135" t="s">
        <v>2878</v>
      </c>
      <c r="F11" s="97" t="s">
        <v>2879</v>
      </c>
      <c r="G11" s="98" t="s">
        <v>2880</v>
      </c>
      <c r="H11" s="98" t="s">
        <v>2881</v>
      </c>
      <c r="I11" s="98" t="s">
        <v>2882</v>
      </c>
      <c r="J11" s="450">
        <v>1.0</v>
      </c>
      <c r="K11" s="450">
        <v>1.0</v>
      </c>
      <c r="L11" s="450">
        <v>1.0</v>
      </c>
      <c r="M11" s="451">
        <v>150.0</v>
      </c>
      <c r="N11" s="222">
        <v>150.0</v>
      </c>
      <c r="O11" s="103" t="s">
        <v>54</v>
      </c>
      <c r="P11" s="104"/>
      <c r="Q11" s="73"/>
      <c r="R11" s="73"/>
      <c r="S11" s="73"/>
      <c r="T11" s="73"/>
      <c r="U11" s="73"/>
      <c r="V11" s="73"/>
      <c r="W11" s="73"/>
      <c r="X11" s="73"/>
      <c r="Y11" s="73"/>
      <c r="Z11" s="73"/>
      <c r="AA11" s="73"/>
      <c r="AB11" s="73"/>
      <c r="AC11" s="73"/>
      <c r="AD11" s="73"/>
      <c r="AE11" s="73"/>
      <c r="AF11" s="73"/>
    </row>
    <row r="12" ht="11.25" customHeight="1">
      <c r="A12" s="135" t="s">
        <v>2883</v>
      </c>
      <c r="B12" s="97" t="s">
        <v>2876</v>
      </c>
      <c r="C12" s="135" t="s">
        <v>2877</v>
      </c>
      <c r="D12" s="97" t="s">
        <v>52</v>
      </c>
      <c r="E12" s="135" t="s">
        <v>2884</v>
      </c>
      <c r="F12" s="97" t="s">
        <v>2885</v>
      </c>
      <c r="G12" s="98" t="s">
        <v>2886</v>
      </c>
      <c r="H12" s="452" t="s">
        <v>2887</v>
      </c>
      <c r="I12" s="98" t="s">
        <v>2882</v>
      </c>
      <c r="J12" s="98">
        <v>1.0</v>
      </c>
      <c r="K12" s="98">
        <v>1.0</v>
      </c>
      <c r="L12" s="98">
        <v>1.0</v>
      </c>
      <c r="M12" s="231">
        <v>150.0</v>
      </c>
      <c r="N12" s="222">
        <v>150.0</v>
      </c>
      <c r="O12" s="103" t="s">
        <v>54</v>
      </c>
      <c r="P12" s="104"/>
      <c r="Q12" s="104"/>
      <c r="R12" s="104"/>
      <c r="S12" s="104"/>
      <c r="T12" s="104"/>
      <c r="U12" s="104"/>
      <c r="V12" s="104"/>
      <c r="W12" s="104"/>
      <c r="X12" s="104"/>
      <c r="Y12" s="104"/>
      <c r="Z12" s="104"/>
      <c r="AA12" s="104"/>
      <c r="AB12" s="104"/>
      <c r="AC12" s="104"/>
      <c r="AD12" s="104"/>
      <c r="AE12" s="104"/>
      <c r="AF12" s="104"/>
    </row>
    <row r="13" ht="11.25" customHeight="1">
      <c r="A13" s="135" t="s">
        <v>2888</v>
      </c>
      <c r="B13" s="97" t="s">
        <v>2876</v>
      </c>
      <c r="C13" s="135" t="s">
        <v>2889</v>
      </c>
      <c r="D13" s="97" t="s">
        <v>52</v>
      </c>
      <c r="E13" s="135"/>
      <c r="F13" s="97"/>
      <c r="G13" s="98"/>
      <c r="H13" s="98"/>
      <c r="I13" s="98"/>
      <c r="J13" s="450">
        <v>2.0</v>
      </c>
      <c r="K13" s="450">
        <v>2.0</v>
      </c>
      <c r="L13" s="450">
        <v>2.0</v>
      </c>
      <c r="M13" s="451">
        <v>50.0</v>
      </c>
      <c r="N13" s="222">
        <v>25.0</v>
      </c>
      <c r="O13" s="103" t="s">
        <v>244</v>
      </c>
      <c r="P13" s="104"/>
      <c r="Q13" s="104"/>
      <c r="R13" s="104"/>
      <c r="S13" s="104"/>
      <c r="T13" s="104"/>
      <c r="U13" s="104"/>
      <c r="V13" s="104"/>
      <c r="W13" s="104"/>
      <c r="X13" s="104"/>
      <c r="Y13" s="104"/>
      <c r="Z13" s="104"/>
      <c r="AA13" s="104"/>
      <c r="AB13" s="104"/>
      <c r="AC13" s="104"/>
      <c r="AD13" s="104"/>
      <c r="AE13" s="104"/>
      <c r="AF13" s="104"/>
    </row>
    <row r="14" ht="11.25" customHeight="1">
      <c r="A14" s="453" t="s">
        <v>2890</v>
      </c>
      <c r="B14" s="97" t="s">
        <v>2876</v>
      </c>
      <c r="C14" s="135" t="s">
        <v>2891</v>
      </c>
      <c r="D14" s="97" t="s">
        <v>52</v>
      </c>
      <c r="E14" s="135" t="s">
        <v>2892</v>
      </c>
      <c r="F14" s="97" t="s">
        <v>2893</v>
      </c>
      <c r="G14" s="98" t="s">
        <v>2894</v>
      </c>
      <c r="H14" s="98"/>
      <c r="I14" s="98"/>
      <c r="J14" s="450"/>
      <c r="K14" s="450">
        <v>1.0</v>
      </c>
      <c r="L14" s="450">
        <v>3.0</v>
      </c>
      <c r="M14" s="451">
        <v>50.0</v>
      </c>
      <c r="N14" s="222">
        <v>25.0</v>
      </c>
      <c r="O14" s="103" t="s">
        <v>59</v>
      </c>
      <c r="P14" s="104"/>
      <c r="Q14" s="104"/>
      <c r="R14" s="104"/>
      <c r="S14" s="104"/>
      <c r="T14" s="104"/>
      <c r="U14" s="104"/>
      <c r="V14" s="104"/>
      <c r="W14" s="104"/>
      <c r="X14" s="104"/>
      <c r="Y14" s="104"/>
      <c r="Z14" s="104"/>
      <c r="AA14" s="104"/>
      <c r="AB14" s="104"/>
      <c r="AC14" s="104"/>
      <c r="AD14" s="104"/>
      <c r="AE14" s="104"/>
      <c r="AF14" s="104"/>
    </row>
    <row r="15" ht="11.25" customHeight="1">
      <c r="A15" s="453" t="s">
        <v>2895</v>
      </c>
      <c r="B15" s="97" t="s">
        <v>2876</v>
      </c>
      <c r="C15" s="135" t="s">
        <v>2896</v>
      </c>
      <c r="D15" s="97" t="s">
        <v>52</v>
      </c>
      <c r="E15" s="135" t="s">
        <v>2892</v>
      </c>
      <c r="F15" s="97" t="s">
        <v>2893</v>
      </c>
      <c r="G15" s="98" t="s">
        <v>2897</v>
      </c>
      <c r="H15" s="98"/>
      <c r="I15" s="98"/>
      <c r="J15" s="98"/>
      <c r="K15" s="98">
        <v>1.0</v>
      </c>
      <c r="L15" s="98">
        <v>4.0</v>
      </c>
      <c r="M15" s="231">
        <v>50.0</v>
      </c>
      <c r="N15" s="222">
        <v>25.0</v>
      </c>
      <c r="O15" s="103" t="s">
        <v>59</v>
      </c>
      <c r="P15" s="104"/>
      <c r="Q15" s="104"/>
      <c r="R15" s="104"/>
      <c r="S15" s="104"/>
      <c r="T15" s="104"/>
      <c r="U15" s="104"/>
      <c r="V15" s="104"/>
      <c r="W15" s="104"/>
      <c r="X15" s="104"/>
      <c r="Y15" s="104"/>
      <c r="Z15" s="104"/>
      <c r="AA15" s="104"/>
      <c r="AB15" s="104"/>
      <c r="AC15" s="104"/>
      <c r="AD15" s="104"/>
      <c r="AE15" s="104"/>
      <c r="AF15" s="104"/>
    </row>
    <row r="16" ht="11.25" customHeight="1">
      <c r="A16" s="135" t="s">
        <v>2898</v>
      </c>
      <c r="B16" s="97" t="s">
        <v>2876</v>
      </c>
      <c r="C16" s="135" t="s">
        <v>709</v>
      </c>
      <c r="D16" s="97" t="s">
        <v>52</v>
      </c>
      <c r="E16" s="135" t="s">
        <v>2899</v>
      </c>
      <c r="F16" s="97" t="s">
        <v>2900</v>
      </c>
      <c r="G16" s="98" t="s">
        <v>2901</v>
      </c>
      <c r="H16" s="98" t="s">
        <v>2902</v>
      </c>
      <c r="I16" s="98" t="s">
        <v>2882</v>
      </c>
      <c r="J16" s="450">
        <v>1.0</v>
      </c>
      <c r="K16" s="450">
        <v>1.0</v>
      </c>
      <c r="L16" s="450">
        <v>1.0</v>
      </c>
      <c r="M16" s="451">
        <v>150.0</v>
      </c>
      <c r="N16" s="222">
        <v>150.0</v>
      </c>
      <c r="O16" s="103" t="s">
        <v>65</v>
      </c>
      <c r="P16" s="104"/>
      <c r="Q16" s="104"/>
      <c r="R16" s="104"/>
      <c r="S16" s="104"/>
      <c r="T16" s="104"/>
      <c r="U16" s="104"/>
      <c r="V16" s="104"/>
      <c r="W16" s="104"/>
      <c r="X16" s="104"/>
      <c r="Y16" s="104"/>
      <c r="Z16" s="104"/>
      <c r="AA16" s="104"/>
      <c r="AB16" s="104"/>
      <c r="AC16" s="104"/>
      <c r="AD16" s="104"/>
      <c r="AE16" s="104"/>
      <c r="AF16" s="104"/>
    </row>
    <row r="17" ht="11.25" customHeight="1">
      <c r="A17" s="135" t="s">
        <v>2903</v>
      </c>
      <c r="B17" s="97" t="s">
        <v>2876</v>
      </c>
      <c r="C17" s="171" t="s">
        <v>2904</v>
      </c>
      <c r="D17" s="97" t="s">
        <v>52</v>
      </c>
      <c r="E17" s="135" t="s">
        <v>2905</v>
      </c>
      <c r="F17" s="97" t="s">
        <v>2906</v>
      </c>
      <c r="G17" s="98" t="s">
        <v>2907</v>
      </c>
      <c r="H17" s="98" t="s">
        <v>2908</v>
      </c>
      <c r="I17" s="98" t="s">
        <v>2909</v>
      </c>
      <c r="J17" s="450">
        <v>1.0</v>
      </c>
      <c r="K17" s="450">
        <v>1.0</v>
      </c>
      <c r="L17" s="450">
        <v>2.0</v>
      </c>
      <c r="M17" s="451">
        <v>100.0</v>
      </c>
      <c r="N17" s="222">
        <v>50.0</v>
      </c>
      <c r="O17" s="103" t="s">
        <v>67</v>
      </c>
      <c r="P17" s="104"/>
      <c r="Q17" s="104"/>
      <c r="R17" s="104"/>
      <c r="S17" s="104"/>
      <c r="T17" s="104"/>
      <c r="U17" s="104"/>
      <c r="V17" s="104"/>
      <c r="W17" s="104"/>
      <c r="X17" s="104"/>
      <c r="Y17" s="104"/>
      <c r="Z17" s="104"/>
      <c r="AA17" s="104"/>
      <c r="AB17" s="104"/>
      <c r="AC17" s="104"/>
      <c r="AD17" s="104"/>
      <c r="AE17" s="104"/>
      <c r="AF17" s="104"/>
    </row>
    <row r="18" ht="11.25" customHeight="1">
      <c r="A18" s="295" t="s">
        <v>2910</v>
      </c>
      <c r="B18" s="145" t="s">
        <v>2876</v>
      </c>
      <c r="C18" s="297" t="s">
        <v>2911</v>
      </c>
      <c r="D18" s="145" t="s">
        <v>52</v>
      </c>
      <c r="E18" s="297" t="s">
        <v>2912</v>
      </c>
      <c r="F18" s="145" t="s">
        <v>2913</v>
      </c>
      <c r="G18" s="146" t="s">
        <v>292</v>
      </c>
      <c r="H18" s="146"/>
      <c r="I18" s="146" t="s">
        <v>2914</v>
      </c>
      <c r="J18" s="454">
        <v>1.0</v>
      </c>
      <c r="K18" s="455">
        <v>1.0</v>
      </c>
      <c r="L18" s="455">
        <v>1.0</v>
      </c>
      <c r="M18" s="456">
        <v>50.0</v>
      </c>
      <c r="N18" s="435">
        <v>50.0</v>
      </c>
      <c r="O18" s="103" t="s">
        <v>75</v>
      </c>
      <c r="P18" s="104"/>
      <c r="Q18" s="104"/>
      <c r="R18" s="104"/>
      <c r="S18" s="104"/>
      <c r="T18" s="104"/>
      <c r="U18" s="104"/>
      <c r="V18" s="104"/>
      <c r="W18" s="104"/>
      <c r="X18" s="104"/>
      <c r="Y18" s="104"/>
      <c r="Z18" s="104"/>
      <c r="AA18" s="104"/>
      <c r="AB18" s="104"/>
      <c r="AC18" s="104"/>
      <c r="AD18" s="104"/>
      <c r="AE18" s="104"/>
      <c r="AF18" s="104"/>
    </row>
    <row r="19" ht="11.25" customHeight="1">
      <c r="A19" s="457" t="s">
        <v>2915</v>
      </c>
      <c r="B19" s="437" t="s">
        <v>2876</v>
      </c>
      <c r="C19" s="458" t="s">
        <v>2911</v>
      </c>
      <c r="D19" s="437" t="s">
        <v>52</v>
      </c>
      <c r="E19" s="458" t="s">
        <v>2916</v>
      </c>
      <c r="F19" s="437" t="s">
        <v>2917</v>
      </c>
      <c r="G19" s="455" t="s">
        <v>2918</v>
      </c>
      <c r="H19" s="455"/>
      <c r="I19" s="455" t="s">
        <v>2914</v>
      </c>
      <c r="J19" s="454">
        <v>1.0</v>
      </c>
      <c r="K19" s="455">
        <v>1.0</v>
      </c>
      <c r="L19" s="455">
        <v>1.0</v>
      </c>
      <c r="M19" s="456">
        <v>50.0</v>
      </c>
      <c r="N19" s="442">
        <v>50.0</v>
      </c>
      <c r="O19" s="103" t="s">
        <v>75</v>
      </c>
      <c r="P19" s="104"/>
      <c r="Q19" s="104"/>
      <c r="R19" s="104"/>
      <c r="S19" s="104"/>
      <c r="T19" s="104"/>
      <c r="U19" s="104"/>
      <c r="V19" s="104"/>
      <c r="W19" s="104"/>
      <c r="X19" s="104"/>
      <c r="Y19" s="104"/>
      <c r="Z19" s="104"/>
      <c r="AA19" s="104"/>
      <c r="AB19" s="104"/>
      <c r="AC19" s="104"/>
      <c r="AD19" s="104"/>
      <c r="AE19" s="104"/>
      <c r="AF19" s="104"/>
    </row>
    <row r="20" ht="11.25" customHeight="1">
      <c r="A20" s="457" t="s">
        <v>2919</v>
      </c>
      <c r="B20" s="437" t="s">
        <v>2876</v>
      </c>
      <c r="C20" s="458" t="s">
        <v>2920</v>
      </c>
      <c r="D20" s="437" t="s">
        <v>52</v>
      </c>
      <c r="E20" s="458" t="s">
        <v>2921</v>
      </c>
      <c r="F20" s="437" t="s">
        <v>2922</v>
      </c>
      <c r="G20" s="455" t="s">
        <v>2923</v>
      </c>
      <c r="H20" s="455"/>
      <c r="I20" s="455" t="s">
        <v>2924</v>
      </c>
      <c r="J20" s="454">
        <v>1.0</v>
      </c>
      <c r="K20" s="455">
        <v>1.0</v>
      </c>
      <c r="L20" s="455">
        <v>1.0</v>
      </c>
      <c r="M20" s="456">
        <v>50.0</v>
      </c>
      <c r="N20" s="442">
        <v>50.0</v>
      </c>
      <c r="O20" s="103" t="s">
        <v>75</v>
      </c>
      <c r="P20" s="104"/>
      <c r="Q20" s="104"/>
      <c r="R20" s="104"/>
      <c r="S20" s="104"/>
      <c r="T20" s="104"/>
      <c r="U20" s="104"/>
      <c r="V20" s="104"/>
      <c r="W20" s="104"/>
      <c r="X20" s="104"/>
      <c r="Y20" s="104"/>
      <c r="Z20" s="104"/>
      <c r="AA20" s="104"/>
      <c r="AB20" s="104"/>
      <c r="AC20" s="104"/>
      <c r="AD20" s="104"/>
      <c r="AE20" s="104"/>
      <c r="AF20" s="104"/>
    </row>
    <row r="21" ht="11.25" customHeight="1">
      <c r="A21" s="457" t="s">
        <v>2925</v>
      </c>
      <c r="B21" s="437" t="s">
        <v>2876</v>
      </c>
      <c r="C21" s="458" t="s">
        <v>2920</v>
      </c>
      <c r="D21" s="437" t="s">
        <v>52</v>
      </c>
      <c r="E21" s="458" t="s">
        <v>2926</v>
      </c>
      <c r="F21" s="437" t="s">
        <v>2922</v>
      </c>
      <c r="G21" s="455" t="s">
        <v>2927</v>
      </c>
      <c r="H21" s="455"/>
      <c r="I21" s="455" t="s">
        <v>2924</v>
      </c>
      <c r="J21" s="454">
        <v>1.0</v>
      </c>
      <c r="K21" s="455">
        <v>1.0</v>
      </c>
      <c r="L21" s="455">
        <v>1.0</v>
      </c>
      <c r="M21" s="456">
        <v>50.0</v>
      </c>
      <c r="N21" s="442">
        <v>50.0</v>
      </c>
      <c r="O21" s="103" t="s">
        <v>75</v>
      </c>
      <c r="P21" s="104"/>
      <c r="Q21" s="104"/>
      <c r="R21" s="104"/>
      <c r="S21" s="104"/>
      <c r="T21" s="104"/>
      <c r="U21" s="104"/>
      <c r="V21" s="104"/>
      <c r="W21" s="104"/>
      <c r="X21" s="104"/>
      <c r="Y21" s="104"/>
      <c r="Z21" s="104"/>
      <c r="AA21" s="104"/>
      <c r="AB21" s="104"/>
      <c r="AC21" s="104"/>
      <c r="AD21" s="104"/>
      <c r="AE21" s="104"/>
      <c r="AF21" s="104"/>
    </row>
    <row r="22" ht="11.25" customHeight="1">
      <c r="A22" s="311" t="s">
        <v>2928</v>
      </c>
      <c r="B22" s="97" t="s">
        <v>2876</v>
      </c>
      <c r="C22" s="311" t="s">
        <v>2929</v>
      </c>
      <c r="D22" s="97" t="s">
        <v>52</v>
      </c>
      <c r="E22" s="459" t="s">
        <v>2930</v>
      </c>
      <c r="F22" s="6" t="s">
        <v>2931</v>
      </c>
      <c r="G22" s="6" t="s">
        <v>2932</v>
      </c>
      <c r="H22" s="98"/>
      <c r="I22" s="98"/>
      <c r="J22" s="450">
        <v>4.0</v>
      </c>
      <c r="K22" s="450">
        <v>2.0</v>
      </c>
      <c r="L22" s="450">
        <v>4.0</v>
      </c>
      <c r="M22" s="451">
        <v>50.0</v>
      </c>
      <c r="N22" s="222">
        <v>12.5</v>
      </c>
      <c r="O22" s="103" t="s">
        <v>79</v>
      </c>
      <c r="P22" s="104"/>
      <c r="Q22" s="104"/>
      <c r="R22" s="104"/>
      <c r="S22" s="104"/>
      <c r="T22" s="104"/>
      <c r="U22" s="104"/>
      <c r="V22" s="104"/>
      <c r="W22" s="104"/>
      <c r="X22" s="104"/>
      <c r="Y22" s="104"/>
      <c r="Z22" s="104"/>
      <c r="AA22" s="104"/>
      <c r="AB22" s="104"/>
      <c r="AC22" s="104"/>
      <c r="AD22" s="104"/>
      <c r="AE22" s="104"/>
      <c r="AF22" s="104"/>
    </row>
    <row r="23" ht="11.25" customHeight="1">
      <c r="A23" s="311" t="s">
        <v>2933</v>
      </c>
      <c r="B23" s="97" t="s">
        <v>2876</v>
      </c>
      <c r="C23" s="311" t="s">
        <v>2934</v>
      </c>
      <c r="D23" s="97" t="s">
        <v>52</v>
      </c>
      <c r="E23" s="459" t="s">
        <v>2930</v>
      </c>
      <c r="F23" s="6" t="s">
        <v>2931</v>
      </c>
      <c r="G23" s="6" t="s">
        <v>2935</v>
      </c>
      <c r="H23" s="98"/>
      <c r="I23" s="98"/>
      <c r="J23" s="98">
        <v>2.0</v>
      </c>
      <c r="K23" s="98">
        <v>2.0</v>
      </c>
      <c r="L23" s="98">
        <v>2.0</v>
      </c>
      <c r="M23" s="231">
        <v>50.0</v>
      </c>
      <c r="N23" s="222">
        <v>25.0</v>
      </c>
      <c r="O23" s="103" t="s">
        <v>79</v>
      </c>
      <c r="P23" s="104"/>
      <c r="Q23" s="104"/>
      <c r="R23" s="104"/>
      <c r="S23" s="104"/>
      <c r="T23" s="104"/>
      <c r="U23" s="104"/>
      <c r="V23" s="104"/>
      <c r="W23" s="104"/>
      <c r="X23" s="104"/>
      <c r="Y23" s="104"/>
      <c r="Z23" s="104"/>
      <c r="AA23" s="104"/>
      <c r="AB23" s="104"/>
      <c r="AC23" s="104"/>
      <c r="AD23" s="104"/>
      <c r="AE23" s="104"/>
      <c r="AF23" s="104"/>
    </row>
    <row r="24" ht="11.25" customHeight="1">
      <c r="A24" s="311" t="s">
        <v>2936</v>
      </c>
      <c r="B24" s="97" t="s">
        <v>2876</v>
      </c>
      <c r="C24" s="311" t="s">
        <v>2934</v>
      </c>
      <c r="D24" s="97" t="s">
        <v>52</v>
      </c>
      <c r="E24" s="459" t="s">
        <v>2930</v>
      </c>
      <c r="F24" s="6" t="s">
        <v>2931</v>
      </c>
      <c r="G24" s="6" t="s">
        <v>2937</v>
      </c>
      <c r="H24" s="98"/>
      <c r="I24" s="98"/>
      <c r="J24" s="98">
        <v>2.0</v>
      </c>
      <c r="K24" s="98">
        <v>2.0</v>
      </c>
      <c r="L24" s="98">
        <v>2.0</v>
      </c>
      <c r="M24" s="231">
        <v>50.0</v>
      </c>
      <c r="N24" s="222">
        <v>25.0</v>
      </c>
      <c r="O24" s="103" t="s">
        <v>79</v>
      </c>
      <c r="P24" s="104"/>
      <c r="Q24" s="104"/>
      <c r="R24" s="104"/>
      <c r="S24" s="104"/>
      <c r="T24" s="104"/>
      <c r="U24" s="104"/>
      <c r="V24" s="104"/>
      <c r="W24" s="104"/>
      <c r="X24" s="104"/>
      <c r="Y24" s="104"/>
      <c r="Z24" s="104"/>
      <c r="AA24" s="104"/>
      <c r="AB24" s="104"/>
      <c r="AC24" s="104"/>
      <c r="AD24" s="104"/>
      <c r="AE24" s="104"/>
      <c r="AF24" s="104"/>
    </row>
    <row r="25" ht="11.25" customHeight="1">
      <c r="A25" s="311" t="s">
        <v>2938</v>
      </c>
      <c r="B25" s="97" t="s">
        <v>2876</v>
      </c>
      <c r="C25" s="311" t="s">
        <v>2934</v>
      </c>
      <c r="D25" s="97" t="s">
        <v>52</v>
      </c>
      <c r="E25" s="459" t="s">
        <v>2930</v>
      </c>
      <c r="F25" s="6" t="s">
        <v>2931</v>
      </c>
      <c r="G25" s="6" t="s">
        <v>2939</v>
      </c>
      <c r="H25" s="98"/>
      <c r="I25" s="98"/>
      <c r="J25" s="98">
        <v>2.0</v>
      </c>
      <c r="K25" s="98">
        <v>2.0</v>
      </c>
      <c r="L25" s="98">
        <v>2.0</v>
      </c>
      <c r="M25" s="231">
        <v>50.0</v>
      </c>
      <c r="N25" s="222">
        <v>25.0</v>
      </c>
      <c r="O25" s="103" t="s">
        <v>79</v>
      </c>
      <c r="P25" s="104"/>
      <c r="Q25" s="104"/>
      <c r="R25" s="104"/>
      <c r="S25" s="104"/>
      <c r="T25" s="104"/>
      <c r="U25" s="104"/>
      <c r="V25" s="104"/>
      <c r="W25" s="104"/>
      <c r="X25" s="104"/>
      <c r="Y25" s="104"/>
      <c r="Z25" s="104"/>
      <c r="AA25" s="104"/>
      <c r="AB25" s="104"/>
      <c r="AC25" s="104"/>
      <c r="AD25" s="104"/>
      <c r="AE25" s="104"/>
      <c r="AF25" s="104"/>
    </row>
    <row r="26" ht="11.25" customHeight="1">
      <c r="A26" s="311" t="s">
        <v>2940</v>
      </c>
      <c r="B26" s="97" t="s">
        <v>2876</v>
      </c>
      <c r="C26" s="311" t="s">
        <v>2941</v>
      </c>
      <c r="D26" s="97" t="s">
        <v>52</v>
      </c>
      <c r="E26" s="459" t="s">
        <v>2930</v>
      </c>
      <c r="F26" s="6" t="s">
        <v>2931</v>
      </c>
      <c r="G26" s="6" t="s">
        <v>2942</v>
      </c>
      <c r="H26" s="98"/>
      <c r="I26" s="98"/>
      <c r="J26" s="98">
        <v>3.0</v>
      </c>
      <c r="K26" s="98">
        <v>2.0</v>
      </c>
      <c r="L26" s="98">
        <v>3.0</v>
      </c>
      <c r="M26" s="231">
        <v>50.0</v>
      </c>
      <c r="N26" s="222">
        <v>16.66</v>
      </c>
      <c r="O26" s="103" t="s">
        <v>79</v>
      </c>
      <c r="P26" s="104"/>
      <c r="Q26" s="104"/>
      <c r="R26" s="104"/>
      <c r="S26" s="104"/>
      <c r="T26" s="104"/>
      <c r="U26" s="104"/>
      <c r="V26" s="104"/>
      <c r="W26" s="104"/>
      <c r="X26" s="104"/>
      <c r="Y26" s="104"/>
      <c r="Z26" s="104"/>
      <c r="AA26" s="104"/>
      <c r="AB26" s="104"/>
      <c r="AC26" s="104"/>
      <c r="AD26" s="104"/>
      <c r="AE26" s="104"/>
      <c r="AF26" s="104"/>
    </row>
    <row r="27" ht="11.25" customHeight="1">
      <c r="A27" s="311" t="s">
        <v>2940</v>
      </c>
      <c r="B27" s="97" t="s">
        <v>2876</v>
      </c>
      <c r="C27" s="311" t="s">
        <v>2941</v>
      </c>
      <c r="D27" s="97" t="s">
        <v>52</v>
      </c>
      <c r="E27" s="459" t="s">
        <v>2930</v>
      </c>
      <c r="F27" s="6" t="s">
        <v>2931</v>
      </c>
      <c r="G27" s="6" t="s">
        <v>2943</v>
      </c>
      <c r="H27" s="98"/>
      <c r="I27" s="98"/>
      <c r="J27" s="98">
        <v>3.0</v>
      </c>
      <c r="K27" s="98">
        <v>2.0</v>
      </c>
      <c r="L27" s="98">
        <v>3.0</v>
      </c>
      <c r="M27" s="231">
        <v>50.0</v>
      </c>
      <c r="N27" s="222">
        <v>16.66</v>
      </c>
      <c r="O27" s="103" t="s">
        <v>79</v>
      </c>
      <c r="P27" s="104"/>
      <c r="Q27" s="104"/>
      <c r="R27" s="104"/>
      <c r="S27" s="104"/>
      <c r="T27" s="104"/>
      <c r="U27" s="104"/>
      <c r="V27" s="104"/>
      <c r="W27" s="104"/>
      <c r="X27" s="104"/>
      <c r="Y27" s="104"/>
      <c r="Z27" s="104"/>
      <c r="AA27" s="104"/>
      <c r="AB27" s="104"/>
      <c r="AC27" s="104"/>
      <c r="AD27" s="104"/>
      <c r="AE27" s="104"/>
      <c r="AF27" s="104"/>
    </row>
    <row r="28" ht="11.25" customHeight="1">
      <c r="A28" s="311" t="s">
        <v>2940</v>
      </c>
      <c r="B28" s="97" t="s">
        <v>2876</v>
      </c>
      <c r="C28" s="311" t="s">
        <v>2941</v>
      </c>
      <c r="D28" s="97" t="s">
        <v>52</v>
      </c>
      <c r="E28" s="459" t="s">
        <v>2930</v>
      </c>
      <c r="F28" s="6" t="s">
        <v>2931</v>
      </c>
      <c r="G28" s="6" t="s">
        <v>2944</v>
      </c>
      <c r="H28" s="98"/>
      <c r="I28" s="98"/>
      <c r="J28" s="98">
        <v>3.0</v>
      </c>
      <c r="K28" s="98">
        <v>2.0</v>
      </c>
      <c r="L28" s="98">
        <v>3.0</v>
      </c>
      <c r="M28" s="231">
        <v>50.0</v>
      </c>
      <c r="N28" s="222">
        <v>16.66</v>
      </c>
      <c r="O28" s="103" t="s">
        <v>79</v>
      </c>
      <c r="P28" s="104"/>
      <c r="Q28" s="104"/>
      <c r="R28" s="104"/>
      <c r="S28" s="104"/>
      <c r="T28" s="104"/>
      <c r="U28" s="104"/>
      <c r="V28" s="104"/>
      <c r="W28" s="104"/>
      <c r="X28" s="104"/>
      <c r="Y28" s="104"/>
      <c r="Z28" s="104"/>
      <c r="AA28" s="104"/>
      <c r="AB28" s="104"/>
      <c r="AC28" s="104"/>
      <c r="AD28" s="104"/>
      <c r="AE28" s="104"/>
      <c r="AF28" s="104"/>
    </row>
    <row r="29" ht="11.25" customHeight="1">
      <c r="A29" s="311" t="s">
        <v>2945</v>
      </c>
      <c r="B29" s="97" t="s">
        <v>2876</v>
      </c>
      <c r="C29" s="311" t="s">
        <v>2941</v>
      </c>
      <c r="D29" s="97" t="s">
        <v>52</v>
      </c>
      <c r="E29" s="459" t="s">
        <v>2930</v>
      </c>
      <c r="F29" s="6" t="s">
        <v>2931</v>
      </c>
      <c r="G29" s="6" t="s">
        <v>2946</v>
      </c>
      <c r="H29" s="98"/>
      <c r="I29" s="98"/>
      <c r="J29" s="98">
        <v>3.0</v>
      </c>
      <c r="K29" s="98">
        <v>2.0</v>
      </c>
      <c r="L29" s="98">
        <v>3.0</v>
      </c>
      <c r="M29" s="231">
        <v>50.0</v>
      </c>
      <c r="N29" s="222">
        <v>16.66</v>
      </c>
      <c r="O29" s="103" t="s">
        <v>79</v>
      </c>
      <c r="P29" s="104"/>
      <c r="Q29" s="104"/>
      <c r="R29" s="104"/>
      <c r="S29" s="104"/>
      <c r="T29" s="104"/>
      <c r="U29" s="104"/>
      <c r="V29" s="104"/>
      <c r="W29" s="104"/>
      <c r="X29" s="104"/>
      <c r="Y29" s="104"/>
      <c r="Z29" s="104"/>
      <c r="AA29" s="104"/>
      <c r="AB29" s="104"/>
      <c r="AC29" s="104"/>
      <c r="AD29" s="104"/>
      <c r="AE29" s="104"/>
      <c r="AF29" s="104"/>
    </row>
    <row r="30" ht="11.25" customHeight="1">
      <c r="A30" s="311" t="s">
        <v>2947</v>
      </c>
      <c r="B30" s="97" t="s">
        <v>2876</v>
      </c>
      <c r="C30" s="311" t="s">
        <v>2941</v>
      </c>
      <c r="D30" s="97" t="s">
        <v>52</v>
      </c>
      <c r="E30" s="459" t="s">
        <v>2930</v>
      </c>
      <c r="F30" s="6" t="s">
        <v>2931</v>
      </c>
      <c r="G30" s="6" t="s">
        <v>2948</v>
      </c>
      <c r="H30" s="98"/>
      <c r="I30" s="98"/>
      <c r="J30" s="98">
        <v>3.0</v>
      </c>
      <c r="K30" s="98">
        <v>2.0</v>
      </c>
      <c r="L30" s="98">
        <v>3.0</v>
      </c>
      <c r="M30" s="231">
        <v>50.0</v>
      </c>
      <c r="N30" s="222">
        <v>16.66</v>
      </c>
      <c r="O30" s="103" t="s">
        <v>79</v>
      </c>
      <c r="P30" s="104"/>
      <c r="Q30" s="104"/>
      <c r="R30" s="104"/>
      <c r="S30" s="104"/>
      <c r="T30" s="104"/>
      <c r="U30" s="104"/>
      <c r="V30" s="104"/>
      <c r="W30" s="104"/>
      <c r="X30" s="104"/>
      <c r="Y30" s="104"/>
      <c r="Z30" s="104"/>
      <c r="AA30" s="104"/>
      <c r="AB30" s="104"/>
      <c r="AC30" s="104"/>
      <c r="AD30" s="104"/>
      <c r="AE30" s="104"/>
      <c r="AF30" s="104"/>
    </row>
    <row r="31" ht="11.25" customHeight="1">
      <c r="A31" s="311" t="s">
        <v>2949</v>
      </c>
      <c r="B31" s="97" t="s">
        <v>2876</v>
      </c>
      <c r="C31" s="311" t="s">
        <v>2934</v>
      </c>
      <c r="D31" s="97" t="s">
        <v>52</v>
      </c>
      <c r="E31" s="459" t="s">
        <v>2930</v>
      </c>
      <c r="F31" s="6" t="s">
        <v>2931</v>
      </c>
      <c r="G31" s="6" t="s">
        <v>2950</v>
      </c>
      <c r="H31" s="98"/>
      <c r="I31" s="98"/>
      <c r="J31" s="98">
        <v>2.0</v>
      </c>
      <c r="K31" s="98">
        <v>2.0</v>
      </c>
      <c r="L31" s="98">
        <v>2.0</v>
      </c>
      <c r="M31" s="231">
        <v>50.0</v>
      </c>
      <c r="N31" s="222">
        <v>25.0</v>
      </c>
      <c r="O31" s="103" t="s">
        <v>79</v>
      </c>
      <c r="P31" s="104"/>
      <c r="Q31" s="104"/>
      <c r="R31" s="104"/>
      <c r="S31" s="104"/>
      <c r="T31" s="104"/>
      <c r="U31" s="104"/>
      <c r="V31" s="104"/>
      <c r="W31" s="104"/>
      <c r="X31" s="104"/>
      <c r="Y31" s="104"/>
      <c r="Z31" s="104"/>
      <c r="AA31" s="104"/>
      <c r="AB31" s="104"/>
      <c r="AC31" s="104"/>
      <c r="AD31" s="104"/>
      <c r="AE31" s="104"/>
      <c r="AF31" s="104"/>
    </row>
    <row r="32" ht="11.25" customHeight="1">
      <c r="A32" s="311" t="s">
        <v>2951</v>
      </c>
      <c r="B32" s="97" t="s">
        <v>2876</v>
      </c>
      <c r="C32" s="311" t="s">
        <v>2934</v>
      </c>
      <c r="D32" s="97" t="s">
        <v>52</v>
      </c>
      <c r="E32" s="459" t="s">
        <v>2930</v>
      </c>
      <c r="F32" s="6" t="s">
        <v>2931</v>
      </c>
      <c r="G32" s="6" t="s">
        <v>2952</v>
      </c>
      <c r="H32" s="98"/>
      <c r="I32" s="98"/>
      <c r="J32" s="98">
        <v>2.0</v>
      </c>
      <c r="K32" s="98">
        <v>2.0</v>
      </c>
      <c r="L32" s="98">
        <v>2.0</v>
      </c>
      <c r="M32" s="231">
        <v>50.0</v>
      </c>
      <c r="N32" s="222">
        <v>25.0</v>
      </c>
      <c r="O32" s="103" t="s">
        <v>79</v>
      </c>
      <c r="P32" s="104"/>
      <c r="Q32" s="104"/>
      <c r="R32" s="104"/>
      <c r="S32" s="104"/>
      <c r="T32" s="104"/>
      <c r="U32" s="104"/>
      <c r="V32" s="104"/>
      <c r="W32" s="104"/>
      <c r="X32" s="104"/>
      <c r="Y32" s="104"/>
      <c r="Z32" s="104"/>
      <c r="AA32" s="104"/>
      <c r="AB32" s="104"/>
      <c r="AC32" s="104"/>
      <c r="AD32" s="104"/>
      <c r="AE32" s="104"/>
      <c r="AF32" s="104"/>
    </row>
    <row r="33" ht="11.25" customHeight="1">
      <c r="A33" s="311" t="s">
        <v>2953</v>
      </c>
      <c r="B33" s="97" t="s">
        <v>2876</v>
      </c>
      <c r="C33" s="311" t="s">
        <v>2934</v>
      </c>
      <c r="D33" s="97" t="s">
        <v>52</v>
      </c>
      <c r="E33" s="459" t="s">
        <v>2930</v>
      </c>
      <c r="F33" s="6" t="s">
        <v>2931</v>
      </c>
      <c r="G33" s="6" t="s">
        <v>2954</v>
      </c>
      <c r="H33" s="98"/>
      <c r="I33" s="98"/>
      <c r="J33" s="98">
        <v>2.0</v>
      </c>
      <c r="K33" s="98">
        <v>2.0</v>
      </c>
      <c r="L33" s="98">
        <v>2.0</v>
      </c>
      <c r="M33" s="231">
        <v>50.0</v>
      </c>
      <c r="N33" s="222">
        <v>25.0</v>
      </c>
      <c r="O33" s="103" t="s">
        <v>79</v>
      </c>
      <c r="P33" s="104"/>
      <c r="Q33" s="104"/>
      <c r="R33" s="104"/>
      <c r="S33" s="104"/>
      <c r="T33" s="104"/>
      <c r="U33" s="104"/>
      <c r="V33" s="104"/>
      <c r="W33" s="104"/>
      <c r="X33" s="104"/>
      <c r="Y33" s="104"/>
      <c r="Z33" s="104"/>
      <c r="AA33" s="104"/>
      <c r="AB33" s="104"/>
      <c r="AC33" s="104"/>
      <c r="AD33" s="104"/>
      <c r="AE33" s="104"/>
      <c r="AF33" s="104"/>
    </row>
    <row r="34" ht="11.25" customHeight="1">
      <c r="A34" s="311" t="s">
        <v>2955</v>
      </c>
      <c r="B34" s="97" t="s">
        <v>2876</v>
      </c>
      <c r="C34" s="311" t="s">
        <v>2956</v>
      </c>
      <c r="D34" s="97" t="s">
        <v>52</v>
      </c>
      <c r="E34" s="459" t="s">
        <v>2930</v>
      </c>
      <c r="F34" s="6" t="s">
        <v>2931</v>
      </c>
      <c r="G34" s="6" t="s">
        <v>2957</v>
      </c>
      <c r="H34" s="98"/>
      <c r="I34" s="98"/>
      <c r="J34" s="98">
        <v>3.0</v>
      </c>
      <c r="K34" s="98">
        <v>3.0</v>
      </c>
      <c r="L34" s="98">
        <v>3.0</v>
      </c>
      <c r="M34" s="231">
        <v>50.0</v>
      </c>
      <c r="N34" s="222">
        <v>16.66</v>
      </c>
      <c r="O34" s="103" t="s">
        <v>79</v>
      </c>
      <c r="P34" s="104"/>
      <c r="Q34" s="104"/>
      <c r="R34" s="104"/>
      <c r="S34" s="104"/>
      <c r="T34" s="104"/>
      <c r="U34" s="104"/>
      <c r="V34" s="104"/>
      <c r="W34" s="104"/>
      <c r="X34" s="104"/>
      <c r="Y34" s="104"/>
      <c r="Z34" s="104"/>
      <c r="AA34" s="104"/>
      <c r="AB34" s="104"/>
      <c r="AC34" s="104"/>
      <c r="AD34" s="104"/>
      <c r="AE34" s="104"/>
      <c r="AF34" s="104"/>
    </row>
    <row r="35" ht="11.25" customHeight="1">
      <c r="A35" s="311" t="s">
        <v>2958</v>
      </c>
      <c r="B35" s="97" t="s">
        <v>2876</v>
      </c>
      <c r="C35" s="311" t="s">
        <v>2959</v>
      </c>
      <c r="D35" s="97" t="s">
        <v>52</v>
      </c>
      <c r="E35" s="459" t="s">
        <v>2930</v>
      </c>
      <c r="F35" s="6" t="s">
        <v>2931</v>
      </c>
      <c r="G35" s="6" t="s">
        <v>2960</v>
      </c>
      <c r="H35" s="98"/>
      <c r="I35" s="98"/>
      <c r="J35" s="98">
        <v>3.0</v>
      </c>
      <c r="K35" s="98">
        <v>3.0</v>
      </c>
      <c r="L35" s="98">
        <v>3.0</v>
      </c>
      <c r="M35" s="231">
        <v>50.0</v>
      </c>
      <c r="N35" s="222">
        <v>16.66</v>
      </c>
      <c r="O35" s="103" t="s">
        <v>79</v>
      </c>
      <c r="P35" s="104"/>
      <c r="Q35" s="104"/>
      <c r="R35" s="104"/>
      <c r="S35" s="104"/>
      <c r="T35" s="104"/>
      <c r="U35" s="104"/>
      <c r="V35" s="104"/>
      <c r="W35" s="104"/>
      <c r="X35" s="104"/>
      <c r="Y35" s="104"/>
      <c r="Z35" s="104"/>
      <c r="AA35" s="104"/>
      <c r="AB35" s="104"/>
      <c r="AC35" s="104"/>
      <c r="AD35" s="104"/>
      <c r="AE35" s="104"/>
      <c r="AF35" s="104"/>
    </row>
    <row r="36" ht="11.25" customHeight="1">
      <c r="A36" s="311" t="s">
        <v>2961</v>
      </c>
      <c r="B36" s="97" t="s">
        <v>2876</v>
      </c>
      <c r="C36" s="311" t="s">
        <v>2962</v>
      </c>
      <c r="D36" s="97" t="s">
        <v>52</v>
      </c>
      <c r="E36" s="459" t="s">
        <v>2930</v>
      </c>
      <c r="F36" s="6" t="s">
        <v>2931</v>
      </c>
      <c r="G36" s="6" t="s">
        <v>2963</v>
      </c>
      <c r="H36" s="98"/>
      <c r="I36" s="98"/>
      <c r="J36" s="98">
        <v>2.0</v>
      </c>
      <c r="K36" s="98">
        <v>2.0</v>
      </c>
      <c r="L36" s="98">
        <v>2.0</v>
      </c>
      <c r="M36" s="231">
        <v>50.0</v>
      </c>
      <c r="N36" s="222">
        <v>25.0</v>
      </c>
      <c r="O36" s="103" t="s">
        <v>79</v>
      </c>
      <c r="P36" s="104"/>
      <c r="Q36" s="104"/>
      <c r="R36" s="104"/>
      <c r="S36" s="104"/>
      <c r="T36" s="104"/>
      <c r="U36" s="104"/>
      <c r="V36" s="104"/>
      <c r="W36" s="104"/>
      <c r="X36" s="104"/>
      <c r="Y36" s="104"/>
      <c r="Z36" s="104"/>
      <c r="AA36" s="104"/>
      <c r="AB36" s="104"/>
      <c r="AC36" s="104"/>
      <c r="AD36" s="104"/>
      <c r="AE36" s="104"/>
      <c r="AF36" s="104"/>
    </row>
    <row r="37" ht="11.25" customHeight="1">
      <c r="A37" s="311" t="s">
        <v>2964</v>
      </c>
      <c r="B37" s="97" t="s">
        <v>2876</v>
      </c>
      <c r="C37" s="311" t="s">
        <v>994</v>
      </c>
      <c r="D37" s="97" t="s">
        <v>52</v>
      </c>
      <c r="E37" s="459" t="s">
        <v>2930</v>
      </c>
      <c r="F37" s="6" t="s">
        <v>2931</v>
      </c>
      <c r="G37" s="6" t="s">
        <v>2965</v>
      </c>
      <c r="H37" s="98"/>
      <c r="I37" s="98"/>
      <c r="J37" s="98">
        <v>2.0</v>
      </c>
      <c r="K37" s="98">
        <v>1.0</v>
      </c>
      <c r="L37" s="98">
        <v>2.0</v>
      </c>
      <c r="M37" s="231">
        <v>50.0</v>
      </c>
      <c r="N37" s="222">
        <v>25.0</v>
      </c>
      <c r="O37" s="103" t="s">
        <v>79</v>
      </c>
      <c r="P37" s="104"/>
      <c r="Q37" s="104"/>
      <c r="R37" s="104"/>
      <c r="S37" s="104"/>
      <c r="T37" s="104"/>
      <c r="U37" s="104"/>
      <c r="V37" s="104"/>
      <c r="W37" s="104"/>
      <c r="X37" s="104"/>
      <c r="Y37" s="104"/>
      <c r="Z37" s="104"/>
      <c r="AA37" s="104"/>
      <c r="AB37" s="104"/>
      <c r="AC37" s="104"/>
      <c r="AD37" s="104"/>
      <c r="AE37" s="104"/>
      <c r="AF37" s="104"/>
    </row>
    <row r="38" ht="11.25" customHeight="1">
      <c r="A38" s="311" t="s">
        <v>2966</v>
      </c>
      <c r="B38" s="97" t="s">
        <v>2876</v>
      </c>
      <c r="C38" s="311" t="s">
        <v>2967</v>
      </c>
      <c r="D38" s="97" t="s">
        <v>52</v>
      </c>
      <c r="E38" s="459" t="s">
        <v>2930</v>
      </c>
      <c r="F38" s="6" t="s">
        <v>2931</v>
      </c>
      <c r="G38" s="6" t="s">
        <v>2968</v>
      </c>
      <c r="H38" s="98"/>
      <c r="I38" s="98"/>
      <c r="J38" s="98">
        <v>2.0</v>
      </c>
      <c r="K38" s="98">
        <v>2.0</v>
      </c>
      <c r="L38" s="98">
        <v>2.0</v>
      </c>
      <c r="M38" s="231">
        <v>50.0</v>
      </c>
      <c r="N38" s="222">
        <v>25.0</v>
      </c>
      <c r="O38" s="103" t="s">
        <v>79</v>
      </c>
      <c r="P38" s="104"/>
      <c r="Q38" s="104"/>
      <c r="R38" s="104"/>
      <c r="S38" s="104"/>
      <c r="T38" s="104"/>
      <c r="U38" s="104"/>
      <c r="V38" s="104"/>
      <c r="W38" s="104"/>
      <c r="X38" s="104"/>
      <c r="Y38" s="104"/>
      <c r="Z38" s="104"/>
      <c r="AA38" s="104"/>
      <c r="AB38" s="104"/>
      <c r="AC38" s="104"/>
      <c r="AD38" s="104"/>
      <c r="AE38" s="104"/>
      <c r="AF38" s="104"/>
    </row>
    <row r="39" ht="11.25" customHeight="1">
      <c r="A39" s="311" t="s">
        <v>2969</v>
      </c>
      <c r="B39" s="97" t="s">
        <v>2876</v>
      </c>
      <c r="C39" s="311" t="s">
        <v>2970</v>
      </c>
      <c r="D39" s="97" t="s">
        <v>52</v>
      </c>
      <c r="E39" s="459" t="s">
        <v>2930</v>
      </c>
      <c r="F39" s="6" t="s">
        <v>2931</v>
      </c>
      <c r="G39" s="6" t="s">
        <v>2971</v>
      </c>
      <c r="H39" s="98"/>
      <c r="I39" s="98"/>
      <c r="J39" s="98">
        <v>3.0</v>
      </c>
      <c r="K39" s="98">
        <v>3.0</v>
      </c>
      <c r="L39" s="98">
        <v>3.0</v>
      </c>
      <c r="M39" s="231">
        <v>50.0</v>
      </c>
      <c r="N39" s="222">
        <v>16.66</v>
      </c>
      <c r="O39" s="103" t="s">
        <v>79</v>
      </c>
      <c r="P39" s="104"/>
      <c r="Q39" s="104"/>
      <c r="R39" s="104"/>
      <c r="S39" s="104"/>
      <c r="T39" s="104"/>
      <c r="U39" s="104"/>
      <c r="V39" s="104"/>
      <c r="W39" s="104"/>
      <c r="X39" s="104"/>
      <c r="Y39" s="104"/>
      <c r="Z39" s="104"/>
      <c r="AA39" s="104"/>
      <c r="AB39" s="104"/>
      <c r="AC39" s="104"/>
      <c r="AD39" s="104"/>
      <c r="AE39" s="104"/>
      <c r="AF39" s="104"/>
    </row>
    <row r="40" ht="11.25" customHeight="1">
      <c r="A40" s="135" t="s">
        <v>2972</v>
      </c>
      <c r="B40" s="121" t="s">
        <v>2876</v>
      </c>
      <c r="C40" s="135" t="s">
        <v>77</v>
      </c>
      <c r="D40" s="97" t="s">
        <v>52</v>
      </c>
      <c r="E40" s="135" t="s">
        <v>2973</v>
      </c>
      <c r="F40" s="97" t="s">
        <v>2974</v>
      </c>
      <c r="G40" s="98" t="s">
        <v>2975</v>
      </c>
      <c r="H40" s="98"/>
      <c r="I40" s="98" t="s">
        <v>2976</v>
      </c>
      <c r="J40" s="450">
        <v>1.0</v>
      </c>
      <c r="K40" s="450">
        <v>1.0</v>
      </c>
      <c r="L40" s="450">
        <v>1.0</v>
      </c>
      <c r="M40" s="451">
        <v>100.0</v>
      </c>
      <c r="N40" s="222">
        <v>100.0</v>
      </c>
      <c r="O40" s="103" t="s">
        <v>77</v>
      </c>
      <c r="P40" s="104"/>
      <c r="Q40" s="104"/>
      <c r="R40" s="104"/>
      <c r="S40" s="104"/>
      <c r="T40" s="104"/>
      <c r="U40" s="104"/>
      <c r="V40" s="104"/>
      <c r="W40" s="104"/>
      <c r="X40" s="104"/>
      <c r="Y40" s="104"/>
      <c r="Z40" s="104"/>
      <c r="AA40" s="104"/>
      <c r="AB40" s="104"/>
      <c r="AC40" s="104"/>
      <c r="AD40" s="104"/>
      <c r="AE40" s="104"/>
      <c r="AF40" s="104"/>
    </row>
    <row r="41" ht="11.25" customHeight="1">
      <c r="A41" s="135" t="s">
        <v>2977</v>
      </c>
      <c r="B41" s="121" t="s">
        <v>2978</v>
      </c>
      <c r="C41" s="135" t="s">
        <v>77</v>
      </c>
      <c r="D41" s="97" t="s">
        <v>52</v>
      </c>
      <c r="E41" s="135" t="s">
        <v>2973</v>
      </c>
      <c r="F41" s="97" t="s">
        <v>2974</v>
      </c>
      <c r="G41" s="98" t="s">
        <v>2979</v>
      </c>
      <c r="H41" s="98"/>
      <c r="I41" s="98" t="s">
        <v>2976</v>
      </c>
      <c r="J41" s="98">
        <v>1.0</v>
      </c>
      <c r="K41" s="98">
        <v>1.0</v>
      </c>
      <c r="L41" s="98">
        <v>1.0</v>
      </c>
      <c r="M41" s="231">
        <v>25.0</v>
      </c>
      <c r="N41" s="222">
        <v>25.0</v>
      </c>
      <c r="O41" s="103" t="s">
        <v>77</v>
      </c>
      <c r="P41" s="104"/>
      <c r="Q41" s="104"/>
      <c r="R41" s="104"/>
      <c r="S41" s="104"/>
      <c r="T41" s="104"/>
      <c r="U41" s="104"/>
      <c r="V41" s="104"/>
      <c r="W41" s="104"/>
      <c r="X41" s="104"/>
      <c r="Y41" s="104"/>
      <c r="Z41" s="104"/>
      <c r="AA41" s="104"/>
      <c r="AB41" s="104"/>
      <c r="AC41" s="104"/>
      <c r="AD41" s="104"/>
      <c r="AE41" s="104"/>
      <c r="AF41" s="104"/>
    </row>
    <row r="42" ht="11.25" customHeight="1">
      <c r="A42" s="135" t="s">
        <v>2980</v>
      </c>
      <c r="B42" s="97" t="s">
        <v>2981</v>
      </c>
      <c r="C42" s="135" t="s">
        <v>2982</v>
      </c>
      <c r="D42" s="97" t="s">
        <v>81</v>
      </c>
      <c r="E42" s="135" t="s">
        <v>2983</v>
      </c>
      <c r="F42" s="97" t="s">
        <v>2984</v>
      </c>
      <c r="G42" s="98" t="s">
        <v>2985</v>
      </c>
      <c r="H42" s="98" t="s">
        <v>2986</v>
      </c>
      <c r="I42" s="98" t="s">
        <v>2987</v>
      </c>
      <c r="J42" s="450">
        <v>4.0</v>
      </c>
      <c r="K42" s="450">
        <v>4.0</v>
      </c>
      <c r="L42" s="450">
        <v>4.0</v>
      </c>
      <c r="M42" s="451">
        <v>100.0</v>
      </c>
      <c r="N42" s="222">
        <v>25.0</v>
      </c>
      <c r="O42" s="154" t="s">
        <v>84</v>
      </c>
      <c r="P42" s="104"/>
      <c r="Q42" s="73"/>
      <c r="R42" s="73"/>
      <c r="S42" s="73"/>
      <c r="T42" s="73"/>
      <c r="U42" s="73"/>
      <c r="V42" s="73"/>
      <c r="W42" s="73"/>
      <c r="X42" s="73"/>
      <c r="Y42" s="73"/>
      <c r="Z42" s="73"/>
      <c r="AA42" s="73"/>
      <c r="AB42" s="73"/>
      <c r="AC42" s="73"/>
      <c r="AD42" s="73"/>
      <c r="AE42" s="73"/>
      <c r="AF42" s="73"/>
    </row>
    <row r="43" ht="11.25" customHeight="1">
      <c r="A43" s="295" t="s">
        <v>2988</v>
      </c>
      <c r="B43" s="160" t="s">
        <v>2876</v>
      </c>
      <c r="C43" s="295" t="s">
        <v>2989</v>
      </c>
      <c r="D43" s="160" t="s">
        <v>81</v>
      </c>
      <c r="E43" s="295" t="s">
        <v>2990</v>
      </c>
      <c r="F43" s="160" t="s">
        <v>2991</v>
      </c>
      <c r="G43" s="161" t="s">
        <v>2992</v>
      </c>
      <c r="H43" s="460" t="s">
        <v>2993</v>
      </c>
      <c r="I43" s="460" t="s">
        <v>2994</v>
      </c>
      <c r="J43" s="461">
        <v>2.0</v>
      </c>
      <c r="K43" s="461">
        <v>2.0</v>
      </c>
      <c r="L43" s="461">
        <v>2.0</v>
      </c>
      <c r="M43" s="462">
        <v>150.0</v>
      </c>
      <c r="N43" s="463">
        <v>75.0</v>
      </c>
      <c r="O43" s="154" t="s">
        <v>86</v>
      </c>
      <c r="P43" s="104"/>
      <c r="Q43" s="73"/>
      <c r="R43" s="73"/>
      <c r="S43" s="73"/>
      <c r="T43" s="73"/>
      <c r="U43" s="73"/>
      <c r="V43" s="73"/>
      <c r="W43" s="73"/>
      <c r="X43" s="73"/>
      <c r="Y43" s="73"/>
      <c r="Z43" s="73"/>
      <c r="AA43" s="73"/>
      <c r="AB43" s="73"/>
      <c r="AC43" s="73"/>
      <c r="AD43" s="73"/>
      <c r="AE43" s="73"/>
      <c r="AF43" s="73"/>
    </row>
    <row r="44" ht="11.25" customHeight="1">
      <c r="A44" s="135" t="s">
        <v>2995</v>
      </c>
      <c r="B44" s="97" t="s">
        <v>2876</v>
      </c>
      <c r="C44" s="464" t="s">
        <v>2996</v>
      </c>
      <c r="D44" s="97" t="s">
        <v>81</v>
      </c>
      <c r="E44" s="135" t="s">
        <v>2997</v>
      </c>
      <c r="F44" s="97" t="s">
        <v>2984</v>
      </c>
      <c r="G44" s="98" t="s">
        <v>2998</v>
      </c>
      <c r="H44" s="98" t="s">
        <v>2999</v>
      </c>
      <c r="I44" s="98" t="s">
        <v>2987</v>
      </c>
      <c r="J44" s="450">
        <v>4.0</v>
      </c>
      <c r="K44" s="450">
        <v>4.0</v>
      </c>
      <c r="L44" s="450">
        <v>4.0</v>
      </c>
      <c r="M44" s="451">
        <v>100.0</v>
      </c>
      <c r="N44" s="222">
        <v>25.0</v>
      </c>
      <c r="O44" s="154" t="s">
        <v>80</v>
      </c>
      <c r="P44" s="104"/>
      <c r="Q44" s="73"/>
      <c r="R44" s="73"/>
      <c r="S44" s="73"/>
      <c r="T44" s="73"/>
      <c r="U44" s="73"/>
      <c r="V44" s="73"/>
      <c r="W44" s="73"/>
      <c r="X44" s="73"/>
      <c r="Y44" s="73"/>
      <c r="Z44" s="73"/>
      <c r="AA44" s="73"/>
      <c r="AB44" s="73"/>
      <c r="AC44" s="73"/>
      <c r="AD44" s="73"/>
      <c r="AE44" s="73"/>
      <c r="AF44" s="73"/>
    </row>
    <row r="45" ht="11.25" customHeight="1">
      <c r="A45" s="135" t="s">
        <v>3000</v>
      </c>
      <c r="B45" s="97" t="s">
        <v>2876</v>
      </c>
      <c r="C45" s="135" t="s">
        <v>3001</v>
      </c>
      <c r="D45" s="97" t="s">
        <v>100</v>
      </c>
      <c r="E45" s="135" t="s">
        <v>3002</v>
      </c>
      <c r="F45" s="97" t="s">
        <v>3003</v>
      </c>
      <c r="G45" s="98" t="s">
        <v>3004</v>
      </c>
      <c r="H45" s="98" t="s">
        <v>3005</v>
      </c>
      <c r="I45" s="98" t="s">
        <v>3006</v>
      </c>
      <c r="J45" s="450">
        <v>1.0</v>
      </c>
      <c r="K45" s="450">
        <v>1.0</v>
      </c>
      <c r="L45" s="450">
        <v>1.0</v>
      </c>
      <c r="M45" s="451">
        <v>150.0</v>
      </c>
      <c r="N45" s="222">
        <v>150.0</v>
      </c>
      <c r="O45" s="103" t="s">
        <v>102</v>
      </c>
      <c r="P45" s="104"/>
      <c r="Q45" s="73"/>
      <c r="R45" s="73"/>
      <c r="S45" s="73"/>
      <c r="T45" s="73"/>
      <c r="U45" s="73"/>
      <c r="V45" s="73"/>
      <c r="W45" s="73"/>
      <c r="X45" s="73"/>
      <c r="Y45" s="73"/>
      <c r="Z45" s="73"/>
      <c r="AA45" s="73"/>
      <c r="AB45" s="73"/>
      <c r="AC45" s="73"/>
      <c r="AD45" s="73"/>
      <c r="AE45" s="73"/>
      <c r="AF45" s="73"/>
    </row>
    <row r="46" ht="11.25" customHeight="1">
      <c r="A46" s="135" t="s">
        <v>3007</v>
      </c>
      <c r="B46" s="97" t="s">
        <v>2876</v>
      </c>
      <c r="C46" s="135" t="s">
        <v>3001</v>
      </c>
      <c r="D46" s="97" t="s">
        <v>100</v>
      </c>
      <c r="E46" s="135" t="s">
        <v>3002</v>
      </c>
      <c r="F46" s="97" t="s">
        <v>3003</v>
      </c>
      <c r="G46" s="98" t="s">
        <v>3008</v>
      </c>
      <c r="H46" s="98" t="s">
        <v>3005</v>
      </c>
      <c r="I46" s="98" t="s">
        <v>3006</v>
      </c>
      <c r="J46" s="98">
        <v>1.0</v>
      </c>
      <c r="K46" s="98">
        <v>1.0</v>
      </c>
      <c r="L46" s="98">
        <v>1.0</v>
      </c>
      <c r="M46" s="231">
        <v>150.0</v>
      </c>
      <c r="N46" s="222">
        <v>150.0</v>
      </c>
      <c r="O46" s="103" t="s">
        <v>102</v>
      </c>
      <c r="P46" s="104"/>
      <c r="Q46" s="104"/>
      <c r="R46" s="104"/>
      <c r="S46" s="104"/>
      <c r="T46" s="104"/>
      <c r="U46" s="104"/>
      <c r="V46" s="104"/>
      <c r="W46" s="104"/>
      <c r="X46" s="104"/>
      <c r="Y46" s="104"/>
      <c r="Z46" s="104"/>
      <c r="AA46" s="104"/>
      <c r="AB46" s="104"/>
      <c r="AC46" s="104"/>
      <c r="AD46" s="104"/>
      <c r="AE46" s="104"/>
      <c r="AF46" s="104"/>
    </row>
    <row r="47" ht="11.25" customHeight="1">
      <c r="A47" s="135" t="s">
        <v>3009</v>
      </c>
      <c r="B47" s="97" t="s">
        <v>2876</v>
      </c>
      <c r="C47" s="135" t="s">
        <v>3010</v>
      </c>
      <c r="D47" s="97" t="s">
        <v>100</v>
      </c>
      <c r="E47" s="135" t="s">
        <v>3011</v>
      </c>
      <c r="F47" s="97"/>
      <c r="G47" s="98" t="s">
        <v>3012</v>
      </c>
      <c r="H47" s="98" t="s">
        <v>3013</v>
      </c>
      <c r="I47" s="98"/>
      <c r="J47" s="98">
        <v>2.0</v>
      </c>
      <c r="K47" s="98">
        <v>1.0</v>
      </c>
      <c r="L47" s="98">
        <v>2.0</v>
      </c>
      <c r="M47" s="231">
        <v>150.0</v>
      </c>
      <c r="N47" s="222">
        <v>75.0</v>
      </c>
      <c r="O47" s="103" t="s">
        <v>102</v>
      </c>
      <c r="P47" s="104"/>
      <c r="Q47" s="104"/>
      <c r="R47" s="104"/>
      <c r="S47" s="104"/>
      <c r="T47" s="104"/>
      <c r="U47" s="104"/>
      <c r="V47" s="104"/>
      <c r="W47" s="104"/>
      <c r="X47" s="104"/>
      <c r="Y47" s="104"/>
      <c r="Z47" s="104"/>
      <c r="AA47" s="104"/>
      <c r="AB47" s="104"/>
      <c r="AC47" s="104"/>
      <c r="AD47" s="104"/>
      <c r="AE47" s="104"/>
      <c r="AF47" s="104"/>
    </row>
    <row r="48" ht="11.25" customHeight="1">
      <c r="A48" s="135" t="s">
        <v>3014</v>
      </c>
      <c r="B48" s="97" t="s">
        <v>2876</v>
      </c>
      <c r="C48" s="135" t="s">
        <v>3015</v>
      </c>
      <c r="D48" s="97" t="s">
        <v>100</v>
      </c>
      <c r="E48" s="135" t="s">
        <v>3016</v>
      </c>
      <c r="F48" s="97" t="s">
        <v>3017</v>
      </c>
      <c r="G48" s="98" t="s">
        <v>3018</v>
      </c>
      <c r="H48" s="465" t="s">
        <v>3019</v>
      </c>
      <c r="I48" s="98" t="s">
        <v>3020</v>
      </c>
      <c r="J48" s="98">
        <v>1.0</v>
      </c>
      <c r="K48" s="98">
        <v>1.0</v>
      </c>
      <c r="L48" s="98">
        <v>1.0</v>
      </c>
      <c r="M48" s="231">
        <v>100.0</v>
      </c>
      <c r="N48" s="222">
        <v>100.0</v>
      </c>
      <c r="O48" s="103" t="s">
        <v>3015</v>
      </c>
      <c r="P48" s="466"/>
      <c r="Q48" s="104"/>
      <c r="R48" s="104"/>
      <c r="S48" s="104"/>
      <c r="T48" s="104"/>
      <c r="U48" s="104"/>
      <c r="V48" s="104"/>
      <c r="W48" s="104"/>
      <c r="X48" s="104"/>
      <c r="Y48" s="104"/>
      <c r="Z48" s="104"/>
      <c r="AA48" s="104"/>
      <c r="AB48" s="104"/>
      <c r="AC48" s="104"/>
      <c r="AD48" s="104"/>
      <c r="AE48" s="104"/>
      <c r="AF48" s="104"/>
    </row>
    <row r="49" ht="11.25" customHeight="1">
      <c r="A49" s="135" t="s">
        <v>3021</v>
      </c>
      <c r="B49" s="97" t="s">
        <v>2876</v>
      </c>
      <c r="C49" s="135" t="s">
        <v>3015</v>
      </c>
      <c r="D49" s="97" t="s">
        <v>100</v>
      </c>
      <c r="E49" s="135" t="s">
        <v>3016</v>
      </c>
      <c r="F49" s="97" t="s">
        <v>3017</v>
      </c>
      <c r="G49" s="98" t="s">
        <v>300</v>
      </c>
      <c r="H49" s="98" t="s">
        <v>3019</v>
      </c>
      <c r="I49" s="98" t="s">
        <v>3020</v>
      </c>
      <c r="J49" s="98">
        <v>1.0</v>
      </c>
      <c r="K49" s="98">
        <v>1.0</v>
      </c>
      <c r="L49" s="98">
        <v>1.0</v>
      </c>
      <c r="M49" s="231">
        <v>100.0</v>
      </c>
      <c r="N49" s="222">
        <v>100.0</v>
      </c>
      <c r="O49" s="103" t="s">
        <v>3015</v>
      </c>
      <c r="P49" s="466"/>
      <c r="Q49" s="104"/>
      <c r="R49" s="104"/>
      <c r="S49" s="104"/>
      <c r="T49" s="104"/>
      <c r="U49" s="104"/>
      <c r="V49" s="104"/>
      <c r="W49" s="104"/>
      <c r="X49" s="104"/>
      <c r="Y49" s="104"/>
      <c r="Z49" s="104"/>
      <c r="AA49" s="104"/>
      <c r="AB49" s="104"/>
      <c r="AC49" s="104"/>
      <c r="AD49" s="104"/>
      <c r="AE49" s="104"/>
      <c r="AF49" s="104"/>
    </row>
    <row r="50" ht="11.25" customHeight="1">
      <c r="A50" s="135" t="s">
        <v>3022</v>
      </c>
      <c r="B50" s="97" t="s">
        <v>2876</v>
      </c>
      <c r="C50" s="135" t="s">
        <v>3015</v>
      </c>
      <c r="D50" s="97" t="s">
        <v>100</v>
      </c>
      <c r="E50" s="135" t="s">
        <v>3023</v>
      </c>
      <c r="F50" s="97" t="s">
        <v>3024</v>
      </c>
      <c r="G50" s="98"/>
      <c r="H50" s="98" t="s">
        <v>3025</v>
      </c>
      <c r="I50" s="98" t="s">
        <v>3026</v>
      </c>
      <c r="J50" s="98">
        <v>1.0</v>
      </c>
      <c r="K50" s="98">
        <v>1.0</v>
      </c>
      <c r="L50" s="98">
        <v>1.0</v>
      </c>
      <c r="M50" s="231">
        <v>100.0</v>
      </c>
      <c r="N50" s="222">
        <v>100.0</v>
      </c>
      <c r="O50" s="103" t="s">
        <v>105</v>
      </c>
      <c r="P50" s="104"/>
      <c r="Q50" s="104"/>
      <c r="R50" s="104"/>
      <c r="S50" s="104"/>
      <c r="T50" s="104"/>
      <c r="U50" s="104"/>
      <c r="V50" s="104"/>
      <c r="W50" s="104"/>
      <c r="X50" s="104"/>
      <c r="Y50" s="104"/>
      <c r="Z50" s="104"/>
      <c r="AA50" s="104"/>
      <c r="AB50" s="104"/>
      <c r="AC50" s="104"/>
      <c r="AD50" s="104"/>
      <c r="AE50" s="104"/>
      <c r="AF50" s="104"/>
    </row>
    <row r="51" ht="11.25" customHeight="1">
      <c r="A51" s="135" t="s">
        <v>3027</v>
      </c>
      <c r="B51" s="97" t="s">
        <v>2978</v>
      </c>
      <c r="C51" s="135" t="s">
        <v>3015</v>
      </c>
      <c r="D51" s="97" t="s">
        <v>100</v>
      </c>
      <c r="E51" s="135" t="s">
        <v>3028</v>
      </c>
      <c r="F51" s="97" t="s">
        <v>3029</v>
      </c>
      <c r="G51" s="98" t="s">
        <v>3030</v>
      </c>
      <c r="H51" s="98" t="s">
        <v>3031</v>
      </c>
      <c r="I51" s="98" t="s">
        <v>2914</v>
      </c>
      <c r="J51" s="98">
        <v>1.0</v>
      </c>
      <c r="K51" s="98">
        <v>1.0</v>
      </c>
      <c r="L51" s="98">
        <v>1.0</v>
      </c>
      <c r="M51" s="231">
        <v>25.0</v>
      </c>
      <c r="N51" s="222">
        <v>25.0</v>
      </c>
      <c r="O51" s="103" t="s">
        <v>105</v>
      </c>
      <c r="P51" s="104"/>
      <c r="Q51" s="104"/>
      <c r="R51" s="104"/>
      <c r="S51" s="104"/>
      <c r="T51" s="104"/>
      <c r="U51" s="104"/>
      <c r="V51" s="104"/>
      <c r="W51" s="104"/>
      <c r="X51" s="104"/>
      <c r="Y51" s="104"/>
      <c r="Z51" s="104"/>
      <c r="AA51" s="104"/>
      <c r="AB51" s="104"/>
      <c r="AC51" s="104"/>
      <c r="AD51" s="104"/>
      <c r="AE51" s="104"/>
      <c r="AF51" s="104"/>
    </row>
    <row r="52" ht="11.25" customHeight="1">
      <c r="A52" s="135" t="s">
        <v>3032</v>
      </c>
      <c r="B52" s="97" t="s">
        <v>2978</v>
      </c>
      <c r="C52" s="135" t="s">
        <v>3015</v>
      </c>
      <c r="D52" s="97" t="s">
        <v>100</v>
      </c>
      <c r="E52" s="135" t="s">
        <v>3028</v>
      </c>
      <c r="F52" s="97" t="s">
        <v>3029</v>
      </c>
      <c r="G52" s="98" t="s">
        <v>3033</v>
      </c>
      <c r="H52" s="98" t="s">
        <v>3031</v>
      </c>
      <c r="I52" s="98" t="s">
        <v>2914</v>
      </c>
      <c r="J52" s="98">
        <v>1.0</v>
      </c>
      <c r="K52" s="98">
        <v>1.0</v>
      </c>
      <c r="L52" s="98">
        <v>1.0</v>
      </c>
      <c r="M52" s="231">
        <v>25.0</v>
      </c>
      <c r="N52" s="222">
        <v>25.0</v>
      </c>
      <c r="O52" s="103" t="s">
        <v>105</v>
      </c>
      <c r="P52" s="104"/>
      <c r="Q52" s="104"/>
      <c r="R52" s="104"/>
      <c r="S52" s="104"/>
      <c r="T52" s="104"/>
      <c r="U52" s="104"/>
      <c r="V52" s="104"/>
      <c r="W52" s="104"/>
      <c r="X52" s="104"/>
      <c r="Y52" s="104"/>
      <c r="Z52" s="104"/>
      <c r="AA52" s="104"/>
      <c r="AB52" s="104"/>
      <c r="AC52" s="104"/>
      <c r="AD52" s="104"/>
      <c r="AE52" s="104"/>
      <c r="AF52" s="104"/>
    </row>
    <row r="53" ht="11.25" customHeight="1">
      <c r="A53" s="135" t="s">
        <v>3034</v>
      </c>
      <c r="B53" s="97" t="s">
        <v>2981</v>
      </c>
      <c r="C53" s="135" t="s">
        <v>3035</v>
      </c>
      <c r="D53" s="97" t="s">
        <v>100</v>
      </c>
      <c r="E53" s="135" t="s">
        <v>3036</v>
      </c>
      <c r="F53" s="97" t="s">
        <v>3037</v>
      </c>
      <c r="G53" s="98" t="s">
        <v>3038</v>
      </c>
      <c r="H53" s="98" t="s">
        <v>3039</v>
      </c>
      <c r="I53" s="98" t="s">
        <v>3040</v>
      </c>
      <c r="J53" s="98">
        <v>2.0</v>
      </c>
      <c r="K53" s="98">
        <v>2.0</v>
      </c>
      <c r="L53" s="98">
        <v>2.0</v>
      </c>
      <c r="M53" s="231">
        <v>150.0</v>
      </c>
      <c r="N53" s="222">
        <v>75.0</v>
      </c>
      <c r="O53" s="103" t="s">
        <v>106</v>
      </c>
      <c r="P53" s="104"/>
      <c r="Q53" s="104"/>
      <c r="R53" s="104"/>
      <c r="S53" s="104"/>
      <c r="T53" s="104"/>
      <c r="U53" s="104"/>
      <c r="V53" s="104"/>
      <c r="W53" s="104"/>
      <c r="X53" s="104"/>
      <c r="Y53" s="104"/>
      <c r="Z53" s="104"/>
      <c r="AA53" s="104"/>
      <c r="AB53" s="104"/>
      <c r="AC53" s="104"/>
      <c r="AD53" s="104"/>
      <c r="AE53" s="104"/>
      <c r="AF53" s="104"/>
    </row>
    <row r="54" ht="11.25" customHeight="1">
      <c r="A54" s="135" t="s">
        <v>3041</v>
      </c>
      <c r="B54" s="97" t="s">
        <v>2876</v>
      </c>
      <c r="C54" s="135" t="s">
        <v>3042</v>
      </c>
      <c r="D54" s="97" t="s">
        <v>100</v>
      </c>
      <c r="E54" s="135" t="s">
        <v>3043</v>
      </c>
      <c r="F54" s="97" t="s">
        <v>3044</v>
      </c>
      <c r="G54" s="98" t="s">
        <v>3045</v>
      </c>
      <c r="H54" s="98"/>
      <c r="I54" s="98"/>
      <c r="J54" s="98">
        <v>1.0</v>
      </c>
      <c r="K54" s="98">
        <v>1.0</v>
      </c>
      <c r="L54" s="98">
        <v>5.0</v>
      </c>
      <c r="M54" s="231">
        <v>50.0</v>
      </c>
      <c r="N54" s="222">
        <v>50.0</v>
      </c>
      <c r="O54" s="103" t="s">
        <v>107</v>
      </c>
      <c r="P54" s="104"/>
      <c r="Q54" s="104"/>
      <c r="R54" s="104"/>
      <c r="S54" s="104"/>
      <c r="T54" s="104"/>
      <c r="U54" s="104"/>
      <c r="V54" s="104"/>
      <c r="W54" s="104"/>
      <c r="X54" s="104"/>
      <c r="Y54" s="104"/>
      <c r="Z54" s="104"/>
      <c r="AA54" s="104"/>
      <c r="AB54" s="104"/>
      <c r="AC54" s="104"/>
      <c r="AD54" s="104"/>
      <c r="AE54" s="104"/>
      <c r="AF54" s="104"/>
    </row>
    <row r="55" ht="11.25" customHeight="1">
      <c r="A55" s="135" t="s">
        <v>3046</v>
      </c>
      <c r="B55" s="97" t="s">
        <v>2876</v>
      </c>
      <c r="C55" s="135" t="s">
        <v>3047</v>
      </c>
      <c r="D55" s="97" t="s">
        <v>100</v>
      </c>
      <c r="E55" s="135" t="s">
        <v>3048</v>
      </c>
      <c r="F55" s="97" t="s">
        <v>3049</v>
      </c>
      <c r="G55" s="98" t="s">
        <v>3050</v>
      </c>
      <c r="H55" s="98" t="s">
        <v>3051</v>
      </c>
      <c r="I55" s="98" t="s">
        <v>3052</v>
      </c>
      <c r="J55" s="98">
        <v>1.0</v>
      </c>
      <c r="K55" s="98">
        <v>1.0</v>
      </c>
      <c r="L55" s="98">
        <v>1.0</v>
      </c>
      <c r="M55" s="231">
        <v>100.0</v>
      </c>
      <c r="N55" s="222">
        <v>100.0</v>
      </c>
      <c r="O55" s="103" t="s">
        <v>107</v>
      </c>
      <c r="P55" s="104"/>
      <c r="Q55" s="104"/>
      <c r="R55" s="104"/>
      <c r="S55" s="104"/>
      <c r="T55" s="104"/>
      <c r="U55" s="104"/>
      <c r="V55" s="104"/>
      <c r="W55" s="104"/>
      <c r="X55" s="104"/>
      <c r="Y55" s="104"/>
      <c r="Z55" s="104"/>
      <c r="AA55" s="104"/>
      <c r="AB55" s="104"/>
      <c r="AC55" s="104"/>
      <c r="AD55" s="104"/>
      <c r="AE55" s="104"/>
      <c r="AF55" s="104"/>
    </row>
    <row r="56" ht="11.25" customHeight="1">
      <c r="A56" s="135" t="s">
        <v>3053</v>
      </c>
      <c r="B56" s="97" t="s">
        <v>2876</v>
      </c>
      <c r="C56" s="135" t="s">
        <v>445</v>
      </c>
      <c r="D56" s="97" t="s">
        <v>100</v>
      </c>
      <c r="E56" s="135" t="s">
        <v>3054</v>
      </c>
      <c r="F56" s="97" t="s">
        <v>3055</v>
      </c>
      <c r="G56" s="98" t="s">
        <v>3056</v>
      </c>
      <c r="H56" s="98"/>
      <c r="I56" s="98"/>
      <c r="J56" s="467">
        <v>1.0</v>
      </c>
      <c r="K56" s="98">
        <v>1.0</v>
      </c>
      <c r="L56" s="98">
        <v>1.0</v>
      </c>
      <c r="M56" s="231">
        <v>50.0</v>
      </c>
      <c r="N56" s="222">
        <v>50.0</v>
      </c>
      <c r="O56" s="103" t="s">
        <v>108</v>
      </c>
      <c r="P56" s="104"/>
      <c r="Q56" s="104"/>
      <c r="R56" s="104"/>
      <c r="S56" s="104"/>
      <c r="T56" s="104"/>
      <c r="U56" s="104"/>
      <c r="V56" s="104"/>
      <c r="W56" s="104"/>
      <c r="X56" s="104"/>
      <c r="Y56" s="104"/>
      <c r="Z56" s="104"/>
      <c r="AA56" s="104"/>
      <c r="AB56" s="104"/>
      <c r="AC56" s="104"/>
      <c r="AD56" s="104"/>
      <c r="AE56" s="104"/>
      <c r="AF56" s="104"/>
    </row>
    <row r="57" ht="11.25" customHeight="1">
      <c r="A57" s="135" t="s">
        <v>3057</v>
      </c>
      <c r="B57" s="97" t="s">
        <v>2876</v>
      </c>
      <c r="C57" s="135" t="s">
        <v>3058</v>
      </c>
      <c r="D57" s="97" t="s">
        <v>100</v>
      </c>
      <c r="E57" s="135" t="s">
        <v>3059</v>
      </c>
      <c r="F57" s="97" t="s">
        <v>3060</v>
      </c>
      <c r="G57" s="98" t="s">
        <v>3061</v>
      </c>
      <c r="H57" s="98"/>
      <c r="I57" s="98" t="s">
        <v>3062</v>
      </c>
      <c r="J57" s="467">
        <v>2.0</v>
      </c>
      <c r="K57" s="98">
        <v>2.0</v>
      </c>
      <c r="L57" s="98">
        <v>2.0</v>
      </c>
      <c r="M57" s="231">
        <v>100.0</v>
      </c>
      <c r="N57" s="222">
        <v>50.0</v>
      </c>
      <c r="O57" s="103" t="s">
        <v>108</v>
      </c>
      <c r="P57" s="104"/>
      <c r="Q57" s="104"/>
      <c r="R57" s="104"/>
      <c r="S57" s="104"/>
      <c r="T57" s="104"/>
      <c r="U57" s="104"/>
      <c r="V57" s="104"/>
      <c r="W57" s="104"/>
      <c r="X57" s="104"/>
      <c r="Y57" s="104"/>
      <c r="Z57" s="104"/>
      <c r="AA57" s="104"/>
      <c r="AB57" s="104"/>
      <c r="AC57" s="104"/>
      <c r="AD57" s="104"/>
      <c r="AE57" s="104"/>
      <c r="AF57" s="104"/>
    </row>
    <row r="58" ht="11.25" customHeight="1">
      <c r="A58" s="135" t="s">
        <v>3063</v>
      </c>
      <c r="B58" s="97" t="s">
        <v>2876</v>
      </c>
      <c r="C58" s="135" t="s">
        <v>445</v>
      </c>
      <c r="D58" s="97" t="s">
        <v>100</v>
      </c>
      <c r="E58" s="135" t="s">
        <v>3064</v>
      </c>
      <c r="F58" s="97" t="s">
        <v>3065</v>
      </c>
      <c r="G58" s="98" t="s">
        <v>3066</v>
      </c>
      <c r="H58" s="98"/>
      <c r="I58" s="98"/>
      <c r="J58" s="467">
        <v>1.0</v>
      </c>
      <c r="K58" s="98">
        <v>1.0</v>
      </c>
      <c r="L58" s="98">
        <v>1.0</v>
      </c>
      <c r="M58" s="231">
        <v>50.0</v>
      </c>
      <c r="N58" s="222">
        <v>25.0</v>
      </c>
      <c r="O58" s="103" t="s">
        <v>108</v>
      </c>
      <c r="P58" s="104"/>
      <c r="Q58" s="104"/>
      <c r="R58" s="104"/>
      <c r="S58" s="104"/>
      <c r="T58" s="104"/>
      <c r="U58" s="104"/>
      <c r="V58" s="104"/>
      <c r="W58" s="104"/>
      <c r="X58" s="104"/>
      <c r="Y58" s="104"/>
      <c r="Z58" s="104"/>
      <c r="AA58" s="104"/>
      <c r="AB58" s="104"/>
      <c r="AC58" s="104"/>
      <c r="AD58" s="104"/>
      <c r="AE58" s="104"/>
      <c r="AF58" s="104"/>
    </row>
    <row r="59" ht="11.25" customHeight="1">
      <c r="A59" s="135" t="s">
        <v>3067</v>
      </c>
      <c r="B59" s="97" t="s">
        <v>2876</v>
      </c>
      <c r="C59" s="135" t="s">
        <v>3068</v>
      </c>
      <c r="D59" s="97" t="s">
        <v>100</v>
      </c>
      <c r="E59" s="135" t="s">
        <v>3069</v>
      </c>
      <c r="F59" s="97" t="s">
        <v>3070</v>
      </c>
      <c r="G59" s="98" t="s">
        <v>3071</v>
      </c>
      <c r="H59" s="98" t="s">
        <v>3072</v>
      </c>
      <c r="I59" s="98" t="s">
        <v>3073</v>
      </c>
      <c r="J59" s="467">
        <v>4.0</v>
      </c>
      <c r="K59" s="98">
        <v>4.0</v>
      </c>
      <c r="L59" s="98">
        <v>4.0</v>
      </c>
      <c r="M59" s="231">
        <v>150.0</v>
      </c>
      <c r="N59" s="222">
        <v>37.5</v>
      </c>
      <c r="O59" s="103" t="s">
        <v>111</v>
      </c>
      <c r="P59" s="104"/>
      <c r="Q59" s="104"/>
      <c r="R59" s="104"/>
      <c r="S59" s="104"/>
      <c r="T59" s="104"/>
      <c r="U59" s="104"/>
      <c r="V59" s="104"/>
      <c r="W59" s="104"/>
      <c r="X59" s="104"/>
      <c r="Y59" s="104"/>
      <c r="Z59" s="104"/>
      <c r="AA59" s="104"/>
      <c r="AB59" s="104"/>
      <c r="AC59" s="104"/>
      <c r="AD59" s="104"/>
      <c r="AE59" s="104"/>
      <c r="AF59" s="104"/>
    </row>
    <row r="60" ht="11.25" customHeight="1">
      <c r="A60" s="135" t="s">
        <v>3074</v>
      </c>
      <c r="B60" s="97" t="s">
        <v>2876</v>
      </c>
      <c r="C60" s="135" t="s">
        <v>3075</v>
      </c>
      <c r="D60" s="97" t="s">
        <v>100</v>
      </c>
      <c r="E60" s="135" t="s">
        <v>3076</v>
      </c>
      <c r="F60" s="97" t="s">
        <v>3077</v>
      </c>
      <c r="G60" s="98" t="s">
        <v>3078</v>
      </c>
      <c r="H60" s="98" t="s">
        <v>3079</v>
      </c>
      <c r="I60" s="98" t="s">
        <v>3080</v>
      </c>
      <c r="J60" s="467">
        <v>4.0</v>
      </c>
      <c r="K60" s="98">
        <v>4.0</v>
      </c>
      <c r="L60" s="98">
        <v>4.0</v>
      </c>
      <c r="M60" s="231">
        <v>150.0</v>
      </c>
      <c r="N60" s="222">
        <v>37.5</v>
      </c>
      <c r="O60" s="103" t="s">
        <v>113</v>
      </c>
      <c r="P60" s="104"/>
      <c r="Q60" s="104"/>
      <c r="R60" s="104"/>
      <c r="S60" s="104"/>
      <c r="T60" s="104"/>
      <c r="U60" s="104"/>
      <c r="V60" s="104"/>
      <c r="W60" s="104"/>
      <c r="X60" s="104"/>
      <c r="Y60" s="104"/>
      <c r="Z60" s="104"/>
      <c r="AA60" s="104"/>
      <c r="AB60" s="104"/>
      <c r="AC60" s="104"/>
      <c r="AD60" s="104"/>
      <c r="AE60" s="104"/>
      <c r="AF60" s="104"/>
    </row>
    <row r="61" ht="11.25" customHeight="1">
      <c r="A61" s="135" t="s">
        <v>3081</v>
      </c>
      <c r="B61" s="97" t="s">
        <v>2876</v>
      </c>
      <c r="C61" s="135" t="s">
        <v>3082</v>
      </c>
      <c r="D61" s="97" t="s">
        <v>100</v>
      </c>
      <c r="E61" s="135" t="s">
        <v>3083</v>
      </c>
      <c r="F61" s="97" t="s">
        <v>3084</v>
      </c>
      <c r="G61" s="98" t="s">
        <v>3085</v>
      </c>
      <c r="H61" s="98" t="s">
        <v>3086</v>
      </c>
      <c r="I61" s="98" t="s">
        <v>3087</v>
      </c>
      <c r="J61" s="98"/>
      <c r="K61" s="98">
        <v>2.0</v>
      </c>
      <c r="L61" s="98">
        <v>7.0</v>
      </c>
      <c r="M61" s="231">
        <v>100.0</v>
      </c>
      <c r="N61" s="222">
        <v>50.0</v>
      </c>
      <c r="O61" s="103" t="s">
        <v>113</v>
      </c>
      <c r="P61" s="104"/>
      <c r="Q61" s="104"/>
      <c r="R61" s="104"/>
      <c r="S61" s="104"/>
      <c r="T61" s="104"/>
      <c r="U61" s="104"/>
      <c r="V61" s="104"/>
      <c r="W61" s="104"/>
      <c r="X61" s="104"/>
      <c r="Y61" s="104"/>
      <c r="Z61" s="104"/>
      <c r="AA61" s="104"/>
      <c r="AB61" s="104"/>
      <c r="AC61" s="104"/>
      <c r="AD61" s="104"/>
      <c r="AE61" s="104"/>
      <c r="AF61" s="104"/>
    </row>
    <row r="62" ht="11.25" customHeight="1">
      <c r="A62" s="135" t="s">
        <v>3088</v>
      </c>
      <c r="B62" s="97" t="s">
        <v>2876</v>
      </c>
      <c r="C62" s="135" t="s">
        <v>3089</v>
      </c>
      <c r="D62" s="97" t="s">
        <v>100</v>
      </c>
      <c r="E62" s="135" t="s">
        <v>3090</v>
      </c>
      <c r="F62" s="97" t="s">
        <v>3091</v>
      </c>
      <c r="G62" s="98" t="s">
        <v>3092</v>
      </c>
      <c r="H62" s="98" t="s">
        <v>3093</v>
      </c>
      <c r="I62" s="98" t="s">
        <v>3094</v>
      </c>
      <c r="J62" s="98">
        <v>4.0</v>
      </c>
      <c r="K62" s="98">
        <v>4.0</v>
      </c>
      <c r="L62" s="98">
        <v>4.0</v>
      </c>
      <c r="M62" s="231">
        <v>100.0</v>
      </c>
      <c r="N62" s="222">
        <v>25.0</v>
      </c>
      <c r="O62" s="103" t="s">
        <v>114</v>
      </c>
      <c r="P62" s="104"/>
      <c r="Q62" s="104"/>
      <c r="R62" s="104"/>
      <c r="S62" s="104"/>
      <c r="T62" s="104"/>
      <c r="U62" s="104"/>
      <c r="V62" s="104"/>
      <c r="W62" s="104"/>
      <c r="X62" s="104"/>
      <c r="Y62" s="104"/>
      <c r="Z62" s="104"/>
      <c r="AA62" s="104"/>
      <c r="AB62" s="104"/>
      <c r="AC62" s="104"/>
      <c r="AD62" s="104"/>
      <c r="AE62" s="104"/>
      <c r="AF62" s="104"/>
    </row>
    <row r="63" ht="11.25" customHeight="1">
      <c r="A63" s="135" t="s">
        <v>3095</v>
      </c>
      <c r="B63" s="97" t="s">
        <v>2876</v>
      </c>
      <c r="C63" s="135" t="s">
        <v>3096</v>
      </c>
      <c r="D63" s="97" t="s">
        <v>100</v>
      </c>
      <c r="E63" s="135" t="s">
        <v>3097</v>
      </c>
      <c r="F63" s="97" t="s">
        <v>3098</v>
      </c>
      <c r="G63" s="98" t="s">
        <v>3099</v>
      </c>
      <c r="H63" s="98" t="s">
        <v>3100</v>
      </c>
      <c r="I63" s="98"/>
      <c r="J63" s="98">
        <v>3.0</v>
      </c>
      <c r="K63" s="98">
        <v>3.0</v>
      </c>
      <c r="L63" s="98">
        <v>3.0</v>
      </c>
      <c r="M63" s="231">
        <v>100.0</v>
      </c>
      <c r="N63" s="222">
        <v>33.33</v>
      </c>
      <c r="O63" s="103" t="s">
        <v>114</v>
      </c>
      <c r="P63" s="104"/>
      <c r="Q63" s="104"/>
      <c r="R63" s="104"/>
      <c r="S63" s="104"/>
      <c r="T63" s="104"/>
      <c r="U63" s="104"/>
      <c r="V63" s="104"/>
      <c r="W63" s="104"/>
      <c r="X63" s="104"/>
      <c r="Y63" s="104"/>
      <c r="Z63" s="104"/>
      <c r="AA63" s="104"/>
      <c r="AB63" s="104"/>
      <c r="AC63" s="104"/>
      <c r="AD63" s="104"/>
      <c r="AE63" s="104"/>
      <c r="AF63" s="104"/>
    </row>
    <row r="64" ht="11.25" customHeight="1">
      <c r="A64" s="135" t="s">
        <v>3101</v>
      </c>
      <c r="B64" s="97" t="s">
        <v>3102</v>
      </c>
      <c r="C64" s="135" t="s">
        <v>3103</v>
      </c>
      <c r="D64" s="97" t="s">
        <v>100</v>
      </c>
      <c r="E64" s="135" t="s">
        <v>3104</v>
      </c>
      <c r="F64" s="97" t="s">
        <v>3105</v>
      </c>
      <c r="G64" s="98" t="s">
        <v>3106</v>
      </c>
      <c r="H64" s="98" t="s">
        <v>3107</v>
      </c>
      <c r="I64" s="98" t="s">
        <v>3108</v>
      </c>
      <c r="J64" s="98">
        <v>1.0</v>
      </c>
      <c r="K64" s="98">
        <v>1.0</v>
      </c>
      <c r="L64" s="98">
        <v>1.0</v>
      </c>
      <c r="M64" s="231">
        <v>150.0</v>
      </c>
      <c r="N64" s="222">
        <v>150.0</v>
      </c>
      <c r="O64" s="103" t="s">
        <v>115</v>
      </c>
      <c r="P64" s="104"/>
      <c r="Q64" s="104"/>
      <c r="R64" s="104"/>
      <c r="S64" s="104"/>
      <c r="T64" s="104"/>
      <c r="U64" s="104"/>
      <c r="V64" s="104"/>
      <c r="W64" s="104"/>
      <c r="X64" s="104"/>
      <c r="Y64" s="104"/>
      <c r="Z64" s="104"/>
      <c r="AA64" s="104"/>
      <c r="AB64" s="104"/>
      <c r="AC64" s="104"/>
      <c r="AD64" s="104"/>
      <c r="AE64" s="104"/>
      <c r="AF64" s="104"/>
    </row>
    <row r="65" ht="11.25" customHeight="1">
      <c r="A65" s="135" t="s">
        <v>3109</v>
      </c>
      <c r="B65" s="97" t="s">
        <v>3110</v>
      </c>
      <c r="C65" s="135" t="s">
        <v>3111</v>
      </c>
      <c r="D65" s="97" t="s">
        <v>100</v>
      </c>
      <c r="E65" s="135" t="s">
        <v>3104</v>
      </c>
      <c r="F65" s="97" t="s">
        <v>3105</v>
      </c>
      <c r="G65" s="98" t="s">
        <v>3112</v>
      </c>
      <c r="H65" s="98" t="s">
        <v>3113</v>
      </c>
      <c r="I65" s="98" t="s">
        <v>3108</v>
      </c>
      <c r="J65" s="98">
        <v>2.0</v>
      </c>
      <c r="K65" s="98">
        <v>1.0</v>
      </c>
      <c r="L65" s="98">
        <v>2.0</v>
      </c>
      <c r="M65" s="231">
        <v>100.0</v>
      </c>
      <c r="N65" s="222">
        <v>100.0</v>
      </c>
      <c r="O65" s="103" t="s">
        <v>115</v>
      </c>
      <c r="P65" s="104"/>
      <c r="Q65" s="104"/>
      <c r="R65" s="104"/>
      <c r="S65" s="104"/>
      <c r="T65" s="104"/>
      <c r="U65" s="104"/>
      <c r="V65" s="104"/>
      <c r="W65" s="104"/>
      <c r="X65" s="104"/>
      <c r="Y65" s="104"/>
      <c r="Z65" s="104"/>
      <c r="AA65" s="104"/>
      <c r="AB65" s="104"/>
      <c r="AC65" s="104"/>
      <c r="AD65" s="104"/>
      <c r="AE65" s="104"/>
      <c r="AF65" s="104"/>
    </row>
    <row r="66" ht="11.25" customHeight="1">
      <c r="A66" s="135" t="s">
        <v>3114</v>
      </c>
      <c r="B66" s="97" t="s">
        <v>3115</v>
      </c>
      <c r="C66" s="135" t="s">
        <v>3116</v>
      </c>
      <c r="D66" s="97" t="s">
        <v>100</v>
      </c>
      <c r="E66" s="135" t="s">
        <v>3117</v>
      </c>
      <c r="F66" s="97" t="s">
        <v>3118</v>
      </c>
      <c r="G66" s="98" t="s">
        <v>3119</v>
      </c>
      <c r="H66" s="98" t="s">
        <v>3120</v>
      </c>
      <c r="I66" s="98" t="s">
        <v>3040</v>
      </c>
      <c r="J66" s="98">
        <v>4.0</v>
      </c>
      <c r="K66" s="98">
        <v>1.0</v>
      </c>
      <c r="L66" s="98">
        <v>4.0</v>
      </c>
      <c r="M66" s="231">
        <v>150.0</v>
      </c>
      <c r="N66" s="222">
        <v>37.0</v>
      </c>
      <c r="O66" s="103" t="s">
        <v>116</v>
      </c>
      <c r="P66" s="104"/>
      <c r="Q66" s="104"/>
      <c r="R66" s="104"/>
      <c r="S66" s="104"/>
      <c r="T66" s="104"/>
      <c r="U66" s="104"/>
      <c r="V66" s="104"/>
      <c r="W66" s="104"/>
      <c r="X66" s="104"/>
      <c r="Y66" s="104"/>
      <c r="Z66" s="104"/>
      <c r="AA66" s="104"/>
      <c r="AB66" s="104"/>
      <c r="AC66" s="104"/>
      <c r="AD66" s="104"/>
      <c r="AE66" s="104"/>
      <c r="AF66" s="104"/>
    </row>
    <row r="67" ht="11.25" customHeight="1">
      <c r="A67" s="135" t="s">
        <v>3121</v>
      </c>
      <c r="B67" s="97" t="s">
        <v>3115</v>
      </c>
      <c r="C67" s="135" t="s">
        <v>3122</v>
      </c>
      <c r="D67" s="97" t="s">
        <v>100</v>
      </c>
      <c r="E67" s="135" t="s">
        <v>3123</v>
      </c>
      <c r="F67" s="97" t="s">
        <v>3118</v>
      </c>
      <c r="G67" s="98" t="s">
        <v>3124</v>
      </c>
      <c r="H67" s="98" t="s">
        <v>3125</v>
      </c>
      <c r="I67" s="98" t="s">
        <v>3040</v>
      </c>
      <c r="J67" s="98">
        <v>4.0</v>
      </c>
      <c r="K67" s="98">
        <v>1.0</v>
      </c>
      <c r="L67" s="98">
        <v>4.0</v>
      </c>
      <c r="M67" s="231">
        <v>150.0</v>
      </c>
      <c r="N67" s="222">
        <v>37.0</v>
      </c>
      <c r="O67" s="103" t="s">
        <v>116</v>
      </c>
      <c r="P67" s="104"/>
      <c r="Q67" s="104"/>
      <c r="R67" s="104"/>
      <c r="S67" s="104"/>
      <c r="T67" s="104"/>
      <c r="U67" s="104"/>
      <c r="V67" s="104"/>
      <c r="W67" s="104"/>
      <c r="X67" s="104"/>
      <c r="Y67" s="104"/>
      <c r="Z67" s="104"/>
      <c r="AA67" s="104"/>
      <c r="AB67" s="104"/>
      <c r="AC67" s="104"/>
      <c r="AD67" s="104"/>
      <c r="AE67" s="104"/>
      <c r="AF67" s="104"/>
    </row>
    <row r="68" ht="11.25" customHeight="1">
      <c r="A68" s="135" t="s">
        <v>3126</v>
      </c>
      <c r="B68" s="97" t="s">
        <v>3115</v>
      </c>
      <c r="C68" s="135" t="s">
        <v>3127</v>
      </c>
      <c r="D68" s="97" t="s">
        <v>100</v>
      </c>
      <c r="E68" s="135" t="s">
        <v>3128</v>
      </c>
      <c r="F68" s="97" t="s">
        <v>3129</v>
      </c>
      <c r="G68" s="98" t="s">
        <v>3130</v>
      </c>
      <c r="H68" s="98" t="s">
        <v>3131</v>
      </c>
      <c r="I68" s="98" t="s">
        <v>3132</v>
      </c>
      <c r="J68" s="98">
        <v>4.0</v>
      </c>
      <c r="K68" s="98">
        <v>1.0</v>
      </c>
      <c r="L68" s="98">
        <v>1.0</v>
      </c>
      <c r="M68" s="231">
        <v>150.0</v>
      </c>
      <c r="N68" s="222">
        <v>37.0</v>
      </c>
      <c r="O68" s="103" t="s">
        <v>116</v>
      </c>
      <c r="P68" s="104"/>
      <c r="Q68" s="104"/>
      <c r="R68" s="104"/>
      <c r="S68" s="104"/>
      <c r="T68" s="104"/>
      <c r="U68" s="104"/>
      <c r="V68" s="104"/>
      <c r="W68" s="104"/>
      <c r="X68" s="104"/>
      <c r="Y68" s="104"/>
      <c r="Z68" s="104"/>
      <c r="AA68" s="104"/>
      <c r="AB68" s="104"/>
      <c r="AC68" s="104"/>
      <c r="AD68" s="104"/>
      <c r="AE68" s="104"/>
      <c r="AF68" s="104"/>
    </row>
    <row r="69" ht="11.25" customHeight="1">
      <c r="A69" s="135" t="s">
        <v>3133</v>
      </c>
      <c r="B69" s="97" t="s">
        <v>3134</v>
      </c>
      <c r="C69" s="135" t="s">
        <v>3135</v>
      </c>
      <c r="D69" s="97" t="s">
        <v>3136</v>
      </c>
      <c r="E69" s="135" t="s">
        <v>3137</v>
      </c>
      <c r="F69" s="97" t="s">
        <v>3138</v>
      </c>
      <c r="G69" s="98" t="s">
        <v>3139</v>
      </c>
      <c r="H69" s="98" t="s">
        <v>3140</v>
      </c>
      <c r="I69" s="98" t="s">
        <v>3073</v>
      </c>
      <c r="J69" s="98">
        <v>1.0</v>
      </c>
      <c r="K69" s="98">
        <v>1.0</v>
      </c>
      <c r="L69" s="98">
        <v>1.0</v>
      </c>
      <c r="M69" s="231">
        <v>25.0</v>
      </c>
      <c r="N69" s="222">
        <v>25.0</v>
      </c>
      <c r="O69" s="103" t="s">
        <v>117</v>
      </c>
      <c r="P69" s="104"/>
      <c r="Q69" s="104"/>
      <c r="R69" s="104"/>
      <c r="S69" s="104"/>
      <c r="T69" s="104"/>
      <c r="U69" s="104"/>
      <c r="V69" s="104"/>
      <c r="W69" s="104"/>
      <c r="X69" s="104"/>
      <c r="Y69" s="104"/>
      <c r="Z69" s="104"/>
      <c r="AA69" s="104"/>
      <c r="AB69" s="104"/>
      <c r="AC69" s="104"/>
      <c r="AD69" s="104"/>
      <c r="AE69" s="104"/>
      <c r="AF69" s="104"/>
    </row>
    <row r="70" ht="11.25" customHeight="1">
      <c r="A70" s="135" t="s">
        <v>3141</v>
      </c>
      <c r="B70" s="97" t="s">
        <v>2978</v>
      </c>
      <c r="C70" s="135" t="s">
        <v>3135</v>
      </c>
      <c r="D70" s="97" t="s">
        <v>3136</v>
      </c>
      <c r="E70" s="135" t="s">
        <v>3142</v>
      </c>
      <c r="F70" s="97" t="s">
        <v>3143</v>
      </c>
      <c r="G70" s="98" t="s">
        <v>3144</v>
      </c>
      <c r="H70" s="98" t="s">
        <v>3145</v>
      </c>
      <c r="I70" s="98"/>
      <c r="J70" s="98">
        <v>1.0</v>
      </c>
      <c r="K70" s="98">
        <v>1.0</v>
      </c>
      <c r="L70" s="98">
        <v>1.0</v>
      </c>
      <c r="M70" s="231">
        <v>25.0</v>
      </c>
      <c r="N70" s="222">
        <v>25.0</v>
      </c>
      <c r="O70" s="103" t="s">
        <v>117</v>
      </c>
      <c r="P70" s="104"/>
      <c r="Q70" s="104"/>
      <c r="R70" s="104"/>
      <c r="S70" s="104"/>
      <c r="T70" s="104"/>
      <c r="U70" s="104"/>
      <c r="V70" s="104"/>
      <c r="W70" s="104"/>
      <c r="X70" s="104"/>
      <c r="Y70" s="104"/>
      <c r="Z70" s="104"/>
      <c r="AA70" s="104"/>
      <c r="AB70" s="104"/>
      <c r="AC70" s="104"/>
      <c r="AD70" s="104"/>
      <c r="AE70" s="104"/>
      <c r="AF70" s="104"/>
    </row>
    <row r="71" ht="11.25" customHeight="1">
      <c r="A71" s="135" t="s">
        <v>3146</v>
      </c>
      <c r="B71" s="97" t="s">
        <v>3147</v>
      </c>
      <c r="C71" s="135" t="s">
        <v>3148</v>
      </c>
      <c r="D71" s="97" t="s">
        <v>3149</v>
      </c>
      <c r="E71" s="135" t="s">
        <v>3150</v>
      </c>
      <c r="F71" s="97" t="s">
        <v>3151</v>
      </c>
      <c r="G71" s="98" t="s">
        <v>3061</v>
      </c>
      <c r="H71" s="98" t="s">
        <v>3152</v>
      </c>
      <c r="I71" s="98"/>
      <c r="J71" s="98">
        <v>2.0</v>
      </c>
      <c r="K71" s="98">
        <v>2.0</v>
      </c>
      <c r="L71" s="98">
        <v>2.0</v>
      </c>
      <c r="M71" s="231">
        <v>50.0</v>
      </c>
      <c r="N71" s="222">
        <v>25.0</v>
      </c>
      <c r="O71" s="103" t="s">
        <v>118</v>
      </c>
      <c r="P71" s="104"/>
      <c r="Q71" s="104"/>
      <c r="R71" s="104"/>
      <c r="S71" s="104"/>
      <c r="T71" s="104"/>
      <c r="U71" s="104"/>
      <c r="V71" s="104"/>
      <c r="W71" s="104"/>
      <c r="X71" s="104"/>
      <c r="Y71" s="104"/>
      <c r="Z71" s="104"/>
      <c r="AA71" s="104"/>
      <c r="AB71" s="104"/>
      <c r="AC71" s="104"/>
      <c r="AD71" s="104"/>
      <c r="AE71" s="104"/>
      <c r="AF71" s="104"/>
    </row>
    <row r="72" ht="11.25" customHeight="1">
      <c r="A72" s="135" t="s">
        <v>3153</v>
      </c>
      <c r="B72" s="97" t="s">
        <v>3154</v>
      </c>
      <c r="C72" s="135" t="s">
        <v>3155</v>
      </c>
      <c r="D72" s="97" t="s">
        <v>100</v>
      </c>
      <c r="E72" s="135" t="s">
        <v>2899</v>
      </c>
      <c r="F72" s="97" t="s">
        <v>3156</v>
      </c>
      <c r="G72" s="98" t="s">
        <v>3157</v>
      </c>
      <c r="H72" s="98" t="s">
        <v>3158</v>
      </c>
      <c r="I72" s="98" t="s">
        <v>3159</v>
      </c>
      <c r="J72" s="98">
        <v>1.0</v>
      </c>
      <c r="K72" s="98">
        <v>1.0</v>
      </c>
      <c r="L72" s="98">
        <v>1.0</v>
      </c>
      <c r="M72" s="231">
        <v>100.0</v>
      </c>
      <c r="N72" s="222">
        <v>150.0</v>
      </c>
      <c r="O72" s="103" t="s">
        <v>119</v>
      </c>
      <c r="P72" s="104"/>
      <c r="Q72" s="104"/>
      <c r="R72" s="104"/>
      <c r="S72" s="104"/>
      <c r="T72" s="104"/>
      <c r="U72" s="104"/>
      <c r="V72" s="104"/>
      <c r="W72" s="104"/>
      <c r="X72" s="104"/>
      <c r="Y72" s="104"/>
      <c r="Z72" s="104"/>
      <c r="AA72" s="104"/>
      <c r="AB72" s="104"/>
      <c r="AC72" s="104"/>
      <c r="AD72" s="104"/>
      <c r="AE72" s="104"/>
      <c r="AF72" s="104"/>
    </row>
    <row r="73" ht="11.25" customHeight="1">
      <c r="A73" s="135" t="s">
        <v>3160</v>
      </c>
      <c r="B73" s="97" t="s">
        <v>2981</v>
      </c>
      <c r="C73" s="135" t="s">
        <v>120</v>
      </c>
      <c r="D73" s="97" t="s">
        <v>100</v>
      </c>
      <c r="E73" s="135" t="s">
        <v>2899</v>
      </c>
      <c r="F73" s="97" t="s">
        <v>2879</v>
      </c>
      <c r="G73" s="98" t="s">
        <v>3161</v>
      </c>
      <c r="H73" s="98" t="s">
        <v>3162</v>
      </c>
      <c r="I73" s="98" t="s">
        <v>3163</v>
      </c>
      <c r="J73" s="98">
        <v>1.0</v>
      </c>
      <c r="K73" s="98">
        <v>1.0</v>
      </c>
      <c r="L73" s="98">
        <v>1.0</v>
      </c>
      <c r="M73" s="231">
        <v>150.0</v>
      </c>
      <c r="N73" s="222">
        <v>150.0</v>
      </c>
      <c r="O73" s="103" t="s">
        <v>120</v>
      </c>
      <c r="P73" s="104"/>
      <c r="Q73" s="104"/>
      <c r="R73" s="104"/>
      <c r="S73" s="104"/>
      <c r="T73" s="104"/>
      <c r="U73" s="104"/>
      <c r="V73" s="104"/>
      <c r="W73" s="104"/>
      <c r="X73" s="104"/>
      <c r="Y73" s="104"/>
      <c r="Z73" s="104"/>
      <c r="AA73" s="104"/>
      <c r="AB73" s="104"/>
      <c r="AC73" s="104"/>
      <c r="AD73" s="104"/>
      <c r="AE73" s="104"/>
      <c r="AF73" s="104"/>
    </row>
    <row r="74" ht="11.25" customHeight="1">
      <c r="A74" s="135" t="s">
        <v>3164</v>
      </c>
      <c r="B74" s="97" t="s">
        <v>2981</v>
      </c>
      <c r="C74" s="135" t="s">
        <v>3165</v>
      </c>
      <c r="D74" s="97" t="s">
        <v>100</v>
      </c>
      <c r="E74" s="135" t="s">
        <v>3166</v>
      </c>
      <c r="F74" s="97" t="s">
        <v>3167</v>
      </c>
      <c r="G74" s="98" t="s">
        <v>3168</v>
      </c>
      <c r="H74" s="98" t="s">
        <v>3169</v>
      </c>
      <c r="I74" s="98" t="s">
        <v>3040</v>
      </c>
      <c r="J74" s="98">
        <v>2.0</v>
      </c>
      <c r="K74" s="98">
        <v>1.0</v>
      </c>
      <c r="L74" s="98">
        <v>2.0</v>
      </c>
      <c r="M74" s="231">
        <v>150.0</v>
      </c>
      <c r="N74" s="222">
        <v>75.0</v>
      </c>
      <c r="O74" s="103" t="s">
        <v>3170</v>
      </c>
      <c r="P74" s="104"/>
      <c r="Q74" s="104"/>
      <c r="R74" s="104"/>
      <c r="S74" s="104"/>
      <c r="T74" s="104"/>
      <c r="U74" s="104"/>
      <c r="V74" s="104"/>
      <c r="W74" s="104"/>
      <c r="X74" s="104"/>
      <c r="Y74" s="104"/>
      <c r="Z74" s="104"/>
      <c r="AA74" s="104"/>
      <c r="AB74" s="104"/>
      <c r="AC74" s="104"/>
      <c r="AD74" s="104"/>
      <c r="AE74" s="104"/>
      <c r="AF74" s="104"/>
    </row>
    <row r="75" ht="11.25" customHeight="1">
      <c r="A75" s="135" t="s">
        <v>3171</v>
      </c>
      <c r="B75" s="97" t="s">
        <v>2981</v>
      </c>
      <c r="C75" s="135" t="s">
        <v>3165</v>
      </c>
      <c r="D75" s="97" t="s">
        <v>100</v>
      </c>
      <c r="E75" s="135" t="s">
        <v>3172</v>
      </c>
      <c r="F75" s="97" t="s">
        <v>3173</v>
      </c>
      <c r="G75" s="98" t="s">
        <v>3174</v>
      </c>
      <c r="H75" s="98" t="s">
        <v>3175</v>
      </c>
      <c r="I75" s="98" t="s">
        <v>3176</v>
      </c>
      <c r="J75" s="98">
        <v>2.0</v>
      </c>
      <c r="K75" s="98">
        <v>1.0</v>
      </c>
      <c r="L75" s="98">
        <v>2.0</v>
      </c>
      <c r="M75" s="231">
        <v>100.0</v>
      </c>
      <c r="N75" s="222">
        <v>50.0</v>
      </c>
      <c r="O75" s="103" t="s">
        <v>3170</v>
      </c>
      <c r="P75" s="104"/>
      <c r="Q75" s="104"/>
      <c r="R75" s="104"/>
      <c r="S75" s="104"/>
      <c r="T75" s="104"/>
      <c r="U75" s="104"/>
      <c r="V75" s="104"/>
      <c r="W75" s="104"/>
      <c r="X75" s="104"/>
      <c r="Y75" s="104"/>
      <c r="Z75" s="104"/>
      <c r="AA75" s="104"/>
      <c r="AB75" s="104"/>
      <c r="AC75" s="104"/>
      <c r="AD75" s="104"/>
      <c r="AE75" s="104"/>
      <c r="AF75" s="104"/>
    </row>
    <row r="76" ht="11.25" customHeight="1">
      <c r="A76" s="135" t="s">
        <v>3177</v>
      </c>
      <c r="B76" s="97" t="s">
        <v>2981</v>
      </c>
      <c r="C76" s="135" t="s">
        <v>3178</v>
      </c>
      <c r="D76" s="97" t="s">
        <v>100</v>
      </c>
      <c r="E76" s="135" t="s">
        <v>3179</v>
      </c>
      <c r="F76" s="97" t="s">
        <v>3180</v>
      </c>
      <c r="G76" s="98" t="s">
        <v>3181</v>
      </c>
      <c r="H76" s="98" t="s">
        <v>3182</v>
      </c>
      <c r="I76" s="98" t="s">
        <v>3040</v>
      </c>
      <c r="J76" s="98">
        <v>1.0</v>
      </c>
      <c r="K76" s="98">
        <v>1.0</v>
      </c>
      <c r="L76" s="98">
        <v>1.0</v>
      </c>
      <c r="M76" s="231">
        <v>150.0</v>
      </c>
      <c r="N76" s="222">
        <v>150.0</v>
      </c>
      <c r="O76" s="103" t="s">
        <v>3170</v>
      </c>
      <c r="P76" s="104"/>
      <c r="Q76" s="104"/>
      <c r="R76" s="104"/>
      <c r="S76" s="104"/>
      <c r="T76" s="104"/>
      <c r="U76" s="104"/>
      <c r="V76" s="104"/>
      <c r="W76" s="104"/>
      <c r="X76" s="104"/>
      <c r="Y76" s="104"/>
      <c r="Z76" s="104"/>
      <c r="AA76" s="104"/>
      <c r="AB76" s="104"/>
      <c r="AC76" s="104"/>
      <c r="AD76" s="104"/>
      <c r="AE76" s="104"/>
      <c r="AF76" s="104"/>
    </row>
    <row r="77" ht="11.25" customHeight="1">
      <c r="A77" s="135" t="s">
        <v>3183</v>
      </c>
      <c r="B77" s="97" t="s">
        <v>2981</v>
      </c>
      <c r="C77" s="135" t="s">
        <v>3178</v>
      </c>
      <c r="D77" s="97" t="s">
        <v>100</v>
      </c>
      <c r="E77" s="135" t="s">
        <v>3179</v>
      </c>
      <c r="F77" s="97" t="s">
        <v>3180</v>
      </c>
      <c r="G77" s="98" t="s">
        <v>3184</v>
      </c>
      <c r="H77" s="98" t="s">
        <v>3185</v>
      </c>
      <c r="I77" s="98" t="s">
        <v>3040</v>
      </c>
      <c r="J77" s="98">
        <v>1.0</v>
      </c>
      <c r="K77" s="98">
        <v>1.0</v>
      </c>
      <c r="L77" s="98">
        <v>1.0</v>
      </c>
      <c r="M77" s="231">
        <v>150.0</v>
      </c>
      <c r="N77" s="222">
        <v>150.0</v>
      </c>
      <c r="O77" s="103" t="s">
        <v>3170</v>
      </c>
      <c r="P77" s="104"/>
      <c r="Q77" s="104"/>
      <c r="R77" s="104"/>
      <c r="S77" s="104"/>
      <c r="T77" s="104"/>
      <c r="U77" s="104"/>
      <c r="V77" s="104"/>
      <c r="W77" s="104"/>
      <c r="X77" s="104"/>
      <c r="Y77" s="104"/>
      <c r="Z77" s="104"/>
      <c r="AA77" s="104"/>
      <c r="AB77" s="104"/>
      <c r="AC77" s="104"/>
      <c r="AD77" s="104"/>
      <c r="AE77" s="104"/>
      <c r="AF77" s="104"/>
    </row>
    <row r="78" ht="11.25" customHeight="1">
      <c r="A78" s="468" t="s">
        <v>3186</v>
      </c>
      <c r="B78" s="270" t="s">
        <v>2981</v>
      </c>
      <c r="C78" s="260" t="s">
        <v>3187</v>
      </c>
      <c r="D78" s="273" t="s">
        <v>100</v>
      </c>
      <c r="E78" s="260" t="s">
        <v>3188</v>
      </c>
      <c r="F78" s="261" t="s">
        <v>3189</v>
      </c>
      <c r="G78" s="270" t="s">
        <v>3190</v>
      </c>
      <c r="H78" s="261"/>
      <c r="I78" s="315" t="s">
        <v>3191</v>
      </c>
      <c r="J78" s="270">
        <v>1.0</v>
      </c>
      <c r="K78" s="270">
        <v>1.0</v>
      </c>
      <c r="L78" s="270">
        <v>1.0</v>
      </c>
      <c r="M78" s="469">
        <v>100.0</v>
      </c>
      <c r="N78" s="469">
        <v>100.0</v>
      </c>
      <c r="O78" s="103" t="s">
        <v>123</v>
      </c>
      <c r="P78" s="104"/>
      <c r="Q78" s="104"/>
      <c r="R78" s="104"/>
      <c r="S78" s="104"/>
      <c r="T78" s="104"/>
      <c r="U78" s="104"/>
      <c r="V78" s="104"/>
      <c r="W78" s="104"/>
      <c r="X78" s="104"/>
      <c r="Y78" s="104"/>
      <c r="Z78" s="104"/>
      <c r="AA78" s="104"/>
      <c r="AB78" s="104"/>
      <c r="AC78" s="104"/>
      <c r="AD78" s="104"/>
      <c r="AE78" s="104"/>
      <c r="AF78" s="104"/>
    </row>
    <row r="79" ht="11.25" customHeight="1">
      <c r="A79" s="468" t="s">
        <v>3192</v>
      </c>
      <c r="B79" s="270" t="s">
        <v>2981</v>
      </c>
      <c r="C79" s="260" t="s">
        <v>3187</v>
      </c>
      <c r="D79" s="273" t="s">
        <v>100</v>
      </c>
      <c r="E79" s="260" t="s">
        <v>3188</v>
      </c>
      <c r="F79" s="261" t="s">
        <v>3189</v>
      </c>
      <c r="G79" s="270" t="s">
        <v>3193</v>
      </c>
      <c r="H79" s="261"/>
      <c r="I79" s="315" t="s">
        <v>3191</v>
      </c>
      <c r="J79" s="270">
        <v>1.0</v>
      </c>
      <c r="K79" s="270">
        <v>1.0</v>
      </c>
      <c r="L79" s="270">
        <v>1.0</v>
      </c>
      <c r="M79" s="469">
        <v>100.0</v>
      </c>
      <c r="N79" s="469">
        <v>100.0</v>
      </c>
      <c r="O79" s="103" t="s">
        <v>123</v>
      </c>
      <c r="P79" s="104"/>
      <c r="Q79" s="104"/>
      <c r="R79" s="104"/>
      <c r="S79" s="104"/>
      <c r="T79" s="104"/>
      <c r="U79" s="104"/>
      <c r="V79" s="104"/>
      <c r="W79" s="104"/>
      <c r="X79" s="104"/>
      <c r="Y79" s="104"/>
      <c r="Z79" s="104"/>
      <c r="AA79" s="104"/>
      <c r="AB79" s="104"/>
      <c r="AC79" s="104"/>
      <c r="AD79" s="104"/>
      <c r="AE79" s="104"/>
      <c r="AF79" s="104"/>
    </row>
    <row r="80" ht="11.25" customHeight="1">
      <c r="A80" s="468" t="s">
        <v>3194</v>
      </c>
      <c r="B80" s="270" t="s">
        <v>2876</v>
      </c>
      <c r="C80" s="260" t="s">
        <v>3195</v>
      </c>
      <c r="D80" s="273" t="s">
        <v>100</v>
      </c>
      <c r="E80" s="260" t="s">
        <v>3196</v>
      </c>
      <c r="F80" s="261" t="s">
        <v>3197</v>
      </c>
      <c r="G80" s="270" t="s">
        <v>3071</v>
      </c>
      <c r="H80" s="261" t="s">
        <v>3079</v>
      </c>
      <c r="I80" s="315" t="s">
        <v>3198</v>
      </c>
      <c r="J80" s="270">
        <v>3.0</v>
      </c>
      <c r="K80" s="270">
        <v>3.0</v>
      </c>
      <c r="L80" s="270">
        <v>4.0</v>
      </c>
      <c r="M80" s="469">
        <v>150.0</v>
      </c>
      <c r="N80" s="469">
        <v>37.5</v>
      </c>
      <c r="O80" s="103" t="s">
        <v>3199</v>
      </c>
      <c r="P80" s="104"/>
      <c r="Q80" s="104"/>
      <c r="R80" s="104"/>
      <c r="S80" s="104"/>
      <c r="T80" s="104"/>
      <c r="U80" s="104"/>
      <c r="V80" s="104"/>
      <c r="W80" s="104"/>
      <c r="X80" s="104"/>
      <c r="Y80" s="104"/>
      <c r="Z80" s="104"/>
      <c r="AA80" s="104"/>
      <c r="AB80" s="104"/>
      <c r="AC80" s="104"/>
      <c r="AD80" s="104"/>
      <c r="AE80" s="104"/>
      <c r="AF80" s="104"/>
    </row>
    <row r="81" ht="11.25" customHeight="1">
      <c r="A81" s="468" t="s">
        <v>3081</v>
      </c>
      <c r="B81" s="270" t="s">
        <v>2876</v>
      </c>
      <c r="C81" s="260" t="s">
        <v>3200</v>
      </c>
      <c r="D81" s="273" t="s">
        <v>100</v>
      </c>
      <c r="E81" s="260" t="s">
        <v>3201</v>
      </c>
      <c r="F81" s="261" t="s">
        <v>3084</v>
      </c>
      <c r="G81" s="270" t="s">
        <v>3202</v>
      </c>
      <c r="H81" s="261" t="s">
        <v>3203</v>
      </c>
      <c r="I81" s="315" t="s">
        <v>3087</v>
      </c>
      <c r="J81" s="270">
        <v>2.0</v>
      </c>
      <c r="K81" s="270">
        <v>2.0</v>
      </c>
      <c r="L81" s="270">
        <v>7.0</v>
      </c>
      <c r="M81" s="469">
        <v>100.0</v>
      </c>
      <c r="N81" s="469">
        <v>50.0</v>
      </c>
      <c r="O81" s="103" t="s">
        <v>124</v>
      </c>
      <c r="P81" s="104"/>
      <c r="Q81" s="104"/>
      <c r="R81" s="104"/>
      <c r="S81" s="104"/>
      <c r="T81" s="104"/>
      <c r="U81" s="104"/>
      <c r="V81" s="104"/>
      <c r="W81" s="104"/>
      <c r="X81" s="104"/>
      <c r="Y81" s="104"/>
      <c r="Z81" s="104"/>
      <c r="AA81" s="104"/>
      <c r="AB81" s="104"/>
      <c r="AC81" s="104"/>
      <c r="AD81" s="104"/>
      <c r="AE81" s="104"/>
      <c r="AF81" s="104"/>
    </row>
    <row r="82" ht="11.25" customHeight="1">
      <c r="A82" s="468" t="s">
        <v>3204</v>
      </c>
      <c r="B82" s="270" t="s">
        <v>2876</v>
      </c>
      <c r="C82" s="260" t="s">
        <v>3205</v>
      </c>
      <c r="D82" s="273" t="s">
        <v>100</v>
      </c>
      <c r="E82" s="260" t="s">
        <v>3206</v>
      </c>
      <c r="F82" s="261" t="s">
        <v>3207</v>
      </c>
      <c r="G82" s="270" t="s">
        <v>3208</v>
      </c>
      <c r="H82" s="470" t="s">
        <v>3209</v>
      </c>
      <c r="I82" s="315" t="s">
        <v>3210</v>
      </c>
      <c r="J82" s="270">
        <v>1.0</v>
      </c>
      <c r="K82" s="270">
        <v>1.0</v>
      </c>
      <c r="L82" s="270">
        <v>1.0</v>
      </c>
      <c r="M82" s="469">
        <v>100.0</v>
      </c>
      <c r="N82" s="469">
        <v>100.0</v>
      </c>
      <c r="O82" s="103" t="s">
        <v>125</v>
      </c>
      <c r="P82" s="466"/>
      <c r="Q82" s="104"/>
      <c r="R82" s="104"/>
      <c r="S82" s="104"/>
      <c r="T82" s="104"/>
      <c r="U82" s="104"/>
      <c r="V82" s="104"/>
      <c r="W82" s="104"/>
      <c r="X82" s="104"/>
      <c r="Y82" s="104"/>
      <c r="Z82" s="104"/>
      <c r="AA82" s="104"/>
      <c r="AB82" s="104"/>
      <c r="AC82" s="104"/>
      <c r="AD82" s="104"/>
      <c r="AE82" s="104"/>
      <c r="AF82" s="104"/>
    </row>
    <row r="83" ht="11.25" customHeight="1">
      <c r="A83" s="468" t="s">
        <v>3211</v>
      </c>
      <c r="B83" s="270" t="s">
        <v>2876</v>
      </c>
      <c r="C83" s="260" t="s">
        <v>3212</v>
      </c>
      <c r="D83" s="273" t="s">
        <v>100</v>
      </c>
      <c r="E83" s="260" t="s">
        <v>3206</v>
      </c>
      <c r="F83" s="261" t="s">
        <v>3207</v>
      </c>
      <c r="G83" s="270" t="s">
        <v>3213</v>
      </c>
      <c r="H83" s="470" t="s">
        <v>3209</v>
      </c>
      <c r="I83" s="315" t="s">
        <v>3210</v>
      </c>
      <c r="J83" s="270">
        <v>2.0</v>
      </c>
      <c r="K83" s="270">
        <v>1.0</v>
      </c>
      <c r="L83" s="270">
        <v>2.0</v>
      </c>
      <c r="M83" s="469">
        <v>100.0</v>
      </c>
      <c r="N83" s="469">
        <v>50.0</v>
      </c>
      <c r="O83" s="103" t="s">
        <v>125</v>
      </c>
      <c r="P83" s="466"/>
      <c r="Q83" s="104"/>
      <c r="R83" s="104"/>
      <c r="S83" s="104"/>
      <c r="T83" s="104"/>
      <c r="U83" s="104"/>
      <c r="V83" s="104"/>
      <c r="W83" s="104"/>
      <c r="X83" s="104"/>
      <c r="Y83" s="104"/>
      <c r="Z83" s="104"/>
      <c r="AA83" s="104"/>
      <c r="AB83" s="104"/>
      <c r="AC83" s="104"/>
      <c r="AD83" s="104"/>
      <c r="AE83" s="104"/>
      <c r="AF83" s="104"/>
    </row>
    <row r="84" ht="11.25" customHeight="1">
      <c r="A84" s="468" t="s">
        <v>3214</v>
      </c>
      <c r="B84" s="270" t="s">
        <v>2978</v>
      </c>
      <c r="C84" s="260" t="s">
        <v>3215</v>
      </c>
      <c r="D84" s="273" t="s">
        <v>100</v>
      </c>
      <c r="E84" s="260" t="s">
        <v>3028</v>
      </c>
      <c r="F84" s="261" t="s">
        <v>3029</v>
      </c>
      <c r="G84" s="270" t="s">
        <v>3216</v>
      </c>
      <c r="H84" s="261" t="s">
        <v>3031</v>
      </c>
      <c r="I84" s="315" t="s">
        <v>2914</v>
      </c>
      <c r="J84" s="270">
        <v>1.0</v>
      </c>
      <c r="K84" s="270">
        <v>1.0</v>
      </c>
      <c r="L84" s="270">
        <v>1.0</v>
      </c>
      <c r="M84" s="469">
        <v>50.0</v>
      </c>
      <c r="N84" s="469">
        <v>25.0</v>
      </c>
      <c r="O84" s="103" t="s">
        <v>125</v>
      </c>
      <c r="P84" s="104"/>
      <c r="Q84" s="104"/>
      <c r="R84" s="104"/>
      <c r="S84" s="104"/>
      <c r="T84" s="104"/>
      <c r="U84" s="104"/>
      <c r="V84" s="104"/>
      <c r="W84" s="104"/>
      <c r="X84" s="104"/>
      <c r="Y84" s="104"/>
      <c r="Z84" s="104"/>
      <c r="AA84" s="104"/>
      <c r="AB84" s="104"/>
      <c r="AC84" s="104"/>
      <c r="AD84" s="104"/>
      <c r="AE84" s="104"/>
      <c r="AF84" s="104"/>
    </row>
    <row r="85" ht="11.25" customHeight="1">
      <c r="A85" s="468" t="s">
        <v>3217</v>
      </c>
      <c r="B85" s="270" t="s">
        <v>2978</v>
      </c>
      <c r="C85" s="260" t="s">
        <v>3215</v>
      </c>
      <c r="D85" s="273" t="s">
        <v>100</v>
      </c>
      <c r="E85" s="260" t="s">
        <v>3028</v>
      </c>
      <c r="F85" s="261" t="s">
        <v>3029</v>
      </c>
      <c r="G85" s="270" t="s">
        <v>3218</v>
      </c>
      <c r="H85" s="261" t="s">
        <v>3031</v>
      </c>
      <c r="I85" s="315" t="s">
        <v>2914</v>
      </c>
      <c r="J85" s="270">
        <v>1.0</v>
      </c>
      <c r="K85" s="270">
        <v>1.0</v>
      </c>
      <c r="L85" s="270">
        <v>1.0</v>
      </c>
      <c r="M85" s="469">
        <v>50.0</v>
      </c>
      <c r="N85" s="469">
        <v>25.0</v>
      </c>
      <c r="O85" s="103" t="s">
        <v>125</v>
      </c>
      <c r="P85" s="104"/>
      <c r="Q85" s="104"/>
      <c r="R85" s="104"/>
      <c r="S85" s="104"/>
      <c r="T85" s="104"/>
      <c r="U85" s="104"/>
      <c r="V85" s="104"/>
      <c r="W85" s="104"/>
      <c r="X85" s="104"/>
      <c r="Y85" s="104"/>
      <c r="Z85" s="104"/>
      <c r="AA85" s="104"/>
      <c r="AB85" s="104"/>
      <c r="AC85" s="104"/>
      <c r="AD85" s="104"/>
      <c r="AE85" s="104"/>
      <c r="AF85" s="104"/>
    </row>
    <row r="86" ht="11.25" customHeight="1">
      <c r="A86" s="468" t="s">
        <v>3219</v>
      </c>
      <c r="B86" s="270" t="s">
        <v>2876</v>
      </c>
      <c r="C86" s="260" t="s">
        <v>3220</v>
      </c>
      <c r="D86" s="273" t="s">
        <v>128</v>
      </c>
      <c r="E86" s="260" t="s">
        <v>3221</v>
      </c>
      <c r="F86" s="261">
        <v>1.2219762E7</v>
      </c>
      <c r="G86" s="270" t="s">
        <v>3222</v>
      </c>
      <c r="H86" s="261"/>
      <c r="I86" s="315" t="s">
        <v>3223</v>
      </c>
      <c r="J86" s="270">
        <v>1.0</v>
      </c>
      <c r="K86" s="270">
        <v>1.0</v>
      </c>
      <c r="L86" s="270">
        <v>1.0</v>
      </c>
      <c r="M86" s="469">
        <v>100.0</v>
      </c>
      <c r="N86" s="469">
        <v>100.0</v>
      </c>
      <c r="O86" s="103" t="s">
        <v>131</v>
      </c>
      <c r="P86" s="104"/>
      <c r="Q86" s="73"/>
      <c r="R86" s="73"/>
      <c r="S86" s="73"/>
      <c r="T86" s="73"/>
      <c r="U86" s="73"/>
      <c r="V86" s="73"/>
      <c r="W86" s="73"/>
      <c r="X86" s="73"/>
      <c r="Y86" s="73"/>
      <c r="Z86" s="73"/>
      <c r="AA86" s="73"/>
      <c r="AB86" s="73"/>
      <c r="AC86" s="73"/>
      <c r="AD86" s="73"/>
      <c r="AE86" s="73"/>
      <c r="AF86" s="73"/>
    </row>
    <row r="87" ht="11.25" customHeight="1">
      <c r="A87" s="135" t="s">
        <v>3224</v>
      </c>
      <c r="B87" s="97" t="s">
        <v>2876</v>
      </c>
      <c r="C87" s="135" t="s">
        <v>3220</v>
      </c>
      <c r="D87" s="97" t="s">
        <v>128</v>
      </c>
      <c r="E87" s="135" t="s">
        <v>3225</v>
      </c>
      <c r="F87" s="97" t="s">
        <v>3226</v>
      </c>
      <c r="G87" s="98" t="s">
        <v>3227</v>
      </c>
      <c r="H87" s="98"/>
      <c r="I87" s="98" t="s">
        <v>3080</v>
      </c>
      <c r="J87" s="98">
        <v>1.0</v>
      </c>
      <c r="K87" s="98">
        <v>1.0</v>
      </c>
      <c r="L87" s="98">
        <v>1.0</v>
      </c>
      <c r="M87" s="231">
        <v>150.0</v>
      </c>
      <c r="N87" s="222">
        <v>150.0</v>
      </c>
      <c r="O87" s="103" t="s">
        <v>131</v>
      </c>
      <c r="P87" s="104"/>
      <c r="Q87" s="73"/>
      <c r="R87" s="73"/>
      <c r="S87" s="73"/>
      <c r="T87" s="73"/>
      <c r="U87" s="73"/>
      <c r="V87" s="73"/>
      <c r="W87" s="73"/>
      <c r="X87" s="73"/>
      <c r="Y87" s="73"/>
      <c r="Z87" s="73"/>
      <c r="AA87" s="73"/>
      <c r="AB87" s="73"/>
      <c r="AC87" s="73"/>
      <c r="AD87" s="73"/>
      <c r="AE87" s="73"/>
      <c r="AF87" s="73"/>
    </row>
    <row r="88" ht="11.25" customHeight="1">
      <c r="A88" s="135" t="s">
        <v>3228</v>
      </c>
      <c r="B88" s="97" t="s">
        <v>2876</v>
      </c>
      <c r="C88" s="135" t="s">
        <v>3220</v>
      </c>
      <c r="D88" s="97" t="s">
        <v>128</v>
      </c>
      <c r="E88" s="135" t="s">
        <v>3229</v>
      </c>
      <c r="F88" s="471" t="s">
        <v>3230</v>
      </c>
      <c r="G88" s="98" t="s">
        <v>3231</v>
      </c>
      <c r="H88" s="472" t="s">
        <v>3232</v>
      </c>
      <c r="I88" s="98" t="s">
        <v>3080</v>
      </c>
      <c r="J88" s="98">
        <v>1.0</v>
      </c>
      <c r="K88" s="98">
        <v>1.0</v>
      </c>
      <c r="L88" s="98">
        <v>1.0</v>
      </c>
      <c r="M88" s="231">
        <v>150.0</v>
      </c>
      <c r="N88" s="222">
        <v>150.0</v>
      </c>
      <c r="O88" s="103" t="s">
        <v>131</v>
      </c>
      <c r="P88" s="104"/>
      <c r="Q88" s="73"/>
      <c r="R88" s="73"/>
      <c r="S88" s="73"/>
      <c r="T88" s="73"/>
      <c r="U88" s="73"/>
      <c r="V88" s="73"/>
      <c r="W88" s="73"/>
      <c r="X88" s="73"/>
      <c r="Y88" s="73"/>
      <c r="Z88" s="73"/>
      <c r="AA88" s="73"/>
      <c r="AB88" s="73"/>
      <c r="AC88" s="73"/>
      <c r="AD88" s="73"/>
      <c r="AE88" s="73"/>
      <c r="AF88" s="73"/>
    </row>
    <row r="89" ht="11.25" customHeight="1">
      <c r="A89" s="135" t="s">
        <v>3233</v>
      </c>
      <c r="B89" s="97" t="s">
        <v>2876</v>
      </c>
      <c r="C89" s="135" t="s">
        <v>3220</v>
      </c>
      <c r="D89" s="97" t="s">
        <v>128</v>
      </c>
      <c r="E89" s="135" t="s">
        <v>3229</v>
      </c>
      <c r="F89" s="97" t="s">
        <v>3230</v>
      </c>
      <c r="G89" s="98" t="s">
        <v>3234</v>
      </c>
      <c r="H89" s="472" t="s">
        <v>3235</v>
      </c>
      <c r="I89" s="98" t="s">
        <v>3080</v>
      </c>
      <c r="J89" s="98">
        <v>1.0</v>
      </c>
      <c r="K89" s="98">
        <v>1.0</v>
      </c>
      <c r="L89" s="98">
        <v>1.0</v>
      </c>
      <c r="M89" s="231">
        <v>150.0</v>
      </c>
      <c r="N89" s="222">
        <v>150.0</v>
      </c>
      <c r="O89" s="103" t="s">
        <v>131</v>
      </c>
      <c r="P89" s="104"/>
      <c r="Q89" s="73"/>
      <c r="R89" s="73"/>
      <c r="S89" s="73"/>
      <c r="T89" s="73"/>
      <c r="U89" s="73"/>
      <c r="V89" s="73"/>
      <c r="W89" s="73"/>
      <c r="X89" s="73"/>
      <c r="Y89" s="73"/>
      <c r="Z89" s="73"/>
      <c r="AA89" s="73"/>
      <c r="AB89" s="73"/>
      <c r="AC89" s="73"/>
      <c r="AD89" s="73"/>
      <c r="AE89" s="73"/>
      <c r="AF89" s="73"/>
    </row>
    <row r="90" ht="11.25" customHeight="1">
      <c r="A90" s="135" t="s">
        <v>3236</v>
      </c>
      <c r="B90" s="97" t="s">
        <v>2876</v>
      </c>
      <c r="C90" s="135" t="s">
        <v>3220</v>
      </c>
      <c r="D90" s="97" t="s">
        <v>128</v>
      </c>
      <c r="E90" s="135" t="s">
        <v>3225</v>
      </c>
      <c r="F90" s="97" t="s">
        <v>3226</v>
      </c>
      <c r="G90" s="98" t="s">
        <v>3237</v>
      </c>
      <c r="H90" s="98"/>
      <c r="I90" s="98" t="s">
        <v>3080</v>
      </c>
      <c r="J90" s="98">
        <v>1.0</v>
      </c>
      <c r="K90" s="98">
        <v>1.0</v>
      </c>
      <c r="L90" s="98">
        <v>1.0</v>
      </c>
      <c r="M90" s="231">
        <v>150.0</v>
      </c>
      <c r="N90" s="222">
        <v>150.0</v>
      </c>
      <c r="O90" s="103" t="s">
        <v>131</v>
      </c>
      <c r="P90" s="104"/>
      <c r="Q90" s="73"/>
      <c r="R90" s="73"/>
      <c r="S90" s="73"/>
      <c r="T90" s="73"/>
      <c r="U90" s="73"/>
      <c r="V90" s="73"/>
      <c r="W90" s="73"/>
      <c r="X90" s="73"/>
      <c r="Y90" s="73"/>
      <c r="Z90" s="73"/>
      <c r="AA90" s="73"/>
      <c r="AB90" s="73"/>
      <c r="AC90" s="73"/>
      <c r="AD90" s="73"/>
      <c r="AE90" s="73"/>
      <c r="AF90" s="73"/>
    </row>
    <row r="91" ht="11.25" customHeight="1">
      <c r="A91" s="135" t="s">
        <v>3238</v>
      </c>
      <c r="B91" s="97" t="s">
        <v>2981</v>
      </c>
      <c r="C91" s="135" t="s">
        <v>1800</v>
      </c>
      <c r="D91" s="97" t="s">
        <v>128</v>
      </c>
      <c r="E91" s="311" t="s">
        <v>3239</v>
      </c>
      <c r="F91" s="97" t="s">
        <v>3240</v>
      </c>
      <c r="G91" s="98" t="s">
        <v>3241</v>
      </c>
      <c r="H91" s="452" t="s">
        <v>3242</v>
      </c>
      <c r="I91" s="98" t="s">
        <v>3163</v>
      </c>
      <c r="J91" s="450" t="s">
        <v>828</v>
      </c>
      <c r="K91" s="450" t="s">
        <v>828</v>
      </c>
      <c r="L91" s="450">
        <v>1.0</v>
      </c>
      <c r="M91" s="451">
        <v>150.0</v>
      </c>
      <c r="N91" s="222">
        <v>150.0</v>
      </c>
      <c r="O91" s="103" t="s">
        <v>134</v>
      </c>
      <c r="P91" s="104"/>
      <c r="Q91" s="73"/>
      <c r="R91" s="73"/>
      <c r="S91" s="73"/>
      <c r="T91" s="73"/>
      <c r="U91" s="73"/>
      <c r="V91" s="73"/>
      <c r="W91" s="73"/>
      <c r="X91" s="73"/>
      <c r="Y91" s="73"/>
      <c r="Z91" s="73"/>
      <c r="AA91" s="73"/>
      <c r="AB91" s="73"/>
      <c r="AC91" s="73"/>
      <c r="AD91" s="73"/>
      <c r="AE91" s="73"/>
      <c r="AF91" s="73"/>
    </row>
    <row r="92" ht="11.25" customHeight="1">
      <c r="A92" s="135" t="s">
        <v>3243</v>
      </c>
      <c r="B92" s="97" t="s">
        <v>2981</v>
      </c>
      <c r="C92" s="135" t="s">
        <v>1800</v>
      </c>
      <c r="D92" s="97" t="s">
        <v>128</v>
      </c>
      <c r="E92" s="356" t="s">
        <v>3244</v>
      </c>
      <c r="F92" s="97" t="s">
        <v>3245</v>
      </c>
      <c r="G92" s="98" t="s">
        <v>3246</v>
      </c>
      <c r="H92" s="452" t="s">
        <v>3247</v>
      </c>
      <c r="I92" s="98" t="s">
        <v>3248</v>
      </c>
      <c r="J92" s="98" t="s">
        <v>828</v>
      </c>
      <c r="K92" s="98" t="s">
        <v>828</v>
      </c>
      <c r="L92" s="98">
        <v>1.0</v>
      </c>
      <c r="M92" s="231">
        <v>100.0</v>
      </c>
      <c r="N92" s="222">
        <v>100.0</v>
      </c>
      <c r="O92" s="103" t="s">
        <v>134</v>
      </c>
      <c r="P92" s="104"/>
      <c r="Q92" s="73"/>
      <c r="R92" s="73"/>
      <c r="S92" s="73"/>
      <c r="T92" s="73"/>
      <c r="U92" s="73"/>
      <c r="V92" s="73"/>
      <c r="W92" s="73"/>
      <c r="X92" s="73"/>
      <c r="Y92" s="73"/>
      <c r="Z92" s="73"/>
      <c r="AA92" s="73"/>
      <c r="AB92" s="73"/>
      <c r="AC92" s="73"/>
      <c r="AD92" s="73"/>
      <c r="AE92" s="73"/>
      <c r="AF92" s="73"/>
    </row>
    <row r="93" ht="11.25" customHeight="1">
      <c r="A93" s="135" t="s">
        <v>3249</v>
      </c>
      <c r="B93" s="97" t="s">
        <v>2981</v>
      </c>
      <c r="C93" s="135" t="s">
        <v>3250</v>
      </c>
      <c r="D93" s="97" t="s">
        <v>128</v>
      </c>
      <c r="E93" s="135" t="s">
        <v>3251</v>
      </c>
      <c r="F93" s="97" t="s">
        <v>3252</v>
      </c>
      <c r="G93" s="98" t="s">
        <v>3253</v>
      </c>
      <c r="H93" s="98"/>
      <c r="I93" s="98" t="s">
        <v>3163</v>
      </c>
      <c r="J93" s="98" t="s">
        <v>828</v>
      </c>
      <c r="K93" s="98" t="s">
        <v>828</v>
      </c>
      <c r="L93" s="98">
        <v>2.0</v>
      </c>
      <c r="M93" s="231">
        <v>150.0</v>
      </c>
      <c r="N93" s="222">
        <v>75.0</v>
      </c>
      <c r="O93" s="103" t="s">
        <v>134</v>
      </c>
      <c r="P93" s="104"/>
      <c r="Q93" s="73"/>
      <c r="R93" s="73"/>
      <c r="S93" s="73"/>
      <c r="T93" s="73"/>
      <c r="U93" s="73"/>
      <c r="V93" s="73"/>
      <c r="W93" s="73"/>
      <c r="X93" s="73"/>
      <c r="Y93" s="73"/>
      <c r="Z93" s="73"/>
      <c r="AA93" s="73"/>
      <c r="AB93" s="73"/>
      <c r="AC93" s="73"/>
      <c r="AD93" s="73"/>
      <c r="AE93" s="73"/>
      <c r="AF93" s="73"/>
    </row>
    <row r="94" ht="11.25" customHeight="1">
      <c r="A94" s="135" t="s">
        <v>3254</v>
      </c>
      <c r="B94" s="97" t="s">
        <v>2981</v>
      </c>
      <c r="C94" s="135" t="s">
        <v>3255</v>
      </c>
      <c r="D94" s="97" t="s">
        <v>128</v>
      </c>
      <c r="E94" s="135" t="s">
        <v>3251</v>
      </c>
      <c r="F94" s="97" t="s">
        <v>3252</v>
      </c>
      <c r="G94" s="98" t="s">
        <v>3256</v>
      </c>
      <c r="H94" s="98"/>
      <c r="I94" s="98" t="s">
        <v>3163</v>
      </c>
      <c r="J94" s="98" t="s">
        <v>828</v>
      </c>
      <c r="K94" s="98" t="s">
        <v>828</v>
      </c>
      <c r="L94" s="98">
        <v>2.0</v>
      </c>
      <c r="M94" s="231">
        <v>150.0</v>
      </c>
      <c r="N94" s="222">
        <v>75.0</v>
      </c>
      <c r="O94" s="103" t="s">
        <v>134</v>
      </c>
      <c r="P94" s="104"/>
      <c r="Q94" s="73"/>
      <c r="R94" s="73"/>
      <c r="S94" s="73"/>
      <c r="T94" s="73"/>
      <c r="U94" s="73"/>
      <c r="V94" s="73"/>
      <c r="W94" s="73"/>
      <c r="X94" s="73"/>
      <c r="Y94" s="73"/>
      <c r="Z94" s="73"/>
      <c r="AA94" s="73"/>
      <c r="AB94" s="73"/>
      <c r="AC94" s="73"/>
      <c r="AD94" s="73"/>
      <c r="AE94" s="73"/>
      <c r="AF94" s="73"/>
    </row>
    <row r="95" ht="11.25" customHeight="1">
      <c r="A95" s="135" t="s">
        <v>3257</v>
      </c>
      <c r="B95" s="97" t="s">
        <v>2981</v>
      </c>
      <c r="C95" s="135" t="s">
        <v>1800</v>
      </c>
      <c r="D95" s="97" t="s">
        <v>128</v>
      </c>
      <c r="E95" s="135" t="s">
        <v>3258</v>
      </c>
      <c r="F95" s="97" t="s">
        <v>3259</v>
      </c>
      <c r="G95" s="98" t="s">
        <v>3260</v>
      </c>
      <c r="H95" s="98"/>
      <c r="I95" s="98" t="s">
        <v>3248</v>
      </c>
      <c r="J95" s="98" t="s">
        <v>828</v>
      </c>
      <c r="K95" s="98" t="s">
        <v>828</v>
      </c>
      <c r="L95" s="98">
        <v>1.0</v>
      </c>
      <c r="M95" s="231">
        <v>100.0</v>
      </c>
      <c r="N95" s="222">
        <v>100.0</v>
      </c>
      <c r="O95" s="103" t="s">
        <v>134</v>
      </c>
      <c r="P95" s="104"/>
      <c r="Q95" s="73"/>
      <c r="R95" s="73"/>
      <c r="S95" s="73"/>
      <c r="T95" s="73"/>
      <c r="U95" s="73"/>
      <c r="V95" s="73"/>
      <c r="W95" s="73"/>
      <c r="X95" s="73"/>
      <c r="Y95" s="73"/>
      <c r="Z95" s="73"/>
      <c r="AA95" s="73"/>
      <c r="AB95" s="73"/>
      <c r="AC95" s="73"/>
      <c r="AD95" s="73"/>
      <c r="AE95" s="73"/>
      <c r="AF95" s="73"/>
    </row>
    <row r="96" ht="11.25" customHeight="1">
      <c r="A96" s="135" t="s">
        <v>3261</v>
      </c>
      <c r="B96" s="97" t="s">
        <v>3262</v>
      </c>
      <c r="C96" s="135" t="s">
        <v>1804</v>
      </c>
      <c r="D96" s="97" t="s">
        <v>128</v>
      </c>
      <c r="E96" s="135" t="s">
        <v>3263</v>
      </c>
      <c r="F96" s="97" t="s">
        <v>3264</v>
      </c>
      <c r="G96" s="98" t="s">
        <v>3265</v>
      </c>
      <c r="H96" s="98"/>
      <c r="I96" s="98" t="s">
        <v>3266</v>
      </c>
      <c r="J96" s="473">
        <v>1.0</v>
      </c>
      <c r="K96" s="450">
        <v>1.0</v>
      </c>
      <c r="L96" s="450">
        <v>1.0</v>
      </c>
      <c r="M96" s="451">
        <v>150.0</v>
      </c>
      <c r="N96" s="222">
        <v>150.0</v>
      </c>
      <c r="O96" s="103" t="s">
        <v>135</v>
      </c>
      <c r="P96" s="104"/>
      <c r="Q96" s="73"/>
      <c r="R96" s="73"/>
      <c r="S96" s="73"/>
      <c r="T96" s="73"/>
      <c r="U96" s="73"/>
      <c r="V96" s="73"/>
      <c r="W96" s="73"/>
      <c r="X96" s="73"/>
      <c r="Y96" s="73"/>
      <c r="Z96" s="73"/>
      <c r="AA96" s="73"/>
      <c r="AB96" s="73"/>
      <c r="AC96" s="73"/>
      <c r="AD96" s="73"/>
      <c r="AE96" s="73"/>
      <c r="AF96" s="73"/>
    </row>
    <row r="97" ht="11.25" customHeight="1">
      <c r="A97" s="135" t="s">
        <v>3267</v>
      </c>
      <c r="B97" s="97" t="s">
        <v>3262</v>
      </c>
      <c r="C97" s="135" t="s">
        <v>1804</v>
      </c>
      <c r="D97" s="97" t="s">
        <v>128</v>
      </c>
      <c r="E97" s="135" t="s">
        <v>3263</v>
      </c>
      <c r="F97" s="97" t="s">
        <v>3264</v>
      </c>
      <c r="G97" s="98">
        <v>41821.0</v>
      </c>
      <c r="H97" s="98" t="s">
        <v>3268</v>
      </c>
      <c r="I97" s="98" t="s">
        <v>3269</v>
      </c>
      <c r="J97" s="467">
        <v>1.0</v>
      </c>
      <c r="K97" s="98">
        <v>1.0</v>
      </c>
      <c r="L97" s="98">
        <v>1.0</v>
      </c>
      <c r="M97" s="231">
        <v>150.0</v>
      </c>
      <c r="N97" s="222">
        <v>150.0</v>
      </c>
      <c r="O97" s="103" t="s">
        <v>135</v>
      </c>
      <c r="P97" s="104"/>
      <c r="Q97" s="73"/>
      <c r="R97" s="73"/>
      <c r="S97" s="73"/>
      <c r="T97" s="73"/>
      <c r="U97" s="73"/>
      <c r="V97" s="73"/>
      <c r="W97" s="73"/>
      <c r="X97" s="73"/>
      <c r="Y97" s="73"/>
      <c r="Z97" s="73"/>
      <c r="AA97" s="73"/>
      <c r="AB97" s="73"/>
      <c r="AC97" s="73"/>
      <c r="AD97" s="73"/>
      <c r="AE97" s="73"/>
      <c r="AF97" s="73"/>
    </row>
    <row r="98" ht="11.25" customHeight="1">
      <c r="A98" s="135" t="s">
        <v>3270</v>
      </c>
      <c r="B98" s="97" t="s">
        <v>3262</v>
      </c>
      <c r="C98" s="135" t="s">
        <v>1804</v>
      </c>
      <c r="D98" s="97" t="s">
        <v>128</v>
      </c>
      <c r="E98" s="135" t="s">
        <v>3271</v>
      </c>
      <c r="F98" s="97" t="s">
        <v>3272</v>
      </c>
      <c r="G98" s="98">
        <v>43132.0</v>
      </c>
      <c r="H98" s="98" t="s">
        <v>3273</v>
      </c>
      <c r="I98" s="98" t="s">
        <v>3274</v>
      </c>
      <c r="J98" s="467">
        <v>1.0</v>
      </c>
      <c r="K98" s="98">
        <v>1.0</v>
      </c>
      <c r="L98" s="98">
        <v>1.0</v>
      </c>
      <c r="M98" s="231">
        <v>100.0</v>
      </c>
      <c r="N98" s="222">
        <v>100.0</v>
      </c>
      <c r="O98" s="103" t="s">
        <v>135</v>
      </c>
      <c r="P98" s="104"/>
      <c r="Q98" s="73"/>
      <c r="R98" s="73"/>
      <c r="S98" s="73"/>
      <c r="T98" s="73"/>
      <c r="U98" s="73"/>
      <c r="V98" s="73"/>
      <c r="W98" s="73"/>
      <c r="X98" s="73"/>
      <c r="Y98" s="73"/>
      <c r="Z98" s="73"/>
      <c r="AA98" s="73"/>
      <c r="AB98" s="73"/>
      <c r="AC98" s="73"/>
      <c r="AD98" s="73"/>
      <c r="AE98" s="73"/>
      <c r="AF98" s="73"/>
    </row>
    <row r="99" ht="11.25" customHeight="1">
      <c r="A99" s="135" t="s">
        <v>3275</v>
      </c>
      <c r="B99" s="97" t="s">
        <v>2876</v>
      </c>
      <c r="C99" s="135" t="s">
        <v>1804</v>
      </c>
      <c r="D99" s="97" t="s">
        <v>128</v>
      </c>
      <c r="E99" s="135" t="s">
        <v>3276</v>
      </c>
      <c r="F99" s="97" t="s">
        <v>3277</v>
      </c>
      <c r="G99" s="98" t="s">
        <v>3278</v>
      </c>
      <c r="H99" s="98"/>
      <c r="I99" s="452" t="s">
        <v>3279</v>
      </c>
      <c r="J99" s="467">
        <v>1.0</v>
      </c>
      <c r="K99" s="98">
        <v>1.0</v>
      </c>
      <c r="L99" s="98">
        <v>1.0</v>
      </c>
      <c r="M99" s="231">
        <v>50.0</v>
      </c>
      <c r="N99" s="222">
        <v>50.0</v>
      </c>
      <c r="O99" s="103" t="s">
        <v>135</v>
      </c>
      <c r="P99" s="104"/>
      <c r="Q99" s="73"/>
      <c r="R99" s="73"/>
      <c r="S99" s="73"/>
      <c r="T99" s="73"/>
      <c r="U99" s="73"/>
      <c r="V99" s="73"/>
      <c r="W99" s="73"/>
      <c r="X99" s="73"/>
      <c r="Y99" s="73"/>
      <c r="Z99" s="73"/>
      <c r="AA99" s="73"/>
      <c r="AB99" s="73"/>
      <c r="AC99" s="73"/>
      <c r="AD99" s="73"/>
      <c r="AE99" s="73"/>
      <c r="AF99" s="73"/>
    </row>
    <row r="100" ht="11.25" customHeight="1">
      <c r="A100" s="135" t="s">
        <v>3280</v>
      </c>
      <c r="B100" s="97" t="s">
        <v>3262</v>
      </c>
      <c r="C100" s="135" t="s">
        <v>1804</v>
      </c>
      <c r="D100" s="97" t="s">
        <v>128</v>
      </c>
      <c r="E100" s="135" t="s">
        <v>3263</v>
      </c>
      <c r="F100" s="97" t="s">
        <v>3264</v>
      </c>
      <c r="G100" s="98" t="s">
        <v>3281</v>
      </c>
      <c r="H100" s="98" t="s">
        <v>3282</v>
      </c>
      <c r="I100" s="98" t="s">
        <v>3283</v>
      </c>
      <c r="J100" s="467">
        <v>1.0</v>
      </c>
      <c r="K100" s="98">
        <v>1.0</v>
      </c>
      <c r="L100" s="98">
        <v>1.0</v>
      </c>
      <c r="M100" s="231">
        <v>150.0</v>
      </c>
      <c r="N100" s="474">
        <v>150.0</v>
      </c>
      <c r="O100" s="103" t="s">
        <v>135</v>
      </c>
      <c r="P100" s="104"/>
      <c r="Q100" s="73"/>
      <c r="R100" s="73"/>
      <c r="S100" s="73"/>
      <c r="T100" s="73"/>
      <c r="U100" s="73"/>
      <c r="V100" s="73"/>
      <c r="W100" s="73"/>
      <c r="X100" s="73"/>
      <c r="Y100" s="73"/>
      <c r="Z100" s="73"/>
      <c r="AA100" s="73"/>
      <c r="AB100" s="73"/>
      <c r="AC100" s="73"/>
      <c r="AD100" s="73"/>
      <c r="AE100" s="73"/>
      <c r="AF100" s="73"/>
    </row>
    <row r="101" ht="11.25" customHeight="1">
      <c r="A101" s="346" t="s">
        <v>3284</v>
      </c>
      <c r="B101" s="208" t="s">
        <v>3285</v>
      </c>
      <c r="C101" s="135" t="s">
        <v>3286</v>
      </c>
      <c r="D101" s="97" t="s">
        <v>128</v>
      </c>
      <c r="E101" s="135" t="s">
        <v>3251</v>
      </c>
      <c r="F101" s="165" t="s">
        <v>3287</v>
      </c>
      <c r="G101" s="98" t="s">
        <v>3288</v>
      </c>
      <c r="H101" s="98"/>
      <c r="I101" s="97" t="s">
        <v>3289</v>
      </c>
      <c r="J101" s="98">
        <v>1.0</v>
      </c>
      <c r="K101" s="98">
        <v>1.0</v>
      </c>
      <c r="L101" s="98">
        <v>1.0</v>
      </c>
      <c r="M101" s="231">
        <v>25.0</v>
      </c>
      <c r="N101" s="222">
        <v>25.0</v>
      </c>
      <c r="O101" s="103" t="s">
        <v>136</v>
      </c>
      <c r="P101" s="104"/>
      <c r="Q101" s="73"/>
      <c r="R101" s="73"/>
      <c r="S101" s="73"/>
      <c r="T101" s="73"/>
      <c r="U101" s="73"/>
      <c r="V101" s="73"/>
      <c r="W101" s="73"/>
      <c r="X101" s="73"/>
      <c r="Y101" s="73"/>
      <c r="Z101" s="73"/>
      <c r="AA101" s="73"/>
      <c r="AB101" s="73"/>
      <c r="AC101" s="73"/>
      <c r="AD101" s="73"/>
      <c r="AE101" s="73"/>
      <c r="AF101" s="73"/>
    </row>
    <row r="102" ht="11.25" customHeight="1">
      <c r="A102" s="346" t="s">
        <v>3290</v>
      </c>
      <c r="B102" s="208" t="s">
        <v>3285</v>
      </c>
      <c r="C102" s="135" t="s">
        <v>3291</v>
      </c>
      <c r="D102" s="97" t="s">
        <v>128</v>
      </c>
      <c r="E102" s="135" t="s">
        <v>3251</v>
      </c>
      <c r="F102" s="165" t="s">
        <v>3287</v>
      </c>
      <c r="G102" s="98" t="s">
        <v>3292</v>
      </c>
      <c r="H102" s="98"/>
      <c r="I102" s="97" t="s">
        <v>3289</v>
      </c>
      <c r="J102" s="98">
        <v>1.0</v>
      </c>
      <c r="K102" s="98">
        <v>1.0</v>
      </c>
      <c r="L102" s="98">
        <v>1.0</v>
      </c>
      <c r="M102" s="231">
        <v>25.0</v>
      </c>
      <c r="N102" s="222">
        <v>25.0</v>
      </c>
      <c r="O102" s="103" t="s">
        <v>136</v>
      </c>
      <c r="P102" s="104"/>
      <c r="Q102" s="73"/>
      <c r="R102" s="73"/>
      <c r="S102" s="73"/>
      <c r="T102" s="73"/>
      <c r="U102" s="73"/>
      <c r="V102" s="73"/>
      <c r="W102" s="73"/>
      <c r="X102" s="73"/>
      <c r="Y102" s="73"/>
      <c r="Z102" s="73"/>
      <c r="AA102" s="73"/>
      <c r="AB102" s="73"/>
      <c r="AC102" s="73"/>
      <c r="AD102" s="73"/>
      <c r="AE102" s="73"/>
      <c r="AF102" s="73"/>
    </row>
    <row r="103" ht="11.25" customHeight="1">
      <c r="A103" s="135" t="s">
        <v>3249</v>
      </c>
      <c r="B103" s="97" t="s">
        <v>2981</v>
      </c>
      <c r="C103" s="135" t="s">
        <v>3250</v>
      </c>
      <c r="D103" s="97" t="s">
        <v>128</v>
      </c>
      <c r="E103" s="135" t="s">
        <v>3251</v>
      </c>
      <c r="F103" s="97" t="s">
        <v>3252</v>
      </c>
      <c r="G103" s="98" t="s">
        <v>3253</v>
      </c>
      <c r="H103" s="98"/>
      <c r="I103" s="98" t="s">
        <v>3163</v>
      </c>
      <c r="J103" s="450"/>
      <c r="K103" s="450"/>
      <c r="L103" s="450">
        <v>2.0</v>
      </c>
      <c r="M103" s="451">
        <v>150.0</v>
      </c>
      <c r="N103" s="222">
        <v>75.0</v>
      </c>
      <c r="O103" s="103" t="s">
        <v>138</v>
      </c>
      <c r="P103" s="104"/>
      <c r="Q103" s="73"/>
      <c r="R103" s="73"/>
      <c r="S103" s="73"/>
      <c r="T103" s="73"/>
      <c r="U103" s="73"/>
      <c r="V103" s="73"/>
      <c r="W103" s="73"/>
      <c r="X103" s="73"/>
      <c r="Y103" s="73"/>
      <c r="Z103" s="73"/>
      <c r="AA103" s="73"/>
      <c r="AB103" s="73"/>
      <c r="AC103" s="73"/>
      <c r="AD103" s="73"/>
      <c r="AE103" s="73"/>
      <c r="AF103" s="73"/>
    </row>
    <row r="104" ht="11.25" customHeight="1">
      <c r="A104" s="135" t="s">
        <v>3293</v>
      </c>
      <c r="B104" s="97" t="s">
        <v>2981</v>
      </c>
      <c r="C104" s="135" t="s">
        <v>3294</v>
      </c>
      <c r="D104" s="97" t="s">
        <v>128</v>
      </c>
      <c r="E104" s="135" t="s">
        <v>3251</v>
      </c>
      <c r="F104" s="97" t="s">
        <v>3295</v>
      </c>
      <c r="G104" s="98" t="s">
        <v>3296</v>
      </c>
      <c r="H104" s="98"/>
      <c r="I104" s="98" t="s">
        <v>3163</v>
      </c>
      <c r="J104" s="98"/>
      <c r="K104" s="98"/>
      <c r="L104" s="98">
        <v>2.0</v>
      </c>
      <c r="M104" s="231">
        <v>150.0</v>
      </c>
      <c r="N104" s="222">
        <v>75.0</v>
      </c>
      <c r="O104" s="103" t="s">
        <v>138</v>
      </c>
      <c r="P104" s="104"/>
      <c r="Q104" s="73"/>
      <c r="R104" s="73"/>
      <c r="S104" s="73"/>
      <c r="T104" s="73"/>
      <c r="U104" s="73"/>
      <c r="V104" s="73"/>
      <c r="W104" s="73"/>
      <c r="X104" s="73"/>
      <c r="Y104" s="73"/>
      <c r="Z104" s="73"/>
      <c r="AA104" s="73"/>
      <c r="AB104" s="73"/>
      <c r="AC104" s="73"/>
      <c r="AD104" s="73"/>
      <c r="AE104" s="73"/>
      <c r="AF104" s="73"/>
    </row>
    <row r="105" ht="11.25" customHeight="1">
      <c r="A105" s="135" t="s">
        <v>3297</v>
      </c>
      <c r="B105" s="97" t="s">
        <v>3298</v>
      </c>
      <c r="C105" s="135" t="s">
        <v>3299</v>
      </c>
      <c r="D105" s="97" t="s">
        <v>128</v>
      </c>
      <c r="E105" s="135" t="s">
        <v>3300</v>
      </c>
      <c r="F105" s="97" t="s">
        <v>3301</v>
      </c>
      <c r="G105" s="98" t="s">
        <v>3302</v>
      </c>
      <c r="H105" s="98"/>
      <c r="I105" s="98" t="s">
        <v>3248</v>
      </c>
      <c r="J105" s="98">
        <v>1.0</v>
      </c>
      <c r="K105" s="98">
        <v>1.0</v>
      </c>
      <c r="L105" s="98">
        <v>1.0</v>
      </c>
      <c r="M105" s="231">
        <v>25.0</v>
      </c>
      <c r="N105" s="222">
        <v>25.0</v>
      </c>
      <c r="O105" s="103" t="s">
        <v>138</v>
      </c>
      <c r="P105" s="104"/>
      <c r="Q105" s="73"/>
      <c r="R105" s="73"/>
      <c r="S105" s="73"/>
      <c r="T105" s="73"/>
      <c r="U105" s="73"/>
      <c r="V105" s="73"/>
      <c r="W105" s="73"/>
      <c r="X105" s="73"/>
      <c r="Y105" s="73"/>
      <c r="Z105" s="73"/>
      <c r="AA105" s="73"/>
      <c r="AB105" s="73"/>
      <c r="AC105" s="73"/>
      <c r="AD105" s="73"/>
      <c r="AE105" s="73"/>
      <c r="AF105" s="73"/>
    </row>
    <row r="106" ht="11.25" customHeight="1">
      <c r="A106" s="135" t="s">
        <v>3303</v>
      </c>
      <c r="B106" s="97" t="s">
        <v>2981</v>
      </c>
      <c r="C106" s="135" t="s">
        <v>3304</v>
      </c>
      <c r="D106" s="97" t="s">
        <v>128</v>
      </c>
      <c r="E106" s="135" t="s">
        <v>3305</v>
      </c>
      <c r="F106" s="97" t="s">
        <v>3306</v>
      </c>
      <c r="G106" s="98"/>
      <c r="H106" s="97" t="s">
        <v>3307</v>
      </c>
      <c r="I106" s="97" t="s">
        <v>3308</v>
      </c>
      <c r="J106" s="450">
        <v>3.0</v>
      </c>
      <c r="K106" s="450">
        <v>3.0</v>
      </c>
      <c r="L106" s="450">
        <v>3.0</v>
      </c>
      <c r="M106" s="451">
        <v>150.0</v>
      </c>
      <c r="N106" s="222">
        <f>M106/3</f>
        <v>50</v>
      </c>
      <c r="O106" s="103" t="s">
        <v>142</v>
      </c>
      <c r="P106" s="104"/>
      <c r="Q106" s="73"/>
      <c r="R106" s="73"/>
      <c r="S106" s="73"/>
      <c r="T106" s="73"/>
      <c r="U106" s="73"/>
      <c r="V106" s="73"/>
      <c r="W106" s="73"/>
      <c r="X106" s="73"/>
      <c r="Y106" s="73"/>
      <c r="Z106" s="73"/>
      <c r="AA106" s="73"/>
      <c r="AB106" s="73"/>
      <c r="AC106" s="73"/>
      <c r="AD106" s="73"/>
      <c r="AE106" s="73"/>
      <c r="AF106" s="73"/>
    </row>
    <row r="107" ht="11.25" customHeight="1">
      <c r="A107" s="135" t="s">
        <v>3309</v>
      </c>
      <c r="B107" s="97" t="s">
        <v>3310</v>
      </c>
      <c r="C107" s="135" t="s">
        <v>3311</v>
      </c>
      <c r="D107" s="97" t="s">
        <v>128</v>
      </c>
      <c r="E107" s="135" t="s">
        <v>3305</v>
      </c>
      <c r="F107" s="97" t="s">
        <v>3312</v>
      </c>
      <c r="G107" s="98"/>
      <c r="H107" s="98" t="s">
        <v>3313</v>
      </c>
      <c r="I107" s="97" t="s">
        <v>3308</v>
      </c>
      <c r="J107" s="98">
        <v>1.0</v>
      </c>
      <c r="K107" s="98">
        <v>1.0</v>
      </c>
      <c r="L107" s="98">
        <v>1.0</v>
      </c>
      <c r="M107" s="231">
        <v>25.0</v>
      </c>
      <c r="N107" s="222">
        <v>25.0</v>
      </c>
      <c r="O107" s="103" t="s">
        <v>142</v>
      </c>
      <c r="P107" s="104"/>
      <c r="Q107" s="73"/>
      <c r="R107" s="73"/>
      <c r="S107" s="73"/>
      <c r="T107" s="73"/>
      <c r="U107" s="73"/>
      <c r="V107" s="73"/>
      <c r="W107" s="73"/>
      <c r="X107" s="73"/>
      <c r="Y107" s="73"/>
      <c r="Z107" s="73"/>
      <c r="AA107" s="73"/>
      <c r="AB107" s="73"/>
      <c r="AC107" s="73"/>
      <c r="AD107" s="73"/>
      <c r="AE107" s="73"/>
      <c r="AF107" s="73"/>
    </row>
    <row r="108" ht="11.25" customHeight="1">
      <c r="A108" s="135" t="s">
        <v>3314</v>
      </c>
      <c r="B108" s="97" t="s">
        <v>2876</v>
      </c>
      <c r="C108" s="135" t="s">
        <v>3315</v>
      </c>
      <c r="D108" s="97" t="s">
        <v>128</v>
      </c>
      <c r="E108" s="135" t="s">
        <v>3251</v>
      </c>
      <c r="F108" s="97" t="s">
        <v>3316</v>
      </c>
      <c r="G108" s="98">
        <v>43647.0</v>
      </c>
      <c r="H108" s="98"/>
      <c r="I108" s="98" t="s">
        <v>3317</v>
      </c>
      <c r="J108" s="450">
        <v>1.0</v>
      </c>
      <c r="K108" s="450">
        <v>1.0</v>
      </c>
      <c r="L108" s="450">
        <v>1.0</v>
      </c>
      <c r="M108" s="451">
        <v>150.0</v>
      </c>
      <c r="N108" s="222">
        <v>150.0</v>
      </c>
      <c r="O108" s="103" t="s">
        <v>143</v>
      </c>
      <c r="P108" s="104"/>
      <c r="Q108" s="73"/>
      <c r="R108" s="73"/>
      <c r="S108" s="73"/>
      <c r="T108" s="73"/>
      <c r="U108" s="73"/>
      <c r="V108" s="73"/>
      <c r="W108" s="73"/>
      <c r="X108" s="73"/>
      <c r="Y108" s="73"/>
      <c r="Z108" s="73"/>
      <c r="AA108" s="73"/>
      <c r="AB108" s="73"/>
      <c r="AC108" s="73"/>
      <c r="AD108" s="73"/>
      <c r="AE108" s="73"/>
      <c r="AF108" s="73"/>
    </row>
    <row r="109" ht="11.25" customHeight="1">
      <c r="A109" s="135" t="s">
        <v>3318</v>
      </c>
      <c r="B109" s="97" t="s">
        <v>2876</v>
      </c>
      <c r="C109" s="135" t="s">
        <v>3319</v>
      </c>
      <c r="D109" s="97" t="s">
        <v>128</v>
      </c>
      <c r="E109" s="135" t="s">
        <v>3251</v>
      </c>
      <c r="F109" s="97" t="s">
        <v>3316</v>
      </c>
      <c r="G109" s="98" t="s">
        <v>3320</v>
      </c>
      <c r="H109" s="98"/>
      <c r="I109" s="98" t="s">
        <v>3317</v>
      </c>
      <c r="J109" s="98">
        <v>2.0</v>
      </c>
      <c r="K109" s="98">
        <v>2.0</v>
      </c>
      <c r="L109" s="98">
        <v>2.0</v>
      </c>
      <c r="M109" s="231">
        <v>150.0</v>
      </c>
      <c r="N109" s="222">
        <v>75.0</v>
      </c>
      <c r="O109" s="103" t="s">
        <v>143</v>
      </c>
      <c r="P109" s="104"/>
      <c r="Q109" s="73"/>
      <c r="R109" s="73"/>
      <c r="S109" s="73"/>
      <c r="T109" s="73"/>
      <c r="U109" s="73"/>
      <c r="V109" s="73"/>
      <c r="W109" s="73"/>
      <c r="X109" s="73"/>
      <c r="Y109" s="73"/>
      <c r="Z109" s="73"/>
      <c r="AA109" s="73"/>
      <c r="AB109" s="73"/>
      <c r="AC109" s="73"/>
      <c r="AD109" s="73"/>
      <c r="AE109" s="73"/>
      <c r="AF109" s="73"/>
    </row>
    <row r="110" ht="11.25" customHeight="1">
      <c r="A110" s="135" t="s">
        <v>3321</v>
      </c>
      <c r="B110" s="97" t="s">
        <v>2876</v>
      </c>
      <c r="C110" s="135" t="s">
        <v>3315</v>
      </c>
      <c r="D110" s="97" t="s">
        <v>128</v>
      </c>
      <c r="E110" s="135" t="s">
        <v>3322</v>
      </c>
      <c r="F110" s="97" t="s">
        <v>3323</v>
      </c>
      <c r="G110" s="98" t="s">
        <v>3324</v>
      </c>
      <c r="H110" s="98"/>
      <c r="I110" s="98" t="s">
        <v>3325</v>
      </c>
      <c r="J110" s="98">
        <v>1.0</v>
      </c>
      <c r="K110" s="98">
        <v>1.0</v>
      </c>
      <c r="L110" s="98">
        <v>1.0</v>
      </c>
      <c r="M110" s="231">
        <v>100.0</v>
      </c>
      <c r="N110" s="222">
        <v>100.0</v>
      </c>
      <c r="O110" s="103" t="s">
        <v>143</v>
      </c>
      <c r="P110" s="104"/>
      <c r="Q110" s="73"/>
      <c r="R110" s="73"/>
      <c r="S110" s="73"/>
      <c r="T110" s="73"/>
      <c r="U110" s="73"/>
      <c r="V110" s="73"/>
      <c r="W110" s="73"/>
      <c r="X110" s="73"/>
      <c r="Y110" s="73"/>
      <c r="Z110" s="73"/>
      <c r="AA110" s="73"/>
      <c r="AB110" s="73"/>
      <c r="AC110" s="73"/>
      <c r="AD110" s="73"/>
      <c r="AE110" s="73"/>
      <c r="AF110" s="73"/>
    </row>
    <row r="111" ht="11.25" customHeight="1">
      <c r="A111" s="135" t="s">
        <v>3326</v>
      </c>
      <c r="B111" s="97" t="s">
        <v>2876</v>
      </c>
      <c r="C111" s="135" t="s">
        <v>3315</v>
      </c>
      <c r="D111" s="97" t="s">
        <v>128</v>
      </c>
      <c r="E111" s="135" t="s">
        <v>3258</v>
      </c>
      <c r="F111" s="97" t="s">
        <v>3327</v>
      </c>
      <c r="G111" s="98" t="s">
        <v>3328</v>
      </c>
      <c r="H111" s="98"/>
      <c r="I111" s="98" t="s">
        <v>3329</v>
      </c>
      <c r="J111" s="98">
        <v>1.0</v>
      </c>
      <c r="K111" s="98">
        <v>1.0</v>
      </c>
      <c r="L111" s="98">
        <v>1.0</v>
      </c>
      <c r="M111" s="231">
        <v>100.0</v>
      </c>
      <c r="N111" s="222">
        <v>100.0</v>
      </c>
      <c r="O111" s="103" t="s">
        <v>143</v>
      </c>
      <c r="P111" s="104"/>
      <c r="Q111" s="73"/>
      <c r="R111" s="73"/>
      <c r="S111" s="73"/>
      <c r="T111" s="73"/>
      <c r="U111" s="73"/>
      <c r="V111" s="73"/>
      <c r="W111" s="73"/>
      <c r="X111" s="73"/>
      <c r="Y111" s="73"/>
      <c r="Z111" s="73"/>
      <c r="AA111" s="73"/>
      <c r="AB111" s="73"/>
      <c r="AC111" s="73"/>
      <c r="AD111" s="73"/>
      <c r="AE111" s="73"/>
      <c r="AF111" s="73"/>
    </row>
    <row r="112" ht="11.25" customHeight="1">
      <c r="A112" s="135" t="s">
        <v>3293</v>
      </c>
      <c r="B112" s="97" t="s">
        <v>2981</v>
      </c>
      <c r="C112" s="135" t="s">
        <v>3294</v>
      </c>
      <c r="D112" s="97" t="s">
        <v>128</v>
      </c>
      <c r="E112" s="135" t="s">
        <v>3251</v>
      </c>
      <c r="F112" s="97" t="s">
        <v>3295</v>
      </c>
      <c r="G112" s="98" t="s">
        <v>3296</v>
      </c>
      <c r="H112" s="98"/>
      <c r="I112" s="98" t="s">
        <v>3163</v>
      </c>
      <c r="J112" s="450"/>
      <c r="K112" s="450"/>
      <c r="L112" s="450">
        <v>2.0</v>
      </c>
      <c r="M112" s="451">
        <v>150.0</v>
      </c>
      <c r="N112" s="222">
        <v>75.0</v>
      </c>
      <c r="O112" s="103" t="s">
        <v>144</v>
      </c>
      <c r="P112" s="104"/>
      <c r="Q112" s="73"/>
      <c r="R112" s="73"/>
      <c r="S112" s="73"/>
      <c r="T112" s="73"/>
      <c r="U112" s="73"/>
      <c r="V112" s="73"/>
      <c r="W112" s="73"/>
      <c r="X112" s="73"/>
      <c r="Y112" s="73"/>
      <c r="Z112" s="73"/>
      <c r="AA112" s="73"/>
      <c r="AB112" s="73"/>
      <c r="AC112" s="73"/>
      <c r="AD112" s="73"/>
      <c r="AE112" s="73"/>
      <c r="AF112" s="73"/>
    </row>
    <row r="113" ht="11.25" customHeight="1">
      <c r="A113" s="135" t="s">
        <v>3330</v>
      </c>
      <c r="B113" s="97" t="s">
        <v>2981</v>
      </c>
      <c r="C113" s="135" t="s">
        <v>3331</v>
      </c>
      <c r="D113" s="97" t="s">
        <v>148</v>
      </c>
      <c r="E113" s="135" t="s">
        <v>3229</v>
      </c>
      <c r="F113" s="97" t="s">
        <v>3230</v>
      </c>
      <c r="G113" s="98" t="s">
        <v>3332</v>
      </c>
      <c r="H113" s="6" t="s">
        <v>3333</v>
      </c>
      <c r="I113" s="98" t="s">
        <v>3334</v>
      </c>
      <c r="J113" s="450">
        <v>2.0</v>
      </c>
      <c r="K113" s="450">
        <v>2.0</v>
      </c>
      <c r="L113" s="450">
        <v>2.0</v>
      </c>
      <c r="M113" s="451">
        <v>150.0</v>
      </c>
      <c r="N113" s="222">
        <v>75.0</v>
      </c>
      <c r="O113" s="475" t="s">
        <v>2142</v>
      </c>
      <c r="P113" s="104"/>
      <c r="Q113" s="73"/>
      <c r="R113" s="73"/>
      <c r="S113" s="73"/>
      <c r="T113" s="73"/>
      <c r="U113" s="73"/>
      <c r="V113" s="73"/>
      <c r="W113" s="73"/>
      <c r="X113" s="73"/>
      <c r="Y113" s="73"/>
      <c r="Z113" s="73"/>
      <c r="AA113" s="105"/>
      <c r="AB113" s="105"/>
      <c r="AC113" s="73"/>
      <c r="AD113" s="73"/>
      <c r="AE113" s="73"/>
      <c r="AF113" s="73"/>
    </row>
    <row r="114" ht="11.25" customHeight="1">
      <c r="A114" s="311" t="s">
        <v>3335</v>
      </c>
      <c r="B114" s="97" t="s">
        <v>2981</v>
      </c>
      <c r="C114" s="135" t="s">
        <v>3336</v>
      </c>
      <c r="D114" s="97" t="s">
        <v>148</v>
      </c>
      <c r="E114" s="135" t="s">
        <v>3229</v>
      </c>
      <c r="F114" s="97" t="s">
        <v>3230</v>
      </c>
      <c r="G114" s="98" t="s">
        <v>3337</v>
      </c>
      <c r="H114" s="98" t="s">
        <v>3338</v>
      </c>
      <c r="I114" s="98" t="s">
        <v>3334</v>
      </c>
      <c r="J114" s="98">
        <v>2.0</v>
      </c>
      <c r="K114" s="98">
        <v>2.0</v>
      </c>
      <c r="L114" s="98">
        <v>2.0</v>
      </c>
      <c r="M114" s="231">
        <v>150.0</v>
      </c>
      <c r="N114" s="222">
        <v>75.0</v>
      </c>
      <c r="O114" s="475" t="s">
        <v>2142</v>
      </c>
      <c r="P114" s="104"/>
      <c r="Q114" s="104"/>
      <c r="R114" s="104"/>
      <c r="S114" s="104"/>
      <c r="T114" s="104"/>
      <c r="U114" s="104"/>
      <c r="V114" s="104"/>
      <c r="W114" s="104"/>
      <c r="X114" s="104"/>
      <c r="Y114" s="104"/>
      <c r="Z114" s="104"/>
      <c r="AA114" s="105"/>
      <c r="AB114" s="105"/>
      <c r="AC114" s="104"/>
      <c r="AD114" s="104"/>
      <c r="AE114" s="104"/>
      <c r="AF114" s="104"/>
    </row>
    <row r="115" ht="11.25" customHeight="1">
      <c r="A115" s="311" t="s">
        <v>3339</v>
      </c>
      <c r="B115" s="97" t="s">
        <v>2981</v>
      </c>
      <c r="C115" s="135" t="s">
        <v>3331</v>
      </c>
      <c r="D115" s="97" t="s">
        <v>148</v>
      </c>
      <c r="E115" s="135" t="s">
        <v>3340</v>
      </c>
      <c r="F115" s="97" t="s">
        <v>3341</v>
      </c>
      <c r="G115" s="98" t="s">
        <v>3342</v>
      </c>
      <c r="H115" s="98" t="s">
        <v>3343</v>
      </c>
      <c r="I115" s="98" t="s">
        <v>3344</v>
      </c>
      <c r="J115" s="98">
        <v>2.0</v>
      </c>
      <c r="K115" s="98">
        <v>2.0</v>
      </c>
      <c r="L115" s="98">
        <v>2.0</v>
      </c>
      <c r="M115" s="231">
        <v>50.0</v>
      </c>
      <c r="N115" s="222">
        <v>25.0</v>
      </c>
      <c r="O115" s="475" t="s">
        <v>2142</v>
      </c>
      <c r="P115" s="104"/>
      <c r="Q115" s="104"/>
      <c r="R115" s="104"/>
      <c r="S115" s="104"/>
      <c r="T115" s="104"/>
      <c r="U115" s="104"/>
      <c r="V115" s="104"/>
      <c r="W115" s="104"/>
      <c r="X115" s="104"/>
      <c r="Y115" s="104"/>
      <c r="Z115" s="104"/>
      <c r="AA115" s="105"/>
      <c r="AB115" s="105"/>
      <c r="AC115" s="104"/>
      <c r="AD115" s="104"/>
      <c r="AE115" s="104"/>
      <c r="AF115" s="104"/>
    </row>
    <row r="116" ht="11.25" customHeight="1">
      <c r="A116" s="135" t="s">
        <v>3345</v>
      </c>
      <c r="B116" s="97" t="s">
        <v>2981</v>
      </c>
      <c r="C116" s="135" t="s">
        <v>3346</v>
      </c>
      <c r="D116" s="97" t="s">
        <v>148</v>
      </c>
      <c r="E116" s="135" t="s">
        <v>3347</v>
      </c>
      <c r="F116" s="97" t="s">
        <v>3348</v>
      </c>
      <c r="G116" s="98" t="s">
        <v>3349</v>
      </c>
      <c r="H116" s="98"/>
      <c r="I116" s="98" t="s">
        <v>3344</v>
      </c>
      <c r="J116" s="98">
        <v>2.0</v>
      </c>
      <c r="K116" s="98">
        <v>2.0</v>
      </c>
      <c r="L116" s="98">
        <v>2.0</v>
      </c>
      <c r="M116" s="231">
        <v>50.0</v>
      </c>
      <c r="N116" s="222">
        <v>25.0</v>
      </c>
      <c r="O116" s="475" t="s">
        <v>2142</v>
      </c>
      <c r="P116" s="104"/>
      <c r="Q116" s="104"/>
      <c r="R116" s="104"/>
      <c r="S116" s="104"/>
      <c r="T116" s="104"/>
      <c r="U116" s="104"/>
      <c r="V116" s="104"/>
      <c r="W116" s="104"/>
      <c r="X116" s="104"/>
      <c r="Y116" s="104"/>
      <c r="Z116" s="104"/>
      <c r="AA116" s="105"/>
      <c r="AB116" s="105"/>
      <c r="AC116" s="104"/>
      <c r="AD116" s="104"/>
      <c r="AE116" s="104"/>
      <c r="AF116" s="104"/>
    </row>
    <row r="117" ht="11.25" customHeight="1">
      <c r="A117" s="311" t="s">
        <v>3350</v>
      </c>
      <c r="B117" s="97" t="s">
        <v>2981</v>
      </c>
      <c r="C117" s="135" t="s">
        <v>3351</v>
      </c>
      <c r="D117" s="97" t="s">
        <v>148</v>
      </c>
      <c r="E117" s="135" t="s">
        <v>3352</v>
      </c>
      <c r="F117" s="97" t="s">
        <v>3230</v>
      </c>
      <c r="G117" s="6" t="s">
        <v>3353</v>
      </c>
      <c r="H117" s="6" t="s">
        <v>3354</v>
      </c>
      <c r="I117" s="476" t="s">
        <v>3355</v>
      </c>
      <c r="J117" s="450">
        <v>1.0</v>
      </c>
      <c r="K117" s="450">
        <v>1.0</v>
      </c>
      <c r="L117" s="450">
        <v>1.0</v>
      </c>
      <c r="M117" s="451">
        <v>150.0</v>
      </c>
      <c r="N117" s="222">
        <v>150.0</v>
      </c>
      <c r="O117" s="103" t="s">
        <v>741</v>
      </c>
      <c r="P117" s="104"/>
      <c r="Q117" s="104"/>
      <c r="R117" s="104"/>
      <c r="S117" s="104"/>
      <c r="T117" s="104"/>
      <c r="U117" s="104"/>
      <c r="V117" s="104"/>
      <c r="W117" s="104"/>
      <c r="X117" s="104"/>
      <c r="Y117" s="104"/>
      <c r="Z117" s="104"/>
      <c r="AA117" s="105"/>
      <c r="AB117" s="105"/>
      <c r="AC117" s="104"/>
      <c r="AD117" s="104"/>
      <c r="AE117" s="104"/>
      <c r="AF117" s="104"/>
    </row>
    <row r="118" ht="11.25" customHeight="1">
      <c r="A118" s="311" t="s">
        <v>3356</v>
      </c>
      <c r="B118" s="97" t="s">
        <v>2981</v>
      </c>
      <c r="C118" s="135" t="s">
        <v>3357</v>
      </c>
      <c r="D118" s="97" t="s">
        <v>148</v>
      </c>
      <c r="E118" s="135" t="s">
        <v>3358</v>
      </c>
      <c r="F118" s="97" t="s">
        <v>3230</v>
      </c>
      <c r="G118" s="477" t="s">
        <v>3359</v>
      </c>
      <c r="H118" s="6" t="s">
        <v>3360</v>
      </c>
      <c r="I118" s="476" t="s">
        <v>3361</v>
      </c>
      <c r="J118" s="98">
        <v>2.0</v>
      </c>
      <c r="K118" s="98">
        <v>2.0</v>
      </c>
      <c r="L118" s="98">
        <v>2.0</v>
      </c>
      <c r="M118" s="231">
        <v>150.0</v>
      </c>
      <c r="N118" s="222">
        <v>75.0</v>
      </c>
      <c r="O118" s="103" t="s">
        <v>741</v>
      </c>
      <c r="P118" s="104"/>
      <c r="Q118" s="104"/>
      <c r="R118" s="104"/>
      <c r="S118" s="104"/>
      <c r="T118" s="104"/>
      <c r="U118" s="104"/>
      <c r="V118" s="104"/>
      <c r="W118" s="104"/>
      <c r="X118" s="104"/>
      <c r="Y118" s="104"/>
      <c r="Z118" s="104"/>
      <c r="AA118" s="105"/>
      <c r="AB118" s="105"/>
      <c r="AC118" s="104"/>
      <c r="AD118" s="104"/>
      <c r="AE118" s="104"/>
      <c r="AF118" s="104"/>
    </row>
    <row r="119" ht="11.25" customHeight="1">
      <c r="A119" s="135" t="s">
        <v>3362</v>
      </c>
      <c r="B119" s="6" t="s">
        <v>2981</v>
      </c>
      <c r="C119" s="135" t="s">
        <v>3351</v>
      </c>
      <c r="D119" s="97" t="s">
        <v>148</v>
      </c>
      <c r="E119" s="135" t="s">
        <v>3363</v>
      </c>
      <c r="F119" s="2" t="s">
        <v>2974</v>
      </c>
      <c r="G119" s="98" t="s">
        <v>3364</v>
      </c>
      <c r="H119" s="98"/>
      <c r="I119" s="98" t="s">
        <v>3365</v>
      </c>
      <c r="J119" s="98">
        <v>1.0</v>
      </c>
      <c r="K119" s="98">
        <v>1.0</v>
      </c>
      <c r="L119" s="98">
        <v>1.0</v>
      </c>
      <c r="M119" s="231">
        <v>100.0</v>
      </c>
      <c r="N119" s="222">
        <v>100.0</v>
      </c>
      <c r="O119" s="103" t="s">
        <v>741</v>
      </c>
      <c r="P119" s="104"/>
      <c r="Q119" s="104"/>
      <c r="R119" s="104"/>
      <c r="S119" s="104"/>
      <c r="T119" s="104"/>
      <c r="U119" s="104"/>
      <c r="V119" s="104"/>
      <c r="W119" s="104"/>
      <c r="X119" s="104"/>
      <c r="Y119" s="104"/>
      <c r="Z119" s="104"/>
      <c r="AA119" s="105"/>
      <c r="AB119" s="105"/>
      <c r="AC119" s="104"/>
      <c r="AD119" s="104"/>
      <c r="AE119" s="104"/>
      <c r="AF119" s="104"/>
    </row>
    <row r="120" ht="11.25" customHeight="1">
      <c r="A120" s="311" t="s">
        <v>3345</v>
      </c>
      <c r="B120" s="6" t="s">
        <v>2981</v>
      </c>
      <c r="C120" s="135" t="s">
        <v>3357</v>
      </c>
      <c r="D120" s="97" t="s">
        <v>148</v>
      </c>
      <c r="E120" s="311" t="s">
        <v>3347</v>
      </c>
      <c r="F120" s="6" t="s">
        <v>3348</v>
      </c>
      <c r="G120" s="6" t="s">
        <v>3366</v>
      </c>
      <c r="H120" s="6"/>
      <c r="I120" s="98" t="s">
        <v>3344</v>
      </c>
      <c r="J120" s="6">
        <v>2.0</v>
      </c>
      <c r="K120" s="6">
        <v>2.0</v>
      </c>
      <c r="L120" s="6">
        <v>2.0</v>
      </c>
      <c r="M120" s="478">
        <v>50.0</v>
      </c>
      <c r="N120" s="478">
        <v>25.0</v>
      </c>
      <c r="O120" s="103" t="s">
        <v>741</v>
      </c>
      <c r="P120" s="104"/>
      <c r="Q120" s="104"/>
      <c r="R120" s="104"/>
      <c r="S120" s="104"/>
      <c r="T120" s="104"/>
      <c r="U120" s="104"/>
      <c r="V120" s="104"/>
      <c r="W120" s="104"/>
      <c r="X120" s="104"/>
      <c r="Y120" s="104"/>
      <c r="Z120" s="104"/>
      <c r="AA120" s="105"/>
      <c r="AB120" s="105"/>
      <c r="AC120" s="104"/>
      <c r="AD120" s="104"/>
      <c r="AE120" s="104"/>
      <c r="AF120" s="104"/>
    </row>
    <row r="121" ht="11.25" customHeight="1">
      <c r="A121" s="311" t="s">
        <v>3339</v>
      </c>
      <c r="B121" s="97" t="s">
        <v>2981</v>
      </c>
      <c r="C121" s="135" t="s">
        <v>3357</v>
      </c>
      <c r="D121" s="97" t="s">
        <v>148</v>
      </c>
      <c r="E121" s="135" t="s">
        <v>3340</v>
      </c>
      <c r="F121" s="97" t="s">
        <v>3341</v>
      </c>
      <c r="G121" s="98" t="s">
        <v>3367</v>
      </c>
      <c r="H121" s="98" t="s">
        <v>3343</v>
      </c>
      <c r="I121" s="98" t="s">
        <v>3344</v>
      </c>
      <c r="J121" s="98">
        <v>2.0</v>
      </c>
      <c r="K121" s="98">
        <v>2.0</v>
      </c>
      <c r="L121" s="98">
        <v>2.0</v>
      </c>
      <c r="M121" s="231">
        <v>50.0</v>
      </c>
      <c r="N121" s="222">
        <v>25.0</v>
      </c>
      <c r="O121" s="103" t="s">
        <v>741</v>
      </c>
      <c r="P121" s="104"/>
      <c r="Q121" s="104"/>
      <c r="R121" s="104"/>
      <c r="S121" s="104"/>
      <c r="T121" s="104"/>
      <c r="U121" s="104"/>
      <c r="V121" s="104"/>
      <c r="W121" s="104"/>
      <c r="X121" s="104"/>
      <c r="Y121" s="104"/>
      <c r="Z121" s="104"/>
      <c r="AA121" s="105"/>
      <c r="AB121" s="105"/>
      <c r="AC121" s="104"/>
      <c r="AD121" s="104"/>
      <c r="AE121" s="104"/>
      <c r="AF121" s="104"/>
    </row>
    <row r="122" ht="11.25" customHeight="1">
      <c r="A122" s="135"/>
      <c r="B122" s="97" t="s">
        <v>2876</v>
      </c>
      <c r="C122" s="135" t="s">
        <v>3368</v>
      </c>
      <c r="D122" s="97" t="s">
        <v>148</v>
      </c>
      <c r="E122" s="135" t="s">
        <v>3369</v>
      </c>
      <c r="F122" s="97" t="s">
        <v>3370</v>
      </c>
      <c r="G122" s="98" t="s">
        <v>3371</v>
      </c>
      <c r="H122" s="479" t="s">
        <v>3372</v>
      </c>
      <c r="I122" s="98" t="s">
        <v>3163</v>
      </c>
      <c r="J122" s="450">
        <v>2.0</v>
      </c>
      <c r="K122" s="450">
        <v>2.0</v>
      </c>
      <c r="L122" s="450">
        <v>2.0</v>
      </c>
      <c r="M122" s="451">
        <v>150.0</v>
      </c>
      <c r="N122" s="222">
        <v>75.0</v>
      </c>
      <c r="O122" s="475" t="s">
        <v>3373</v>
      </c>
      <c r="P122" s="104"/>
      <c r="Q122" s="104"/>
      <c r="R122" s="104"/>
      <c r="S122" s="104"/>
      <c r="T122" s="104"/>
      <c r="U122" s="104"/>
      <c r="V122" s="104"/>
      <c r="W122" s="104"/>
      <c r="X122" s="104"/>
      <c r="Y122" s="104"/>
      <c r="Z122" s="104"/>
      <c r="AA122" s="105"/>
      <c r="AB122" s="105"/>
      <c r="AC122" s="104"/>
      <c r="AD122" s="104"/>
      <c r="AE122" s="104"/>
      <c r="AF122" s="104"/>
    </row>
    <row r="123" ht="11.25" customHeight="1">
      <c r="A123" s="135" t="s">
        <v>3374</v>
      </c>
      <c r="B123" s="97" t="s">
        <v>3375</v>
      </c>
      <c r="C123" s="135" t="s">
        <v>3376</v>
      </c>
      <c r="D123" s="97" t="s">
        <v>148</v>
      </c>
      <c r="E123" s="135" t="s">
        <v>3377</v>
      </c>
      <c r="F123" s="97" t="s">
        <v>3378</v>
      </c>
      <c r="G123" s="98" t="s">
        <v>3379</v>
      </c>
      <c r="H123" s="98"/>
      <c r="I123" s="98" t="s">
        <v>3380</v>
      </c>
      <c r="J123" s="450">
        <v>1.0</v>
      </c>
      <c r="K123" s="450">
        <v>1.0</v>
      </c>
      <c r="L123" s="450">
        <v>1.0</v>
      </c>
      <c r="M123" s="451">
        <v>25.0</v>
      </c>
      <c r="N123" s="222">
        <v>25.0</v>
      </c>
      <c r="O123" s="475" t="s">
        <v>3376</v>
      </c>
      <c r="P123" s="104"/>
      <c r="Q123" s="104"/>
      <c r="R123" s="104"/>
      <c r="S123" s="104"/>
      <c r="T123" s="104"/>
      <c r="U123" s="104"/>
      <c r="V123" s="104"/>
      <c r="W123" s="104"/>
      <c r="X123" s="104"/>
      <c r="Y123" s="104"/>
      <c r="Z123" s="104"/>
      <c r="AA123" s="105"/>
      <c r="AB123" s="105"/>
      <c r="AC123" s="104"/>
      <c r="AD123" s="104"/>
      <c r="AE123" s="104"/>
      <c r="AF123" s="104"/>
    </row>
    <row r="124" ht="11.25" customHeight="1">
      <c r="A124" s="135" t="s">
        <v>3381</v>
      </c>
      <c r="B124" s="97" t="s">
        <v>3382</v>
      </c>
      <c r="C124" s="135" t="s">
        <v>3376</v>
      </c>
      <c r="D124" s="97" t="s">
        <v>148</v>
      </c>
      <c r="E124" s="135" t="s">
        <v>3377</v>
      </c>
      <c r="F124" s="97" t="s">
        <v>3383</v>
      </c>
      <c r="G124" s="98" t="s">
        <v>3384</v>
      </c>
      <c r="H124" s="98"/>
      <c r="I124" s="98" t="s">
        <v>3380</v>
      </c>
      <c r="J124" s="98">
        <v>1.0</v>
      </c>
      <c r="K124" s="98">
        <v>1.0</v>
      </c>
      <c r="L124" s="98">
        <v>1.0</v>
      </c>
      <c r="M124" s="231">
        <v>100.0</v>
      </c>
      <c r="N124" s="222">
        <v>100.0</v>
      </c>
      <c r="O124" s="475" t="s">
        <v>3376</v>
      </c>
      <c r="P124" s="104"/>
      <c r="Q124" s="104"/>
      <c r="R124" s="104"/>
      <c r="S124" s="104"/>
      <c r="T124" s="104"/>
      <c r="U124" s="104"/>
      <c r="V124" s="104"/>
      <c r="W124" s="104"/>
      <c r="X124" s="104"/>
      <c r="Y124" s="104"/>
      <c r="Z124" s="104"/>
      <c r="AA124" s="105"/>
      <c r="AB124" s="105"/>
      <c r="AC124" s="104"/>
      <c r="AD124" s="104"/>
      <c r="AE124" s="104"/>
      <c r="AF124" s="104"/>
    </row>
    <row r="125" ht="11.25" customHeight="1">
      <c r="A125" s="135" t="s">
        <v>3385</v>
      </c>
      <c r="B125" s="97" t="s">
        <v>2981</v>
      </c>
      <c r="C125" s="135" t="s">
        <v>3386</v>
      </c>
      <c r="D125" s="97" t="s">
        <v>148</v>
      </c>
      <c r="E125" s="135" t="s">
        <v>3387</v>
      </c>
      <c r="F125" s="97" t="s">
        <v>3388</v>
      </c>
      <c r="G125" s="98" t="s">
        <v>3389</v>
      </c>
      <c r="H125" s="479" t="s">
        <v>3390</v>
      </c>
      <c r="I125" s="98" t="s">
        <v>3391</v>
      </c>
      <c r="J125" s="450">
        <v>1.0</v>
      </c>
      <c r="K125" s="450">
        <v>1.0</v>
      </c>
      <c r="L125" s="450">
        <v>1.0</v>
      </c>
      <c r="M125" s="451">
        <v>150.0</v>
      </c>
      <c r="N125" s="222">
        <v>150.0</v>
      </c>
      <c r="O125" s="475" t="s">
        <v>512</v>
      </c>
      <c r="P125" s="104"/>
      <c r="Q125" s="104"/>
      <c r="R125" s="104"/>
      <c r="S125" s="104"/>
      <c r="T125" s="104"/>
      <c r="U125" s="104"/>
      <c r="V125" s="104"/>
      <c r="W125" s="104"/>
      <c r="X125" s="104"/>
      <c r="Y125" s="104"/>
      <c r="Z125" s="104"/>
      <c r="AA125" s="105"/>
      <c r="AB125" s="105"/>
      <c r="AC125" s="104"/>
      <c r="AD125" s="104"/>
      <c r="AE125" s="104"/>
      <c r="AF125" s="104"/>
    </row>
    <row r="126" ht="11.25" customHeight="1">
      <c r="A126" s="135" t="s">
        <v>3392</v>
      </c>
      <c r="B126" s="97" t="s">
        <v>2981</v>
      </c>
      <c r="C126" s="135" t="s">
        <v>3386</v>
      </c>
      <c r="D126" s="97" t="s">
        <v>148</v>
      </c>
      <c r="E126" s="135" t="s">
        <v>3387</v>
      </c>
      <c r="F126" s="97" t="s">
        <v>3388</v>
      </c>
      <c r="G126" s="98" t="s">
        <v>3393</v>
      </c>
      <c r="H126" s="465" t="s">
        <v>3394</v>
      </c>
      <c r="I126" s="98" t="s">
        <v>3391</v>
      </c>
      <c r="J126" s="98">
        <v>1.0</v>
      </c>
      <c r="K126" s="98">
        <v>1.0</v>
      </c>
      <c r="L126" s="98">
        <v>1.0</v>
      </c>
      <c r="M126" s="231">
        <v>150.0</v>
      </c>
      <c r="N126" s="222">
        <v>150.0</v>
      </c>
      <c r="O126" s="475" t="s">
        <v>512</v>
      </c>
      <c r="P126" s="104"/>
      <c r="Q126" s="104"/>
      <c r="R126" s="104"/>
      <c r="S126" s="104"/>
      <c r="T126" s="104"/>
      <c r="U126" s="104"/>
      <c r="V126" s="104"/>
      <c r="W126" s="104"/>
      <c r="X126" s="104"/>
      <c r="Y126" s="104"/>
      <c r="Z126" s="104"/>
      <c r="AA126" s="105"/>
      <c r="AB126" s="105"/>
      <c r="AC126" s="104"/>
      <c r="AD126" s="104"/>
      <c r="AE126" s="104"/>
      <c r="AF126" s="104"/>
    </row>
    <row r="127" ht="11.25" customHeight="1">
      <c r="A127" s="135" t="s">
        <v>3395</v>
      </c>
      <c r="B127" s="97" t="s">
        <v>2981</v>
      </c>
      <c r="C127" s="135" t="s">
        <v>3386</v>
      </c>
      <c r="D127" s="97" t="s">
        <v>148</v>
      </c>
      <c r="E127" s="135" t="s">
        <v>3396</v>
      </c>
      <c r="F127" s="97" t="s">
        <v>3397</v>
      </c>
      <c r="G127" s="98" t="s">
        <v>3398</v>
      </c>
      <c r="H127" s="98" t="s">
        <v>3399</v>
      </c>
      <c r="I127" s="98" t="s">
        <v>3400</v>
      </c>
      <c r="J127" s="98">
        <v>1.0</v>
      </c>
      <c r="K127" s="98">
        <v>1.0</v>
      </c>
      <c r="L127" s="98">
        <v>1.0</v>
      </c>
      <c r="M127" s="231">
        <v>150.0</v>
      </c>
      <c r="N127" s="222">
        <v>150.0</v>
      </c>
      <c r="O127" s="475" t="s">
        <v>512</v>
      </c>
      <c r="P127" s="104"/>
      <c r="Q127" s="104"/>
      <c r="R127" s="104"/>
      <c r="S127" s="104"/>
      <c r="T127" s="104"/>
      <c r="U127" s="104"/>
      <c r="V127" s="104"/>
      <c r="W127" s="104"/>
      <c r="X127" s="104"/>
      <c r="Y127" s="104"/>
      <c r="Z127" s="104"/>
      <c r="AA127" s="105"/>
      <c r="AB127" s="105"/>
      <c r="AC127" s="104"/>
      <c r="AD127" s="104"/>
      <c r="AE127" s="104"/>
      <c r="AF127" s="104"/>
    </row>
    <row r="128" ht="11.25" customHeight="1">
      <c r="A128" s="135" t="s">
        <v>3401</v>
      </c>
      <c r="B128" s="97" t="s">
        <v>3402</v>
      </c>
      <c r="C128" s="135" t="s">
        <v>3386</v>
      </c>
      <c r="D128" s="97" t="s">
        <v>148</v>
      </c>
      <c r="E128" s="135" t="s">
        <v>3403</v>
      </c>
      <c r="F128" s="97" t="s">
        <v>3404</v>
      </c>
      <c r="G128" s="98" t="s">
        <v>3405</v>
      </c>
      <c r="H128" s="479" t="s">
        <v>3406</v>
      </c>
      <c r="I128" s="98" t="s">
        <v>3407</v>
      </c>
      <c r="J128" s="98">
        <v>1.0</v>
      </c>
      <c r="K128" s="98">
        <v>1.0</v>
      </c>
      <c r="L128" s="98">
        <v>1.0</v>
      </c>
      <c r="M128" s="231">
        <v>25.0</v>
      </c>
      <c r="N128" s="222">
        <v>25.0</v>
      </c>
      <c r="O128" s="475" t="s">
        <v>512</v>
      </c>
      <c r="P128" s="104"/>
      <c r="Q128" s="104"/>
      <c r="R128" s="104"/>
      <c r="S128" s="104"/>
      <c r="T128" s="104"/>
      <c r="U128" s="104"/>
      <c r="V128" s="104"/>
      <c r="W128" s="104"/>
      <c r="X128" s="104"/>
      <c r="Y128" s="104"/>
      <c r="Z128" s="104"/>
      <c r="AA128" s="105"/>
      <c r="AB128" s="105"/>
      <c r="AC128" s="104"/>
      <c r="AD128" s="104"/>
      <c r="AE128" s="104"/>
      <c r="AF128" s="104"/>
    </row>
    <row r="129" ht="11.25" customHeight="1">
      <c r="A129" s="135" t="s">
        <v>3408</v>
      </c>
      <c r="B129" s="97" t="s">
        <v>2981</v>
      </c>
      <c r="C129" s="135" t="s">
        <v>3409</v>
      </c>
      <c r="D129" s="97" t="s">
        <v>148</v>
      </c>
      <c r="E129" s="135" t="s">
        <v>3410</v>
      </c>
      <c r="F129" s="97" t="s">
        <v>3411</v>
      </c>
      <c r="G129" s="98" t="s">
        <v>3412</v>
      </c>
      <c r="H129" s="98" t="s">
        <v>3413</v>
      </c>
      <c r="I129" s="98" t="s">
        <v>3414</v>
      </c>
      <c r="J129" s="473">
        <v>1.0</v>
      </c>
      <c r="K129" s="450">
        <v>1.0</v>
      </c>
      <c r="L129" s="450">
        <v>1.0</v>
      </c>
      <c r="M129" s="451">
        <v>150.0</v>
      </c>
      <c r="N129" s="222">
        <v>150.0</v>
      </c>
      <c r="O129" s="475" t="s">
        <v>3409</v>
      </c>
      <c r="P129" s="104"/>
      <c r="Q129" s="104"/>
      <c r="R129" s="104"/>
      <c r="S129" s="104"/>
      <c r="T129" s="104"/>
      <c r="U129" s="104"/>
      <c r="V129" s="104"/>
      <c r="W129" s="104"/>
      <c r="X129" s="104"/>
      <c r="Y129" s="104"/>
      <c r="Z129" s="104"/>
      <c r="AA129" s="105"/>
      <c r="AB129" s="105"/>
      <c r="AC129" s="104"/>
      <c r="AD129" s="104"/>
      <c r="AE129" s="104"/>
      <c r="AF129" s="104"/>
    </row>
    <row r="130" ht="11.25" customHeight="1">
      <c r="A130" s="135" t="s">
        <v>3415</v>
      </c>
      <c r="B130" s="97" t="s">
        <v>2981</v>
      </c>
      <c r="C130" s="135" t="s">
        <v>3409</v>
      </c>
      <c r="D130" s="97" t="s">
        <v>148</v>
      </c>
      <c r="E130" s="135" t="s">
        <v>3410</v>
      </c>
      <c r="F130" s="97" t="s">
        <v>3411</v>
      </c>
      <c r="G130" s="98" t="s">
        <v>3416</v>
      </c>
      <c r="H130" s="98" t="s">
        <v>3417</v>
      </c>
      <c r="I130" s="98" t="s">
        <v>3414</v>
      </c>
      <c r="J130" s="467">
        <v>1.0</v>
      </c>
      <c r="K130" s="98">
        <v>1.0</v>
      </c>
      <c r="L130" s="98">
        <v>1.0</v>
      </c>
      <c r="M130" s="231">
        <v>150.0</v>
      </c>
      <c r="N130" s="222">
        <v>150.0</v>
      </c>
      <c r="O130" s="475" t="s">
        <v>3409</v>
      </c>
      <c r="P130" s="104"/>
      <c r="Q130" s="104"/>
      <c r="R130" s="104"/>
      <c r="S130" s="104"/>
      <c r="T130" s="104"/>
      <c r="U130" s="104"/>
      <c r="V130" s="104"/>
      <c r="W130" s="104"/>
      <c r="X130" s="104"/>
      <c r="Y130" s="104"/>
      <c r="Z130" s="104"/>
      <c r="AA130" s="105"/>
      <c r="AB130" s="105"/>
      <c r="AC130" s="104"/>
      <c r="AD130" s="104"/>
      <c r="AE130" s="104"/>
      <c r="AF130" s="104"/>
    </row>
    <row r="131" ht="11.25" customHeight="1">
      <c r="A131" s="135" t="s">
        <v>3418</v>
      </c>
      <c r="B131" s="97" t="s">
        <v>2981</v>
      </c>
      <c r="C131" s="135" t="s">
        <v>2143</v>
      </c>
      <c r="D131" s="97" t="s">
        <v>148</v>
      </c>
      <c r="E131" s="135" t="s">
        <v>3419</v>
      </c>
      <c r="F131" s="97" t="s">
        <v>3226</v>
      </c>
      <c r="G131" s="98" t="s">
        <v>3420</v>
      </c>
      <c r="H131" s="452" t="s">
        <v>3421</v>
      </c>
      <c r="I131" s="98" t="s">
        <v>2882</v>
      </c>
      <c r="J131" s="98">
        <v>1.0</v>
      </c>
      <c r="K131" s="98">
        <v>1.0</v>
      </c>
      <c r="L131" s="98">
        <v>1.0</v>
      </c>
      <c r="M131" s="231">
        <v>150.0</v>
      </c>
      <c r="N131" s="222">
        <v>150.0</v>
      </c>
      <c r="O131" s="475" t="s">
        <v>2143</v>
      </c>
      <c r="P131" s="104"/>
      <c r="Q131" s="104"/>
      <c r="R131" s="104"/>
      <c r="S131" s="104"/>
      <c r="T131" s="104"/>
      <c r="U131" s="104"/>
      <c r="V131" s="104"/>
      <c r="W131" s="104"/>
      <c r="X131" s="104"/>
      <c r="Y131" s="104"/>
      <c r="Z131" s="104"/>
      <c r="AA131" s="105"/>
      <c r="AB131" s="105"/>
      <c r="AC131" s="104"/>
      <c r="AD131" s="104"/>
      <c r="AE131" s="104"/>
      <c r="AF131" s="104"/>
    </row>
    <row r="132" ht="11.25" customHeight="1">
      <c r="A132" s="135" t="s">
        <v>3422</v>
      </c>
      <c r="B132" s="97" t="s">
        <v>2981</v>
      </c>
      <c r="C132" s="135" t="s">
        <v>2143</v>
      </c>
      <c r="D132" s="97" t="s">
        <v>148</v>
      </c>
      <c r="E132" s="135" t="s">
        <v>3423</v>
      </c>
      <c r="F132" s="97" t="s">
        <v>3424</v>
      </c>
      <c r="G132" s="98" t="s">
        <v>3425</v>
      </c>
      <c r="H132" s="452" t="s">
        <v>3426</v>
      </c>
      <c r="I132" s="98" t="s">
        <v>2882</v>
      </c>
      <c r="J132" s="450">
        <v>1.0</v>
      </c>
      <c r="K132" s="450">
        <v>1.0</v>
      </c>
      <c r="L132" s="450">
        <v>1.0</v>
      </c>
      <c r="M132" s="451">
        <v>150.0</v>
      </c>
      <c r="N132" s="222">
        <v>150.0</v>
      </c>
      <c r="O132" s="475" t="s">
        <v>2143</v>
      </c>
      <c r="P132" s="104"/>
      <c r="Q132" s="104"/>
      <c r="R132" s="104"/>
      <c r="S132" s="104"/>
      <c r="T132" s="104"/>
      <c r="U132" s="104"/>
      <c r="V132" s="104"/>
      <c r="W132" s="104"/>
      <c r="X132" s="104"/>
      <c r="Y132" s="104"/>
      <c r="Z132" s="104"/>
      <c r="AA132" s="105"/>
      <c r="AB132" s="105"/>
      <c r="AC132" s="104"/>
      <c r="AD132" s="104"/>
      <c r="AE132" s="104"/>
      <c r="AF132" s="104"/>
    </row>
    <row r="133" ht="11.25" customHeight="1">
      <c r="A133" s="135" t="s">
        <v>3427</v>
      </c>
      <c r="B133" s="97" t="s">
        <v>2876</v>
      </c>
      <c r="C133" s="135" t="s">
        <v>3428</v>
      </c>
      <c r="D133" s="97" t="s">
        <v>148</v>
      </c>
      <c r="E133" s="135" t="s">
        <v>3229</v>
      </c>
      <c r="F133" s="97" t="s">
        <v>3429</v>
      </c>
      <c r="G133" s="98" t="s">
        <v>3430</v>
      </c>
      <c r="H133" s="98" t="s">
        <v>3431</v>
      </c>
      <c r="I133" s="98" t="s">
        <v>3432</v>
      </c>
      <c r="J133" s="450">
        <v>1.0</v>
      </c>
      <c r="K133" s="450">
        <v>1.0</v>
      </c>
      <c r="L133" s="450">
        <v>1.0</v>
      </c>
      <c r="M133" s="451">
        <v>150.0</v>
      </c>
      <c r="N133" s="222">
        <v>150.0</v>
      </c>
      <c r="O133" s="475" t="s">
        <v>2153</v>
      </c>
      <c r="P133" s="104"/>
      <c r="Q133" s="104"/>
      <c r="R133" s="104"/>
      <c r="S133" s="104"/>
      <c r="T133" s="104"/>
      <c r="U133" s="104"/>
      <c r="V133" s="104"/>
      <c r="W133" s="104"/>
      <c r="X133" s="104"/>
      <c r="Y133" s="104"/>
      <c r="Z133" s="104"/>
      <c r="AA133" s="105"/>
      <c r="AB133" s="105"/>
      <c r="AC133" s="104"/>
      <c r="AD133" s="104"/>
      <c r="AE133" s="104"/>
      <c r="AF133" s="104"/>
    </row>
    <row r="134" ht="11.25" customHeight="1">
      <c r="A134" s="135" t="s">
        <v>3433</v>
      </c>
      <c r="B134" s="97" t="s">
        <v>2876</v>
      </c>
      <c r="C134" s="135" t="s">
        <v>3428</v>
      </c>
      <c r="D134" s="97" t="s">
        <v>148</v>
      </c>
      <c r="E134" s="135" t="s">
        <v>3229</v>
      </c>
      <c r="F134" s="97" t="s">
        <v>3429</v>
      </c>
      <c r="G134" s="98" t="s">
        <v>3434</v>
      </c>
      <c r="H134" s="98" t="s">
        <v>3435</v>
      </c>
      <c r="I134" s="98" t="s">
        <v>3432</v>
      </c>
      <c r="J134" s="98">
        <v>1.0</v>
      </c>
      <c r="K134" s="98">
        <v>1.0</v>
      </c>
      <c r="L134" s="98">
        <v>1.0</v>
      </c>
      <c r="M134" s="231">
        <v>150.0</v>
      </c>
      <c r="N134" s="222">
        <v>150.0</v>
      </c>
      <c r="O134" s="475" t="s">
        <v>2153</v>
      </c>
      <c r="P134" s="104"/>
      <c r="Q134" s="104"/>
      <c r="R134" s="104"/>
      <c r="S134" s="104"/>
      <c r="T134" s="104"/>
      <c r="U134" s="104"/>
      <c r="V134" s="104"/>
      <c r="W134" s="104"/>
      <c r="X134" s="104"/>
      <c r="Y134" s="104"/>
      <c r="Z134" s="104"/>
      <c r="AA134" s="105"/>
      <c r="AB134" s="105"/>
      <c r="AC134" s="104"/>
      <c r="AD134" s="104"/>
      <c r="AE134" s="104"/>
      <c r="AF134" s="104"/>
    </row>
    <row r="135" ht="11.25" customHeight="1">
      <c r="A135" s="135" t="s">
        <v>3436</v>
      </c>
      <c r="B135" s="97" t="s">
        <v>2981</v>
      </c>
      <c r="C135" s="135" t="s">
        <v>3437</v>
      </c>
      <c r="D135" s="97" t="s">
        <v>148</v>
      </c>
      <c r="E135" s="135" t="s">
        <v>3229</v>
      </c>
      <c r="F135" s="97" t="s">
        <v>3438</v>
      </c>
      <c r="G135" s="98" t="s">
        <v>3439</v>
      </c>
      <c r="H135" s="98" t="s">
        <v>3440</v>
      </c>
      <c r="I135" s="98" t="s">
        <v>3441</v>
      </c>
      <c r="J135" s="473">
        <v>1.0</v>
      </c>
      <c r="K135" s="450">
        <v>1.0</v>
      </c>
      <c r="L135" s="450">
        <v>2.0</v>
      </c>
      <c r="M135" s="451">
        <v>150.0</v>
      </c>
      <c r="N135" s="222">
        <v>75.0</v>
      </c>
      <c r="O135" s="475" t="s">
        <v>540</v>
      </c>
      <c r="P135" s="104"/>
      <c r="Q135" s="104"/>
      <c r="R135" s="104"/>
      <c r="S135" s="104"/>
      <c r="T135" s="104"/>
      <c r="U135" s="104"/>
      <c r="V135" s="104"/>
      <c r="W135" s="104"/>
      <c r="X135" s="104"/>
      <c r="Y135" s="104"/>
      <c r="Z135" s="104"/>
      <c r="AA135" s="105"/>
      <c r="AB135" s="105"/>
      <c r="AC135" s="104"/>
      <c r="AD135" s="104"/>
      <c r="AE135" s="104"/>
      <c r="AF135" s="104"/>
    </row>
    <row r="136" ht="11.25" customHeight="1">
      <c r="A136" s="135" t="s">
        <v>3442</v>
      </c>
      <c r="B136" s="97" t="s">
        <v>2981</v>
      </c>
      <c r="C136" s="135" t="s">
        <v>3443</v>
      </c>
      <c r="D136" s="97" t="s">
        <v>148</v>
      </c>
      <c r="E136" s="135" t="s">
        <v>3229</v>
      </c>
      <c r="F136" s="97" t="s">
        <v>3230</v>
      </c>
      <c r="G136" s="98" t="s">
        <v>3444</v>
      </c>
      <c r="H136" s="98" t="s">
        <v>3445</v>
      </c>
      <c r="I136" s="98" t="s">
        <v>3446</v>
      </c>
      <c r="J136" s="450">
        <v>1.0</v>
      </c>
      <c r="K136" s="450">
        <v>1.0</v>
      </c>
      <c r="L136" s="450">
        <v>1.0</v>
      </c>
      <c r="M136" s="451">
        <v>150.0</v>
      </c>
      <c r="N136" s="222">
        <v>150.0</v>
      </c>
      <c r="O136" s="475" t="s">
        <v>3447</v>
      </c>
      <c r="P136" s="104"/>
      <c r="Q136" s="104"/>
      <c r="R136" s="104"/>
      <c r="S136" s="104"/>
      <c r="T136" s="104"/>
      <c r="U136" s="104"/>
      <c r="V136" s="104"/>
      <c r="W136" s="104"/>
      <c r="X136" s="104"/>
      <c r="Y136" s="104"/>
      <c r="Z136" s="104"/>
      <c r="AA136" s="105"/>
      <c r="AB136" s="105"/>
      <c r="AC136" s="104"/>
      <c r="AD136" s="104"/>
      <c r="AE136" s="104"/>
      <c r="AF136" s="104"/>
    </row>
    <row r="137" ht="11.25" customHeight="1">
      <c r="A137" s="135" t="s">
        <v>3448</v>
      </c>
      <c r="B137" s="97" t="s">
        <v>2981</v>
      </c>
      <c r="C137" s="135" t="s">
        <v>3443</v>
      </c>
      <c r="D137" s="97" t="s">
        <v>148</v>
      </c>
      <c r="E137" s="135" t="s">
        <v>3229</v>
      </c>
      <c r="F137" s="97" t="s">
        <v>3230</v>
      </c>
      <c r="G137" s="98" t="s">
        <v>3449</v>
      </c>
      <c r="H137" s="98" t="s">
        <v>3450</v>
      </c>
      <c r="I137" s="98" t="s">
        <v>3451</v>
      </c>
      <c r="J137" s="98">
        <v>1.0</v>
      </c>
      <c r="K137" s="98">
        <v>1.0</v>
      </c>
      <c r="L137" s="98">
        <v>1.0</v>
      </c>
      <c r="M137" s="231">
        <v>150.0</v>
      </c>
      <c r="N137" s="222">
        <v>150.0</v>
      </c>
      <c r="O137" s="475" t="s">
        <v>3447</v>
      </c>
      <c r="P137" s="104"/>
      <c r="Q137" s="104"/>
      <c r="R137" s="104"/>
      <c r="S137" s="104"/>
      <c r="T137" s="104"/>
      <c r="U137" s="104"/>
      <c r="V137" s="104"/>
      <c r="W137" s="104"/>
      <c r="X137" s="104"/>
      <c r="Y137" s="104"/>
      <c r="Z137" s="104"/>
      <c r="AA137" s="105"/>
      <c r="AB137" s="105"/>
      <c r="AC137" s="104"/>
      <c r="AD137" s="104"/>
      <c r="AE137" s="104"/>
      <c r="AF137" s="104"/>
    </row>
    <row r="138" ht="11.25" customHeight="1">
      <c r="A138" s="135" t="s">
        <v>3452</v>
      </c>
      <c r="B138" s="97" t="s">
        <v>2981</v>
      </c>
      <c r="C138" s="135" t="s">
        <v>3453</v>
      </c>
      <c r="D138" s="97" t="s">
        <v>148</v>
      </c>
      <c r="E138" s="135" t="s">
        <v>3454</v>
      </c>
      <c r="F138" s="97" t="s">
        <v>3455</v>
      </c>
      <c r="G138" s="98" t="s">
        <v>3456</v>
      </c>
      <c r="H138" s="218"/>
      <c r="I138" s="98" t="s">
        <v>3457</v>
      </c>
      <c r="J138" s="450">
        <v>3.0</v>
      </c>
      <c r="K138" s="450">
        <v>3.0</v>
      </c>
      <c r="L138" s="450">
        <v>3.0</v>
      </c>
      <c r="M138" s="451">
        <v>150.0</v>
      </c>
      <c r="N138" s="222">
        <v>50.0</v>
      </c>
      <c r="O138" s="253" t="s">
        <v>552</v>
      </c>
      <c r="P138" s="104"/>
      <c r="Q138" s="104"/>
      <c r="R138" s="104"/>
      <c r="S138" s="104"/>
      <c r="T138" s="104"/>
      <c r="U138" s="104"/>
      <c r="V138" s="104"/>
      <c r="W138" s="104"/>
      <c r="X138" s="104"/>
      <c r="Y138" s="104"/>
      <c r="Z138" s="104"/>
      <c r="AA138" s="105"/>
      <c r="AB138" s="105"/>
      <c r="AC138" s="104"/>
      <c r="AD138" s="104"/>
      <c r="AE138" s="104"/>
      <c r="AF138" s="104"/>
    </row>
    <row r="139" ht="11.25" customHeight="1">
      <c r="A139" s="135" t="s">
        <v>3458</v>
      </c>
      <c r="B139" s="97" t="s">
        <v>2876</v>
      </c>
      <c r="C139" s="135" t="s">
        <v>3459</v>
      </c>
      <c r="D139" s="97" t="s">
        <v>574</v>
      </c>
      <c r="E139" s="135" t="s">
        <v>3460</v>
      </c>
      <c r="F139" s="97" t="s">
        <v>3461</v>
      </c>
      <c r="G139" s="98" t="s">
        <v>3462</v>
      </c>
      <c r="H139" s="98" t="s">
        <v>3463</v>
      </c>
      <c r="I139" s="98" t="s">
        <v>3464</v>
      </c>
      <c r="J139" s="450">
        <v>2.0</v>
      </c>
      <c r="K139" s="450">
        <v>2.0</v>
      </c>
      <c r="L139" s="450">
        <v>2.0</v>
      </c>
      <c r="M139" s="451">
        <v>150.0</v>
      </c>
      <c r="N139" s="222">
        <v>75.0</v>
      </c>
      <c r="O139" s="253" t="s">
        <v>581</v>
      </c>
      <c r="P139" s="104"/>
      <c r="Q139" s="104"/>
      <c r="R139" s="104"/>
      <c r="S139" s="104"/>
      <c r="T139" s="104"/>
      <c r="U139" s="104"/>
      <c r="V139" s="104"/>
      <c r="W139" s="104"/>
      <c r="X139" s="104"/>
      <c r="Y139" s="104"/>
      <c r="Z139" s="104"/>
      <c r="AA139" s="105"/>
      <c r="AB139" s="105"/>
      <c r="AC139" s="104"/>
      <c r="AD139" s="104"/>
      <c r="AE139" s="104"/>
      <c r="AF139" s="104"/>
    </row>
    <row r="140" ht="11.25" customHeight="1">
      <c r="A140" s="135" t="s">
        <v>3465</v>
      </c>
      <c r="B140" s="97" t="s">
        <v>2876</v>
      </c>
      <c r="C140" s="135" t="s">
        <v>3466</v>
      </c>
      <c r="D140" s="97" t="s">
        <v>574</v>
      </c>
      <c r="E140" s="135" t="s">
        <v>3460</v>
      </c>
      <c r="F140" s="97" t="s">
        <v>3461</v>
      </c>
      <c r="G140" s="98" t="s">
        <v>3467</v>
      </c>
      <c r="H140" s="98" t="s">
        <v>3468</v>
      </c>
      <c r="I140" s="98" t="s">
        <v>3464</v>
      </c>
      <c r="J140" s="98">
        <v>2.0</v>
      </c>
      <c r="K140" s="98">
        <v>2.0</v>
      </c>
      <c r="L140" s="98">
        <v>2.0</v>
      </c>
      <c r="M140" s="231">
        <v>150.0</v>
      </c>
      <c r="N140" s="222">
        <v>75.0</v>
      </c>
      <c r="O140" s="253" t="s">
        <v>581</v>
      </c>
      <c r="P140" s="104"/>
      <c r="Q140" s="104"/>
      <c r="R140" s="104"/>
      <c r="S140" s="104"/>
      <c r="T140" s="104"/>
      <c r="U140" s="104"/>
      <c r="V140" s="104"/>
      <c r="W140" s="104"/>
      <c r="X140" s="104"/>
      <c r="Y140" s="104"/>
      <c r="Z140" s="104"/>
      <c r="AA140" s="105"/>
      <c r="AB140" s="105"/>
      <c r="AC140" s="104"/>
      <c r="AD140" s="104"/>
      <c r="AE140" s="104"/>
      <c r="AF140" s="104"/>
    </row>
    <row r="141" ht="11.25" customHeight="1">
      <c r="A141" s="135" t="s">
        <v>3469</v>
      </c>
      <c r="B141" s="97" t="s">
        <v>2876</v>
      </c>
      <c r="C141" s="135" t="s">
        <v>3470</v>
      </c>
      <c r="D141" s="97" t="s">
        <v>574</v>
      </c>
      <c r="E141" s="135" t="s">
        <v>3471</v>
      </c>
      <c r="F141" s="97" t="s">
        <v>3472</v>
      </c>
      <c r="G141" s="98" t="s">
        <v>2998</v>
      </c>
      <c r="H141" s="98" t="s">
        <v>2986</v>
      </c>
      <c r="I141" s="98" t="s">
        <v>3473</v>
      </c>
      <c r="J141" s="98">
        <v>4.0</v>
      </c>
      <c r="K141" s="98">
        <v>4.0</v>
      </c>
      <c r="L141" s="98">
        <v>4.0</v>
      </c>
      <c r="M141" s="231">
        <v>150.0</v>
      </c>
      <c r="N141" s="222">
        <v>37.5</v>
      </c>
      <c r="O141" s="253" t="s">
        <v>581</v>
      </c>
      <c r="P141" s="104"/>
      <c r="Q141" s="104"/>
      <c r="R141" s="104"/>
      <c r="S141" s="104"/>
      <c r="T141" s="104"/>
      <c r="U141" s="104"/>
      <c r="V141" s="104"/>
      <c r="W141" s="104"/>
      <c r="X141" s="104"/>
      <c r="Y141" s="104"/>
      <c r="Z141" s="104"/>
      <c r="AA141" s="105"/>
      <c r="AB141" s="105"/>
      <c r="AC141" s="104"/>
      <c r="AD141" s="104"/>
      <c r="AE141" s="104"/>
      <c r="AF141" s="104"/>
    </row>
    <row r="142" ht="11.25" customHeight="1">
      <c r="A142" s="135" t="s">
        <v>3474</v>
      </c>
      <c r="B142" s="97" t="s">
        <v>2876</v>
      </c>
      <c r="C142" s="135" t="s">
        <v>3475</v>
      </c>
      <c r="D142" s="97" t="s">
        <v>3476</v>
      </c>
      <c r="E142" s="135" t="s">
        <v>3477</v>
      </c>
      <c r="F142" s="97" t="s">
        <v>3348</v>
      </c>
      <c r="G142" s="98" t="s">
        <v>3478</v>
      </c>
      <c r="H142" s="218"/>
      <c r="I142" s="98" t="s">
        <v>2914</v>
      </c>
      <c r="J142" s="450">
        <v>2.0</v>
      </c>
      <c r="K142" s="450">
        <v>2.0</v>
      </c>
      <c r="L142" s="450">
        <v>2.0</v>
      </c>
      <c r="M142" s="451">
        <v>50.0</v>
      </c>
      <c r="N142" s="222">
        <f>M142/J142</f>
        <v>25</v>
      </c>
      <c r="O142" s="253" t="s">
        <v>607</v>
      </c>
      <c r="P142" s="104"/>
      <c r="Q142" s="104"/>
      <c r="R142" s="104"/>
      <c r="S142" s="104"/>
      <c r="T142" s="104"/>
      <c r="U142" s="104"/>
      <c r="V142" s="104"/>
      <c r="W142" s="104"/>
      <c r="X142" s="104"/>
      <c r="Y142" s="104"/>
      <c r="Z142" s="104"/>
      <c r="AA142" s="105"/>
      <c r="AB142" s="105"/>
      <c r="AC142" s="104"/>
      <c r="AD142" s="104"/>
      <c r="AE142" s="104"/>
      <c r="AF142" s="104"/>
    </row>
    <row r="143" ht="11.25" customHeight="1">
      <c r="A143" s="135" t="s">
        <v>3479</v>
      </c>
      <c r="B143" s="97" t="s">
        <v>2981</v>
      </c>
      <c r="C143" s="135" t="s">
        <v>3480</v>
      </c>
      <c r="D143" s="97" t="s">
        <v>148</v>
      </c>
      <c r="E143" s="346" t="s">
        <v>3481</v>
      </c>
      <c r="F143" s="97" t="s">
        <v>3306</v>
      </c>
      <c r="G143" s="218"/>
      <c r="H143" s="218"/>
      <c r="I143" s="98" t="s">
        <v>3482</v>
      </c>
      <c r="J143" s="450">
        <v>2.0</v>
      </c>
      <c r="K143" s="450">
        <v>2.0</v>
      </c>
      <c r="L143" s="450">
        <v>2.0</v>
      </c>
      <c r="M143" s="451">
        <v>150.0</v>
      </c>
      <c r="N143" s="222">
        <v>75.0</v>
      </c>
      <c r="O143" s="135" t="s">
        <v>2289</v>
      </c>
      <c r="P143" s="214"/>
      <c r="Q143" s="104"/>
      <c r="R143" s="104"/>
      <c r="S143" s="104"/>
      <c r="T143" s="104"/>
      <c r="U143" s="104"/>
      <c r="V143" s="104"/>
      <c r="W143" s="104"/>
      <c r="X143" s="104"/>
      <c r="Y143" s="104"/>
      <c r="Z143" s="104"/>
      <c r="AA143" s="105"/>
      <c r="AB143" s="105"/>
      <c r="AC143" s="104"/>
      <c r="AD143" s="104"/>
      <c r="AE143" s="104"/>
      <c r="AF143" s="104"/>
    </row>
    <row r="144" ht="11.25" customHeight="1">
      <c r="A144" s="135" t="s">
        <v>3483</v>
      </c>
      <c r="B144" s="97" t="s">
        <v>3375</v>
      </c>
      <c r="C144" s="135" t="s">
        <v>609</v>
      </c>
      <c r="D144" s="97" t="s">
        <v>148</v>
      </c>
      <c r="E144" s="135" t="s">
        <v>3484</v>
      </c>
      <c r="F144" s="97" t="s">
        <v>3485</v>
      </c>
      <c r="G144" s="98" t="s">
        <v>3486</v>
      </c>
      <c r="H144" s="98" t="s">
        <v>3487</v>
      </c>
      <c r="I144" s="98" t="s">
        <v>899</v>
      </c>
      <c r="J144" s="450">
        <v>1.0</v>
      </c>
      <c r="K144" s="450">
        <v>1.0</v>
      </c>
      <c r="L144" s="450">
        <v>1.0</v>
      </c>
      <c r="M144" s="451">
        <v>50.0</v>
      </c>
      <c r="N144" s="222">
        <v>50.0</v>
      </c>
      <c r="O144" s="253" t="s">
        <v>616</v>
      </c>
      <c r="P144" s="104"/>
      <c r="Q144" s="104"/>
      <c r="R144" s="104"/>
      <c r="S144" s="104"/>
      <c r="T144" s="104"/>
      <c r="U144" s="104"/>
      <c r="V144" s="104"/>
      <c r="W144" s="104"/>
      <c r="X144" s="104"/>
      <c r="Y144" s="104"/>
      <c r="Z144" s="104"/>
      <c r="AA144" s="105"/>
      <c r="AB144" s="105"/>
      <c r="AC144" s="104"/>
      <c r="AD144" s="104"/>
      <c r="AE144" s="104"/>
      <c r="AF144" s="104"/>
    </row>
    <row r="145" ht="11.25" customHeight="1">
      <c r="A145" s="209" t="s">
        <v>3488</v>
      </c>
      <c r="B145" s="97" t="s">
        <v>2981</v>
      </c>
      <c r="C145" s="135" t="s">
        <v>3489</v>
      </c>
      <c r="D145" s="97" t="s">
        <v>148</v>
      </c>
      <c r="E145" s="135" t="s">
        <v>3490</v>
      </c>
      <c r="F145" s="97" t="s">
        <v>3491</v>
      </c>
      <c r="G145" s="98" t="s">
        <v>3492</v>
      </c>
      <c r="H145" s="479" t="s">
        <v>3493</v>
      </c>
      <c r="I145" s="98" t="s">
        <v>3494</v>
      </c>
      <c r="J145" s="450">
        <v>1.0</v>
      </c>
      <c r="K145" s="450">
        <v>1.0</v>
      </c>
      <c r="L145" s="450">
        <v>1.0</v>
      </c>
      <c r="M145" s="451">
        <v>150.0</v>
      </c>
      <c r="N145" s="222">
        <v>150.0</v>
      </c>
      <c r="O145" s="135" t="s">
        <v>835</v>
      </c>
      <c r="P145" s="104"/>
      <c r="Q145" s="104"/>
      <c r="R145" s="104"/>
      <c r="S145" s="104"/>
      <c r="T145" s="104"/>
      <c r="U145" s="104"/>
      <c r="V145" s="104"/>
      <c r="W145" s="104"/>
      <c r="X145" s="104"/>
      <c r="Y145" s="104"/>
      <c r="Z145" s="104"/>
      <c r="AA145" s="105"/>
      <c r="AB145" s="105"/>
      <c r="AC145" s="104"/>
      <c r="AD145" s="104"/>
      <c r="AE145" s="104"/>
      <c r="AF145" s="104"/>
    </row>
    <row r="146" ht="11.25" customHeight="1">
      <c r="A146" s="313" t="s">
        <v>3495</v>
      </c>
      <c r="B146" s="97" t="s">
        <v>3496</v>
      </c>
      <c r="C146" s="135" t="s">
        <v>3497</v>
      </c>
      <c r="D146" s="97" t="s">
        <v>148</v>
      </c>
      <c r="E146" s="135" t="s">
        <v>3498</v>
      </c>
      <c r="F146" s="165" t="s">
        <v>620</v>
      </c>
      <c r="G146" s="98" t="s">
        <v>3499</v>
      </c>
      <c r="H146" s="480" t="s">
        <v>3500</v>
      </c>
      <c r="I146" s="98" t="s">
        <v>1071</v>
      </c>
      <c r="J146" s="450">
        <v>1.0</v>
      </c>
      <c r="K146" s="450">
        <v>1.0</v>
      </c>
      <c r="L146" s="450">
        <v>3.0</v>
      </c>
      <c r="M146" s="451">
        <v>50.0</v>
      </c>
      <c r="N146" s="222">
        <v>50.0</v>
      </c>
      <c r="O146" s="253" t="s">
        <v>626</v>
      </c>
      <c r="P146" s="104"/>
      <c r="Q146" s="104"/>
      <c r="R146" s="104"/>
      <c r="S146" s="104"/>
      <c r="T146" s="104"/>
      <c r="U146" s="104"/>
      <c r="V146" s="104"/>
      <c r="W146" s="104"/>
      <c r="X146" s="104"/>
      <c r="Y146" s="104"/>
      <c r="Z146" s="104"/>
      <c r="AA146" s="105"/>
      <c r="AB146" s="105"/>
      <c r="AC146" s="104"/>
      <c r="AD146" s="104"/>
      <c r="AE146" s="104"/>
      <c r="AF146" s="104"/>
    </row>
    <row r="147" ht="11.25" customHeight="1">
      <c r="A147" s="135" t="s">
        <v>3501</v>
      </c>
      <c r="B147" s="97" t="s">
        <v>3375</v>
      </c>
      <c r="C147" s="135" t="s">
        <v>3502</v>
      </c>
      <c r="D147" s="97" t="s">
        <v>148</v>
      </c>
      <c r="E147" s="135" t="s">
        <v>3481</v>
      </c>
      <c r="F147" s="97" t="s">
        <v>3306</v>
      </c>
      <c r="G147" s="136" t="s">
        <v>3503</v>
      </c>
      <c r="H147" s="98" t="s">
        <v>3313</v>
      </c>
      <c r="I147" s="133" t="s">
        <v>3040</v>
      </c>
      <c r="J147" s="98">
        <v>1.0</v>
      </c>
      <c r="K147" s="98">
        <v>1.0</v>
      </c>
      <c r="L147" s="98">
        <v>1.0</v>
      </c>
      <c r="M147" s="231">
        <v>25.0</v>
      </c>
      <c r="N147" s="481">
        <v>25.0</v>
      </c>
      <c r="O147" s="135" t="s">
        <v>630</v>
      </c>
      <c r="P147" s="104"/>
      <c r="Q147" s="104"/>
      <c r="R147" s="104"/>
      <c r="S147" s="104"/>
      <c r="T147" s="104"/>
      <c r="U147" s="104"/>
      <c r="V147" s="104"/>
      <c r="W147" s="104"/>
      <c r="X147" s="104"/>
      <c r="Y147" s="104"/>
      <c r="Z147" s="104"/>
      <c r="AA147" s="105"/>
      <c r="AB147" s="105"/>
      <c r="AC147" s="104"/>
      <c r="AD147" s="104"/>
      <c r="AE147" s="104"/>
      <c r="AF147" s="104"/>
    </row>
    <row r="148" ht="11.25" customHeight="1">
      <c r="A148" s="135" t="s">
        <v>3504</v>
      </c>
      <c r="B148" s="97" t="s">
        <v>2876</v>
      </c>
      <c r="C148" s="135" t="s">
        <v>3505</v>
      </c>
      <c r="D148" s="97" t="s">
        <v>148</v>
      </c>
      <c r="E148" s="135" t="s">
        <v>3481</v>
      </c>
      <c r="F148" s="272" t="s">
        <v>3306</v>
      </c>
      <c r="G148" s="193"/>
      <c r="H148" s="482" t="s">
        <v>3506</v>
      </c>
      <c r="I148" s="98" t="s">
        <v>2882</v>
      </c>
      <c r="J148" s="450">
        <v>3.0</v>
      </c>
      <c r="K148" s="450">
        <v>3.0</v>
      </c>
      <c r="L148" s="450">
        <v>3.0</v>
      </c>
      <c r="M148" s="451">
        <v>150.0</v>
      </c>
      <c r="N148" s="222">
        <v>50.0</v>
      </c>
      <c r="O148" s="253" t="s">
        <v>649</v>
      </c>
      <c r="P148" s="104"/>
      <c r="Q148" s="104"/>
      <c r="R148" s="104"/>
      <c r="S148" s="104"/>
      <c r="T148" s="104"/>
      <c r="U148" s="104"/>
      <c r="V148" s="104"/>
      <c r="W148" s="104"/>
      <c r="X148" s="104"/>
      <c r="Y148" s="104"/>
      <c r="Z148" s="104"/>
      <c r="AA148" s="105"/>
      <c r="AB148" s="105"/>
      <c r="AC148" s="104"/>
      <c r="AD148" s="104"/>
      <c r="AE148" s="104"/>
      <c r="AF148" s="104"/>
    </row>
    <row r="149" ht="11.25" customHeight="1">
      <c r="A149" s="483" t="s">
        <v>3507</v>
      </c>
      <c r="B149" s="97" t="s">
        <v>2876</v>
      </c>
      <c r="C149" s="135" t="s">
        <v>651</v>
      </c>
      <c r="D149" s="97" t="s">
        <v>148</v>
      </c>
      <c r="E149" s="135" t="s">
        <v>3508</v>
      </c>
      <c r="F149" s="97" t="s">
        <v>3509</v>
      </c>
      <c r="G149" s="136" t="s">
        <v>3510</v>
      </c>
      <c r="H149" s="98" t="s">
        <v>3511</v>
      </c>
      <c r="I149" s="98" t="s">
        <v>3040</v>
      </c>
      <c r="J149" s="450">
        <v>1.0</v>
      </c>
      <c r="K149" s="450">
        <v>1.0</v>
      </c>
      <c r="L149" s="450">
        <v>1.0</v>
      </c>
      <c r="M149" s="451">
        <v>150.0</v>
      </c>
      <c r="N149" s="222">
        <v>150.0</v>
      </c>
      <c r="O149" s="135" t="s">
        <v>658</v>
      </c>
      <c r="P149" s="104"/>
      <c r="Q149" s="104"/>
      <c r="R149" s="104"/>
      <c r="S149" s="104"/>
      <c r="T149" s="104"/>
      <c r="U149" s="104"/>
      <c r="V149" s="104"/>
      <c r="W149" s="104"/>
      <c r="X149" s="104"/>
      <c r="Y149" s="104"/>
      <c r="Z149" s="104"/>
      <c r="AA149" s="105"/>
      <c r="AB149" s="105"/>
      <c r="AC149" s="104"/>
      <c r="AD149" s="104"/>
      <c r="AE149" s="104"/>
      <c r="AF149" s="104"/>
    </row>
    <row r="150" ht="11.25" customHeight="1">
      <c r="A150" s="484" t="s">
        <v>3512</v>
      </c>
      <c r="B150" s="485" t="s">
        <v>3513</v>
      </c>
      <c r="C150" s="486" t="s">
        <v>3514</v>
      </c>
      <c r="D150" s="486" t="s">
        <v>148</v>
      </c>
      <c r="E150" s="487" t="s">
        <v>3515</v>
      </c>
      <c r="F150" s="488" t="s">
        <v>3516</v>
      </c>
      <c r="G150" s="489"/>
      <c r="H150" s="490" t="s">
        <v>3517</v>
      </c>
      <c r="I150" s="491" t="s">
        <v>3518</v>
      </c>
      <c r="J150" s="492">
        <v>1.0</v>
      </c>
      <c r="K150" s="492">
        <v>1.0</v>
      </c>
      <c r="L150" s="492">
        <v>1.0</v>
      </c>
      <c r="M150" s="492">
        <v>50.0</v>
      </c>
      <c r="N150" s="493">
        <v>50.0</v>
      </c>
      <c r="O150" s="494" t="s">
        <v>3519</v>
      </c>
      <c r="P150" s="104"/>
      <c r="Q150" s="104"/>
      <c r="R150" s="104"/>
      <c r="S150" s="104"/>
      <c r="T150" s="104"/>
      <c r="U150" s="104"/>
      <c r="V150" s="104"/>
      <c r="W150" s="104"/>
      <c r="X150" s="104"/>
      <c r="Y150" s="104"/>
      <c r="Z150" s="104"/>
      <c r="AA150" s="104"/>
      <c r="AB150" s="104"/>
      <c r="AC150" s="104"/>
      <c r="AD150" s="104"/>
      <c r="AE150" s="104"/>
      <c r="AF150" s="104"/>
    </row>
    <row r="151" ht="11.25" customHeight="1">
      <c r="A151" s="226"/>
      <c r="B151" s="69"/>
      <c r="C151" s="69"/>
      <c r="D151" s="1"/>
      <c r="E151" s="1"/>
      <c r="F151" s="1"/>
      <c r="G151" s="73"/>
      <c r="H151" s="227"/>
      <c r="I151" s="227"/>
      <c r="J151" s="227"/>
      <c r="K151" s="227"/>
      <c r="L151" s="227"/>
      <c r="M151" s="227"/>
      <c r="N151" s="227"/>
      <c r="O151" s="104"/>
      <c r="P151" s="104"/>
      <c r="Q151" s="104"/>
      <c r="R151" s="104"/>
      <c r="S151" s="104"/>
      <c r="T151" s="104"/>
      <c r="U151" s="104"/>
      <c r="V151" s="104"/>
      <c r="W151" s="104"/>
      <c r="X151" s="104"/>
      <c r="Y151" s="104"/>
      <c r="Z151" s="104"/>
      <c r="AA151" s="104"/>
      <c r="AB151" s="104"/>
      <c r="AC151" s="104"/>
      <c r="AD151" s="104"/>
      <c r="AE151" s="104"/>
      <c r="AF151" s="104"/>
    </row>
    <row r="152" ht="11.25" customHeight="1">
      <c r="A152" s="226" t="s">
        <v>190</v>
      </c>
      <c r="B152" s="69"/>
      <c r="C152" s="69"/>
      <c r="D152" s="1"/>
      <c r="E152" s="1"/>
      <c r="F152" s="1"/>
      <c r="G152" s="73"/>
      <c r="H152" s="227"/>
      <c r="I152" s="227"/>
      <c r="J152" s="227"/>
      <c r="K152" s="227"/>
      <c r="L152" s="227"/>
      <c r="M152" s="227"/>
      <c r="N152" s="227">
        <f>SUM(N11:N150)</f>
        <v>10290.11</v>
      </c>
      <c r="O152" s="104"/>
      <c r="P152" s="104"/>
      <c r="Q152" s="104"/>
      <c r="R152" s="104"/>
      <c r="S152" s="104"/>
      <c r="T152" s="104"/>
      <c r="U152" s="104"/>
      <c r="V152" s="104"/>
      <c r="W152" s="104"/>
      <c r="X152" s="104"/>
      <c r="Y152" s="104"/>
      <c r="Z152" s="104"/>
      <c r="AA152" s="104"/>
      <c r="AB152" s="104"/>
      <c r="AC152" s="104"/>
      <c r="AD152" s="104"/>
      <c r="AE152" s="104"/>
      <c r="AF152" s="104"/>
    </row>
    <row r="153" ht="11.25" customHeight="1">
      <c r="A153" s="68"/>
      <c r="B153" s="69"/>
      <c r="C153" s="69"/>
      <c r="D153" s="1"/>
      <c r="E153" s="1"/>
      <c r="F153" s="1"/>
      <c r="G153" s="1"/>
      <c r="H153" s="1"/>
      <c r="I153" s="1"/>
      <c r="J153" s="1"/>
      <c r="K153" s="1"/>
      <c r="L153" s="1"/>
      <c r="M153" s="1"/>
      <c r="N153" s="1"/>
      <c r="O153" s="104"/>
      <c r="P153" s="104"/>
      <c r="Q153" s="104"/>
      <c r="R153" s="104"/>
      <c r="S153" s="104"/>
      <c r="T153" s="104"/>
      <c r="U153" s="104"/>
      <c r="V153" s="104"/>
      <c r="W153" s="104"/>
      <c r="X153" s="104"/>
      <c r="Y153" s="104"/>
      <c r="Z153" s="104"/>
      <c r="AA153" s="104"/>
      <c r="AB153" s="104"/>
      <c r="AC153" s="104"/>
      <c r="AD153" s="104"/>
      <c r="AE153" s="104"/>
      <c r="AF153" s="104"/>
    </row>
    <row r="154" ht="11.25" customHeight="1">
      <c r="A154" s="228" t="s">
        <v>675</v>
      </c>
      <c r="B154" s="229"/>
      <c r="C154" s="229"/>
      <c r="D154" s="229"/>
      <c r="E154" s="229"/>
      <c r="F154" s="229"/>
      <c r="G154" s="229"/>
      <c r="H154" s="229"/>
      <c r="I154" s="229"/>
      <c r="J154" s="229"/>
      <c r="K154" s="229"/>
      <c r="L154" s="229"/>
      <c r="M154" s="229"/>
      <c r="N154" s="229"/>
      <c r="O154" s="104"/>
      <c r="P154" s="104"/>
      <c r="Q154" s="104"/>
      <c r="R154" s="104"/>
      <c r="S154" s="104"/>
      <c r="T154" s="104"/>
      <c r="U154" s="104"/>
      <c r="V154" s="104"/>
      <c r="W154" s="104"/>
      <c r="X154" s="104"/>
      <c r="Y154" s="104"/>
      <c r="Z154" s="104"/>
      <c r="AA154" s="104"/>
      <c r="AB154" s="104"/>
      <c r="AC154" s="104"/>
      <c r="AD154" s="104"/>
      <c r="AE154" s="104"/>
      <c r="AF154" s="104"/>
    </row>
    <row r="155" ht="15.75" customHeight="1">
      <c r="A155" s="68"/>
      <c r="B155" s="69"/>
      <c r="C155" s="69"/>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68"/>
      <c r="B156" s="69"/>
      <c r="C156" s="69"/>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68"/>
      <c r="B157" s="69"/>
      <c r="C157" s="69"/>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68"/>
      <c r="B158" s="69"/>
      <c r="C158" s="69"/>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68"/>
      <c r="B159" s="69"/>
      <c r="C159" s="69"/>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68"/>
      <c r="B160" s="69"/>
      <c r="C160" s="69"/>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68"/>
      <c r="B161" s="69"/>
      <c r="C161" s="69"/>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68"/>
      <c r="B162" s="69"/>
      <c r="C162" s="69"/>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68"/>
      <c r="B163" s="69"/>
      <c r="C163" s="69"/>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68"/>
      <c r="B164" s="69"/>
      <c r="C164" s="69"/>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68"/>
      <c r="B165" s="69"/>
      <c r="C165" s="69"/>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68"/>
      <c r="B166" s="69"/>
      <c r="C166" s="69"/>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68"/>
      <c r="B167" s="69"/>
      <c r="C167" s="69"/>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68"/>
      <c r="B168" s="69"/>
      <c r="C168" s="69"/>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68"/>
      <c r="B169" s="69"/>
      <c r="C169" s="69"/>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68"/>
      <c r="B170" s="69"/>
      <c r="C170" s="69"/>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68"/>
      <c r="B171" s="69"/>
      <c r="C171" s="69"/>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68"/>
      <c r="B172" s="69"/>
      <c r="C172" s="69"/>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68"/>
      <c r="B173" s="69"/>
      <c r="C173" s="69"/>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68"/>
      <c r="B174" s="69"/>
      <c r="C174" s="69"/>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68"/>
      <c r="B175" s="69"/>
      <c r="C175" s="69"/>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68"/>
      <c r="B176" s="69"/>
      <c r="C176" s="69"/>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68"/>
      <c r="B177" s="69"/>
      <c r="C177" s="69"/>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68"/>
      <c r="B178" s="69"/>
      <c r="C178" s="69"/>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68"/>
      <c r="B179" s="69"/>
      <c r="C179" s="69"/>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68"/>
      <c r="B180" s="69"/>
      <c r="C180" s="69"/>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68"/>
      <c r="B181" s="69"/>
      <c r="C181" s="69"/>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68"/>
      <c r="B182" s="69"/>
      <c r="C182" s="69"/>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68"/>
      <c r="B183" s="69"/>
      <c r="C183" s="69"/>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68"/>
      <c r="B184" s="69"/>
      <c r="C184" s="69"/>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68"/>
      <c r="B185" s="69"/>
      <c r="C185" s="69"/>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68"/>
      <c r="B186" s="69"/>
      <c r="C186" s="69"/>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68"/>
      <c r="B187" s="69"/>
      <c r="C187" s="69"/>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68"/>
      <c r="B188" s="69"/>
      <c r="C188" s="69"/>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68"/>
      <c r="B189" s="69"/>
      <c r="C189" s="69"/>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68"/>
      <c r="B190" s="69"/>
      <c r="C190" s="69"/>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68"/>
      <c r="B191" s="69"/>
      <c r="C191" s="69"/>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68"/>
      <c r="B192" s="69"/>
      <c r="C192" s="69"/>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68"/>
      <c r="B193" s="69"/>
      <c r="C193" s="69"/>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68"/>
      <c r="B194" s="69"/>
      <c r="C194" s="69"/>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68"/>
      <c r="B195" s="69"/>
      <c r="C195" s="69"/>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68"/>
      <c r="B196" s="69"/>
      <c r="C196" s="69"/>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68"/>
      <c r="B197" s="69"/>
      <c r="C197" s="69"/>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68"/>
      <c r="B198" s="69"/>
      <c r="C198" s="69"/>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68"/>
      <c r="B199" s="69"/>
      <c r="C199" s="69"/>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68"/>
      <c r="B200" s="69"/>
      <c r="C200" s="69"/>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68"/>
      <c r="B201" s="69"/>
      <c r="C201" s="69"/>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68"/>
      <c r="B202" s="69"/>
      <c r="C202" s="69"/>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68"/>
      <c r="B203" s="69"/>
      <c r="C203" s="69"/>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68"/>
      <c r="B204" s="69"/>
      <c r="C204" s="69"/>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68"/>
      <c r="B205" s="69"/>
      <c r="C205" s="69"/>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68"/>
      <c r="B206" s="69"/>
      <c r="C206" s="69"/>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68"/>
      <c r="B207" s="69"/>
      <c r="C207" s="69"/>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68"/>
      <c r="B208" s="69"/>
      <c r="C208" s="69"/>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68"/>
      <c r="B209" s="69"/>
      <c r="C209" s="69"/>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68"/>
      <c r="B210" s="69"/>
      <c r="C210" s="69"/>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68"/>
      <c r="B211" s="69"/>
      <c r="C211" s="69"/>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68"/>
      <c r="B212" s="69"/>
      <c r="C212" s="69"/>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68"/>
      <c r="B213" s="69"/>
      <c r="C213" s="69"/>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68"/>
      <c r="B214" s="69"/>
      <c r="C214" s="69"/>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68"/>
      <c r="B215" s="69"/>
      <c r="C215" s="69"/>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68"/>
      <c r="B216" s="69"/>
      <c r="C216" s="69"/>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68"/>
      <c r="B217" s="69"/>
      <c r="C217" s="69"/>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68"/>
      <c r="B218" s="69"/>
      <c r="C218" s="69"/>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68"/>
      <c r="B219" s="69"/>
      <c r="C219" s="69"/>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68"/>
      <c r="B220" s="69"/>
      <c r="C220" s="69"/>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68"/>
      <c r="B221" s="69"/>
      <c r="C221" s="69"/>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68"/>
      <c r="B222" s="69"/>
      <c r="C222" s="69"/>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68"/>
      <c r="B223" s="69"/>
      <c r="C223" s="69"/>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68"/>
      <c r="B224" s="69"/>
      <c r="C224" s="69"/>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68"/>
      <c r="B225" s="69"/>
      <c r="C225" s="69"/>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68"/>
      <c r="B226" s="69"/>
      <c r="C226" s="69"/>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68"/>
      <c r="B227" s="69"/>
      <c r="C227" s="69"/>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68"/>
      <c r="B228" s="69"/>
      <c r="C228" s="69"/>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68"/>
      <c r="B229" s="69"/>
      <c r="C229" s="69"/>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68"/>
      <c r="B230" s="69"/>
      <c r="C230" s="69"/>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68"/>
      <c r="B231" s="69"/>
      <c r="C231" s="69"/>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68"/>
      <c r="B232" s="69"/>
      <c r="C232" s="69"/>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68"/>
      <c r="B233" s="69"/>
      <c r="C233" s="69"/>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68"/>
      <c r="B234" s="69"/>
      <c r="C234" s="69"/>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68"/>
      <c r="B235" s="69"/>
      <c r="C235" s="69"/>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68"/>
      <c r="B236" s="69"/>
      <c r="C236" s="69"/>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68"/>
      <c r="B237" s="69"/>
      <c r="C237" s="69"/>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68"/>
      <c r="B238" s="69"/>
      <c r="C238" s="69"/>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68"/>
      <c r="B239" s="69"/>
      <c r="C239" s="69"/>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68"/>
      <c r="B240" s="69"/>
      <c r="C240" s="69"/>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68"/>
      <c r="B241" s="69"/>
      <c r="C241" s="69"/>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68"/>
      <c r="B242" s="69"/>
      <c r="C242" s="69"/>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68"/>
      <c r="B243" s="69"/>
      <c r="C243" s="69"/>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68"/>
      <c r="B244" s="69"/>
      <c r="C244" s="69"/>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68"/>
      <c r="B245" s="69"/>
      <c r="C245" s="69"/>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68"/>
      <c r="B246" s="69"/>
      <c r="C246" s="69"/>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68"/>
      <c r="B247" s="69"/>
      <c r="C247" s="69"/>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68"/>
      <c r="B248" s="69"/>
      <c r="C248" s="69"/>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68"/>
      <c r="B249" s="69"/>
      <c r="C249" s="69"/>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68"/>
      <c r="B250" s="69"/>
      <c r="C250" s="69"/>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68"/>
      <c r="B251" s="69"/>
      <c r="C251" s="69"/>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68"/>
      <c r="B252" s="69"/>
      <c r="C252" s="69"/>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68"/>
      <c r="B253" s="69"/>
      <c r="C253" s="69"/>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68"/>
      <c r="B254" s="69"/>
      <c r="C254" s="69"/>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68"/>
      <c r="B255" s="69"/>
      <c r="C255" s="69"/>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68"/>
      <c r="B256" s="69"/>
      <c r="C256" s="69"/>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68"/>
      <c r="B257" s="69"/>
      <c r="C257" s="69"/>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68"/>
      <c r="B258" s="69"/>
      <c r="C258" s="69"/>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68"/>
      <c r="B259" s="69"/>
      <c r="C259" s="69"/>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68"/>
      <c r="B260" s="69"/>
      <c r="C260" s="69"/>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68"/>
      <c r="B261" s="69"/>
      <c r="C261" s="69"/>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68"/>
      <c r="B262" s="69"/>
      <c r="C262" s="69"/>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68"/>
      <c r="B263" s="69"/>
      <c r="C263" s="69"/>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68"/>
      <c r="B264" s="69"/>
      <c r="C264" s="69"/>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68"/>
      <c r="B265" s="69"/>
      <c r="C265" s="69"/>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68"/>
      <c r="B266" s="69"/>
      <c r="C266" s="69"/>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68"/>
      <c r="B267" s="69"/>
      <c r="C267" s="69"/>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68"/>
      <c r="B268" s="69"/>
      <c r="C268" s="69"/>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68"/>
      <c r="B269" s="69"/>
      <c r="C269" s="69"/>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68"/>
      <c r="B270" s="69"/>
      <c r="C270" s="69"/>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68"/>
      <c r="B271" s="69"/>
      <c r="C271" s="69"/>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68"/>
      <c r="B272" s="69"/>
      <c r="C272" s="69"/>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68"/>
      <c r="B273" s="69"/>
      <c r="C273" s="69"/>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68"/>
      <c r="B274" s="69"/>
      <c r="C274" s="69"/>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68"/>
      <c r="B275" s="69"/>
      <c r="C275" s="69"/>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68"/>
      <c r="B276" s="69"/>
      <c r="C276" s="69"/>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68"/>
      <c r="B277" s="69"/>
      <c r="C277" s="69"/>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68"/>
      <c r="B278" s="69"/>
      <c r="C278" s="69"/>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68"/>
      <c r="B279" s="69"/>
      <c r="C279" s="69"/>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68"/>
      <c r="B280" s="69"/>
      <c r="C280" s="69"/>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68"/>
      <c r="B281" s="69"/>
      <c r="C281" s="69"/>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68"/>
      <c r="B282" s="69"/>
      <c r="C282" s="69"/>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68"/>
      <c r="B283" s="69"/>
      <c r="C283" s="69"/>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68"/>
      <c r="B284" s="69"/>
      <c r="C284" s="69"/>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68"/>
      <c r="B285" s="69"/>
      <c r="C285" s="69"/>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68"/>
      <c r="B286" s="69"/>
      <c r="C286" s="69"/>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68"/>
      <c r="B287" s="69"/>
      <c r="C287" s="69"/>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68"/>
      <c r="B288" s="69"/>
      <c r="C288" s="69"/>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68"/>
      <c r="B289" s="69"/>
      <c r="C289" s="69"/>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68"/>
      <c r="B290" s="69"/>
      <c r="C290" s="69"/>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68"/>
      <c r="B291" s="69"/>
      <c r="C291" s="69"/>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68"/>
      <c r="B292" s="69"/>
      <c r="C292" s="69"/>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68"/>
      <c r="B293" s="69"/>
      <c r="C293" s="69"/>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68"/>
      <c r="B294" s="69"/>
      <c r="C294" s="69"/>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68"/>
      <c r="B295" s="69"/>
      <c r="C295" s="69"/>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68"/>
      <c r="B296" s="69"/>
      <c r="C296" s="69"/>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68"/>
      <c r="B297" s="69"/>
      <c r="C297" s="69"/>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68"/>
      <c r="B298" s="69"/>
      <c r="C298" s="69"/>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68"/>
      <c r="B299" s="69"/>
      <c r="C299" s="69"/>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68"/>
      <c r="B300" s="69"/>
      <c r="C300" s="69"/>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68"/>
      <c r="B301" s="69"/>
      <c r="C301" s="69"/>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68"/>
      <c r="B302" s="69"/>
      <c r="C302" s="69"/>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68"/>
      <c r="B303" s="69"/>
      <c r="C303" s="69"/>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68"/>
      <c r="B304" s="69"/>
      <c r="C304" s="69"/>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68"/>
      <c r="B305" s="69"/>
      <c r="C305" s="69"/>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68"/>
      <c r="B306" s="69"/>
      <c r="C306" s="69"/>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68"/>
      <c r="B307" s="69"/>
      <c r="C307" s="69"/>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68"/>
      <c r="B308" s="69"/>
      <c r="C308" s="69"/>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68"/>
      <c r="B309" s="69"/>
      <c r="C309" s="69"/>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68"/>
      <c r="B310" s="69"/>
      <c r="C310" s="69"/>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68"/>
      <c r="B311" s="69"/>
      <c r="C311" s="69"/>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68"/>
      <c r="B312" s="69"/>
      <c r="C312" s="69"/>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68"/>
      <c r="B313" s="69"/>
      <c r="C313" s="69"/>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68"/>
      <c r="B314" s="69"/>
      <c r="C314" s="69"/>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68"/>
      <c r="B315" s="69"/>
      <c r="C315" s="69"/>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68"/>
      <c r="B316" s="69"/>
      <c r="C316" s="69"/>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68"/>
      <c r="B317" s="69"/>
      <c r="C317" s="69"/>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68"/>
      <c r="B318" s="69"/>
      <c r="C318" s="69"/>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c r="A319" s="68"/>
      <c r="B319" s="69"/>
      <c r="C319" s="69"/>
      <c r="D319" s="1"/>
      <c r="E319" s="1"/>
      <c r="F319" s="1"/>
      <c r="G319" s="1"/>
      <c r="H319" s="1"/>
      <c r="I319" s="1"/>
      <c r="J319" s="1"/>
      <c r="K319" s="1"/>
      <c r="L319" s="1"/>
      <c r="M319" s="1"/>
      <c r="N319" s="1"/>
      <c r="O319" s="3"/>
      <c r="P319" s="3"/>
      <c r="Q319" s="3"/>
      <c r="R319" s="3"/>
      <c r="S319" s="3"/>
      <c r="T319" s="3"/>
      <c r="U319" s="3"/>
      <c r="V319" s="3"/>
      <c r="W319" s="3"/>
      <c r="X319" s="3"/>
      <c r="Y319" s="3"/>
      <c r="Z319" s="3"/>
      <c r="AA319" s="3"/>
      <c r="AB319" s="3"/>
      <c r="AC319" s="3"/>
      <c r="AD319" s="3"/>
      <c r="AE319" s="3"/>
      <c r="AF319" s="3"/>
    </row>
    <row r="320" ht="15.75" customHeight="1">
      <c r="A320" s="68"/>
      <c r="B320" s="69"/>
      <c r="C320" s="69"/>
      <c r="D320" s="1"/>
      <c r="E320" s="1"/>
      <c r="F320" s="1"/>
      <c r="G320" s="1"/>
      <c r="H320" s="1"/>
      <c r="I320" s="1"/>
      <c r="J320" s="1"/>
      <c r="K320" s="1"/>
      <c r="L320" s="1"/>
      <c r="M320" s="1"/>
      <c r="N320" s="1"/>
      <c r="O320" s="3"/>
      <c r="P320" s="3"/>
      <c r="Q320" s="3"/>
      <c r="R320" s="3"/>
      <c r="S320" s="3"/>
      <c r="T320" s="3"/>
      <c r="U320" s="3"/>
      <c r="V320" s="3"/>
      <c r="W320" s="3"/>
      <c r="X320" s="3"/>
      <c r="Y320" s="3"/>
      <c r="Z320" s="3"/>
      <c r="AA320" s="3"/>
      <c r="AB320" s="3"/>
      <c r="AC320" s="3"/>
      <c r="AD320" s="3"/>
      <c r="AE320" s="3"/>
      <c r="AF320" s="3"/>
    </row>
    <row r="321" ht="15.75" customHeight="1">
      <c r="A321" s="68"/>
      <c r="B321" s="69"/>
      <c r="C321" s="69"/>
      <c r="D321" s="1"/>
      <c r="E321" s="1"/>
      <c r="F321" s="1"/>
      <c r="G321" s="1"/>
      <c r="H321" s="1"/>
      <c r="I321" s="1"/>
      <c r="J321" s="1"/>
      <c r="K321" s="1"/>
      <c r="L321" s="1"/>
      <c r="M321" s="1"/>
      <c r="N321" s="1"/>
      <c r="O321" s="3"/>
      <c r="P321" s="3"/>
      <c r="Q321" s="3"/>
      <c r="R321" s="3"/>
      <c r="S321" s="3"/>
      <c r="T321" s="3"/>
      <c r="U321" s="3"/>
      <c r="V321" s="3"/>
      <c r="W321" s="3"/>
      <c r="X321" s="3"/>
      <c r="Y321" s="3"/>
      <c r="Z321" s="3"/>
      <c r="AA321" s="3"/>
      <c r="AB321" s="3"/>
      <c r="AC321" s="3"/>
      <c r="AD321" s="3"/>
      <c r="AE321" s="3"/>
      <c r="AF321" s="3"/>
    </row>
    <row r="322" ht="15.75" customHeight="1">
      <c r="A322" s="68"/>
      <c r="B322" s="69"/>
      <c r="C322" s="69"/>
      <c r="D322" s="1"/>
      <c r="E322" s="1"/>
      <c r="F322" s="1"/>
      <c r="G322" s="1"/>
      <c r="H322" s="1"/>
      <c r="I322" s="1"/>
      <c r="J322" s="1"/>
      <c r="K322" s="1"/>
      <c r="L322" s="1"/>
      <c r="M322" s="1"/>
      <c r="N322" s="1"/>
      <c r="O322" s="3"/>
      <c r="P322" s="3"/>
      <c r="Q322" s="3"/>
      <c r="R322" s="3"/>
      <c r="S322" s="3"/>
      <c r="T322" s="3"/>
      <c r="U322" s="3"/>
      <c r="V322" s="3"/>
      <c r="W322" s="3"/>
      <c r="X322" s="3"/>
      <c r="Y322" s="3"/>
      <c r="Z322" s="3"/>
      <c r="AA322" s="3"/>
      <c r="AB322" s="3"/>
      <c r="AC322" s="3"/>
      <c r="AD322" s="3"/>
      <c r="AE322" s="3"/>
      <c r="AF322" s="3"/>
    </row>
    <row r="323" ht="15.75" customHeight="1">
      <c r="A323" s="68"/>
      <c r="B323" s="69"/>
      <c r="C323" s="69"/>
      <c r="D323" s="1"/>
      <c r="E323" s="1"/>
      <c r="F323" s="1"/>
      <c r="G323" s="1"/>
      <c r="H323" s="1"/>
      <c r="I323" s="1"/>
      <c r="J323" s="1"/>
      <c r="K323" s="1"/>
      <c r="L323" s="1"/>
      <c r="M323" s="1"/>
      <c r="N323" s="1"/>
      <c r="O323" s="3"/>
      <c r="P323" s="3"/>
      <c r="Q323" s="3"/>
      <c r="R323" s="3"/>
      <c r="S323" s="3"/>
      <c r="T323" s="3"/>
      <c r="U323" s="3"/>
      <c r="V323" s="3"/>
      <c r="W323" s="3"/>
      <c r="X323" s="3"/>
      <c r="Y323" s="3"/>
      <c r="Z323" s="3"/>
      <c r="AA323" s="3"/>
      <c r="AB323" s="3"/>
      <c r="AC323" s="3"/>
      <c r="AD323" s="3"/>
      <c r="AE323" s="3"/>
      <c r="AF323" s="3"/>
    </row>
    <row r="324" ht="15.75" customHeight="1">
      <c r="A324" s="68"/>
      <c r="B324" s="69"/>
      <c r="C324" s="69"/>
      <c r="D324" s="1"/>
      <c r="E324" s="1"/>
      <c r="F324" s="1"/>
      <c r="G324" s="1"/>
      <c r="H324" s="1"/>
      <c r="I324" s="1"/>
      <c r="J324" s="1"/>
      <c r="K324" s="1"/>
      <c r="L324" s="1"/>
      <c r="M324" s="1"/>
      <c r="N324" s="1"/>
      <c r="O324" s="3"/>
      <c r="P324" s="3"/>
      <c r="Q324" s="3"/>
      <c r="R324" s="3"/>
      <c r="S324" s="3"/>
      <c r="T324" s="3"/>
      <c r="U324" s="3"/>
      <c r="V324" s="3"/>
      <c r="W324" s="3"/>
      <c r="X324" s="3"/>
      <c r="Y324" s="3"/>
      <c r="Z324" s="3"/>
      <c r="AA324" s="3"/>
      <c r="AB324" s="3"/>
      <c r="AC324" s="3"/>
      <c r="AD324" s="3"/>
      <c r="AE324" s="3"/>
      <c r="AF324" s="3"/>
    </row>
    <row r="325" ht="15.75" customHeight="1">
      <c r="A325" s="68"/>
      <c r="B325" s="69"/>
      <c r="C325" s="69"/>
      <c r="D325" s="1"/>
      <c r="E325" s="1"/>
      <c r="F325" s="1"/>
      <c r="G325" s="1"/>
      <c r="H325" s="1"/>
      <c r="I325" s="1"/>
      <c r="J325" s="1"/>
      <c r="K325" s="1"/>
      <c r="L325" s="1"/>
      <c r="M325" s="1"/>
      <c r="N325" s="1"/>
      <c r="O325" s="3"/>
      <c r="P325" s="3"/>
      <c r="Q325" s="3"/>
      <c r="R325" s="3"/>
      <c r="S325" s="3"/>
      <c r="T325" s="3"/>
      <c r="U325" s="3"/>
      <c r="V325" s="3"/>
      <c r="W325" s="3"/>
      <c r="X325" s="3"/>
      <c r="Y325" s="3"/>
      <c r="Z325" s="3"/>
      <c r="AA325" s="3"/>
      <c r="AB325" s="3"/>
      <c r="AC325" s="3"/>
      <c r="AD325" s="3"/>
      <c r="AE325" s="3"/>
      <c r="AF325" s="3"/>
    </row>
    <row r="326" ht="15.75" customHeight="1">
      <c r="A326" s="68"/>
      <c r="B326" s="69"/>
      <c r="C326" s="69"/>
      <c r="D326" s="1"/>
      <c r="E326" s="1"/>
      <c r="F326" s="1"/>
      <c r="G326" s="1"/>
      <c r="H326" s="1"/>
      <c r="I326" s="1"/>
      <c r="J326" s="1"/>
      <c r="K326" s="1"/>
      <c r="L326" s="1"/>
      <c r="M326" s="1"/>
      <c r="N326" s="1"/>
      <c r="O326" s="3"/>
      <c r="P326" s="3"/>
      <c r="Q326" s="3"/>
      <c r="R326" s="3"/>
      <c r="S326" s="3"/>
      <c r="T326" s="3"/>
      <c r="U326" s="3"/>
      <c r="V326" s="3"/>
      <c r="W326" s="3"/>
      <c r="X326" s="3"/>
      <c r="Y326" s="3"/>
      <c r="Z326" s="3"/>
      <c r="AA326" s="3"/>
      <c r="AB326" s="3"/>
      <c r="AC326" s="3"/>
      <c r="AD326" s="3"/>
      <c r="AE326" s="3"/>
      <c r="AF326" s="3"/>
    </row>
    <row r="327" ht="15.75" customHeight="1">
      <c r="A327" s="68"/>
      <c r="B327" s="69"/>
      <c r="C327" s="69"/>
      <c r="D327" s="1"/>
      <c r="E327" s="1"/>
      <c r="F327" s="1"/>
      <c r="G327" s="1"/>
      <c r="H327" s="1"/>
      <c r="I327" s="1"/>
      <c r="J327" s="1"/>
      <c r="K327" s="1"/>
      <c r="L327" s="1"/>
      <c r="M327" s="1"/>
      <c r="N327" s="1"/>
      <c r="O327" s="3"/>
      <c r="P327" s="3"/>
      <c r="Q327" s="3"/>
      <c r="R327" s="3"/>
      <c r="S327" s="3"/>
      <c r="T327" s="3"/>
      <c r="U327" s="3"/>
      <c r="V327" s="3"/>
      <c r="W327" s="3"/>
      <c r="X327" s="3"/>
      <c r="Y327" s="3"/>
      <c r="Z327" s="3"/>
      <c r="AA327" s="3"/>
      <c r="AB327" s="3"/>
      <c r="AC327" s="3"/>
      <c r="AD327" s="3"/>
      <c r="AE327" s="3"/>
      <c r="AF327" s="3"/>
    </row>
    <row r="328" ht="15.75" customHeight="1">
      <c r="A328" s="68"/>
      <c r="B328" s="69"/>
      <c r="C328" s="69"/>
      <c r="D328" s="1"/>
      <c r="E328" s="1"/>
      <c r="F328" s="1"/>
      <c r="G328" s="1"/>
      <c r="H328" s="1"/>
      <c r="I328" s="1"/>
      <c r="J328" s="1"/>
      <c r="K328" s="1"/>
      <c r="L328" s="1"/>
      <c r="M328" s="1"/>
      <c r="N328" s="1"/>
      <c r="O328" s="3"/>
      <c r="P328" s="3"/>
      <c r="Q328" s="3"/>
      <c r="R328" s="3"/>
      <c r="S328" s="3"/>
      <c r="T328" s="3"/>
      <c r="U328" s="3"/>
      <c r="V328" s="3"/>
      <c r="W328" s="3"/>
      <c r="X328" s="3"/>
      <c r="Y328" s="3"/>
      <c r="Z328" s="3"/>
      <c r="AA328" s="3"/>
      <c r="AB328" s="3"/>
      <c r="AC328" s="3"/>
      <c r="AD328" s="3"/>
      <c r="AE328" s="3"/>
      <c r="AF328" s="3"/>
    </row>
    <row r="329" ht="15.75" customHeight="1">
      <c r="A329" s="68"/>
      <c r="B329" s="69"/>
      <c r="C329" s="69"/>
      <c r="D329" s="1"/>
      <c r="E329" s="1"/>
      <c r="F329" s="1"/>
      <c r="G329" s="1"/>
      <c r="H329" s="1"/>
      <c r="I329" s="1"/>
      <c r="J329" s="1"/>
      <c r="K329" s="1"/>
      <c r="L329" s="1"/>
      <c r="M329" s="1"/>
      <c r="N329" s="1"/>
      <c r="O329" s="3"/>
      <c r="P329" s="3"/>
      <c r="Q329" s="3"/>
      <c r="R329" s="3"/>
      <c r="S329" s="3"/>
      <c r="T329" s="3"/>
      <c r="U329" s="3"/>
      <c r="V329" s="3"/>
      <c r="W329" s="3"/>
      <c r="X329" s="3"/>
      <c r="Y329" s="3"/>
      <c r="Z329" s="3"/>
      <c r="AA329" s="3"/>
      <c r="AB329" s="3"/>
      <c r="AC329" s="3"/>
      <c r="AD329" s="3"/>
      <c r="AE329" s="3"/>
      <c r="AF329" s="3"/>
    </row>
    <row r="330" ht="15.75" customHeight="1">
      <c r="A330" s="68"/>
      <c r="B330" s="69"/>
      <c r="C330" s="69"/>
      <c r="D330" s="1"/>
      <c r="E330" s="1"/>
      <c r="F330" s="1"/>
      <c r="G330" s="1"/>
      <c r="H330" s="1"/>
      <c r="I330" s="1"/>
      <c r="J330" s="1"/>
      <c r="K330" s="1"/>
      <c r="L330" s="1"/>
      <c r="M330" s="1"/>
      <c r="N330" s="1"/>
      <c r="O330" s="3"/>
      <c r="P330" s="3"/>
      <c r="Q330" s="3"/>
      <c r="R330" s="3"/>
      <c r="S330" s="3"/>
      <c r="T330" s="3"/>
      <c r="U330" s="3"/>
      <c r="V330" s="3"/>
      <c r="W330" s="3"/>
      <c r="X330" s="3"/>
      <c r="Y330" s="3"/>
      <c r="Z330" s="3"/>
      <c r="AA330" s="3"/>
      <c r="AB330" s="3"/>
      <c r="AC330" s="3"/>
      <c r="AD330" s="3"/>
      <c r="AE330" s="3"/>
      <c r="AF330" s="3"/>
    </row>
    <row r="331" ht="15.75" customHeight="1">
      <c r="A331" s="68"/>
      <c r="B331" s="69"/>
      <c r="C331" s="69"/>
      <c r="D331" s="1"/>
      <c r="E331" s="1"/>
      <c r="F331" s="1"/>
      <c r="G331" s="1"/>
      <c r="H331" s="1"/>
      <c r="I331" s="1"/>
      <c r="J331" s="1"/>
      <c r="K331" s="1"/>
      <c r="L331" s="1"/>
      <c r="M331" s="1"/>
      <c r="N331" s="1"/>
      <c r="O331" s="3"/>
      <c r="P331" s="3"/>
      <c r="Q331" s="3"/>
      <c r="R331" s="3"/>
      <c r="S331" s="3"/>
      <c r="T331" s="3"/>
      <c r="U331" s="3"/>
      <c r="V331" s="3"/>
      <c r="W331" s="3"/>
      <c r="X331" s="3"/>
      <c r="Y331" s="3"/>
      <c r="Z331" s="3"/>
      <c r="AA331" s="3"/>
      <c r="AB331" s="3"/>
      <c r="AC331" s="3"/>
      <c r="AD331" s="3"/>
      <c r="AE331" s="3"/>
      <c r="AF331" s="3"/>
    </row>
    <row r="332" ht="15.75" customHeight="1">
      <c r="A332" s="68"/>
      <c r="B332" s="69"/>
      <c r="C332" s="69"/>
      <c r="D332" s="1"/>
      <c r="E332" s="1"/>
      <c r="F332" s="1"/>
      <c r="G332" s="1"/>
      <c r="H332" s="1"/>
      <c r="I332" s="1"/>
      <c r="J332" s="1"/>
      <c r="K332" s="1"/>
      <c r="L332" s="1"/>
      <c r="M332" s="1"/>
      <c r="N332" s="1"/>
      <c r="O332" s="3"/>
      <c r="P332" s="3"/>
      <c r="Q332" s="3"/>
      <c r="R332" s="3"/>
      <c r="S332" s="3"/>
      <c r="T332" s="3"/>
      <c r="U332" s="3"/>
      <c r="V332" s="3"/>
      <c r="W332" s="3"/>
      <c r="X332" s="3"/>
      <c r="Y332" s="3"/>
      <c r="Z332" s="3"/>
      <c r="AA332" s="3"/>
      <c r="AB332" s="3"/>
      <c r="AC332" s="3"/>
      <c r="AD332" s="3"/>
      <c r="AE332" s="3"/>
      <c r="AF332" s="3"/>
    </row>
    <row r="333" ht="15.75" customHeight="1">
      <c r="A333" s="68"/>
      <c r="B333" s="69"/>
      <c r="C333" s="69"/>
      <c r="D333" s="1"/>
      <c r="E333" s="1"/>
      <c r="F333" s="1"/>
      <c r="G333" s="1"/>
      <c r="H333" s="1"/>
      <c r="I333" s="1"/>
      <c r="J333" s="1"/>
      <c r="K333" s="1"/>
      <c r="L333" s="1"/>
      <c r="M333" s="1"/>
      <c r="N333" s="1"/>
      <c r="O333" s="3"/>
      <c r="P333" s="3"/>
      <c r="Q333" s="3"/>
      <c r="R333" s="3"/>
      <c r="S333" s="3"/>
      <c r="T333" s="3"/>
      <c r="U333" s="3"/>
      <c r="V333" s="3"/>
      <c r="W333" s="3"/>
      <c r="X333" s="3"/>
      <c r="Y333" s="3"/>
      <c r="Z333" s="3"/>
      <c r="AA333" s="3"/>
      <c r="AB333" s="3"/>
      <c r="AC333" s="3"/>
      <c r="AD333" s="3"/>
      <c r="AE333" s="3"/>
      <c r="AF333" s="3"/>
    </row>
    <row r="334" ht="15.75" customHeight="1">
      <c r="A334" s="68"/>
      <c r="B334" s="69"/>
      <c r="C334" s="69"/>
      <c r="D334" s="1"/>
      <c r="E334" s="1"/>
      <c r="F334" s="1"/>
      <c r="G334" s="1"/>
      <c r="H334" s="1"/>
      <c r="I334" s="1"/>
      <c r="J334" s="1"/>
      <c r="K334" s="1"/>
      <c r="L334" s="1"/>
      <c r="M334" s="1"/>
      <c r="N334" s="1"/>
      <c r="O334" s="3"/>
      <c r="P334" s="3"/>
      <c r="Q334" s="3"/>
      <c r="R334" s="3"/>
      <c r="S334" s="3"/>
      <c r="T334" s="3"/>
      <c r="U334" s="3"/>
      <c r="V334" s="3"/>
      <c r="W334" s="3"/>
      <c r="X334" s="3"/>
      <c r="Y334" s="3"/>
      <c r="Z334" s="3"/>
      <c r="AA334" s="3"/>
      <c r="AB334" s="3"/>
      <c r="AC334" s="3"/>
      <c r="AD334" s="3"/>
      <c r="AE334" s="3"/>
      <c r="AF334" s="3"/>
    </row>
    <row r="335" ht="15.75" customHeight="1">
      <c r="A335" s="68"/>
      <c r="B335" s="69"/>
      <c r="C335" s="69"/>
      <c r="D335" s="1"/>
      <c r="E335" s="1"/>
      <c r="F335" s="1"/>
      <c r="G335" s="1"/>
      <c r="H335" s="1"/>
      <c r="I335" s="1"/>
      <c r="J335" s="1"/>
      <c r="K335" s="1"/>
      <c r="L335" s="1"/>
      <c r="M335" s="1"/>
      <c r="N335" s="1"/>
      <c r="O335" s="3"/>
      <c r="P335" s="3"/>
      <c r="Q335" s="3"/>
      <c r="R335" s="3"/>
      <c r="S335" s="3"/>
      <c r="T335" s="3"/>
      <c r="U335" s="3"/>
      <c r="V335" s="3"/>
      <c r="W335" s="3"/>
      <c r="X335" s="3"/>
      <c r="Y335" s="3"/>
      <c r="Z335" s="3"/>
      <c r="AA335" s="3"/>
      <c r="AB335" s="3"/>
      <c r="AC335" s="3"/>
      <c r="AD335" s="3"/>
      <c r="AE335" s="3"/>
      <c r="AF335" s="3"/>
    </row>
    <row r="336" ht="15.75" customHeight="1">
      <c r="A336" s="68"/>
      <c r="B336" s="69"/>
      <c r="C336" s="69"/>
      <c r="D336" s="1"/>
      <c r="E336" s="1"/>
      <c r="F336" s="1"/>
      <c r="G336" s="1"/>
      <c r="H336" s="1"/>
      <c r="I336" s="1"/>
      <c r="J336" s="1"/>
      <c r="K336" s="1"/>
      <c r="L336" s="1"/>
      <c r="M336" s="1"/>
      <c r="N336" s="1"/>
      <c r="O336" s="3"/>
      <c r="P336" s="3"/>
      <c r="Q336" s="3"/>
      <c r="R336" s="3"/>
      <c r="S336" s="3"/>
      <c r="T336" s="3"/>
      <c r="U336" s="3"/>
      <c r="V336" s="3"/>
      <c r="W336" s="3"/>
      <c r="X336" s="3"/>
      <c r="Y336" s="3"/>
      <c r="Z336" s="3"/>
      <c r="AA336" s="3"/>
      <c r="AB336" s="3"/>
      <c r="AC336" s="3"/>
      <c r="AD336" s="3"/>
      <c r="AE336" s="3"/>
      <c r="AF336" s="3"/>
    </row>
    <row r="337" ht="15.75" customHeight="1">
      <c r="A337" s="68"/>
      <c r="B337" s="69"/>
      <c r="C337" s="69"/>
      <c r="D337" s="1"/>
      <c r="E337" s="1"/>
      <c r="F337" s="1"/>
      <c r="G337" s="1"/>
      <c r="H337" s="1"/>
      <c r="I337" s="1"/>
      <c r="J337" s="1"/>
      <c r="K337" s="1"/>
      <c r="L337" s="1"/>
      <c r="M337" s="1"/>
      <c r="N337" s="1"/>
      <c r="O337" s="3"/>
      <c r="P337" s="3"/>
      <c r="Q337" s="3"/>
      <c r="R337" s="3"/>
      <c r="S337" s="3"/>
      <c r="T337" s="3"/>
      <c r="U337" s="3"/>
      <c r="V337" s="3"/>
      <c r="W337" s="3"/>
      <c r="X337" s="3"/>
      <c r="Y337" s="3"/>
      <c r="Z337" s="3"/>
      <c r="AA337" s="3"/>
      <c r="AB337" s="3"/>
      <c r="AC337" s="3"/>
      <c r="AD337" s="3"/>
      <c r="AE337" s="3"/>
      <c r="AF337" s="3"/>
    </row>
    <row r="338" ht="15.75" customHeight="1">
      <c r="A338" s="68"/>
      <c r="B338" s="69"/>
      <c r="C338" s="69"/>
      <c r="D338" s="1"/>
      <c r="E338" s="1"/>
      <c r="F338" s="1"/>
      <c r="G338" s="1"/>
      <c r="H338" s="1"/>
      <c r="I338" s="1"/>
      <c r="J338" s="1"/>
      <c r="K338" s="1"/>
      <c r="L338" s="1"/>
      <c r="M338" s="1"/>
      <c r="N338" s="1"/>
      <c r="O338" s="3"/>
      <c r="P338" s="3"/>
      <c r="Q338" s="3"/>
      <c r="R338" s="3"/>
      <c r="S338" s="3"/>
      <c r="T338" s="3"/>
      <c r="U338" s="3"/>
      <c r="V338" s="3"/>
      <c r="W338" s="3"/>
      <c r="X338" s="3"/>
      <c r="Y338" s="3"/>
      <c r="Z338" s="3"/>
      <c r="AA338" s="3"/>
      <c r="AB338" s="3"/>
      <c r="AC338" s="3"/>
      <c r="AD338" s="3"/>
      <c r="AE338" s="3"/>
      <c r="AF338" s="3"/>
    </row>
    <row r="339" ht="15.75" customHeight="1">
      <c r="A339" s="68"/>
      <c r="B339" s="69"/>
      <c r="C339" s="69"/>
      <c r="D339" s="1"/>
      <c r="E339" s="1"/>
      <c r="F339" s="1"/>
      <c r="G339" s="1"/>
      <c r="H339" s="1"/>
      <c r="I339" s="1"/>
      <c r="J339" s="1"/>
      <c r="K339" s="1"/>
      <c r="L339" s="1"/>
      <c r="M339" s="1"/>
      <c r="N339" s="1"/>
      <c r="O339" s="3"/>
      <c r="P339" s="3"/>
      <c r="Q339" s="3"/>
      <c r="R339" s="3"/>
      <c r="S339" s="3"/>
      <c r="T339" s="3"/>
      <c r="U339" s="3"/>
      <c r="V339" s="3"/>
      <c r="W339" s="3"/>
      <c r="X339" s="3"/>
      <c r="Y339" s="3"/>
      <c r="Z339" s="3"/>
      <c r="AA339" s="3"/>
      <c r="AB339" s="3"/>
      <c r="AC339" s="3"/>
      <c r="AD339" s="3"/>
      <c r="AE339" s="3"/>
      <c r="AF339" s="3"/>
    </row>
    <row r="340" ht="15.75" customHeight="1">
      <c r="A340" s="68"/>
      <c r="B340" s="69"/>
      <c r="C340" s="69"/>
      <c r="D340" s="1"/>
      <c r="E340" s="1"/>
      <c r="F340" s="1"/>
      <c r="G340" s="1"/>
      <c r="H340" s="1"/>
      <c r="I340" s="1"/>
      <c r="J340" s="1"/>
      <c r="K340" s="1"/>
      <c r="L340" s="1"/>
      <c r="M340" s="1"/>
      <c r="N340" s="1"/>
      <c r="O340" s="3"/>
      <c r="P340" s="3"/>
      <c r="Q340" s="3"/>
      <c r="R340" s="3"/>
      <c r="S340" s="3"/>
      <c r="T340" s="3"/>
      <c r="U340" s="3"/>
      <c r="V340" s="3"/>
      <c r="W340" s="3"/>
      <c r="X340" s="3"/>
      <c r="Y340" s="3"/>
      <c r="Z340" s="3"/>
      <c r="AA340" s="3"/>
      <c r="AB340" s="3"/>
      <c r="AC340" s="3"/>
      <c r="AD340" s="3"/>
      <c r="AE340" s="3"/>
      <c r="AF340" s="3"/>
    </row>
    <row r="341" ht="15.75" customHeight="1">
      <c r="A341" s="68"/>
      <c r="B341" s="69"/>
      <c r="C341" s="69"/>
      <c r="D341" s="1"/>
      <c r="E341" s="1"/>
      <c r="F341" s="1"/>
      <c r="G341" s="1"/>
      <c r="H341" s="1"/>
      <c r="I341" s="1"/>
      <c r="J341" s="1"/>
      <c r="K341" s="1"/>
      <c r="L341" s="1"/>
      <c r="M341" s="1"/>
      <c r="N341" s="1"/>
      <c r="O341" s="3"/>
      <c r="P341" s="3"/>
      <c r="Q341" s="3"/>
      <c r="R341" s="3"/>
      <c r="S341" s="3"/>
      <c r="T341" s="3"/>
      <c r="U341" s="3"/>
      <c r="V341" s="3"/>
      <c r="W341" s="3"/>
      <c r="X341" s="3"/>
      <c r="Y341" s="3"/>
      <c r="Z341" s="3"/>
      <c r="AA341" s="3"/>
      <c r="AB341" s="3"/>
      <c r="AC341" s="3"/>
      <c r="AD341" s="3"/>
      <c r="AE341" s="3"/>
      <c r="AF341" s="3"/>
    </row>
    <row r="342" ht="15.75" customHeight="1">
      <c r="A342" s="68"/>
      <c r="B342" s="69"/>
      <c r="C342" s="69"/>
      <c r="D342" s="1"/>
      <c r="E342" s="1"/>
      <c r="F342" s="1"/>
      <c r="G342" s="1"/>
      <c r="H342" s="1"/>
      <c r="I342" s="1"/>
      <c r="J342" s="1"/>
      <c r="K342" s="1"/>
      <c r="L342" s="1"/>
      <c r="M342" s="1"/>
      <c r="N342" s="1"/>
      <c r="O342" s="3"/>
      <c r="P342" s="3"/>
      <c r="Q342" s="3"/>
      <c r="R342" s="3"/>
      <c r="S342" s="3"/>
      <c r="T342" s="3"/>
      <c r="U342" s="3"/>
      <c r="V342" s="3"/>
      <c r="W342" s="3"/>
      <c r="X342" s="3"/>
      <c r="Y342" s="3"/>
      <c r="Z342" s="3"/>
      <c r="AA342" s="3"/>
      <c r="AB342" s="3"/>
      <c r="AC342" s="3"/>
      <c r="AD342" s="3"/>
      <c r="AE342" s="3"/>
      <c r="AF342" s="3"/>
    </row>
    <row r="343" ht="15.75" customHeight="1">
      <c r="A343" s="68"/>
      <c r="B343" s="69"/>
      <c r="C343" s="69"/>
      <c r="D343" s="1"/>
      <c r="E343" s="1"/>
      <c r="F343" s="1"/>
      <c r="G343" s="1"/>
      <c r="H343" s="1"/>
      <c r="I343" s="1"/>
      <c r="J343" s="1"/>
      <c r="K343" s="1"/>
      <c r="L343" s="1"/>
      <c r="M343" s="1"/>
      <c r="N343" s="1"/>
      <c r="O343" s="3"/>
      <c r="P343" s="3"/>
      <c r="Q343" s="3"/>
      <c r="R343" s="3"/>
      <c r="S343" s="3"/>
      <c r="T343" s="3"/>
      <c r="U343" s="3"/>
      <c r="V343" s="3"/>
      <c r="W343" s="3"/>
      <c r="X343" s="3"/>
      <c r="Y343" s="3"/>
      <c r="Z343" s="3"/>
      <c r="AA343" s="3"/>
      <c r="AB343" s="3"/>
      <c r="AC343" s="3"/>
      <c r="AD343" s="3"/>
      <c r="AE343" s="3"/>
      <c r="AF343" s="3"/>
    </row>
    <row r="344" ht="15.75" customHeight="1">
      <c r="A344" s="68"/>
      <c r="B344" s="69"/>
      <c r="C344" s="69"/>
      <c r="D344" s="1"/>
      <c r="E344" s="1"/>
      <c r="F344" s="1"/>
      <c r="G344" s="1"/>
      <c r="H344" s="1"/>
      <c r="I344" s="1"/>
      <c r="J344" s="1"/>
      <c r="K344" s="1"/>
      <c r="L344" s="1"/>
      <c r="M344" s="1"/>
      <c r="N344" s="1"/>
      <c r="O344" s="3"/>
      <c r="P344" s="3"/>
      <c r="Q344" s="3"/>
      <c r="R344" s="3"/>
      <c r="S344" s="3"/>
      <c r="T344" s="3"/>
      <c r="U344" s="3"/>
      <c r="V344" s="3"/>
      <c r="W344" s="3"/>
      <c r="X344" s="3"/>
      <c r="Y344" s="3"/>
      <c r="Z344" s="3"/>
      <c r="AA344" s="3"/>
      <c r="AB344" s="3"/>
      <c r="AC344" s="3"/>
      <c r="AD344" s="3"/>
      <c r="AE344" s="3"/>
      <c r="AF344" s="3"/>
    </row>
    <row r="345" ht="15.75" customHeight="1">
      <c r="A345" s="68"/>
      <c r="B345" s="69"/>
      <c r="C345" s="69"/>
      <c r="D345" s="1"/>
      <c r="E345" s="1"/>
      <c r="F345" s="1"/>
      <c r="G345" s="1"/>
      <c r="H345" s="1"/>
      <c r="I345" s="1"/>
      <c r="J345" s="1"/>
      <c r="K345" s="1"/>
      <c r="L345" s="1"/>
      <c r="M345" s="1"/>
      <c r="N345" s="1"/>
      <c r="O345" s="3"/>
      <c r="P345" s="3"/>
      <c r="Q345" s="3"/>
      <c r="R345" s="3"/>
      <c r="S345" s="3"/>
      <c r="T345" s="3"/>
      <c r="U345" s="3"/>
      <c r="V345" s="3"/>
      <c r="W345" s="3"/>
      <c r="X345" s="3"/>
      <c r="Y345" s="3"/>
      <c r="Z345" s="3"/>
      <c r="AA345" s="3"/>
      <c r="AB345" s="3"/>
      <c r="AC345" s="3"/>
      <c r="AD345" s="3"/>
      <c r="AE345" s="3"/>
      <c r="AF345" s="3"/>
    </row>
    <row r="346" ht="15.75" customHeight="1">
      <c r="A346" s="68"/>
      <c r="B346" s="69"/>
      <c r="C346" s="69"/>
      <c r="D346" s="1"/>
      <c r="E346" s="1"/>
      <c r="F346" s="1"/>
      <c r="G346" s="1"/>
      <c r="H346" s="1"/>
      <c r="I346" s="1"/>
      <c r="J346" s="1"/>
      <c r="K346" s="1"/>
      <c r="L346" s="1"/>
      <c r="M346" s="1"/>
      <c r="N346" s="1"/>
      <c r="O346" s="3"/>
      <c r="P346" s="3"/>
      <c r="Q346" s="3"/>
      <c r="R346" s="3"/>
      <c r="S346" s="3"/>
      <c r="T346" s="3"/>
      <c r="U346" s="3"/>
      <c r="V346" s="3"/>
      <c r="W346" s="3"/>
      <c r="X346" s="3"/>
      <c r="Y346" s="3"/>
      <c r="Z346" s="3"/>
      <c r="AA346" s="3"/>
      <c r="AB346" s="3"/>
      <c r="AC346" s="3"/>
      <c r="AD346" s="3"/>
      <c r="AE346" s="3"/>
      <c r="AF346" s="3"/>
    </row>
    <row r="347" ht="15.75" customHeight="1">
      <c r="A347" s="68"/>
      <c r="B347" s="69"/>
      <c r="C347" s="69"/>
      <c r="D347" s="1"/>
      <c r="E347" s="1"/>
      <c r="F347" s="1"/>
      <c r="G347" s="1"/>
      <c r="H347" s="1"/>
      <c r="I347" s="1"/>
      <c r="J347" s="1"/>
      <c r="K347" s="1"/>
      <c r="L347" s="1"/>
      <c r="M347" s="1"/>
      <c r="N347" s="1"/>
      <c r="O347" s="3"/>
      <c r="P347" s="3"/>
      <c r="Q347" s="3"/>
      <c r="R347" s="3"/>
      <c r="S347" s="3"/>
      <c r="T347" s="3"/>
      <c r="U347" s="3"/>
      <c r="V347" s="3"/>
      <c r="W347" s="3"/>
      <c r="X347" s="3"/>
      <c r="Y347" s="3"/>
      <c r="Z347" s="3"/>
      <c r="AA347" s="3"/>
      <c r="AB347" s="3"/>
      <c r="AC347" s="3"/>
      <c r="AD347" s="3"/>
      <c r="AE347" s="3"/>
      <c r="AF347" s="3"/>
    </row>
    <row r="348" ht="15.75" customHeight="1">
      <c r="A348" s="68"/>
      <c r="B348" s="69"/>
      <c r="C348" s="69"/>
      <c r="D348" s="1"/>
      <c r="E348" s="1"/>
      <c r="F348" s="1"/>
      <c r="G348" s="1"/>
      <c r="H348" s="1"/>
      <c r="I348" s="1"/>
      <c r="J348" s="1"/>
      <c r="K348" s="1"/>
      <c r="L348" s="1"/>
      <c r="M348" s="1"/>
      <c r="N348" s="1"/>
      <c r="O348" s="3"/>
      <c r="P348" s="3"/>
      <c r="Q348" s="3"/>
      <c r="R348" s="3"/>
      <c r="S348" s="3"/>
      <c r="T348" s="3"/>
      <c r="U348" s="3"/>
      <c r="V348" s="3"/>
      <c r="W348" s="3"/>
      <c r="X348" s="3"/>
      <c r="Y348" s="3"/>
      <c r="Z348" s="3"/>
      <c r="AA348" s="3"/>
      <c r="AB348" s="3"/>
      <c r="AC348" s="3"/>
      <c r="AD348" s="3"/>
      <c r="AE348" s="3"/>
      <c r="AF348" s="3"/>
    </row>
    <row r="349" ht="15.75" customHeight="1">
      <c r="A349" s="68"/>
      <c r="B349" s="69"/>
      <c r="C349" s="69"/>
      <c r="D349" s="1"/>
      <c r="E349" s="1"/>
      <c r="F349" s="1"/>
      <c r="G349" s="1"/>
      <c r="H349" s="1"/>
      <c r="I349" s="1"/>
      <c r="J349" s="1"/>
      <c r="K349" s="1"/>
      <c r="L349" s="1"/>
      <c r="M349" s="1"/>
      <c r="N349" s="1"/>
      <c r="O349" s="3"/>
      <c r="P349" s="3"/>
      <c r="Q349" s="3"/>
      <c r="R349" s="3"/>
      <c r="S349" s="3"/>
      <c r="T349" s="3"/>
      <c r="U349" s="3"/>
      <c r="V349" s="3"/>
      <c r="W349" s="3"/>
      <c r="X349" s="3"/>
      <c r="Y349" s="3"/>
      <c r="Z349" s="3"/>
      <c r="AA349" s="3"/>
      <c r="AB349" s="3"/>
      <c r="AC349" s="3"/>
      <c r="AD349" s="3"/>
      <c r="AE349" s="3"/>
      <c r="AF349" s="3"/>
    </row>
    <row r="350" ht="15.75" customHeight="1">
      <c r="A350" s="68"/>
      <c r="B350" s="69"/>
      <c r="C350" s="69"/>
      <c r="D350" s="1"/>
      <c r="E350" s="1"/>
      <c r="F350" s="1"/>
      <c r="G350" s="1"/>
      <c r="H350" s="1"/>
      <c r="I350" s="1"/>
      <c r="J350" s="1"/>
      <c r="K350" s="1"/>
      <c r="L350" s="1"/>
      <c r="M350" s="1"/>
      <c r="N350" s="1"/>
      <c r="O350" s="3"/>
      <c r="P350" s="3"/>
      <c r="Q350" s="3"/>
      <c r="R350" s="3"/>
      <c r="S350" s="3"/>
      <c r="T350" s="3"/>
      <c r="U350" s="3"/>
      <c r="V350" s="3"/>
      <c r="W350" s="3"/>
      <c r="X350" s="3"/>
      <c r="Y350" s="3"/>
      <c r="Z350" s="3"/>
      <c r="AA350" s="3"/>
      <c r="AB350" s="3"/>
      <c r="AC350" s="3"/>
      <c r="AD350" s="3"/>
      <c r="AE350" s="3"/>
      <c r="AF350" s="3"/>
    </row>
    <row r="351" ht="15.75" customHeight="1">
      <c r="A351" s="68"/>
      <c r="B351" s="69"/>
      <c r="C351" s="69"/>
      <c r="D351" s="1"/>
      <c r="E351" s="1"/>
      <c r="F351" s="1"/>
      <c r="G351" s="1"/>
      <c r="H351" s="1"/>
      <c r="I351" s="1"/>
      <c r="J351" s="1"/>
      <c r="K351" s="1"/>
      <c r="L351" s="1"/>
      <c r="M351" s="1"/>
      <c r="N351" s="1"/>
      <c r="O351" s="3"/>
      <c r="P351" s="3"/>
      <c r="Q351" s="3"/>
      <c r="R351" s="3"/>
      <c r="S351" s="3"/>
      <c r="T351" s="3"/>
      <c r="U351" s="3"/>
      <c r="V351" s="3"/>
      <c r="W351" s="3"/>
      <c r="X351" s="3"/>
      <c r="Y351" s="3"/>
      <c r="Z351" s="3"/>
      <c r="AA351" s="3"/>
      <c r="AB351" s="3"/>
      <c r="AC351" s="3"/>
      <c r="AD351" s="3"/>
      <c r="AE351" s="3"/>
      <c r="AF351" s="3"/>
    </row>
    <row r="352" ht="15.75" customHeight="1">
      <c r="A352" s="68"/>
      <c r="B352" s="69"/>
      <c r="C352" s="69"/>
      <c r="D352" s="1"/>
      <c r="E352" s="1"/>
      <c r="F352" s="1"/>
      <c r="G352" s="1"/>
      <c r="H352" s="1"/>
      <c r="I352" s="1"/>
      <c r="J352" s="1"/>
      <c r="K352" s="1"/>
      <c r="L352" s="1"/>
      <c r="M352" s="1"/>
      <c r="N352" s="1"/>
      <c r="O352" s="3"/>
      <c r="P352" s="3"/>
      <c r="Q352" s="3"/>
      <c r="R352" s="3"/>
      <c r="S352" s="3"/>
      <c r="T352" s="3"/>
      <c r="U352" s="3"/>
      <c r="V352" s="3"/>
      <c r="W352" s="3"/>
      <c r="X352" s="3"/>
      <c r="Y352" s="3"/>
      <c r="Z352" s="3"/>
      <c r="AA352" s="3"/>
      <c r="AB352" s="3"/>
      <c r="AC352" s="3"/>
      <c r="AD352" s="3"/>
      <c r="AE352" s="3"/>
      <c r="AF352" s="3"/>
    </row>
    <row r="353" ht="15.75" customHeight="1">
      <c r="A353" s="68"/>
      <c r="B353" s="69"/>
      <c r="C353" s="69"/>
      <c r="D353" s="1"/>
      <c r="E353" s="1"/>
      <c r="F353" s="1"/>
      <c r="G353" s="1"/>
      <c r="H353" s="1"/>
      <c r="I353" s="1"/>
      <c r="J353" s="1"/>
      <c r="K353" s="1"/>
      <c r="L353" s="1"/>
      <c r="M353" s="1"/>
      <c r="N353" s="1"/>
      <c r="O353" s="3"/>
      <c r="P353" s="3"/>
      <c r="Q353" s="3"/>
      <c r="R353" s="3"/>
      <c r="S353" s="3"/>
      <c r="T353" s="3"/>
      <c r="U353" s="3"/>
      <c r="V353" s="3"/>
      <c r="W353" s="3"/>
      <c r="X353" s="3"/>
      <c r="Y353" s="3"/>
      <c r="Z353" s="3"/>
      <c r="AA353" s="3"/>
      <c r="AB353" s="3"/>
      <c r="AC353" s="3"/>
      <c r="AD353" s="3"/>
      <c r="AE353" s="3"/>
      <c r="AF353" s="3"/>
    </row>
    <row r="354" ht="15.75" customHeight="1">
      <c r="A354" s="68"/>
      <c r="B354" s="69"/>
      <c r="C354" s="69"/>
      <c r="D354" s="1"/>
      <c r="E354" s="1"/>
      <c r="F354" s="1"/>
      <c r="G354" s="1"/>
      <c r="H354" s="1"/>
      <c r="I354" s="1"/>
      <c r="J354" s="1"/>
      <c r="K354" s="1"/>
      <c r="L354" s="1"/>
      <c r="M354" s="1"/>
      <c r="N354" s="1"/>
      <c r="O354" s="3"/>
      <c r="P354" s="3"/>
      <c r="Q354" s="3"/>
      <c r="R354" s="3"/>
      <c r="S354" s="3"/>
      <c r="T354" s="3"/>
      <c r="U354" s="3"/>
      <c r="V354" s="3"/>
      <c r="W354" s="3"/>
      <c r="X354" s="3"/>
      <c r="Y354" s="3"/>
      <c r="Z354" s="3"/>
      <c r="AA354" s="3"/>
      <c r="AB354" s="3"/>
      <c r="AC354" s="3"/>
      <c r="AD354" s="3"/>
      <c r="AE354" s="3"/>
      <c r="AF354" s="3"/>
    </row>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7">
    <mergeCell ref="A2:N2"/>
    <mergeCell ref="A4:N4"/>
    <mergeCell ref="A5:N5"/>
    <mergeCell ref="A6:N6"/>
    <mergeCell ref="A7:N7"/>
    <mergeCell ref="A8:N8"/>
    <mergeCell ref="A154:N154"/>
  </mergeCells>
  <hyperlinks>
    <hyperlink r:id="rId1" ref="H12"/>
    <hyperlink r:id="rId2" ref="H43"/>
    <hyperlink r:id="rId3" ref="I43"/>
    <hyperlink r:id="rId4" ref="H48"/>
    <hyperlink r:id="rId5" ref="H82"/>
    <hyperlink r:id="rId6" ref="H83"/>
    <hyperlink r:id="rId7" ref="H88"/>
    <hyperlink r:id="rId8" ref="H89"/>
    <hyperlink r:id="rId9" ref="H91"/>
    <hyperlink r:id="rId10" ref="H92"/>
    <hyperlink r:id="rId11" ref="I99"/>
    <hyperlink r:id="rId12" ref="H122"/>
    <hyperlink r:id="rId13" ref="H125"/>
    <hyperlink r:id="rId14" ref="H126"/>
    <hyperlink r:id="rId15" ref="H128"/>
    <hyperlink r:id="rId16" ref="H131"/>
    <hyperlink r:id="rId17" ref="H132"/>
    <hyperlink r:id="rId18" ref="H145"/>
    <hyperlink r:id="rId19" ref="H150"/>
  </hyperlinks>
  <printOptions/>
  <pageMargins bottom="0.75" footer="0.0" header="0.0" left="0.7" right="0.7" top="0.75"/>
  <pageSetup orientation="landscape"/>
  <drawing r:id="rId2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2.0"/>
    <col customWidth="1" min="15" max="31" width="8.0"/>
  </cols>
  <sheetData>
    <row r="1" ht="9.0" customHeight="1">
      <c r="A1" s="68"/>
      <c r="B1" s="69"/>
      <c r="C1" s="69"/>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95" t="s">
        <v>3520</v>
      </c>
      <c r="B2" s="229"/>
      <c r="C2" s="229"/>
      <c r="D2" s="229"/>
      <c r="E2" s="229"/>
      <c r="F2" s="229"/>
      <c r="G2" s="229"/>
      <c r="H2" s="229"/>
      <c r="I2" s="229"/>
      <c r="J2" s="229"/>
      <c r="K2" s="229"/>
      <c r="L2" s="229"/>
      <c r="M2" s="229"/>
      <c r="N2" s="74"/>
      <c r="O2" s="74"/>
      <c r="P2" s="74"/>
      <c r="Q2" s="74"/>
      <c r="R2" s="74"/>
      <c r="S2" s="74"/>
      <c r="T2" s="74"/>
      <c r="U2" s="74"/>
      <c r="V2" s="74"/>
      <c r="W2" s="74"/>
      <c r="X2" s="74"/>
      <c r="Y2" s="74"/>
      <c r="Z2" s="74"/>
      <c r="AA2" s="74"/>
      <c r="AB2" s="74"/>
      <c r="AC2" s="74"/>
      <c r="AD2" s="74"/>
      <c r="AE2" s="74"/>
    </row>
    <row r="3">
      <c r="A3" s="287"/>
      <c r="B3" s="287"/>
      <c r="C3" s="287"/>
      <c r="D3" s="287"/>
      <c r="E3" s="287"/>
      <c r="F3" s="287"/>
      <c r="G3" s="287"/>
      <c r="H3" s="287"/>
      <c r="I3" s="287"/>
      <c r="J3" s="287"/>
      <c r="K3" s="287"/>
      <c r="L3" s="73"/>
      <c r="M3" s="73"/>
      <c r="N3" s="74"/>
      <c r="O3" s="74"/>
      <c r="P3" s="74"/>
      <c r="Q3" s="74"/>
      <c r="R3" s="74"/>
      <c r="S3" s="74"/>
      <c r="T3" s="74"/>
      <c r="U3" s="74"/>
      <c r="V3" s="74"/>
      <c r="W3" s="74"/>
      <c r="X3" s="74"/>
      <c r="Y3" s="74"/>
      <c r="Z3" s="74"/>
      <c r="AA3" s="74"/>
      <c r="AB3" s="74"/>
      <c r="AC3" s="74"/>
      <c r="AD3" s="74"/>
      <c r="AE3" s="74"/>
    </row>
    <row r="4" ht="25.5" customHeight="1">
      <c r="A4" s="75" t="s">
        <v>3521</v>
      </c>
      <c r="B4" s="71"/>
      <c r="C4" s="71"/>
      <c r="D4" s="71"/>
      <c r="E4" s="71"/>
      <c r="F4" s="71"/>
      <c r="G4" s="71"/>
      <c r="H4" s="71"/>
      <c r="I4" s="71"/>
      <c r="J4" s="71"/>
      <c r="K4" s="71"/>
      <c r="L4" s="71"/>
      <c r="M4" s="72"/>
      <c r="N4" s="496"/>
      <c r="O4" s="496"/>
      <c r="P4" s="496"/>
      <c r="Q4" s="496"/>
      <c r="R4" s="496"/>
      <c r="S4" s="496"/>
      <c r="T4" s="496"/>
      <c r="U4" s="496"/>
      <c r="V4" s="496"/>
      <c r="W4" s="496"/>
      <c r="X4" s="496"/>
      <c r="Y4" s="496"/>
      <c r="Z4" s="496"/>
      <c r="AA4" s="496"/>
      <c r="AB4" s="496"/>
      <c r="AC4" s="496"/>
      <c r="AD4" s="496"/>
      <c r="AE4" s="496"/>
    </row>
    <row r="5" ht="29.25" customHeight="1">
      <c r="A5" s="75" t="s">
        <v>3522</v>
      </c>
      <c r="B5" s="71"/>
      <c r="C5" s="71"/>
      <c r="D5" s="71"/>
      <c r="E5" s="71"/>
      <c r="F5" s="71"/>
      <c r="G5" s="71"/>
      <c r="H5" s="71"/>
      <c r="I5" s="71"/>
      <c r="J5" s="71"/>
      <c r="K5" s="71"/>
      <c r="L5" s="71"/>
      <c r="M5" s="72"/>
      <c r="N5" s="496"/>
      <c r="O5" s="496"/>
      <c r="P5" s="496"/>
      <c r="Q5" s="496"/>
      <c r="R5" s="496"/>
      <c r="S5" s="496"/>
      <c r="T5" s="496"/>
      <c r="U5" s="496"/>
      <c r="V5" s="496"/>
      <c r="W5" s="496"/>
      <c r="X5" s="496"/>
      <c r="Y5" s="496"/>
      <c r="Z5" s="496"/>
      <c r="AA5" s="496"/>
      <c r="AB5" s="496"/>
      <c r="AC5" s="496"/>
      <c r="AD5" s="496"/>
      <c r="AE5" s="496"/>
    </row>
    <row r="6" ht="18.75" customHeight="1">
      <c r="A6" s="75" t="s">
        <v>3523</v>
      </c>
      <c r="B6" s="71"/>
      <c r="C6" s="71"/>
      <c r="D6" s="71"/>
      <c r="E6" s="71"/>
      <c r="F6" s="71"/>
      <c r="G6" s="71"/>
      <c r="H6" s="71"/>
      <c r="I6" s="71"/>
      <c r="J6" s="71"/>
      <c r="K6" s="71"/>
      <c r="L6" s="71"/>
      <c r="M6" s="72"/>
      <c r="N6" s="496"/>
      <c r="O6" s="496"/>
      <c r="P6" s="496"/>
      <c r="Q6" s="496"/>
      <c r="R6" s="496"/>
      <c r="S6" s="496"/>
      <c r="T6" s="496"/>
      <c r="U6" s="496"/>
      <c r="V6" s="496"/>
      <c r="W6" s="496"/>
      <c r="X6" s="496"/>
      <c r="Y6" s="496"/>
      <c r="Z6" s="496"/>
      <c r="AA6" s="496"/>
      <c r="AB6" s="496"/>
      <c r="AC6" s="496"/>
      <c r="AD6" s="496"/>
      <c r="AE6" s="496"/>
    </row>
    <row r="7" ht="16.5" customHeight="1">
      <c r="A7" s="75" t="s">
        <v>3524</v>
      </c>
      <c r="B7" s="71"/>
      <c r="C7" s="71"/>
      <c r="D7" s="71"/>
      <c r="E7" s="71"/>
      <c r="F7" s="71"/>
      <c r="G7" s="71"/>
      <c r="H7" s="71"/>
      <c r="I7" s="71"/>
      <c r="J7" s="71"/>
      <c r="K7" s="71"/>
      <c r="L7" s="71"/>
      <c r="M7" s="72"/>
      <c r="N7" s="496"/>
      <c r="O7" s="496"/>
      <c r="P7" s="496"/>
      <c r="Q7" s="496"/>
      <c r="R7" s="496"/>
      <c r="S7" s="496"/>
      <c r="T7" s="496"/>
      <c r="U7" s="496"/>
      <c r="V7" s="496"/>
      <c r="W7" s="496"/>
      <c r="X7" s="496"/>
      <c r="Y7" s="496"/>
      <c r="Z7" s="496"/>
      <c r="AA7" s="496"/>
      <c r="AB7" s="496"/>
      <c r="AC7" s="496"/>
      <c r="AD7" s="496"/>
      <c r="AE7" s="496"/>
    </row>
    <row r="8" ht="14.25" customHeight="1">
      <c r="A8" s="75" t="s">
        <v>3525</v>
      </c>
      <c r="B8" s="71"/>
      <c r="C8" s="71"/>
      <c r="D8" s="71"/>
      <c r="E8" s="71"/>
      <c r="F8" s="71"/>
      <c r="G8" s="71"/>
      <c r="H8" s="71"/>
      <c r="I8" s="71"/>
      <c r="J8" s="71"/>
      <c r="K8" s="71"/>
      <c r="L8" s="71"/>
      <c r="M8" s="72"/>
      <c r="N8" s="496"/>
      <c r="O8" s="496"/>
      <c r="P8" s="496"/>
      <c r="Q8" s="496"/>
      <c r="R8" s="496"/>
      <c r="S8" s="496"/>
      <c r="T8" s="496"/>
      <c r="U8" s="496"/>
      <c r="V8" s="496"/>
      <c r="W8" s="496"/>
      <c r="X8" s="496"/>
      <c r="Y8" s="496"/>
      <c r="Z8" s="496"/>
      <c r="AA8" s="496"/>
      <c r="AB8" s="496"/>
      <c r="AC8" s="496"/>
      <c r="AD8" s="496"/>
      <c r="AE8" s="496"/>
    </row>
    <row r="9" ht="15.75" customHeight="1">
      <c r="A9" s="75" t="s">
        <v>3526</v>
      </c>
      <c r="B9" s="71"/>
      <c r="C9" s="71"/>
      <c r="D9" s="71"/>
      <c r="E9" s="71"/>
      <c r="F9" s="71"/>
      <c r="G9" s="71"/>
      <c r="H9" s="71"/>
      <c r="I9" s="71"/>
      <c r="J9" s="71"/>
      <c r="K9" s="71"/>
      <c r="L9" s="71"/>
      <c r="M9" s="72"/>
      <c r="N9" s="496"/>
      <c r="O9" s="496"/>
      <c r="P9" s="496"/>
      <c r="Q9" s="496"/>
      <c r="R9" s="496"/>
      <c r="S9" s="496"/>
      <c r="T9" s="496"/>
      <c r="U9" s="496"/>
      <c r="V9" s="496"/>
      <c r="W9" s="496"/>
      <c r="X9" s="496"/>
      <c r="Y9" s="496"/>
      <c r="Z9" s="496"/>
      <c r="AA9" s="496"/>
      <c r="AB9" s="496"/>
      <c r="AC9" s="496"/>
      <c r="AD9" s="496"/>
      <c r="AE9" s="496"/>
    </row>
    <row r="10" ht="26.25" customHeight="1">
      <c r="A10" s="75" t="s">
        <v>3527</v>
      </c>
      <c r="B10" s="71"/>
      <c r="C10" s="71"/>
      <c r="D10" s="71"/>
      <c r="E10" s="71"/>
      <c r="F10" s="71"/>
      <c r="G10" s="71"/>
      <c r="H10" s="71"/>
      <c r="I10" s="71"/>
      <c r="J10" s="71"/>
      <c r="K10" s="71"/>
      <c r="L10" s="71"/>
      <c r="M10" s="72"/>
      <c r="N10" s="496"/>
      <c r="O10" s="496"/>
      <c r="P10" s="496"/>
      <c r="Q10" s="496"/>
      <c r="R10" s="496"/>
      <c r="S10" s="496"/>
      <c r="T10" s="496"/>
      <c r="U10" s="496"/>
      <c r="V10" s="496"/>
      <c r="W10" s="496"/>
      <c r="X10" s="496"/>
      <c r="Y10" s="496"/>
      <c r="Z10" s="496"/>
      <c r="AA10" s="496"/>
      <c r="AB10" s="496"/>
      <c r="AC10" s="496"/>
      <c r="AD10" s="496"/>
      <c r="AE10" s="496"/>
    </row>
    <row r="11" ht="79.5" customHeight="1">
      <c r="A11" s="78" t="s">
        <v>3528</v>
      </c>
      <c r="B11" s="71"/>
      <c r="C11" s="71"/>
      <c r="D11" s="71"/>
      <c r="E11" s="71"/>
      <c r="F11" s="71"/>
      <c r="G11" s="71"/>
      <c r="H11" s="71"/>
      <c r="I11" s="71"/>
      <c r="J11" s="71"/>
      <c r="K11" s="71"/>
      <c r="L11" s="71"/>
      <c r="M11" s="72"/>
      <c r="N11" s="74"/>
      <c r="O11" s="74"/>
      <c r="P11" s="74"/>
      <c r="Q11" s="74"/>
      <c r="R11" s="74"/>
      <c r="S11" s="74"/>
      <c r="T11" s="74"/>
      <c r="U11" s="74"/>
      <c r="V11" s="74"/>
      <c r="W11" s="74"/>
      <c r="X11" s="74"/>
      <c r="Y11" s="74"/>
      <c r="Z11" s="74"/>
      <c r="AA11" s="74"/>
      <c r="AB11" s="74"/>
      <c r="AC11" s="74"/>
      <c r="AD11" s="74"/>
      <c r="AE11" s="74"/>
    </row>
    <row r="12">
      <c r="A12" s="79"/>
      <c r="B12" s="80"/>
      <c r="C12" s="80"/>
      <c r="D12" s="79"/>
      <c r="E12" s="79"/>
      <c r="F12" s="79"/>
      <c r="G12" s="79"/>
      <c r="H12" s="79"/>
      <c r="I12" s="79"/>
      <c r="J12" s="79"/>
      <c r="K12" s="79"/>
      <c r="L12" s="1"/>
      <c r="M12" s="1"/>
      <c r="N12" s="3"/>
      <c r="O12" s="3"/>
      <c r="P12" s="3"/>
      <c r="Q12" s="3"/>
      <c r="R12" s="3"/>
      <c r="S12" s="3"/>
      <c r="T12" s="3"/>
      <c r="U12" s="3"/>
      <c r="V12" s="3"/>
      <c r="W12" s="3"/>
      <c r="X12" s="3"/>
      <c r="Y12" s="3"/>
      <c r="Z12" s="3"/>
      <c r="AA12" s="3"/>
      <c r="AB12" s="3"/>
      <c r="AC12" s="3"/>
      <c r="AD12" s="3"/>
      <c r="AE12" s="3"/>
    </row>
    <row r="13">
      <c r="A13" s="68"/>
      <c r="B13" s="69"/>
      <c r="C13" s="69"/>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244" t="s">
        <v>683</v>
      </c>
      <c r="B14" s="290" t="s">
        <v>3529</v>
      </c>
      <c r="C14" s="83" t="s">
        <v>8</v>
      </c>
      <c r="D14" s="289" t="s">
        <v>3530</v>
      </c>
      <c r="E14" s="290" t="s">
        <v>3531</v>
      </c>
      <c r="F14" s="290" t="s">
        <v>217</v>
      </c>
      <c r="G14" s="290" t="s">
        <v>3532</v>
      </c>
      <c r="H14" s="497" t="s">
        <v>3533</v>
      </c>
      <c r="I14" s="82" t="s">
        <v>219</v>
      </c>
      <c r="J14" s="82" t="s">
        <v>220</v>
      </c>
      <c r="K14" s="82" t="s">
        <v>221</v>
      </c>
      <c r="L14" s="244" t="s">
        <v>222</v>
      </c>
      <c r="M14" s="244" t="s">
        <v>226</v>
      </c>
      <c r="N14" s="86" t="s">
        <v>227</v>
      </c>
      <c r="O14" s="3"/>
      <c r="P14" s="3"/>
      <c r="Q14" s="3"/>
      <c r="R14" s="3"/>
      <c r="S14" s="3"/>
      <c r="T14" s="3"/>
      <c r="U14" s="3"/>
      <c r="V14" s="3"/>
      <c r="W14" s="3"/>
      <c r="X14" s="3"/>
      <c r="Y14" s="3"/>
      <c r="Z14" s="3"/>
      <c r="AA14" s="3"/>
      <c r="AB14" s="3"/>
      <c r="AC14" s="3"/>
      <c r="AD14" s="3"/>
      <c r="AE14" s="3"/>
    </row>
    <row r="15" ht="11.25" customHeight="1">
      <c r="A15" s="135" t="s">
        <v>3534</v>
      </c>
      <c r="B15" s="135" t="s">
        <v>3535</v>
      </c>
      <c r="C15" s="97" t="s">
        <v>52</v>
      </c>
      <c r="D15" s="136" t="s">
        <v>3536</v>
      </c>
      <c r="E15" s="498" t="s">
        <v>3537</v>
      </c>
      <c r="F15" s="98">
        <v>2024.0</v>
      </c>
      <c r="G15" s="98" t="s">
        <v>3538</v>
      </c>
      <c r="H15" s="316">
        <v>105.0</v>
      </c>
      <c r="I15" s="499">
        <v>1.0</v>
      </c>
      <c r="J15" s="499">
        <v>1.0</v>
      </c>
      <c r="K15" s="499">
        <v>1.0</v>
      </c>
      <c r="L15" s="187">
        <v>105.0</v>
      </c>
      <c r="M15" s="187">
        <v>105.0</v>
      </c>
      <c r="N15" s="103" t="s">
        <v>51</v>
      </c>
      <c r="O15" s="104"/>
      <c r="P15" s="104"/>
      <c r="Q15" s="104"/>
      <c r="R15" s="104"/>
      <c r="S15" s="104"/>
      <c r="T15" s="104"/>
      <c r="U15" s="104"/>
      <c r="V15" s="104"/>
      <c r="W15" s="104"/>
      <c r="X15" s="104"/>
      <c r="Y15" s="104"/>
      <c r="Z15" s="104"/>
      <c r="AA15" s="104"/>
      <c r="AB15" s="104"/>
      <c r="AC15" s="104"/>
      <c r="AD15" s="104"/>
      <c r="AE15" s="104"/>
    </row>
    <row r="16" ht="11.25" customHeight="1">
      <c r="A16" s="135" t="s">
        <v>3539</v>
      </c>
      <c r="B16" s="135" t="s">
        <v>3540</v>
      </c>
      <c r="C16" s="97" t="s">
        <v>52</v>
      </c>
      <c r="D16" s="136" t="s">
        <v>3536</v>
      </c>
      <c r="E16" s="498" t="s">
        <v>3541</v>
      </c>
      <c r="F16" s="98">
        <v>2024.0</v>
      </c>
      <c r="G16" s="98" t="s">
        <v>3538</v>
      </c>
      <c r="H16" s="316">
        <v>69.0</v>
      </c>
      <c r="I16" s="499">
        <v>1.0</v>
      </c>
      <c r="J16" s="499">
        <v>1.0</v>
      </c>
      <c r="K16" s="499">
        <v>2.0</v>
      </c>
      <c r="L16" s="187">
        <v>69.0</v>
      </c>
      <c r="M16" s="187">
        <v>69.0</v>
      </c>
      <c r="N16" s="103" t="s">
        <v>51</v>
      </c>
      <c r="O16" s="104"/>
      <c r="P16" s="104"/>
      <c r="Q16" s="104"/>
      <c r="R16" s="104"/>
      <c r="S16" s="104"/>
      <c r="T16" s="104"/>
      <c r="U16" s="104"/>
      <c r="V16" s="104"/>
      <c r="W16" s="104"/>
      <c r="X16" s="104"/>
      <c r="Y16" s="104"/>
      <c r="Z16" s="104"/>
      <c r="AA16" s="104"/>
      <c r="AB16" s="104"/>
      <c r="AC16" s="104"/>
      <c r="AD16" s="104"/>
      <c r="AE16" s="104"/>
    </row>
    <row r="17" ht="11.25" customHeight="1">
      <c r="A17" s="135" t="s">
        <v>3542</v>
      </c>
      <c r="B17" s="135" t="s">
        <v>3543</v>
      </c>
      <c r="C17" s="97" t="s">
        <v>52</v>
      </c>
      <c r="D17" s="136" t="s">
        <v>3536</v>
      </c>
      <c r="E17" s="498" t="s">
        <v>3544</v>
      </c>
      <c r="F17" s="98">
        <v>2024.0</v>
      </c>
      <c r="G17" s="98" t="s">
        <v>3545</v>
      </c>
      <c r="H17" s="316">
        <v>138.0</v>
      </c>
      <c r="I17" s="499">
        <v>1.0</v>
      </c>
      <c r="J17" s="499">
        <v>1.0</v>
      </c>
      <c r="K17" s="499">
        <v>1.0</v>
      </c>
      <c r="L17" s="187">
        <v>138.0</v>
      </c>
      <c r="M17" s="187">
        <v>138.0</v>
      </c>
      <c r="N17" s="103" t="s">
        <v>51</v>
      </c>
      <c r="O17" s="104"/>
      <c r="P17" s="104"/>
      <c r="Q17" s="104"/>
      <c r="R17" s="104"/>
      <c r="S17" s="104"/>
      <c r="T17" s="104"/>
      <c r="U17" s="104"/>
      <c r="V17" s="104"/>
      <c r="W17" s="104"/>
      <c r="X17" s="104"/>
      <c r="Y17" s="104"/>
      <c r="Z17" s="104"/>
      <c r="AA17" s="104"/>
      <c r="AB17" s="104"/>
      <c r="AC17" s="104"/>
      <c r="AD17" s="104"/>
      <c r="AE17" s="104"/>
    </row>
    <row r="18" ht="11.25" customHeight="1">
      <c r="A18" s="135" t="s">
        <v>3546</v>
      </c>
      <c r="B18" s="135" t="s">
        <v>3547</v>
      </c>
      <c r="C18" s="97" t="s">
        <v>52</v>
      </c>
      <c r="D18" s="136" t="s">
        <v>3548</v>
      </c>
      <c r="E18" s="498" t="s">
        <v>3549</v>
      </c>
      <c r="F18" s="98">
        <v>2024.0</v>
      </c>
      <c r="G18" s="98"/>
      <c r="H18" s="316">
        <v>55.0</v>
      </c>
      <c r="I18" s="499">
        <f>-H1636</f>
        <v>0</v>
      </c>
      <c r="J18" s="499">
        <v>1.0</v>
      </c>
      <c r="K18" s="499">
        <v>1.0</v>
      </c>
      <c r="L18" s="187" t="s">
        <v>3550</v>
      </c>
      <c r="M18" s="187">
        <v>110.0</v>
      </c>
      <c r="N18" s="103" t="s">
        <v>56</v>
      </c>
      <c r="O18" s="104"/>
      <c r="P18" s="104"/>
      <c r="Q18" s="104"/>
      <c r="R18" s="104"/>
      <c r="S18" s="104"/>
      <c r="T18" s="104"/>
      <c r="U18" s="104"/>
      <c r="V18" s="104"/>
      <c r="W18" s="104"/>
      <c r="X18" s="104"/>
      <c r="Y18" s="104"/>
      <c r="Z18" s="104"/>
      <c r="AA18" s="104"/>
      <c r="AB18" s="104"/>
      <c r="AC18" s="104"/>
      <c r="AD18" s="104"/>
      <c r="AE18" s="104"/>
    </row>
    <row r="19" ht="11.25" customHeight="1">
      <c r="A19" s="135" t="s">
        <v>3551</v>
      </c>
      <c r="B19" s="135" t="s">
        <v>3552</v>
      </c>
      <c r="C19" s="97" t="s">
        <v>52</v>
      </c>
      <c r="D19" s="98" t="s">
        <v>3553</v>
      </c>
      <c r="E19" s="97" t="s">
        <v>3554</v>
      </c>
      <c r="F19" s="500">
        <v>2024.0</v>
      </c>
      <c r="G19" s="500" t="s">
        <v>3555</v>
      </c>
      <c r="H19" s="98" t="s">
        <v>3556</v>
      </c>
      <c r="I19" s="501">
        <v>1.0</v>
      </c>
      <c r="J19" s="501">
        <v>1.0</v>
      </c>
      <c r="K19" s="501">
        <v>4.0</v>
      </c>
      <c r="L19" s="502">
        <v>54.0</v>
      </c>
      <c r="M19" s="502">
        <v>54.0</v>
      </c>
      <c r="N19" s="103" t="s">
        <v>61</v>
      </c>
      <c r="O19" s="104"/>
      <c r="P19" s="104"/>
      <c r="Q19" s="104"/>
      <c r="R19" s="104"/>
      <c r="S19" s="104"/>
      <c r="T19" s="104"/>
      <c r="U19" s="104"/>
      <c r="V19" s="104"/>
      <c r="W19" s="104"/>
      <c r="X19" s="104"/>
      <c r="Y19" s="104"/>
      <c r="Z19" s="104"/>
      <c r="AA19" s="104"/>
      <c r="AB19" s="104"/>
      <c r="AC19" s="104"/>
      <c r="AD19" s="104"/>
      <c r="AE19" s="104"/>
    </row>
    <row r="20" ht="11.25" customHeight="1">
      <c r="A20" s="135" t="s">
        <v>3557</v>
      </c>
      <c r="B20" s="135" t="s">
        <v>3558</v>
      </c>
      <c r="C20" s="97" t="s">
        <v>52</v>
      </c>
      <c r="D20" s="91" t="s">
        <v>3559</v>
      </c>
      <c r="E20" s="91" t="s">
        <v>3560</v>
      </c>
      <c r="F20" s="98">
        <v>2024.0</v>
      </c>
      <c r="G20" s="98" t="s">
        <v>3561</v>
      </c>
      <c r="H20" s="133">
        <v>16.0</v>
      </c>
      <c r="I20" s="98">
        <v>1.0</v>
      </c>
      <c r="J20" s="98">
        <v>1.0</v>
      </c>
      <c r="K20" s="98">
        <v>2.0</v>
      </c>
      <c r="L20" s="178">
        <v>16.0</v>
      </c>
      <c r="M20" s="178">
        <v>16.0</v>
      </c>
      <c r="N20" s="103" t="s">
        <v>61</v>
      </c>
      <c r="O20" s="104"/>
      <c r="P20" s="104"/>
      <c r="Q20" s="104"/>
      <c r="R20" s="104"/>
      <c r="S20" s="104"/>
      <c r="T20" s="104"/>
      <c r="U20" s="104"/>
      <c r="V20" s="104"/>
      <c r="W20" s="104"/>
      <c r="X20" s="104"/>
      <c r="Y20" s="104"/>
      <c r="Z20" s="104"/>
      <c r="AA20" s="104"/>
      <c r="AB20" s="104"/>
      <c r="AC20" s="104"/>
      <c r="AD20" s="104"/>
      <c r="AE20" s="104"/>
    </row>
    <row r="21" ht="11.25" customHeight="1">
      <c r="A21" s="135" t="s">
        <v>3557</v>
      </c>
      <c r="B21" s="135" t="s">
        <v>3562</v>
      </c>
      <c r="C21" s="97" t="s">
        <v>52</v>
      </c>
      <c r="D21" s="91" t="s">
        <v>3559</v>
      </c>
      <c r="E21" s="91" t="s">
        <v>3560</v>
      </c>
      <c r="F21" s="98">
        <v>2024.0</v>
      </c>
      <c r="G21" s="98" t="s">
        <v>3561</v>
      </c>
      <c r="H21" s="133">
        <v>25.0</v>
      </c>
      <c r="I21" s="98">
        <v>1.0</v>
      </c>
      <c r="J21" s="98">
        <v>1.0</v>
      </c>
      <c r="K21" s="98">
        <v>2.0</v>
      </c>
      <c r="L21" s="178">
        <v>25.0</v>
      </c>
      <c r="M21" s="178">
        <v>25.0</v>
      </c>
      <c r="N21" s="103" t="s">
        <v>61</v>
      </c>
      <c r="O21" s="104"/>
      <c r="P21" s="104"/>
      <c r="Q21" s="104"/>
      <c r="R21" s="104"/>
      <c r="S21" s="104"/>
      <c r="T21" s="104"/>
      <c r="U21" s="104"/>
      <c r="V21" s="104"/>
      <c r="W21" s="104"/>
      <c r="X21" s="104"/>
      <c r="Y21" s="104"/>
      <c r="Z21" s="104"/>
      <c r="AA21" s="104"/>
      <c r="AB21" s="104"/>
      <c r="AC21" s="104"/>
      <c r="AD21" s="104"/>
      <c r="AE21" s="104"/>
    </row>
    <row r="22" ht="11.25" customHeight="1">
      <c r="A22" s="135" t="s">
        <v>3557</v>
      </c>
      <c r="B22" s="135" t="s">
        <v>3558</v>
      </c>
      <c r="C22" s="97" t="s">
        <v>52</v>
      </c>
      <c r="D22" s="91" t="s">
        <v>3559</v>
      </c>
      <c r="E22" s="91" t="s">
        <v>3560</v>
      </c>
      <c r="F22" s="98">
        <v>2024.0</v>
      </c>
      <c r="G22" s="98" t="s">
        <v>3561</v>
      </c>
      <c r="H22" s="133">
        <v>18.0</v>
      </c>
      <c r="I22" s="98">
        <v>1.0</v>
      </c>
      <c r="J22" s="98">
        <v>1.0</v>
      </c>
      <c r="K22" s="98">
        <v>2.0</v>
      </c>
      <c r="L22" s="178">
        <v>18.0</v>
      </c>
      <c r="M22" s="178">
        <v>18.0</v>
      </c>
      <c r="N22" s="103" t="s">
        <v>61</v>
      </c>
      <c r="O22" s="104"/>
      <c r="P22" s="104"/>
      <c r="Q22" s="104"/>
      <c r="R22" s="104"/>
      <c r="S22" s="104"/>
      <c r="T22" s="104"/>
      <c r="U22" s="104"/>
      <c r="V22" s="104"/>
      <c r="W22" s="104"/>
      <c r="X22" s="104"/>
      <c r="Y22" s="104"/>
      <c r="Z22" s="104"/>
      <c r="AA22" s="104"/>
      <c r="AB22" s="104"/>
      <c r="AC22" s="104"/>
      <c r="AD22" s="104"/>
      <c r="AE22" s="104"/>
    </row>
    <row r="23" ht="11.25" customHeight="1">
      <c r="A23" s="135" t="s">
        <v>3557</v>
      </c>
      <c r="B23" s="135" t="s">
        <v>3563</v>
      </c>
      <c r="C23" s="97" t="s">
        <v>52</v>
      </c>
      <c r="D23" s="91" t="s">
        <v>3559</v>
      </c>
      <c r="E23" s="91" t="s">
        <v>3560</v>
      </c>
      <c r="F23" s="98">
        <v>2024.0</v>
      </c>
      <c r="G23" s="98" t="s">
        <v>3561</v>
      </c>
      <c r="H23" s="133" t="s">
        <v>3564</v>
      </c>
      <c r="I23" s="98">
        <v>1.0</v>
      </c>
      <c r="J23" s="98">
        <v>1.0</v>
      </c>
      <c r="K23" s="98">
        <v>9.0</v>
      </c>
      <c r="L23" s="503">
        <v>115.0</v>
      </c>
      <c r="M23" s="503">
        <v>115.0</v>
      </c>
      <c r="N23" s="103" t="s">
        <v>61</v>
      </c>
      <c r="O23" s="104"/>
      <c r="P23" s="104"/>
      <c r="Q23" s="104"/>
      <c r="R23" s="104"/>
      <c r="S23" s="104"/>
      <c r="T23" s="104"/>
      <c r="U23" s="104"/>
      <c r="V23" s="104"/>
      <c r="W23" s="104"/>
      <c r="X23" s="104"/>
      <c r="Y23" s="104"/>
      <c r="Z23" s="104"/>
      <c r="AA23" s="104"/>
      <c r="AB23" s="104"/>
      <c r="AC23" s="104"/>
      <c r="AD23" s="104"/>
      <c r="AE23" s="104"/>
    </row>
    <row r="24" ht="11.25" customHeight="1">
      <c r="A24" s="135" t="s">
        <v>3557</v>
      </c>
      <c r="B24" s="135" t="s">
        <v>3565</v>
      </c>
      <c r="C24" s="97" t="s">
        <v>52</v>
      </c>
      <c r="D24" s="91" t="s">
        <v>3559</v>
      </c>
      <c r="E24" s="91" t="s">
        <v>3560</v>
      </c>
      <c r="F24" s="98">
        <v>2024.0</v>
      </c>
      <c r="G24" s="98" t="s">
        <v>3561</v>
      </c>
      <c r="H24" s="504" t="s">
        <v>3566</v>
      </c>
      <c r="I24" s="98">
        <v>1.0</v>
      </c>
      <c r="J24" s="98">
        <v>1.0</v>
      </c>
      <c r="K24" s="98">
        <v>6.0</v>
      </c>
      <c r="L24" s="503">
        <v>74.0</v>
      </c>
      <c r="M24" s="503">
        <v>74.0</v>
      </c>
      <c r="N24" s="103" t="s">
        <v>61</v>
      </c>
      <c r="O24" s="104"/>
      <c r="P24" s="104"/>
      <c r="Q24" s="104"/>
      <c r="R24" s="104"/>
      <c r="S24" s="104"/>
      <c r="T24" s="104"/>
      <c r="U24" s="104"/>
      <c r="V24" s="104"/>
      <c r="W24" s="104"/>
      <c r="X24" s="104"/>
      <c r="Y24" s="104"/>
      <c r="Z24" s="104"/>
      <c r="AA24" s="104"/>
      <c r="AB24" s="104"/>
      <c r="AC24" s="104"/>
      <c r="AD24" s="104"/>
      <c r="AE24" s="104"/>
    </row>
    <row r="25" ht="11.25" customHeight="1">
      <c r="A25" s="135" t="s">
        <v>3567</v>
      </c>
      <c r="B25" s="135" t="s">
        <v>3568</v>
      </c>
      <c r="C25" s="97" t="s">
        <v>52</v>
      </c>
      <c r="D25" s="136" t="s">
        <v>3569</v>
      </c>
      <c r="E25" s="498">
        <v>9.786063722714E12</v>
      </c>
      <c r="F25" s="98">
        <v>2024.0</v>
      </c>
      <c r="G25" s="98"/>
      <c r="H25" s="316">
        <v>420.0</v>
      </c>
      <c r="I25" s="499">
        <v>2.0</v>
      </c>
      <c r="J25" s="499">
        <v>2.0</v>
      </c>
      <c r="K25" s="499">
        <v>2.0</v>
      </c>
      <c r="L25" s="187">
        <v>420.0</v>
      </c>
      <c r="M25" s="187">
        <v>210.0</v>
      </c>
      <c r="N25" s="103" t="s">
        <v>63</v>
      </c>
      <c r="O25" s="104"/>
      <c r="P25" s="104"/>
      <c r="Q25" s="104"/>
      <c r="R25" s="104"/>
      <c r="S25" s="104"/>
      <c r="T25" s="104"/>
      <c r="U25" s="104"/>
      <c r="V25" s="104"/>
      <c r="W25" s="104"/>
      <c r="X25" s="104"/>
      <c r="Y25" s="104"/>
      <c r="Z25" s="104"/>
      <c r="AA25" s="104"/>
      <c r="AB25" s="104"/>
      <c r="AC25" s="104"/>
      <c r="AD25" s="104"/>
      <c r="AE25" s="104"/>
    </row>
    <row r="26" ht="11.25" customHeight="1">
      <c r="A26" s="135" t="s">
        <v>3570</v>
      </c>
      <c r="B26" s="135" t="s">
        <v>63</v>
      </c>
      <c r="C26" s="97" t="s">
        <v>52</v>
      </c>
      <c r="D26" s="136" t="s">
        <v>3571</v>
      </c>
      <c r="E26" s="498" t="s">
        <v>3572</v>
      </c>
      <c r="F26" s="98">
        <v>2024.0</v>
      </c>
      <c r="G26" s="98"/>
      <c r="H26" s="316">
        <v>20.0</v>
      </c>
      <c r="I26" s="499">
        <v>1.0</v>
      </c>
      <c r="J26" s="499">
        <v>1.0</v>
      </c>
      <c r="K26" s="499">
        <v>1.0</v>
      </c>
      <c r="L26" s="187">
        <v>40.0</v>
      </c>
      <c r="M26" s="187">
        <v>40.0</v>
      </c>
      <c r="N26" s="103" t="s">
        <v>63</v>
      </c>
      <c r="O26" s="104"/>
      <c r="P26" s="104"/>
      <c r="Q26" s="104"/>
      <c r="R26" s="104"/>
      <c r="S26" s="104"/>
      <c r="T26" s="104"/>
      <c r="U26" s="104"/>
      <c r="V26" s="104"/>
      <c r="W26" s="104"/>
      <c r="X26" s="104"/>
      <c r="Y26" s="104"/>
      <c r="Z26" s="104"/>
      <c r="AA26" s="104"/>
      <c r="AB26" s="104"/>
      <c r="AC26" s="104"/>
      <c r="AD26" s="104"/>
      <c r="AE26" s="104"/>
    </row>
    <row r="27" ht="11.25" customHeight="1">
      <c r="A27" s="135" t="s">
        <v>3573</v>
      </c>
      <c r="B27" s="135" t="s">
        <v>63</v>
      </c>
      <c r="C27" s="97" t="s">
        <v>52</v>
      </c>
      <c r="D27" s="136" t="s">
        <v>3569</v>
      </c>
      <c r="E27" s="498">
        <v>9.786063722714E12</v>
      </c>
      <c r="F27" s="98">
        <v>2024.0</v>
      </c>
      <c r="G27" s="98"/>
      <c r="H27" s="316">
        <v>5.0</v>
      </c>
      <c r="I27" s="499">
        <v>1.0</v>
      </c>
      <c r="J27" s="499">
        <v>1.0</v>
      </c>
      <c r="K27" s="499">
        <v>1.0</v>
      </c>
      <c r="L27" s="187">
        <v>10.0</v>
      </c>
      <c r="M27" s="187">
        <v>10.0</v>
      </c>
      <c r="N27" s="103" t="s">
        <v>63</v>
      </c>
      <c r="O27" s="104"/>
      <c r="P27" s="104"/>
      <c r="Q27" s="104"/>
      <c r="R27" s="104"/>
      <c r="S27" s="104"/>
      <c r="T27" s="104"/>
      <c r="U27" s="104"/>
      <c r="V27" s="104"/>
      <c r="W27" s="104"/>
      <c r="X27" s="104"/>
      <c r="Y27" s="104"/>
      <c r="Z27" s="104"/>
      <c r="AA27" s="104"/>
      <c r="AB27" s="104"/>
      <c r="AC27" s="104"/>
      <c r="AD27" s="104"/>
      <c r="AE27" s="104"/>
    </row>
    <row r="28" ht="11.25" customHeight="1">
      <c r="A28" s="135" t="s">
        <v>3574</v>
      </c>
      <c r="B28" s="135" t="s">
        <v>3575</v>
      </c>
      <c r="C28" s="97" t="s">
        <v>52</v>
      </c>
      <c r="D28" s="136" t="s">
        <v>3576</v>
      </c>
      <c r="E28" s="498" t="s">
        <v>3577</v>
      </c>
      <c r="F28" s="98">
        <v>2024.0</v>
      </c>
      <c r="G28" s="98" t="s">
        <v>3578</v>
      </c>
      <c r="H28" s="316">
        <v>186.0</v>
      </c>
      <c r="I28" s="499">
        <v>3.0</v>
      </c>
      <c r="J28" s="499">
        <v>2.0</v>
      </c>
      <c r="K28" s="499">
        <v>6.0</v>
      </c>
      <c r="L28" s="178">
        <v>372.0</v>
      </c>
      <c r="M28" s="178">
        <v>186.0</v>
      </c>
      <c r="N28" s="103" t="s">
        <v>67</v>
      </c>
      <c r="O28" s="104"/>
      <c r="P28" s="104"/>
      <c r="Q28" s="104"/>
      <c r="R28" s="104"/>
      <c r="S28" s="104"/>
      <c r="T28" s="104"/>
      <c r="U28" s="104"/>
      <c r="V28" s="104"/>
      <c r="W28" s="104"/>
      <c r="X28" s="104"/>
      <c r="Y28" s="104"/>
      <c r="Z28" s="104"/>
      <c r="AA28" s="104"/>
      <c r="AB28" s="104"/>
      <c r="AC28" s="104"/>
      <c r="AD28" s="104"/>
      <c r="AE28" s="104"/>
    </row>
    <row r="29" ht="11.25" customHeight="1">
      <c r="A29" s="135" t="s">
        <v>3579</v>
      </c>
      <c r="B29" s="135" t="s">
        <v>3580</v>
      </c>
      <c r="C29" s="97" t="s">
        <v>52</v>
      </c>
      <c r="D29" s="136" t="s">
        <v>3581</v>
      </c>
      <c r="E29" s="498" t="s">
        <v>3582</v>
      </c>
      <c r="F29" s="98">
        <v>2024.0</v>
      </c>
      <c r="G29" s="98" t="s">
        <v>3583</v>
      </c>
      <c r="H29" s="316">
        <v>72.0</v>
      </c>
      <c r="I29" s="499">
        <v>2.0</v>
      </c>
      <c r="J29" s="499">
        <v>2.0</v>
      </c>
      <c r="K29" s="499">
        <v>4.0</v>
      </c>
      <c r="L29" s="505" t="s">
        <v>3584</v>
      </c>
      <c r="M29" s="178">
        <v>72.0</v>
      </c>
      <c r="N29" s="103" t="s">
        <v>67</v>
      </c>
      <c r="O29" s="104"/>
      <c r="P29" s="104"/>
      <c r="Q29" s="104"/>
      <c r="R29" s="104"/>
      <c r="S29" s="104"/>
      <c r="T29" s="104"/>
      <c r="U29" s="104"/>
      <c r="V29" s="104"/>
      <c r="W29" s="104"/>
      <c r="X29" s="104"/>
      <c r="Y29" s="104"/>
      <c r="Z29" s="104"/>
      <c r="AA29" s="104"/>
      <c r="AB29" s="104"/>
      <c r="AC29" s="104"/>
      <c r="AD29" s="104"/>
      <c r="AE29" s="104"/>
    </row>
    <row r="30" ht="11.25" customHeight="1">
      <c r="A30" s="295" t="s">
        <v>3574</v>
      </c>
      <c r="B30" s="297" t="s">
        <v>3585</v>
      </c>
      <c r="C30" s="303" t="s">
        <v>52</v>
      </c>
      <c r="D30" s="506" t="s">
        <v>3576</v>
      </c>
      <c r="E30" s="507" t="s">
        <v>3586</v>
      </c>
      <c r="F30" s="146">
        <v>2024.0</v>
      </c>
      <c r="G30" s="146">
        <v>12.0</v>
      </c>
      <c r="H30" s="508">
        <v>186.0</v>
      </c>
      <c r="I30" s="327">
        <v>3.0</v>
      </c>
      <c r="J30" s="509">
        <v>2.0</v>
      </c>
      <c r="K30" s="509">
        <v>6.0</v>
      </c>
      <c r="L30" s="150">
        <v>372.0</v>
      </c>
      <c r="M30" s="150">
        <v>124.0</v>
      </c>
      <c r="N30" s="103" t="s">
        <v>69</v>
      </c>
      <c r="O30" s="104"/>
      <c r="P30" s="104"/>
      <c r="Q30" s="104"/>
      <c r="R30" s="104"/>
      <c r="S30" s="104"/>
      <c r="T30" s="104"/>
      <c r="U30" s="104"/>
      <c r="V30" s="104"/>
      <c r="W30" s="104"/>
      <c r="X30" s="104"/>
      <c r="Y30" s="104"/>
      <c r="Z30" s="104"/>
      <c r="AA30" s="104"/>
      <c r="AB30" s="104"/>
      <c r="AC30" s="104"/>
      <c r="AD30" s="104"/>
      <c r="AE30" s="104"/>
    </row>
    <row r="31" ht="11.25" customHeight="1">
      <c r="A31" s="457" t="s">
        <v>3579</v>
      </c>
      <c r="B31" s="458" t="s">
        <v>3587</v>
      </c>
      <c r="C31" s="510" t="s">
        <v>52</v>
      </c>
      <c r="D31" s="511" t="s">
        <v>3581</v>
      </c>
      <c r="E31" s="512" t="s">
        <v>3588</v>
      </c>
      <c r="F31" s="455">
        <v>2024.0</v>
      </c>
      <c r="G31" s="455">
        <v>4.0</v>
      </c>
      <c r="H31" s="455">
        <v>72.0</v>
      </c>
      <c r="I31" s="513">
        <v>2.0</v>
      </c>
      <c r="J31" s="513">
        <v>2.0</v>
      </c>
      <c r="K31" s="513">
        <v>4.0</v>
      </c>
      <c r="L31" s="514">
        <v>144.0</v>
      </c>
      <c r="M31" s="514">
        <v>72.0</v>
      </c>
      <c r="N31" s="103" t="s">
        <v>69</v>
      </c>
      <c r="O31" s="104"/>
      <c r="P31" s="104"/>
      <c r="Q31" s="104"/>
      <c r="R31" s="104"/>
      <c r="S31" s="104"/>
      <c r="T31" s="104"/>
      <c r="U31" s="104"/>
      <c r="V31" s="104"/>
      <c r="W31" s="104"/>
      <c r="X31" s="104"/>
      <c r="Y31" s="104"/>
      <c r="Z31" s="104"/>
      <c r="AA31" s="104"/>
      <c r="AB31" s="104"/>
      <c r="AC31" s="104"/>
      <c r="AD31" s="104"/>
      <c r="AE31" s="104"/>
    </row>
    <row r="32" ht="11.25" customHeight="1">
      <c r="A32" s="295" t="s">
        <v>3589</v>
      </c>
      <c r="B32" s="297" t="s">
        <v>3590</v>
      </c>
      <c r="C32" s="145" t="s">
        <v>52</v>
      </c>
      <c r="D32" s="515" t="s">
        <v>3591</v>
      </c>
      <c r="E32" s="507" t="s">
        <v>3592</v>
      </c>
      <c r="F32" s="146">
        <v>2024.0</v>
      </c>
      <c r="G32" s="146"/>
      <c r="H32" s="508">
        <v>216.0</v>
      </c>
      <c r="I32" s="327">
        <v>3.0</v>
      </c>
      <c r="J32" s="509">
        <v>1.0</v>
      </c>
      <c r="K32" s="509">
        <v>3.0</v>
      </c>
      <c r="L32" s="150" t="s">
        <v>3593</v>
      </c>
      <c r="M32" s="150">
        <v>72.0</v>
      </c>
      <c r="N32" s="103" t="s">
        <v>71</v>
      </c>
      <c r="O32" s="104"/>
      <c r="P32" s="104"/>
      <c r="Q32" s="104"/>
      <c r="R32" s="104"/>
      <c r="S32" s="104"/>
      <c r="T32" s="104"/>
      <c r="U32" s="104"/>
      <c r="V32" s="104"/>
      <c r="W32" s="104"/>
      <c r="X32" s="104"/>
      <c r="Y32" s="104"/>
      <c r="Z32" s="104"/>
      <c r="AA32" s="104"/>
      <c r="AB32" s="104"/>
      <c r="AC32" s="104"/>
      <c r="AD32" s="104"/>
      <c r="AE32" s="104"/>
    </row>
    <row r="33" ht="11.25" customHeight="1">
      <c r="A33" s="135" t="s">
        <v>3594</v>
      </c>
      <c r="B33" s="135" t="s">
        <v>73</v>
      </c>
      <c r="C33" s="97" t="s">
        <v>52</v>
      </c>
      <c r="D33" s="136" t="s">
        <v>3595</v>
      </c>
      <c r="E33" s="498" t="s">
        <v>3596</v>
      </c>
      <c r="F33" s="98">
        <v>2024.0</v>
      </c>
      <c r="G33" s="98"/>
      <c r="H33" s="316" t="s">
        <v>3597</v>
      </c>
      <c r="I33" s="499">
        <v>1.0</v>
      </c>
      <c r="J33" s="499">
        <v>1.0</v>
      </c>
      <c r="K33" s="499">
        <v>1.0</v>
      </c>
      <c r="L33" s="187">
        <v>2.0</v>
      </c>
      <c r="M33" s="187">
        <v>34.0</v>
      </c>
      <c r="N33" s="103" t="s">
        <v>73</v>
      </c>
      <c r="O33" s="104"/>
      <c r="P33" s="104"/>
      <c r="Q33" s="104"/>
      <c r="R33" s="104"/>
      <c r="S33" s="104"/>
      <c r="T33" s="104"/>
      <c r="U33" s="104"/>
      <c r="V33" s="104"/>
      <c r="W33" s="104"/>
      <c r="X33" s="104"/>
      <c r="Y33" s="104"/>
      <c r="Z33" s="104"/>
      <c r="AA33" s="104"/>
      <c r="AB33" s="104"/>
      <c r="AC33" s="104"/>
      <c r="AD33" s="104"/>
      <c r="AE33" s="104"/>
    </row>
    <row r="34" ht="11.25" customHeight="1">
      <c r="A34" s="135" t="s">
        <v>3598</v>
      </c>
      <c r="B34" s="135" t="s">
        <v>73</v>
      </c>
      <c r="C34" s="97" t="s">
        <v>52</v>
      </c>
      <c r="D34" s="136" t="s">
        <v>3599</v>
      </c>
      <c r="E34" s="498" t="s">
        <v>3600</v>
      </c>
      <c r="F34" s="98">
        <v>2024.0</v>
      </c>
      <c r="G34" s="98"/>
      <c r="H34" s="316" t="s">
        <v>3601</v>
      </c>
      <c r="I34" s="499">
        <v>1.0</v>
      </c>
      <c r="J34" s="499">
        <v>1.0</v>
      </c>
      <c r="K34" s="499">
        <v>1.0</v>
      </c>
      <c r="L34" s="187">
        <v>2.0</v>
      </c>
      <c r="M34" s="187">
        <v>26.0</v>
      </c>
      <c r="N34" s="103" t="s">
        <v>73</v>
      </c>
      <c r="O34" s="104"/>
      <c r="P34" s="104"/>
      <c r="Q34" s="104"/>
      <c r="R34" s="104"/>
      <c r="S34" s="104"/>
      <c r="T34" s="104"/>
      <c r="U34" s="104"/>
      <c r="V34" s="104"/>
      <c r="W34" s="104"/>
      <c r="X34" s="104"/>
      <c r="Y34" s="104"/>
      <c r="Z34" s="104"/>
      <c r="AA34" s="104"/>
      <c r="AB34" s="104"/>
      <c r="AC34" s="104"/>
      <c r="AD34" s="104"/>
      <c r="AE34" s="104"/>
    </row>
    <row r="35" ht="11.25" customHeight="1">
      <c r="A35" s="135" t="s">
        <v>3602</v>
      </c>
      <c r="B35" s="135" t="s">
        <v>73</v>
      </c>
      <c r="C35" s="97" t="s">
        <v>52</v>
      </c>
      <c r="D35" s="136" t="s">
        <v>3603</v>
      </c>
      <c r="E35" s="498" t="s">
        <v>3604</v>
      </c>
      <c r="F35" s="98">
        <v>2024.0</v>
      </c>
      <c r="G35" s="98"/>
      <c r="H35" s="316" t="s">
        <v>3605</v>
      </c>
      <c r="I35" s="499">
        <v>1.0</v>
      </c>
      <c r="J35" s="499">
        <v>1.0</v>
      </c>
      <c r="K35" s="499">
        <v>1.0</v>
      </c>
      <c r="L35" s="187">
        <v>2.0</v>
      </c>
      <c r="M35" s="187">
        <v>32.0</v>
      </c>
      <c r="N35" s="103" t="s">
        <v>73</v>
      </c>
      <c r="O35" s="104"/>
      <c r="P35" s="104"/>
      <c r="Q35" s="104"/>
      <c r="R35" s="104"/>
      <c r="S35" s="104"/>
      <c r="T35" s="104"/>
      <c r="U35" s="104"/>
      <c r="V35" s="104"/>
      <c r="W35" s="104"/>
      <c r="X35" s="104"/>
      <c r="Y35" s="104"/>
      <c r="Z35" s="104"/>
      <c r="AA35" s="104"/>
      <c r="AB35" s="104"/>
      <c r="AC35" s="104"/>
      <c r="AD35" s="104"/>
      <c r="AE35" s="104"/>
    </row>
    <row r="36" ht="11.25" customHeight="1">
      <c r="A36" s="135" t="s">
        <v>3606</v>
      </c>
      <c r="B36" s="297" t="s">
        <v>3607</v>
      </c>
      <c r="C36" s="145" t="s">
        <v>52</v>
      </c>
      <c r="D36" s="208" t="s">
        <v>3608</v>
      </c>
      <c r="E36" s="208" t="s">
        <v>3609</v>
      </c>
      <c r="F36" s="146">
        <v>2024.0</v>
      </c>
      <c r="G36" s="146"/>
      <c r="H36" s="208">
        <v>14.0</v>
      </c>
      <c r="I36" s="509">
        <v>1.0</v>
      </c>
      <c r="J36" s="509">
        <v>1.0</v>
      </c>
      <c r="K36" s="509">
        <v>1.0</v>
      </c>
      <c r="L36" s="150" t="s">
        <v>3610</v>
      </c>
      <c r="M36" s="150">
        <v>56.0</v>
      </c>
      <c r="N36" s="103" t="s">
        <v>973</v>
      </c>
      <c r="O36" s="104"/>
      <c r="P36" s="104"/>
      <c r="Q36" s="104"/>
      <c r="R36" s="104"/>
      <c r="S36" s="104"/>
      <c r="T36" s="104"/>
      <c r="U36" s="104"/>
      <c r="V36" s="104"/>
      <c r="W36" s="104"/>
      <c r="X36" s="104"/>
      <c r="Y36" s="104"/>
      <c r="Z36" s="104"/>
      <c r="AA36" s="104"/>
      <c r="AB36" s="104"/>
      <c r="AC36" s="104"/>
      <c r="AD36" s="104"/>
      <c r="AE36" s="104"/>
    </row>
    <row r="37" ht="11.25" customHeight="1">
      <c r="A37" s="109" t="s">
        <v>3611</v>
      </c>
      <c r="B37" s="109" t="s">
        <v>3607</v>
      </c>
      <c r="C37" s="111" t="s">
        <v>52</v>
      </c>
      <c r="D37" s="516" t="s">
        <v>3612</v>
      </c>
      <c r="E37" s="517" t="s">
        <v>3613</v>
      </c>
      <c r="F37" s="518">
        <v>2024.0</v>
      </c>
      <c r="G37" s="518">
        <v>9.0</v>
      </c>
      <c r="H37" s="519">
        <v>340.0</v>
      </c>
      <c r="I37" s="519">
        <v>1.0</v>
      </c>
      <c r="J37" s="519">
        <v>1.0</v>
      </c>
      <c r="K37" s="520">
        <v>1.0</v>
      </c>
      <c r="L37" s="514">
        <v>2.0</v>
      </c>
      <c r="M37" s="514">
        <v>680.0</v>
      </c>
      <c r="N37" s="103" t="s">
        <v>973</v>
      </c>
      <c r="O37" s="104"/>
      <c r="P37" s="104"/>
      <c r="Q37" s="104"/>
      <c r="R37" s="104"/>
      <c r="S37" s="104"/>
      <c r="T37" s="104"/>
      <c r="U37" s="104"/>
      <c r="V37" s="104"/>
      <c r="W37" s="104"/>
      <c r="X37" s="104"/>
      <c r="Y37" s="104"/>
      <c r="Z37" s="104"/>
      <c r="AA37" s="104"/>
      <c r="AB37" s="104"/>
      <c r="AC37" s="104"/>
      <c r="AD37" s="104"/>
      <c r="AE37" s="104"/>
    </row>
    <row r="38" ht="11.25" customHeight="1">
      <c r="A38" s="295" t="s">
        <v>3614</v>
      </c>
      <c r="B38" s="297" t="s">
        <v>3615</v>
      </c>
      <c r="C38" s="145" t="s">
        <v>52</v>
      </c>
      <c r="D38" s="515" t="s">
        <v>3576</v>
      </c>
      <c r="E38" s="507" t="s">
        <v>3616</v>
      </c>
      <c r="F38" s="146">
        <v>2024.0</v>
      </c>
      <c r="G38" s="146"/>
      <c r="H38" s="508">
        <v>217.0</v>
      </c>
      <c r="I38" s="327">
        <v>3.0</v>
      </c>
      <c r="J38" s="509">
        <v>3.0</v>
      </c>
      <c r="K38" s="509">
        <v>4.0</v>
      </c>
      <c r="L38" s="150">
        <v>434.0</v>
      </c>
      <c r="M38" s="150">
        <v>144.0</v>
      </c>
      <c r="N38" s="103" t="s">
        <v>78</v>
      </c>
      <c r="O38" s="104"/>
      <c r="P38" s="104"/>
      <c r="Q38" s="104"/>
      <c r="R38" s="104"/>
      <c r="S38" s="104"/>
      <c r="T38" s="104"/>
      <c r="U38" s="104"/>
      <c r="V38" s="104"/>
      <c r="W38" s="104"/>
      <c r="X38" s="104"/>
      <c r="Y38" s="104"/>
      <c r="Z38" s="104"/>
      <c r="AA38" s="104"/>
      <c r="AB38" s="104"/>
      <c r="AC38" s="104"/>
      <c r="AD38" s="104"/>
      <c r="AE38" s="104"/>
    </row>
    <row r="39" ht="11.25" customHeight="1">
      <c r="A39" s="135" t="s">
        <v>3617</v>
      </c>
      <c r="B39" s="135" t="s">
        <v>764</v>
      </c>
      <c r="C39" s="97" t="s">
        <v>52</v>
      </c>
      <c r="D39" s="136" t="s">
        <v>3618</v>
      </c>
      <c r="E39" s="498" t="s">
        <v>3619</v>
      </c>
      <c r="F39" s="98">
        <v>2024.0</v>
      </c>
      <c r="G39" s="98" t="s">
        <v>3578</v>
      </c>
      <c r="H39" s="316">
        <v>422.0</v>
      </c>
      <c r="I39" s="499">
        <v>0.0</v>
      </c>
      <c r="J39" s="499">
        <v>1.0</v>
      </c>
      <c r="K39" s="499">
        <v>1.0</v>
      </c>
      <c r="L39" s="187" t="s">
        <v>3620</v>
      </c>
      <c r="M39" s="187">
        <v>844.0</v>
      </c>
      <c r="N39" s="103" t="s">
        <v>79</v>
      </c>
      <c r="O39" s="104"/>
      <c r="P39" s="104"/>
      <c r="Q39" s="104"/>
      <c r="R39" s="104"/>
      <c r="S39" s="104"/>
      <c r="T39" s="104"/>
      <c r="U39" s="104"/>
      <c r="V39" s="104"/>
      <c r="W39" s="104"/>
      <c r="X39" s="104"/>
      <c r="Y39" s="104"/>
      <c r="Z39" s="104"/>
      <c r="AA39" s="104"/>
      <c r="AB39" s="104"/>
      <c r="AC39" s="104"/>
      <c r="AD39" s="104"/>
      <c r="AE39" s="104"/>
    </row>
    <row r="40" ht="11.25" customHeight="1">
      <c r="A40" s="135" t="s">
        <v>3621</v>
      </c>
      <c r="B40" s="135" t="s">
        <v>3622</v>
      </c>
      <c r="C40" s="97" t="s">
        <v>81</v>
      </c>
      <c r="D40" s="136" t="s">
        <v>3623</v>
      </c>
      <c r="E40" s="498" t="s">
        <v>3624</v>
      </c>
      <c r="F40" s="98">
        <v>2024.0</v>
      </c>
      <c r="G40" s="98" t="s">
        <v>3578</v>
      </c>
      <c r="H40" s="316" t="s">
        <v>3625</v>
      </c>
      <c r="I40" s="499">
        <v>4.0</v>
      </c>
      <c r="J40" s="499">
        <v>4.0</v>
      </c>
      <c r="K40" s="499">
        <v>4.0</v>
      </c>
      <c r="L40" s="178">
        <v>26.0</v>
      </c>
      <c r="M40" s="178">
        <v>6.5</v>
      </c>
      <c r="N40" s="154" t="s">
        <v>84</v>
      </c>
      <c r="O40" s="104"/>
      <c r="P40" s="104"/>
      <c r="Q40" s="104"/>
      <c r="R40" s="104"/>
      <c r="S40" s="104"/>
      <c r="T40" s="104"/>
      <c r="U40" s="104"/>
      <c r="V40" s="104"/>
      <c r="W40" s="104"/>
      <c r="X40" s="104"/>
      <c r="Y40" s="104"/>
      <c r="Z40" s="104"/>
      <c r="AA40" s="104"/>
      <c r="AB40" s="104"/>
      <c r="AC40" s="104"/>
      <c r="AD40" s="104"/>
      <c r="AE40" s="104"/>
    </row>
    <row r="41" ht="11.25" customHeight="1">
      <c r="A41" s="135" t="s">
        <v>3621</v>
      </c>
      <c r="B41" s="135" t="s">
        <v>3626</v>
      </c>
      <c r="C41" s="97" t="s">
        <v>81</v>
      </c>
      <c r="D41" s="136" t="s">
        <v>3623</v>
      </c>
      <c r="E41" s="498" t="s">
        <v>3624</v>
      </c>
      <c r="F41" s="98">
        <v>2024.0</v>
      </c>
      <c r="G41" s="98" t="s">
        <v>3545</v>
      </c>
      <c r="H41" s="316" t="s">
        <v>3625</v>
      </c>
      <c r="I41" s="499">
        <v>4.0</v>
      </c>
      <c r="J41" s="499">
        <v>4.0</v>
      </c>
      <c r="K41" s="499">
        <v>4.0</v>
      </c>
      <c r="L41" s="187" t="s">
        <v>3627</v>
      </c>
      <c r="M41" s="187">
        <v>6.5</v>
      </c>
      <c r="N41" s="154" t="s">
        <v>3628</v>
      </c>
      <c r="O41" s="104"/>
      <c r="P41" s="104"/>
      <c r="Q41" s="104"/>
      <c r="R41" s="104"/>
      <c r="S41" s="104"/>
      <c r="T41" s="104"/>
      <c r="U41" s="104"/>
      <c r="V41" s="104"/>
      <c r="W41" s="104"/>
      <c r="X41" s="104"/>
      <c r="Y41" s="104"/>
      <c r="Z41" s="104"/>
      <c r="AA41" s="104"/>
      <c r="AB41" s="104"/>
      <c r="AC41" s="104"/>
      <c r="AD41" s="104"/>
      <c r="AE41" s="104"/>
    </row>
    <row r="42" ht="11.25" customHeight="1">
      <c r="A42" s="135" t="s">
        <v>3621</v>
      </c>
      <c r="B42" s="135" t="s">
        <v>3629</v>
      </c>
      <c r="C42" s="97" t="s">
        <v>81</v>
      </c>
      <c r="D42" s="136" t="s">
        <v>3623</v>
      </c>
      <c r="E42" s="498" t="s">
        <v>3624</v>
      </c>
      <c r="F42" s="98">
        <v>2024.0</v>
      </c>
      <c r="G42" s="98" t="s">
        <v>3545</v>
      </c>
      <c r="H42" s="316" t="s">
        <v>3630</v>
      </c>
      <c r="I42" s="499">
        <v>4.0</v>
      </c>
      <c r="J42" s="499">
        <v>4.0</v>
      </c>
      <c r="K42" s="499">
        <v>4.0</v>
      </c>
      <c r="L42" s="187" t="s">
        <v>3627</v>
      </c>
      <c r="M42" s="187">
        <v>26.0</v>
      </c>
      <c r="N42" s="154" t="s">
        <v>3628</v>
      </c>
      <c r="O42" s="104"/>
      <c r="P42" s="104"/>
      <c r="Q42" s="104"/>
      <c r="R42" s="104"/>
      <c r="S42" s="104"/>
      <c r="T42" s="104"/>
      <c r="U42" s="104"/>
      <c r="V42" s="104"/>
      <c r="W42" s="104"/>
      <c r="X42" s="104"/>
      <c r="Y42" s="104"/>
      <c r="Z42" s="104"/>
      <c r="AA42" s="104"/>
      <c r="AB42" s="104"/>
      <c r="AC42" s="104"/>
      <c r="AD42" s="104"/>
      <c r="AE42" s="104"/>
    </row>
    <row r="43" ht="11.25" customHeight="1">
      <c r="A43" s="135" t="s">
        <v>3631</v>
      </c>
      <c r="B43" s="135" t="s">
        <v>3632</v>
      </c>
      <c r="C43" s="97" t="s">
        <v>81</v>
      </c>
      <c r="D43" s="136" t="s">
        <v>3633</v>
      </c>
      <c r="E43" s="498" t="s">
        <v>3634</v>
      </c>
      <c r="F43" s="98">
        <v>2024.0</v>
      </c>
      <c r="G43" s="98" t="s">
        <v>3635</v>
      </c>
      <c r="H43" s="316">
        <v>232.0</v>
      </c>
      <c r="I43" s="499">
        <v>1.0</v>
      </c>
      <c r="J43" s="499">
        <v>1.0</v>
      </c>
      <c r="K43" s="499">
        <v>1.0</v>
      </c>
      <c r="L43" s="187" t="s">
        <v>3636</v>
      </c>
      <c r="M43" s="187">
        <v>77.33</v>
      </c>
      <c r="N43" s="154" t="s">
        <v>87</v>
      </c>
      <c r="O43" s="104"/>
      <c r="P43" s="104"/>
      <c r="Q43" s="104"/>
      <c r="R43" s="104"/>
      <c r="S43" s="104"/>
      <c r="T43" s="104"/>
      <c r="U43" s="104"/>
      <c r="V43" s="104"/>
      <c r="W43" s="104"/>
      <c r="X43" s="104"/>
      <c r="Y43" s="104"/>
      <c r="Z43" s="104"/>
      <c r="AA43" s="104"/>
      <c r="AB43" s="104"/>
      <c r="AC43" s="104"/>
      <c r="AD43" s="104"/>
      <c r="AE43" s="104"/>
    </row>
    <row r="44" ht="11.25" customHeight="1">
      <c r="A44" s="135" t="s">
        <v>3637</v>
      </c>
      <c r="B44" s="135" t="s">
        <v>3638</v>
      </c>
      <c r="C44" s="97" t="s">
        <v>81</v>
      </c>
      <c r="D44" s="136" t="s">
        <v>3633</v>
      </c>
      <c r="E44" s="498" t="s">
        <v>3639</v>
      </c>
      <c r="F44" s="98">
        <v>2024.0</v>
      </c>
      <c r="G44" s="98" t="s">
        <v>3635</v>
      </c>
      <c r="H44" s="316">
        <v>427.0</v>
      </c>
      <c r="I44" s="499">
        <v>1.0</v>
      </c>
      <c r="J44" s="499">
        <v>1.0</v>
      </c>
      <c r="K44" s="499">
        <v>1.0</v>
      </c>
      <c r="L44" s="187" t="s">
        <v>3640</v>
      </c>
      <c r="M44" s="187">
        <v>427.0</v>
      </c>
      <c r="N44" s="154" t="s">
        <v>87</v>
      </c>
      <c r="O44" s="104"/>
      <c r="P44" s="104"/>
      <c r="Q44" s="104"/>
      <c r="R44" s="104"/>
      <c r="S44" s="104"/>
      <c r="T44" s="104"/>
      <c r="U44" s="104"/>
      <c r="V44" s="104"/>
      <c r="W44" s="104"/>
      <c r="X44" s="104"/>
      <c r="Y44" s="104"/>
      <c r="Z44" s="104"/>
      <c r="AA44" s="104"/>
      <c r="AB44" s="104"/>
      <c r="AC44" s="104"/>
      <c r="AD44" s="104"/>
      <c r="AE44" s="104"/>
    </row>
    <row r="45" ht="11.25" customHeight="1">
      <c r="A45" s="135" t="s">
        <v>3641</v>
      </c>
      <c r="B45" s="135" t="s">
        <v>3638</v>
      </c>
      <c r="C45" s="97" t="s">
        <v>81</v>
      </c>
      <c r="D45" s="136" t="s">
        <v>3633</v>
      </c>
      <c r="E45" s="498" t="s">
        <v>3639</v>
      </c>
      <c r="F45" s="98">
        <v>2024.0</v>
      </c>
      <c r="G45" s="98" t="s">
        <v>3635</v>
      </c>
      <c r="H45" s="316">
        <v>22.0</v>
      </c>
      <c r="I45" s="499">
        <v>1.0</v>
      </c>
      <c r="J45" s="499">
        <v>1.0</v>
      </c>
      <c r="K45" s="499">
        <v>1.0</v>
      </c>
      <c r="L45" s="187" t="s">
        <v>3642</v>
      </c>
      <c r="M45" s="187">
        <v>44.0</v>
      </c>
      <c r="N45" s="154" t="s">
        <v>87</v>
      </c>
      <c r="O45" s="104"/>
      <c r="P45" s="104"/>
      <c r="Q45" s="104"/>
      <c r="R45" s="104"/>
      <c r="S45" s="104"/>
      <c r="T45" s="104"/>
      <c r="U45" s="104"/>
      <c r="V45" s="104"/>
      <c r="W45" s="104"/>
      <c r="X45" s="104"/>
      <c r="Y45" s="104"/>
      <c r="Z45" s="104"/>
      <c r="AA45" s="104"/>
      <c r="AB45" s="104"/>
      <c r="AC45" s="104"/>
      <c r="AD45" s="104"/>
      <c r="AE45" s="104"/>
    </row>
    <row r="46" ht="11.25" customHeight="1">
      <c r="A46" s="135" t="s">
        <v>3643</v>
      </c>
      <c r="B46" s="135" t="s">
        <v>3644</v>
      </c>
      <c r="C46" s="97" t="s">
        <v>81</v>
      </c>
      <c r="D46" s="136" t="s">
        <v>3633</v>
      </c>
      <c r="E46" s="498" t="s">
        <v>3634</v>
      </c>
      <c r="F46" s="98">
        <v>2024.0</v>
      </c>
      <c r="G46" s="98" t="s">
        <v>3635</v>
      </c>
      <c r="H46" s="316">
        <v>9.0</v>
      </c>
      <c r="I46" s="499">
        <v>1.0</v>
      </c>
      <c r="J46" s="499">
        <v>1.0</v>
      </c>
      <c r="K46" s="499">
        <v>1.0</v>
      </c>
      <c r="L46" s="187" t="s">
        <v>3645</v>
      </c>
      <c r="M46" s="187">
        <v>18.0</v>
      </c>
      <c r="N46" s="154" t="s">
        <v>87</v>
      </c>
      <c r="O46" s="104"/>
      <c r="P46" s="104"/>
      <c r="Q46" s="104"/>
      <c r="R46" s="104"/>
      <c r="S46" s="104"/>
      <c r="T46" s="104"/>
      <c r="U46" s="104"/>
      <c r="V46" s="104"/>
      <c r="W46" s="104"/>
      <c r="X46" s="104"/>
      <c r="Y46" s="104"/>
      <c r="Z46" s="104"/>
      <c r="AA46" s="104"/>
      <c r="AB46" s="104"/>
      <c r="AC46" s="104"/>
      <c r="AD46" s="104"/>
      <c r="AE46" s="104"/>
    </row>
    <row r="47" ht="11.25" customHeight="1">
      <c r="A47" s="410" t="s">
        <v>3646</v>
      </c>
      <c r="B47" s="135" t="s">
        <v>3647</v>
      </c>
      <c r="C47" s="97" t="s">
        <v>81</v>
      </c>
      <c r="D47" s="136" t="s">
        <v>3648</v>
      </c>
      <c r="E47" s="498" t="s">
        <v>3649</v>
      </c>
      <c r="F47" s="98">
        <v>2024.0</v>
      </c>
      <c r="G47" s="98"/>
      <c r="H47" s="316">
        <v>13.0</v>
      </c>
      <c r="I47" s="499">
        <v>2.0</v>
      </c>
      <c r="J47" s="499">
        <v>2.0</v>
      </c>
      <c r="K47" s="499">
        <v>2.0</v>
      </c>
      <c r="L47" s="178">
        <v>26.0</v>
      </c>
      <c r="M47" s="178">
        <v>13.0</v>
      </c>
      <c r="N47" s="154" t="s">
        <v>80</v>
      </c>
      <c r="O47" s="104"/>
      <c r="P47" s="104"/>
      <c r="Q47" s="104"/>
      <c r="R47" s="104"/>
      <c r="S47" s="104"/>
      <c r="T47" s="104"/>
      <c r="U47" s="104"/>
      <c r="V47" s="104"/>
      <c r="W47" s="104"/>
      <c r="X47" s="104"/>
      <c r="Y47" s="104"/>
      <c r="Z47" s="104"/>
      <c r="AA47" s="104"/>
      <c r="AB47" s="104"/>
      <c r="AC47" s="104"/>
      <c r="AD47" s="104"/>
      <c r="AE47" s="104"/>
    </row>
    <row r="48" ht="11.25" customHeight="1">
      <c r="A48" s="410" t="s">
        <v>3650</v>
      </c>
      <c r="B48" s="135" t="s">
        <v>3651</v>
      </c>
      <c r="C48" s="97" t="s">
        <v>81</v>
      </c>
      <c r="D48" s="136" t="s">
        <v>3648</v>
      </c>
      <c r="E48" s="498" t="s">
        <v>3649</v>
      </c>
      <c r="F48" s="98">
        <v>2024.0</v>
      </c>
      <c r="G48" s="98"/>
      <c r="H48" s="316">
        <v>13.0</v>
      </c>
      <c r="I48" s="499">
        <v>3.0</v>
      </c>
      <c r="J48" s="499">
        <v>3.0</v>
      </c>
      <c r="K48" s="499">
        <v>4.0</v>
      </c>
      <c r="L48" s="178">
        <v>26.0</v>
      </c>
      <c r="M48" s="178">
        <v>6.5</v>
      </c>
      <c r="N48" s="154" t="s">
        <v>80</v>
      </c>
      <c r="O48" s="104"/>
      <c r="P48" s="104"/>
      <c r="Q48" s="104"/>
      <c r="R48" s="104"/>
      <c r="S48" s="104"/>
      <c r="T48" s="104"/>
      <c r="U48" s="104"/>
      <c r="V48" s="104"/>
      <c r="W48" s="104"/>
      <c r="X48" s="104"/>
      <c r="Y48" s="104"/>
      <c r="Z48" s="104"/>
      <c r="AA48" s="104"/>
      <c r="AB48" s="104"/>
      <c r="AC48" s="104"/>
      <c r="AD48" s="104"/>
      <c r="AE48" s="104"/>
    </row>
    <row r="49" ht="11.25" customHeight="1">
      <c r="A49" s="313" t="s">
        <v>3652</v>
      </c>
      <c r="B49" s="135" t="s">
        <v>3653</v>
      </c>
      <c r="C49" s="97" t="s">
        <v>81</v>
      </c>
      <c r="D49" s="136" t="s">
        <v>3648</v>
      </c>
      <c r="E49" s="498" t="s">
        <v>3649</v>
      </c>
      <c r="F49" s="98">
        <v>2024.0</v>
      </c>
      <c r="G49" s="98"/>
      <c r="H49" s="316">
        <v>16.0</v>
      </c>
      <c r="I49" s="499">
        <v>3.0</v>
      </c>
      <c r="J49" s="499">
        <v>3.0</v>
      </c>
      <c r="K49" s="499">
        <v>4.0</v>
      </c>
      <c r="L49" s="178">
        <v>32.0</v>
      </c>
      <c r="M49" s="178">
        <v>8.0</v>
      </c>
      <c r="N49" s="154" t="s">
        <v>80</v>
      </c>
      <c r="O49" s="104"/>
      <c r="P49" s="104"/>
      <c r="Q49" s="104"/>
      <c r="R49" s="104"/>
      <c r="S49" s="104"/>
      <c r="T49" s="104"/>
      <c r="U49" s="104"/>
      <c r="V49" s="104"/>
      <c r="W49" s="104"/>
      <c r="X49" s="104"/>
      <c r="Y49" s="104"/>
      <c r="Z49" s="104"/>
      <c r="AA49" s="104"/>
      <c r="AB49" s="104"/>
      <c r="AC49" s="104"/>
      <c r="AD49" s="104"/>
      <c r="AE49" s="104"/>
    </row>
    <row r="50" ht="11.25" customHeight="1">
      <c r="A50" s="135" t="s">
        <v>3654</v>
      </c>
      <c r="B50" s="135" t="s">
        <v>3655</v>
      </c>
      <c r="C50" s="97" t="s">
        <v>100</v>
      </c>
      <c r="D50" s="136" t="s">
        <v>3656</v>
      </c>
      <c r="E50" s="498" t="s">
        <v>3657</v>
      </c>
      <c r="F50" s="98">
        <v>2024.0</v>
      </c>
      <c r="G50" s="98" t="s">
        <v>3658</v>
      </c>
      <c r="H50" s="316" t="s">
        <v>3659</v>
      </c>
      <c r="I50" s="499">
        <v>2.0</v>
      </c>
      <c r="J50" s="499">
        <v>2.0</v>
      </c>
      <c r="K50" s="499">
        <v>2.0</v>
      </c>
      <c r="L50" s="187">
        <v>28.0</v>
      </c>
      <c r="M50" s="187">
        <v>14.0</v>
      </c>
      <c r="N50" s="103" t="s">
        <v>99</v>
      </c>
      <c r="O50" s="104"/>
      <c r="P50" s="104"/>
      <c r="Q50" s="104"/>
      <c r="R50" s="104"/>
      <c r="S50" s="104"/>
      <c r="T50" s="104"/>
      <c r="U50" s="104"/>
      <c r="V50" s="104"/>
      <c r="W50" s="104"/>
      <c r="X50" s="104"/>
      <c r="Y50" s="104"/>
      <c r="Z50" s="104"/>
      <c r="AA50" s="104"/>
      <c r="AB50" s="104"/>
      <c r="AC50" s="104"/>
      <c r="AD50" s="104"/>
      <c r="AE50" s="104"/>
    </row>
    <row r="51" ht="11.25" customHeight="1">
      <c r="A51" s="135" t="s">
        <v>3660</v>
      </c>
      <c r="B51" s="135" t="s">
        <v>3661</v>
      </c>
      <c r="C51" s="97" t="s">
        <v>100</v>
      </c>
      <c r="D51" s="136" t="s">
        <v>3656</v>
      </c>
      <c r="E51" s="498" t="s">
        <v>3657</v>
      </c>
      <c r="F51" s="98">
        <v>2024.0</v>
      </c>
      <c r="G51" s="98" t="s">
        <v>3658</v>
      </c>
      <c r="H51" s="316" t="s">
        <v>3662</v>
      </c>
      <c r="I51" s="499">
        <v>2.0</v>
      </c>
      <c r="J51" s="499">
        <v>2.0</v>
      </c>
      <c r="K51" s="499">
        <v>2.0</v>
      </c>
      <c r="L51" s="187">
        <v>10.0</v>
      </c>
      <c r="M51" s="187">
        <v>5.0</v>
      </c>
      <c r="N51" s="103" t="s">
        <v>99</v>
      </c>
      <c r="O51" s="104"/>
      <c r="P51" s="104"/>
      <c r="Q51" s="104"/>
      <c r="R51" s="104"/>
      <c r="S51" s="104"/>
      <c r="T51" s="104"/>
      <c r="U51" s="104"/>
      <c r="V51" s="104"/>
      <c r="W51" s="104"/>
      <c r="X51" s="104"/>
      <c r="Y51" s="104"/>
      <c r="Z51" s="104"/>
      <c r="AA51" s="104"/>
      <c r="AB51" s="104"/>
      <c r="AC51" s="104"/>
      <c r="AD51" s="104"/>
      <c r="AE51" s="104"/>
    </row>
    <row r="52" ht="11.25" customHeight="1">
      <c r="A52" s="135" t="s">
        <v>3663</v>
      </c>
      <c r="B52" s="135" t="s">
        <v>3664</v>
      </c>
      <c r="C52" s="97" t="s">
        <v>100</v>
      </c>
      <c r="D52" s="136" t="s">
        <v>3656</v>
      </c>
      <c r="E52" s="498" t="s">
        <v>3665</v>
      </c>
      <c r="F52" s="98">
        <v>2024.0</v>
      </c>
      <c r="G52" s="98" t="s">
        <v>3666</v>
      </c>
      <c r="H52" s="316" t="s">
        <v>3667</v>
      </c>
      <c r="I52" s="499">
        <v>3.0</v>
      </c>
      <c r="J52" s="499">
        <v>3.0</v>
      </c>
      <c r="K52" s="499">
        <v>3.0</v>
      </c>
      <c r="L52" s="187">
        <v>14.0</v>
      </c>
      <c r="M52" s="187">
        <v>5.0</v>
      </c>
      <c r="N52" s="103" t="s">
        <v>99</v>
      </c>
      <c r="O52" s="104"/>
      <c r="P52" s="104"/>
      <c r="Q52" s="104"/>
      <c r="R52" s="104"/>
      <c r="S52" s="104"/>
      <c r="T52" s="104"/>
      <c r="U52" s="104"/>
      <c r="V52" s="104"/>
      <c r="W52" s="104"/>
      <c r="X52" s="104"/>
      <c r="Y52" s="104"/>
      <c r="Z52" s="104"/>
      <c r="AA52" s="104"/>
      <c r="AB52" s="104"/>
      <c r="AC52" s="104"/>
      <c r="AD52" s="104"/>
      <c r="AE52" s="104"/>
    </row>
    <row r="53" ht="11.25" customHeight="1">
      <c r="A53" s="135" t="s">
        <v>3668</v>
      </c>
      <c r="B53" s="135" t="s">
        <v>3664</v>
      </c>
      <c r="C53" s="97" t="s">
        <v>100</v>
      </c>
      <c r="D53" s="136" t="s">
        <v>3656</v>
      </c>
      <c r="E53" s="498" t="s">
        <v>3665</v>
      </c>
      <c r="F53" s="98">
        <v>2024.0</v>
      </c>
      <c r="G53" s="98" t="s">
        <v>3666</v>
      </c>
      <c r="H53" s="316" t="s">
        <v>3669</v>
      </c>
      <c r="I53" s="499">
        <v>3.0</v>
      </c>
      <c r="J53" s="499">
        <v>3.0</v>
      </c>
      <c r="K53" s="499">
        <v>3.0</v>
      </c>
      <c r="L53" s="187">
        <v>6.0</v>
      </c>
      <c r="M53" s="187">
        <v>2.0</v>
      </c>
      <c r="N53" s="103" t="s">
        <v>99</v>
      </c>
      <c r="O53" s="104"/>
      <c r="P53" s="104"/>
      <c r="Q53" s="104"/>
      <c r="R53" s="104"/>
      <c r="S53" s="104"/>
      <c r="T53" s="104"/>
      <c r="U53" s="104"/>
      <c r="V53" s="104"/>
      <c r="W53" s="104"/>
      <c r="X53" s="104"/>
      <c r="Y53" s="104"/>
      <c r="Z53" s="104"/>
      <c r="AA53" s="104"/>
      <c r="AB53" s="104"/>
      <c r="AC53" s="104"/>
      <c r="AD53" s="104"/>
      <c r="AE53" s="104"/>
    </row>
    <row r="54" ht="11.25" customHeight="1">
      <c r="A54" s="135" t="s">
        <v>3670</v>
      </c>
      <c r="B54" s="135" t="s">
        <v>3661</v>
      </c>
      <c r="C54" s="97" t="s">
        <v>100</v>
      </c>
      <c r="D54" s="136" t="s">
        <v>3656</v>
      </c>
      <c r="E54" s="498" t="s">
        <v>3665</v>
      </c>
      <c r="F54" s="98">
        <v>2024.0</v>
      </c>
      <c r="G54" s="98" t="s">
        <v>3666</v>
      </c>
      <c r="H54" s="316" t="s">
        <v>3671</v>
      </c>
      <c r="I54" s="499">
        <v>3.0</v>
      </c>
      <c r="J54" s="499">
        <v>3.0</v>
      </c>
      <c r="K54" s="499">
        <v>3.0</v>
      </c>
      <c r="L54" s="187">
        <v>10.0</v>
      </c>
      <c r="M54" s="187">
        <v>5.0</v>
      </c>
      <c r="N54" s="103" t="s">
        <v>99</v>
      </c>
      <c r="O54" s="104"/>
      <c r="P54" s="104"/>
      <c r="Q54" s="104"/>
      <c r="R54" s="104"/>
      <c r="S54" s="104"/>
      <c r="T54" s="104"/>
      <c r="U54" s="104"/>
      <c r="V54" s="104"/>
      <c r="W54" s="104"/>
      <c r="X54" s="104"/>
      <c r="Y54" s="104"/>
      <c r="Z54" s="104"/>
      <c r="AA54" s="104"/>
      <c r="AB54" s="104"/>
      <c r="AC54" s="104"/>
      <c r="AD54" s="104"/>
      <c r="AE54" s="104"/>
    </row>
    <row r="55" ht="11.25" customHeight="1">
      <c r="A55" s="135" t="s">
        <v>3672</v>
      </c>
      <c r="B55" s="135" t="s">
        <v>2805</v>
      </c>
      <c r="C55" s="97" t="s">
        <v>100</v>
      </c>
      <c r="D55" s="136" t="s">
        <v>3673</v>
      </c>
      <c r="E55" s="498" t="s">
        <v>3674</v>
      </c>
      <c r="F55" s="98">
        <v>2024.0</v>
      </c>
      <c r="G55" s="98" t="s">
        <v>3675</v>
      </c>
      <c r="H55" s="316" t="s">
        <v>3676</v>
      </c>
      <c r="I55" s="499">
        <v>1.0</v>
      </c>
      <c r="J55" s="499">
        <v>1.0</v>
      </c>
      <c r="K55" s="499">
        <v>1.0</v>
      </c>
      <c r="L55" s="187">
        <v>10.0</v>
      </c>
      <c r="M55" s="187">
        <v>10.0</v>
      </c>
      <c r="N55" s="103" t="s">
        <v>99</v>
      </c>
      <c r="O55" s="104"/>
      <c r="P55" s="104"/>
      <c r="Q55" s="104"/>
      <c r="R55" s="104"/>
      <c r="S55" s="104"/>
      <c r="T55" s="104"/>
      <c r="U55" s="104"/>
      <c r="V55" s="104"/>
      <c r="W55" s="104"/>
      <c r="X55" s="104"/>
      <c r="Y55" s="104"/>
      <c r="Z55" s="104"/>
      <c r="AA55" s="104"/>
      <c r="AB55" s="104"/>
      <c r="AC55" s="104"/>
      <c r="AD55" s="104"/>
      <c r="AE55" s="104"/>
    </row>
    <row r="56" ht="11.25" customHeight="1">
      <c r="A56" s="135" t="s">
        <v>3677</v>
      </c>
      <c r="B56" s="135" t="s">
        <v>3678</v>
      </c>
      <c r="C56" s="97" t="s">
        <v>100</v>
      </c>
      <c r="D56" s="136" t="s">
        <v>3679</v>
      </c>
      <c r="E56" s="498" t="s">
        <v>3680</v>
      </c>
      <c r="F56" s="98">
        <v>2024.0</v>
      </c>
      <c r="G56" s="98" t="s">
        <v>3681</v>
      </c>
      <c r="H56" s="316" t="s">
        <v>3682</v>
      </c>
      <c r="I56" s="499">
        <v>2.0</v>
      </c>
      <c r="J56" s="499">
        <v>2.0</v>
      </c>
      <c r="K56" s="499">
        <v>2.0</v>
      </c>
      <c r="L56" s="187">
        <v>792.0</v>
      </c>
      <c r="M56" s="187">
        <v>396.0</v>
      </c>
      <c r="N56" s="103" t="s">
        <v>99</v>
      </c>
      <c r="O56" s="104"/>
      <c r="P56" s="104"/>
      <c r="Q56" s="104"/>
      <c r="R56" s="104"/>
      <c r="S56" s="104"/>
      <c r="T56" s="104"/>
      <c r="U56" s="104"/>
      <c r="V56" s="104"/>
      <c r="W56" s="104"/>
      <c r="X56" s="104"/>
      <c r="Y56" s="104"/>
      <c r="Z56" s="104"/>
      <c r="AA56" s="104"/>
      <c r="AB56" s="104"/>
      <c r="AC56" s="104"/>
      <c r="AD56" s="104"/>
      <c r="AE56" s="104"/>
    </row>
    <row r="57" ht="11.25" customHeight="1">
      <c r="A57" s="135" t="s">
        <v>3683</v>
      </c>
      <c r="B57" s="135" t="s">
        <v>2805</v>
      </c>
      <c r="C57" s="97" t="s">
        <v>100</v>
      </c>
      <c r="D57" s="136" t="s">
        <v>3684</v>
      </c>
      <c r="E57" s="498" t="s">
        <v>3685</v>
      </c>
      <c r="F57" s="98">
        <v>2024.0</v>
      </c>
      <c r="G57" s="98" t="s">
        <v>3686</v>
      </c>
      <c r="H57" s="316" t="s">
        <v>3687</v>
      </c>
      <c r="I57" s="499">
        <v>1.0</v>
      </c>
      <c r="J57" s="499">
        <v>1.0</v>
      </c>
      <c r="K57" s="499">
        <v>1.0</v>
      </c>
      <c r="L57" s="187">
        <v>16.0</v>
      </c>
      <c r="M57" s="187">
        <v>64.0</v>
      </c>
      <c r="N57" s="103" t="s">
        <v>99</v>
      </c>
      <c r="O57" s="104"/>
      <c r="P57" s="104"/>
      <c r="Q57" s="104"/>
      <c r="R57" s="104"/>
      <c r="S57" s="104"/>
      <c r="T57" s="104"/>
      <c r="U57" s="104"/>
      <c r="V57" s="104"/>
      <c r="W57" s="104"/>
      <c r="X57" s="104"/>
      <c r="Y57" s="104"/>
      <c r="Z57" s="104"/>
      <c r="AA57" s="104"/>
      <c r="AB57" s="104"/>
      <c r="AC57" s="104"/>
      <c r="AD57" s="104"/>
      <c r="AE57" s="104"/>
    </row>
    <row r="58" ht="11.25" customHeight="1">
      <c r="A58" s="135" t="s">
        <v>3654</v>
      </c>
      <c r="B58" s="135" t="s">
        <v>3655</v>
      </c>
      <c r="C58" s="97" t="s">
        <v>100</v>
      </c>
      <c r="D58" s="136" t="s">
        <v>3656</v>
      </c>
      <c r="E58" s="498" t="s">
        <v>3657</v>
      </c>
      <c r="F58" s="98">
        <v>2024.0</v>
      </c>
      <c r="G58" s="98" t="s">
        <v>3658</v>
      </c>
      <c r="H58" s="316" t="s">
        <v>3659</v>
      </c>
      <c r="I58" s="499">
        <v>2.0</v>
      </c>
      <c r="J58" s="499">
        <v>2.0</v>
      </c>
      <c r="K58" s="499">
        <v>2.0</v>
      </c>
      <c r="L58" s="187">
        <v>28.0</v>
      </c>
      <c r="M58" s="187">
        <v>14.0</v>
      </c>
      <c r="N58" s="103" t="s">
        <v>102</v>
      </c>
      <c r="O58" s="104"/>
      <c r="P58" s="104"/>
      <c r="Q58" s="104"/>
      <c r="R58" s="104"/>
      <c r="S58" s="104"/>
      <c r="T58" s="104"/>
      <c r="U58" s="104"/>
      <c r="V58" s="104"/>
      <c r="W58" s="104"/>
      <c r="X58" s="104"/>
      <c r="Y58" s="104"/>
      <c r="Z58" s="104"/>
      <c r="AA58" s="104"/>
      <c r="AB58" s="104"/>
      <c r="AC58" s="104"/>
      <c r="AD58" s="104"/>
      <c r="AE58" s="104"/>
    </row>
    <row r="59" ht="11.25" customHeight="1">
      <c r="A59" s="135" t="s">
        <v>3660</v>
      </c>
      <c r="B59" s="135" t="s">
        <v>3661</v>
      </c>
      <c r="C59" s="97" t="s">
        <v>100</v>
      </c>
      <c r="D59" s="136" t="s">
        <v>3656</v>
      </c>
      <c r="E59" s="498" t="s">
        <v>3657</v>
      </c>
      <c r="F59" s="98">
        <v>2024.0</v>
      </c>
      <c r="G59" s="98" t="s">
        <v>3658</v>
      </c>
      <c r="H59" s="316" t="s">
        <v>3662</v>
      </c>
      <c r="I59" s="499">
        <v>2.0</v>
      </c>
      <c r="J59" s="499">
        <v>2.0</v>
      </c>
      <c r="K59" s="499">
        <v>2.0</v>
      </c>
      <c r="L59" s="187">
        <v>10.0</v>
      </c>
      <c r="M59" s="187">
        <v>5.0</v>
      </c>
      <c r="N59" s="103" t="s">
        <v>102</v>
      </c>
      <c r="O59" s="104"/>
      <c r="P59" s="104"/>
      <c r="Q59" s="104"/>
      <c r="R59" s="104"/>
      <c r="S59" s="104"/>
      <c r="T59" s="104"/>
      <c r="U59" s="104"/>
      <c r="V59" s="104"/>
      <c r="W59" s="104"/>
      <c r="X59" s="104"/>
      <c r="Y59" s="104"/>
      <c r="Z59" s="104"/>
      <c r="AA59" s="104"/>
      <c r="AB59" s="104"/>
      <c r="AC59" s="104"/>
      <c r="AD59" s="104"/>
      <c r="AE59" s="104"/>
    </row>
    <row r="60" ht="11.25" customHeight="1">
      <c r="A60" s="135" t="s">
        <v>3663</v>
      </c>
      <c r="B60" s="135" t="s">
        <v>3664</v>
      </c>
      <c r="C60" s="97" t="s">
        <v>100</v>
      </c>
      <c r="D60" s="136" t="s">
        <v>3656</v>
      </c>
      <c r="E60" s="498" t="s">
        <v>3665</v>
      </c>
      <c r="F60" s="98">
        <v>2024.0</v>
      </c>
      <c r="G60" s="98" t="s">
        <v>3666</v>
      </c>
      <c r="H60" s="316" t="s">
        <v>3667</v>
      </c>
      <c r="I60" s="499">
        <v>3.0</v>
      </c>
      <c r="J60" s="499">
        <v>2.0</v>
      </c>
      <c r="K60" s="499">
        <v>3.0</v>
      </c>
      <c r="L60" s="187">
        <v>14.0</v>
      </c>
      <c r="M60" s="187">
        <v>5.0</v>
      </c>
      <c r="N60" s="103" t="s">
        <v>102</v>
      </c>
      <c r="O60" s="104"/>
      <c r="P60" s="104"/>
      <c r="Q60" s="104"/>
      <c r="R60" s="104"/>
      <c r="S60" s="104"/>
      <c r="T60" s="104"/>
      <c r="U60" s="104"/>
      <c r="V60" s="104"/>
      <c r="W60" s="104"/>
      <c r="X60" s="104"/>
      <c r="Y60" s="104"/>
      <c r="Z60" s="104"/>
      <c r="AA60" s="104"/>
      <c r="AB60" s="104"/>
      <c r="AC60" s="104"/>
      <c r="AD60" s="104"/>
      <c r="AE60" s="104"/>
    </row>
    <row r="61" ht="11.25" customHeight="1">
      <c r="A61" s="135" t="s">
        <v>3668</v>
      </c>
      <c r="B61" s="135" t="s">
        <v>3664</v>
      </c>
      <c r="C61" s="97" t="s">
        <v>100</v>
      </c>
      <c r="D61" s="136" t="s">
        <v>3656</v>
      </c>
      <c r="E61" s="498" t="s">
        <v>3665</v>
      </c>
      <c r="F61" s="98">
        <v>2024.0</v>
      </c>
      <c r="G61" s="98" t="s">
        <v>3666</v>
      </c>
      <c r="H61" s="316" t="s">
        <v>3669</v>
      </c>
      <c r="I61" s="499">
        <v>3.0</v>
      </c>
      <c r="J61" s="499">
        <v>2.0</v>
      </c>
      <c r="K61" s="499">
        <v>3.0</v>
      </c>
      <c r="L61" s="187">
        <v>6.0</v>
      </c>
      <c r="M61" s="187">
        <v>2.0</v>
      </c>
      <c r="N61" s="103" t="s">
        <v>102</v>
      </c>
      <c r="O61" s="104"/>
      <c r="P61" s="104"/>
      <c r="Q61" s="104"/>
      <c r="R61" s="104"/>
      <c r="S61" s="104"/>
      <c r="T61" s="104"/>
      <c r="U61" s="104"/>
      <c r="V61" s="104"/>
      <c r="W61" s="104"/>
      <c r="X61" s="104"/>
      <c r="Y61" s="104"/>
      <c r="Z61" s="104"/>
      <c r="AA61" s="104"/>
      <c r="AB61" s="104"/>
      <c r="AC61" s="104"/>
      <c r="AD61" s="104"/>
      <c r="AE61" s="104"/>
    </row>
    <row r="62" ht="11.25" customHeight="1">
      <c r="A62" s="135" t="s">
        <v>3688</v>
      </c>
      <c r="B62" s="135" t="s">
        <v>3001</v>
      </c>
      <c r="C62" s="97" t="s">
        <v>100</v>
      </c>
      <c r="D62" s="136" t="s">
        <v>3656</v>
      </c>
      <c r="E62" s="498" t="s">
        <v>3689</v>
      </c>
      <c r="F62" s="98">
        <v>2024.0</v>
      </c>
      <c r="G62" s="98" t="s">
        <v>3690</v>
      </c>
      <c r="H62" s="316" t="s">
        <v>3691</v>
      </c>
      <c r="I62" s="499">
        <v>1.0</v>
      </c>
      <c r="J62" s="499">
        <v>1.0</v>
      </c>
      <c r="K62" s="499">
        <v>1.0</v>
      </c>
      <c r="L62" s="187">
        <v>30.0</v>
      </c>
      <c r="M62" s="187">
        <v>30.0</v>
      </c>
      <c r="N62" s="103" t="s">
        <v>102</v>
      </c>
      <c r="O62" s="104"/>
      <c r="P62" s="104"/>
      <c r="Q62" s="104"/>
      <c r="R62" s="104"/>
      <c r="S62" s="104"/>
      <c r="T62" s="104"/>
      <c r="U62" s="104"/>
      <c r="V62" s="104"/>
      <c r="W62" s="104"/>
      <c r="X62" s="104"/>
      <c r="Y62" s="104"/>
      <c r="Z62" s="104"/>
      <c r="AA62" s="104"/>
      <c r="AB62" s="104"/>
      <c r="AC62" s="104"/>
      <c r="AD62" s="104"/>
      <c r="AE62" s="104"/>
    </row>
    <row r="63" ht="11.25" customHeight="1">
      <c r="A63" s="135" t="s">
        <v>3670</v>
      </c>
      <c r="B63" s="135" t="s">
        <v>3661</v>
      </c>
      <c r="C63" s="97" t="s">
        <v>100</v>
      </c>
      <c r="D63" s="136" t="s">
        <v>3656</v>
      </c>
      <c r="E63" s="498" t="s">
        <v>3665</v>
      </c>
      <c r="F63" s="98">
        <v>2024.0</v>
      </c>
      <c r="G63" s="98" t="s">
        <v>3666</v>
      </c>
      <c r="H63" s="316" t="s">
        <v>3671</v>
      </c>
      <c r="I63" s="499">
        <v>3.0</v>
      </c>
      <c r="J63" s="499">
        <v>2.0</v>
      </c>
      <c r="K63" s="499">
        <v>3.0</v>
      </c>
      <c r="L63" s="187">
        <v>10.0</v>
      </c>
      <c r="M63" s="187">
        <v>5.0</v>
      </c>
      <c r="N63" s="103" t="s">
        <v>102</v>
      </c>
      <c r="O63" s="104"/>
      <c r="P63" s="104"/>
      <c r="Q63" s="104"/>
      <c r="R63" s="104"/>
      <c r="S63" s="104"/>
      <c r="T63" s="104"/>
      <c r="U63" s="104"/>
      <c r="V63" s="104"/>
      <c r="W63" s="104"/>
      <c r="X63" s="104"/>
      <c r="Y63" s="104"/>
      <c r="Z63" s="104"/>
      <c r="AA63" s="104"/>
      <c r="AB63" s="104"/>
      <c r="AC63" s="104"/>
      <c r="AD63" s="104"/>
      <c r="AE63" s="104"/>
    </row>
    <row r="64" ht="11.25" customHeight="1">
      <c r="A64" s="135" t="s">
        <v>3692</v>
      </c>
      <c r="B64" s="135" t="s">
        <v>3693</v>
      </c>
      <c r="C64" s="97" t="s">
        <v>100</v>
      </c>
      <c r="D64" s="136" t="s">
        <v>3694</v>
      </c>
      <c r="E64" s="498" t="s">
        <v>3695</v>
      </c>
      <c r="F64" s="98">
        <v>2024.0</v>
      </c>
      <c r="G64" s="98">
        <v>8.0</v>
      </c>
      <c r="H64" s="316">
        <v>333.0</v>
      </c>
      <c r="I64" s="499">
        <v>6.0</v>
      </c>
      <c r="J64" s="499">
        <v>6.0</v>
      </c>
      <c r="K64" s="499">
        <v>6.0</v>
      </c>
      <c r="L64" s="187" t="s">
        <v>3696</v>
      </c>
      <c r="M64" s="187">
        <v>111.0</v>
      </c>
      <c r="N64" s="103" t="s">
        <v>107</v>
      </c>
      <c r="O64" s="104"/>
      <c r="P64" s="104"/>
      <c r="Q64" s="104"/>
      <c r="R64" s="104"/>
      <c r="S64" s="104"/>
      <c r="T64" s="104"/>
      <c r="U64" s="104"/>
      <c r="V64" s="104"/>
      <c r="W64" s="104"/>
      <c r="X64" s="104"/>
      <c r="Y64" s="104"/>
      <c r="Z64" s="104"/>
      <c r="AA64" s="104"/>
      <c r="AB64" s="104"/>
      <c r="AC64" s="104"/>
      <c r="AD64" s="104"/>
      <c r="AE64" s="104"/>
    </row>
    <row r="65" ht="11.25" customHeight="1">
      <c r="A65" s="135" t="s">
        <v>3697</v>
      </c>
      <c r="B65" s="135" t="s">
        <v>3698</v>
      </c>
      <c r="C65" s="97" t="s">
        <v>100</v>
      </c>
      <c r="D65" s="136" t="s">
        <v>3699</v>
      </c>
      <c r="E65" s="498" t="s">
        <v>3700</v>
      </c>
      <c r="F65" s="98">
        <v>2024.0</v>
      </c>
      <c r="G65" s="98"/>
      <c r="H65" s="316">
        <v>77.0</v>
      </c>
      <c r="I65" s="521">
        <v>1.0</v>
      </c>
      <c r="J65" s="499">
        <v>1.0</v>
      </c>
      <c r="K65" s="499">
        <v>1.0</v>
      </c>
      <c r="L65" s="187">
        <v>77.0</v>
      </c>
      <c r="M65" s="187">
        <v>38.5</v>
      </c>
      <c r="N65" s="103" t="s">
        <v>108</v>
      </c>
      <c r="O65" s="104"/>
      <c r="P65" s="104"/>
      <c r="Q65" s="104"/>
      <c r="R65" s="104"/>
      <c r="S65" s="104"/>
      <c r="T65" s="104"/>
      <c r="U65" s="104"/>
      <c r="V65" s="104"/>
      <c r="W65" s="104"/>
      <c r="X65" s="104"/>
      <c r="Y65" s="104"/>
      <c r="Z65" s="104"/>
      <c r="AA65" s="104"/>
      <c r="AB65" s="104"/>
      <c r="AC65" s="104"/>
      <c r="AD65" s="104"/>
      <c r="AE65" s="104"/>
    </row>
    <row r="66" ht="11.25" customHeight="1">
      <c r="A66" s="135" t="s">
        <v>3701</v>
      </c>
      <c r="B66" s="135" t="s">
        <v>3698</v>
      </c>
      <c r="C66" s="97" t="s">
        <v>100</v>
      </c>
      <c r="D66" s="136" t="s">
        <v>3699</v>
      </c>
      <c r="E66" s="498" t="s">
        <v>3702</v>
      </c>
      <c r="F66" s="98">
        <v>2024.0</v>
      </c>
      <c r="G66" s="98"/>
      <c r="H66" s="316">
        <v>119.0</v>
      </c>
      <c r="I66" s="521">
        <v>1.0</v>
      </c>
      <c r="J66" s="499">
        <v>1.0</v>
      </c>
      <c r="K66" s="499">
        <v>1.0</v>
      </c>
      <c r="L66" s="187">
        <v>119.0</v>
      </c>
      <c r="M66" s="187">
        <v>59.5</v>
      </c>
      <c r="N66" s="103" t="s">
        <v>108</v>
      </c>
      <c r="O66" s="104"/>
      <c r="P66" s="104"/>
      <c r="Q66" s="104"/>
      <c r="R66" s="104"/>
      <c r="S66" s="104"/>
      <c r="T66" s="104"/>
      <c r="U66" s="104"/>
      <c r="V66" s="104"/>
      <c r="W66" s="104"/>
      <c r="X66" s="104"/>
      <c r="Y66" s="104"/>
      <c r="Z66" s="104"/>
      <c r="AA66" s="104"/>
      <c r="AB66" s="104"/>
      <c r="AC66" s="104"/>
      <c r="AD66" s="104"/>
      <c r="AE66" s="104"/>
    </row>
    <row r="67" ht="11.25" customHeight="1">
      <c r="A67" s="135" t="s">
        <v>3703</v>
      </c>
      <c r="B67" s="135" t="s">
        <v>3704</v>
      </c>
      <c r="C67" s="97" t="s">
        <v>100</v>
      </c>
      <c r="D67" s="136" t="s">
        <v>3705</v>
      </c>
      <c r="E67" s="498" t="s">
        <v>3049</v>
      </c>
      <c r="F67" s="98">
        <v>2024.0</v>
      </c>
      <c r="G67" s="98"/>
      <c r="H67" s="316">
        <v>333.0</v>
      </c>
      <c r="I67" s="521">
        <v>6.0</v>
      </c>
      <c r="J67" s="499">
        <v>6.0</v>
      </c>
      <c r="K67" s="499">
        <v>6.0</v>
      </c>
      <c r="L67" s="187" t="s">
        <v>3696</v>
      </c>
      <c r="M67" s="187">
        <v>111.0</v>
      </c>
      <c r="N67" s="103" t="s">
        <v>108</v>
      </c>
      <c r="O67" s="104"/>
      <c r="P67" s="104"/>
      <c r="Q67" s="104"/>
      <c r="R67" s="104"/>
      <c r="S67" s="104"/>
      <c r="T67" s="104"/>
      <c r="U67" s="104"/>
      <c r="V67" s="104"/>
      <c r="W67" s="104"/>
      <c r="X67" s="104"/>
      <c r="Y67" s="104"/>
      <c r="Z67" s="104"/>
      <c r="AA67" s="104"/>
      <c r="AB67" s="104"/>
      <c r="AC67" s="104"/>
      <c r="AD67" s="104"/>
      <c r="AE67" s="104"/>
    </row>
    <row r="68" ht="11.25" customHeight="1">
      <c r="A68" s="135" t="s">
        <v>3706</v>
      </c>
      <c r="B68" s="135" t="s">
        <v>3707</v>
      </c>
      <c r="C68" s="97" t="s">
        <v>100</v>
      </c>
      <c r="D68" s="136" t="s">
        <v>3699</v>
      </c>
      <c r="E68" s="498" t="s">
        <v>3708</v>
      </c>
      <c r="F68" s="98">
        <v>2024.0</v>
      </c>
      <c r="G68" s="98"/>
      <c r="H68" s="316">
        <v>210.0</v>
      </c>
      <c r="I68" s="499"/>
      <c r="J68" s="499">
        <v>2.0</v>
      </c>
      <c r="K68" s="499">
        <v>3.0</v>
      </c>
      <c r="L68" s="187">
        <v>210.0</v>
      </c>
      <c r="M68" s="187">
        <v>52.5</v>
      </c>
      <c r="N68" s="103" t="s">
        <v>108</v>
      </c>
      <c r="O68" s="104"/>
      <c r="P68" s="104"/>
      <c r="Q68" s="104"/>
      <c r="R68" s="104"/>
      <c r="S68" s="104"/>
      <c r="T68" s="104"/>
      <c r="U68" s="104"/>
      <c r="V68" s="104"/>
      <c r="W68" s="104"/>
      <c r="X68" s="104"/>
      <c r="Y68" s="104"/>
      <c r="Z68" s="104"/>
      <c r="AA68" s="104"/>
      <c r="AB68" s="104"/>
      <c r="AC68" s="104"/>
      <c r="AD68" s="104"/>
      <c r="AE68" s="104"/>
    </row>
    <row r="69" ht="11.25" customHeight="1">
      <c r="A69" s="135" t="s">
        <v>3709</v>
      </c>
      <c r="B69" s="135" t="s">
        <v>3710</v>
      </c>
      <c r="C69" s="97" t="s">
        <v>100</v>
      </c>
      <c r="D69" s="136" t="s">
        <v>3699</v>
      </c>
      <c r="E69" s="498" t="s">
        <v>3711</v>
      </c>
      <c r="F69" s="98">
        <v>2024.0</v>
      </c>
      <c r="G69" s="98"/>
      <c r="H69" s="316">
        <v>116.0</v>
      </c>
      <c r="I69" s="499"/>
      <c r="J69" s="499">
        <v>1.0</v>
      </c>
      <c r="K69" s="499">
        <v>2.0</v>
      </c>
      <c r="L69" s="187">
        <v>116.0</v>
      </c>
      <c r="M69" s="187">
        <v>58.0</v>
      </c>
      <c r="N69" s="103" t="s">
        <v>108</v>
      </c>
      <c r="O69" s="104"/>
      <c r="P69" s="104"/>
      <c r="Q69" s="104"/>
      <c r="R69" s="104"/>
      <c r="S69" s="104"/>
      <c r="T69" s="104"/>
      <c r="U69" s="104"/>
      <c r="V69" s="104"/>
      <c r="W69" s="104"/>
      <c r="X69" s="104"/>
      <c r="Y69" s="104"/>
      <c r="Z69" s="104"/>
      <c r="AA69" s="104"/>
      <c r="AB69" s="104"/>
      <c r="AC69" s="104"/>
      <c r="AD69" s="104"/>
      <c r="AE69" s="104"/>
    </row>
    <row r="70" ht="11.25" customHeight="1">
      <c r="A70" s="135" t="s">
        <v>3712</v>
      </c>
      <c r="B70" s="135" t="s">
        <v>3713</v>
      </c>
      <c r="C70" s="97" t="s">
        <v>100</v>
      </c>
      <c r="D70" s="136" t="s">
        <v>3714</v>
      </c>
      <c r="E70" s="498" t="s">
        <v>3049</v>
      </c>
      <c r="F70" s="98">
        <v>2024.0</v>
      </c>
      <c r="G70" s="98" t="s">
        <v>3715</v>
      </c>
      <c r="H70" s="316">
        <v>333.0</v>
      </c>
      <c r="I70" s="499">
        <v>6.0</v>
      </c>
      <c r="J70" s="499">
        <v>6.0</v>
      </c>
      <c r="K70" s="499">
        <v>6.0</v>
      </c>
      <c r="L70" s="187" t="s">
        <v>3716</v>
      </c>
      <c r="M70" s="187">
        <v>55.5</v>
      </c>
      <c r="N70" s="103" t="s">
        <v>115</v>
      </c>
      <c r="O70" s="104"/>
      <c r="P70" s="104"/>
      <c r="Q70" s="104"/>
      <c r="R70" s="104"/>
      <c r="S70" s="104"/>
      <c r="T70" s="104"/>
      <c r="U70" s="104"/>
      <c r="V70" s="104"/>
      <c r="W70" s="104"/>
      <c r="X70" s="104"/>
      <c r="Y70" s="104"/>
      <c r="Z70" s="104"/>
      <c r="AA70" s="104"/>
      <c r="AB70" s="104"/>
      <c r="AC70" s="104"/>
      <c r="AD70" s="104"/>
      <c r="AE70" s="104"/>
    </row>
    <row r="71" ht="11.25" customHeight="1">
      <c r="A71" s="135" t="s">
        <v>3717</v>
      </c>
      <c r="B71" s="135" t="s">
        <v>2841</v>
      </c>
      <c r="C71" s="97" t="s">
        <v>100</v>
      </c>
      <c r="D71" s="136" t="s">
        <v>3714</v>
      </c>
      <c r="E71" s="498" t="s">
        <v>3049</v>
      </c>
      <c r="F71" s="98">
        <v>2024.0</v>
      </c>
      <c r="G71" s="98" t="s">
        <v>3715</v>
      </c>
      <c r="H71" s="316">
        <v>30.0</v>
      </c>
      <c r="I71" s="499">
        <v>1.0</v>
      </c>
      <c r="J71" s="499">
        <v>1.0</v>
      </c>
      <c r="K71" s="499">
        <v>1.0</v>
      </c>
      <c r="L71" s="187">
        <v>30.0</v>
      </c>
      <c r="M71" s="187">
        <v>30.0</v>
      </c>
      <c r="N71" s="103" t="s">
        <v>115</v>
      </c>
      <c r="O71" s="104"/>
      <c r="P71" s="104"/>
      <c r="Q71" s="104"/>
      <c r="R71" s="104"/>
      <c r="S71" s="104"/>
      <c r="T71" s="104"/>
      <c r="U71" s="104"/>
      <c r="V71" s="104"/>
      <c r="W71" s="104"/>
      <c r="X71" s="104"/>
      <c r="Y71" s="104"/>
      <c r="Z71" s="104"/>
      <c r="AA71" s="104"/>
      <c r="AB71" s="104"/>
      <c r="AC71" s="104"/>
      <c r="AD71" s="104"/>
      <c r="AE71" s="104"/>
    </row>
    <row r="72" ht="11.25" customHeight="1">
      <c r="A72" s="135" t="s">
        <v>3718</v>
      </c>
      <c r="B72" s="135" t="s">
        <v>3719</v>
      </c>
      <c r="C72" s="97" t="s">
        <v>100</v>
      </c>
      <c r="D72" s="136" t="s">
        <v>3714</v>
      </c>
      <c r="E72" s="498" t="s">
        <v>3049</v>
      </c>
      <c r="F72" s="98">
        <v>2024.0</v>
      </c>
      <c r="G72" s="98" t="s">
        <v>3715</v>
      </c>
      <c r="H72" s="316">
        <v>5.0</v>
      </c>
      <c r="I72" s="499">
        <v>2.0</v>
      </c>
      <c r="J72" s="499">
        <v>1.0</v>
      </c>
      <c r="K72" s="499">
        <v>2.0</v>
      </c>
      <c r="L72" s="187">
        <v>10.0</v>
      </c>
      <c r="M72" s="187">
        <v>5.0</v>
      </c>
      <c r="N72" s="103" t="s">
        <v>115</v>
      </c>
      <c r="O72" s="104"/>
      <c r="P72" s="104"/>
      <c r="Q72" s="104"/>
      <c r="R72" s="104"/>
      <c r="S72" s="104"/>
      <c r="T72" s="104"/>
      <c r="U72" s="104"/>
      <c r="V72" s="104"/>
      <c r="W72" s="104"/>
      <c r="X72" s="104"/>
      <c r="Y72" s="104"/>
      <c r="Z72" s="104"/>
      <c r="AA72" s="104"/>
      <c r="AB72" s="104"/>
      <c r="AC72" s="104"/>
      <c r="AD72" s="104"/>
      <c r="AE72" s="104"/>
    </row>
    <row r="73" ht="11.25" customHeight="1">
      <c r="A73" s="135" t="s">
        <v>3720</v>
      </c>
      <c r="B73" s="135" t="s">
        <v>3721</v>
      </c>
      <c r="C73" s="97" t="s">
        <v>100</v>
      </c>
      <c r="D73" s="136" t="s">
        <v>3722</v>
      </c>
      <c r="E73" s="498" t="s">
        <v>3723</v>
      </c>
      <c r="F73" s="98">
        <v>2024.0</v>
      </c>
      <c r="G73" s="98" t="s">
        <v>3578</v>
      </c>
      <c r="H73" s="316">
        <v>144.0</v>
      </c>
      <c r="I73" s="499">
        <v>1.0</v>
      </c>
      <c r="J73" s="499">
        <v>1.0</v>
      </c>
      <c r="K73" s="499">
        <v>1.0</v>
      </c>
      <c r="L73" s="187">
        <v>144.0</v>
      </c>
      <c r="M73" s="187">
        <v>144.0</v>
      </c>
      <c r="N73" s="103" t="s">
        <v>116</v>
      </c>
      <c r="O73" s="104"/>
      <c r="P73" s="104"/>
      <c r="Q73" s="104"/>
      <c r="R73" s="104"/>
      <c r="S73" s="104"/>
      <c r="T73" s="104"/>
      <c r="U73" s="104"/>
      <c r="V73" s="104"/>
      <c r="W73" s="104"/>
      <c r="X73" s="104"/>
      <c r="Y73" s="104"/>
      <c r="Z73" s="104"/>
      <c r="AA73" s="104"/>
      <c r="AB73" s="104"/>
      <c r="AC73" s="104"/>
      <c r="AD73" s="104"/>
      <c r="AE73" s="104"/>
    </row>
    <row r="74" ht="11.25" customHeight="1">
      <c r="A74" s="135" t="s">
        <v>3724</v>
      </c>
      <c r="B74" s="135" t="s">
        <v>3725</v>
      </c>
      <c r="C74" s="97" t="s">
        <v>100</v>
      </c>
      <c r="D74" s="136" t="s">
        <v>3726</v>
      </c>
      <c r="E74" s="498" t="s">
        <v>3727</v>
      </c>
      <c r="F74" s="98">
        <v>2024.0</v>
      </c>
      <c r="G74" s="98" t="s">
        <v>3578</v>
      </c>
      <c r="H74" s="316">
        <v>12.0</v>
      </c>
      <c r="I74" s="499">
        <v>1.0</v>
      </c>
      <c r="J74" s="499">
        <v>1.0</v>
      </c>
      <c r="K74" s="499">
        <v>1.0</v>
      </c>
      <c r="L74" s="187">
        <v>24.0</v>
      </c>
      <c r="M74" s="187">
        <v>24.0</v>
      </c>
      <c r="N74" s="103" t="s">
        <v>116</v>
      </c>
      <c r="O74" s="104"/>
      <c r="P74" s="104"/>
      <c r="Q74" s="104"/>
      <c r="R74" s="104"/>
      <c r="S74" s="104"/>
      <c r="T74" s="104"/>
      <c r="U74" s="104"/>
      <c r="V74" s="104"/>
      <c r="W74" s="104"/>
      <c r="X74" s="104"/>
      <c r="Y74" s="104"/>
      <c r="Z74" s="104"/>
      <c r="AA74" s="104"/>
      <c r="AB74" s="104"/>
      <c r="AC74" s="104"/>
      <c r="AD74" s="104"/>
      <c r="AE74" s="104"/>
    </row>
    <row r="75" ht="11.25" customHeight="1">
      <c r="A75" s="135" t="s">
        <v>3728</v>
      </c>
      <c r="B75" s="135" t="s">
        <v>3729</v>
      </c>
      <c r="C75" s="97" t="s">
        <v>100</v>
      </c>
      <c r="D75" s="136" t="s">
        <v>3726</v>
      </c>
      <c r="E75" s="498" t="s">
        <v>3727</v>
      </c>
      <c r="F75" s="98">
        <v>2024.0</v>
      </c>
      <c r="G75" s="98" t="s">
        <v>3578</v>
      </c>
      <c r="H75" s="316">
        <v>25.0</v>
      </c>
      <c r="I75" s="499">
        <v>1.0</v>
      </c>
      <c r="J75" s="499">
        <v>1.0</v>
      </c>
      <c r="K75" s="499">
        <v>1.0</v>
      </c>
      <c r="L75" s="187">
        <v>50.0</v>
      </c>
      <c r="M75" s="187">
        <v>50.0</v>
      </c>
      <c r="N75" s="103" t="s">
        <v>116</v>
      </c>
      <c r="O75" s="104"/>
      <c r="P75" s="104"/>
      <c r="Q75" s="104"/>
      <c r="R75" s="104"/>
      <c r="S75" s="104"/>
      <c r="T75" s="104"/>
      <c r="U75" s="104"/>
      <c r="V75" s="104"/>
      <c r="W75" s="104"/>
      <c r="X75" s="104"/>
      <c r="Y75" s="104"/>
      <c r="Z75" s="104"/>
      <c r="AA75" s="104"/>
      <c r="AB75" s="104"/>
      <c r="AC75" s="104"/>
      <c r="AD75" s="104"/>
      <c r="AE75" s="104"/>
    </row>
    <row r="76" ht="11.25" customHeight="1">
      <c r="A76" s="135" t="s">
        <v>3730</v>
      </c>
      <c r="B76" s="135" t="s">
        <v>3731</v>
      </c>
      <c r="C76" s="97" t="s">
        <v>100</v>
      </c>
      <c r="D76" s="136" t="s">
        <v>3732</v>
      </c>
      <c r="E76" s="498" t="s">
        <v>3733</v>
      </c>
      <c r="F76" s="98">
        <v>2024.0</v>
      </c>
      <c r="G76" s="98" t="s">
        <v>3681</v>
      </c>
      <c r="H76" s="316">
        <v>335.0</v>
      </c>
      <c r="I76" s="499">
        <v>6.0</v>
      </c>
      <c r="J76" s="499">
        <v>6.0</v>
      </c>
      <c r="K76" s="499"/>
      <c r="L76" s="187">
        <v>335.0</v>
      </c>
      <c r="M76" s="187">
        <v>55.8</v>
      </c>
      <c r="N76" s="103" t="s">
        <v>118</v>
      </c>
      <c r="O76" s="104"/>
      <c r="P76" s="104"/>
      <c r="Q76" s="104"/>
      <c r="R76" s="104"/>
      <c r="S76" s="104"/>
      <c r="T76" s="104"/>
      <c r="U76" s="104"/>
      <c r="V76" s="104"/>
      <c r="W76" s="104"/>
      <c r="X76" s="104"/>
      <c r="Y76" s="104"/>
      <c r="Z76" s="104"/>
      <c r="AA76" s="104"/>
      <c r="AB76" s="104"/>
      <c r="AC76" s="104"/>
      <c r="AD76" s="104"/>
      <c r="AE76" s="104"/>
    </row>
    <row r="77" ht="11.25" customHeight="1">
      <c r="A77" s="135" t="s">
        <v>3734</v>
      </c>
      <c r="B77" s="135" t="s">
        <v>3735</v>
      </c>
      <c r="C77" s="97" t="s">
        <v>100</v>
      </c>
      <c r="D77" s="136" t="s">
        <v>3736</v>
      </c>
      <c r="E77" s="498" t="s">
        <v>3737</v>
      </c>
      <c r="F77" s="98">
        <v>2024.0</v>
      </c>
      <c r="G77" s="98"/>
      <c r="H77" s="316">
        <v>175.0</v>
      </c>
      <c r="I77" s="499">
        <v>1.0</v>
      </c>
      <c r="J77" s="499">
        <v>1.0</v>
      </c>
      <c r="K77" s="499">
        <v>1.0</v>
      </c>
      <c r="L77" s="187">
        <v>175.0</v>
      </c>
      <c r="M77" s="187">
        <v>175.0</v>
      </c>
      <c r="N77" s="103" t="s">
        <v>119</v>
      </c>
      <c r="O77" s="104"/>
      <c r="P77" s="104"/>
      <c r="Q77" s="104"/>
      <c r="R77" s="104"/>
      <c r="S77" s="104"/>
      <c r="T77" s="104"/>
      <c r="U77" s="104"/>
      <c r="V77" s="104"/>
      <c r="W77" s="104"/>
      <c r="X77" s="104"/>
      <c r="Y77" s="104"/>
      <c r="Z77" s="104"/>
      <c r="AA77" s="104"/>
      <c r="AB77" s="104"/>
      <c r="AC77" s="104"/>
      <c r="AD77" s="104"/>
      <c r="AE77" s="104"/>
    </row>
    <row r="78" ht="11.25" customHeight="1">
      <c r="A78" s="135" t="s">
        <v>3738</v>
      </c>
      <c r="B78" s="135" t="s">
        <v>3735</v>
      </c>
      <c r="C78" s="97" t="s">
        <v>100</v>
      </c>
      <c r="D78" s="136" t="s">
        <v>3736</v>
      </c>
      <c r="E78" s="498" t="s">
        <v>3739</v>
      </c>
      <c r="F78" s="98">
        <v>2024.0</v>
      </c>
      <c r="G78" s="98"/>
      <c r="H78" s="316">
        <v>146.0</v>
      </c>
      <c r="I78" s="499">
        <v>1.0</v>
      </c>
      <c r="J78" s="499">
        <v>1.0</v>
      </c>
      <c r="K78" s="499">
        <v>1.0</v>
      </c>
      <c r="L78" s="187">
        <v>146.0</v>
      </c>
      <c r="M78" s="187">
        <v>146.0</v>
      </c>
      <c r="N78" s="103" t="s">
        <v>119</v>
      </c>
      <c r="O78" s="104"/>
      <c r="P78" s="104"/>
      <c r="Q78" s="104"/>
      <c r="R78" s="104"/>
      <c r="S78" s="104"/>
      <c r="T78" s="104"/>
      <c r="U78" s="104"/>
      <c r="V78" s="104"/>
      <c r="W78" s="104"/>
      <c r="X78" s="104"/>
      <c r="Y78" s="104"/>
      <c r="Z78" s="104"/>
      <c r="AA78" s="104"/>
      <c r="AB78" s="104"/>
      <c r="AC78" s="104"/>
      <c r="AD78" s="104"/>
      <c r="AE78" s="104"/>
    </row>
    <row r="79" ht="11.25" customHeight="1">
      <c r="A79" s="135" t="s">
        <v>3740</v>
      </c>
      <c r="B79" s="135" t="s">
        <v>3741</v>
      </c>
      <c r="C79" s="97" t="s">
        <v>100</v>
      </c>
      <c r="D79" s="136" t="s">
        <v>3736</v>
      </c>
      <c r="E79" s="498" t="s">
        <v>3737</v>
      </c>
      <c r="F79" s="98">
        <v>2024.0</v>
      </c>
      <c r="G79" s="98"/>
      <c r="H79" s="316" t="s">
        <v>3742</v>
      </c>
      <c r="I79" s="499">
        <v>2.0</v>
      </c>
      <c r="J79" s="499">
        <v>2.0</v>
      </c>
      <c r="K79" s="499">
        <v>2.0</v>
      </c>
      <c r="L79" s="187">
        <v>24.0</v>
      </c>
      <c r="M79" s="187">
        <v>12.0</v>
      </c>
      <c r="N79" s="103" t="s">
        <v>119</v>
      </c>
      <c r="O79" s="104"/>
      <c r="P79" s="104"/>
      <c r="Q79" s="104"/>
      <c r="R79" s="104"/>
      <c r="S79" s="104"/>
      <c r="T79" s="104"/>
      <c r="U79" s="104"/>
      <c r="V79" s="104"/>
      <c r="W79" s="104"/>
      <c r="X79" s="104"/>
      <c r="Y79" s="104"/>
      <c r="Z79" s="104"/>
      <c r="AA79" s="104"/>
      <c r="AB79" s="104"/>
      <c r="AC79" s="104"/>
      <c r="AD79" s="104"/>
      <c r="AE79" s="104"/>
    </row>
    <row r="80" ht="11.25" customHeight="1">
      <c r="A80" s="135" t="s">
        <v>3743</v>
      </c>
      <c r="B80" s="135" t="s">
        <v>120</v>
      </c>
      <c r="C80" s="97" t="s">
        <v>100</v>
      </c>
      <c r="D80" s="136" t="s">
        <v>3744</v>
      </c>
      <c r="E80" s="498">
        <v>2024.0</v>
      </c>
      <c r="F80" s="98" t="s">
        <v>3745</v>
      </c>
      <c r="G80" s="98" t="s">
        <v>3746</v>
      </c>
      <c r="H80" s="316">
        <v>10.0</v>
      </c>
      <c r="I80" s="499">
        <v>1.0</v>
      </c>
      <c r="J80" s="499">
        <v>1.0</v>
      </c>
      <c r="K80" s="499">
        <v>1.0</v>
      </c>
      <c r="L80" s="187">
        <v>40.0</v>
      </c>
      <c r="M80" s="187">
        <v>40.0</v>
      </c>
      <c r="N80" s="103" t="s">
        <v>120</v>
      </c>
      <c r="O80" s="104"/>
      <c r="P80" s="104"/>
      <c r="Q80" s="104"/>
      <c r="R80" s="104"/>
      <c r="S80" s="104"/>
      <c r="T80" s="104"/>
      <c r="U80" s="104"/>
      <c r="V80" s="104"/>
      <c r="W80" s="104"/>
      <c r="X80" s="104"/>
      <c r="Y80" s="104"/>
      <c r="Z80" s="104"/>
      <c r="AA80" s="104"/>
      <c r="AB80" s="104"/>
      <c r="AC80" s="104"/>
      <c r="AD80" s="104"/>
      <c r="AE80" s="104"/>
    </row>
    <row r="81" ht="11.25" customHeight="1">
      <c r="A81" s="135" t="s">
        <v>3692</v>
      </c>
      <c r="B81" s="135" t="s">
        <v>3747</v>
      </c>
      <c r="C81" s="97" t="s">
        <v>100</v>
      </c>
      <c r="D81" s="136" t="s">
        <v>3732</v>
      </c>
      <c r="E81" s="498" t="s">
        <v>3748</v>
      </c>
      <c r="F81" s="98">
        <v>2024.0</v>
      </c>
      <c r="G81" s="98" t="s">
        <v>3658</v>
      </c>
      <c r="H81" s="316">
        <v>333.0</v>
      </c>
      <c r="I81" s="499">
        <v>6.0</v>
      </c>
      <c r="J81" s="499">
        <v>6.0</v>
      </c>
      <c r="K81" s="499">
        <v>6.0</v>
      </c>
      <c r="L81" s="187">
        <v>333.0</v>
      </c>
      <c r="M81" s="187">
        <v>55.5</v>
      </c>
      <c r="N81" s="103" t="s">
        <v>120</v>
      </c>
      <c r="O81" s="104"/>
      <c r="P81" s="104"/>
      <c r="Q81" s="104"/>
      <c r="R81" s="104"/>
      <c r="S81" s="104"/>
      <c r="T81" s="104"/>
      <c r="U81" s="104"/>
      <c r="V81" s="104"/>
      <c r="W81" s="104"/>
      <c r="X81" s="104"/>
      <c r="Y81" s="104"/>
      <c r="Z81" s="104"/>
      <c r="AA81" s="104"/>
      <c r="AB81" s="104"/>
      <c r="AC81" s="104"/>
      <c r="AD81" s="104"/>
      <c r="AE81" s="104"/>
    </row>
    <row r="82" ht="11.25" customHeight="1">
      <c r="A82" s="135" t="s">
        <v>3692</v>
      </c>
      <c r="B82" s="135" t="s">
        <v>3749</v>
      </c>
      <c r="C82" s="97" t="s">
        <v>100</v>
      </c>
      <c r="D82" s="136" t="s">
        <v>3732</v>
      </c>
      <c r="E82" s="498" t="s">
        <v>3750</v>
      </c>
      <c r="F82" s="98">
        <v>2024.0</v>
      </c>
      <c r="G82" s="98" t="s">
        <v>3658</v>
      </c>
      <c r="H82" s="316">
        <v>18.0</v>
      </c>
      <c r="I82" s="499">
        <v>1.0</v>
      </c>
      <c r="J82" s="499">
        <v>1.0</v>
      </c>
      <c r="K82" s="499">
        <v>1.0</v>
      </c>
      <c r="L82" s="187">
        <v>36.0</v>
      </c>
      <c r="M82" s="187">
        <v>36.0</v>
      </c>
      <c r="N82" s="103" t="s">
        <v>120</v>
      </c>
      <c r="O82" s="104"/>
      <c r="P82" s="104"/>
      <c r="Q82" s="104"/>
      <c r="R82" s="104"/>
      <c r="S82" s="104"/>
      <c r="T82" s="104"/>
      <c r="U82" s="104"/>
      <c r="V82" s="104"/>
      <c r="W82" s="104"/>
      <c r="X82" s="104"/>
      <c r="Y82" s="104"/>
      <c r="Z82" s="104"/>
      <c r="AA82" s="104"/>
      <c r="AB82" s="104"/>
      <c r="AC82" s="104"/>
      <c r="AD82" s="104"/>
      <c r="AE82" s="104"/>
    </row>
    <row r="83" ht="11.25" customHeight="1">
      <c r="A83" s="135" t="s">
        <v>3751</v>
      </c>
      <c r="B83" s="135" t="s">
        <v>3749</v>
      </c>
      <c r="C83" s="97" t="s">
        <v>100</v>
      </c>
      <c r="D83" s="136" t="s">
        <v>3752</v>
      </c>
      <c r="E83" s="498" t="s">
        <v>3753</v>
      </c>
      <c r="F83" s="98">
        <v>2024.0</v>
      </c>
      <c r="G83" s="98" t="s">
        <v>3681</v>
      </c>
      <c r="H83" s="316">
        <v>10.0</v>
      </c>
      <c r="I83" s="499">
        <v>1.0</v>
      </c>
      <c r="J83" s="499">
        <v>1.0</v>
      </c>
      <c r="K83" s="499">
        <v>1.0</v>
      </c>
      <c r="L83" s="187">
        <v>40.0</v>
      </c>
      <c r="M83" s="187">
        <v>40.0</v>
      </c>
      <c r="N83" s="103" t="s">
        <v>120</v>
      </c>
      <c r="O83" s="104"/>
      <c r="P83" s="104"/>
      <c r="Q83" s="104"/>
      <c r="R83" s="104"/>
      <c r="S83" s="104"/>
      <c r="T83" s="104"/>
      <c r="U83" s="104"/>
      <c r="V83" s="104"/>
      <c r="W83" s="104"/>
      <c r="X83" s="104"/>
      <c r="Y83" s="104"/>
      <c r="Z83" s="104"/>
      <c r="AA83" s="104"/>
      <c r="AB83" s="104"/>
      <c r="AC83" s="104"/>
      <c r="AD83" s="104"/>
      <c r="AE83" s="104"/>
    </row>
    <row r="84" ht="11.25" customHeight="1">
      <c r="A84" s="135" t="s">
        <v>3692</v>
      </c>
      <c r="B84" s="135" t="s">
        <v>3754</v>
      </c>
      <c r="C84" s="97" t="s">
        <v>100</v>
      </c>
      <c r="D84" s="136" t="s">
        <v>3618</v>
      </c>
      <c r="E84" s="498" t="s">
        <v>3049</v>
      </c>
      <c r="F84" s="98">
        <v>2024.0</v>
      </c>
      <c r="G84" s="98" t="s">
        <v>3755</v>
      </c>
      <c r="H84" s="316">
        <v>329.0</v>
      </c>
      <c r="I84" s="499">
        <v>6.0</v>
      </c>
      <c r="J84" s="499">
        <v>6.0</v>
      </c>
      <c r="K84" s="499">
        <v>6.0</v>
      </c>
      <c r="L84" s="187">
        <v>329.0</v>
      </c>
      <c r="M84" s="187">
        <v>54.8</v>
      </c>
      <c r="N84" s="103" t="s">
        <v>3170</v>
      </c>
      <c r="O84" s="104"/>
      <c r="P84" s="104"/>
      <c r="Q84" s="104"/>
      <c r="R84" s="104"/>
      <c r="S84" s="104"/>
      <c r="T84" s="104"/>
      <c r="U84" s="104"/>
      <c r="V84" s="104"/>
      <c r="W84" s="104"/>
      <c r="X84" s="104"/>
      <c r="Y84" s="104"/>
      <c r="Z84" s="104"/>
      <c r="AA84" s="104"/>
      <c r="AB84" s="104"/>
      <c r="AC84" s="104"/>
      <c r="AD84" s="104"/>
      <c r="AE84" s="104"/>
    </row>
    <row r="85" ht="11.25" customHeight="1">
      <c r="A85" s="135" t="s">
        <v>3692</v>
      </c>
      <c r="B85" s="135" t="s">
        <v>3756</v>
      </c>
      <c r="C85" s="97" t="s">
        <v>100</v>
      </c>
      <c r="D85" s="136" t="s">
        <v>3618</v>
      </c>
      <c r="E85" s="498" t="s">
        <v>3049</v>
      </c>
      <c r="F85" s="98">
        <v>2024.0</v>
      </c>
      <c r="G85" s="98" t="s">
        <v>3755</v>
      </c>
      <c r="H85" s="316">
        <v>7.0</v>
      </c>
      <c r="I85" s="499">
        <v>1.0</v>
      </c>
      <c r="J85" s="499">
        <v>1.0</v>
      </c>
      <c r="K85" s="499">
        <v>1.0</v>
      </c>
      <c r="L85" s="187">
        <v>14.0</v>
      </c>
      <c r="M85" s="187">
        <v>14.0</v>
      </c>
      <c r="N85" s="103" t="s">
        <v>3170</v>
      </c>
      <c r="O85" s="104"/>
      <c r="P85" s="104"/>
      <c r="Q85" s="104"/>
      <c r="R85" s="104"/>
      <c r="S85" s="104"/>
      <c r="T85" s="104"/>
      <c r="U85" s="104"/>
      <c r="V85" s="104"/>
      <c r="W85" s="104"/>
      <c r="X85" s="104"/>
      <c r="Y85" s="104"/>
      <c r="Z85" s="104"/>
      <c r="AA85" s="104"/>
      <c r="AB85" s="104"/>
      <c r="AC85" s="104"/>
      <c r="AD85" s="104"/>
      <c r="AE85" s="104"/>
    </row>
    <row r="86" ht="11.25" customHeight="1">
      <c r="A86" s="135" t="s">
        <v>3757</v>
      </c>
      <c r="B86" s="135" t="s">
        <v>3756</v>
      </c>
      <c r="C86" s="97" t="s">
        <v>100</v>
      </c>
      <c r="D86" s="136" t="s">
        <v>3758</v>
      </c>
      <c r="E86" s="498" t="s">
        <v>3759</v>
      </c>
      <c r="F86" s="98">
        <v>2024.0</v>
      </c>
      <c r="G86" s="98" t="s">
        <v>3760</v>
      </c>
      <c r="H86" s="316">
        <v>7.0</v>
      </c>
      <c r="I86" s="499">
        <v>1.0</v>
      </c>
      <c r="J86" s="499">
        <v>1.0</v>
      </c>
      <c r="K86" s="499">
        <v>1.0</v>
      </c>
      <c r="L86" s="187">
        <v>14.0</v>
      </c>
      <c r="M86" s="187">
        <v>14.0</v>
      </c>
      <c r="N86" s="103" t="s">
        <v>3170</v>
      </c>
      <c r="O86" s="104"/>
      <c r="P86" s="104"/>
      <c r="Q86" s="104"/>
      <c r="R86" s="104"/>
      <c r="S86" s="104"/>
      <c r="T86" s="104"/>
      <c r="U86" s="104"/>
      <c r="V86" s="104"/>
      <c r="W86" s="104"/>
      <c r="X86" s="104"/>
      <c r="Y86" s="104"/>
      <c r="Z86" s="104"/>
      <c r="AA86" s="104"/>
      <c r="AB86" s="104"/>
      <c r="AC86" s="104"/>
      <c r="AD86" s="104"/>
      <c r="AE86" s="104"/>
    </row>
    <row r="87" ht="11.25" customHeight="1">
      <c r="A87" s="135" t="s">
        <v>3738</v>
      </c>
      <c r="B87" s="135" t="s">
        <v>3761</v>
      </c>
      <c r="C87" s="97" t="s">
        <v>100</v>
      </c>
      <c r="D87" s="136" t="s">
        <v>3762</v>
      </c>
      <c r="E87" s="498" t="s">
        <v>3763</v>
      </c>
      <c r="F87" s="98">
        <v>2024.0</v>
      </c>
      <c r="G87" s="98" t="s">
        <v>3764</v>
      </c>
      <c r="H87" s="316">
        <v>146.0</v>
      </c>
      <c r="I87" s="499">
        <v>3.0</v>
      </c>
      <c r="J87" s="499">
        <v>1.0</v>
      </c>
      <c r="K87" s="499">
        <v>12.0</v>
      </c>
      <c r="L87" s="187" t="s">
        <v>3765</v>
      </c>
      <c r="M87" s="187">
        <v>40.0</v>
      </c>
      <c r="N87" s="103" t="s">
        <v>124</v>
      </c>
      <c r="O87" s="104"/>
      <c r="P87" s="104"/>
      <c r="Q87" s="104"/>
      <c r="R87" s="104"/>
      <c r="S87" s="104"/>
      <c r="T87" s="104"/>
      <c r="U87" s="104"/>
      <c r="V87" s="104"/>
      <c r="W87" s="104"/>
      <c r="X87" s="104"/>
      <c r="Y87" s="104"/>
      <c r="Z87" s="104"/>
      <c r="AA87" s="104"/>
      <c r="AB87" s="104"/>
      <c r="AC87" s="104"/>
      <c r="AD87" s="104"/>
      <c r="AE87" s="104"/>
    </row>
    <row r="88" ht="11.25" customHeight="1">
      <c r="A88" s="135" t="s">
        <v>3766</v>
      </c>
      <c r="B88" s="135" t="s">
        <v>3767</v>
      </c>
      <c r="C88" s="97" t="s">
        <v>100</v>
      </c>
      <c r="D88" s="136" t="s">
        <v>3762</v>
      </c>
      <c r="E88" s="498" t="s">
        <v>3768</v>
      </c>
      <c r="F88" s="98">
        <v>2024.0</v>
      </c>
      <c r="G88" s="98" t="s">
        <v>3769</v>
      </c>
      <c r="H88" s="316">
        <v>175.0</v>
      </c>
      <c r="I88" s="499">
        <v>3.0</v>
      </c>
      <c r="J88" s="499">
        <v>2.0</v>
      </c>
      <c r="K88" s="499">
        <v>12.0</v>
      </c>
      <c r="L88" s="187" t="s">
        <v>3770</v>
      </c>
      <c r="M88" s="187">
        <v>33.0</v>
      </c>
      <c r="N88" s="103" t="s">
        <v>124</v>
      </c>
      <c r="O88" s="104"/>
      <c r="P88" s="104"/>
      <c r="Q88" s="104"/>
      <c r="R88" s="104"/>
      <c r="S88" s="104"/>
      <c r="T88" s="104"/>
      <c r="U88" s="104"/>
      <c r="V88" s="104"/>
      <c r="W88" s="104"/>
      <c r="X88" s="104"/>
      <c r="Y88" s="104"/>
      <c r="Z88" s="104"/>
      <c r="AA88" s="104"/>
      <c r="AB88" s="104"/>
      <c r="AC88" s="104"/>
      <c r="AD88" s="104"/>
      <c r="AE88" s="104"/>
    </row>
    <row r="89" ht="11.25" customHeight="1">
      <c r="A89" s="135" t="s">
        <v>3771</v>
      </c>
      <c r="B89" s="135" t="s">
        <v>3772</v>
      </c>
      <c r="C89" s="97" t="s">
        <v>100</v>
      </c>
      <c r="D89" s="136" t="s">
        <v>3773</v>
      </c>
      <c r="E89" s="498" t="s">
        <v>3774</v>
      </c>
      <c r="F89" s="98">
        <v>2024.0</v>
      </c>
      <c r="G89" s="98" t="s">
        <v>3681</v>
      </c>
      <c r="H89" s="316">
        <v>515.0</v>
      </c>
      <c r="I89" s="499">
        <v>3.0</v>
      </c>
      <c r="J89" s="499">
        <v>3.0</v>
      </c>
      <c r="K89" s="499">
        <v>3.0</v>
      </c>
      <c r="L89" s="187" t="s">
        <v>3775</v>
      </c>
      <c r="M89" s="187">
        <v>6.6</v>
      </c>
      <c r="N89" s="103" t="s">
        <v>124</v>
      </c>
      <c r="O89" s="104"/>
      <c r="P89" s="104"/>
      <c r="Q89" s="104"/>
      <c r="R89" s="104"/>
      <c r="S89" s="104"/>
      <c r="T89" s="104"/>
      <c r="U89" s="104"/>
      <c r="V89" s="104"/>
      <c r="W89" s="104"/>
      <c r="X89" s="104"/>
      <c r="Y89" s="104"/>
      <c r="Z89" s="104"/>
      <c r="AA89" s="104"/>
      <c r="AB89" s="104"/>
      <c r="AC89" s="104"/>
      <c r="AD89" s="104"/>
      <c r="AE89" s="104"/>
    </row>
    <row r="90" ht="11.25" customHeight="1">
      <c r="A90" s="135" t="s">
        <v>3776</v>
      </c>
      <c r="B90" s="135" t="s">
        <v>3777</v>
      </c>
      <c r="C90" s="97" t="s">
        <v>100</v>
      </c>
      <c r="D90" s="136" t="s">
        <v>3778</v>
      </c>
      <c r="E90" s="498" t="s">
        <v>3779</v>
      </c>
      <c r="F90" s="98">
        <v>2024.0</v>
      </c>
      <c r="G90" s="98" t="s">
        <v>3780</v>
      </c>
      <c r="H90" s="316">
        <v>564.0</v>
      </c>
      <c r="I90" s="499">
        <v>2.0</v>
      </c>
      <c r="J90" s="499">
        <v>2.0</v>
      </c>
      <c r="K90" s="499">
        <v>2.0</v>
      </c>
      <c r="L90" s="187" t="s">
        <v>3781</v>
      </c>
      <c r="M90" s="187">
        <v>17.0</v>
      </c>
      <c r="N90" s="103" t="s">
        <v>119</v>
      </c>
      <c r="O90" s="104"/>
      <c r="P90" s="104"/>
      <c r="Q90" s="104"/>
      <c r="R90" s="104"/>
      <c r="S90" s="104"/>
      <c r="T90" s="104"/>
      <c r="U90" s="104"/>
      <c r="V90" s="104"/>
      <c r="W90" s="104"/>
      <c r="X90" s="104"/>
      <c r="Y90" s="104"/>
      <c r="Z90" s="104"/>
      <c r="AA90" s="104"/>
      <c r="AB90" s="104"/>
      <c r="AC90" s="104"/>
      <c r="AD90" s="104"/>
      <c r="AE90" s="104"/>
    </row>
    <row r="91" ht="11.25" customHeight="1">
      <c r="A91" s="135" t="s">
        <v>3776</v>
      </c>
      <c r="B91" s="135" t="s">
        <v>3777</v>
      </c>
      <c r="C91" s="97" t="s">
        <v>100</v>
      </c>
      <c r="D91" s="136" t="s">
        <v>3778</v>
      </c>
      <c r="E91" s="498" t="s">
        <v>3779</v>
      </c>
      <c r="F91" s="98">
        <v>2024.0</v>
      </c>
      <c r="G91" s="98" t="s">
        <v>3780</v>
      </c>
      <c r="H91" s="316">
        <v>564.0</v>
      </c>
      <c r="I91" s="499">
        <v>2.0</v>
      </c>
      <c r="J91" s="499">
        <v>2.0</v>
      </c>
      <c r="K91" s="499">
        <v>2.0</v>
      </c>
      <c r="L91" s="187" t="s">
        <v>3781</v>
      </c>
      <c r="M91" s="187">
        <v>17.0</v>
      </c>
      <c r="N91" s="103" t="s">
        <v>124</v>
      </c>
      <c r="O91" s="104"/>
      <c r="P91" s="104"/>
      <c r="Q91" s="104"/>
      <c r="R91" s="104"/>
      <c r="S91" s="104"/>
      <c r="T91" s="104"/>
      <c r="U91" s="104"/>
      <c r="V91" s="104"/>
      <c r="W91" s="104"/>
      <c r="X91" s="104"/>
      <c r="Y91" s="104"/>
      <c r="Z91" s="104"/>
      <c r="AA91" s="104"/>
      <c r="AB91" s="104"/>
      <c r="AC91" s="104"/>
      <c r="AD91" s="104"/>
      <c r="AE91" s="104"/>
    </row>
    <row r="92" ht="11.25" customHeight="1">
      <c r="A92" s="135" t="s">
        <v>3224</v>
      </c>
      <c r="B92" s="135" t="s">
        <v>3782</v>
      </c>
      <c r="C92" s="97" t="s">
        <v>128</v>
      </c>
      <c r="D92" s="136" t="s">
        <v>3783</v>
      </c>
      <c r="E92" s="498" t="s">
        <v>3784</v>
      </c>
      <c r="F92" s="98">
        <v>2024.0</v>
      </c>
      <c r="G92" s="98">
        <v>6.0</v>
      </c>
      <c r="H92" s="316">
        <v>240.0</v>
      </c>
      <c r="I92" s="499">
        <v>1.0</v>
      </c>
      <c r="J92" s="499">
        <v>1.0</v>
      </c>
      <c r="K92" s="499">
        <v>1.0</v>
      </c>
      <c r="L92" s="187" t="s">
        <v>3785</v>
      </c>
      <c r="M92" s="187">
        <v>480.0</v>
      </c>
      <c r="N92" s="103" t="s">
        <v>3782</v>
      </c>
      <c r="O92" s="104"/>
      <c r="P92" s="104"/>
      <c r="Q92" s="104"/>
      <c r="R92" s="104"/>
      <c r="S92" s="104"/>
      <c r="T92" s="104"/>
      <c r="U92" s="104"/>
      <c r="V92" s="104"/>
      <c r="W92" s="104"/>
      <c r="X92" s="104"/>
      <c r="Y92" s="104"/>
      <c r="Z92" s="104"/>
      <c r="AA92" s="104"/>
      <c r="AB92" s="104"/>
      <c r="AC92" s="104"/>
      <c r="AD92" s="104"/>
      <c r="AE92" s="104"/>
    </row>
    <row r="93" ht="11.25" customHeight="1">
      <c r="A93" s="135" t="s">
        <v>3786</v>
      </c>
      <c r="B93" s="135" t="s">
        <v>134</v>
      </c>
      <c r="C93" s="97" t="s">
        <v>128</v>
      </c>
      <c r="D93" s="136" t="s">
        <v>3569</v>
      </c>
      <c r="E93" s="498" t="s">
        <v>3787</v>
      </c>
      <c r="F93" s="98">
        <v>2024.0</v>
      </c>
      <c r="G93" s="98" t="s">
        <v>828</v>
      </c>
      <c r="H93" s="316" t="s">
        <v>3788</v>
      </c>
      <c r="I93" s="499" t="s">
        <v>828</v>
      </c>
      <c r="J93" s="499" t="s">
        <v>828</v>
      </c>
      <c r="K93" s="499">
        <v>1.0</v>
      </c>
      <c r="L93" s="187">
        <v>20.0</v>
      </c>
      <c r="M93" s="187">
        <v>20.0</v>
      </c>
      <c r="N93" s="103" t="s">
        <v>134</v>
      </c>
      <c r="O93" s="104"/>
      <c r="P93" s="104"/>
      <c r="Q93" s="104"/>
      <c r="R93" s="104"/>
      <c r="S93" s="104"/>
      <c r="T93" s="104"/>
      <c r="U93" s="104"/>
      <c r="V93" s="104"/>
      <c r="W93" s="104"/>
      <c r="X93" s="104"/>
      <c r="Y93" s="104"/>
      <c r="Z93" s="104"/>
      <c r="AA93" s="104"/>
      <c r="AB93" s="104"/>
      <c r="AC93" s="104"/>
      <c r="AD93" s="104"/>
      <c r="AE93" s="104"/>
    </row>
    <row r="94" ht="11.25" customHeight="1">
      <c r="A94" s="459" t="s">
        <v>3789</v>
      </c>
      <c r="B94" s="135" t="s">
        <v>135</v>
      </c>
      <c r="C94" s="97" t="s">
        <v>128</v>
      </c>
      <c r="D94" s="136" t="s">
        <v>3790</v>
      </c>
      <c r="E94" s="498"/>
      <c r="F94" s="98">
        <v>2024.0</v>
      </c>
      <c r="G94" s="452" t="s">
        <v>3791</v>
      </c>
      <c r="H94" s="316">
        <v>347.0</v>
      </c>
      <c r="I94" s="499"/>
      <c r="J94" s="499">
        <v>1.0</v>
      </c>
      <c r="K94" s="499">
        <v>1.0</v>
      </c>
      <c r="L94" s="178" t="s">
        <v>3792</v>
      </c>
      <c r="M94" s="178">
        <v>694.0</v>
      </c>
      <c r="N94" s="103" t="s">
        <v>135</v>
      </c>
      <c r="O94" s="104"/>
      <c r="P94" s="104"/>
      <c r="Q94" s="104"/>
      <c r="R94" s="104"/>
      <c r="S94" s="104"/>
      <c r="T94" s="104"/>
      <c r="U94" s="104"/>
      <c r="V94" s="104"/>
      <c r="W94" s="104"/>
      <c r="X94" s="104"/>
      <c r="Y94" s="104"/>
      <c r="Z94" s="104"/>
      <c r="AA94" s="104"/>
      <c r="AB94" s="104"/>
      <c r="AC94" s="104"/>
      <c r="AD94" s="104"/>
      <c r="AE94" s="104"/>
    </row>
    <row r="95" ht="11.25" customHeight="1">
      <c r="A95" s="135" t="s">
        <v>3793</v>
      </c>
      <c r="B95" s="135" t="s">
        <v>135</v>
      </c>
      <c r="C95" s="97" t="s">
        <v>128</v>
      </c>
      <c r="D95" s="136" t="s">
        <v>3794</v>
      </c>
      <c r="E95" s="498" t="s">
        <v>3795</v>
      </c>
      <c r="F95" s="98">
        <v>2024.0</v>
      </c>
      <c r="G95" s="452" t="s">
        <v>3796</v>
      </c>
      <c r="H95" s="316">
        <v>55.0</v>
      </c>
      <c r="I95" s="499"/>
      <c r="J95" s="499">
        <v>1.0</v>
      </c>
      <c r="K95" s="499">
        <v>1.0</v>
      </c>
      <c r="L95" s="178" t="s">
        <v>3797</v>
      </c>
      <c r="M95" s="178">
        <v>110.0</v>
      </c>
      <c r="N95" s="103" t="s">
        <v>135</v>
      </c>
      <c r="O95" s="104"/>
      <c r="P95" s="104"/>
      <c r="Q95" s="104"/>
      <c r="R95" s="104"/>
      <c r="S95" s="104"/>
      <c r="T95" s="104"/>
      <c r="U95" s="104"/>
      <c r="V95" s="104"/>
      <c r="W95" s="104"/>
      <c r="X95" s="104"/>
      <c r="Y95" s="104"/>
      <c r="Z95" s="104"/>
      <c r="AA95" s="104"/>
      <c r="AB95" s="104"/>
      <c r="AC95" s="104"/>
      <c r="AD95" s="104"/>
      <c r="AE95" s="104"/>
    </row>
    <row r="96" ht="11.25" customHeight="1">
      <c r="A96" s="135" t="s">
        <v>3798</v>
      </c>
      <c r="B96" s="135" t="s">
        <v>135</v>
      </c>
      <c r="C96" s="97" t="s">
        <v>128</v>
      </c>
      <c r="D96" s="136" t="s">
        <v>3799</v>
      </c>
      <c r="E96" s="498" t="s">
        <v>3800</v>
      </c>
      <c r="F96" s="98">
        <v>2024.0</v>
      </c>
      <c r="G96" s="98" t="s">
        <v>3801</v>
      </c>
      <c r="H96" s="316">
        <v>17.0</v>
      </c>
      <c r="I96" s="499"/>
      <c r="J96" s="499">
        <v>1.0</v>
      </c>
      <c r="K96" s="499">
        <v>1.0</v>
      </c>
      <c r="L96" s="178" t="s">
        <v>3802</v>
      </c>
      <c r="M96" s="178">
        <v>34.0</v>
      </c>
      <c r="N96" s="103" t="s">
        <v>135</v>
      </c>
      <c r="O96" s="104"/>
      <c r="P96" s="104"/>
      <c r="Q96" s="104"/>
      <c r="R96" s="104"/>
      <c r="S96" s="104"/>
      <c r="T96" s="104"/>
      <c r="U96" s="104"/>
      <c r="V96" s="104"/>
      <c r="W96" s="104"/>
      <c r="X96" s="104"/>
      <c r="Y96" s="104"/>
      <c r="Z96" s="104"/>
      <c r="AA96" s="104"/>
      <c r="AB96" s="104"/>
      <c r="AC96" s="104"/>
      <c r="AD96" s="104"/>
      <c r="AE96" s="104"/>
    </row>
    <row r="97" ht="11.25" customHeight="1">
      <c r="A97" s="135" t="s">
        <v>3803</v>
      </c>
      <c r="B97" s="135" t="s">
        <v>135</v>
      </c>
      <c r="C97" s="97" t="s">
        <v>128</v>
      </c>
      <c r="D97" s="136" t="s">
        <v>3804</v>
      </c>
      <c r="E97" s="522" t="s">
        <v>3805</v>
      </c>
      <c r="F97" s="98">
        <v>2023.0</v>
      </c>
      <c r="G97" s="98"/>
      <c r="H97" s="316">
        <v>54.0</v>
      </c>
      <c r="I97" s="499"/>
      <c r="J97" s="499">
        <v>1.0</v>
      </c>
      <c r="K97" s="499">
        <v>1.0</v>
      </c>
      <c r="L97" s="178" t="s">
        <v>3806</v>
      </c>
      <c r="M97" s="178">
        <v>108.0</v>
      </c>
      <c r="N97" s="103" t="s">
        <v>135</v>
      </c>
      <c r="O97" s="104"/>
      <c r="P97" s="104"/>
      <c r="Q97" s="104"/>
      <c r="R97" s="104"/>
      <c r="S97" s="104"/>
      <c r="T97" s="104"/>
      <c r="U97" s="104"/>
      <c r="V97" s="104"/>
      <c r="W97" s="104"/>
      <c r="X97" s="104"/>
      <c r="Y97" s="104"/>
      <c r="Z97" s="104"/>
      <c r="AA97" s="104"/>
      <c r="AB97" s="104"/>
      <c r="AC97" s="104"/>
      <c r="AD97" s="104"/>
      <c r="AE97" s="104"/>
    </row>
    <row r="98" ht="11.25" customHeight="1">
      <c r="A98" s="453" t="s">
        <v>3807</v>
      </c>
      <c r="B98" s="135" t="s">
        <v>3808</v>
      </c>
      <c r="C98" s="97" t="s">
        <v>1825</v>
      </c>
      <c r="D98" s="165" t="s">
        <v>3809</v>
      </c>
      <c r="E98" s="498" t="s">
        <v>3810</v>
      </c>
      <c r="F98" s="98">
        <v>2024.0</v>
      </c>
      <c r="G98" s="98" t="s">
        <v>3578</v>
      </c>
      <c r="H98" s="316">
        <v>20.0</v>
      </c>
      <c r="I98" s="499">
        <v>1.0</v>
      </c>
      <c r="J98" s="499">
        <v>1.0</v>
      </c>
      <c r="K98" s="499">
        <v>1.0</v>
      </c>
      <c r="L98" s="178" t="s">
        <v>3811</v>
      </c>
      <c r="M98" s="178">
        <v>40.0</v>
      </c>
      <c r="N98" s="103" t="s">
        <v>136</v>
      </c>
      <c r="O98" s="104"/>
      <c r="P98" s="104"/>
      <c r="Q98" s="104"/>
      <c r="R98" s="104"/>
      <c r="S98" s="104"/>
      <c r="T98" s="104"/>
      <c r="U98" s="104"/>
      <c r="V98" s="104"/>
      <c r="W98" s="104"/>
      <c r="X98" s="104"/>
      <c r="Y98" s="104"/>
      <c r="Z98" s="104"/>
      <c r="AA98" s="104"/>
      <c r="AB98" s="104"/>
      <c r="AC98" s="104"/>
      <c r="AD98" s="104"/>
      <c r="AE98" s="104"/>
    </row>
    <row r="99" ht="11.25" customHeight="1">
      <c r="A99" s="135" t="s">
        <v>3812</v>
      </c>
      <c r="B99" s="135" t="s">
        <v>3813</v>
      </c>
      <c r="C99" s="97" t="s">
        <v>128</v>
      </c>
      <c r="D99" s="136" t="s">
        <v>3569</v>
      </c>
      <c r="E99" s="498" t="s">
        <v>3814</v>
      </c>
      <c r="F99" s="98">
        <v>2024.0</v>
      </c>
      <c r="G99" s="98" t="s">
        <v>3815</v>
      </c>
      <c r="H99" s="316">
        <v>11.0</v>
      </c>
      <c r="I99" s="499">
        <v>1.0</v>
      </c>
      <c r="J99" s="499">
        <v>1.0</v>
      </c>
      <c r="K99" s="499">
        <v>1.0</v>
      </c>
      <c r="L99" s="178">
        <v>2.0</v>
      </c>
      <c r="M99" s="178">
        <v>22.0</v>
      </c>
      <c r="N99" s="103" t="s">
        <v>137</v>
      </c>
      <c r="O99" s="104"/>
      <c r="P99" s="104"/>
      <c r="Q99" s="104"/>
      <c r="R99" s="104"/>
      <c r="S99" s="104"/>
      <c r="T99" s="104"/>
      <c r="U99" s="104"/>
      <c r="V99" s="104"/>
      <c r="W99" s="104"/>
      <c r="X99" s="104"/>
      <c r="Y99" s="104"/>
      <c r="Z99" s="104"/>
      <c r="AA99" s="104"/>
      <c r="AB99" s="104"/>
      <c r="AC99" s="104"/>
      <c r="AD99" s="104"/>
      <c r="AE99" s="104"/>
    </row>
    <row r="100" ht="11.25" customHeight="1">
      <c r="A100" s="135" t="s">
        <v>3816</v>
      </c>
      <c r="B100" s="135" t="s">
        <v>3294</v>
      </c>
      <c r="C100" s="97" t="s">
        <v>128</v>
      </c>
      <c r="D100" s="136" t="s">
        <v>3817</v>
      </c>
      <c r="E100" s="498" t="s">
        <v>3818</v>
      </c>
      <c r="F100" s="98">
        <v>2024.0</v>
      </c>
      <c r="G100" s="98" t="s">
        <v>3819</v>
      </c>
      <c r="H100" s="316">
        <v>410.0</v>
      </c>
      <c r="I100" s="499">
        <v>2.0</v>
      </c>
      <c r="J100" s="499">
        <v>2.0</v>
      </c>
      <c r="K100" s="499">
        <v>2.0</v>
      </c>
      <c r="L100" s="187">
        <v>820.0</v>
      </c>
      <c r="M100" s="187">
        <v>410.0</v>
      </c>
      <c r="N100" s="103" t="s">
        <v>138</v>
      </c>
      <c r="O100" s="104"/>
      <c r="P100" s="104"/>
      <c r="Q100" s="104"/>
      <c r="R100" s="104"/>
      <c r="S100" s="104"/>
      <c r="T100" s="104"/>
      <c r="U100" s="104"/>
      <c r="V100" s="104"/>
      <c r="W100" s="104"/>
      <c r="X100" s="104"/>
      <c r="Y100" s="104"/>
      <c r="Z100" s="104"/>
      <c r="AA100" s="104"/>
      <c r="AB100" s="104"/>
      <c r="AC100" s="104"/>
      <c r="AD100" s="104"/>
      <c r="AE100" s="104"/>
    </row>
    <row r="101" ht="11.25" customHeight="1">
      <c r="A101" s="135" t="s">
        <v>3820</v>
      </c>
      <c r="B101" s="135" t="s">
        <v>3821</v>
      </c>
      <c r="C101" s="97" t="s">
        <v>128</v>
      </c>
      <c r="D101" s="136" t="s">
        <v>3822</v>
      </c>
      <c r="E101" s="498" t="s">
        <v>3810</v>
      </c>
      <c r="F101" s="98">
        <v>2024.0</v>
      </c>
      <c r="G101" s="98" t="s">
        <v>3823</v>
      </c>
      <c r="H101" s="316" t="s">
        <v>3824</v>
      </c>
      <c r="I101" s="499">
        <v>1.0</v>
      </c>
      <c r="J101" s="499">
        <v>1.0</v>
      </c>
      <c r="K101" s="499">
        <v>1.0</v>
      </c>
      <c r="L101" s="187">
        <v>22.0</v>
      </c>
      <c r="M101" s="187">
        <v>22.0</v>
      </c>
      <c r="N101" s="103" t="s">
        <v>141</v>
      </c>
      <c r="O101" s="104"/>
      <c r="P101" s="104"/>
      <c r="Q101" s="104"/>
      <c r="R101" s="104"/>
      <c r="S101" s="104"/>
      <c r="T101" s="104"/>
      <c r="U101" s="104"/>
      <c r="V101" s="104"/>
      <c r="W101" s="104"/>
      <c r="X101" s="104"/>
      <c r="Y101" s="104"/>
      <c r="Z101" s="104"/>
      <c r="AA101" s="104"/>
      <c r="AB101" s="104"/>
      <c r="AC101" s="104"/>
      <c r="AD101" s="104"/>
      <c r="AE101" s="104"/>
    </row>
    <row r="102" ht="11.25" customHeight="1">
      <c r="A102" s="135" t="s">
        <v>3825</v>
      </c>
      <c r="B102" s="135" t="s">
        <v>3315</v>
      </c>
      <c r="C102" s="97" t="s">
        <v>128</v>
      </c>
      <c r="D102" s="136" t="s">
        <v>3826</v>
      </c>
      <c r="E102" s="498" t="s">
        <v>3810</v>
      </c>
      <c r="F102" s="98">
        <v>2024.0</v>
      </c>
      <c r="G102" s="98"/>
      <c r="H102" s="316" t="s">
        <v>3827</v>
      </c>
      <c r="I102" s="499">
        <v>1.0</v>
      </c>
      <c r="J102" s="499">
        <v>1.0</v>
      </c>
      <c r="K102" s="499">
        <v>1.0</v>
      </c>
      <c r="L102" s="187">
        <v>38.0</v>
      </c>
      <c r="M102" s="187">
        <v>38.0</v>
      </c>
      <c r="N102" s="103" t="s">
        <v>143</v>
      </c>
      <c r="O102" s="104"/>
      <c r="P102" s="104"/>
      <c r="Q102" s="104"/>
      <c r="R102" s="104"/>
      <c r="S102" s="104"/>
      <c r="T102" s="104"/>
      <c r="U102" s="104"/>
      <c r="V102" s="104"/>
      <c r="W102" s="104"/>
      <c r="X102" s="104"/>
      <c r="Y102" s="104"/>
      <c r="Z102" s="104"/>
      <c r="AA102" s="104"/>
      <c r="AB102" s="104"/>
      <c r="AC102" s="104"/>
      <c r="AD102" s="104"/>
      <c r="AE102" s="104"/>
    </row>
    <row r="103" ht="11.25" customHeight="1">
      <c r="A103" s="135" t="s">
        <v>3816</v>
      </c>
      <c r="B103" s="135" t="s">
        <v>3294</v>
      </c>
      <c r="C103" s="97" t="s">
        <v>128</v>
      </c>
      <c r="D103" s="136" t="s">
        <v>3817</v>
      </c>
      <c r="E103" s="498" t="s">
        <v>3818</v>
      </c>
      <c r="F103" s="98">
        <v>2024.0</v>
      </c>
      <c r="G103" s="98"/>
      <c r="H103" s="316">
        <v>410.0</v>
      </c>
      <c r="I103" s="499">
        <v>2.0</v>
      </c>
      <c r="J103" s="499">
        <v>2.0</v>
      </c>
      <c r="K103" s="499">
        <v>2.0</v>
      </c>
      <c r="L103" s="187">
        <v>820.0</v>
      </c>
      <c r="M103" s="187">
        <v>410.0</v>
      </c>
      <c r="N103" s="103" t="s">
        <v>144</v>
      </c>
      <c r="O103" s="104"/>
      <c r="P103" s="104"/>
      <c r="Q103" s="104"/>
      <c r="R103" s="104"/>
      <c r="S103" s="104"/>
      <c r="T103" s="104"/>
      <c r="U103" s="104"/>
      <c r="V103" s="104"/>
      <c r="W103" s="104"/>
      <c r="X103" s="104"/>
      <c r="Y103" s="104"/>
      <c r="Z103" s="104"/>
      <c r="AA103" s="104"/>
      <c r="AB103" s="104"/>
      <c r="AC103" s="104"/>
      <c r="AD103" s="104"/>
      <c r="AE103" s="104"/>
    </row>
    <row r="104" ht="11.25" customHeight="1">
      <c r="A104" s="523" t="s">
        <v>3828</v>
      </c>
      <c r="B104" s="523" t="s">
        <v>3829</v>
      </c>
      <c r="C104" s="121" t="s">
        <v>128</v>
      </c>
      <c r="D104" s="524" t="s">
        <v>3830</v>
      </c>
      <c r="E104" s="525" t="s">
        <v>3831</v>
      </c>
      <c r="F104" s="122">
        <v>2024.0</v>
      </c>
      <c r="G104" s="122" t="s">
        <v>3764</v>
      </c>
      <c r="H104" s="526">
        <v>276.0</v>
      </c>
      <c r="I104" s="121">
        <v>1.0</v>
      </c>
      <c r="J104" s="121">
        <v>1.0</v>
      </c>
      <c r="K104" s="121">
        <v>4.0</v>
      </c>
      <c r="L104" s="527">
        <v>1.0</v>
      </c>
      <c r="M104" s="527">
        <v>138.0</v>
      </c>
      <c r="N104" s="103" t="s">
        <v>146</v>
      </c>
      <c r="O104" s="104"/>
      <c r="P104" s="104"/>
      <c r="Q104" s="104"/>
      <c r="R104" s="104"/>
      <c r="S104" s="104"/>
      <c r="T104" s="104"/>
      <c r="U104" s="104"/>
      <c r="V104" s="104"/>
      <c r="W104" s="104"/>
      <c r="X104" s="104"/>
      <c r="Y104" s="104"/>
      <c r="Z104" s="104"/>
      <c r="AA104" s="104"/>
      <c r="AB104" s="104"/>
      <c r="AC104" s="104"/>
      <c r="AD104" s="104"/>
      <c r="AE104" s="104"/>
    </row>
    <row r="105" ht="11.25" customHeight="1">
      <c r="A105" s="523" t="s">
        <v>3832</v>
      </c>
      <c r="B105" s="523" t="s">
        <v>3833</v>
      </c>
      <c r="C105" s="121" t="s">
        <v>128</v>
      </c>
      <c r="D105" s="524" t="s">
        <v>3834</v>
      </c>
      <c r="E105" s="525" t="s">
        <v>3831</v>
      </c>
      <c r="F105" s="122">
        <v>2024.0</v>
      </c>
      <c r="G105" s="122" t="s">
        <v>3764</v>
      </c>
      <c r="H105" s="526">
        <v>12.0</v>
      </c>
      <c r="I105" s="121">
        <v>1.0</v>
      </c>
      <c r="J105" s="121">
        <v>1.0</v>
      </c>
      <c r="K105" s="121">
        <v>4.0</v>
      </c>
      <c r="L105" s="527">
        <v>2.0</v>
      </c>
      <c r="M105" s="527">
        <v>48.0</v>
      </c>
      <c r="N105" s="103" t="s">
        <v>146</v>
      </c>
      <c r="O105" s="104"/>
      <c r="P105" s="104"/>
      <c r="Q105" s="104"/>
      <c r="R105" s="104"/>
      <c r="S105" s="104"/>
      <c r="T105" s="104"/>
      <c r="U105" s="104"/>
      <c r="V105" s="104"/>
      <c r="W105" s="104"/>
      <c r="X105" s="104"/>
      <c r="Y105" s="104"/>
      <c r="Z105" s="104"/>
      <c r="AA105" s="104"/>
      <c r="AB105" s="104"/>
      <c r="AC105" s="104"/>
      <c r="AD105" s="104"/>
      <c r="AE105" s="104"/>
    </row>
    <row r="106" ht="11.25" customHeight="1">
      <c r="A106" s="135" t="s">
        <v>3835</v>
      </c>
      <c r="B106" s="135" t="s">
        <v>3836</v>
      </c>
      <c r="C106" s="121" t="s">
        <v>128</v>
      </c>
      <c r="D106" s="97" t="s">
        <v>3837</v>
      </c>
      <c r="E106" s="498"/>
      <c r="F106" s="98">
        <v>2024.0</v>
      </c>
      <c r="G106" s="98" t="s">
        <v>3578</v>
      </c>
      <c r="H106" s="316">
        <v>55.0</v>
      </c>
      <c r="I106" s="499">
        <v>1.0</v>
      </c>
      <c r="J106" s="499">
        <v>1.0</v>
      </c>
      <c r="K106" s="499">
        <v>3.0</v>
      </c>
      <c r="L106" s="178">
        <v>1.0</v>
      </c>
      <c r="M106" s="178">
        <v>110.0</v>
      </c>
      <c r="N106" s="103" t="s">
        <v>146</v>
      </c>
      <c r="O106" s="104"/>
      <c r="P106" s="104"/>
      <c r="Q106" s="104"/>
      <c r="R106" s="104"/>
      <c r="S106" s="104"/>
      <c r="T106" s="104"/>
      <c r="U106" s="104"/>
      <c r="V106" s="104"/>
      <c r="W106" s="104"/>
      <c r="X106" s="104"/>
      <c r="Y106" s="104"/>
      <c r="Z106" s="104"/>
      <c r="AA106" s="104"/>
      <c r="AB106" s="104"/>
      <c r="AC106" s="104"/>
      <c r="AD106" s="104"/>
      <c r="AE106" s="104"/>
    </row>
    <row r="107" ht="11.25" customHeight="1">
      <c r="A107" s="135" t="s">
        <v>3838</v>
      </c>
      <c r="B107" s="135" t="s">
        <v>3839</v>
      </c>
      <c r="C107" s="97" t="s">
        <v>148</v>
      </c>
      <c r="D107" s="136" t="s">
        <v>3840</v>
      </c>
      <c r="E107" s="498" t="s">
        <v>3841</v>
      </c>
      <c r="F107" s="98">
        <v>2024.0</v>
      </c>
      <c r="G107" s="98" t="s">
        <v>3842</v>
      </c>
      <c r="H107" s="316">
        <v>227.0</v>
      </c>
      <c r="I107" s="499">
        <v>20.0</v>
      </c>
      <c r="J107" s="499">
        <v>2.0</v>
      </c>
      <c r="K107" s="499">
        <v>20.0</v>
      </c>
      <c r="L107" s="187">
        <v>908.0</v>
      </c>
      <c r="M107" s="187">
        <v>45.4</v>
      </c>
      <c r="N107" s="103" t="s">
        <v>2142</v>
      </c>
      <c r="O107" s="104"/>
      <c r="P107" s="104"/>
      <c r="Q107" s="104"/>
      <c r="R107" s="104"/>
      <c r="S107" s="104"/>
      <c r="T107" s="104"/>
      <c r="U107" s="104"/>
      <c r="V107" s="104"/>
      <c r="W107" s="104"/>
      <c r="X107" s="104"/>
      <c r="Y107" s="104"/>
      <c r="Z107" s="104"/>
      <c r="AA107" s="104" t="str">
        <f t="shared" ref="AA107:AA119" si="1">N107</f>
        <v>Ciocan_Ioana_Tatiana</v>
      </c>
      <c r="AB107" s="104">
        <f t="shared" ref="AB107:AB119" si="2">M107</f>
        <v>45.4</v>
      </c>
      <c r="AC107" s="104"/>
      <c r="AD107" s="104"/>
      <c r="AE107" s="104"/>
    </row>
    <row r="108" ht="11.25" customHeight="1">
      <c r="A108" s="135" t="s">
        <v>3843</v>
      </c>
      <c r="B108" s="135" t="s">
        <v>3844</v>
      </c>
      <c r="C108" s="97" t="s">
        <v>148</v>
      </c>
      <c r="D108" s="136" t="s">
        <v>3845</v>
      </c>
      <c r="E108" s="498" t="s">
        <v>3846</v>
      </c>
      <c r="F108" s="98">
        <v>2024.0</v>
      </c>
      <c r="G108" s="98"/>
      <c r="H108" s="316">
        <v>10.0</v>
      </c>
      <c r="I108" s="499">
        <v>2.0</v>
      </c>
      <c r="J108" s="499">
        <v>2.0</v>
      </c>
      <c r="K108" s="499">
        <v>2.0</v>
      </c>
      <c r="L108" s="187">
        <v>20.0</v>
      </c>
      <c r="M108" s="187">
        <v>10.0</v>
      </c>
      <c r="N108" s="103" t="s">
        <v>2142</v>
      </c>
      <c r="O108" s="104"/>
      <c r="P108" s="104"/>
      <c r="Q108" s="104"/>
      <c r="R108" s="104"/>
      <c r="S108" s="104"/>
      <c r="T108" s="104"/>
      <c r="U108" s="104"/>
      <c r="V108" s="104"/>
      <c r="W108" s="104"/>
      <c r="X108" s="104"/>
      <c r="Y108" s="104"/>
      <c r="Z108" s="104"/>
      <c r="AA108" s="104" t="str">
        <f t="shared" si="1"/>
        <v>Ciocan_Ioana_Tatiana</v>
      </c>
      <c r="AB108" s="104">
        <f t="shared" si="2"/>
        <v>10</v>
      </c>
      <c r="AC108" s="104"/>
      <c r="AD108" s="104"/>
      <c r="AE108" s="104"/>
    </row>
    <row r="109" ht="11.25" customHeight="1">
      <c r="A109" s="135" t="s">
        <v>3847</v>
      </c>
      <c r="B109" s="135" t="s">
        <v>3848</v>
      </c>
      <c r="C109" s="97" t="s">
        <v>148</v>
      </c>
      <c r="D109" s="136" t="s">
        <v>3849</v>
      </c>
      <c r="E109" s="498" t="s">
        <v>3850</v>
      </c>
      <c r="F109" s="98">
        <v>2024.0</v>
      </c>
      <c r="G109" s="98" t="s">
        <v>3578</v>
      </c>
      <c r="H109" s="316">
        <v>10.0</v>
      </c>
      <c r="I109" s="499">
        <v>2.0</v>
      </c>
      <c r="J109" s="499">
        <v>2.0</v>
      </c>
      <c r="K109" s="499">
        <v>2.0</v>
      </c>
      <c r="L109" s="187">
        <v>20.0</v>
      </c>
      <c r="M109" s="187">
        <v>10.0</v>
      </c>
      <c r="N109" s="103" t="s">
        <v>741</v>
      </c>
      <c r="O109" s="104"/>
      <c r="P109" s="104"/>
      <c r="Q109" s="104"/>
      <c r="R109" s="104"/>
      <c r="S109" s="104"/>
      <c r="T109" s="104"/>
      <c r="U109" s="104"/>
      <c r="V109" s="104"/>
      <c r="W109" s="104"/>
      <c r="X109" s="104"/>
      <c r="Y109" s="104"/>
      <c r="Z109" s="104"/>
      <c r="AA109" s="104" t="str">
        <f t="shared" si="1"/>
        <v>Crețu_Ioana_Narcisa</v>
      </c>
      <c r="AB109" s="104">
        <f t="shared" si="2"/>
        <v>10</v>
      </c>
      <c r="AC109" s="104"/>
      <c r="AD109" s="104"/>
      <c r="AE109" s="104"/>
    </row>
    <row r="110" ht="11.25" customHeight="1">
      <c r="A110" s="135" t="s">
        <v>3851</v>
      </c>
      <c r="B110" s="135" t="s">
        <v>3852</v>
      </c>
      <c r="C110" s="97" t="s">
        <v>148</v>
      </c>
      <c r="D110" s="136" t="s">
        <v>940</v>
      </c>
      <c r="E110" s="498" t="s">
        <v>3708</v>
      </c>
      <c r="F110" s="98">
        <v>2024.0</v>
      </c>
      <c r="G110" s="98" t="s">
        <v>3853</v>
      </c>
      <c r="H110" s="316">
        <v>10.0</v>
      </c>
      <c r="I110" s="499">
        <v>1.0</v>
      </c>
      <c r="J110" s="499">
        <v>1.0</v>
      </c>
      <c r="K110" s="499">
        <v>1.0</v>
      </c>
      <c r="L110" s="187">
        <v>20.0</v>
      </c>
      <c r="M110" s="187">
        <v>20.0</v>
      </c>
      <c r="N110" s="103" t="s">
        <v>741</v>
      </c>
      <c r="O110" s="104"/>
      <c r="P110" s="104"/>
      <c r="Q110" s="104"/>
      <c r="R110" s="104"/>
      <c r="S110" s="104"/>
      <c r="T110" s="104"/>
      <c r="U110" s="104"/>
      <c r="V110" s="104"/>
      <c r="W110" s="104"/>
      <c r="X110" s="104"/>
      <c r="Y110" s="104"/>
      <c r="Z110" s="104"/>
      <c r="AA110" s="104" t="str">
        <f t="shared" si="1"/>
        <v>Crețu_Ioana_Narcisa</v>
      </c>
      <c r="AB110" s="104">
        <f t="shared" si="2"/>
        <v>20</v>
      </c>
      <c r="AC110" s="104"/>
      <c r="AD110" s="104"/>
      <c r="AE110" s="104"/>
    </row>
    <row r="111" ht="11.25" customHeight="1">
      <c r="A111" s="135" t="s">
        <v>3838</v>
      </c>
      <c r="B111" s="135" t="s">
        <v>3854</v>
      </c>
      <c r="C111" s="97" t="s">
        <v>148</v>
      </c>
      <c r="D111" s="136" t="s">
        <v>3840</v>
      </c>
      <c r="E111" s="498" t="s">
        <v>3841</v>
      </c>
      <c r="F111" s="98">
        <v>2024.0</v>
      </c>
      <c r="G111" s="98" t="s">
        <v>3842</v>
      </c>
      <c r="H111" s="316">
        <v>227.0</v>
      </c>
      <c r="I111" s="499">
        <v>20.0</v>
      </c>
      <c r="J111" s="499">
        <v>2.0</v>
      </c>
      <c r="K111" s="499">
        <v>20.0</v>
      </c>
      <c r="L111" s="187">
        <v>908.0</v>
      </c>
      <c r="M111" s="187">
        <v>45.4</v>
      </c>
      <c r="N111" s="103" t="s">
        <v>741</v>
      </c>
      <c r="O111" s="104"/>
      <c r="P111" s="104"/>
      <c r="Q111" s="104"/>
      <c r="R111" s="104"/>
      <c r="S111" s="104"/>
      <c r="T111" s="104"/>
      <c r="U111" s="104"/>
      <c r="V111" s="104"/>
      <c r="W111" s="104"/>
      <c r="X111" s="104"/>
      <c r="Y111" s="104"/>
      <c r="Z111" s="104"/>
      <c r="AA111" s="104" t="str">
        <f t="shared" si="1"/>
        <v>Crețu_Ioana_Narcisa</v>
      </c>
      <c r="AB111" s="104">
        <f t="shared" si="2"/>
        <v>45.4</v>
      </c>
      <c r="AC111" s="104"/>
      <c r="AD111" s="104"/>
      <c r="AE111" s="104"/>
    </row>
    <row r="112" ht="11.25" customHeight="1">
      <c r="A112" s="135" t="s">
        <v>3855</v>
      </c>
      <c r="B112" s="135" t="s">
        <v>3852</v>
      </c>
      <c r="C112" s="97" t="s">
        <v>148</v>
      </c>
      <c r="D112" s="136" t="s">
        <v>3856</v>
      </c>
      <c r="E112" s="498" t="s">
        <v>3857</v>
      </c>
      <c r="F112" s="98">
        <v>2024.0</v>
      </c>
      <c r="G112" s="98" t="s">
        <v>3658</v>
      </c>
      <c r="H112" s="316">
        <v>6.0</v>
      </c>
      <c r="I112" s="499">
        <v>1.0</v>
      </c>
      <c r="J112" s="499">
        <v>1.0</v>
      </c>
      <c r="K112" s="499">
        <v>1.0</v>
      </c>
      <c r="L112" s="187">
        <v>12.0</v>
      </c>
      <c r="M112" s="187">
        <v>12.0</v>
      </c>
      <c r="N112" s="103" t="s">
        <v>741</v>
      </c>
      <c r="O112" s="104"/>
      <c r="P112" s="104"/>
      <c r="Q112" s="104"/>
      <c r="R112" s="104"/>
      <c r="S112" s="104"/>
      <c r="T112" s="104"/>
      <c r="U112" s="104"/>
      <c r="V112" s="104"/>
      <c r="W112" s="104"/>
      <c r="X112" s="104"/>
      <c r="Y112" s="104"/>
      <c r="Z112" s="104"/>
      <c r="AA112" s="104" t="str">
        <f t="shared" si="1"/>
        <v>Crețu_Ioana_Narcisa</v>
      </c>
      <c r="AB112" s="104">
        <f t="shared" si="2"/>
        <v>12</v>
      </c>
      <c r="AC112" s="104"/>
      <c r="AD112" s="104"/>
      <c r="AE112" s="104"/>
    </row>
    <row r="113" ht="11.25" customHeight="1">
      <c r="A113" s="135" t="s">
        <v>3858</v>
      </c>
      <c r="B113" s="135" t="s">
        <v>3409</v>
      </c>
      <c r="C113" s="97" t="s">
        <v>148</v>
      </c>
      <c r="D113" s="136" t="s">
        <v>3859</v>
      </c>
      <c r="E113" s="498" t="s">
        <v>3860</v>
      </c>
      <c r="F113" s="98">
        <v>2024.0</v>
      </c>
      <c r="G113" s="98" t="s">
        <v>3578</v>
      </c>
      <c r="H113" s="316">
        <v>454.0</v>
      </c>
      <c r="I113" s="499"/>
      <c r="J113" s="499">
        <v>1.0</v>
      </c>
      <c r="K113" s="499">
        <v>1.0</v>
      </c>
      <c r="L113" s="178">
        <v>2.0</v>
      </c>
      <c r="M113" s="178">
        <v>4.0</v>
      </c>
      <c r="N113" s="103" t="s">
        <v>3409</v>
      </c>
      <c r="O113" s="104"/>
      <c r="P113" s="104"/>
      <c r="Q113" s="104"/>
      <c r="R113" s="104"/>
      <c r="S113" s="104"/>
      <c r="T113" s="104"/>
      <c r="U113" s="104"/>
      <c r="V113" s="104"/>
      <c r="W113" s="104"/>
      <c r="X113" s="104"/>
      <c r="Y113" s="104"/>
      <c r="Z113" s="104"/>
      <c r="AA113" s="104" t="str">
        <f t="shared" si="1"/>
        <v>Grozea Lucian</v>
      </c>
      <c r="AB113" s="104">
        <f t="shared" si="2"/>
        <v>4</v>
      </c>
      <c r="AC113" s="104"/>
      <c r="AD113" s="104"/>
      <c r="AE113" s="104"/>
    </row>
    <row r="114" ht="11.25" customHeight="1">
      <c r="A114" s="135" t="s">
        <v>3861</v>
      </c>
      <c r="B114" s="135" t="s">
        <v>3862</v>
      </c>
      <c r="C114" s="97" t="s">
        <v>148</v>
      </c>
      <c r="D114" s="136" t="s">
        <v>3863</v>
      </c>
      <c r="E114" s="498" t="s">
        <v>3864</v>
      </c>
      <c r="F114" s="98">
        <v>2024.0</v>
      </c>
      <c r="G114" s="218"/>
      <c r="H114" s="316">
        <v>60.0</v>
      </c>
      <c r="I114" s="499">
        <v>4.0</v>
      </c>
      <c r="J114" s="499">
        <v>4.0</v>
      </c>
      <c r="K114" s="499">
        <v>4.0</v>
      </c>
      <c r="L114" s="187">
        <v>120.0</v>
      </c>
      <c r="M114" s="187">
        <v>30.0</v>
      </c>
      <c r="N114" s="154" t="s">
        <v>616</v>
      </c>
      <c r="O114" s="104"/>
      <c r="P114" s="104"/>
      <c r="Q114" s="104"/>
      <c r="R114" s="104"/>
      <c r="S114" s="104"/>
      <c r="T114" s="104"/>
      <c r="U114" s="104"/>
      <c r="V114" s="104"/>
      <c r="W114" s="104"/>
      <c r="X114" s="104"/>
      <c r="Y114" s="104"/>
      <c r="Z114" s="104"/>
      <c r="AA114" s="104" t="str">
        <f t="shared" si="1"/>
        <v>Gutoiu_Giorgian_Ionut</v>
      </c>
      <c r="AB114" s="104">
        <f t="shared" si="2"/>
        <v>30</v>
      </c>
      <c r="AC114" s="104"/>
      <c r="AD114" s="104"/>
      <c r="AE114" s="104"/>
    </row>
    <row r="115" ht="11.25" customHeight="1">
      <c r="A115" s="367" t="s">
        <v>3865</v>
      </c>
      <c r="B115" s="367" t="s">
        <v>3866</v>
      </c>
      <c r="C115" s="97" t="s">
        <v>148</v>
      </c>
      <c r="D115" s="528" t="s">
        <v>3867</v>
      </c>
      <c r="E115" s="529" t="s">
        <v>3868</v>
      </c>
      <c r="F115" s="98">
        <v>2024.0</v>
      </c>
      <c r="G115" s="98" t="s">
        <v>3869</v>
      </c>
      <c r="H115" s="316">
        <v>116.0</v>
      </c>
      <c r="I115" s="499">
        <v>4.0</v>
      </c>
      <c r="J115" s="499">
        <v>1.0</v>
      </c>
      <c r="K115" s="499">
        <v>11.0</v>
      </c>
      <c r="L115" s="178">
        <f>116*2</f>
        <v>232</v>
      </c>
      <c r="M115" s="178">
        <f>232/4</f>
        <v>58</v>
      </c>
      <c r="N115" s="154" t="s">
        <v>829</v>
      </c>
      <c r="O115" s="211"/>
      <c r="P115" s="211"/>
      <c r="Q115" s="211"/>
      <c r="R115" s="211"/>
      <c r="S115" s="211"/>
      <c r="T115" s="211"/>
      <c r="U115" s="211"/>
      <c r="V115" s="211"/>
      <c r="W115" s="211"/>
      <c r="X115" s="211"/>
      <c r="Y115" s="211"/>
      <c r="Z115" s="211"/>
      <c r="AA115" s="104" t="str">
        <f t="shared" si="1"/>
        <v>Lup_Oana</v>
      </c>
      <c r="AB115" s="104">
        <f t="shared" si="2"/>
        <v>58</v>
      </c>
      <c r="AC115" s="211"/>
      <c r="AD115" s="211"/>
      <c r="AE115" s="211"/>
    </row>
    <row r="116" ht="11.25" customHeight="1">
      <c r="A116" s="135" t="s">
        <v>3870</v>
      </c>
      <c r="B116" s="135" t="s">
        <v>2340</v>
      </c>
      <c r="C116" s="97" t="s">
        <v>148</v>
      </c>
      <c r="D116" s="136" t="s">
        <v>3871</v>
      </c>
      <c r="E116" s="498" t="s">
        <v>3872</v>
      </c>
      <c r="F116" s="98">
        <v>2024.0</v>
      </c>
      <c r="G116" s="98" t="s">
        <v>3578</v>
      </c>
      <c r="H116" s="316" t="s">
        <v>3873</v>
      </c>
      <c r="I116" s="499">
        <v>1.0</v>
      </c>
      <c r="J116" s="499">
        <v>1.0</v>
      </c>
      <c r="K116" s="499">
        <v>1.0</v>
      </c>
      <c r="L116" s="187">
        <v>40.0</v>
      </c>
      <c r="M116" s="187">
        <v>40.0</v>
      </c>
      <c r="N116" s="130" t="s">
        <v>2340</v>
      </c>
      <c r="O116" s="104"/>
      <c r="P116" s="104"/>
      <c r="Q116" s="104"/>
      <c r="R116" s="104"/>
      <c r="S116" s="104"/>
      <c r="T116" s="104"/>
      <c r="U116" s="104"/>
      <c r="V116" s="104"/>
      <c r="W116" s="104"/>
      <c r="X116" s="104"/>
      <c r="Y116" s="104"/>
      <c r="Z116" s="104"/>
      <c r="AA116" s="104" t="str">
        <f t="shared" si="1"/>
        <v>Morandau Elena Felicia</v>
      </c>
      <c r="AB116" s="104">
        <f t="shared" si="2"/>
        <v>40</v>
      </c>
      <c r="AC116" s="104"/>
      <c r="AD116" s="104"/>
      <c r="AE116" s="104"/>
    </row>
    <row r="117" ht="11.25" customHeight="1">
      <c r="A117" s="135" t="s">
        <v>3874</v>
      </c>
      <c r="B117" s="90" t="s">
        <v>2414</v>
      </c>
      <c r="C117" s="97" t="s">
        <v>148</v>
      </c>
      <c r="D117" s="136" t="s">
        <v>3569</v>
      </c>
      <c r="E117" s="498" t="s">
        <v>3864</v>
      </c>
      <c r="F117" s="98">
        <v>2024.0</v>
      </c>
      <c r="G117" s="218"/>
      <c r="H117" s="316">
        <v>62.0</v>
      </c>
      <c r="I117" s="499">
        <v>4.0</v>
      </c>
      <c r="J117" s="499">
        <v>4.0</v>
      </c>
      <c r="K117" s="499">
        <v>4.0</v>
      </c>
      <c r="L117" s="187">
        <v>124.0</v>
      </c>
      <c r="M117" s="187">
        <v>31.0</v>
      </c>
      <c r="N117" s="130" t="s">
        <v>835</v>
      </c>
      <c r="O117" s="104"/>
      <c r="P117" s="104"/>
      <c r="Q117" s="104"/>
      <c r="R117" s="104"/>
      <c r="S117" s="104"/>
      <c r="T117" s="104"/>
      <c r="U117" s="104"/>
      <c r="V117" s="104"/>
      <c r="W117" s="104"/>
      <c r="X117" s="104"/>
      <c r="Y117" s="104"/>
      <c r="Z117" s="104"/>
      <c r="AA117" s="104" t="str">
        <f t="shared" si="1"/>
        <v>Pogan, Livia Dana</v>
      </c>
      <c r="AB117" s="104">
        <f t="shared" si="2"/>
        <v>31</v>
      </c>
      <c r="AC117" s="104"/>
      <c r="AD117" s="104"/>
      <c r="AE117" s="104"/>
    </row>
    <row r="118" ht="11.25" customHeight="1">
      <c r="A118" s="135" t="s">
        <v>3874</v>
      </c>
      <c r="B118" s="135" t="s">
        <v>3875</v>
      </c>
      <c r="C118" s="97" t="s">
        <v>148</v>
      </c>
      <c r="D118" s="136" t="s">
        <v>3876</v>
      </c>
      <c r="E118" s="498" t="s">
        <v>3877</v>
      </c>
      <c r="F118" s="98">
        <v>2024.0</v>
      </c>
      <c r="G118" s="218"/>
      <c r="H118" s="316">
        <v>60.0</v>
      </c>
      <c r="I118" s="499">
        <v>4.0</v>
      </c>
      <c r="J118" s="499">
        <v>4.0</v>
      </c>
      <c r="K118" s="499">
        <v>4.0</v>
      </c>
      <c r="L118" s="210">
        <v>120.0</v>
      </c>
      <c r="M118" s="210">
        <v>30.0</v>
      </c>
      <c r="N118" s="130" t="s">
        <v>626</v>
      </c>
      <c r="O118" s="211"/>
      <c r="P118" s="211"/>
      <c r="Q118" s="211"/>
      <c r="R118" s="211"/>
      <c r="S118" s="211"/>
      <c r="T118" s="211"/>
      <c r="U118" s="211"/>
      <c r="V118" s="211"/>
      <c r="W118" s="211"/>
      <c r="X118" s="211"/>
      <c r="Y118" s="211"/>
      <c r="Z118" s="211"/>
      <c r="AA118" s="104" t="str">
        <f t="shared" si="1"/>
        <v>Popa Adela</v>
      </c>
      <c r="AB118" s="104">
        <f t="shared" si="2"/>
        <v>30</v>
      </c>
      <c r="AC118" s="211"/>
      <c r="AD118" s="211"/>
      <c r="AE118" s="211"/>
    </row>
    <row r="119" ht="11.25" customHeight="1">
      <c r="A119" s="135" t="s">
        <v>3874</v>
      </c>
      <c r="B119" s="135" t="s">
        <v>3878</v>
      </c>
      <c r="C119" s="97" t="s">
        <v>148</v>
      </c>
      <c r="D119" s="136" t="s">
        <v>3569</v>
      </c>
      <c r="E119" s="498" t="s">
        <v>3864</v>
      </c>
      <c r="F119" s="98">
        <v>2014.0</v>
      </c>
      <c r="G119" s="218"/>
      <c r="H119" s="133">
        <v>60.0</v>
      </c>
      <c r="I119" s="98">
        <v>4.0</v>
      </c>
      <c r="J119" s="98">
        <v>4.0</v>
      </c>
      <c r="K119" s="98">
        <v>4.0</v>
      </c>
      <c r="L119" s="178">
        <v>120.0</v>
      </c>
      <c r="M119" s="178">
        <f>L119/4</f>
        <v>30</v>
      </c>
      <c r="N119" s="130" t="s">
        <v>658</v>
      </c>
      <c r="O119" s="104"/>
      <c r="P119" s="104"/>
      <c r="Q119" s="104"/>
      <c r="R119" s="104"/>
      <c r="S119" s="104"/>
      <c r="T119" s="104"/>
      <c r="U119" s="104"/>
      <c r="V119" s="104"/>
      <c r="W119" s="104"/>
      <c r="X119" s="104"/>
      <c r="Y119" s="104"/>
      <c r="Z119" s="104"/>
      <c r="AA119" s="104" t="str">
        <f t="shared" si="1"/>
        <v>Rusu, Mihai Stelian</v>
      </c>
      <c r="AB119" s="104">
        <f t="shared" si="2"/>
        <v>30</v>
      </c>
      <c r="AC119" s="104"/>
      <c r="AD119" s="104"/>
      <c r="AE119" s="104"/>
    </row>
    <row r="120" ht="11.25" customHeight="1">
      <c r="A120" s="135"/>
      <c r="B120" s="135"/>
      <c r="C120" s="97"/>
      <c r="D120" s="136"/>
      <c r="E120" s="498"/>
      <c r="F120" s="98"/>
      <c r="G120" s="98"/>
      <c r="H120" s="316"/>
      <c r="I120" s="499"/>
      <c r="J120" s="499"/>
      <c r="K120" s="499"/>
      <c r="L120" s="5"/>
      <c r="M120" s="5"/>
      <c r="N120" s="104"/>
      <c r="O120" s="104"/>
      <c r="P120" s="104"/>
      <c r="Q120" s="104"/>
      <c r="R120" s="104"/>
      <c r="S120" s="104"/>
      <c r="T120" s="104"/>
      <c r="U120" s="104"/>
      <c r="V120" s="104"/>
      <c r="W120" s="104"/>
      <c r="X120" s="104"/>
      <c r="Y120" s="104"/>
      <c r="Z120" s="104"/>
      <c r="AA120" s="104"/>
      <c r="AB120" s="104"/>
      <c r="AC120" s="104"/>
      <c r="AD120" s="104"/>
      <c r="AE120" s="104"/>
    </row>
    <row r="121" ht="11.25" customHeight="1">
      <c r="A121" s="226" t="s">
        <v>190</v>
      </c>
      <c r="B121" s="69"/>
      <c r="C121" s="69"/>
      <c r="D121" s="69"/>
      <c r="E121" s="73"/>
      <c r="F121" s="530"/>
      <c r="G121" s="530"/>
      <c r="H121" s="104"/>
      <c r="I121" s="104"/>
      <c r="J121" s="104"/>
      <c r="K121" s="104"/>
      <c r="L121" s="104"/>
      <c r="M121" s="530">
        <f>SUM(M15:M120)</f>
        <v>9066.33</v>
      </c>
      <c r="N121" s="104"/>
      <c r="O121" s="104"/>
      <c r="P121" s="104"/>
      <c r="Q121" s="104"/>
      <c r="R121" s="104"/>
      <c r="S121" s="104"/>
      <c r="T121" s="104"/>
      <c r="U121" s="104"/>
      <c r="V121" s="104"/>
      <c r="W121" s="104"/>
      <c r="X121" s="104"/>
      <c r="Y121" s="104"/>
      <c r="Z121" s="104"/>
      <c r="AA121" s="104"/>
      <c r="AB121" s="104"/>
      <c r="AC121" s="104"/>
      <c r="AD121" s="104"/>
      <c r="AE121" s="104"/>
    </row>
    <row r="122" ht="15.75" customHeight="1">
      <c r="A122" s="68"/>
      <c r="B122" s="69"/>
      <c r="C122" s="69"/>
      <c r="D122" s="69"/>
      <c r="E122" s="69"/>
      <c r="F122" s="69"/>
      <c r="G122" s="69"/>
      <c r="H122" s="69"/>
      <c r="I122" s="69"/>
      <c r="J122" s="69"/>
      <c r="K122" s="69"/>
      <c r="L122" s="3"/>
      <c r="M122" s="3"/>
      <c r="N122" s="3"/>
      <c r="O122" s="3"/>
      <c r="P122" s="3"/>
      <c r="Q122" s="3"/>
      <c r="R122" s="3"/>
      <c r="S122" s="3"/>
      <c r="T122" s="3"/>
      <c r="U122" s="3"/>
      <c r="V122" s="3"/>
      <c r="W122" s="3"/>
      <c r="X122" s="3"/>
      <c r="Y122" s="3"/>
      <c r="Z122" s="3"/>
      <c r="AA122" s="3"/>
      <c r="AB122" s="3"/>
      <c r="AC122" s="3"/>
      <c r="AD122" s="3"/>
      <c r="AE122" s="3"/>
    </row>
    <row r="123" ht="15.75" customHeight="1">
      <c r="A123" s="531" t="s">
        <v>675</v>
      </c>
      <c r="B123" s="229"/>
      <c r="C123" s="229"/>
      <c r="D123" s="229"/>
      <c r="E123" s="229"/>
      <c r="F123" s="229"/>
      <c r="G123" s="229"/>
      <c r="H123" s="229"/>
      <c r="I123" s="3"/>
      <c r="J123" s="3"/>
      <c r="K123" s="3"/>
      <c r="L123" s="3"/>
      <c r="M123" s="3"/>
      <c r="N123" s="3"/>
      <c r="O123" s="3"/>
      <c r="P123" s="3"/>
      <c r="Q123" s="3"/>
      <c r="R123" s="3"/>
      <c r="S123" s="3"/>
      <c r="T123" s="3"/>
      <c r="U123" s="3"/>
      <c r="V123" s="3"/>
      <c r="W123" s="3"/>
      <c r="X123" s="3"/>
      <c r="Y123" s="3"/>
      <c r="Z123" s="3"/>
      <c r="AA123" s="3"/>
      <c r="AB123" s="3"/>
      <c r="AC123" s="3"/>
      <c r="AD123" s="3"/>
      <c r="AE123" s="3"/>
    </row>
    <row r="124" ht="15.75" customHeight="1">
      <c r="A124" s="68"/>
      <c r="B124" s="69"/>
      <c r="C124" s="69"/>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68"/>
      <c r="B125" s="69"/>
      <c r="C125" s="69"/>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68"/>
      <c r="B126" s="69"/>
      <c r="C126" s="69"/>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68"/>
      <c r="B127" s="69"/>
      <c r="C127" s="69"/>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68"/>
      <c r="B128" s="69"/>
      <c r="C128" s="69"/>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68"/>
      <c r="B129" s="69"/>
      <c r="C129" s="69"/>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68"/>
      <c r="B130" s="69"/>
      <c r="C130" s="69"/>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68"/>
      <c r="B131" s="69"/>
      <c r="C131" s="69"/>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68"/>
      <c r="B132" s="69"/>
      <c r="C132" s="69"/>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68"/>
      <c r="B133" s="69"/>
      <c r="C133" s="69"/>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68"/>
      <c r="B134" s="69"/>
      <c r="C134" s="69"/>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68"/>
      <c r="B135" s="69"/>
      <c r="C135" s="69"/>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68"/>
      <c r="B136" s="69"/>
      <c r="C136" s="69"/>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68"/>
      <c r="B137" s="69"/>
      <c r="C137" s="69"/>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68"/>
      <c r="B138" s="69"/>
      <c r="C138" s="69"/>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68"/>
      <c r="B139" s="69"/>
      <c r="C139" s="69"/>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68"/>
      <c r="B140" s="69"/>
      <c r="C140" s="69"/>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68"/>
      <c r="B141" s="69"/>
      <c r="C141" s="69"/>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68"/>
      <c r="B142" s="69"/>
      <c r="C142" s="69"/>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68"/>
      <c r="B143" s="69"/>
      <c r="C143" s="69"/>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68"/>
      <c r="B144" s="69"/>
      <c r="C144" s="69"/>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68"/>
      <c r="B145" s="69"/>
      <c r="C145" s="69"/>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68"/>
      <c r="B146" s="69"/>
      <c r="C146" s="69"/>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68"/>
      <c r="B147" s="69"/>
      <c r="C147" s="69"/>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68"/>
      <c r="B148" s="69"/>
      <c r="C148" s="69"/>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68"/>
      <c r="B149" s="69"/>
      <c r="C149" s="69"/>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68"/>
      <c r="B150" s="69"/>
      <c r="C150" s="69"/>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68"/>
      <c r="B151" s="69"/>
      <c r="C151" s="69"/>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68"/>
      <c r="B152" s="69"/>
      <c r="C152" s="69"/>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68"/>
      <c r="B153" s="69"/>
      <c r="C153" s="69"/>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68"/>
      <c r="B154" s="69"/>
      <c r="C154" s="69"/>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68"/>
      <c r="B155" s="69"/>
      <c r="C155" s="69"/>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68"/>
      <c r="B156" s="69"/>
      <c r="C156" s="69"/>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68"/>
      <c r="B157" s="69"/>
      <c r="C157" s="69"/>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68"/>
      <c r="B158" s="69"/>
      <c r="C158" s="69"/>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68"/>
      <c r="B159" s="69"/>
      <c r="C159" s="69"/>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68"/>
      <c r="B160" s="69"/>
      <c r="C160" s="69"/>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68"/>
      <c r="B161" s="69"/>
      <c r="C161" s="69"/>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68"/>
      <c r="B162" s="69"/>
      <c r="C162" s="69"/>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68"/>
      <c r="B163" s="69"/>
      <c r="C163" s="69"/>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68"/>
      <c r="B164" s="69"/>
      <c r="C164" s="69"/>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68"/>
      <c r="B165" s="69"/>
      <c r="C165" s="69"/>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68"/>
      <c r="B166" s="69"/>
      <c r="C166" s="69"/>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68"/>
      <c r="B167" s="69"/>
      <c r="C167" s="69"/>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68"/>
      <c r="B168" s="69"/>
      <c r="C168" s="69"/>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68"/>
      <c r="B169" s="69"/>
      <c r="C169" s="69"/>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68"/>
      <c r="B170" s="69"/>
      <c r="C170" s="69"/>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68"/>
      <c r="B171" s="69"/>
      <c r="C171" s="69"/>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68"/>
      <c r="B172" s="69"/>
      <c r="C172" s="69"/>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68"/>
      <c r="B173" s="69"/>
      <c r="C173" s="69"/>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68"/>
      <c r="B174" s="69"/>
      <c r="C174" s="69"/>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68"/>
      <c r="B175" s="69"/>
      <c r="C175" s="69"/>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68"/>
      <c r="B176" s="69"/>
      <c r="C176" s="69"/>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68"/>
      <c r="B177" s="69"/>
      <c r="C177" s="69"/>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68"/>
      <c r="B178" s="69"/>
      <c r="C178" s="69"/>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68"/>
      <c r="B179" s="69"/>
      <c r="C179" s="69"/>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68"/>
      <c r="B180" s="69"/>
      <c r="C180" s="69"/>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68"/>
      <c r="B181" s="69"/>
      <c r="C181" s="69"/>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68"/>
      <c r="B182" s="69"/>
      <c r="C182" s="69"/>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68"/>
      <c r="B183" s="69"/>
      <c r="C183" s="69"/>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68"/>
      <c r="B184" s="69"/>
      <c r="C184" s="69"/>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68"/>
      <c r="B185" s="69"/>
      <c r="C185" s="69"/>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68"/>
      <c r="B186" s="69"/>
      <c r="C186" s="69"/>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68"/>
      <c r="B187" s="69"/>
      <c r="C187" s="69"/>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68"/>
      <c r="B188" s="69"/>
      <c r="C188" s="69"/>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68"/>
      <c r="B189" s="69"/>
      <c r="C189" s="69"/>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68"/>
      <c r="B190" s="69"/>
      <c r="C190" s="69"/>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68"/>
      <c r="B191" s="69"/>
      <c r="C191" s="69"/>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68"/>
      <c r="B192" s="69"/>
      <c r="C192" s="69"/>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68"/>
      <c r="B193" s="69"/>
      <c r="C193" s="69"/>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68"/>
      <c r="B194" s="69"/>
      <c r="C194" s="69"/>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68"/>
      <c r="B195" s="69"/>
      <c r="C195" s="69"/>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68"/>
      <c r="B196" s="69"/>
      <c r="C196" s="69"/>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68"/>
      <c r="B197" s="69"/>
      <c r="C197" s="69"/>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68"/>
      <c r="B198" s="69"/>
      <c r="C198" s="69"/>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68"/>
      <c r="B199" s="69"/>
      <c r="C199" s="69"/>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68"/>
      <c r="B200" s="69"/>
      <c r="C200" s="69"/>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68"/>
      <c r="B201" s="69"/>
      <c r="C201" s="69"/>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68"/>
      <c r="B202" s="69"/>
      <c r="C202" s="69"/>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68"/>
      <c r="B203" s="69"/>
      <c r="C203" s="69"/>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68"/>
      <c r="B204" s="69"/>
      <c r="C204" s="69"/>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68"/>
      <c r="B205" s="69"/>
      <c r="C205" s="69"/>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68"/>
      <c r="B206" s="69"/>
      <c r="C206" s="69"/>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68"/>
      <c r="B207" s="69"/>
      <c r="C207" s="69"/>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68"/>
      <c r="B208" s="69"/>
      <c r="C208" s="69"/>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68"/>
      <c r="B209" s="69"/>
      <c r="C209" s="69"/>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68"/>
      <c r="B210" s="69"/>
      <c r="C210" s="69"/>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68"/>
      <c r="B211" s="69"/>
      <c r="C211" s="69"/>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68"/>
      <c r="B212" s="69"/>
      <c r="C212" s="69"/>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68"/>
      <c r="B213" s="69"/>
      <c r="C213" s="69"/>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68"/>
      <c r="B214" s="69"/>
      <c r="C214" s="69"/>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68"/>
      <c r="B215" s="69"/>
      <c r="C215" s="69"/>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68"/>
      <c r="B216" s="69"/>
      <c r="C216" s="69"/>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68"/>
      <c r="B217" s="69"/>
      <c r="C217" s="69"/>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68"/>
      <c r="B218" s="69"/>
      <c r="C218" s="69"/>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68"/>
      <c r="B219" s="69"/>
      <c r="C219" s="69"/>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68"/>
      <c r="B220" s="69"/>
      <c r="C220" s="69"/>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68"/>
      <c r="B221" s="69"/>
      <c r="C221" s="69"/>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68"/>
      <c r="B222" s="69"/>
      <c r="C222" s="69"/>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68"/>
      <c r="B223" s="69"/>
      <c r="C223" s="69"/>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68"/>
      <c r="B224" s="69"/>
      <c r="C224" s="69"/>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68"/>
      <c r="B225" s="69"/>
      <c r="C225" s="69"/>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68"/>
      <c r="B226" s="69"/>
      <c r="C226" s="69"/>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68"/>
      <c r="B227" s="69"/>
      <c r="C227" s="69"/>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68"/>
      <c r="B228" s="69"/>
      <c r="C228" s="69"/>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68"/>
      <c r="B229" s="69"/>
      <c r="C229" s="69"/>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68"/>
      <c r="B230" s="69"/>
      <c r="C230" s="69"/>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68"/>
      <c r="B231" s="69"/>
      <c r="C231" s="69"/>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68"/>
      <c r="B232" s="69"/>
      <c r="C232" s="69"/>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68"/>
      <c r="B233" s="69"/>
      <c r="C233" s="69"/>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68"/>
      <c r="B234" s="69"/>
      <c r="C234" s="69"/>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68"/>
      <c r="B235" s="69"/>
      <c r="C235" s="69"/>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68"/>
      <c r="B236" s="69"/>
      <c r="C236" s="69"/>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68"/>
      <c r="B237" s="69"/>
      <c r="C237" s="69"/>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68"/>
      <c r="B238" s="69"/>
      <c r="C238" s="69"/>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68"/>
      <c r="B239" s="69"/>
      <c r="C239" s="69"/>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68"/>
      <c r="B240" s="69"/>
      <c r="C240" s="69"/>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68"/>
      <c r="B241" s="69"/>
      <c r="C241" s="69"/>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68"/>
      <c r="B242" s="69"/>
      <c r="C242" s="69"/>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68"/>
      <c r="B243" s="69"/>
      <c r="C243" s="69"/>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68"/>
      <c r="B244" s="69"/>
      <c r="C244" s="69"/>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68"/>
      <c r="B245" s="69"/>
      <c r="C245" s="69"/>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68"/>
      <c r="B246" s="69"/>
      <c r="C246" s="69"/>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68"/>
      <c r="B247" s="69"/>
      <c r="C247" s="69"/>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68"/>
      <c r="B248" s="69"/>
      <c r="C248" s="69"/>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68"/>
      <c r="B249" s="69"/>
      <c r="C249" s="69"/>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68"/>
      <c r="B250" s="69"/>
      <c r="C250" s="69"/>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68"/>
      <c r="B251" s="69"/>
      <c r="C251" s="69"/>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68"/>
      <c r="B252" s="69"/>
      <c r="C252" s="69"/>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68"/>
      <c r="B253" s="69"/>
      <c r="C253" s="69"/>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68"/>
      <c r="B254" s="69"/>
      <c r="C254" s="69"/>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68"/>
      <c r="B255" s="69"/>
      <c r="C255" s="69"/>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68"/>
      <c r="B256" s="69"/>
      <c r="C256" s="69"/>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68"/>
      <c r="B257" s="69"/>
      <c r="C257" s="69"/>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68"/>
      <c r="B258" s="69"/>
      <c r="C258" s="69"/>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68"/>
      <c r="B259" s="69"/>
      <c r="C259" s="69"/>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68"/>
      <c r="B260" s="69"/>
      <c r="C260" s="69"/>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68"/>
      <c r="B261" s="69"/>
      <c r="C261" s="69"/>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68"/>
      <c r="B262" s="69"/>
      <c r="C262" s="69"/>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68"/>
      <c r="B263" s="69"/>
      <c r="C263" s="69"/>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68"/>
      <c r="B264" s="69"/>
      <c r="C264" s="69"/>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68"/>
      <c r="B265" s="69"/>
      <c r="C265" s="69"/>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68"/>
      <c r="B266" s="69"/>
      <c r="C266" s="69"/>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68"/>
      <c r="B267" s="69"/>
      <c r="C267" s="69"/>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68"/>
      <c r="B268" s="69"/>
      <c r="C268" s="69"/>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68"/>
      <c r="B269" s="69"/>
      <c r="C269" s="69"/>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68"/>
      <c r="B270" s="69"/>
      <c r="C270" s="69"/>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68"/>
      <c r="B271" s="69"/>
      <c r="C271" s="69"/>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68"/>
      <c r="B272" s="69"/>
      <c r="C272" s="69"/>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68"/>
      <c r="B273" s="69"/>
      <c r="C273" s="69"/>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68"/>
      <c r="B274" s="69"/>
      <c r="C274" s="69"/>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68"/>
      <c r="B275" s="69"/>
      <c r="C275" s="69"/>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68"/>
      <c r="B276" s="69"/>
      <c r="C276" s="69"/>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68"/>
      <c r="B277" s="69"/>
      <c r="C277" s="69"/>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68"/>
      <c r="B278" s="69"/>
      <c r="C278" s="69"/>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68"/>
      <c r="B279" s="69"/>
      <c r="C279" s="69"/>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68"/>
      <c r="B280" s="69"/>
      <c r="C280" s="69"/>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68"/>
      <c r="B281" s="69"/>
      <c r="C281" s="69"/>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68"/>
      <c r="B282" s="69"/>
      <c r="C282" s="69"/>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68"/>
      <c r="B283" s="69"/>
      <c r="C283" s="69"/>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68"/>
      <c r="B284" s="69"/>
      <c r="C284" s="69"/>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68"/>
      <c r="B285" s="69"/>
      <c r="C285" s="69"/>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68"/>
      <c r="B286" s="69"/>
      <c r="C286" s="69"/>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68"/>
      <c r="B287" s="69"/>
      <c r="C287" s="69"/>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68"/>
      <c r="B288" s="69"/>
      <c r="C288" s="69"/>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68"/>
      <c r="B289" s="69"/>
      <c r="C289" s="69"/>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68"/>
      <c r="B290" s="69"/>
      <c r="C290" s="69"/>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68"/>
      <c r="B291" s="69"/>
      <c r="C291" s="69"/>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68"/>
      <c r="B292" s="69"/>
      <c r="C292" s="69"/>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68"/>
      <c r="B293" s="69"/>
      <c r="C293" s="69"/>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68"/>
      <c r="B294" s="69"/>
      <c r="C294" s="69"/>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68"/>
      <c r="B295" s="69"/>
      <c r="C295" s="69"/>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68"/>
      <c r="B296" s="69"/>
      <c r="C296" s="69"/>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68"/>
      <c r="B297" s="69"/>
      <c r="C297" s="69"/>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68"/>
      <c r="B298" s="69"/>
      <c r="C298" s="69"/>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68"/>
      <c r="B299" s="69"/>
      <c r="C299" s="69"/>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68"/>
      <c r="B300" s="69"/>
      <c r="C300" s="69"/>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68"/>
      <c r="B301" s="69"/>
      <c r="C301" s="69"/>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68"/>
      <c r="B302" s="69"/>
      <c r="C302" s="69"/>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68"/>
      <c r="B303" s="69"/>
      <c r="C303" s="69"/>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68"/>
      <c r="B304" s="69"/>
      <c r="C304" s="69"/>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68"/>
      <c r="B305" s="69"/>
      <c r="C305" s="69"/>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68"/>
      <c r="B306" s="69"/>
      <c r="C306" s="69"/>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68"/>
      <c r="B307" s="69"/>
      <c r="C307" s="69"/>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68"/>
      <c r="B308" s="69"/>
      <c r="C308" s="69"/>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68"/>
      <c r="B309" s="69"/>
      <c r="C309" s="69"/>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68"/>
      <c r="B310" s="69"/>
      <c r="C310" s="69"/>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68"/>
      <c r="B311" s="69"/>
      <c r="C311" s="69"/>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68"/>
      <c r="B312" s="69"/>
      <c r="C312" s="69"/>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68"/>
      <c r="B313" s="69"/>
      <c r="C313" s="69"/>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68"/>
      <c r="B314" s="69"/>
      <c r="C314" s="69"/>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68"/>
      <c r="B315" s="69"/>
      <c r="C315" s="69"/>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68"/>
      <c r="B316" s="69"/>
      <c r="C316" s="69"/>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68"/>
      <c r="B317" s="69"/>
      <c r="C317" s="69"/>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c r="A318" s="68"/>
      <c r="B318" s="69"/>
      <c r="C318" s="69"/>
      <c r="D318" s="1"/>
      <c r="E318" s="1"/>
      <c r="F318" s="1"/>
      <c r="G318" s="1"/>
      <c r="H318" s="1"/>
      <c r="I318" s="1"/>
      <c r="J318" s="1"/>
      <c r="K318" s="1"/>
      <c r="L318" s="3"/>
      <c r="M318" s="3"/>
      <c r="N318" s="3"/>
      <c r="O318" s="3"/>
      <c r="P318" s="3"/>
      <c r="Q318" s="3"/>
      <c r="R318" s="3"/>
      <c r="S318" s="3"/>
      <c r="T318" s="3"/>
      <c r="U318" s="3"/>
      <c r="V318" s="3"/>
      <c r="W318" s="3"/>
      <c r="X318" s="3"/>
      <c r="Y318" s="3"/>
      <c r="Z318" s="3"/>
      <c r="AA318" s="3"/>
      <c r="AB318" s="3"/>
      <c r="AC318" s="3"/>
      <c r="AD318" s="3"/>
      <c r="AE318" s="3"/>
    </row>
    <row r="319" ht="15.75" customHeight="1">
      <c r="A319" s="68"/>
      <c r="B319" s="69"/>
      <c r="C319" s="69"/>
      <c r="D319" s="1"/>
      <c r="E319" s="1"/>
      <c r="F319" s="1"/>
      <c r="G319" s="1"/>
      <c r="H319" s="1"/>
      <c r="I319" s="1"/>
      <c r="J319" s="1"/>
      <c r="K319" s="1"/>
      <c r="L319" s="3"/>
      <c r="M319" s="3"/>
      <c r="N319" s="3"/>
      <c r="O319" s="3"/>
      <c r="P319" s="3"/>
      <c r="Q319" s="3"/>
      <c r="R319" s="3"/>
      <c r="S319" s="3"/>
      <c r="T319" s="3"/>
      <c r="U319" s="3"/>
      <c r="V319" s="3"/>
      <c r="W319" s="3"/>
      <c r="X319" s="3"/>
      <c r="Y319" s="3"/>
      <c r="Z319" s="3"/>
      <c r="AA319" s="3"/>
      <c r="AB319" s="3"/>
      <c r="AC319" s="3"/>
      <c r="AD319" s="3"/>
      <c r="AE319" s="3"/>
    </row>
    <row r="320" ht="15.75" customHeight="1">
      <c r="A320" s="68"/>
      <c r="B320" s="69"/>
      <c r="C320" s="69"/>
      <c r="D320" s="1"/>
      <c r="E320" s="1"/>
      <c r="F320" s="1"/>
      <c r="G320" s="1"/>
      <c r="H320" s="1"/>
      <c r="I320" s="1"/>
      <c r="J320" s="1"/>
      <c r="K320" s="1"/>
      <c r="L320" s="3"/>
      <c r="M320" s="3"/>
      <c r="N320" s="3"/>
      <c r="O320" s="3"/>
      <c r="P320" s="3"/>
      <c r="Q320" s="3"/>
      <c r="R320" s="3"/>
      <c r="S320" s="3"/>
      <c r="T320" s="3"/>
      <c r="U320" s="3"/>
      <c r="V320" s="3"/>
      <c r="W320" s="3"/>
      <c r="X320" s="3"/>
      <c r="Y320" s="3"/>
      <c r="Z320" s="3"/>
      <c r="AA320" s="3"/>
      <c r="AB320" s="3"/>
      <c r="AC320" s="3"/>
      <c r="AD320" s="3"/>
      <c r="AE320" s="3"/>
    </row>
    <row r="321" ht="15.75" customHeight="1">
      <c r="A321" s="68"/>
      <c r="B321" s="69"/>
      <c r="C321" s="69"/>
      <c r="D321" s="1"/>
      <c r="E321" s="1"/>
      <c r="F321" s="1"/>
      <c r="G321" s="1"/>
      <c r="H321" s="1"/>
      <c r="I321" s="1"/>
      <c r="J321" s="1"/>
      <c r="K321" s="1"/>
      <c r="L321" s="3"/>
      <c r="M321" s="3"/>
      <c r="N321" s="3"/>
      <c r="O321" s="3"/>
      <c r="P321" s="3"/>
      <c r="Q321" s="3"/>
      <c r="R321" s="3"/>
      <c r="S321" s="3"/>
      <c r="T321" s="3"/>
      <c r="U321" s="3"/>
      <c r="V321" s="3"/>
      <c r="W321" s="3"/>
      <c r="X321" s="3"/>
      <c r="Y321" s="3"/>
      <c r="Z321" s="3"/>
      <c r="AA321" s="3"/>
      <c r="AB321" s="3"/>
      <c r="AC321" s="3"/>
      <c r="AD321" s="3"/>
      <c r="AE321" s="3"/>
    </row>
    <row r="322" ht="15.75" customHeight="1">
      <c r="A322" s="68"/>
      <c r="B322" s="69"/>
      <c r="C322" s="69"/>
      <c r="D322" s="1"/>
      <c r="E322" s="1"/>
      <c r="F322" s="1"/>
      <c r="G322" s="1"/>
      <c r="H322" s="1"/>
      <c r="I322" s="1"/>
      <c r="J322" s="1"/>
      <c r="K322" s="1"/>
      <c r="L322" s="3"/>
      <c r="M322" s="3"/>
      <c r="N322" s="3"/>
      <c r="O322" s="3"/>
      <c r="P322" s="3"/>
      <c r="Q322" s="3"/>
      <c r="R322" s="3"/>
      <c r="S322" s="3"/>
      <c r="T322" s="3"/>
      <c r="U322" s="3"/>
      <c r="V322" s="3"/>
      <c r="W322" s="3"/>
      <c r="X322" s="3"/>
      <c r="Y322" s="3"/>
      <c r="Z322" s="3"/>
      <c r="AA322" s="3"/>
      <c r="AB322" s="3"/>
      <c r="AC322" s="3"/>
      <c r="AD322" s="3"/>
      <c r="AE322" s="3"/>
    </row>
    <row r="323" ht="15.75" customHeight="1">
      <c r="A323" s="68"/>
      <c r="B323" s="69"/>
      <c r="C323" s="69"/>
      <c r="D323" s="1"/>
      <c r="E323" s="1"/>
      <c r="F323" s="1"/>
      <c r="G323" s="1"/>
      <c r="H323" s="1"/>
      <c r="I323" s="1"/>
      <c r="J323" s="1"/>
      <c r="K323" s="1"/>
      <c r="L323" s="3"/>
      <c r="M323" s="3"/>
      <c r="N323" s="3"/>
      <c r="O323" s="3"/>
      <c r="P323" s="3"/>
      <c r="Q323" s="3"/>
      <c r="R323" s="3"/>
      <c r="S323" s="3"/>
      <c r="T323" s="3"/>
      <c r="U323" s="3"/>
      <c r="V323" s="3"/>
      <c r="W323" s="3"/>
      <c r="X323" s="3"/>
      <c r="Y323" s="3"/>
      <c r="Z323" s="3"/>
      <c r="AA323" s="3"/>
      <c r="AB323" s="3"/>
      <c r="AC323" s="3"/>
      <c r="AD323" s="3"/>
      <c r="AE323" s="3"/>
    </row>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23:H123"/>
    <mergeCell ref="A2:M2"/>
    <mergeCell ref="A4:M4"/>
    <mergeCell ref="A5:M5"/>
    <mergeCell ref="A6:M6"/>
    <mergeCell ref="A7:M7"/>
    <mergeCell ref="A8:M8"/>
    <mergeCell ref="A9:M9"/>
  </mergeCells>
  <hyperlinks>
    <hyperlink r:id="rId1" ref="G94"/>
    <hyperlink r:id="rId2" ref="G95"/>
  </hyperlinks>
  <printOptions/>
  <pageMargins bottom="1.0" footer="0.0" header="0.0" left="0.75" right="0.75" top="1.0"/>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20.14"/>
    <col customWidth="1" min="12" max="26" width="8.0"/>
  </cols>
  <sheetData>
    <row r="1">
      <c r="A1" s="68"/>
      <c r="B1" s="69"/>
      <c r="C1" s="69"/>
      <c r="D1" s="69"/>
      <c r="E1" s="1"/>
      <c r="F1" s="1"/>
      <c r="G1" s="3"/>
      <c r="H1" s="3"/>
      <c r="I1" s="3"/>
      <c r="J1" s="3"/>
      <c r="K1" s="3"/>
      <c r="L1" s="3"/>
      <c r="M1" s="3"/>
      <c r="N1" s="3"/>
      <c r="O1" s="3"/>
      <c r="P1" s="3"/>
      <c r="Q1" s="3"/>
      <c r="R1" s="3"/>
      <c r="S1" s="3"/>
      <c r="T1" s="3"/>
      <c r="U1" s="3"/>
      <c r="V1" s="3"/>
      <c r="W1" s="3"/>
      <c r="X1" s="3"/>
      <c r="Y1" s="3"/>
      <c r="Z1" s="3"/>
    </row>
    <row r="2" ht="29.25" customHeight="1">
      <c r="A2" s="495" t="s">
        <v>3879</v>
      </c>
      <c r="B2" s="229"/>
      <c r="C2" s="229"/>
      <c r="D2" s="229"/>
      <c r="E2" s="229"/>
      <c r="F2" s="229"/>
      <c r="G2" s="229"/>
      <c r="H2" s="229"/>
      <c r="I2" s="229"/>
      <c r="J2" s="229"/>
      <c r="K2" s="74"/>
      <c r="L2" s="74"/>
      <c r="M2" s="74"/>
      <c r="N2" s="74"/>
      <c r="O2" s="74"/>
      <c r="P2" s="74"/>
      <c r="Q2" s="74"/>
      <c r="R2" s="74"/>
      <c r="S2" s="74"/>
      <c r="T2" s="74"/>
      <c r="U2" s="74"/>
      <c r="V2" s="74"/>
      <c r="W2" s="74"/>
      <c r="X2" s="74"/>
      <c r="Y2" s="74"/>
      <c r="Z2" s="74"/>
    </row>
    <row r="3">
      <c r="A3" s="240"/>
      <c r="B3" s="240"/>
      <c r="C3" s="240"/>
      <c r="D3" s="240"/>
      <c r="E3" s="240"/>
      <c r="F3" s="73"/>
      <c r="G3" s="74"/>
      <c r="H3" s="74"/>
      <c r="I3" s="74"/>
      <c r="J3" s="74"/>
      <c r="K3" s="74"/>
      <c r="L3" s="74"/>
      <c r="M3" s="74"/>
      <c r="N3" s="74"/>
      <c r="O3" s="74"/>
      <c r="P3" s="74"/>
      <c r="Q3" s="74"/>
      <c r="R3" s="74"/>
      <c r="S3" s="74"/>
      <c r="T3" s="74"/>
      <c r="U3" s="74"/>
      <c r="V3" s="74"/>
      <c r="W3" s="74"/>
      <c r="X3" s="74"/>
      <c r="Y3" s="74"/>
      <c r="Z3" s="74"/>
    </row>
    <row r="4" ht="42.75" customHeight="1">
      <c r="A4" s="75" t="s">
        <v>3880</v>
      </c>
      <c r="B4" s="71"/>
      <c r="C4" s="71"/>
      <c r="D4" s="71"/>
      <c r="E4" s="71"/>
      <c r="F4" s="71"/>
      <c r="G4" s="71"/>
      <c r="H4" s="71"/>
      <c r="I4" s="71"/>
      <c r="J4" s="72"/>
      <c r="K4" s="74"/>
      <c r="L4" s="74"/>
      <c r="M4" s="74"/>
      <c r="N4" s="74"/>
      <c r="O4" s="74"/>
      <c r="P4" s="74"/>
      <c r="Q4" s="74"/>
      <c r="R4" s="74"/>
      <c r="S4" s="74"/>
      <c r="T4" s="74"/>
      <c r="U4" s="74"/>
      <c r="V4" s="74"/>
      <c r="W4" s="74"/>
      <c r="X4" s="74"/>
      <c r="Y4" s="74"/>
      <c r="Z4" s="74"/>
    </row>
    <row r="5" ht="16.5" customHeight="1">
      <c r="A5" s="75" t="s">
        <v>3881</v>
      </c>
      <c r="B5" s="71"/>
      <c r="C5" s="71"/>
      <c r="D5" s="71"/>
      <c r="E5" s="71"/>
      <c r="F5" s="71"/>
      <c r="G5" s="71"/>
      <c r="H5" s="71"/>
      <c r="I5" s="71"/>
      <c r="J5" s="72"/>
      <c r="K5" s="74"/>
      <c r="L5" s="74"/>
      <c r="M5" s="74"/>
      <c r="N5" s="74"/>
      <c r="O5" s="74"/>
      <c r="P5" s="74"/>
      <c r="Q5" s="74"/>
      <c r="R5" s="74"/>
      <c r="S5" s="74"/>
      <c r="T5" s="74"/>
      <c r="U5" s="74"/>
      <c r="V5" s="74"/>
      <c r="W5" s="74"/>
      <c r="X5" s="74"/>
      <c r="Y5" s="74"/>
      <c r="Z5" s="74"/>
    </row>
    <row r="6" ht="14.25" customHeight="1">
      <c r="A6" s="75" t="s">
        <v>3882</v>
      </c>
      <c r="B6" s="71"/>
      <c r="C6" s="71"/>
      <c r="D6" s="71"/>
      <c r="E6" s="71"/>
      <c r="F6" s="71"/>
      <c r="G6" s="71"/>
      <c r="H6" s="71"/>
      <c r="I6" s="71"/>
      <c r="J6" s="72"/>
      <c r="K6" s="74"/>
      <c r="L6" s="74"/>
      <c r="M6" s="74"/>
      <c r="N6" s="74"/>
      <c r="O6" s="74"/>
      <c r="P6" s="74"/>
      <c r="Q6" s="74"/>
      <c r="R6" s="74"/>
      <c r="S6" s="74"/>
      <c r="T6" s="74"/>
      <c r="U6" s="74"/>
      <c r="V6" s="74"/>
      <c r="W6" s="74"/>
      <c r="X6" s="74"/>
      <c r="Y6" s="74"/>
      <c r="Z6" s="74"/>
    </row>
    <row r="7" ht="32.25" customHeight="1">
      <c r="A7" s="75" t="s">
        <v>3883</v>
      </c>
      <c r="B7" s="71"/>
      <c r="C7" s="71"/>
      <c r="D7" s="71"/>
      <c r="E7" s="71"/>
      <c r="F7" s="71"/>
      <c r="G7" s="71"/>
      <c r="H7" s="71"/>
      <c r="I7" s="71"/>
      <c r="J7" s="72"/>
      <c r="K7" s="74"/>
      <c r="L7" s="74"/>
      <c r="M7" s="74"/>
      <c r="N7" s="74"/>
      <c r="O7" s="74"/>
      <c r="P7" s="74"/>
      <c r="Q7" s="74"/>
      <c r="R7" s="74"/>
      <c r="S7" s="74"/>
      <c r="T7" s="74"/>
      <c r="U7" s="74"/>
      <c r="V7" s="74"/>
      <c r="W7" s="74"/>
      <c r="X7" s="74"/>
      <c r="Y7" s="74"/>
      <c r="Z7" s="74"/>
    </row>
    <row r="8" ht="15.0" customHeight="1">
      <c r="A8" s="75" t="s">
        <v>3884</v>
      </c>
      <c r="B8" s="71"/>
      <c r="C8" s="71"/>
      <c r="D8" s="71"/>
      <c r="E8" s="71"/>
      <c r="F8" s="71"/>
      <c r="G8" s="71"/>
      <c r="H8" s="71"/>
      <c r="I8" s="71"/>
      <c r="J8" s="72"/>
      <c r="K8" s="74"/>
      <c r="L8" s="74"/>
      <c r="M8" s="74"/>
      <c r="N8" s="74"/>
      <c r="O8" s="74"/>
      <c r="P8" s="74"/>
      <c r="Q8" s="74"/>
      <c r="R8" s="74"/>
      <c r="S8" s="74"/>
      <c r="T8" s="74"/>
      <c r="U8" s="74"/>
      <c r="V8" s="74"/>
      <c r="W8" s="74"/>
      <c r="X8" s="74"/>
      <c r="Y8" s="74"/>
      <c r="Z8" s="74"/>
    </row>
    <row r="9" ht="19.5" customHeight="1">
      <c r="A9" s="75" t="s">
        <v>3885</v>
      </c>
      <c r="B9" s="71"/>
      <c r="C9" s="71"/>
      <c r="D9" s="71"/>
      <c r="E9" s="71"/>
      <c r="F9" s="71"/>
      <c r="G9" s="71"/>
      <c r="H9" s="71"/>
      <c r="I9" s="71"/>
      <c r="J9" s="72"/>
      <c r="K9" s="74"/>
      <c r="L9" s="74"/>
      <c r="M9" s="74"/>
      <c r="N9" s="74"/>
      <c r="O9" s="74"/>
      <c r="P9" s="74"/>
      <c r="Q9" s="74"/>
      <c r="R9" s="74"/>
      <c r="S9" s="74"/>
      <c r="T9" s="74"/>
      <c r="U9" s="74"/>
      <c r="V9" s="74"/>
      <c r="W9" s="74"/>
      <c r="X9" s="74"/>
      <c r="Y9" s="74"/>
      <c r="Z9" s="74"/>
    </row>
    <row r="10" ht="72.75" customHeight="1">
      <c r="A10" s="78" t="s">
        <v>3886</v>
      </c>
      <c r="B10" s="71"/>
      <c r="C10" s="71"/>
      <c r="D10" s="71"/>
      <c r="E10" s="71"/>
      <c r="F10" s="71"/>
      <c r="G10" s="71"/>
      <c r="H10" s="71"/>
      <c r="I10" s="71"/>
      <c r="J10" s="72"/>
      <c r="K10" s="74"/>
      <c r="L10" s="74"/>
      <c r="M10" s="74"/>
      <c r="N10" s="74"/>
      <c r="O10" s="74"/>
      <c r="P10" s="74"/>
      <c r="Q10" s="74"/>
      <c r="R10" s="74"/>
      <c r="S10" s="74"/>
      <c r="T10" s="74"/>
      <c r="U10" s="74"/>
      <c r="V10" s="74"/>
      <c r="W10" s="74"/>
      <c r="X10" s="74"/>
      <c r="Y10" s="74"/>
      <c r="Z10" s="74"/>
    </row>
    <row r="11">
      <c r="A11" s="68"/>
      <c r="B11" s="69"/>
      <c r="C11" s="69"/>
      <c r="D11" s="69"/>
      <c r="E11" s="1"/>
      <c r="F11" s="1"/>
      <c r="G11" s="74"/>
      <c r="H11" s="74"/>
      <c r="I11" s="74"/>
      <c r="J11" s="74"/>
      <c r="K11" s="74"/>
      <c r="L11" s="74"/>
      <c r="M11" s="74"/>
      <c r="N11" s="74"/>
      <c r="O11" s="74"/>
      <c r="P11" s="74"/>
      <c r="Q11" s="74"/>
      <c r="R11" s="74"/>
      <c r="S11" s="74"/>
      <c r="T11" s="74"/>
      <c r="U11" s="74"/>
      <c r="V11" s="74"/>
      <c r="W11" s="74"/>
      <c r="X11" s="74"/>
      <c r="Y11" s="74"/>
      <c r="Z11" s="74"/>
    </row>
    <row r="12" ht="38.25" customHeight="1">
      <c r="A12" s="290" t="s">
        <v>7</v>
      </c>
      <c r="B12" s="85" t="s">
        <v>755</v>
      </c>
      <c r="C12" s="85" t="s">
        <v>3887</v>
      </c>
      <c r="D12" s="85" t="s">
        <v>758</v>
      </c>
      <c r="E12" s="83" t="s">
        <v>8</v>
      </c>
      <c r="F12" s="85" t="s">
        <v>3888</v>
      </c>
      <c r="G12" s="81" t="s">
        <v>3889</v>
      </c>
      <c r="H12" s="81" t="s">
        <v>3890</v>
      </c>
      <c r="I12" s="81" t="s">
        <v>763</v>
      </c>
      <c r="J12" s="81" t="s">
        <v>226</v>
      </c>
      <c r="K12" s="86" t="s">
        <v>227</v>
      </c>
      <c r="L12" s="3"/>
      <c r="M12" s="3"/>
      <c r="N12" s="3"/>
      <c r="O12" s="3"/>
      <c r="P12" s="3"/>
      <c r="Q12" s="3"/>
      <c r="R12" s="3"/>
      <c r="S12" s="3"/>
      <c r="T12" s="3"/>
      <c r="U12" s="3"/>
      <c r="V12" s="3"/>
      <c r="W12" s="3"/>
      <c r="X12" s="3"/>
      <c r="Y12" s="3"/>
      <c r="Z12" s="3"/>
    </row>
    <row r="13" ht="11.25" customHeight="1">
      <c r="A13" s="130" t="s">
        <v>3891</v>
      </c>
      <c r="B13" s="130" t="s">
        <v>3892</v>
      </c>
      <c r="C13" s="97" t="s">
        <v>3893</v>
      </c>
      <c r="D13" s="136" t="s">
        <v>3891</v>
      </c>
      <c r="E13" s="91" t="s">
        <v>52</v>
      </c>
      <c r="F13" s="316" t="s">
        <v>3894</v>
      </c>
      <c r="G13" s="5">
        <v>7800.0</v>
      </c>
      <c r="H13" s="5">
        <v>7800.0</v>
      </c>
      <c r="I13" s="5">
        <v>100.0</v>
      </c>
      <c r="J13" s="5">
        <v>100.0</v>
      </c>
      <c r="K13" s="103" t="s">
        <v>70</v>
      </c>
      <c r="L13" s="104"/>
      <c r="M13" s="104"/>
      <c r="N13" s="104"/>
      <c r="O13" s="104"/>
      <c r="P13" s="104"/>
      <c r="Q13" s="104"/>
      <c r="R13" s="104"/>
      <c r="S13" s="104"/>
      <c r="T13" s="104"/>
      <c r="U13" s="104"/>
      <c r="V13" s="104"/>
      <c r="W13" s="104"/>
      <c r="X13" s="104"/>
      <c r="Y13" s="104"/>
      <c r="Z13" s="104"/>
    </row>
    <row r="14" ht="11.25" customHeight="1">
      <c r="A14" s="532" t="s">
        <v>3607</v>
      </c>
      <c r="B14" s="1" t="s">
        <v>3895</v>
      </c>
      <c r="C14" s="390" t="s">
        <v>3896</v>
      </c>
      <c r="D14" s="533" t="s">
        <v>808</v>
      </c>
      <c r="E14" s="118" t="s">
        <v>3607</v>
      </c>
      <c r="F14" s="118" t="s">
        <v>52</v>
      </c>
      <c r="G14" s="440" t="s">
        <v>3897</v>
      </c>
      <c r="H14" s="533">
        <v>42500.0</v>
      </c>
      <c r="I14" s="533">
        <v>200.0</v>
      </c>
      <c r="J14" s="534">
        <v>200.0</v>
      </c>
      <c r="K14" s="103" t="s">
        <v>973</v>
      </c>
      <c r="L14" s="104"/>
      <c r="M14" s="104"/>
      <c r="N14" s="104"/>
      <c r="O14" s="104"/>
      <c r="P14" s="104"/>
      <c r="Q14" s="104"/>
      <c r="R14" s="104"/>
      <c r="S14" s="104"/>
      <c r="T14" s="104"/>
      <c r="U14" s="104"/>
      <c r="V14" s="104"/>
      <c r="W14" s="104"/>
      <c r="X14" s="104"/>
      <c r="Y14" s="104"/>
      <c r="Z14" s="104"/>
    </row>
    <row r="15" ht="11.25" customHeight="1">
      <c r="A15" s="130" t="s">
        <v>764</v>
      </c>
      <c r="B15" s="130" t="s">
        <v>3898</v>
      </c>
      <c r="C15" s="97" t="s">
        <v>3899</v>
      </c>
      <c r="D15" s="136" t="s">
        <v>764</v>
      </c>
      <c r="E15" s="498" t="s">
        <v>52</v>
      </c>
      <c r="F15" s="316" t="s">
        <v>3900</v>
      </c>
      <c r="G15" s="535" t="s">
        <v>3901</v>
      </c>
      <c r="H15" s="5">
        <v>15000.0</v>
      </c>
      <c r="I15" s="5">
        <v>300.0</v>
      </c>
      <c r="J15" s="5">
        <v>200.0</v>
      </c>
      <c r="K15" s="103" t="s">
        <v>79</v>
      </c>
      <c r="L15" s="104"/>
      <c r="M15" s="104"/>
      <c r="N15" s="104"/>
      <c r="O15" s="104"/>
      <c r="P15" s="104"/>
      <c r="Q15" s="104"/>
      <c r="R15" s="104"/>
      <c r="S15" s="104"/>
      <c r="T15" s="104"/>
      <c r="U15" s="104"/>
      <c r="V15" s="104"/>
      <c r="W15" s="104"/>
      <c r="X15" s="104"/>
      <c r="Y15" s="104"/>
      <c r="Z15" s="104"/>
    </row>
    <row r="16" ht="11.25" customHeight="1">
      <c r="A16" s="130" t="s">
        <v>764</v>
      </c>
      <c r="B16" s="130" t="s">
        <v>3902</v>
      </c>
      <c r="C16" s="97" t="s">
        <v>3903</v>
      </c>
      <c r="D16" s="136" t="s">
        <v>764</v>
      </c>
      <c r="E16" s="498" t="s">
        <v>52</v>
      </c>
      <c r="F16" s="316" t="s">
        <v>3904</v>
      </c>
      <c r="G16" s="5" t="s">
        <v>3905</v>
      </c>
      <c r="H16" s="5">
        <v>0.0</v>
      </c>
      <c r="I16" s="5">
        <v>300.0</v>
      </c>
      <c r="J16" s="5">
        <v>300.0</v>
      </c>
      <c r="K16" s="103" t="s">
        <v>79</v>
      </c>
      <c r="L16" s="104"/>
      <c r="M16" s="104"/>
      <c r="N16" s="104"/>
      <c r="O16" s="104"/>
      <c r="P16" s="104"/>
      <c r="Q16" s="104"/>
      <c r="R16" s="104"/>
      <c r="S16" s="104"/>
      <c r="T16" s="104"/>
      <c r="U16" s="104"/>
      <c r="V16" s="104"/>
      <c r="W16" s="104"/>
      <c r="X16" s="104"/>
      <c r="Y16" s="104"/>
      <c r="Z16" s="104"/>
    </row>
    <row r="17" ht="11.25" customHeight="1">
      <c r="A17" s="130" t="s">
        <v>764</v>
      </c>
      <c r="B17" s="130" t="s">
        <v>3906</v>
      </c>
      <c r="C17" s="97" t="s">
        <v>3907</v>
      </c>
      <c r="D17" s="136" t="s">
        <v>764</v>
      </c>
      <c r="E17" s="498" t="s">
        <v>52</v>
      </c>
      <c r="F17" s="316" t="s">
        <v>3908</v>
      </c>
      <c r="G17" s="536" t="s">
        <v>3909</v>
      </c>
      <c r="H17" s="5">
        <v>8400.0</v>
      </c>
      <c r="I17" s="5">
        <v>300.0</v>
      </c>
      <c r="J17" s="5">
        <v>300.0</v>
      </c>
      <c r="K17" s="103" t="s">
        <v>79</v>
      </c>
      <c r="L17" s="104"/>
      <c r="M17" s="104"/>
      <c r="N17" s="104"/>
      <c r="O17" s="104"/>
      <c r="P17" s="104"/>
      <c r="Q17" s="104"/>
      <c r="R17" s="104"/>
      <c r="S17" s="104"/>
      <c r="T17" s="104"/>
      <c r="U17" s="104"/>
      <c r="V17" s="104"/>
      <c r="W17" s="104"/>
      <c r="X17" s="104"/>
      <c r="Y17" s="104"/>
      <c r="Z17" s="104"/>
    </row>
    <row r="18" ht="11.25" customHeight="1">
      <c r="A18" s="130" t="s">
        <v>99</v>
      </c>
      <c r="B18" s="130" t="s">
        <v>3910</v>
      </c>
      <c r="C18" s="97" t="s">
        <v>3911</v>
      </c>
      <c r="D18" s="136" t="s">
        <v>2805</v>
      </c>
      <c r="E18" s="498" t="s">
        <v>100</v>
      </c>
      <c r="F18" s="316" t="s">
        <v>3912</v>
      </c>
      <c r="G18" s="5" t="s">
        <v>3913</v>
      </c>
      <c r="H18" s="5" t="s">
        <v>3913</v>
      </c>
      <c r="I18" s="5">
        <v>200.0</v>
      </c>
      <c r="J18" s="5">
        <v>200.0</v>
      </c>
      <c r="K18" s="103" t="s">
        <v>99</v>
      </c>
      <c r="L18" s="104"/>
      <c r="M18" s="104"/>
      <c r="N18" s="104"/>
      <c r="O18" s="104"/>
      <c r="P18" s="104"/>
      <c r="Q18" s="104"/>
      <c r="R18" s="104"/>
      <c r="S18" s="104"/>
      <c r="T18" s="104"/>
      <c r="U18" s="104"/>
      <c r="V18" s="104"/>
      <c r="W18" s="104"/>
      <c r="X18" s="104"/>
      <c r="Y18" s="104"/>
      <c r="Z18" s="104"/>
    </row>
    <row r="19" ht="11.25" customHeight="1">
      <c r="A19" s="130" t="s">
        <v>142</v>
      </c>
      <c r="B19" s="130" t="s">
        <v>3914</v>
      </c>
      <c r="C19" s="97" t="s">
        <v>3911</v>
      </c>
      <c r="D19" s="136" t="s">
        <v>3915</v>
      </c>
      <c r="E19" s="136" t="s">
        <v>3916</v>
      </c>
      <c r="F19" s="136" t="s">
        <v>3917</v>
      </c>
      <c r="G19" s="136" t="s">
        <v>3918</v>
      </c>
      <c r="H19" s="136" t="s">
        <v>3918</v>
      </c>
      <c r="I19" s="97">
        <v>200.0</v>
      </c>
      <c r="J19" s="97">
        <v>200.0</v>
      </c>
      <c r="K19" s="103" t="s">
        <v>142</v>
      </c>
      <c r="L19" s="104"/>
      <c r="M19" s="104"/>
      <c r="N19" s="104"/>
      <c r="O19" s="104"/>
      <c r="P19" s="104"/>
      <c r="Q19" s="104"/>
      <c r="R19" s="104"/>
      <c r="S19" s="104"/>
      <c r="T19" s="104"/>
      <c r="U19" s="104"/>
      <c r="V19" s="104"/>
      <c r="W19" s="104"/>
      <c r="X19" s="104"/>
      <c r="Y19" s="104"/>
      <c r="Z19" s="104"/>
    </row>
    <row r="20" ht="11.25" customHeight="1">
      <c r="A20" s="130" t="s">
        <v>3919</v>
      </c>
      <c r="B20" s="130" t="s">
        <v>3920</v>
      </c>
      <c r="C20" s="97" t="s">
        <v>3921</v>
      </c>
      <c r="D20" s="136" t="s">
        <v>3922</v>
      </c>
      <c r="E20" s="498" t="s">
        <v>148</v>
      </c>
      <c r="F20" s="537"/>
      <c r="G20" s="5">
        <v>0.0</v>
      </c>
      <c r="H20" s="5">
        <v>0.0</v>
      </c>
      <c r="I20" s="5">
        <v>100.0</v>
      </c>
      <c r="J20" s="5">
        <v>100.0</v>
      </c>
      <c r="K20" s="103" t="s">
        <v>649</v>
      </c>
      <c r="L20" s="104"/>
      <c r="M20" s="104"/>
      <c r="N20" s="104"/>
      <c r="O20" s="104"/>
      <c r="P20" s="104"/>
      <c r="Q20" s="104"/>
      <c r="R20" s="104"/>
      <c r="S20" s="104"/>
      <c r="T20" s="104"/>
      <c r="U20" s="104"/>
      <c r="V20" s="104"/>
      <c r="W20" s="104"/>
      <c r="X20" s="104"/>
      <c r="Y20" s="104"/>
      <c r="Z20" s="104"/>
    </row>
    <row r="21" ht="11.25" customHeight="1">
      <c r="A21" s="130"/>
      <c r="B21" s="130"/>
      <c r="C21" s="97"/>
      <c r="D21" s="136"/>
      <c r="E21" s="448"/>
      <c r="F21" s="538"/>
      <c r="G21" s="103"/>
      <c r="H21" s="103"/>
      <c r="I21" s="103"/>
      <c r="J21" s="103"/>
      <c r="K21" s="104"/>
      <c r="L21" s="104"/>
      <c r="M21" s="104"/>
      <c r="N21" s="104"/>
      <c r="O21" s="104"/>
      <c r="P21" s="104"/>
      <c r="Q21" s="104"/>
      <c r="R21" s="104"/>
      <c r="S21" s="104"/>
      <c r="T21" s="104"/>
      <c r="U21" s="104"/>
      <c r="V21" s="104"/>
      <c r="W21" s="104"/>
      <c r="X21" s="104"/>
      <c r="Y21" s="104"/>
      <c r="Z21" s="104"/>
    </row>
    <row r="22" ht="15.75" customHeight="1">
      <c r="A22" s="226" t="s">
        <v>190</v>
      </c>
      <c r="B22" s="69"/>
      <c r="C22" s="69"/>
      <c r="D22" s="69"/>
      <c r="E22" s="73"/>
      <c r="F22" s="3"/>
      <c r="G22" s="3"/>
      <c r="H22" s="3"/>
      <c r="I22" s="3"/>
      <c r="J22" s="530">
        <f>SUM(J13:J21)</f>
        <v>1600</v>
      </c>
      <c r="K22" s="3"/>
      <c r="L22" s="3"/>
      <c r="M22" s="3"/>
      <c r="N22" s="3"/>
      <c r="O22" s="3"/>
      <c r="P22" s="3"/>
      <c r="Q22" s="3"/>
      <c r="R22" s="3"/>
      <c r="S22" s="3"/>
      <c r="T22" s="3"/>
      <c r="U22" s="3"/>
      <c r="V22" s="3"/>
      <c r="W22" s="3"/>
      <c r="X22" s="3"/>
      <c r="Y22" s="3"/>
      <c r="Z22" s="3"/>
    </row>
    <row r="23" ht="15.75" customHeight="1">
      <c r="A23" s="68"/>
      <c r="B23" s="69"/>
      <c r="C23" s="69"/>
      <c r="D23" s="69"/>
      <c r="E23" s="1"/>
      <c r="F23" s="1"/>
      <c r="G23" s="3"/>
      <c r="H23" s="3"/>
      <c r="I23" s="3"/>
      <c r="J23" s="3"/>
      <c r="K23" s="3"/>
      <c r="L23" s="3"/>
      <c r="M23" s="3"/>
      <c r="N23" s="3"/>
      <c r="O23" s="3"/>
      <c r="P23" s="3"/>
      <c r="Q23" s="3"/>
      <c r="R23" s="3"/>
      <c r="S23" s="3"/>
      <c r="T23" s="3"/>
      <c r="U23" s="3"/>
      <c r="V23" s="3"/>
      <c r="W23" s="3"/>
      <c r="X23" s="3"/>
      <c r="Y23" s="3"/>
      <c r="Z23" s="3"/>
    </row>
    <row r="24" ht="15.75" customHeight="1">
      <c r="A24" s="531" t="s">
        <v>675</v>
      </c>
      <c r="B24" s="229"/>
      <c r="C24" s="229"/>
      <c r="D24" s="229"/>
      <c r="E24" s="229"/>
      <c r="F24" s="229"/>
      <c r="G24" s="3"/>
      <c r="H24" s="3"/>
      <c r="I24" s="3"/>
      <c r="J24" s="3"/>
      <c r="K24" s="3"/>
      <c r="L24" s="3"/>
      <c r="M24" s="3"/>
      <c r="N24" s="3"/>
      <c r="O24" s="3"/>
      <c r="P24" s="3"/>
      <c r="Q24" s="3"/>
      <c r="R24" s="3"/>
      <c r="S24" s="3"/>
      <c r="T24" s="3"/>
      <c r="U24" s="3"/>
      <c r="V24" s="3"/>
      <c r="W24" s="3"/>
      <c r="X24" s="3"/>
      <c r="Y24" s="3"/>
      <c r="Z24" s="3"/>
    </row>
    <row r="25" ht="15.75" customHeight="1">
      <c r="A25" s="68"/>
      <c r="B25" s="69"/>
      <c r="C25" s="69"/>
      <c r="D25" s="69"/>
      <c r="E25" s="1"/>
      <c r="F25" s="1"/>
      <c r="G25" s="3"/>
      <c r="H25" s="3"/>
      <c r="I25" s="3"/>
      <c r="J25" s="3"/>
      <c r="K25" s="3"/>
      <c r="L25" s="3"/>
      <c r="M25" s="3"/>
      <c r="N25" s="3"/>
      <c r="O25" s="3"/>
      <c r="P25" s="3"/>
      <c r="Q25" s="3"/>
      <c r="R25" s="3"/>
      <c r="S25" s="3"/>
      <c r="T25" s="3"/>
      <c r="U25" s="3"/>
      <c r="V25" s="3"/>
      <c r="W25" s="3"/>
      <c r="X25" s="3"/>
      <c r="Y25" s="3"/>
      <c r="Z25" s="3"/>
    </row>
    <row r="26" ht="15.75" customHeight="1">
      <c r="A26" s="68"/>
      <c r="B26" s="69"/>
      <c r="C26" s="69"/>
      <c r="D26" s="69"/>
      <c r="E26" s="1"/>
      <c r="F26" s="1"/>
      <c r="G26" s="3"/>
      <c r="H26" s="3"/>
      <c r="I26" s="3"/>
      <c r="J26" s="3"/>
      <c r="K26" s="3"/>
      <c r="L26" s="3"/>
      <c r="M26" s="3"/>
      <c r="N26" s="3"/>
      <c r="O26" s="3"/>
      <c r="P26" s="3"/>
      <c r="Q26" s="3"/>
      <c r="R26" s="3"/>
      <c r="S26" s="3"/>
      <c r="T26" s="3"/>
      <c r="U26" s="3"/>
      <c r="V26" s="3"/>
      <c r="W26" s="3"/>
      <c r="X26" s="3"/>
      <c r="Y26" s="3"/>
      <c r="Z26" s="3"/>
    </row>
    <row r="27" ht="15.75" customHeight="1">
      <c r="A27" s="68"/>
      <c r="B27" s="69"/>
      <c r="C27" s="69"/>
      <c r="D27" s="69"/>
      <c r="E27" s="1"/>
      <c r="F27" s="1"/>
      <c r="G27" s="3"/>
      <c r="H27" s="3"/>
      <c r="I27" s="3"/>
      <c r="J27" s="3"/>
      <c r="K27" s="3"/>
      <c r="L27" s="3"/>
      <c r="M27" s="3"/>
      <c r="N27" s="3"/>
      <c r="O27" s="3"/>
      <c r="P27" s="3"/>
      <c r="Q27" s="3"/>
      <c r="R27" s="3"/>
      <c r="S27" s="3"/>
      <c r="T27" s="3"/>
      <c r="U27" s="3"/>
      <c r="V27" s="3"/>
      <c r="W27" s="3"/>
      <c r="X27" s="3"/>
      <c r="Y27" s="3"/>
      <c r="Z27" s="3"/>
    </row>
    <row r="28" ht="15.75" customHeight="1">
      <c r="A28" s="68"/>
      <c r="B28" s="69"/>
      <c r="C28" s="69"/>
      <c r="D28" s="69"/>
      <c r="E28" s="1"/>
      <c r="F28" s="1"/>
      <c r="G28" s="3"/>
      <c r="H28" s="3"/>
      <c r="I28" s="3"/>
      <c r="J28" s="3"/>
      <c r="K28" s="3"/>
      <c r="L28" s="3"/>
      <c r="M28" s="3"/>
      <c r="N28" s="3"/>
      <c r="O28" s="3"/>
      <c r="P28" s="3"/>
      <c r="Q28" s="3"/>
      <c r="R28" s="3"/>
      <c r="S28" s="3"/>
      <c r="T28" s="3"/>
      <c r="U28" s="3"/>
      <c r="V28" s="3"/>
      <c r="W28" s="3"/>
      <c r="X28" s="3"/>
      <c r="Y28" s="3"/>
      <c r="Z28" s="3"/>
    </row>
    <row r="29" ht="15.75" customHeight="1">
      <c r="A29" s="68"/>
      <c r="B29" s="69"/>
      <c r="C29" s="69"/>
      <c r="D29" s="69"/>
      <c r="E29" s="1"/>
      <c r="F29" s="1"/>
      <c r="G29" s="3"/>
      <c r="H29" s="3"/>
      <c r="I29" s="3"/>
      <c r="J29" s="3"/>
      <c r="K29" s="3"/>
      <c r="L29" s="3"/>
      <c r="M29" s="3"/>
      <c r="N29" s="3"/>
      <c r="O29" s="3"/>
      <c r="P29" s="3"/>
      <c r="Q29" s="3"/>
      <c r="R29" s="3"/>
      <c r="S29" s="3"/>
      <c r="T29" s="3"/>
      <c r="U29" s="3"/>
      <c r="V29" s="3"/>
      <c r="W29" s="3"/>
      <c r="X29" s="3"/>
      <c r="Y29" s="3"/>
      <c r="Z29" s="3"/>
    </row>
    <row r="30" ht="15.75" customHeight="1">
      <c r="A30" s="68"/>
      <c r="B30" s="69"/>
      <c r="C30" s="69"/>
      <c r="D30" s="69"/>
      <c r="E30" s="1"/>
      <c r="F30" s="1"/>
      <c r="G30" s="3"/>
      <c r="H30" s="3"/>
      <c r="I30" s="3"/>
      <c r="J30" s="3"/>
      <c r="K30" s="3"/>
      <c r="L30" s="3"/>
      <c r="M30" s="3"/>
      <c r="N30" s="3"/>
      <c r="O30" s="3"/>
      <c r="P30" s="3"/>
      <c r="Q30" s="3"/>
      <c r="R30" s="3"/>
      <c r="S30" s="3"/>
      <c r="T30" s="3"/>
      <c r="U30" s="3"/>
      <c r="V30" s="3"/>
      <c r="W30" s="3"/>
      <c r="X30" s="3"/>
      <c r="Y30" s="3"/>
      <c r="Z30" s="3"/>
    </row>
    <row r="31" ht="15.75" customHeight="1">
      <c r="A31" s="68"/>
      <c r="B31" s="69"/>
      <c r="C31" s="69"/>
      <c r="D31" s="69"/>
      <c r="E31" s="1"/>
      <c r="F31" s="1"/>
      <c r="G31" s="3"/>
      <c r="H31" s="3"/>
      <c r="I31" s="3"/>
      <c r="J31" s="3"/>
      <c r="K31" s="3"/>
      <c r="L31" s="3"/>
      <c r="M31" s="3"/>
      <c r="N31" s="3"/>
      <c r="O31" s="3"/>
      <c r="P31" s="3"/>
      <c r="Q31" s="3"/>
      <c r="R31" s="3"/>
      <c r="S31" s="3"/>
      <c r="T31" s="3"/>
      <c r="U31" s="3"/>
      <c r="V31" s="3"/>
      <c r="W31" s="3"/>
      <c r="X31" s="3"/>
      <c r="Y31" s="3"/>
      <c r="Z31" s="3"/>
    </row>
    <row r="32" ht="15.75" customHeight="1">
      <c r="A32" s="68"/>
      <c r="B32" s="69"/>
      <c r="C32" s="69"/>
      <c r="D32" s="69"/>
      <c r="E32" s="1"/>
      <c r="F32" s="1"/>
      <c r="G32" s="3"/>
      <c r="H32" s="3"/>
      <c r="I32" s="3"/>
      <c r="J32" s="3"/>
      <c r="K32" s="3"/>
      <c r="L32" s="3"/>
      <c r="M32" s="3"/>
      <c r="N32" s="3"/>
      <c r="O32" s="3"/>
      <c r="P32" s="3"/>
      <c r="Q32" s="3"/>
      <c r="R32" s="3"/>
      <c r="S32" s="3"/>
      <c r="T32" s="3"/>
      <c r="U32" s="3"/>
      <c r="V32" s="3"/>
      <c r="W32" s="3"/>
      <c r="X32" s="3"/>
      <c r="Y32" s="3"/>
      <c r="Z32" s="3"/>
    </row>
    <row r="33" ht="15.75" customHeight="1">
      <c r="A33" s="68"/>
      <c r="B33" s="69"/>
      <c r="C33" s="69"/>
      <c r="D33" s="69"/>
      <c r="E33" s="1"/>
      <c r="F33" s="1"/>
      <c r="G33" s="3"/>
      <c r="H33" s="3"/>
      <c r="I33" s="3"/>
      <c r="J33" s="3"/>
      <c r="K33" s="3"/>
      <c r="L33" s="3"/>
      <c r="M33" s="3"/>
      <c r="N33" s="3"/>
      <c r="O33" s="3"/>
      <c r="P33" s="3"/>
      <c r="Q33" s="3"/>
      <c r="R33" s="3"/>
      <c r="S33" s="3"/>
      <c r="T33" s="3"/>
      <c r="U33" s="3"/>
      <c r="V33" s="3"/>
      <c r="W33" s="3"/>
      <c r="X33" s="3"/>
      <c r="Y33" s="3"/>
      <c r="Z33" s="3"/>
    </row>
    <row r="34" ht="15.75" customHeight="1">
      <c r="A34" s="68"/>
      <c r="B34" s="69"/>
      <c r="C34" s="69"/>
      <c r="D34" s="69"/>
      <c r="E34" s="1"/>
      <c r="F34" s="1"/>
      <c r="G34" s="3"/>
      <c r="H34" s="3"/>
      <c r="I34" s="3"/>
      <c r="J34" s="3"/>
      <c r="K34" s="3"/>
      <c r="L34" s="3"/>
      <c r="M34" s="3"/>
      <c r="N34" s="3"/>
      <c r="O34" s="3"/>
      <c r="P34" s="3"/>
      <c r="Q34" s="3"/>
      <c r="R34" s="3"/>
      <c r="S34" s="3"/>
      <c r="T34" s="3"/>
      <c r="U34" s="3"/>
      <c r="V34" s="3"/>
      <c r="W34" s="3"/>
      <c r="X34" s="3"/>
      <c r="Y34" s="3"/>
      <c r="Z34" s="3"/>
    </row>
    <row r="35" ht="15.75" customHeight="1">
      <c r="A35" s="68"/>
      <c r="B35" s="69"/>
      <c r="C35" s="69"/>
      <c r="D35" s="69"/>
      <c r="E35" s="1"/>
      <c r="F35" s="1"/>
      <c r="G35" s="3"/>
      <c r="H35" s="3"/>
      <c r="I35" s="3"/>
      <c r="J35" s="3"/>
      <c r="K35" s="3"/>
      <c r="L35" s="3"/>
      <c r="M35" s="3"/>
      <c r="N35" s="3"/>
      <c r="O35" s="3"/>
      <c r="P35" s="3"/>
      <c r="Q35" s="3"/>
      <c r="R35" s="3"/>
      <c r="S35" s="3"/>
      <c r="T35" s="3"/>
      <c r="U35" s="3"/>
      <c r="V35" s="3"/>
      <c r="W35" s="3"/>
      <c r="X35" s="3"/>
      <c r="Y35" s="3"/>
      <c r="Z35" s="3"/>
    </row>
    <row r="36" ht="15.75" customHeight="1">
      <c r="A36" s="68"/>
      <c r="B36" s="69"/>
      <c r="C36" s="69"/>
      <c r="D36" s="69"/>
      <c r="E36" s="1"/>
      <c r="F36" s="1"/>
      <c r="G36" s="3"/>
      <c r="H36" s="3"/>
      <c r="I36" s="3"/>
      <c r="J36" s="3"/>
      <c r="K36" s="3"/>
      <c r="L36" s="3"/>
      <c r="M36" s="3"/>
      <c r="N36" s="3"/>
      <c r="O36" s="3"/>
      <c r="P36" s="3"/>
      <c r="Q36" s="3"/>
      <c r="R36" s="3"/>
      <c r="S36" s="3"/>
      <c r="T36" s="3"/>
      <c r="U36" s="3"/>
      <c r="V36" s="3"/>
      <c r="W36" s="3"/>
      <c r="X36" s="3"/>
      <c r="Y36" s="3"/>
      <c r="Z36" s="3"/>
    </row>
    <row r="37" ht="15.75" customHeight="1">
      <c r="A37" s="68"/>
      <c r="B37" s="69"/>
      <c r="C37" s="69"/>
      <c r="D37" s="69"/>
      <c r="E37" s="1"/>
      <c r="F37" s="1"/>
      <c r="G37" s="3"/>
      <c r="H37" s="3"/>
      <c r="I37" s="3"/>
      <c r="J37" s="3"/>
      <c r="K37" s="3"/>
      <c r="L37" s="3"/>
      <c r="M37" s="3"/>
      <c r="N37" s="3"/>
      <c r="O37" s="3"/>
      <c r="P37" s="3"/>
      <c r="Q37" s="3"/>
      <c r="R37" s="3"/>
      <c r="S37" s="3"/>
      <c r="T37" s="3"/>
      <c r="U37" s="3"/>
      <c r="V37" s="3"/>
      <c r="W37" s="3"/>
      <c r="X37" s="3"/>
      <c r="Y37" s="3"/>
      <c r="Z37" s="3"/>
    </row>
    <row r="38" ht="15.75" customHeight="1">
      <c r="A38" s="68"/>
      <c r="B38" s="69"/>
      <c r="C38" s="69"/>
      <c r="D38" s="69"/>
      <c r="E38" s="1"/>
      <c r="F38" s="1"/>
      <c r="G38" s="3"/>
      <c r="H38" s="3"/>
      <c r="I38" s="3"/>
      <c r="J38" s="3"/>
      <c r="K38" s="3"/>
      <c r="L38" s="3"/>
      <c r="M38" s="3"/>
      <c r="N38" s="3"/>
      <c r="O38" s="3"/>
      <c r="P38" s="3"/>
      <c r="Q38" s="3"/>
      <c r="R38" s="3"/>
      <c r="S38" s="3"/>
      <c r="T38" s="3"/>
      <c r="U38" s="3"/>
      <c r="V38" s="3"/>
      <c r="W38" s="3"/>
      <c r="X38" s="3"/>
      <c r="Y38" s="3"/>
      <c r="Z38" s="3"/>
    </row>
    <row r="39" ht="15.75" customHeight="1">
      <c r="A39" s="68"/>
      <c r="B39" s="69"/>
      <c r="C39" s="69"/>
      <c r="D39" s="69"/>
      <c r="E39" s="1"/>
      <c r="F39" s="1"/>
      <c r="G39" s="3"/>
      <c r="H39" s="3"/>
      <c r="I39" s="3"/>
      <c r="J39" s="3"/>
      <c r="K39" s="3"/>
      <c r="L39" s="3"/>
      <c r="M39" s="3"/>
      <c r="N39" s="3"/>
      <c r="O39" s="3"/>
      <c r="P39" s="3"/>
      <c r="Q39" s="3"/>
      <c r="R39" s="3"/>
      <c r="S39" s="3"/>
      <c r="T39" s="3"/>
      <c r="U39" s="3"/>
      <c r="V39" s="3"/>
      <c r="W39" s="3"/>
      <c r="X39" s="3"/>
      <c r="Y39" s="3"/>
      <c r="Z39" s="3"/>
    </row>
    <row r="40" ht="15.75" customHeight="1">
      <c r="A40" s="68"/>
      <c r="B40" s="69"/>
      <c r="C40" s="69"/>
      <c r="D40" s="69"/>
      <c r="E40" s="1"/>
      <c r="F40" s="1"/>
      <c r="G40" s="3"/>
      <c r="H40" s="3"/>
      <c r="I40" s="3"/>
      <c r="J40" s="3"/>
      <c r="K40" s="3"/>
      <c r="L40" s="3"/>
      <c r="M40" s="3"/>
      <c r="N40" s="3"/>
      <c r="O40" s="3"/>
      <c r="P40" s="3"/>
      <c r="Q40" s="3"/>
      <c r="R40" s="3"/>
      <c r="S40" s="3"/>
      <c r="T40" s="3"/>
      <c r="U40" s="3"/>
      <c r="V40" s="3"/>
      <c r="W40" s="3"/>
      <c r="X40" s="3"/>
      <c r="Y40" s="3"/>
      <c r="Z40" s="3"/>
    </row>
    <row r="41" ht="15.75" customHeight="1">
      <c r="A41" s="68"/>
      <c r="B41" s="69"/>
      <c r="C41" s="69"/>
      <c r="D41" s="69"/>
      <c r="E41" s="1"/>
      <c r="F41" s="1"/>
      <c r="G41" s="3"/>
      <c r="H41" s="3"/>
      <c r="I41" s="3"/>
      <c r="J41" s="3"/>
      <c r="K41" s="3"/>
      <c r="L41" s="3"/>
      <c r="M41" s="3"/>
      <c r="N41" s="3"/>
      <c r="O41" s="3"/>
      <c r="P41" s="3"/>
      <c r="Q41" s="3"/>
      <c r="R41" s="3"/>
      <c r="S41" s="3"/>
      <c r="T41" s="3"/>
      <c r="U41" s="3"/>
      <c r="V41" s="3"/>
      <c r="W41" s="3"/>
      <c r="X41" s="3"/>
      <c r="Y41" s="3"/>
      <c r="Z41" s="3"/>
    </row>
    <row r="42" ht="15.75" customHeight="1">
      <c r="A42" s="68"/>
      <c r="B42" s="69"/>
      <c r="C42" s="69"/>
      <c r="D42" s="69"/>
      <c r="E42" s="1"/>
      <c r="F42" s="1"/>
      <c r="G42" s="3"/>
      <c r="H42" s="3"/>
      <c r="I42" s="3"/>
      <c r="J42" s="3"/>
      <c r="K42" s="3"/>
      <c r="L42" s="3"/>
      <c r="M42" s="3"/>
      <c r="N42" s="3"/>
      <c r="O42" s="3"/>
      <c r="P42" s="3"/>
      <c r="Q42" s="3"/>
      <c r="R42" s="3"/>
      <c r="S42" s="3"/>
      <c r="T42" s="3"/>
      <c r="U42" s="3"/>
      <c r="V42" s="3"/>
      <c r="W42" s="3"/>
      <c r="X42" s="3"/>
      <c r="Y42" s="3"/>
      <c r="Z42" s="3"/>
    </row>
    <row r="43" ht="15.75" customHeight="1">
      <c r="A43" s="68"/>
      <c r="B43" s="69"/>
      <c r="C43" s="69"/>
      <c r="D43" s="69"/>
      <c r="E43" s="1"/>
      <c r="F43" s="1"/>
      <c r="G43" s="3"/>
      <c r="H43" s="3"/>
      <c r="I43" s="3"/>
      <c r="J43" s="3"/>
      <c r="K43" s="3"/>
      <c r="L43" s="3"/>
      <c r="M43" s="3"/>
      <c r="N43" s="3"/>
      <c r="O43" s="3"/>
      <c r="P43" s="3"/>
      <c r="Q43" s="3"/>
      <c r="R43" s="3"/>
      <c r="S43" s="3"/>
      <c r="T43" s="3"/>
      <c r="U43" s="3"/>
      <c r="V43" s="3"/>
      <c r="W43" s="3"/>
      <c r="X43" s="3"/>
      <c r="Y43" s="3"/>
      <c r="Z43" s="3"/>
    </row>
    <row r="44" ht="15.75" customHeight="1">
      <c r="A44" s="68"/>
      <c r="B44" s="69"/>
      <c r="C44" s="69"/>
      <c r="D44" s="69"/>
      <c r="E44" s="1"/>
      <c r="F44" s="1"/>
      <c r="G44" s="3"/>
      <c r="H44" s="3"/>
      <c r="I44" s="3"/>
      <c r="J44" s="3"/>
      <c r="K44" s="3"/>
      <c r="L44" s="3"/>
      <c r="M44" s="3"/>
      <c r="N44" s="3"/>
      <c r="O44" s="3"/>
      <c r="P44" s="3"/>
      <c r="Q44" s="3"/>
      <c r="R44" s="3"/>
      <c r="S44" s="3"/>
      <c r="T44" s="3"/>
      <c r="U44" s="3"/>
      <c r="V44" s="3"/>
      <c r="W44" s="3"/>
      <c r="X44" s="3"/>
      <c r="Y44" s="3"/>
      <c r="Z44" s="3"/>
    </row>
    <row r="45" ht="15.75" customHeight="1">
      <c r="A45" s="68"/>
      <c r="B45" s="69"/>
      <c r="C45" s="69"/>
      <c r="D45" s="69"/>
      <c r="E45" s="1"/>
      <c r="F45" s="1"/>
      <c r="G45" s="3"/>
      <c r="H45" s="3"/>
      <c r="I45" s="3"/>
      <c r="J45" s="3"/>
      <c r="K45" s="3"/>
      <c r="L45" s="3"/>
      <c r="M45" s="3"/>
      <c r="N45" s="3"/>
      <c r="O45" s="3"/>
      <c r="P45" s="3"/>
      <c r="Q45" s="3"/>
      <c r="R45" s="3"/>
      <c r="S45" s="3"/>
      <c r="T45" s="3"/>
      <c r="U45" s="3"/>
      <c r="V45" s="3"/>
      <c r="W45" s="3"/>
      <c r="X45" s="3"/>
      <c r="Y45" s="3"/>
      <c r="Z45" s="3"/>
    </row>
    <row r="46" ht="15.75" customHeight="1">
      <c r="A46" s="68"/>
      <c r="B46" s="69"/>
      <c r="C46" s="69"/>
      <c r="D46" s="69"/>
      <c r="E46" s="1"/>
      <c r="F46" s="1"/>
      <c r="G46" s="3"/>
      <c r="H46" s="3"/>
      <c r="I46" s="3"/>
      <c r="J46" s="3"/>
      <c r="K46" s="3"/>
      <c r="L46" s="3"/>
      <c r="M46" s="3"/>
      <c r="N46" s="3"/>
      <c r="O46" s="3"/>
      <c r="P46" s="3"/>
      <c r="Q46" s="3"/>
      <c r="R46" s="3"/>
      <c r="S46" s="3"/>
      <c r="T46" s="3"/>
      <c r="U46" s="3"/>
      <c r="V46" s="3"/>
      <c r="W46" s="3"/>
      <c r="X46" s="3"/>
      <c r="Y46" s="3"/>
      <c r="Z46" s="3"/>
    </row>
    <row r="47" ht="15.75" customHeight="1">
      <c r="A47" s="68"/>
      <c r="B47" s="69"/>
      <c r="C47" s="69"/>
      <c r="D47" s="69"/>
      <c r="E47" s="1"/>
      <c r="F47" s="1"/>
      <c r="G47" s="3"/>
      <c r="H47" s="3"/>
      <c r="I47" s="3"/>
      <c r="J47" s="3"/>
      <c r="K47" s="3"/>
      <c r="L47" s="3"/>
      <c r="M47" s="3"/>
      <c r="N47" s="3"/>
      <c r="O47" s="3"/>
      <c r="P47" s="3"/>
      <c r="Q47" s="3"/>
      <c r="R47" s="3"/>
      <c r="S47" s="3"/>
      <c r="T47" s="3"/>
      <c r="U47" s="3"/>
      <c r="V47" s="3"/>
      <c r="W47" s="3"/>
      <c r="X47" s="3"/>
      <c r="Y47" s="3"/>
      <c r="Z47" s="3"/>
    </row>
    <row r="48" ht="15.75" customHeight="1">
      <c r="A48" s="68"/>
      <c r="B48" s="69"/>
      <c r="C48" s="69"/>
      <c r="D48" s="69"/>
      <c r="E48" s="1"/>
      <c r="F48" s="1"/>
      <c r="G48" s="3"/>
      <c r="H48" s="3"/>
      <c r="I48" s="3"/>
      <c r="J48" s="3"/>
      <c r="K48" s="3"/>
      <c r="L48" s="3"/>
      <c r="M48" s="3"/>
      <c r="N48" s="3"/>
      <c r="O48" s="3"/>
      <c r="P48" s="3"/>
      <c r="Q48" s="3"/>
      <c r="R48" s="3"/>
      <c r="S48" s="3"/>
      <c r="T48" s="3"/>
      <c r="U48" s="3"/>
      <c r="V48" s="3"/>
      <c r="W48" s="3"/>
      <c r="X48" s="3"/>
      <c r="Y48" s="3"/>
      <c r="Z48" s="3"/>
    </row>
    <row r="49" ht="15.75" customHeight="1">
      <c r="A49" s="68"/>
      <c r="B49" s="69"/>
      <c r="C49" s="69"/>
      <c r="D49" s="69"/>
      <c r="E49" s="1"/>
      <c r="F49" s="1"/>
      <c r="G49" s="3"/>
      <c r="H49" s="3"/>
      <c r="I49" s="3"/>
      <c r="J49" s="3"/>
      <c r="K49" s="3"/>
      <c r="L49" s="3"/>
      <c r="M49" s="3"/>
      <c r="N49" s="3"/>
      <c r="O49" s="3"/>
      <c r="P49" s="3"/>
      <c r="Q49" s="3"/>
      <c r="R49" s="3"/>
      <c r="S49" s="3"/>
      <c r="T49" s="3"/>
      <c r="U49" s="3"/>
      <c r="V49" s="3"/>
      <c r="W49" s="3"/>
      <c r="X49" s="3"/>
      <c r="Y49" s="3"/>
      <c r="Z49" s="3"/>
    </row>
    <row r="50" ht="15.75" customHeight="1">
      <c r="A50" s="68"/>
      <c r="B50" s="69"/>
      <c r="C50" s="69"/>
      <c r="D50" s="69"/>
      <c r="E50" s="1"/>
      <c r="F50" s="1"/>
      <c r="G50" s="3"/>
      <c r="H50" s="3"/>
      <c r="I50" s="3"/>
      <c r="J50" s="3"/>
      <c r="K50" s="3"/>
      <c r="L50" s="3"/>
      <c r="M50" s="3"/>
      <c r="N50" s="3"/>
      <c r="O50" s="3"/>
      <c r="P50" s="3"/>
      <c r="Q50" s="3"/>
      <c r="R50" s="3"/>
      <c r="S50" s="3"/>
      <c r="T50" s="3"/>
      <c r="U50" s="3"/>
      <c r="V50" s="3"/>
      <c r="W50" s="3"/>
      <c r="X50" s="3"/>
      <c r="Y50" s="3"/>
      <c r="Z50" s="3"/>
    </row>
    <row r="51" ht="15.75" customHeight="1">
      <c r="A51" s="68"/>
      <c r="B51" s="69"/>
      <c r="C51" s="69"/>
      <c r="D51" s="69"/>
      <c r="E51" s="1"/>
      <c r="F51" s="1"/>
      <c r="G51" s="3"/>
      <c r="H51" s="3"/>
      <c r="I51" s="3"/>
      <c r="J51" s="3"/>
      <c r="K51" s="3"/>
      <c r="L51" s="3"/>
      <c r="M51" s="3"/>
      <c r="N51" s="3"/>
      <c r="O51" s="3"/>
      <c r="P51" s="3"/>
      <c r="Q51" s="3"/>
      <c r="R51" s="3"/>
      <c r="S51" s="3"/>
      <c r="T51" s="3"/>
      <c r="U51" s="3"/>
      <c r="V51" s="3"/>
      <c r="W51" s="3"/>
      <c r="X51" s="3"/>
      <c r="Y51" s="3"/>
      <c r="Z51" s="3"/>
    </row>
    <row r="52" ht="15.75" customHeight="1">
      <c r="A52" s="68"/>
      <c r="B52" s="69"/>
      <c r="C52" s="69"/>
      <c r="D52" s="69"/>
      <c r="E52" s="1"/>
      <c r="F52" s="1"/>
      <c r="G52" s="3"/>
      <c r="H52" s="3"/>
      <c r="I52" s="3"/>
      <c r="J52" s="3"/>
      <c r="K52" s="3"/>
      <c r="L52" s="3"/>
      <c r="M52" s="3"/>
      <c r="N52" s="3"/>
      <c r="O52" s="3"/>
      <c r="P52" s="3"/>
      <c r="Q52" s="3"/>
      <c r="R52" s="3"/>
      <c r="S52" s="3"/>
      <c r="T52" s="3"/>
      <c r="U52" s="3"/>
      <c r="V52" s="3"/>
      <c r="W52" s="3"/>
      <c r="X52" s="3"/>
      <c r="Y52" s="3"/>
      <c r="Z52" s="3"/>
    </row>
    <row r="53" ht="15.75" customHeight="1">
      <c r="A53" s="68"/>
      <c r="B53" s="69"/>
      <c r="C53" s="69"/>
      <c r="D53" s="69"/>
      <c r="E53" s="1"/>
      <c r="F53" s="1"/>
      <c r="G53" s="3"/>
      <c r="H53" s="3"/>
      <c r="I53" s="3"/>
      <c r="J53" s="3"/>
      <c r="K53" s="3"/>
      <c r="L53" s="3"/>
      <c r="M53" s="3"/>
      <c r="N53" s="3"/>
      <c r="O53" s="3"/>
      <c r="P53" s="3"/>
      <c r="Q53" s="3"/>
      <c r="R53" s="3"/>
      <c r="S53" s="3"/>
      <c r="T53" s="3"/>
      <c r="U53" s="3"/>
      <c r="V53" s="3"/>
      <c r="W53" s="3"/>
      <c r="X53" s="3"/>
      <c r="Y53" s="3"/>
      <c r="Z53" s="3"/>
    </row>
    <row r="54" ht="15.75" customHeight="1">
      <c r="A54" s="68"/>
      <c r="B54" s="69"/>
      <c r="C54" s="69"/>
      <c r="D54" s="69"/>
      <c r="E54" s="1"/>
      <c r="F54" s="1"/>
      <c r="G54" s="3"/>
      <c r="H54" s="3"/>
      <c r="I54" s="3"/>
      <c r="J54" s="3"/>
      <c r="K54" s="3"/>
      <c r="L54" s="3"/>
      <c r="M54" s="3"/>
      <c r="N54" s="3"/>
      <c r="O54" s="3"/>
      <c r="P54" s="3"/>
      <c r="Q54" s="3"/>
      <c r="R54" s="3"/>
      <c r="S54" s="3"/>
      <c r="T54" s="3"/>
      <c r="U54" s="3"/>
      <c r="V54" s="3"/>
      <c r="W54" s="3"/>
      <c r="X54" s="3"/>
      <c r="Y54" s="3"/>
      <c r="Z54" s="3"/>
    </row>
    <row r="55" ht="15.75" customHeight="1">
      <c r="A55" s="68"/>
      <c r="B55" s="69"/>
      <c r="C55" s="69"/>
      <c r="D55" s="69"/>
      <c r="E55" s="1"/>
      <c r="F55" s="1"/>
      <c r="G55" s="3"/>
      <c r="H55" s="3"/>
      <c r="I55" s="3"/>
      <c r="J55" s="3"/>
      <c r="K55" s="3"/>
      <c r="L55" s="3"/>
      <c r="M55" s="3"/>
      <c r="N55" s="3"/>
      <c r="O55" s="3"/>
      <c r="P55" s="3"/>
      <c r="Q55" s="3"/>
      <c r="R55" s="3"/>
      <c r="S55" s="3"/>
      <c r="T55" s="3"/>
      <c r="U55" s="3"/>
      <c r="V55" s="3"/>
      <c r="W55" s="3"/>
      <c r="X55" s="3"/>
      <c r="Y55" s="3"/>
      <c r="Z55" s="3"/>
    </row>
    <row r="56" ht="15.75" customHeight="1">
      <c r="A56" s="68"/>
      <c r="B56" s="69"/>
      <c r="C56" s="69"/>
      <c r="D56" s="69"/>
      <c r="E56" s="1"/>
      <c r="F56" s="1"/>
      <c r="G56" s="3"/>
      <c r="H56" s="3"/>
      <c r="I56" s="3"/>
      <c r="J56" s="3"/>
      <c r="K56" s="3"/>
      <c r="L56" s="3"/>
      <c r="M56" s="3"/>
      <c r="N56" s="3"/>
      <c r="O56" s="3"/>
      <c r="P56" s="3"/>
      <c r="Q56" s="3"/>
      <c r="R56" s="3"/>
      <c r="S56" s="3"/>
      <c r="T56" s="3"/>
      <c r="U56" s="3"/>
      <c r="V56" s="3"/>
      <c r="W56" s="3"/>
      <c r="X56" s="3"/>
      <c r="Y56" s="3"/>
      <c r="Z56" s="3"/>
    </row>
    <row r="57" ht="15.75" customHeight="1">
      <c r="A57" s="68"/>
      <c r="B57" s="69"/>
      <c r="C57" s="69"/>
      <c r="D57" s="69"/>
      <c r="E57" s="1"/>
      <c r="F57" s="1"/>
      <c r="G57" s="3"/>
      <c r="H57" s="3"/>
      <c r="I57" s="3"/>
      <c r="J57" s="3"/>
      <c r="K57" s="3"/>
      <c r="L57" s="3"/>
      <c r="M57" s="3"/>
      <c r="N57" s="3"/>
      <c r="O57" s="3"/>
      <c r="P57" s="3"/>
      <c r="Q57" s="3"/>
      <c r="R57" s="3"/>
      <c r="S57" s="3"/>
      <c r="T57" s="3"/>
      <c r="U57" s="3"/>
      <c r="V57" s="3"/>
      <c r="W57" s="3"/>
      <c r="X57" s="3"/>
      <c r="Y57" s="3"/>
      <c r="Z57" s="3"/>
    </row>
    <row r="58" ht="15.75" customHeight="1">
      <c r="A58" s="68"/>
      <c r="B58" s="69"/>
      <c r="C58" s="69"/>
      <c r="D58" s="69"/>
      <c r="E58" s="1"/>
      <c r="F58" s="1"/>
      <c r="G58" s="3"/>
      <c r="H58" s="3"/>
      <c r="I58" s="3"/>
      <c r="J58" s="3"/>
      <c r="K58" s="3"/>
      <c r="L58" s="3"/>
      <c r="M58" s="3"/>
      <c r="N58" s="3"/>
      <c r="O58" s="3"/>
      <c r="P58" s="3"/>
      <c r="Q58" s="3"/>
      <c r="R58" s="3"/>
      <c r="S58" s="3"/>
      <c r="T58" s="3"/>
      <c r="U58" s="3"/>
      <c r="V58" s="3"/>
      <c r="W58" s="3"/>
      <c r="X58" s="3"/>
      <c r="Y58" s="3"/>
      <c r="Z58" s="3"/>
    </row>
    <row r="59" ht="15.75" customHeight="1">
      <c r="A59" s="68"/>
      <c r="B59" s="69"/>
      <c r="C59" s="69"/>
      <c r="D59" s="69"/>
      <c r="E59" s="1"/>
      <c r="F59" s="1"/>
      <c r="G59" s="3"/>
      <c r="H59" s="3"/>
      <c r="I59" s="3"/>
      <c r="J59" s="3"/>
      <c r="K59" s="3"/>
      <c r="L59" s="3"/>
      <c r="M59" s="3"/>
      <c r="N59" s="3"/>
      <c r="O59" s="3"/>
      <c r="P59" s="3"/>
      <c r="Q59" s="3"/>
      <c r="R59" s="3"/>
      <c r="S59" s="3"/>
      <c r="T59" s="3"/>
      <c r="U59" s="3"/>
      <c r="V59" s="3"/>
      <c r="W59" s="3"/>
      <c r="X59" s="3"/>
      <c r="Y59" s="3"/>
      <c r="Z59" s="3"/>
    </row>
    <row r="60" ht="15.75" customHeight="1">
      <c r="A60" s="68"/>
      <c r="B60" s="69"/>
      <c r="C60" s="69"/>
      <c r="D60" s="69"/>
      <c r="E60" s="1"/>
      <c r="F60" s="1"/>
      <c r="G60" s="3"/>
      <c r="H60" s="3"/>
      <c r="I60" s="3"/>
      <c r="J60" s="3"/>
      <c r="K60" s="3"/>
      <c r="L60" s="3"/>
      <c r="M60" s="3"/>
      <c r="N60" s="3"/>
      <c r="O60" s="3"/>
      <c r="P60" s="3"/>
      <c r="Q60" s="3"/>
      <c r="R60" s="3"/>
      <c r="S60" s="3"/>
      <c r="T60" s="3"/>
      <c r="U60" s="3"/>
      <c r="V60" s="3"/>
      <c r="W60" s="3"/>
      <c r="X60" s="3"/>
      <c r="Y60" s="3"/>
      <c r="Z60" s="3"/>
    </row>
    <row r="61" ht="15.75" customHeight="1">
      <c r="A61" s="68"/>
      <c r="B61" s="69"/>
      <c r="C61" s="69"/>
      <c r="D61" s="69"/>
      <c r="E61" s="1"/>
      <c r="F61" s="1"/>
      <c r="G61" s="3"/>
      <c r="H61" s="3"/>
      <c r="I61" s="3"/>
      <c r="J61" s="3"/>
      <c r="K61" s="3"/>
      <c r="L61" s="3"/>
      <c r="M61" s="3"/>
      <c r="N61" s="3"/>
      <c r="O61" s="3"/>
      <c r="P61" s="3"/>
      <c r="Q61" s="3"/>
      <c r="R61" s="3"/>
      <c r="S61" s="3"/>
      <c r="T61" s="3"/>
      <c r="U61" s="3"/>
      <c r="V61" s="3"/>
      <c r="W61" s="3"/>
      <c r="X61" s="3"/>
      <c r="Y61" s="3"/>
      <c r="Z61" s="3"/>
    </row>
    <row r="62" ht="15.75" customHeight="1">
      <c r="A62" s="68"/>
      <c r="B62" s="69"/>
      <c r="C62" s="69"/>
      <c r="D62" s="69"/>
      <c r="E62" s="1"/>
      <c r="F62" s="1"/>
      <c r="G62" s="3"/>
      <c r="H62" s="3"/>
      <c r="I62" s="3"/>
      <c r="J62" s="3"/>
      <c r="K62" s="3"/>
      <c r="L62" s="3"/>
      <c r="M62" s="3"/>
      <c r="N62" s="3"/>
      <c r="O62" s="3"/>
      <c r="P62" s="3"/>
      <c r="Q62" s="3"/>
      <c r="R62" s="3"/>
      <c r="S62" s="3"/>
      <c r="T62" s="3"/>
      <c r="U62" s="3"/>
      <c r="V62" s="3"/>
      <c r="W62" s="3"/>
      <c r="X62" s="3"/>
      <c r="Y62" s="3"/>
      <c r="Z62" s="3"/>
    </row>
    <row r="63" ht="15.75" customHeight="1">
      <c r="A63" s="68"/>
      <c r="B63" s="69"/>
      <c r="C63" s="69"/>
      <c r="D63" s="69"/>
      <c r="E63" s="1"/>
      <c r="F63" s="1"/>
      <c r="G63" s="3"/>
      <c r="H63" s="3"/>
      <c r="I63" s="3"/>
      <c r="J63" s="3"/>
      <c r="K63" s="3"/>
      <c r="L63" s="3"/>
      <c r="M63" s="3"/>
      <c r="N63" s="3"/>
      <c r="O63" s="3"/>
      <c r="P63" s="3"/>
      <c r="Q63" s="3"/>
      <c r="R63" s="3"/>
      <c r="S63" s="3"/>
      <c r="T63" s="3"/>
      <c r="U63" s="3"/>
      <c r="V63" s="3"/>
      <c r="W63" s="3"/>
      <c r="X63" s="3"/>
      <c r="Y63" s="3"/>
      <c r="Z63" s="3"/>
    </row>
    <row r="64" ht="15.75" customHeight="1">
      <c r="A64" s="68"/>
      <c r="B64" s="69"/>
      <c r="C64" s="69"/>
      <c r="D64" s="69"/>
      <c r="E64" s="1"/>
      <c r="F64" s="1"/>
      <c r="G64" s="3"/>
      <c r="H64" s="3"/>
      <c r="I64" s="3"/>
      <c r="J64" s="3"/>
      <c r="K64" s="3"/>
      <c r="L64" s="3"/>
      <c r="M64" s="3"/>
      <c r="N64" s="3"/>
      <c r="O64" s="3"/>
      <c r="P64" s="3"/>
      <c r="Q64" s="3"/>
      <c r="R64" s="3"/>
      <c r="S64" s="3"/>
      <c r="T64" s="3"/>
      <c r="U64" s="3"/>
      <c r="V64" s="3"/>
      <c r="W64" s="3"/>
      <c r="X64" s="3"/>
      <c r="Y64" s="3"/>
      <c r="Z64" s="3"/>
    </row>
    <row r="65" ht="15.75" customHeight="1">
      <c r="A65" s="68"/>
      <c r="B65" s="69"/>
      <c r="C65" s="69"/>
      <c r="D65" s="69"/>
      <c r="E65" s="1"/>
      <c r="F65" s="1"/>
      <c r="G65" s="3"/>
      <c r="H65" s="3"/>
      <c r="I65" s="3"/>
      <c r="J65" s="3"/>
      <c r="K65" s="3"/>
      <c r="L65" s="3"/>
      <c r="M65" s="3"/>
      <c r="N65" s="3"/>
      <c r="O65" s="3"/>
      <c r="P65" s="3"/>
      <c r="Q65" s="3"/>
      <c r="R65" s="3"/>
      <c r="S65" s="3"/>
      <c r="T65" s="3"/>
      <c r="U65" s="3"/>
      <c r="V65" s="3"/>
      <c r="W65" s="3"/>
      <c r="X65" s="3"/>
      <c r="Y65" s="3"/>
      <c r="Z65" s="3"/>
    </row>
    <row r="66" ht="15.75" customHeight="1">
      <c r="A66" s="68"/>
      <c r="B66" s="69"/>
      <c r="C66" s="69"/>
      <c r="D66" s="69"/>
      <c r="E66" s="1"/>
      <c r="F66" s="1"/>
      <c r="G66" s="3"/>
      <c r="H66" s="3"/>
      <c r="I66" s="3"/>
      <c r="J66" s="3"/>
      <c r="K66" s="3"/>
      <c r="L66" s="3"/>
      <c r="M66" s="3"/>
      <c r="N66" s="3"/>
      <c r="O66" s="3"/>
      <c r="P66" s="3"/>
      <c r="Q66" s="3"/>
      <c r="R66" s="3"/>
      <c r="S66" s="3"/>
      <c r="T66" s="3"/>
      <c r="U66" s="3"/>
      <c r="V66" s="3"/>
      <c r="W66" s="3"/>
      <c r="X66" s="3"/>
      <c r="Y66" s="3"/>
      <c r="Z66" s="3"/>
    </row>
    <row r="67" ht="15.75" customHeight="1">
      <c r="A67" s="68"/>
      <c r="B67" s="69"/>
      <c r="C67" s="69"/>
      <c r="D67" s="69"/>
      <c r="E67" s="1"/>
      <c r="F67" s="1"/>
      <c r="G67" s="3"/>
      <c r="H67" s="3"/>
      <c r="I67" s="3"/>
      <c r="J67" s="3"/>
      <c r="K67" s="3"/>
      <c r="L67" s="3"/>
      <c r="M67" s="3"/>
      <c r="N67" s="3"/>
      <c r="O67" s="3"/>
      <c r="P67" s="3"/>
      <c r="Q67" s="3"/>
      <c r="R67" s="3"/>
      <c r="S67" s="3"/>
      <c r="T67" s="3"/>
      <c r="U67" s="3"/>
      <c r="V67" s="3"/>
      <c r="W67" s="3"/>
      <c r="X67" s="3"/>
      <c r="Y67" s="3"/>
      <c r="Z67" s="3"/>
    </row>
    <row r="68" ht="15.75" customHeight="1">
      <c r="A68" s="68"/>
      <c r="B68" s="69"/>
      <c r="C68" s="69"/>
      <c r="D68" s="69"/>
      <c r="E68" s="1"/>
      <c r="F68" s="1"/>
      <c r="G68" s="3"/>
      <c r="H68" s="3"/>
      <c r="I68" s="3"/>
      <c r="J68" s="3"/>
      <c r="K68" s="3"/>
      <c r="L68" s="3"/>
      <c r="M68" s="3"/>
      <c r="N68" s="3"/>
      <c r="O68" s="3"/>
      <c r="P68" s="3"/>
      <c r="Q68" s="3"/>
      <c r="R68" s="3"/>
      <c r="S68" s="3"/>
      <c r="T68" s="3"/>
      <c r="U68" s="3"/>
      <c r="V68" s="3"/>
      <c r="W68" s="3"/>
      <c r="X68" s="3"/>
      <c r="Y68" s="3"/>
      <c r="Z68" s="3"/>
    </row>
    <row r="69" ht="15.75" customHeight="1">
      <c r="A69" s="68"/>
      <c r="B69" s="69"/>
      <c r="C69" s="69"/>
      <c r="D69" s="69"/>
      <c r="E69" s="1"/>
      <c r="F69" s="1"/>
      <c r="G69" s="3"/>
      <c r="H69" s="3"/>
      <c r="I69" s="3"/>
      <c r="J69" s="3"/>
      <c r="K69" s="3"/>
      <c r="L69" s="3"/>
      <c r="M69" s="3"/>
      <c r="N69" s="3"/>
      <c r="O69" s="3"/>
      <c r="P69" s="3"/>
      <c r="Q69" s="3"/>
      <c r="R69" s="3"/>
      <c r="S69" s="3"/>
      <c r="T69" s="3"/>
      <c r="U69" s="3"/>
      <c r="V69" s="3"/>
      <c r="W69" s="3"/>
      <c r="X69" s="3"/>
      <c r="Y69" s="3"/>
      <c r="Z69" s="3"/>
    </row>
    <row r="70" ht="15.75" customHeight="1">
      <c r="A70" s="68"/>
      <c r="B70" s="69"/>
      <c r="C70" s="69"/>
      <c r="D70" s="69"/>
      <c r="E70" s="1"/>
      <c r="F70" s="1"/>
      <c r="G70" s="3"/>
      <c r="H70" s="3"/>
      <c r="I70" s="3"/>
      <c r="J70" s="3"/>
      <c r="K70" s="3"/>
      <c r="L70" s="3"/>
      <c r="M70" s="3"/>
      <c r="N70" s="3"/>
      <c r="O70" s="3"/>
      <c r="P70" s="3"/>
      <c r="Q70" s="3"/>
      <c r="R70" s="3"/>
      <c r="S70" s="3"/>
      <c r="T70" s="3"/>
      <c r="U70" s="3"/>
      <c r="V70" s="3"/>
      <c r="W70" s="3"/>
      <c r="X70" s="3"/>
      <c r="Y70" s="3"/>
      <c r="Z70" s="3"/>
    </row>
    <row r="71" ht="15.75" customHeight="1">
      <c r="A71" s="68"/>
      <c r="B71" s="69"/>
      <c r="C71" s="69"/>
      <c r="D71" s="69"/>
      <c r="E71" s="1"/>
      <c r="F71" s="1"/>
      <c r="G71" s="3"/>
      <c r="H71" s="3"/>
      <c r="I71" s="3"/>
      <c r="J71" s="3"/>
      <c r="K71" s="3"/>
      <c r="L71" s="3"/>
      <c r="M71" s="3"/>
      <c r="N71" s="3"/>
      <c r="O71" s="3"/>
      <c r="P71" s="3"/>
      <c r="Q71" s="3"/>
      <c r="R71" s="3"/>
      <c r="S71" s="3"/>
      <c r="T71" s="3"/>
      <c r="U71" s="3"/>
      <c r="V71" s="3"/>
      <c r="W71" s="3"/>
      <c r="X71" s="3"/>
      <c r="Y71" s="3"/>
      <c r="Z71" s="3"/>
    </row>
    <row r="72" ht="15.75" customHeight="1">
      <c r="A72" s="68"/>
      <c r="B72" s="69"/>
      <c r="C72" s="69"/>
      <c r="D72" s="69"/>
      <c r="E72" s="1"/>
      <c r="F72" s="1"/>
      <c r="G72" s="3"/>
      <c r="H72" s="3"/>
      <c r="I72" s="3"/>
      <c r="J72" s="3"/>
      <c r="K72" s="3"/>
      <c r="L72" s="3"/>
      <c r="M72" s="3"/>
      <c r="N72" s="3"/>
      <c r="O72" s="3"/>
      <c r="P72" s="3"/>
      <c r="Q72" s="3"/>
      <c r="R72" s="3"/>
      <c r="S72" s="3"/>
      <c r="T72" s="3"/>
      <c r="U72" s="3"/>
      <c r="V72" s="3"/>
      <c r="W72" s="3"/>
      <c r="X72" s="3"/>
      <c r="Y72" s="3"/>
      <c r="Z72" s="3"/>
    </row>
    <row r="73" ht="15.75" customHeight="1">
      <c r="A73" s="68"/>
      <c r="B73" s="69"/>
      <c r="C73" s="69"/>
      <c r="D73" s="69"/>
      <c r="E73" s="1"/>
      <c r="F73" s="1"/>
      <c r="G73" s="3"/>
      <c r="H73" s="3"/>
      <c r="I73" s="3"/>
      <c r="J73" s="3"/>
      <c r="K73" s="3"/>
      <c r="L73" s="3"/>
      <c r="M73" s="3"/>
      <c r="N73" s="3"/>
      <c r="O73" s="3"/>
      <c r="P73" s="3"/>
      <c r="Q73" s="3"/>
      <c r="R73" s="3"/>
      <c r="S73" s="3"/>
      <c r="T73" s="3"/>
      <c r="U73" s="3"/>
      <c r="V73" s="3"/>
      <c r="W73" s="3"/>
      <c r="X73" s="3"/>
      <c r="Y73" s="3"/>
      <c r="Z73" s="3"/>
    </row>
    <row r="74" ht="15.75" customHeight="1">
      <c r="A74" s="68"/>
      <c r="B74" s="69"/>
      <c r="C74" s="69"/>
      <c r="D74" s="69"/>
      <c r="E74" s="1"/>
      <c r="F74" s="1"/>
      <c r="G74" s="3"/>
      <c r="H74" s="3"/>
      <c r="I74" s="3"/>
      <c r="J74" s="3"/>
      <c r="K74" s="3"/>
      <c r="L74" s="3"/>
      <c r="M74" s="3"/>
      <c r="N74" s="3"/>
      <c r="O74" s="3"/>
      <c r="P74" s="3"/>
      <c r="Q74" s="3"/>
      <c r="R74" s="3"/>
      <c r="S74" s="3"/>
      <c r="T74" s="3"/>
      <c r="U74" s="3"/>
      <c r="V74" s="3"/>
      <c r="W74" s="3"/>
      <c r="X74" s="3"/>
      <c r="Y74" s="3"/>
      <c r="Z74" s="3"/>
    </row>
    <row r="75" ht="15.75" customHeight="1">
      <c r="A75" s="68"/>
      <c r="B75" s="69"/>
      <c r="C75" s="69"/>
      <c r="D75" s="69"/>
      <c r="E75" s="1"/>
      <c r="F75" s="1"/>
      <c r="G75" s="3"/>
      <c r="H75" s="3"/>
      <c r="I75" s="3"/>
      <c r="J75" s="3"/>
      <c r="K75" s="3"/>
      <c r="L75" s="3"/>
      <c r="M75" s="3"/>
      <c r="N75" s="3"/>
      <c r="O75" s="3"/>
      <c r="P75" s="3"/>
      <c r="Q75" s="3"/>
      <c r="R75" s="3"/>
      <c r="S75" s="3"/>
      <c r="T75" s="3"/>
      <c r="U75" s="3"/>
      <c r="V75" s="3"/>
      <c r="W75" s="3"/>
      <c r="X75" s="3"/>
      <c r="Y75" s="3"/>
      <c r="Z75" s="3"/>
    </row>
    <row r="76" ht="15.75" customHeight="1">
      <c r="A76" s="68"/>
      <c r="B76" s="69"/>
      <c r="C76" s="69"/>
      <c r="D76" s="69"/>
      <c r="E76" s="1"/>
      <c r="F76" s="1"/>
      <c r="G76" s="3"/>
      <c r="H76" s="3"/>
      <c r="I76" s="3"/>
      <c r="J76" s="3"/>
      <c r="K76" s="3"/>
      <c r="L76" s="3"/>
      <c r="M76" s="3"/>
      <c r="N76" s="3"/>
      <c r="O76" s="3"/>
      <c r="P76" s="3"/>
      <c r="Q76" s="3"/>
      <c r="R76" s="3"/>
      <c r="S76" s="3"/>
      <c r="T76" s="3"/>
      <c r="U76" s="3"/>
      <c r="V76" s="3"/>
      <c r="W76" s="3"/>
      <c r="X76" s="3"/>
      <c r="Y76" s="3"/>
      <c r="Z76" s="3"/>
    </row>
    <row r="77" ht="15.75" customHeight="1">
      <c r="A77" s="68"/>
      <c r="B77" s="69"/>
      <c r="C77" s="69"/>
      <c r="D77" s="69"/>
      <c r="E77" s="1"/>
      <c r="F77" s="1"/>
      <c r="G77" s="3"/>
      <c r="H77" s="3"/>
      <c r="I77" s="3"/>
      <c r="J77" s="3"/>
      <c r="K77" s="3"/>
      <c r="L77" s="3"/>
      <c r="M77" s="3"/>
      <c r="N77" s="3"/>
      <c r="O77" s="3"/>
      <c r="P77" s="3"/>
      <c r="Q77" s="3"/>
      <c r="R77" s="3"/>
      <c r="S77" s="3"/>
      <c r="T77" s="3"/>
      <c r="U77" s="3"/>
      <c r="V77" s="3"/>
      <c r="W77" s="3"/>
      <c r="X77" s="3"/>
      <c r="Y77" s="3"/>
      <c r="Z77" s="3"/>
    </row>
    <row r="78" ht="15.75" customHeight="1">
      <c r="A78" s="68"/>
      <c r="B78" s="69"/>
      <c r="C78" s="69"/>
      <c r="D78" s="69"/>
      <c r="E78" s="1"/>
      <c r="F78" s="1"/>
      <c r="G78" s="3"/>
      <c r="H78" s="3"/>
      <c r="I78" s="3"/>
      <c r="J78" s="3"/>
      <c r="K78" s="3"/>
      <c r="L78" s="3"/>
      <c r="M78" s="3"/>
      <c r="N78" s="3"/>
      <c r="O78" s="3"/>
      <c r="P78" s="3"/>
      <c r="Q78" s="3"/>
      <c r="R78" s="3"/>
      <c r="S78" s="3"/>
      <c r="T78" s="3"/>
      <c r="U78" s="3"/>
      <c r="V78" s="3"/>
      <c r="W78" s="3"/>
      <c r="X78" s="3"/>
      <c r="Y78" s="3"/>
      <c r="Z78" s="3"/>
    </row>
    <row r="79" ht="15.75" customHeight="1">
      <c r="A79" s="68"/>
      <c r="B79" s="69"/>
      <c r="C79" s="69"/>
      <c r="D79" s="69"/>
      <c r="E79" s="1"/>
      <c r="F79" s="1"/>
      <c r="G79" s="3"/>
      <c r="H79" s="3"/>
      <c r="I79" s="3"/>
      <c r="J79" s="3"/>
      <c r="K79" s="3"/>
      <c r="L79" s="3"/>
      <c r="M79" s="3"/>
      <c r="N79" s="3"/>
      <c r="O79" s="3"/>
      <c r="P79" s="3"/>
      <c r="Q79" s="3"/>
      <c r="R79" s="3"/>
      <c r="S79" s="3"/>
      <c r="T79" s="3"/>
      <c r="U79" s="3"/>
      <c r="V79" s="3"/>
      <c r="W79" s="3"/>
      <c r="X79" s="3"/>
      <c r="Y79" s="3"/>
      <c r="Z79" s="3"/>
    </row>
    <row r="80" ht="15.75" customHeight="1">
      <c r="A80" s="68"/>
      <c r="B80" s="69"/>
      <c r="C80" s="69"/>
      <c r="D80" s="69"/>
      <c r="E80" s="1"/>
      <c r="F80" s="1"/>
      <c r="G80" s="3"/>
      <c r="H80" s="3"/>
      <c r="I80" s="3"/>
      <c r="J80" s="3"/>
      <c r="K80" s="3"/>
      <c r="L80" s="3"/>
      <c r="M80" s="3"/>
      <c r="N80" s="3"/>
      <c r="O80" s="3"/>
      <c r="P80" s="3"/>
      <c r="Q80" s="3"/>
      <c r="R80" s="3"/>
      <c r="S80" s="3"/>
      <c r="T80" s="3"/>
      <c r="U80" s="3"/>
      <c r="V80" s="3"/>
      <c r="W80" s="3"/>
      <c r="X80" s="3"/>
      <c r="Y80" s="3"/>
      <c r="Z80" s="3"/>
    </row>
    <row r="81" ht="15.75" customHeight="1">
      <c r="A81" s="68"/>
      <c r="B81" s="69"/>
      <c r="C81" s="69"/>
      <c r="D81" s="69"/>
      <c r="E81" s="1"/>
      <c r="F81" s="1"/>
      <c r="G81" s="3"/>
      <c r="H81" s="3"/>
      <c r="I81" s="3"/>
      <c r="J81" s="3"/>
      <c r="K81" s="3"/>
      <c r="L81" s="3"/>
      <c r="M81" s="3"/>
      <c r="N81" s="3"/>
      <c r="O81" s="3"/>
      <c r="P81" s="3"/>
      <c r="Q81" s="3"/>
      <c r="R81" s="3"/>
      <c r="S81" s="3"/>
      <c r="T81" s="3"/>
      <c r="U81" s="3"/>
      <c r="V81" s="3"/>
      <c r="W81" s="3"/>
      <c r="X81" s="3"/>
      <c r="Y81" s="3"/>
      <c r="Z81" s="3"/>
    </row>
    <row r="82" ht="15.75" customHeight="1">
      <c r="A82" s="68"/>
      <c r="B82" s="69"/>
      <c r="C82" s="69"/>
      <c r="D82" s="69"/>
      <c r="E82" s="1"/>
      <c r="F82" s="1"/>
      <c r="G82" s="3"/>
      <c r="H82" s="3"/>
      <c r="I82" s="3"/>
      <c r="J82" s="3"/>
      <c r="K82" s="3"/>
      <c r="L82" s="3"/>
      <c r="M82" s="3"/>
      <c r="N82" s="3"/>
      <c r="O82" s="3"/>
      <c r="P82" s="3"/>
      <c r="Q82" s="3"/>
      <c r="R82" s="3"/>
      <c r="S82" s="3"/>
      <c r="T82" s="3"/>
      <c r="U82" s="3"/>
      <c r="V82" s="3"/>
      <c r="W82" s="3"/>
      <c r="X82" s="3"/>
      <c r="Y82" s="3"/>
      <c r="Z82" s="3"/>
    </row>
    <row r="83" ht="15.75" customHeight="1">
      <c r="A83" s="68"/>
      <c r="B83" s="69"/>
      <c r="C83" s="69"/>
      <c r="D83" s="69"/>
      <c r="E83" s="1"/>
      <c r="F83" s="1"/>
      <c r="G83" s="3"/>
      <c r="H83" s="3"/>
      <c r="I83" s="3"/>
      <c r="J83" s="3"/>
      <c r="K83" s="3"/>
      <c r="L83" s="3"/>
      <c r="M83" s="3"/>
      <c r="N83" s="3"/>
      <c r="O83" s="3"/>
      <c r="P83" s="3"/>
      <c r="Q83" s="3"/>
      <c r="R83" s="3"/>
      <c r="S83" s="3"/>
      <c r="T83" s="3"/>
      <c r="U83" s="3"/>
      <c r="V83" s="3"/>
      <c r="W83" s="3"/>
      <c r="X83" s="3"/>
      <c r="Y83" s="3"/>
      <c r="Z83" s="3"/>
    </row>
    <row r="84" ht="15.75" customHeight="1">
      <c r="A84" s="68"/>
      <c r="B84" s="69"/>
      <c r="C84" s="69"/>
      <c r="D84" s="69"/>
      <c r="E84" s="1"/>
      <c r="F84" s="1"/>
      <c r="G84" s="3"/>
      <c r="H84" s="3"/>
      <c r="I84" s="3"/>
      <c r="J84" s="3"/>
      <c r="K84" s="3"/>
      <c r="L84" s="3"/>
      <c r="M84" s="3"/>
      <c r="N84" s="3"/>
      <c r="O84" s="3"/>
      <c r="P84" s="3"/>
      <c r="Q84" s="3"/>
      <c r="R84" s="3"/>
      <c r="S84" s="3"/>
      <c r="T84" s="3"/>
      <c r="U84" s="3"/>
      <c r="V84" s="3"/>
      <c r="W84" s="3"/>
      <c r="X84" s="3"/>
      <c r="Y84" s="3"/>
      <c r="Z84" s="3"/>
    </row>
    <row r="85" ht="15.75" customHeight="1">
      <c r="A85" s="68"/>
      <c r="B85" s="69"/>
      <c r="C85" s="69"/>
      <c r="D85" s="69"/>
      <c r="E85" s="1"/>
      <c r="F85" s="1"/>
      <c r="G85" s="3"/>
      <c r="H85" s="3"/>
      <c r="I85" s="3"/>
      <c r="J85" s="3"/>
      <c r="K85" s="3"/>
      <c r="L85" s="3"/>
      <c r="M85" s="3"/>
      <c r="N85" s="3"/>
      <c r="O85" s="3"/>
      <c r="P85" s="3"/>
      <c r="Q85" s="3"/>
      <c r="R85" s="3"/>
      <c r="S85" s="3"/>
      <c r="T85" s="3"/>
      <c r="U85" s="3"/>
      <c r="V85" s="3"/>
      <c r="W85" s="3"/>
      <c r="X85" s="3"/>
      <c r="Y85" s="3"/>
      <c r="Z85" s="3"/>
    </row>
    <row r="86" ht="15.75" customHeight="1">
      <c r="A86" s="68"/>
      <c r="B86" s="69"/>
      <c r="C86" s="69"/>
      <c r="D86" s="69"/>
      <c r="E86" s="1"/>
      <c r="F86" s="1"/>
      <c r="G86" s="3"/>
      <c r="H86" s="3"/>
      <c r="I86" s="3"/>
      <c r="J86" s="3"/>
      <c r="K86" s="3"/>
      <c r="L86" s="3"/>
      <c r="M86" s="3"/>
      <c r="N86" s="3"/>
      <c r="O86" s="3"/>
      <c r="P86" s="3"/>
      <c r="Q86" s="3"/>
      <c r="R86" s="3"/>
      <c r="S86" s="3"/>
      <c r="T86" s="3"/>
      <c r="U86" s="3"/>
      <c r="V86" s="3"/>
      <c r="W86" s="3"/>
      <c r="X86" s="3"/>
      <c r="Y86" s="3"/>
      <c r="Z86" s="3"/>
    </row>
    <row r="87" ht="15.75" customHeight="1">
      <c r="A87" s="68"/>
      <c r="B87" s="69"/>
      <c r="C87" s="69"/>
      <c r="D87" s="69"/>
      <c r="E87" s="1"/>
      <c r="F87" s="1"/>
      <c r="G87" s="3"/>
      <c r="H87" s="3"/>
      <c r="I87" s="3"/>
      <c r="J87" s="3"/>
      <c r="K87" s="3"/>
      <c r="L87" s="3"/>
      <c r="M87" s="3"/>
      <c r="N87" s="3"/>
      <c r="O87" s="3"/>
      <c r="P87" s="3"/>
      <c r="Q87" s="3"/>
      <c r="R87" s="3"/>
      <c r="S87" s="3"/>
      <c r="T87" s="3"/>
      <c r="U87" s="3"/>
      <c r="V87" s="3"/>
      <c r="W87" s="3"/>
      <c r="X87" s="3"/>
      <c r="Y87" s="3"/>
      <c r="Z87" s="3"/>
    </row>
    <row r="88" ht="15.75" customHeight="1">
      <c r="A88" s="68"/>
      <c r="B88" s="69"/>
      <c r="C88" s="69"/>
      <c r="D88" s="69"/>
      <c r="E88" s="1"/>
      <c r="F88" s="1"/>
      <c r="G88" s="3"/>
      <c r="H88" s="3"/>
      <c r="I88" s="3"/>
      <c r="J88" s="3"/>
      <c r="K88" s="3"/>
      <c r="L88" s="3"/>
      <c r="M88" s="3"/>
      <c r="N88" s="3"/>
      <c r="O88" s="3"/>
      <c r="P88" s="3"/>
      <c r="Q88" s="3"/>
      <c r="R88" s="3"/>
      <c r="S88" s="3"/>
      <c r="T88" s="3"/>
      <c r="U88" s="3"/>
      <c r="V88" s="3"/>
      <c r="W88" s="3"/>
      <c r="X88" s="3"/>
      <c r="Y88" s="3"/>
      <c r="Z88" s="3"/>
    </row>
    <row r="89" ht="15.75" customHeight="1">
      <c r="A89" s="68"/>
      <c r="B89" s="69"/>
      <c r="C89" s="69"/>
      <c r="D89" s="69"/>
      <c r="E89" s="1"/>
      <c r="F89" s="1"/>
      <c r="G89" s="3"/>
      <c r="H89" s="3"/>
      <c r="I89" s="3"/>
      <c r="J89" s="3"/>
      <c r="K89" s="3"/>
      <c r="L89" s="3"/>
      <c r="M89" s="3"/>
      <c r="N89" s="3"/>
      <c r="O89" s="3"/>
      <c r="P89" s="3"/>
      <c r="Q89" s="3"/>
      <c r="R89" s="3"/>
      <c r="S89" s="3"/>
      <c r="T89" s="3"/>
      <c r="U89" s="3"/>
      <c r="V89" s="3"/>
      <c r="W89" s="3"/>
      <c r="X89" s="3"/>
      <c r="Y89" s="3"/>
      <c r="Z89" s="3"/>
    </row>
    <row r="90" ht="15.75" customHeight="1">
      <c r="A90" s="68"/>
      <c r="B90" s="69"/>
      <c r="C90" s="69"/>
      <c r="D90" s="69"/>
      <c r="E90" s="1"/>
      <c r="F90" s="1"/>
      <c r="G90" s="3"/>
      <c r="H90" s="3"/>
      <c r="I90" s="3"/>
      <c r="J90" s="3"/>
      <c r="K90" s="3"/>
      <c r="L90" s="3"/>
      <c r="M90" s="3"/>
      <c r="N90" s="3"/>
      <c r="O90" s="3"/>
      <c r="P90" s="3"/>
      <c r="Q90" s="3"/>
      <c r="R90" s="3"/>
      <c r="S90" s="3"/>
      <c r="T90" s="3"/>
      <c r="U90" s="3"/>
      <c r="V90" s="3"/>
      <c r="W90" s="3"/>
      <c r="X90" s="3"/>
      <c r="Y90" s="3"/>
      <c r="Z90" s="3"/>
    </row>
    <row r="91" ht="15.75" customHeight="1">
      <c r="A91" s="68"/>
      <c r="B91" s="69"/>
      <c r="C91" s="69"/>
      <c r="D91" s="69"/>
      <c r="E91" s="1"/>
      <c r="F91" s="1"/>
      <c r="G91" s="3"/>
      <c r="H91" s="3"/>
      <c r="I91" s="3"/>
      <c r="J91" s="3"/>
      <c r="K91" s="3"/>
      <c r="L91" s="3"/>
      <c r="M91" s="3"/>
      <c r="N91" s="3"/>
      <c r="O91" s="3"/>
      <c r="P91" s="3"/>
      <c r="Q91" s="3"/>
      <c r="R91" s="3"/>
      <c r="S91" s="3"/>
      <c r="T91" s="3"/>
      <c r="U91" s="3"/>
      <c r="V91" s="3"/>
      <c r="W91" s="3"/>
      <c r="X91" s="3"/>
      <c r="Y91" s="3"/>
      <c r="Z91" s="3"/>
    </row>
    <row r="92" ht="15.75" customHeight="1">
      <c r="A92" s="68"/>
      <c r="B92" s="69"/>
      <c r="C92" s="69"/>
      <c r="D92" s="69"/>
      <c r="E92" s="1"/>
      <c r="F92" s="1"/>
      <c r="G92" s="3"/>
      <c r="H92" s="3"/>
      <c r="I92" s="3"/>
      <c r="J92" s="3"/>
      <c r="K92" s="3"/>
      <c r="L92" s="3"/>
      <c r="M92" s="3"/>
      <c r="N92" s="3"/>
      <c r="O92" s="3"/>
      <c r="P92" s="3"/>
      <c r="Q92" s="3"/>
      <c r="R92" s="3"/>
      <c r="S92" s="3"/>
      <c r="T92" s="3"/>
      <c r="U92" s="3"/>
      <c r="V92" s="3"/>
      <c r="W92" s="3"/>
      <c r="X92" s="3"/>
      <c r="Y92" s="3"/>
      <c r="Z92" s="3"/>
    </row>
    <row r="93" ht="15.75" customHeight="1">
      <c r="A93" s="68"/>
      <c r="B93" s="69"/>
      <c r="C93" s="69"/>
      <c r="D93" s="69"/>
      <c r="E93" s="1"/>
      <c r="F93" s="1"/>
      <c r="G93" s="3"/>
      <c r="H93" s="3"/>
      <c r="I93" s="3"/>
      <c r="J93" s="3"/>
      <c r="K93" s="3"/>
      <c r="L93" s="3"/>
      <c r="M93" s="3"/>
      <c r="N93" s="3"/>
      <c r="O93" s="3"/>
      <c r="P93" s="3"/>
      <c r="Q93" s="3"/>
      <c r="R93" s="3"/>
      <c r="S93" s="3"/>
      <c r="T93" s="3"/>
      <c r="U93" s="3"/>
      <c r="V93" s="3"/>
      <c r="W93" s="3"/>
      <c r="X93" s="3"/>
      <c r="Y93" s="3"/>
      <c r="Z93" s="3"/>
    </row>
    <row r="94" ht="15.75" customHeight="1">
      <c r="A94" s="68"/>
      <c r="B94" s="69"/>
      <c r="C94" s="69"/>
      <c r="D94" s="69"/>
      <c r="E94" s="1"/>
      <c r="F94" s="1"/>
      <c r="G94" s="3"/>
      <c r="H94" s="3"/>
      <c r="I94" s="3"/>
      <c r="J94" s="3"/>
      <c r="K94" s="3"/>
      <c r="L94" s="3"/>
      <c r="M94" s="3"/>
      <c r="N94" s="3"/>
      <c r="O94" s="3"/>
      <c r="P94" s="3"/>
      <c r="Q94" s="3"/>
      <c r="R94" s="3"/>
      <c r="S94" s="3"/>
      <c r="T94" s="3"/>
      <c r="U94" s="3"/>
      <c r="V94" s="3"/>
      <c r="W94" s="3"/>
      <c r="X94" s="3"/>
      <c r="Y94" s="3"/>
      <c r="Z94" s="3"/>
    </row>
    <row r="95" ht="15.75" customHeight="1">
      <c r="A95" s="68"/>
      <c r="B95" s="69"/>
      <c r="C95" s="69"/>
      <c r="D95" s="69"/>
      <c r="E95" s="1"/>
      <c r="F95" s="1"/>
      <c r="G95" s="3"/>
      <c r="H95" s="3"/>
      <c r="I95" s="3"/>
      <c r="J95" s="3"/>
      <c r="K95" s="3"/>
      <c r="L95" s="3"/>
      <c r="M95" s="3"/>
      <c r="N95" s="3"/>
      <c r="O95" s="3"/>
      <c r="P95" s="3"/>
      <c r="Q95" s="3"/>
      <c r="R95" s="3"/>
      <c r="S95" s="3"/>
      <c r="T95" s="3"/>
      <c r="U95" s="3"/>
      <c r="V95" s="3"/>
      <c r="W95" s="3"/>
      <c r="X95" s="3"/>
      <c r="Y95" s="3"/>
      <c r="Z95" s="3"/>
    </row>
    <row r="96" ht="15.75" customHeight="1">
      <c r="A96" s="68"/>
      <c r="B96" s="69"/>
      <c r="C96" s="69"/>
      <c r="D96" s="69"/>
      <c r="E96" s="1"/>
      <c r="F96" s="1"/>
      <c r="G96" s="3"/>
      <c r="H96" s="3"/>
      <c r="I96" s="3"/>
      <c r="J96" s="3"/>
      <c r="K96" s="3"/>
      <c r="L96" s="3"/>
      <c r="M96" s="3"/>
      <c r="N96" s="3"/>
      <c r="O96" s="3"/>
      <c r="P96" s="3"/>
      <c r="Q96" s="3"/>
      <c r="R96" s="3"/>
      <c r="S96" s="3"/>
      <c r="T96" s="3"/>
      <c r="U96" s="3"/>
      <c r="V96" s="3"/>
      <c r="W96" s="3"/>
      <c r="X96" s="3"/>
      <c r="Y96" s="3"/>
      <c r="Z96" s="3"/>
    </row>
    <row r="97" ht="15.75" customHeight="1">
      <c r="A97" s="68"/>
      <c r="B97" s="69"/>
      <c r="C97" s="69"/>
      <c r="D97" s="69"/>
      <c r="E97" s="1"/>
      <c r="F97" s="1"/>
      <c r="G97" s="3"/>
      <c r="H97" s="3"/>
      <c r="I97" s="3"/>
      <c r="J97" s="3"/>
      <c r="K97" s="3"/>
      <c r="L97" s="3"/>
      <c r="M97" s="3"/>
      <c r="N97" s="3"/>
      <c r="O97" s="3"/>
      <c r="P97" s="3"/>
      <c r="Q97" s="3"/>
      <c r="R97" s="3"/>
      <c r="S97" s="3"/>
      <c r="T97" s="3"/>
      <c r="U97" s="3"/>
      <c r="V97" s="3"/>
      <c r="W97" s="3"/>
      <c r="X97" s="3"/>
      <c r="Y97" s="3"/>
      <c r="Z97" s="3"/>
    </row>
    <row r="98" ht="15.75" customHeight="1">
      <c r="A98" s="68"/>
      <c r="B98" s="69"/>
      <c r="C98" s="69"/>
      <c r="D98" s="69"/>
      <c r="E98" s="1"/>
      <c r="F98" s="1"/>
      <c r="G98" s="3"/>
      <c r="H98" s="3"/>
      <c r="I98" s="3"/>
      <c r="J98" s="3"/>
      <c r="K98" s="3"/>
      <c r="L98" s="3"/>
      <c r="M98" s="3"/>
      <c r="N98" s="3"/>
      <c r="O98" s="3"/>
      <c r="P98" s="3"/>
      <c r="Q98" s="3"/>
      <c r="R98" s="3"/>
      <c r="S98" s="3"/>
      <c r="T98" s="3"/>
      <c r="U98" s="3"/>
      <c r="V98" s="3"/>
      <c r="W98" s="3"/>
      <c r="X98" s="3"/>
      <c r="Y98" s="3"/>
      <c r="Z98" s="3"/>
    </row>
    <row r="99" ht="15.75" customHeight="1">
      <c r="A99" s="68"/>
      <c r="B99" s="69"/>
      <c r="C99" s="69"/>
      <c r="D99" s="69"/>
      <c r="E99" s="1"/>
      <c r="F99" s="1"/>
      <c r="G99" s="3"/>
      <c r="H99" s="3"/>
      <c r="I99" s="3"/>
      <c r="J99" s="3"/>
      <c r="K99" s="3"/>
      <c r="L99" s="3"/>
      <c r="M99" s="3"/>
      <c r="N99" s="3"/>
      <c r="O99" s="3"/>
      <c r="P99" s="3"/>
      <c r="Q99" s="3"/>
      <c r="R99" s="3"/>
      <c r="S99" s="3"/>
      <c r="T99" s="3"/>
      <c r="U99" s="3"/>
      <c r="V99" s="3"/>
      <c r="W99" s="3"/>
      <c r="X99" s="3"/>
      <c r="Y99" s="3"/>
      <c r="Z99" s="3"/>
    </row>
    <row r="100" ht="15.75" customHeight="1">
      <c r="A100" s="68"/>
      <c r="B100" s="69"/>
      <c r="C100" s="69"/>
      <c r="D100" s="69"/>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68"/>
      <c r="B101" s="69"/>
      <c r="C101" s="69"/>
      <c r="D101" s="69"/>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68"/>
      <c r="B102" s="69"/>
      <c r="C102" s="69"/>
      <c r="D102" s="69"/>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68"/>
      <c r="B103" s="69"/>
      <c r="C103" s="69"/>
      <c r="D103" s="69"/>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68"/>
      <c r="B104" s="69"/>
      <c r="C104" s="69"/>
      <c r="D104" s="69"/>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68"/>
      <c r="B105" s="69"/>
      <c r="C105" s="69"/>
      <c r="D105" s="69"/>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68"/>
      <c r="B106" s="69"/>
      <c r="C106" s="69"/>
      <c r="D106" s="69"/>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68"/>
      <c r="B107" s="69"/>
      <c r="C107" s="69"/>
      <c r="D107" s="69"/>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68"/>
      <c r="B108" s="69"/>
      <c r="C108" s="69"/>
      <c r="D108" s="69"/>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68"/>
      <c r="B109" s="69"/>
      <c r="C109" s="69"/>
      <c r="D109" s="69"/>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68"/>
      <c r="B110" s="69"/>
      <c r="C110" s="69"/>
      <c r="D110" s="69"/>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68"/>
      <c r="B111" s="69"/>
      <c r="C111" s="69"/>
      <c r="D111" s="69"/>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68"/>
      <c r="B112" s="69"/>
      <c r="C112" s="69"/>
      <c r="D112" s="69"/>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68"/>
      <c r="B113" s="69"/>
      <c r="C113" s="69"/>
      <c r="D113" s="69"/>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68"/>
      <c r="B114" s="69"/>
      <c r="C114" s="69"/>
      <c r="D114" s="69"/>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68"/>
      <c r="B115" s="69"/>
      <c r="C115" s="69"/>
      <c r="D115" s="69"/>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68"/>
      <c r="B116" s="69"/>
      <c r="C116" s="69"/>
      <c r="D116" s="69"/>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68"/>
      <c r="B117" s="69"/>
      <c r="C117" s="69"/>
      <c r="D117" s="69"/>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68"/>
      <c r="B118" s="69"/>
      <c r="C118" s="69"/>
      <c r="D118" s="69"/>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68"/>
      <c r="B119" s="69"/>
      <c r="C119" s="69"/>
      <c r="D119" s="69"/>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68"/>
      <c r="B120" s="69"/>
      <c r="C120" s="69"/>
      <c r="D120" s="69"/>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68"/>
      <c r="B121" s="69"/>
      <c r="C121" s="69"/>
      <c r="D121" s="69"/>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68"/>
      <c r="B122" s="69"/>
      <c r="C122" s="69"/>
      <c r="D122" s="69"/>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68"/>
      <c r="B123" s="69"/>
      <c r="C123" s="69"/>
      <c r="D123" s="69"/>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68"/>
      <c r="B124" s="69"/>
      <c r="C124" s="69"/>
      <c r="D124" s="69"/>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68"/>
      <c r="B125" s="69"/>
      <c r="C125" s="69"/>
      <c r="D125" s="69"/>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68"/>
      <c r="B126" s="69"/>
      <c r="C126" s="69"/>
      <c r="D126" s="69"/>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68"/>
      <c r="B127" s="69"/>
      <c r="C127" s="69"/>
      <c r="D127" s="69"/>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68"/>
      <c r="B128" s="69"/>
      <c r="C128" s="69"/>
      <c r="D128" s="69"/>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68"/>
      <c r="B129" s="69"/>
      <c r="C129" s="69"/>
      <c r="D129" s="69"/>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68"/>
      <c r="B130" s="69"/>
      <c r="C130" s="69"/>
      <c r="D130" s="69"/>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68"/>
      <c r="B131" s="69"/>
      <c r="C131" s="69"/>
      <c r="D131" s="69"/>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68"/>
      <c r="B132" s="69"/>
      <c r="C132" s="69"/>
      <c r="D132" s="69"/>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68"/>
      <c r="B133" s="69"/>
      <c r="C133" s="69"/>
      <c r="D133" s="69"/>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68"/>
      <c r="B134" s="69"/>
      <c r="C134" s="69"/>
      <c r="D134" s="69"/>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68"/>
      <c r="B135" s="69"/>
      <c r="C135" s="69"/>
      <c r="D135" s="69"/>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68"/>
      <c r="B136" s="69"/>
      <c r="C136" s="69"/>
      <c r="D136" s="69"/>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68"/>
      <c r="B137" s="69"/>
      <c r="C137" s="69"/>
      <c r="D137" s="69"/>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68"/>
      <c r="B138" s="69"/>
      <c r="C138" s="69"/>
      <c r="D138" s="69"/>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68"/>
      <c r="B139" s="69"/>
      <c r="C139" s="69"/>
      <c r="D139" s="69"/>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68"/>
      <c r="B140" s="69"/>
      <c r="C140" s="69"/>
      <c r="D140" s="69"/>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68"/>
      <c r="B141" s="69"/>
      <c r="C141" s="69"/>
      <c r="D141" s="69"/>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68"/>
      <c r="B142" s="69"/>
      <c r="C142" s="69"/>
      <c r="D142" s="69"/>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68"/>
      <c r="B143" s="69"/>
      <c r="C143" s="69"/>
      <c r="D143" s="69"/>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68"/>
      <c r="B144" s="69"/>
      <c r="C144" s="69"/>
      <c r="D144" s="69"/>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68"/>
      <c r="B145" s="69"/>
      <c r="C145" s="69"/>
      <c r="D145" s="69"/>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68"/>
      <c r="B146" s="69"/>
      <c r="C146" s="69"/>
      <c r="D146" s="69"/>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68"/>
      <c r="B147" s="69"/>
      <c r="C147" s="69"/>
      <c r="D147" s="69"/>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68"/>
      <c r="B148" s="69"/>
      <c r="C148" s="69"/>
      <c r="D148" s="69"/>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68"/>
      <c r="B149" s="69"/>
      <c r="C149" s="69"/>
      <c r="D149" s="69"/>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68"/>
      <c r="B150" s="69"/>
      <c r="C150" s="69"/>
      <c r="D150" s="69"/>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68"/>
      <c r="B151" s="69"/>
      <c r="C151" s="69"/>
      <c r="D151" s="69"/>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68"/>
      <c r="B152" s="69"/>
      <c r="C152" s="69"/>
      <c r="D152" s="69"/>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68"/>
      <c r="B153" s="69"/>
      <c r="C153" s="69"/>
      <c r="D153" s="69"/>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68"/>
      <c r="B154" s="69"/>
      <c r="C154" s="69"/>
      <c r="D154" s="69"/>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68"/>
      <c r="B155" s="69"/>
      <c r="C155" s="69"/>
      <c r="D155" s="69"/>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68"/>
      <c r="B156" s="69"/>
      <c r="C156" s="69"/>
      <c r="D156" s="69"/>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68"/>
      <c r="B157" s="69"/>
      <c r="C157" s="69"/>
      <c r="D157" s="69"/>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68"/>
      <c r="B158" s="69"/>
      <c r="C158" s="69"/>
      <c r="D158" s="69"/>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68"/>
      <c r="B159" s="69"/>
      <c r="C159" s="69"/>
      <c r="D159" s="69"/>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68"/>
      <c r="B160" s="69"/>
      <c r="C160" s="69"/>
      <c r="D160" s="69"/>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68"/>
      <c r="B161" s="69"/>
      <c r="C161" s="69"/>
      <c r="D161" s="69"/>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68"/>
      <c r="B162" s="69"/>
      <c r="C162" s="69"/>
      <c r="D162" s="69"/>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68"/>
      <c r="B163" s="69"/>
      <c r="C163" s="69"/>
      <c r="D163" s="69"/>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68"/>
      <c r="B164" s="69"/>
      <c r="C164" s="69"/>
      <c r="D164" s="69"/>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68"/>
      <c r="B165" s="69"/>
      <c r="C165" s="69"/>
      <c r="D165" s="69"/>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68"/>
      <c r="B166" s="69"/>
      <c r="C166" s="69"/>
      <c r="D166" s="69"/>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68"/>
      <c r="B167" s="69"/>
      <c r="C167" s="69"/>
      <c r="D167" s="69"/>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68"/>
      <c r="B168" s="69"/>
      <c r="C168" s="69"/>
      <c r="D168" s="69"/>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68"/>
      <c r="B169" s="69"/>
      <c r="C169" s="69"/>
      <c r="D169" s="69"/>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68"/>
      <c r="B170" s="69"/>
      <c r="C170" s="69"/>
      <c r="D170" s="69"/>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68"/>
      <c r="B171" s="69"/>
      <c r="C171" s="69"/>
      <c r="D171" s="69"/>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68"/>
      <c r="B172" s="69"/>
      <c r="C172" s="69"/>
      <c r="D172" s="69"/>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68"/>
      <c r="B173" s="69"/>
      <c r="C173" s="69"/>
      <c r="D173" s="69"/>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68"/>
      <c r="B174" s="69"/>
      <c r="C174" s="69"/>
      <c r="D174" s="69"/>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68"/>
      <c r="B175" s="69"/>
      <c r="C175" s="69"/>
      <c r="D175" s="69"/>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68"/>
      <c r="B176" s="69"/>
      <c r="C176" s="69"/>
      <c r="D176" s="69"/>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68"/>
      <c r="B177" s="69"/>
      <c r="C177" s="69"/>
      <c r="D177" s="69"/>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68"/>
      <c r="B178" s="69"/>
      <c r="C178" s="69"/>
      <c r="D178" s="69"/>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68"/>
      <c r="B179" s="69"/>
      <c r="C179" s="69"/>
      <c r="D179" s="69"/>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68"/>
      <c r="B180" s="69"/>
      <c r="C180" s="69"/>
      <c r="D180" s="69"/>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68"/>
      <c r="B181" s="69"/>
      <c r="C181" s="69"/>
      <c r="D181" s="69"/>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68"/>
      <c r="B182" s="69"/>
      <c r="C182" s="69"/>
      <c r="D182" s="69"/>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68"/>
      <c r="B183" s="69"/>
      <c r="C183" s="69"/>
      <c r="D183" s="69"/>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68"/>
      <c r="B184" s="69"/>
      <c r="C184" s="69"/>
      <c r="D184" s="69"/>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68"/>
      <c r="B185" s="69"/>
      <c r="C185" s="69"/>
      <c r="D185" s="69"/>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68"/>
      <c r="B186" s="69"/>
      <c r="C186" s="69"/>
      <c r="D186" s="69"/>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68"/>
      <c r="B187" s="69"/>
      <c r="C187" s="69"/>
      <c r="D187" s="69"/>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68"/>
      <c r="B188" s="69"/>
      <c r="C188" s="69"/>
      <c r="D188" s="69"/>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68"/>
      <c r="B189" s="69"/>
      <c r="C189" s="69"/>
      <c r="D189" s="69"/>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68"/>
      <c r="B190" s="69"/>
      <c r="C190" s="69"/>
      <c r="D190" s="69"/>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68"/>
      <c r="B191" s="69"/>
      <c r="C191" s="69"/>
      <c r="D191" s="69"/>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68"/>
      <c r="B192" s="69"/>
      <c r="C192" s="69"/>
      <c r="D192" s="69"/>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68"/>
      <c r="B193" s="69"/>
      <c r="C193" s="69"/>
      <c r="D193" s="69"/>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68"/>
      <c r="B194" s="69"/>
      <c r="C194" s="69"/>
      <c r="D194" s="69"/>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68"/>
      <c r="B195" s="69"/>
      <c r="C195" s="69"/>
      <c r="D195" s="69"/>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68"/>
      <c r="B196" s="69"/>
      <c r="C196" s="69"/>
      <c r="D196" s="69"/>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68"/>
      <c r="B197" s="69"/>
      <c r="C197" s="69"/>
      <c r="D197" s="69"/>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68"/>
      <c r="B198" s="69"/>
      <c r="C198" s="69"/>
      <c r="D198" s="69"/>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68"/>
      <c r="B199" s="69"/>
      <c r="C199" s="69"/>
      <c r="D199" s="69"/>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68"/>
      <c r="B200" s="69"/>
      <c r="C200" s="69"/>
      <c r="D200" s="69"/>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68"/>
      <c r="B201" s="69"/>
      <c r="C201" s="69"/>
      <c r="D201" s="69"/>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68"/>
      <c r="B202" s="69"/>
      <c r="C202" s="69"/>
      <c r="D202" s="69"/>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68"/>
      <c r="B203" s="69"/>
      <c r="C203" s="69"/>
      <c r="D203" s="69"/>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68"/>
      <c r="B204" s="69"/>
      <c r="C204" s="69"/>
      <c r="D204" s="69"/>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68"/>
      <c r="B205" s="69"/>
      <c r="C205" s="69"/>
      <c r="D205" s="69"/>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68"/>
      <c r="B206" s="69"/>
      <c r="C206" s="69"/>
      <c r="D206" s="69"/>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68"/>
      <c r="B207" s="69"/>
      <c r="C207" s="69"/>
      <c r="D207" s="69"/>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68"/>
      <c r="B208" s="69"/>
      <c r="C208" s="69"/>
      <c r="D208" s="69"/>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68"/>
      <c r="B209" s="69"/>
      <c r="C209" s="69"/>
      <c r="D209" s="69"/>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68"/>
      <c r="B210" s="69"/>
      <c r="C210" s="69"/>
      <c r="D210" s="69"/>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68"/>
      <c r="B211" s="69"/>
      <c r="C211" s="69"/>
      <c r="D211" s="69"/>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68"/>
      <c r="B212" s="69"/>
      <c r="C212" s="69"/>
      <c r="D212" s="69"/>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68"/>
      <c r="B213" s="69"/>
      <c r="C213" s="69"/>
      <c r="D213" s="69"/>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68"/>
      <c r="B214" s="69"/>
      <c r="C214" s="69"/>
      <c r="D214" s="69"/>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68"/>
      <c r="B215" s="69"/>
      <c r="C215" s="69"/>
      <c r="D215" s="69"/>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68"/>
      <c r="B216" s="69"/>
      <c r="C216" s="69"/>
      <c r="D216" s="69"/>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68"/>
      <c r="B217" s="69"/>
      <c r="C217" s="69"/>
      <c r="D217" s="69"/>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68"/>
      <c r="B218" s="69"/>
      <c r="C218" s="69"/>
      <c r="D218" s="69"/>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68"/>
      <c r="B219" s="69"/>
      <c r="C219" s="69"/>
      <c r="D219" s="69"/>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68"/>
      <c r="B220" s="69"/>
      <c r="C220" s="69"/>
      <c r="D220" s="69"/>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68"/>
      <c r="B221" s="69"/>
      <c r="C221" s="69"/>
      <c r="D221" s="69"/>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68"/>
      <c r="B222" s="69"/>
      <c r="C222" s="69"/>
      <c r="D222" s="69"/>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68"/>
      <c r="B223" s="69"/>
      <c r="C223" s="69"/>
      <c r="D223" s="69"/>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68"/>
      <c r="B224" s="69"/>
      <c r="C224" s="69"/>
      <c r="D224" s="69"/>
      <c r="E224" s="1"/>
      <c r="F224" s="1"/>
      <c r="G224" s="3"/>
      <c r="H224" s="3"/>
      <c r="I224" s="3"/>
      <c r="J224" s="3"/>
      <c r="K224" s="3"/>
      <c r="L224" s="3"/>
      <c r="M224" s="3"/>
      <c r="N224" s="3"/>
      <c r="O224" s="3"/>
      <c r="P224" s="3"/>
      <c r="Q224" s="3"/>
      <c r="R224" s="3"/>
      <c r="S224" s="3"/>
      <c r="T224" s="3"/>
      <c r="U224" s="3"/>
      <c r="V224" s="3"/>
      <c r="W224" s="3"/>
      <c r="X224" s="3"/>
      <c r="Y224" s="3"/>
      <c r="Z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4:F24"/>
    <mergeCell ref="A2:J2"/>
    <mergeCell ref="A4:J4"/>
    <mergeCell ref="A5:J5"/>
    <mergeCell ref="A6:J6"/>
    <mergeCell ref="A7:J7"/>
    <mergeCell ref="A8:J8"/>
    <mergeCell ref="A9:J9"/>
  </mergeCells>
  <hyperlinks>
    <hyperlink r:id="rId1" ref="G14"/>
  </hyperlinks>
  <printOptions/>
  <pageMargins bottom="1.0" footer="0.0" header="0.0" left="0.75" right="0.75" top="1.0"/>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16.86"/>
    <col customWidth="1" min="13" max="26" width="8.0"/>
  </cols>
  <sheetData>
    <row r="1">
      <c r="A1" s="68"/>
      <c r="B1" s="69"/>
      <c r="C1" s="69"/>
      <c r="D1" s="69"/>
      <c r="E1" s="69"/>
      <c r="F1" s="69"/>
      <c r="G1" s="69"/>
      <c r="H1" s="1"/>
      <c r="I1" s="3"/>
      <c r="J1" s="3"/>
      <c r="K1" s="3"/>
      <c r="L1" s="3"/>
      <c r="M1" s="3"/>
      <c r="N1" s="3"/>
      <c r="O1" s="3"/>
      <c r="P1" s="3"/>
      <c r="Q1" s="3"/>
      <c r="R1" s="3"/>
      <c r="S1" s="3"/>
      <c r="T1" s="3"/>
      <c r="U1" s="3"/>
      <c r="V1" s="3"/>
      <c r="W1" s="3"/>
      <c r="X1" s="3"/>
      <c r="Y1" s="3"/>
      <c r="Z1" s="3"/>
    </row>
    <row r="2" ht="15.75" customHeight="1">
      <c r="A2" s="495" t="s">
        <v>3923</v>
      </c>
      <c r="B2" s="229"/>
      <c r="C2" s="229"/>
      <c r="D2" s="229"/>
      <c r="E2" s="229"/>
      <c r="F2" s="229"/>
      <c r="G2" s="229"/>
      <c r="H2" s="229"/>
      <c r="I2" s="229"/>
      <c r="J2" s="229"/>
      <c r="K2" s="229"/>
      <c r="L2" s="74"/>
      <c r="M2" s="74"/>
      <c r="N2" s="74"/>
      <c r="O2" s="74"/>
      <c r="P2" s="74"/>
      <c r="Q2" s="74"/>
      <c r="R2" s="74"/>
      <c r="S2" s="74"/>
      <c r="T2" s="74"/>
      <c r="U2" s="74"/>
      <c r="V2" s="74"/>
      <c r="W2" s="74"/>
      <c r="X2" s="74"/>
      <c r="Y2" s="74"/>
      <c r="Z2" s="74"/>
    </row>
    <row r="3">
      <c r="A3" s="240"/>
      <c r="B3" s="240"/>
      <c r="C3" s="240"/>
      <c r="D3" s="240"/>
      <c r="E3" s="240"/>
      <c r="F3" s="240"/>
      <c r="G3" s="240"/>
      <c r="H3" s="73"/>
      <c r="I3" s="74"/>
      <c r="J3" s="74"/>
      <c r="K3" s="74"/>
      <c r="L3" s="74"/>
      <c r="M3" s="74"/>
      <c r="N3" s="74"/>
      <c r="O3" s="74"/>
      <c r="P3" s="74"/>
      <c r="Q3" s="74"/>
      <c r="R3" s="74"/>
      <c r="S3" s="74"/>
      <c r="T3" s="74"/>
      <c r="U3" s="74"/>
      <c r="V3" s="74"/>
      <c r="W3" s="74"/>
      <c r="X3" s="74"/>
      <c r="Y3" s="74"/>
      <c r="Z3" s="74"/>
    </row>
    <row r="4" ht="27.75" customHeight="1">
      <c r="A4" s="75" t="s">
        <v>3924</v>
      </c>
      <c r="B4" s="71"/>
      <c r="C4" s="71"/>
      <c r="D4" s="71"/>
      <c r="E4" s="71"/>
      <c r="F4" s="71"/>
      <c r="G4" s="71"/>
      <c r="H4" s="71"/>
      <c r="I4" s="71"/>
      <c r="J4" s="71"/>
      <c r="K4" s="72"/>
      <c r="L4" s="239"/>
      <c r="M4" s="239"/>
      <c r="N4" s="239"/>
      <c r="O4" s="239"/>
      <c r="P4" s="239"/>
      <c r="Q4" s="239"/>
      <c r="R4" s="239"/>
      <c r="S4" s="239"/>
      <c r="T4" s="239"/>
      <c r="U4" s="239"/>
      <c r="V4" s="239"/>
      <c r="W4" s="239"/>
      <c r="X4" s="239"/>
      <c r="Y4" s="239"/>
      <c r="Z4" s="239"/>
    </row>
    <row r="5" ht="28.5" customHeight="1">
      <c r="A5" s="75" t="s">
        <v>3925</v>
      </c>
      <c r="B5" s="71"/>
      <c r="C5" s="71"/>
      <c r="D5" s="71"/>
      <c r="E5" s="71"/>
      <c r="F5" s="71"/>
      <c r="G5" s="71"/>
      <c r="H5" s="71"/>
      <c r="I5" s="71"/>
      <c r="J5" s="71"/>
      <c r="K5" s="72"/>
      <c r="L5" s="239"/>
      <c r="M5" s="239"/>
      <c r="N5" s="239"/>
      <c r="O5" s="239"/>
      <c r="P5" s="239"/>
      <c r="Q5" s="239"/>
      <c r="R5" s="239"/>
      <c r="S5" s="239"/>
      <c r="T5" s="239"/>
      <c r="U5" s="239"/>
      <c r="V5" s="239"/>
      <c r="W5" s="239"/>
      <c r="X5" s="239"/>
      <c r="Y5" s="239"/>
      <c r="Z5" s="239"/>
    </row>
    <row r="6" ht="18.0" customHeight="1">
      <c r="A6" s="75" t="s">
        <v>3926</v>
      </c>
      <c r="B6" s="71"/>
      <c r="C6" s="71"/>
      <c r="D6" s="71"/>
      <c r="E6" s="71"/>
      <c r="F6" s="71"/>
      <c r="G6" s="71"/>
      <c r="H6" s="71"/>
      <c r="I6" s="71"/>
      <c r="J6" s="71"/>
      <c r="K6" s="72"/>
      <c r="L6" s="239"/>
      <c r="M6" s="239"/>
      <c r="N6" s="239"/>
      <c r="O6" s="239"/>
      <c r="P6" s="239"/>
      <c r="Q6" s="239"/>
      <c r="R6" s="239"/>
      <c r="S6" s="239"/>
      <c r="T6" s="239"/>
      <c r="U6" s="239"/>
      <c r="V6" s="239"/>
      <c r="W6" s="239"/>
      <c r="X6" s="239"/>
      <c r="Y6" s="239"/>
      <c r="Z6" s="239"/>
    </row>
    <row r="7" ht="14.25" customHeight="1">
      <c r="A7" s="75" t="s">
        <v>3927</v>
      </c>
      <c r="B7" s="71"/>
      <c r="C7" s="71"/>
      <c r="D7" s="71"/>
      <c r="E7" s="71"/>
      <c r="F7" s="71"/>
      <c r="G7" s="71"/>
      <c r="H7" s="71"/>
      <c r="I7" s="71"/>
      <c r="J7" s="71"/>
      <c r="K7" s="72"/>
      <c r="L7" s="239"/>
      <c r="M7" s="239"/>
      <c r="N7" s="239"/>
      <c r="O7" s="239"/>
      <c r="P7" s="239"/>
      <c r="Q7" s="239"/>
      <c r="R7" s="239"/>
      <c r="S7" s="239"/>
      <c r="T7" s="239"/>
      <c r="U7" s="239"/>
      <c r="V7" s="239"/>
      <c r="W7" s="239"/>
      <c r="X7" s="239"/>
      <c r="Y7" s="239"/>
      <c r="Z7" s="239"/>
    </row>
    <row r="8" ht="25.5" customHeight="1">
      <c r="A8" s="75" t="s">
        <v>3928</v>
      </c>
      <c r="B8" s="71"/>
      <c r="C8" s="71"/>
      <c r="D8" s="71"/>
      <c r="E8" s="71"/>
      <c r="F8" s="71"/>
      <c r="G8" s="71"/>
      <c r="H8" s="71"/>
      <c r="I8" s="71"/>
      <c r="J8" s="71"/>
      <c r="K8" s="72"/>
      <c r="L8" s="239"/>
      <c r="M8" s="239"/>
      <c r="N8" s="239"/>
      <c r="O8" s="239"/>
      <c r="P8" s="239"/>
      <c r="Q8" s="239"/>
      <c r="R8" s="239"/>
      <c r="S8" s="239"/>
      <c r="T8" s="239"/>
      <c r="U8" s="239"/>
      <c r="V8" s="239"/>
      <c r="W8" s="239"/>
      <c r="X8" s="239"/>
      <c r="Y8" s="239"/>
      <c r="Z8" s="239"/>
    </row>
    <row r="9" ht="26.25" customHeight="1">
      <c r="A9" s="75" t="s">
        <v>3929</v>
      </c>
      <c r="B9" s="71"/>
      <c r="C9" s="71"/>
      <c r="D9" s="71"/>
      <c r="E9" s="71"/>
      <c r="F9" s="71"/>
      <c r="G9" s="71"/>
      <c r="H9" s="71"/>
      <c r="I9" s="71"/>
      <c r="J9" s="71"/>
      <c r="K9" s="72"/>
      <c r="L9" s="239"/>
      <c r="M9" s="239"/>
      <c r="N9" s="239"/>
      <c r="O9" s="239"/>
      <c r="P9" s="239"/>
      <c r="Q9" s="239"/>
      <c r="R9" s="239"/>
      <c r="S9" s="239"/>
      <c r="T9" s="239"/>
      <c r="U9" s="239"/>
      <c r="V9" s="239"/>
      <c r="W9" s="239"/>
      <c r="X9" s="239"/>
      <c r="Y9" s="239"/>
      <c r="Z9" s="239"/>
    </row>
    <row r="10" ht="15.75" customHeight="1">
      <c r="A10" s="242" t="s">
        <v>876</v>
      </c>
      <c r="B10" s="71"/>
      <c r="C10" s="71"/>
      <c r="D10" s="71"/>
      <c r="E10" s="71"/>
      <c r="F10" s="71"/>
      <c r="G10" s="71"/>
      <c r="H10" s="71"/>
      <c r="I10" s="71"/>
      <c r="J10" s="71"/>
      <c r="K10" s="72"/>
      <c r="L10" s="239"/>
      <c r="M10" s="239"/>
      <c r="N10" s="239"/>
      <c r="O10" s="239"/>
      <c r="P10" s="239"/>
      <c r="Q10" s="239"/>
      <c r="R10" s="239"/>
      <c r="S10" s="239"/>
      <c r="T10" s="239"/>
      <c r="U10" s="239"/>
      <c r="V10" s="239"/>
      <c r="W10" s="239"/>
      <c r="X10" s="239"/>
      <c r="Y10" s="239"/>
      <c r="Z10" s="239"/>
    </row>
    <row r="11" ht="14.25" customHeight="1">
      <c r="A11" s="75" t="s">
        <v>3930</v>
      </c>
      <c r="B11" s="71"/>
      <c r="C11" s="71"/>
      <c r="D11" s="71"/>
      <c r="E11" s="71"/>
      <c r="F11" s="71"/>
      <c r="G11" s="71"/>
      <c r="H11" s="71"/>
      <c r="I11" s="71"/>
      <c r="J11" s="71"/>
      <c r="K11" s="72"/>
      <c r="L11" s="239"/>
      <c r="M11" s="239"/>
      <c r="N11" s="239"/>
      <c r="O11" s="239"/>
      <c r="P11" s="239"/>
      <c r="Q11" s="239"/>
      <c r="R11" s="239"/>
      <c r="S11" s="239"/>
      <c r="T11" s="239"/>
      <c r="U11" s="239"/>
      <c r="V11" s="239"/>
      <c r="W11" s="239"/>
      <c r="X11" s="239"/>
      <c r="Y11" s="239"/>
      <c r="Z11" s="239"/>
    </row>
    <row r="12" ht="41.25" customHeight="1">
      <c r="A12" s="78" t="s">
        <v>3931</v>
      </c>
      <c r="B12" s="71"/>
      <c r="C12" s="71"/>
      <c r="D12" s="71"/>
      <c r="E12" s="71"/>
      <c r="F12" s="71"/>
      <c r="G12" s="71"/>
      <c r="H12" s="71"/>
      <c r="I12" s="71"/>
      <c r="J12" s="71"/>
      <c r="K12" s="72"/>
      <c r="L12" s="239"/>
      <c r="M12" s="239"/>
      <c r="N12" s="239"/>
      <c r="O12" s="239"/>
      <c r="P12" s="239"/>
      <c r="Q12" s="239"/>
      <c r="R12" s="239"/>
      <c r="S12" s="239"/>
      <c r="T12" s="239"/>
      <c r="U12" s="239"/>
      <c r="V12" s="239"/>
      <c r="W12" s="239"/>
      <c r="X12" s="239"/>
      <c r="Y12" s="239"/>
      <c r="Z12" s="239"/>
    </row>
    <row r="13">
      <c r="A13" s="79"/>
      <c r="B13" s="80"/>
      <c r="C13" s="80"/>
      <c r="D13" s="80"/>
      <c r="E13" s="80"/>
      <c r="F13" s="80"/>
      <c r="G13" s="80"/>
      <c r="H13" s="73"/>
      <c r="I13" s="74"/>
      <c r="J13" s="74"/>
      <c r="K13" s="74"/>
      <c r="L13" s="74"/>
      <c r="M13" s="74"/>
      <c r="N13" s="74"/>
      <c r="O13" s="74"/>
      <c r="P13" s="74"/>
      <c r="Q13" s="74"/>
      <c r="R13" s="74"/>
      <c r="S13" s="74"/>
      <c r="T13" s="74"/>
      <c r="U13" s="74"/>
      <c r="V13" s="74"/>
      <c r="W13" s="74"/>
      <c r="X13" s="74"/>
      <c r="Y13" s="74"/>
      <c r="Z13" s="74"/>
    </row>
    <row r="14" ht="61.5" customHeight="1">
      <c r="A14" s="244" t="s">
        <v>880</v>
      </c>
      <c r="B14" s="83" t="s">
        <v>3932</v>
      </c>
      <c r="C14" s="83" t="s">
        <v>8</v>
      </c>
      <c r="D14" s="289" t="s">
        <v>3933</v>
      </c>
      <c r="E14" s="290" t="s">
        <v>883</v>
      </c>
      <c r="F14" s="289" t="s">
        <v>3934</v>
      </c>
      <c r="G14" s="82" t="s">
        <v>885</v>
      </c>
      <c r="H14" s="82" t="s">
        <v>220</v>
      </c>
      <c r="I14" s="82" t="s">
        <v>221</v>
      </c>
      <c r="J14" s="81" t="s">
        <v>222</v>
      </c>
      <c r="K14" s="244" t="s">
        <v>226</v>
      </c>
      <c r="L14" s="86" t="s">
        <v>227</v>
      </c>
      <c r="M14" s="74"/>
      <c r="N14" s="74"/>
      <c r="O14" s="74"/>
      <c r="P14" s="74"/>
      <c r="Q14" s="74"/>
      <c r="R14" s="74"/>
      <c r="S14" s="74"/>
      <c r="T14" s="74"/>
      <c r="U14" s="74"/>
      <c r="V14" s="74"/>
      <c r="W14" s="74"/>
      <c r="X14" s="74"/>
      <c r="Y14" s="74"/>
      <c r="Z14" s="74"/>
    </row>
    <row r="15" ht="11.25" customHeight="1">
      <c r="A15" s="135" t="s">
        <v>3935</v>
      </c>
      <c r="B15" s="135" t="s">
        <v>3936</v>
      </c>
      <c r="C15" s="97" t="s">
        <v>52</v>
      </c>
      <c r="D15" s="135" t="s">
        <v>3937</v>
      </c>
      <c r="E15" s="135" t="s">
        <v>3938</v>
      </c>
      <c r="F15" s="135"/>
      <c r="G15" s="112"/>
      <c r="H15" s="539">
        <v>1.0</v>
      </c>
      <c r="I15" s="180">
        <v>1.0</v>
      </c>
      <c r="J15" s="180">
        <v>20.0</v>
      </c>
      <c r="K15" s="180">
        <v>20.0</v>
      </c>
      <c r="L15" s="103" t="s">
        <v>59</v>
      </c>
      <c r="M15" s="104"/>
      <c r="N15" s="73"/>
      <c r="O15" s="73"/>
      <c r="P15" s="73"/>
      <c r="Q15" s="73"/>
      <c r="R15" s="73"/>
      <c r="S15" s="73"/>
      <c r="T15" s="73"/>
      <c r="U15" s="73"/>
      <c r="V15" s="73"/>
      <c r="W15" s="73"/>
      <c r="X15" s="73"/>
      <c r="Y15" s="73"/>
      <c r="Z15" s="73"/>
    </row>
    <row r="16" ht="11.25" customHeight="1">
      <c r="A16" s="295" t="s">
        <v>3935</v>
      </c>
      <c r="B16" s="313" t="s">
        <v>3939</v>
      </c>
      <c r="C16" s="160" t="s">
        <v>52</v>
      </c>
      <c r="D16" s="90" t="s">
        <v>3940</v>
      </c>
      <c r="E16" s="90" t="s">
        <v>3941</v>
      </c>
      <c r="F16" s="90"/>
      <c r="G16" s="540"/>
      <c r="H16" s="541">
        <v>1.0</v>
      </c>
      <c r="I16" s="97">
        <v>1.0</v>
      </c>
      <c r="J16" s="97">
        <v>20.0</v>
      </c>
      <c r="K16" s="97">
        <v>20.0</v>
      </c>
      <c r="L16" s="103" t="s">
        <v>59</v>
      </c>
      <c r="M16" s="104"/>
      <c r="N16" s="73"/>
      <c r="O16" s="73"/>
      <c r="P16" s="73"/>
      <c r="Q16" s="73"/>
      <c r="R16" s="73"/>
      <c r="S16" s="73"/>
      <c r="T16" s="73"/>
      <c r="U16" s="73"/>
      <c r="V16" s="73"/>
      <c r="W16" s="73"/>
      <c r="X16" s="73"/>
      <c r="Y16" s="73"/>
      <c r="Z16" s="73"/>
    </row>
    <row r="17" ht="11.25" customHeight="1">
      <c r="A17" s="295" t="s">
        <v>3942</v>
      </c>
      <c r="B17" s="135" t="s">
        <v>3943</v>
      </c>
      <c r="C17" s="160" t="s">
        <v>52</v>
      </c>
      <c r="D17" s="90" t="s">
        <v>3944</v>
      </c>
      <c r="E17" s="135" t="s">
        <v>3941</v>
      </c>
      <c r="F17" s="135"/>
      <c r="G17" s="467"/>
      <c r="H17" s="316">
        <v>1.0</v>
      </c>
      <c r="I17" s="97">
        <v>2.0</v>
      </c>
      <c r="J17" s="97">
        <v>20.0</v>
      </c>
      <c r="K17" s="97">
        <v>20.0</v>
      </c>
      <c r="L17" s="103" t="s">
        <v>59</v>
      </c>
      <c r="M17" s="104"/>
      <c r="N17" s="73"/>
      <c r="O17" s="73"/>
      <c r="P17" s="73"/>
      <c r="Q17" s="73"/>
      <c r="R17" s="73"/>
      <c r="S17" s="73"/>
      <c r="T17" s="73"/>
      <c r="U17" s="73"/>
      <c r="V17" s="73"/>
      <c r="W17" s="73"/>
      <c r="X17" s="73"/>
      <c r="Y17" s="73"/>
      <c r="Z17" s="73"/>
    </row>
    <row r="18" ht="11.25" customHeight="1">
      <c r="A18" s="295" t="s">
        <v>3942</v>
      </c>
      <c r="B18" s="209" t="s">
        <v>3945</v>
      </c>
      <c r="C18" s="160" t="s">
        <v>52</v>
      </c>
      <c r="D18" s="90" t="s">
        <v>3946</v>
      </c>
      <c r="E18" s="135" t="s">
        <v>3941</v>
      </c>
      <c r="F18" s="135"/>
      <c r="G18" s="98"/>
      <c r="H18" s="316">
        <v>1.0</v>
      </c>
      <c r="I18" s="97">
        <v>2.0</v>
      </c>
      <c r="J18" s="97">
        <v>20.0</v>
      </c>
      <c r="K18" s="97">
        <v>20.0</v>
      </c>
      <c r="L18" s="103" t="s">
        <v>59</v>
      </c>
      <c r="M18" s="104"/>
      <c r="N18" s="73"/>
      <c r="O18" s="73"/>
      <c r="P18" s="73"/>
      <c r="Q18" s="73"/>
      <c r="R18" s="73"/>
      <c r="S18" s="73"/>
      <c r="T18" s="73"/>
      <c r="U18" s="73"/>
      <c r="V18" s="73"/>
      <c r="W18" s="73"/>
      <c r="X18" s="73"/>
      <c r="Y18" s="73"/>
      <c r="Z18" s="73"/>
    </row>
    <row r="19" ht="11.25" customHeight="1">
      <c r="A19" s="306" t="s">
        <v>3935</v>
      </c>
      <c r="B19" s="209" t="s">
        <v>3947</v>
      </c>
      <c r="C19" s="542" t="s">
        <v>52</v>
      </c>
      <c r="D19" s="306" t="s">
        <v>3948</v>
      </c>
      <c r="E19" s="306" t="s">
        <v>3949</v>
      </c>
      <c r="F19" s="306" t="s">
        <v>3950</v>
      </c>
      <c r="G19" s="161"/>
      <c r="H19" s="543">
        <v>1.0</v>
      </c>
      <c r="I19" s="97">
        <v>1.0</v>
      </c>
      <c r="J19" s="273">
        <v>20.0</v>
      </c>
      <c r="K19" s="97">
        <v>20.0</v>
      </c>
      <c r="L19" s="103" t="s">
        <v>59</v>
      </c>
      <c r="M19" s="104"/>
      <c r="N19" s="73"/>
      <c r="O19" s="73"/>
      <c r="P19" s="73"/>
      <c r="Q19" s="73"/>
      <c r="R19" s="73"/>
      <c r="S19" s="73"/>
      <c r="T19" s="73"/>
      <c r="U19" s="73"/>
      <c r="V19" s="73"/>
      <c r="W19" s="73"/>
      <c r="X19" s="73"/>
      <c r="Y19" s="73"/>
      <c r="Z19" s="73"/>
    </row>
    <row r="20" ht="11.25" customHeight="1">
      <c r="A20" s="295" t="s">
        <v>3951</v>
      </c>
      <c r="B20" s="346" t="s">
        <v>3952</v>
      </c>
      <c r="C20" s="160" t="s">
        <v>52</v>
      </c>
      <c r="D20" s="295" t="s">
        <v>3953</v>
      </c>
      <c r="E20" s="295" t="s">
        <v>3949</v>
      </c>
      <c r="F20" s="295" t="s">
        <v>3950</v>
      </c>
      <c r="G20" s="544"/>
      <c r="H20" s="327">
        <v>1.0</v>
      </c>
      <c r="I20" s="545">
        <v>3.0</v>
      </c>
      <c r="J20" s="177">
        <v>20.0</v>
      </c>
      <c r="K20" s="545">
        <v>10.0</v>
      </c>
      <c r="L20" s="103" t="s">
        <v>59</v>
      </c>
      <c r="M20" s="104"/>
      <c r="N20" s="73"/>
      <c r="O20" s="73"/>
      <c r="P20" s="73"/>
      <c r="Q20" s="73"/>
      <c r="R20" s="73"/>
      <c r="S20" s="73"/>
      <c r="T20" s="73"/>
      <c r="U20" s="73"/>
      <c r="V20" s="73"/>
      <c r="W20" s="73"/>
      <c r="X20" s="73"/>
      <c r="Y20" s="73"/>
      <c r="Z20" s="73"/>
    </row>
    <row r="21" ht="11.25" customHeight="1">
      <c r="A21" s="295" t="s">
        <v>3935</v>
      </c>
      <c r="B21" s="135" t="s">
        <v>3954</v>
      </c>
      <c r="C21" s="111" t="s">
        <v>52</v>
      </c>
      <c r="D21" s="135" t="s">
        <v>3955</v>
      </c>
      <c r="E21" s="295"/>
      <c r="F21" s="295"/>
      <c r="G21" s="161"/>
      <c r="H21" s="327">
        <v>1.0</v>
      </c>
      <c r="I21" s="177">
        <v>1.0</v>
      </c>
      <c r="J21" s="177">
        <v>20.0</v>
      </c>
      <c r="K21" s="177">
        <v>20.0</v>
      </c>
      <c r="L21" s="103" t="s">
        <v>59</v>
      </c>
      <c r="M21" s="104"/>
      <c r="N21" s="73"/>
      <c r="O21" s="73"/>
      <c r="P21" s="73"/>
      <c r="Q21" s="73"/>
      <c r="R21" s="73"/>
      <c r="S21" s="73"/>
      <c r="T21" s="73"/>
      <c r="U21" s="73"/>
      <c r="V21" s="73"/>
      <c r="W21" s="73"/>
      <c r="X21" s="73"/>
      <c r="Y21" s="73"/>
      <c r="Z21" s="73"/>
    </row>
    <row r="22" ht="11.25" customHeight="1">
      <c r="A22" s="295" t="s">
        <v>3935</v>
      </c>
      <c r="B22" s="252" t="s">
        <v>3956</v>
      </c>
      <c r="C22" s="160" t="s">
        <v>52</v>
      </c>
      <c r="D22" s="135" t="s">
        <v>3957</v>
      </c>
      <c r="E22" s="295"/>
      <c r="F22" s="295"/>
      <c r="G22" s="161"/>
      <c r="H22" s="327">
        <v>1.0</v>
      </c>
      <c r="I22" s="177">
        <v>1.0</v>
      </c>
      <c r="J22" s="177">
        <v>20.0</v>
      </c>
      <c r="K22" s="177">
        <v>20.0</v>
      </c>
      <c r="L22" s="103" t="s">
        <v>59</v>
      </c>
      <c r="M22" s="104"/>
      <c r="N22" s="73"/>
      <c r="O22" s="73"/>
      <c r="P22" s="73"/>
      <c r="Q22" s="73"/>
      <c r="R22" s="73"/>
      <c r="S22" s="73"/>
      <c r="T22" s="73"/>
      <c r="U22" s="73"/>
      <c r="V22" s="73"/>
      <c r="W22" s="73"/>
      <c r="X22" s="73"/>
      <c r="Y22" s="73"/>
      <c r="Z22" s="73"/>
    </row>
    <row r="23" ht="11.25" customHeight="1">
      <c r="A23" s="109" t="s">
        <v>3958</v>
      </c>
      <c r="B23" s="135" t="s">
        <v>3959</v>
      </c>
      <c r="C23" s="160" t="s">
        <v>52</v>
      </c>
      <c r="D23" s="135" t="s">
        <v>3960</v>
      </c>
      <c r="E23" s="295"/>
      <c r="F23" s="295"/>
      <c r="G23" s="518"/>
      <c r="H23" s="327">
        <v>1.0</v>
      </c>
      <c r="I23" s="177">
        <v>2.0</v>
      </c>
      <c r="J23" s="177">
        <v>20.0</v>
      </c>
      <c r="K23" s="177">
        <v>20.0</v>
      </c>
      <c r="L23" s="103" t="s">
        <v>59</v>
      </c>
      <c r="M23" s="104"/>
      <c r="N23" s="73"/>
      <c r="O23" s="73"/>
      <c r="P23" s="73"/>
      <c r="Q23" s="73"/>
      <c r="R23" s="73"/>
      <c r="S23" s="73"/>
      <c r="T23" s="73"/>
      <c r="U23" s="73"/>
      <c r="V23" s="73"/>
      <c r="W23" s="73"/>
      <c r="X23" s="73"/>
      <c r="Y23" s="73"/>
      <c r="Z23" s="73"/>
    </row>
    <row r="24" ht="11.25" customHeight="1">
      <c r="A24" s="295" t="s">
        <v>3935</v>
      </c>
      <c r="B24" s="135" t="s">
        <v>3961</v>
      </c>
      <c r="C24" s="160" t="s">
        <v>52</v>
      </c>
      <c r="D24" s="135" t="s">
        <v>3962</v>
      </c>
      <c r="E24" s="295"/>
      <c r="F24" s="295"/>
      <c r="G24" s="161"/>
      <c r="H24" s="327">
        <v>1.0</v>
      </c>
      <c r="I24" s="177">
        <v>1.0</v>
      </c>
      <c r="J24" s="177">
        <v>20.0</v>
      </c>
      <c r="K24" s="177">
        <v>20.0</v>
      </c>
      <c r="L24" s="103" t="s">
        <v>59</v>
      </c>
      <c r="M24" s="104"/>
      <c r="N24" s="73"/>
      <c r="O24" s="73"/>
      <c r="P24" s="73"/>
      <c r="Q24" s="73"/>
      <c r="R24" s="73"/>
      <c r="S24" s="73"/>
      <c r="T24" s="73"/>
      <c r="U24" s="73"/>
      <c r="V24" s="73"/>
      <c r="W24" s="73"/>
      <c r="X24" s="73"/>
      <c r="Y24" s="73"/>
      <c r="Z24" s="73"/>
    </row>
    <row r="25" ht="11.25" customHeight="1">
      <c r="A25" s="295" t="s">
        <v>3935</v>
      </c>
      <c r="B25" s="135" t="s">
        <v>3963</v>
      </c>
      <c r="C25" s="160" t="s">
        <v>52</v>
      </c>
      <c r="D25" s="135" t="s">
        <v>3964</v>
      </c>
      <c r="E25" s="295"/>
      <c r="F25" s="295"/>
      <c r="G25" s="161"/>
      <c r="H25" s="327">
        <v>1.0</v>
      </c>
      <c r="I25" s="177">
        <v>1.0</v>
      </c>
      <c r="J25" s="177">
        <v>20.0</v>
      </c>
      <c r="K25" s="177">
        <v>20.0</v>
      </c>
      <c r="L25" s="103" t="s">
        <v>59</v>
      </c>
      <c r="M25" s="104"/>
      <c r="N25" s="73"/>
      <c r="O25" s="73"/>
      <c r="P25" s="73"/>
      <c r="Q25" s="73"/>
      <c r="R25" s="73"/>
      <c r="S25" s="73"/>
      <c r="T25" s="73"/>
      <c r="U25" s="73"/>
      <c r="V25" s="73"/>
      <c r="W25" s="73"/>
      <c r="X25" s="73"/>
      <c r="Y25" s="73"/>
      <c r="Z25" s="73"/>
    </row>
    <row r="26" ht="11.25" customHeight="1">
      <c r="A26" s="295" t="s">
        <v>3958</v>
      </c>
      <c r="B26" s="135" t="s">
        <v>3965</v>
      </c>
      <c r="C26" s="160" t="s">
        <v>52</v>
      </c>
      <c r="D26" s="135" t="s">
        <v>3966</v>
      </c>
      <c r="E26" s="295"/>
      <c r="F26" s="295"/>
      <c r="G26" s="161"/>
      <c r="H26" s="327">
        <v>1.0</v>
      </c>
      <c r="I26" s="177">
        <v>2.0</v>
      </c>
      <c r="J26" s="177">
        <v>20.0</v>
      </c>
      <c r="K26" s="177">
        <v>20.0</v>
      </c>
      <c r="L26" s="103" t="s">
        <v>59</v>
      </c>
      <c r="M26" s="104"/>
      <c r="N26" s="73"/>
      <c r="O26" s="73"/>
      <c r="P26" s="73"/>
      <c r="Q26" s="73"/>
      <c r="R26" s="73"/>
      <c r="S26" s="73"/>
      <c r="T26" s="73"/>
      <c r="U26" s="73"/>
      <c r="V26" s="73"/>
      <c r="W26" s="73"/>
      <c r="X26" s="73"/>
      <c r="Y26" s="73"/>
      <c r="Z26" s="73"/>
    </row>
    <row r="27" ht="11.25" customHeight="1">
      <c r="A27" s="295" t="s">
        <v>3935</v>
      </c>
      <c r="B27" s="135" t="s">
        <v>3967</v>
      </c>
      <c r="C27" s="160" t="s">
        <v>52</v>
      </c>
      <c r="D27" s="135" t="s">
        <v>3968</v>
      </c>
      <c r="E27" s="295"/>
      <c r="F27" s="295"/>
      <c r="G27" s="161"/>
      <c r="H27" s="327">
        <v>1.0</v>
      </c>
      <c r="I27" s="177">
        <v>1.0</v>
      </c>
      <c r="J27" s="177">
        <v>20.0</v>
      </c>
      <c r="K27" s="177">
        <v>20.0</v>
      </c>
      <c r="L27" s="103" t="s">
        <v>59</v>
      </c>
      <c r="M27" s="104"/>
      <c r="N27" s="73"/>
      <c r="O27" s="73"/>
      <c r="P27" s="73"/>
      <c r="Q27" s="73"/>
      <c r="R27" s="73"/>
      <c r="S27" s="73"/>
      <c r="T27" s="73"/>
      <c r="U27" s="73"/>
      <c r="V27" s="73"/>
      <c r="W27" s="73"/>
      <c r="X27" s="73"/>
      <c r="Y27" s="73"/>
      <c r="Z27" s="73"/>
    </row>
    <row r="28" ht="11.25" customHeight="1">
      <c r="A28" s="295" t="s">
        <v>3958</v>
      </c>
      <c r="B28" s="135" t="s">
        <v>3969</v>
      </c>
      <c r="C28" s="160" t="s">
        <v>52</v>
      </c>
      <c r="D28" s="135" t="s">
        <v>3970</v>
      </c>
      <c r="E28" s="295"/>
      <c r="F28" s="295"/>
      <c r="G28" s="161"/>
      <c r="H28" s="327">
        <v>1.0</v>
      </c>
      <c r="I28" s="177">
        <v>2.0</v>
      </c>
      <c r="J28" s="177">
        <v>20.0</v>
      </c>
      <c r="K28" s="177">
        <v>20.0</v>
      </c>
      <c r="L28" s="103" t="s">
        <v>59</v>
      </c>
      <c r="M28" s="104"/>
      <c r="N28" s="73"/>
      <c r="O28" s="73"/>
      <c r="P28" s="73"/>
      <c r="Q28" s="73"/>
      <c r="R28" s="73"/>
      <c r="S28" s="73"/>
      <c r="T28" s="73"/>
      <c r="U28" s="73"/>
      <c r="V28" s="73"/>
      <c r="W28" s="73"/>
      <c r="X28" s="73"/>
      <c r="Y28" s="73"/>
      <c r="Z28" s="73"/>
    </row>
    <row r="29" ht="11.25" customHeight="1">
      <c r="A29" s="295" t="s">
        <v>3971</v>
      </c>
      <c r="B29" s="253" t="s">
        <v>3972</v>
      </c>
      <c r="C29" s="160" t="s">
        <v>52</v>
      </c>
      <c r="D29" s="135" t="s">
        <v>3973</v>
      </c>
      <c r="E29" s="295"/>
      <c r="F29" s="295"/>
      <c r="G29" s="161"/>
      <c r="H29" s="327">
        <v>1.0</v>
      </c>
      <c r="I29" s="177">
        <v>2.0</v>
      </c>
      <c r="J29" s="177">
        <v>20.0</v>
      </c>
      <c r="K29" s="177">
        <v>20.0</v>
      </c>
      <c r="L29" s="103" t="s">
        <v>59</v>
      </c>
      <c r="M29" s="104"/>
      <c r="N29" s="73"/>
      <c r="O29" s="73"/>
      <c r="P29" s="73"/>
      <c r="Q29" s="73"/>
      <c r="R29" s="73"/>
      <c r="S29" s="73"/>
      <c r="T29" s="73"/>
      <c r="U29" s="73"/>
      <c r="V29" s="73"/>
      <c r="W29" s="73"/>
      <c r="X29" s="73"/>
      <c r="Y29" s="73"/>
      <c r="Z29" s="73"/>
    </row>
    <row r="30" ht="11.25" customHeight="1">
      <c r="A30" s="295" t="s">
        <v>3974</v>
      </c>
      <c r="B30" s="295" t="s">
        <v>3975</v>
      </c>
      <c r="C30" s="546" t="s">
        <v>52</v>
      </c>
      <c r="D30" s="135" t="s">
        <v>3976</v>
      </c>
      <c r="E30" s="295"/>
      <c r="F30" s="295"/>
      <c r="G30" s="161"/>
      <c r="H30" s="327">
        <v>1.0</v>
      </c>
      <c r="I30" s="177">
        <v>5.0</v>
      </c>
      <c r="J30" s="177">
        <v>20.0</v>
      </c>
      <c r="K30" s="177">
        <v>20.0</v>
      </c>
      <c r="L30" s="103" t="s">
        <v>59</v>
      </c>
      <c r="M30" s="104"/>
      <c r="N30" s="73"/>
      <c r="O30" s="73"/>
      <c r="P30" s="73"/>
      <c r="Q30" s="73"/>
      <c r="R30" s="73"/>
      <c r="S30" s="73"/>
      <c r="T30" s="73"/>
      <c r="U30" s="73"/>
      <c r="V30" s="73"/>
      <c r="W30" s="73"/>
      <c r="X30" s="73"/>
      <c r="Y30" s="73"/>
      <c r="Z30" s="73"/>
    </row>
    <row r="31" ht="11.25" customHeight="1">
      <c r="A31" s="295" t="s">
        <v>3977</v>
      </c>
      <c r="B31" s="523" t="s">
        <v>3978</v>
      </c>
      <c r="C31" s="160" t="s">
        <v>52</v>
      </c>
      <c r="D31" s="135" t="s">
        <v>3979</v>
      </c>
      <c r="E31" s="295"/>
      <c r="F31" s="295"/>
      <c r="G31" s="161"/>
      <c r="H31" s="327">
        <v>1.0</v>
      </c>
      <c r="I31" s="177">
        <v>4.0</v>
      </c>
      <c r="J31" s="177">
        <v>20.0</v>
      </c>
      <c r="K31" s="177">
        <v>20.0</v>
      </c>
      <c r="L31" s="103" t="s">
        <v>59</v>
      </c>
      <c r="M31" s="104"/>
      <c r="N31" s="73"/>
      <c r="O31" s="73"/>
      <c r="P31" s="73"/>
      <c r="Q31" s="73"/>
      <c r="R31" s="73"/>
      <c r="S31" s="73"/>
      <c r="T31" s="73"/>
      <c r="U31" s="73"/>
      <c r="V31" s="73"/>
      <c r="W31" s="73"/>
      <c r="X31" s="73"/>
      <c r="Y31" s="73"/>
      <c r="Z31" s="73"/>
    </row>
    <row r="32" ht="11.25" customHeight="1">
      <c r="A32" s="135" t="s">
        <v>256</v>
      </c>
      <c r="B32" s="135" t="s">
        <v>3980</v>
      </c>
      <c r="C32" s="97" t="s">
        <v>52</v>
      </c>
      <c r="D32" s="135" t="s">
        <v>3981</v>
      </c>
      <c r="E32" s="304" t="s">
        <v>3982</v>
      </c>
      <c r="F32" s="135" t="s">
        <v>3983</v>
      </c>
      <c r="G32" s="97">
        <v>1.0</v>
      </c>
      <c r="H32" s="294">
        <v>1.0</v>
      </c>
      <c r="I32" s="101">
        <v>1.0</v>
      </c>
      <c r="J32" s="101">
        <v>20.0</v>
      </c>
      <c r="K32" s="101">
        <v>20.0</v>
      </c>
      <c r="L32" s="103" t="s">
        <v>263</v>
      </c>
      <c r="M32" s="104"/>
      <c r="N32" s="73"/>
      <c r="O32" s="73"/>
      <c r="P32" s="73"/>
      <c r="Q32" s="73"/>
      <c r="R32" s="73"/>
      <c r="S32" s="73"/>
      <c r="T32" s="73"/>
      <c r="U32" s="73"/>
      <c r="V32" s="73"/>
      <c r="W32" s="73"/>
      <c r="X32" s="73"/>
      <c r="Y32" s="73"/>
      <c r="Z32" s="73"/>
    </row>
    <row r="33" ht="11.25" customHeight="1">
      <c r="A33" s="295" t="s">
        <v>256</v>
      </c>
      <c r="B33" s="295" t="s">
        <v>3984</v>
      </c>
      <c r="C33" s="160" t="s">
        <v>52</v>
      </c>
      <c r="D33" s="90" t="s">
        <v>3981</v>
      </c>
      <c r="E33" s="547" t="s">
        <v>3982</v>
      </c>
      <c r="F33" s="90" t="s">
        <v>3983</v>
      </c>
      <c r="G33" s="220">
        <v>1.0</v>
      </c>
      <c r="H33" s="541">
        <v>1.0</v>
      </c>
      <c r="I33" s="202">
        <v>1.0</v>
      </c>
      <c r="J33" s="202">
        <v>20.0</v>
      </c>
      <c r="K33" s="202">
        <v>20.0</v>
      </c>
      <c r="L33" s="103" t="s">
        <v>263</v>
      </c>
      <c r="M33" s="104"/>
      <c r="N33" s="73"/>
      <c r="O33" s="73"/>
      <c r="P33" s="73"/>
      <c r="Q33" s="73"/>
      <c r="R33" s="73"/>
      <c r="S33" s="73"/>
      <c r="T33" s="73"/>
      <c r="U33" s="73"/>
      <c r="V33" s="73"/>
      <c r="W33" s="73"/>
      <c r="X33" s="73"/>
      <c r="Y33" s="73"/>
      <c r="Z33" s="73"/>
    </row>
    <row r="34" ht="11.25" customHeight="1">
      <c r="A34" s="295" t="s">
        <v>256</v>
      </c>
      <c r="B34" s="295" t="s">
        <v>3985</v>
      </c>
      <c r="C34" s="160" t="s">
        <v>52</v>
      </c>
      <c r="D34" s="135" t="s">
        <v>3981</v>
      </c>
      <c r="E34" s="135" t="s">
        <v>3982</v>
      </c>
      <c r="F34" s="135" t="s">
        <v>3983</v>
      </c>
      <c r="G34" s="98">
        <v>1.0</v>
      </c>
      <c r="H34" s="316">
        <v>1.0</v>
      </c>
      <c r="I34" s="202">
        <v>1.0</v>
      </c>
      <c r="J34" s="202">
        <v>20.0</v>
      </c>
      <c r="K34" s="202">
        <v>20.0</v>
      </c>
      <c r="L34" s="103" t="s">
        <v>263</v>
      </c>
      <c r="M34" s="104"/>
      <c r="N34" s="73"/>
      <c r="O34" s="73"/>
      <c r="P34" s="73"/>
      <c r="Q34" s="73"/>
      <c r="R34" s="73"/>
      <c r="S34" s="73"/>
      <c r="T34" s="73"/>
      <c r="U34" s="73"/>
      <c r="V34" s="73"/>
      <c r="W34" s="73"/>
      <c r="X34" s="73"/>
      <c r="Y34" s="73"/>
      <c r="Z34" s="73"/>
    </row>
    <row r="35" ht="11.25" customHeight="1">
      <c r="A35" s="295" t="s">
        <v>3986</v>
      </c>
      <c r="B35" s="295" t="s">
        <v>3987</v>
      </c>
      <c r="C35" s="160" t="s">
        <v>52</v>
      </c>
      <c r="D35" s="135" t="s">
        <v>3988</v>
      </c>
      <c r="E35" s="135" t="s">
        <v>3989</v>
      </c>
      <c r="F35" s="135" t="s">
        <v>3990</v>
      </c>
      <c r="G35" s="98">
        <v>2.0</v>
      </c>
      <c r="H35" s="316">
        <v>1.0</v>
      </c>
      <c r="I35" s="202">
        <v>2.0</v>
      </c>
      <c r="J35" s="202">
        <v>10.0</v>
      </c>
      <c r="K35" s="202">
        <v>10.0</v>
      </c>
      <c r="L35" s="103" t="s">
        <v>263</v>
      </c>
      <c r="M35" s="104"/>
      <c r="N35" s="73"/>
      <c r="O35" s="73"/>
      <c r="P35" s="73"/>
      <c r="Q35" s="73"/>
      <c r="R35" s="73"/>
      <c r="S35" s="73"/>
      <c r="T35" s="73"/>
      <c r="U35" s="73"/>
      <c r="V35" s="73"/>
      <c r="W35" s="73"/>
      <c r="X35" s="73"/>
      <c r="Y35" s="73"/>
      <c r="Z35" s="73"/>
    </row>
    <row r="36" ht="11.25" customHeight="1">
      <c r="A36" s="135" t="s">
        <v>912</v>
      </c>
      <c r="B36" s="548" t="s">
        <v>913</v>
      </c>
      <c r="C36" s="208" t="s">
        <v>52</v>
      </c>
      <c r="D36" s="548" t="s">
        <v>3991</v>
      </c>
      <c r="E36" s="208" t="s">
        <v>3992</v>
      </c>
      <c r="F36" s="548" t="s">
        <v>3992</v>
      </c>
      <c r="G36" s="145">
        <v>1.0</v>
      </c>
      <c r="H36" s="549">
        <v>1.0</v>
      </c>
      <c r="I36" s="143">
        <v>2.0</v>
      </c>
      <c r="J36" s="550">
        <v>20.0</v>
      </c>
      <c r="K36" s="551">
        <v>20.0</v>
      </c>
      <c r="L36" s="103" t="s">
        <v>65</v>
      </c>
      <c r="M36" s="104"/>
      <c r="N36" s="73"/>
      <c r="O36" s="73"/>
      <c r="P36" s="73"/>
      <c r="Q36" s="73"/>
      <c r="R36" s="73"/>
      <c r="S36" s="73"/>
      <c r="T36" s="73"/>
      <c r="U36" s="73"/>
      <c r="V36" s="73"/>
      <c r="W36" s="73"/>
      <c r="X36" s="73"/>
      <c r="Y36" s="73"/>
      <c r="Z36" s="73"/>
    </row>
    <row r="37" ht="11.25" customHeight="1">
      <c r="A37" s="354" t="s">
        <v>919</v>
      </c>
      <c r="B37" s="552" t="s">
        <v>920</v>
      </c>
      <c r="C37" s="533" t="s">
        <v>52</v>
      </c>
      <c r="D37" s="458" t="s">
        <v>3993</v>
      </c>
      <c r="E37" s="437" t="s">
        <v>3994</v>
      </c>
      <c r="F37" s="553" t="s">
        <v>3994</v>
      </c>
      <c r="G37" s="554">
        <v>1.0</v>
      </c>
      <c r="H37" s="554">
        <v>1.0</v>
      </c>
      <c r="I37" s="143">
        <v>1.0</v>
      </c>
      <c r="J37" s="555">
        <v>20.0</v>
      </c>
      <c r="K37" s="556">
        <v>20.0</v>
      </c>
      <c r="L37" s="103" t="s">
        <v>65</v>
      </c>
      <c r="M37" s="104"/>
      <c r="N37" s="73"/>
      <c r="O37" s="73"/>
      <c r="P37" s="73"/>
      <c r="Q37" s="73"/>
      <c r="R37" s="73"/>
      <c r="S37" s="73"/>
      <c r="T37" s="73"/>
      <c r="U37" s="73"/>
      <c r="V37" s="73"/>
      <c r="W37" s="73"/>
      <c r="X37" s="73"/>
      <c r="Y37" s="73"/>
      <c r="Z37" s="73"/>
    </row>
    <row r="38" ht="11.25" customHeight="1">
      <c r="A38" s="354" t="s">
        <v>919</v>
      </c>
      <c r="B38" s="552" t="s">
        <v>920</v>
      </c>
      <c r="C38" s="533" t="s">
        <v>52</v>
      </c>
      <c r="D38" s="458" t="s">
        <v>3995</v>
      </c>
      <c r="E38" s="437" t="s">
        <v>3996</v>
      </c>
      <c r="F38" s="553" t="s">
        <v>3997</v>
      </c>
      <c r="G38" s="143">
        <v>1.0</v>
      </c>
      <c r="H38" s="143">
        <v>1.0</v>
      </c>
      <c r="I38" s="143">
        <v>1.0</v>
      </c>
      <c r="J38" s="555">
        <v>20.0</v>
      </c>
      <c r="K38" s="556">
        <v>20.0</v>
      </c>
      <c r="L38" s="103" t="s">
        <v>65</v>
      </c>
      <c r="M38" s="104"/>
      <c r="N38" s="73"/>
      <c r="O38" s="73"/>
      <c r="P38" s="73"/>
      <c r="Q38" s="73"/>
      <c r="R38" s="73"/>
      <c r="S38" s="73"/>
      <c r="T38" s="73"/>
      <c r="U38" s="73"/>
      <c r="V38" s="73"/>
      <c r="W38" s="73"/>
      <c r="X38" s="73"/>
      <c r="Y38" s="73"/>
      <c r="Z38" s="73"/>
    </row>
    <row r="39" ht="11.25" customHeight="1">
      <c r="A39" s="295" t="s">
        <v>924</v>
      </c>
      <c r="B39" s="297" t="s">
        <v>925</v>
      </c>
      <c r="C39" s="145" t="s">
        <v>52</v>
      </c>
      <c r="D39" s="297" t="s">
        <v>3998</v>
      </c>
      <c r="E39" s="557" t="s">
        <v>3999</v>
      </c>
      <c r="F39" s="297"/>
      <c r="G39" s="145">
        <v>1.0</v>
      </c>
      <c r="H39" s="549">
        <v>1.0</v>
      </c>
      <c r="I39" s="180">
        <v>1.0</v>
      </c>
      <c r="J39" s="149">
        <v>20.0</v>
      </c>
      <c r="K39" s="149">
        <v>20.0</v>
      </c>
      <c r="L39" s="103" t="s">
        <v>67</v>
      </c>
      <c r="M39" s="104"/>
      <c r="N39" s="73"/>
      <c r="O39" s="73"/>
      <c r="P39" s="73"/>
      <c r="Q39" s="73"/>
      <c r="R39" s="73"/>
      <c r="S39" s="73"/>
      <c r="T39" s="73"/>
      <c r="U39" s="73"/>
      <c r="V39" s="73"/>
      <c r="W39" s="73"/>
      <c r="X39" s="73"/>
      <c r="Y39" s="73"/>
      <c r="Z39" s="73"/>
    </row>
    <row r="40" ht="11.25" customHeight="1">
      <c r="A40" s="135" t="s">
        <v>4000</v>
      </c>
      <c r="B40" s="135" t="s">
        <v>4001</v>
      </c>
      <c r="C40" s="97" t="s">
        <v>52</v>
      </c>
      <c r="D40" s="135" t="s">
        <v>4002</v>
      </c>
      <c r="E40" s="135"/>
      <c r="F40" s="135"/>
      <c r="G40" s="97">
        <v>1.0</v>
      </c>
      <c r="H40" s="294">
        <v>1.0</v>
      </c>
      <c r="I40" s="101">
        <v>3.0</v>
      </c>
      <c r="J40" s="101">
        <v>10.0</v>
      </c>
      <c r="K40" s="101">
        <v>10.0</v>
      </c>
      <c r="L40" s="103" t="s">
        <v>72</v>
      </c>
      <c r="M40" s="104"/>
      <c r="N40" s="73"/>
      <c r="O40" s="73"/>
      <c r="P40" s="73"/>
      <c r="Q40" s="73"/>
      <c r="R40" s="73"/>
      <c r="S40" s="73"/>
      <c r="T40" s="73"/>
      <c r="U40" s="73"/>
      <c r="V40" s="73"/>
      <c r="W40" s="73"/>
      <c r="X40" s="73"/>
      <c r="Y40" s="73"/>
      <c r="Z40" s="73"/>
    </row>
    <row r="41" ht="11.25" customHeight="1">
      <c r="A41" s="295" t="s">
        <v>4000</v>
      </c>
      <c r="B41" s="295" t="s">
        <v>4003</v>
      </c>
      <c r="C41" s="160" t="s">
        <v>52</v>
      </c>
      <c r="D41" s="90" t="s">
        <v>4004</v>
      </c>
      <c r="E41" s="547" t="s">
        <v>4005</v>
      </c>
      <c r="F41" s="547"/>
      <c r="G41" s="220"/>
      <c r="H41" s="541">
        <v>1.0</v>
      </c>
      <c r="I41" s="202">
        <v>2.0</v>
      </c>
      <c r="J41" s="202">
        <v>10.0</v>
      </c>
      <c r="K41" s="202">
        <v>10.0</v>
      </c>
      <c r="L41" s="103" t="s">
        <v>72</v>
      </c>
      <c r="M41" s="104"/>
      <c r="N41" s="73"/>
      <c r="O41" s="73"/>
      <c r="P41" s="73"/>
      <c r="Q41" s="73"/>
      <c r="R41" s="73"/>
      <c r="S41" s="73"/>
      <c r="T41" s="73"/>
      <c r="U41" s="73"/>
      <c r="V41" s="73"/>
      <c r="W41" s="73"/>
      <c r="X41" s="73"/>
      <c r="Y41" s="73"/>
      <c r="Z41" s="73"/>
    </row>
    <row r="42" ht="11.25" customHeight="1">
      <c r="A42" s="135" t="s">
        <v>72</v>
      </c>
      <c r="B42" s="90" t="s">
        <v>4006</v>
      </c>
      <c r="C42" s="97" t="s">
        <v>52</v>
      </c>
      <c r="D42" s="135" t="s">
        <v>4007</v>
      </c>
      <c r="E42" s="131" t="s">
        <v>4008</v>
      </c>
      <c r="F42" s="135" t="s">
        <v>4009</v>
      </c>
      <c r="G42" s="177">
        <v>1.0</v>
      </c>
      <c r="H42" s="177">
        <v>1.0</v>
      </c>
      <c r="I42" s="177">
        <v>1.0</v>
      </c>
      <c r="J42" s="202">
        <v>20.0</v>
      </c>
      <c r="K42" s="202">
        <v>20.0</v>
      </c>
      <c r="L42" s="103" t="s">
        <v>72</v>
      </c>
      <c r="M42" s="104"/>
      <c r="N42" s="73"/>
      <c r="O42" s="73"/>
      <c r="P42" s="73"/>
      <c r="Q42" s="73"/>
      <c r="R42" s="73"/>
      <c r="S42" s="73"/>
      <c r="T42" s="73"/>
      <c r="U42" s="73"/>
      <c r="V42" s="73"/>
      <c r="W42" s="73"/>
      <c r="X42" s="73"/>
      <c r="Y42" s="73"/>
      <c r="Z42" s="73"/>
    </row>
    <row r="43" ht="11.25" customHeight="1">
      <c r="A43" s="135" t="s">
        <v>72</v>
      </c>
      <c r="B43" s="90" t="s">
        <v>4010</v>
      </c>
      <c r="C43" s="97" t="s">
        <v>52</v>
      </c>
      <c r="D43" s="135" t="s">
        <v>4011</v>
      </c>
      <c r="E43" s="131" t="s">
        <v>4012</v>
      </c>
      <c r="F43" s="135" t="s">
        <v>4009</v>
      </c>
      <c r="G43" s="177">
        <v>1.0</v>
      </c>
      <c r="H43" s="558">
        <v>1.0</v>
      </c>
      <c r="I43" s="177">
        <v>1.0</v>
      </c>
      <c r="J43" s="202">
        <v>20.0</v>
      </c>
      <c r="K43" s="202">
        <v>20.0</v>
      </c>
      <c r="L43" s="103" t="s">
        <v>72</v>
      </c>
      <c r="M43" s="104"/>
      <c r="N43" s="73"/>
      <c r="O43" s="73"/>
      <c r="P43" s="73"/>
      <c r="Q43" s="73"/>
      <c r="R43" s="73"/>
      <c r="S43" s="73"/>
      <c r="T43" s="73"/>
      <c r="U43" s="73"/>
      <c r="V43" s="73"/>
      <c r="W43" s="73"/>
      <c r="X43" s="73"/>
      <c r="Y43" s="73"/>
      <c r="Z43" s="73"/>
    </row>
    <row r="44" ht="11.25" customHeight="1">
      <c r="A44" s="135" t="s">
        <v>72</v>
      </c>
      <c r="B44" s="90" t="s">
        <v>4013</v>
      </c>
      <c r="C44" s="97" t="s">
        <v>52</v>
      </c>
      <c r="D44" s="135" t="s">
        <v>4014</v>
      </c>
      <c r="E44" s="131" t="s">
        <v>4012</v>
      </c>
      <c r="F44" s="135" t="s">
        <v>4009</v>
      </c>
      <c r="G44" s="177">
        <v>1.0</v>
      </c>
      <c r="H44" s="558">
        <v>1.0</v>
      </c>
      <c r="I44" s="177">
        <v>1.0</v>
      </c>
      <c r="J44" s="202">
        <v>20.0</v>
      </c>
      <c r="K44" s="202">
        <v>20.0</v>
      </c>
      <c r="L44" s="103" t="s">
        <v>72</v>
      </c>
      <c r="M44" s="104"/>
      <c r="N44" s="73"/>
      <c r="O44" s="73"/>
      <c r="P44" s="73"/>
      <c r="Q44" s="73"/>
      <c r="R44" s="73"/>
      <c r="S44" s="73"/>
      <c r="T44" s="73"/>
      <c r="U44" s="73"/>
      <c r="V44" s="73"/>
      <c r="W44" s="73"/>
      <c r="X44" s="73"/>
      <c r="Y44" s="73"/>
      <c r="Z44" s="73"/>
    </row>
    <row r="45" ht="11.25" customHeight="1">
      <c r="A45" s="135" t="s">
        <v>72</v>
      </c>
      <c r="B45" s="90" t="s">
        <v>4015</v>
      </c>
      <c r="C45" s="97" t="s">
        <v>52</v>
      </c>
      <c r="D45" s="135" t="s">
        <v>4014</v>
      </c>
      <c r="E45" s="131" t="s">
        <v>4012</v>
      </c>
      <c r="F45" s="135" t="s">
        <v>4009</v>
      </c>
      <c r="G45" s="177">
        <v>1.0</v>
      </c>
      <c r="H45" s="558">
        <v>1.0</v>
      </c>
      <c r="I45" s="177">
        <v>1.0</v>
      </c>
      <c r="J45" s="202">
        <v>20.0</v>
      </c>
      <c r="K45" s="202">
        <v>20.0</v>
      </c>
      <c r="L45" s="103" t="s">
        <v>72</v>
      </c>
      <c r="M45" s="104"/>
      <c r="N45" s="73"/>
      <c r="O45" s="73"/>
      <c r="P45" s="73"/>
      <c r="Q45" s="73"/>
      <c r="R45" s="73"/>
      <c r="S45" s="73"/>
      <c r="T45" s="73"/>
      <c r="U45" s="73"/>
      <c r="V45" s="73"/>
      <c r="W45" s="73"/>
      <c r="X45" s="73"/>
      <c r="Y45" s="73"/>
      <c r="Z45" s="73"/>
    </row>
    <row r="46" ht="11.25" customHeight="1">
      <c r="A46" s="295" t="s">
        <v>72</v>
      </c>
      <c r="B46" s="295" t="s">
        <v>4016</v>
      </c>
      <c r="C46" s="160" t="s">
        <v>52</v>
      </c>
      <c r="D46" s="135" t="s">
        <v>4017</v>
      </c>
      <c r="E46" s="304" t="s">
        <v>4012</v>
      </c>
      <c r="F46" s="135" t="s">
        <v>4009</v>
      </c>
      <c r="G46" s="98">
        <v>1.0</v>
      </c>
      <c r="H46" s="316">
        <v>1.0</v>
      </c>
      <c r="I46" s="202">
        <v>2.0</v>
      </c>
      <c r="J46" s="202">
        <v>20.0</v>
      </c>
      <c r="K46" s="202">
        <v>20.0</v>
      </c>
      <c r="L46" s="103" t="s">
        <v>72</v>
      </c>
      <c r="M46" s="104"/>
      <c r="N46" s="73"/>
      <c r="O46" s="73"/>
      <c r="P46" s="73"/>
      <c r="Q46" s="73"/>
      <c r="R46" s="73"/>
      <c r="S46" s="73"/>
      <c r="T46" s="73"/>
      <c r="U46" s="73"/>
      <c r="V46" s="73"/>
      <c r="W46" s="73"/>
      <c r="X46" s="73"/>
      <c r="Y46" s="73"/>
      <c r="Z46" s="73"/>
    </row>
    <row r="47" ht="11.25" customHeight="1">
      <c r="A47" s="295" t="s">
        <v>72</v>
      </c>
      <c r="B47" s="295" t="s">
        <v>4018</v>
      </c>
      <c r="C47" s="160" t="s">
        <v>52</v>
      </c>
      <c r="D47" s="135" t="s">
        <v>4019</v>
      </c>
      <c r="E47" s="304" t="s">
        <v>4012</v>
      </c>
      <c r="F47" s="135" t="s">
        <v>4009</v>
      </c>
      <c r="G47" s="98">
        <v>1.0</v>
      </c>
      <c r="H47" s="316">
        <v>1.0</v>
      </c>
      <c r="I47" s="202">
        <v>1.0</v>
      </c>
      <c r="J47" s="202">
        <v>20.0</v>
      </c>
      <c r="K47" s="202">
        <v>20.0</v>
      </c>
      <c r="L47" s="103" t="s">
        <v>72</v>
      </c>
      <c r="M47" s="104"/>
      <c r="N47" s="73"/>
      <c r="O47" s="73"/>
      <c r="P47" s="73"/>
      <c r="Q47" s="73"/>
      <c r="R47" s="73"/>
      <c r="S47" s="73"/>
      <c r="T47" s="73"/>
      <c r="U47" s="73"/>
      <c r="V47" s="73"/>
      <c r="W47" s="73"/>
      <c r="X47" s="73"/>
      <c r="Y47" s="73"/>
      <c r="Z47" s="73"/>
    </row>
    <row r="48" ht="11.25" customHeight="1">
      <c r="A48" s="295" t="s">
        <v>72</v>
      </c>
      <c r="B48" s="295" t="s">
        <v>4020</v>
      </c>
      <c r="C48" s="160" t="s">
        <v>52</v>
      </c>
      <c r="D48" s="135" t="s">
        <v>4021</v>
      </c>
      <c r="E48" s="304" t="s">
        <v>4012</v>
      </c>
      <c r="F48" s="135" t="s">
        <v>4009</v>
      </c>
      <c r="G48" s="98">
        <v>1.0</v>
      </c>
      <c r="H48" s="316">
        <v>1.0</v>
      </c>
      <c r="I48" s="202">
        <v>1.0</v>
      </c>
      <c r="J48" s="202">
        <v>20.0</v>
      </c>
      <c r="K48" s="202">
        <v>20.0</v>
      </c>
      <c r="L48" s="103" t="s">
        <v>72</v>
      </c>
      <c r="M48" s="104"/>
      <c r="N48" s="73"/>
      <c r="O48" s="73"/>
      <c r="P48" s="73"/>
      <c r="Q48" s="73"/>
      <c r="R48" s="73"/>
      <c r="S48" s="73"/>
      <c r="T48" s="73"/>
      <c r="U48" s="73"/>
      <c r="V48" s="73"/>
      <c r="W48" s="73"/>
      <c r="X48" s="73"/>
      <c r="Y48" s="73"/>
      <c r="Z48" s="73"/>
    </row>
    <row r="49" ht="11.25" customHeight="1">
      <c r="A49" s="295" t="s">
        <v>72</v>
      </c>
      <c r="B49" s="295" t="s">
        <v>4022</v>
      </c>
      <c r="C49" s="160" t="s">
        <v>52</v>
      </c>
      <c r="D49" s="135" t="s">
        <v>4023</v>
      </c>
      <c r="E49" s="304" t="s">
        <v>4012</v>
      </c>
      <c r="F49" s="295" t="s">
        <v>4009</v>
      </c>
      <c r="G49" s="161">
        <v>1.0</v>
      </c>
      <c r="H49" s="305">
        <v>1.0</v>
      </c>
      <c r="I49" s="202">
        <v>2.0</v>
      </c>
      <c r="J49" s="202">
        <v>20.0</v>
      </c>
      <c r="K49" s="202">
        <v>20.0</v>
      </c>
      <c r="L49" s="103" t="s">
        <v>72</v>
      </c>
      <c r="M49" s="104"/>
      <c r="N49" s="73"/>
      <c r="O49" s="73"/>
      <c r="P49" s="73"/>
      <c r="Q49" s="73"/>
      <c r="R49" s="73"/>
      <c r="S49" s="73"/>
      <c r="T49" s="73"/>
      <c r="U49" s="73"/>
      <c r="V49" s="73"/>
      <c r="W49" s="73"/>
      <c r="X49" s="73"/>
      <c r="Y49" s="73"/>
      <c r="Z49" s="73"/>
    </row>
    <row r="50" ht="11.25" customHeight="1">
      <c r="A50" s="295" t="s">
        <v>72</v>
      </c>
      <c r="B50" s="295" t="s">
        <v>942</v>
      </c>
      <c r="C50" s="160" t="s">
        <v>52</v>
      </c>
      <c r="D50" s="135" t="s">
        <v>4024</v>
      </c>
      <c r="E50" s="304" t="s">
        <v>4025</v>
      </c>
      <c r="F50" s="295" t="s">
        <v>4009</v>
      </c>
      <c r="G50" s="161">
        <v>1.0</v>
      </c>
      <c r="H50" s="305">
        <v>1.0</v>
      </c>
      <c r="I50" s="202">
        <v>1.0</v>
      </c>
      <c r="J50" s="202">
        <v>20.0</v>
      </c>
      <c r="K50" s="202">
        <v>20.0</v>
      </c>
      <c r="L50" s="103" t="s">
        <v>72</v>
      </c>
      <c r="M50" s="104"/>
      <c r="N50" s="73"/>
      <c r="O50" s="73"/>
      <c r="P50" s="73"/>
      <c r="Q50" s="73"/>
      <c r="R50" s="73"/>
      <c r="S50" s="73"/>
      <c r="T50" s="73"/>
      <c r="U50" s="73"/>
      <c r="V50" s="73"/>
      <c r="W50" s="73"/>
      <c r="X50" s="73"/>
      <c r="Y50" s="73"/>
      <c r="Z50" s="73"/>
    </row>
    <row r="51" ht="11.25" customHeight="1">
      <c r="A51" s="295" t="s">
        <v>72</v>
      </c>
      <c r="B51" s="295" t="s">
        <v>4026</v>
      </c>
      <c r="C51" s="160" t="s">
        <v>52</v>
      </c>
      <c r="D51" s="135" t="s">
        <v>4027</v>
      </c>
      <c r="E51" s="304" t="s">
        <v>4028</v>
      </c>
      <c r="F51" s="295"/>
      <c r="G51" s="161">
        <v>2.0</v>
      </c>
      <c r="H51" s="305">
        <v>1.0</v>
      </c>
      <c r="I51" s="202">
        <v>2.0</v>
      </c>
      <c r="J51" s="202">
        <v>20.0</v>
      </c>
      <c r="K51" s="202">
        <v>10.0</v>
      </c>
      <c r="L51" s="103" t="s">
        <v>72</v>
      </c>
      <c r="M51" s="104"/>
      <c r="N51" s="73"/>
      <c r="O51" s="73"/>
      <c r="P51" s="73"/>
      <c r="Q51" s="73"/>
      <c r="R51" s="73"/>
      <c r="S51" s="73"/>
      <c r="T51" s="73"/>
      <c r="U51" s="73"/>
      <c r="V51" s="73"/>
      <c r="W51" s="73"/>
      <c r="X51" s="73"/>
      <c r="Y51" s="73"/>
      <c r="Z51" s="73"/>
    </row>
    <row r="52" ht="11.25" customHeight="1">
      <c r="A52" s="295" t="s">
        <v>72</v>
      </c>
      <c r="B52" s="295" t="s">
        <v>4029</v>
      </c>
      <c r="C52" s="160" t="s">
        <v>52</v>
      </c>
      <c r="D52" s="135" t="s">
        <v>4030</v>
      </c>
      <c r="E52" s="304" t="s">
        <v>4031</v>
      </c>
      <c r="F52" s="295"/>
      <c r="G52" s="161">
        <v>1.0</v>
      </c>
      <c r="H52" s="305">
        <v>1.0</v>
      </c>
      <c r="I52" s="202">
        <v>1.0</v>
      </c>
      <c r="J52" s="202">
        <v>20.0</v>
      </c>
      <c r="K52" s="202">
        <v>20.0</v>
      </c>
      <c r="L52" s="103" t="s">
        <v>72</v>
      </c>
      <c r="M52" s="104"/>
      <c r="N52" s="73"/>
      <c r="O52" s="73"/>
      <c r="P52" s="73"/>
      <c r="Q52" s="73"/>
      <c r="R52" s="73"/>
      <c r="S52" s="73"/>
      <c r="T52" s="73"/>
      <c r="U52" s="73"/>
      <c r="V52" s="73"/>
      <c r="W52" s="73"/>
      <c r="X52" s="73"/>
      <c r="Y52" s="73"/>
      <c r="Z52" s="73"/>
    </row>
    <row r="53" ht="11.25" customHeight="1">
      <c r="A53" s="295" t="s">
        <v>72</v>
      </c>
      <c r="B53" s="295" t="s">
        <v>4032</v>
      </c>
      <c r="C53" s="160" t="s">
        <v>52</v>
      </c>
      <c r="D53" s="135" t="s">
        <v>4033</v>
      </c>
      <c r="E53" s="304" t="s">
        <v>4034</v>
      </c>
      <c r="F53" s="295" t="s">
        <v>3325</v>
      </c>
      <c r="G53" s="161">
        <v>1.0</v>
      </c>
      <c r="H53" s="305">
        <v>1.0</v>
      </c>
      <c r="I53" s="202">
        <v>1.0</v>
      </c>
      <c r="J53" s="202">
        <v>20.0</v>
      </c>
      <c r="K53" s="202">
        <v>20.0</v>
      </c>
      <c r="L53" s="103" t="s">
        <v>72</v>
      </c>
      <c r="M53" s="104"/>
      <c r="N53" s="73"/>
      <c r="O53" s="73"/>
      <c r="P53" s="73"/>
      <c r="Q53" s="73"/>
      <c r="R53" s="73"/>
      <c r="S53" s="73"/>
      <c r="T53" s="73"/>
      <c r="U53" s="73"/>
      <c r="V53" s="73"/>
      <c r="W53" s="73"/>
      <c r="X53" s="73"/>
      <c r="Y53" s="73"/>
      <c r="Z53" s="73"/>
    </row>
    <row r="54" ht="11.25" customHeight="1">
      <c r="A54" s="295" t="s">
        <v>72</v>
      </c>
      <c r="B54" s="295" t="s">
        <v>4035</v>
      </c>
      <c r="C54" s="160" t="s">
        <v>52</v>
      </c>
      <c r="D54" s="135" t="s">
        <v>4036</v>
      </c>
      <c r="E54" s="304" t="s">
        <v>4037</v>
      </c>
      <c r="F54" s="295"/>
      <c r="G54" s="161">
        <v>1.0</v>
      </c>
      <c r="H54" s="305">
        <v>1.0</v>
      </c>
      <c r="I54" s="202">
        <v>1.0</v>
      </c>
      <c r="J54" s="202">
        <v>10.0</v>
      </c>
      <c r="K54" s="202">
        <v>10.0</v>
      </c>
      <c r="L54" s="103" t="s">
        <v>72</v>
      </c>
      <c r="M54" s="104"/>
      <c r="N54" s="73"/>
      <c r="O54" s="73"/>
      <c r="P54" s="73"/>
      <c r="Q54" s="73"/>
      <c r="R54" s="73"/>
      <c r="S54" s="73"/>
      <c r="T54" s="73"/>
      <c r="U54" s="73"/>
      <c r="V54" s="73"/>
      <c r="W54" s="73"/>
      <c r="X54" s="73"/>
      <c r="Y54" s="73"/>
      <c r="Z54" s="73"/>
    </row>
    <row r="55" ht="11.25" customHeight="1">
      <c r="A55" s="295" t="s">
        <v>72</v>
      </c>
      <c r="B55" s="295" t="s">
        <v>4038</v>
      </c>
      <c r="C55" s="160" t="s">
        <v>52</v>
      </c>
      <c r="D55" s="135" t="s">
        <v>4039</v>
      </c>
      <c r="E55" s="304" t="s">
        <v>4040</v>
      </c>
      <c r="F55" s="295"/>
      <c r="G55" s="161">
        <v>1.0</v>
      </c>
      <c r="H55" s="305">
        <v>1.0</v>
      </c>
      <c r="I55" s="202">
        <v>1.0</v>
      </c>
      <c r="J55" s="202">
        <v>10.0</v>
      </c>
      <c r="K55" s="202">
        <v>10.0</v>
      </c>
      <c r="L55" s="103" t="s">
        <v>72</v>
      </c>
      <c r="M55" s="104"/>
      <c r="N55" s="73"/>
      <c r="O55" s="73"/>
      <c r="P55" s="73"/>
      <c r="Q55" s="73"/>
      <c r="R55" s="73"/>
      <c r="S55" s="73"/>
      <c r="T55" s="73"/>
      <c r="U55" s="73"/>
      <c r="V55" s="73"/>
      <c r="W55" s="73"/>
      <c r="X55" s="73"/>
      <c r="Y55" s="73"/>
      <c r="Z55" s="73"/>
    </row>
    <row r="56" ht="11.25" customHeight="1">
      <c r="A56" s="295" t="s">
        <v>72</v>
      </c>
      <c r="B56" s="295" t="s">
        <v>4038</v>
      </c>
      <c r="C56" s="160" t="s">
        <v>52</v>
      </c>
      <c r="D56" s="135" t="s">
        <v>4041</v>
      </c>
      <c r="E56" s="304" t="s">
        <v>4042</v>
      </c>
      <c r="F56" s="295"/>
      <c r="G56" s="161">
        <v>1.0</v>
      </c>
      <c r="H56" s="305">
        <v>1.0</v>
      </c>
      <c r="I56" s="202">
        <v>1.0</v>
      </c>
      <c r="J56" s="202">
        <v>10.0</v>
      </c>
      <c r="K56" s="202">
        <v>10.0</v>
      </c>
      <c r="L56" s="103" t="s">
        <v>72</v>
      </c>
      <c r="M56" s="104"/>
      <c r="N56" s="73"/>
      <c r="O56" s="73"/>
      <c r="P56" s="73"/>
      <c r="Q56" s="73"/>
      <c r="R56" s="73"/>
      <c r="S56" s="73"/>
      <c r="T56" s="73"/>
      <c r="U56" s="73"/>
      <c r="V56" s="73"/>
      <c r="W56" s="73"/>
      <c r="X56" s="73"/>
      <c r="Y56" s="73"/>
      <c r="Z56" s="73"/>
    </row>
    <row r="57" ht="11.25" customHeight="1">
      <c r="A57" s="295" t="s">
        <v>73</v>
      </c>
      <c r="B57" s="297" t="s">
        <v>4043</v>
      </c>
      <c r="C57" s="145" t="s">
        <v>52</v>
      </c>
      <c r="D57" s="297" t="s">
        <v>4044</v>
      </c>
      <c r="E57" s="557" t="s">
        <v>4045</v>
      </c>
      <c r="F57" s="557" t="s">
        <v>4046</v>
      </c>
      <c r="G57" s="145">
        <v>1.0</v>
      </c>
      <c r="H57" s="549">
        <v>1.0</v>
      </c>
      <c r="I57" s="101">
        <v>1.0</v>
      </c>
      <c r="J57" s="149">
        <v>20.0</v>
      </c>
      <c r="K57" s="149">
        <v>20.0</v>
      </c>
      <c r="L57" s="103" t="s">
        <v>73</v>
      </c>
      <c r="M57" s="104"/>
      <c r="N57" s="73"/>
      <c r="O57" s="73"/>
      <c r="P57" s="73"/>
      <c r="Q57" s="73"/>
      <c r="R57" s="73"/>
      <c r="S57" s="73"/>
      <c r="T57" s="73"/>
      <c r="U57" s="73"/>
      <c r="V57" s="73"/>
      <c r="W57" s="73"/>
      <c r="X57" s="73"/>
      <c r="Y57" s="73"/>
      <c r="Z57" s="73"/>
    </row>
    <row r="58" ht="11.25" customHeight="1">
      <c r="A58" s="135" t="s">
        <v>4047</v>
      </c>
      <c r="B58" s="135" t="s">
        <v>4048</v>
      </c>
      <c r="C58" s="97" t="s">
        <v>52</v>
      </c>
      <c r="D58" s="135" t="s">
        <v>4049</v>
      </c>
      <c r="E58" s="135" t="s">
        <v>4050</v>
      </c>
      <c r="F58" s="135" t="s">
        <v>3325</v>
      </c>
      <c r="G58" s="97">
        <v>2.0</v>
      </c>
      <c r="H58" s="294">
        <v>2.0</v>
      </c>
      <c r="I58" s="101">
        <v>4.0</v>
      </c>
      <c r="J58" s="101">
        <v>20.0</v>
      </c>
      <c r="K58" s="101">
        <v>10.0</v>
      </c>
      <c r="L58" s="103" t="s">
        <v>78</v>
      </c>
      <c r="M58" s="104"/>
      <c r="N58" s="73"/>
      <c r="O58" s="73"/>
      <c r="P58" s="73"/>
      <c r="Q58" s="73"/>
      <c r="R58" s="73"/>
      <c r="S58" s="73"/>
      <c r="T58" s="73"/>
      <c r="U58" s="73"/>
      <c r="V58" s="73"/>
      <c r="W58" s="73"/>
      <c r="X58" s="73"/>
      <c r="Y58" s="73"/>
      <c r="Z58" s="73"/>
    </row>
    <row r="59" ht="11.25" customHeight="1">
      <c r="A59" s="295" t="s">
        <v>4051</v>
      </c>
      <c r="B59" s="295" t="s">
        <v>4052</v>
      </c>
      <c r="C59" s="160" t="s">
        <v>52</v>
      </c>
      <c r="D59" s="135" t="s">
        <v>4049</v>
      </c>
      <c r="E59" s="135" t="s">
        <v>4050</v>
      </c>
      <c r="F59" s="135" t="s">
        <v>3325</v>
      </c>
      <c r="G59" s="220">
        <v>3.0</v>
      </c>
      <c r="H59" s="541">
        <v>3.0</v>
      </c>
      <c r="I59" s="202">
        <v>3.0</v>
      </c>
      <c r="J59" s="202">
        <v>20.0</v>
      </c>
      <c r="K59" s="202">
        <v>6.0</v>
      </c>
      <c r="L59" s="103" t="s">
        <v>78</v>
      </c>
      <c r="M59" s="104"/>
      <c r="N59" s="73"/>
      <c r="O59" s="73"/>
      <c r="P59" s="73"/>
      <c r="Q59" s="73"/>
      <c r="R59" s="73"/>
      <c r="S59" s="73"/>
      <c r="T59" s="73"/>
      <c r="U59" s="73"/>
      <c r="V59" s="73"/>
      <c r="W59" s="73"/>
      <c r="X59" s="73"/>
      <c r="Y59" s="73"/>
      <c r="Z59" s="73"/>
    </row>
    <row r="60" ht="11.25" customHeight="1">
      <c r="A60" s="295" t="s">
        <v>4053</v>
      </c>
      <c r="B60" s="295" t="s">
        <v>4054</v>
      </c>
      <c r="C60" s="160" t="s">
        <v>52</v>
      </c>
      <c r="D60" s="135" t="s">
        <v>4049</v>
      </c>
      <c r="E60" s="135" t="s">
        <v>4050</v>
      </c>
      <c r="F60" s="135" t="s">
        <v>3325</v>
      </c>
      <c r="G60" s="98">
        <v>3.0</v>
      </c>
      <c r="H60" s="316">
        <v>3.0</v>
      </c>
      <c r="I60" s="202">
        <v>6.0</v>
      </c>
      <c r="J60" s="202">
        <v>20.0</v>
      </c>
      <c r="K60" s="202">
        <v>6.0</v>
      </c>
      <c r="L60" s="103" t="s">
        <v>78</v>
      </c>
      <c r="M60" s="104"/>
      <c r="N60" s="73"/>
      <c r="O60" s="73"/>
      <c r="P60" s="73"/>
      <c r="Q60" s="73"/>
      <c r="R60" s="73"/>
      <c r="S60" s="73"/>
      <c r="T60" s="73"/>
      <c r="U60" s="73"/>
      <c r="V60" s="73"/>
      <c r="W60" s="73"/>
      <c r="X60" s="73"/>
      <c r="Y60" s="73"/>
      <c r="Z60" s="73"/>
    </row>
    <row r="61" ht="11.25" customHeight="1">
      <c r="A61" s="135" t="s">
        <v>764</v>
      </c>
      <c r="B61" s="135" t="s">
        <v>4055</v>
      </c>
      <c r="C61" s="97" t="s">
        <v>52</v>
      </c>
      <c r="D61" s="559" t="s">
        <v>4056</v>
      </c>
      <c r="E61" s="135" t="s">
        <v>4057</v>
      </c>
      <c r="F61" s="135" t="s">
        <v>4058</v>
      </c>
      <c r="G61" s="97">
        <v>1.0</v>
      </c>
      <c r="H61" s="294">
        <v>1.0</v>
      </c>
      <c r="I61" s="101">
        <v>1.0</v>
      </c>
      <c r="J61" s="101">
        <v>20.0</v>
      </c>
      <c r="K61" s="101">
        <v>20.0</v>
      </c>
      <c r="L61" s="103" t="s">
        <v>79</v>
      </c>
      <c r="M61" s="104"/>
      <c r="N61" s="73"/>
      <c r="O61" s="73"/>
      <c r="P61" s="73"/>
      <c r="Q61" s="73"/>
      <c r="R61" s="73"/>
      <c r="S61" s="73"/>
      <c r="T61" s="73"/>
      <c r="U61" s="73"/>
      <c r="V61" s="73"/>
      <c r="W61" s="73"/>
      <c r="X61" s="73"/>
      <c r="Y61" s="73"/>
      <c r="Z61" s="73"/>
    </row>
    <row r="62" ht="11.25" customHeight="1">
      <c r="A62" s="295" t="s">
        <v>764</v>
      </c>
      <c r="B62" s="135" t="s">
        <v>4055</v>
      </c>
      <c r="C62" s="160" t="s">
        <v>52</v>
      </c>
      <c r="D62" s="90" t="s">
        <v>4059</v>
      </c>
      <c r="E62" s="90" t="s">
        <v>4060</v>
      </c>
      <c r="F62" s="90" t="s">
        <v>4061</v>
      </c>
      <c r="G62" s="220">
        <v>1.0</v>
      </c>
      <c r="H62" s="541">
        <v>1.0</v>
      </c>
      <c r="I62" s="202">
        <v>1.0</v>
      </c>
      <c r="J62" s="202">
        <v>10.0</v>
      </c>
      <c r="K62" s="202">
        <v>10.0</v>
      </c>
      <c r="L62" s="103" t="s">
        <v>79</v>
      </c>
      <c r="M62" s="104"/>
      <c r="N62" s="73"/>
      <c r="O62" s="73"/>
      <c r="P62" s="73"/>
      <c r="Q62" s="73"/>
      <c r="R62" s="73"/>
      <c r="S62" s="73"/>
      <c r="T62" s="73"/>
      <c r="U62" s="73"/>
      <c r="V62" s="73"/>
      <c r="W62" s="73"/>
      <c r="X62" s="73"/>
      <c r="Y62" s="73"/>
      <c r="Z62" s="73"/>
    </row>
    <row r="63" ht="11.25" customHeight="1">
      <c r="A63" s="135" t="s">
        <v>764</v>
      </c>
      <c r="B63" s="311" t="s">
        <v>4062</v>
      </c>
      <c r="C63" s="97" t="s">
        <v>52</v>
      </c>
      <c r="D63" s="135" t="s">
        <v>4063</v>
      </c>
      <c r="E63" s="97" t="s">
        <v>4064</v>
      </c>
      <c r="F63" s="560" t="s">
        <v>4065</v>
      </c>
      <c r="G63" s="97">
        <v>1.0</v>
      </c>
      <c r="H63" s="97">
        <v>1.0</v>
      </c>
      <c r="I63" s="97">
        <v>1.0</v>
      </c>
      <c r="J63" s="561">
        <v>20.0</v>
      </c>
      <c r="K63" s="134">
        <v>20.0</v>
      </c>
      <c r="L63" s="103" t="s">
        <v>79</v>
      </c>
      <c r="M63" s="104"/>
      <c r="N63" s="73"/>
      <c r="O63" s="73"/>
      <c r="P63" s="73"/>
      <c r="Q63" s="73"/>
      <c r="R63" s="73"/>
      <c r="S63" s="73"/>
      <c r="T63" s="73"/>
      <c r="U63" s="73"/>
      <c r="V63" s="73"/>
      <c r="W63" s="73"/>
      <c r="X63" s="73"/>
      <c r="Y63" s="73"/>
      <c r="Z63" s="73"/>
    </row>
    <row r="64" ht="11.25" customHeight="1">
      <c r="A64" s="295" t="s">
        <v>764</v>
      </c>
      <c r="B64" s="295" t="s">
        <v>991</v>
      </c>
      <c r="C64" s="160" t="s">
        <v>52</v>
      </c>
      <c r="D64" s="314" t="s">
        <v>992</v>
      </c>
      <c r="E64" s="181" t="s">
        <v>993</v>
      </c>
      <c r="F64" s="314" t="s">
        <v>992</v>
      </c>
      <c r="G64" s="98">
        <v>1.0</v>
      </c>
      <c r="H64" s="316">
        <v>1.0</v>
      </c>
      <c r="I64" s="202">
        <v>1.0</v>
      </c>
      <c r="J64" s="202">
        <v>20.0</v>
      </c>
      <c r="K64" s="202">
        <v>20.0</v>
      </c>
      <c r="L64" s="103" t="s">
        <v>79</v>
      </c>
      <c r="M64" s="104"/>
      <c r="N64" s="73"/>
      <c r="O64" s="73"/>
      <c r="P64" s="73"/>
      <c r="Q64" s="73"/>
      <c r="R64" s="73"/>
      <c r="S64" s="73"/>
      <c r="T64" s="73"/>
      <c r="U64" s="73"/>
      <c r="V64" s="73"/>
      <c r="W64" s="73"/>
      <c r="X64" s="73"/>
      <c r="Y64" s="73"/>
      <c r="Z64" s="73"/>
    </row>
    <row r="65" ht="11.25" customHeight="1">
      <c r="A65" s="295" t="s">
        <v>4066</v>
      </c>
      <c r="B65" s="135" t="s">
        <v>4067</v>
      </c>
      <c r="C65" s="97" t="s">
        <v>81</v>
      </c>
      <c r="D65" s="135" t="s">
        <v>4068</v>
      </c>
      <c r="E65" s="304" t="s">
        <v>4069</v>
      </c>
      <c r="F65" s="135" t="s">
        <v>4070</v>
      </c>
      <c r="G65" s="97">
        <v>2.0</v>
      </c>
      <c r="H65" s="294">
        <v>2.0</v>
      </c>
      <c r="I65" s="101">
        <v>2.0</v>
      </c>
      <c r="J65" s="101">
        <v>20.0</v>
      </c>
      <c r="K65" s="101">
        <v>10.0</v>
      </c>
      <c r="L65" s="154" t="s">
        <v>96</v>
      </c>
      <c r="M65" s="104"/>
      <c r="N65" s="73"/>
      <c r="O65" s="73"/>
      <c r="P65" s="73"/>
      <c r="Q65" s="73"/>
      <c r="R65" s="73"/>
      <c r="S65" s="73"/>
      <c r="T65" s="73"/>
      <c r="U65" s="73"/>
      <c r="V65" s="73"/>
      <c r="W65" s="73"/>
      <c r="X65" s="73"/>
      <c r="Y65" s="73"/>
      <c r="Z65" s="73"/>
    </row>
    <row r="66" ht="11.25" customHeight="1">
      <c r="A66" s="295" t="s">
        <v>4066</v>
      </c>
      <c r="B66" s="135" t="s">
        <v>4067</v>
      </c>
      <c r="C66" s="160" t="s">
        <v>81</v>
      </c>
      <c r="D66" s="90" t="s">
        <v>4071</v>
      </c>
      <c r="E66" s="547" t="s">
        <v>4072</v>
      </c>
      <c r="F66" s="90" t="s">
        <v>4073</v>
      </c>
      <c r="G66" s="220">
        <v>2.0</v>
      </c>
      <c r="H66" s="541">
        <v>2.0</v>
      </c>
      <c r="I66" s="202">
        <v>2.0</v>
      </c>
      <c r="J66" s="202">
        <v>20.0</v>
      </c>
      <c r="K66" s="202">
        <v>10.0</v>
      </c>
      <c r="L66" s="130" t="s">
        <v>96</v>
      </c>
      <c r="M66" s="428"/>
      <c r="N66" s="428"/>
      <c r="O66" s="428"/>
      <c r="P66" s="428"/>
      <c r="Q66" s="428"/>
      <c r="R66" s="428"/>
      <c r="S66" s="428"/>
      <c r="T66" s="428"/>
      <c r="U66" s="428"/>
      <c r="V66" s="428"/>
      <c r="W66" s="428"/>
      <c r="X66" s="428"/>
      <c r="Y66" s="428"/>
      <c r="Z66" s="428"/>
    </row>
    <row r="67" ht="11.25" customHeight="1">
      <c r="A67" s="135" t="s">
        <v>1008</v>
      </c>
      <c r="B67" s="135" t="s">
        <v>4074</v>
      </c>
      <c r="C67" s="97" t="s">
        <v>81</v>
      </c>
      <c r="D67" s="135" t="s">
        <v>4075</v>
      </c>
      <c r="E67" s="304" t="s">
        <v>4076</v>
      </c>
      <c r="F67" s="135" t="s">
        <v>4077</v>
      </c>
      <c r="G67" s="97">
        <v>2.0</v>
      </c>
      <c r="H67" s="294">
        <v>1.0</v>
      </c>
      <c r="I67" s="101">
        <v>3.0</v>
      </c>
      <c r="J67" s="101">
        <v>10.0</v>
      </c>
      <c r="K67" s="101">
        <v>5.0</v>
      </c>
      <c r="L67" s="130" t="s">
        <v>84</v>
      </c>
      <c r="M67" s="428"/>
      <c r="N67" s="428"/>
      <c r="O67" s="428"/>
      <c r="P67" s="428"/>
      <c r="Q67" s="428"/>
      <c r="R67" s="428"/>
      <c r="S67" s="428"/>
      <c r="T67" s="428"/>
      <c r="U67" s="428"/>
      <c r="V67" s="428"/>
      <c r="W67" s="428"/>
      <c r="X67" s="428"/>
      <c r="Y67" s="428"/>
      <c r="Z67" s="428"/>
    </row>
    <row r="68" ht="11.25" customHeight="1">
      <c r="A68" s="295" t="s">
        <v>1008</v>
      </c>
      <c r="B68" s="295" t="s">
        <v>4078</v>
      </c>
      <c r="C68" s="160" t="s">
        <v>81</v>
      </c>
      <c r="D68" s="90" t="s">
        <v>4079</v>
      </c>
      <c r="E68" s="547" t="s">
        <v>4080</v>
      </c>
      <c r="F68" s="90" t="s">
        <v>4077</v>
      </c>
      <c r="G68" s="220">
        <v>2.0</v>
      </c>
      <c r="H68" s="541">
        <v>1.0</v>
      </c>
      <c r="I68" s="202">
        <v>3.0</v>
      </c>
      <c r="J68" s="202">
        <v>10.0</v>
      </c>
      <c r="K68" s="202">
        <v>5.0</v>
      </c>
      <c r="L68" s="130" t="s">
        <v>84</v>
      </c>
      <c r="M68" s="428"/>
      <c r="N68" s="428"/>
      <c r="O68" s="428"/>
      <c r="P68" s="428"/>
      <c r="Q68" s="428"/>
      <c r="R68" s="428"/>
      <c r="S68" s="428"/>
      <c r="T68" s="428"/>
      <c r="U68" s="428"/>
      <c r="V68" s="428"/>
      <c r="W68" s="428"/>
      <c r="X68" s="428"/>
      <c r="Y68" s="428"/>
      <c r="Z68" s="428"/>
    </row>
    <row r="69" ht="11.25" customHeight="1">
      <c r="A69" s="295" t="s">
        <v>1012</v>
      </c>
      <c r="B69" s="295" t="s">
        <v>1013</v>
      </c>
      <c r="C69" s="160" t="s">
        <v>81</v>
      </c>
      <c r="D69" s="135" t="s">
        <v>4081</v>
      </c>
      <c r="E69" s="304" t="s">
        <v>4082</v>
      </c>
      <c r="F69" s="135" t="s">
        <v>4077</v>
      </c>
      <c r="G69" s="98">
        <v>4.0</v>
      </c>
      <c r="H69" s="316">
        <v>4.0</v>
      </c>
      <c r="I69" s="202">
        <v>5.0</v>
      </c>
      <c r="J69" s="202">
        <v>10.0</v>
      </c>
      <c r="K69" s="202">
        <v>2.5</v>
      </c>
      <c r="L69" s="130" t="s">
        <v>84</v>
      </c>
      <c r="M69" s="428"/>
      <c r="N69" s="428"/>
      <c r="O69" s="428"/>
      <c r="P69" s="428"/>
      <c r="Q69" s="428"/>
      <c r="R69" s="428"/>
      <c r="S69" s="428"/>
      <c r="T69" s="428"/>
      <c r="U69" s="428"/>
      <c r="V69" s="428"/>
      <c r="W69" s="428"/>
      <c r="X69" s="428"/>
      <c r="Y69" s="428"/>
      <c r="Z69" s="428"/>
    </row>
    <row r="70" ht="11.25" customHeight="1">
      <c r="A70" s="295" t="s">
        <v>1012</v>
      </c>
      <c r="B70" s="295" t="s">
        <v>1013</v>
      </c>
      <c r="C70" s="160" t="s">
        <v>81</v>
      </c>
      <c r="D70" s="135" t="s">
        <v>4083</v>
      </c>
      <c r="E70" s="304" t="s">
        <v>4084</v>
      </c>
      <c r="F70" s="135" t="s">
        <v>4077</v>
      </c>
      <c r="G70" s="98">
        <v>4.0</v>
      </c>
      <c r="H70" s="316">
        <v>4.0</v>
      </c>
      <c r="I70" s="202">
        <v>5.0</v>
      </c>
      <c r="J70" s="202">
        <v>10.0</v>
      </c>
      <c r="K70" s="202">
        <v>2.5</v>
      </c>
      <c r="L70" s="130" t="s">
        <v>84</v>
      </c>
      <c r="M70" s="428"/>
      <c r="N70" s="428"/>
      <c r="O70" s="428"/>
      <c r="P70" s="428"/>
      <c r="Q70" s="428"/>
      <c r="R70" s="428"/>
      <c r="S70" s="428"/>
      <c r="T70" s="428"/>
      <c r="U70" s="428"/>
      <c r="V70" s="428"/>
      <c r="W70" s="428"/>
      <c r="X70" s="428"/>
      <c r="Y70" s="428"/>
      <c r="Z70" s="428"/>
    </row>
    <row r="71" ht="11.25" customHeight="1">
      <c r="A71" s="295" t="s">
        <v>1012</v>
      </c>
      <c r="B71" s="295" t="s">
        <v>1013</v>
      </c>
      <c r="C71" s="160" t="s">
        <v>81</v>
      </c>
      <c r="D71" s="295" t="s">
        <v>4085</v>
      </c>
      <c r="E71" s="304" t="s">
        <v>4086</v>
      </c>
      <c r="F71" s="295" t="s">
        <v>4077</v>
      </c>
      <c r="G71" s="161">
        <v>4.0</v>
      </c>
      <c r="H71" s="305">
        <v>4.0</v>
      </c>
      <c r="I71" s="202">
        <v>5.0</v>
      </c>
      <c r="J71" s="202">
        <v>10.0</v>
      </c>
      <c r="K71" s="202">
        <v>2.5</v>
      </c>
      <c r="L71" s="130" t="s">
        <v>84</v>
      </c>
      <c r="M71" s="428"/>
      <c r="N71" s="428"/>
      <c r="O71" s="428"/>
      <c r="P71" s="428"/>
      <c r="Q71" s="428"/>
      <c r="R71" s="428"/>
      <c r="S71" s="428"/>
      <c r="T71" s="428"/>
      <c r="U71" s="428"/>
      <c r="V71" s="428"/>
      <c r="W71" s="428"/>
      <c r="X71" s="428"/>
      <c r="Y71" s="428"/>
      <c r="Z71" s="428"/>
    </row>
    <row r="72" ht="11.25" customHeight="1">
      <c r="A72" s="295" t="s">
        <v>1012</v>
      </c>
      <c r="B72" s="295" t="s">
        <v>1013</v>
      </c>
      <c r="C72" s="160" t="s">
        <v>81</v>
      </c>
      <c r="D72" s="295" t="s">
        <v>4087</v>
      </c>
      <c r="E72" s="304" t="s">
        <v>4088</v>
      </c>
      <c r="F72" s="295" t="s">
        <v>4077</v>
      </c>
      <c r="G72" s="161">
        <v>4.0</v>
      </c>
      <c r="H72" s="305">
        <v>4.0</v>
      </c>
      <c r="I72" s="202">
        <v>5.0</v>
      </c>
      <c r="J72" s="202">
        <v>10.0</v>
      </c>
      <c r="K72" s="202">
        <v>2.5</v>
      </c>
      <c r="L72" s="130" t="s">
        <v>84</v>
      </c>
      <c r="M72" s="428"/>
      <c r="N72" s="428"/>
      <c r="O72" s="428"/>
      <c r="P72" s="428"/>
      <c r="Q72" s="428"/>
      <c r="R72" s="428"/>
      <c r="S72" s="428"/>
      <c r="T72" s="428"/>
      <c r="U72" s="428"/>
      <c r="V72" s="428"/>
      <c r="W72" s="428"/>
      <c r="X72" s="428"/>
      <c r="Y72" s="428"/>
      <c r="Z72" s="428"/>
    </row>
    <row r="73" ht="11.25" customHeight="1">
      <c r="A73" s="295" t="s">
        <v>1012</v>
      </c>
      <c r="B73" s="295" t="s">
        <v>1013</v>
      </c>
      <c r="C73" s="562" t="s">
        <v>81</v>
      </c>
      <c r="D73" s="295" t="s">
        <v>4089</v>
      </c>
      <c r="E73" s="304" t="s">
        <v>4090</v>
      </c>
      <c r="F73" s="295" t="s">
        <v>4077</v>
      </c>
      <c r="G73" s="161">
        <v>4.0</v>
      </c>
      <c r="H73" s="305">
        <v>4.0</v>
      </c>
      <c r="I73" s="202">
        <v>5.0</v>
      </c>
      <c r="J73" s="202">
        <v>10.0</v>
      </c>
      <c r="K73" s="202">
        <v>2.5</v>
      </c>
      <c r="L73" s="130" t="s">
        <v>84</v>
      </c>
      <c r="M73" s="428"/>
      <c r="N73" s="428"/>
      <c r="O73" s="428"/>
      <c r="P73" s="428"/>
      <c r="Q73" s="428"/>
      <c r="R73" s="428"/>
      <c r="S73" s="428"/>
      <c r="T73" s="428"/>
      <c r="U73" s="428"/>
      <c r="V73" s="428"/>
      <c r="W73" s="428"/>
      <c r="X73" s="428"/>
      <c r="Y73" s="428"/>
      <c r="Z73" s="428"/>
    </row>
    <row r="74" ht="11.25" customHeight="1">
      <c r="A74" s="295" t="s">
        <v>1012</v>
      </c>
      <c r="B74" s="295" t="s">
        <v>1013</v>
      </c>
      <c r="C74" s="160" t="s">
        <v>81</v>
      </c>
      <c r="D74" s="295" t="s">
        <v>4091</v>
      </c>
      <c r="E74" s="295"/>
      <c r="F74" s="295" t="s">
        <v>4092</v>
      </c>
      <c r="G74" s="161">
        <v>4.0</v>
      </c>
      <c r="H74" s="305">
        <v>4.0</v>
      </c>
      <c r="I74" s="202">
        <v>5.0</v>
      </c>
      <c r="J74" s="202">
        <v>20.0</v>
      </c>
      <c r="K74" s="202">
        <v>5.0</v>
      </c>
      <c r="L74" s="130" t="s">
        <v>84</v>
      </c>
      <c r="M74" s="428"/>
      <c r="N74" s="428"/>
      <c r="O74" s="428"/>
      <c r="P74" s="428"/>
      <c r="Q74" s="428"/>
      <c r="R74" s="428"/>
      <c r="S74" s="428"/>
      <c r="T74" s="428"/>
      <c r="U74" s="428"/>
      <c r="V74" s="428"/>
      <c r="W74" s="428"/>
      <c r="X74" s="428"/>
      <c r="Y74" s="428"/>
      <c r="Z74" s="428"/>
    </row>
    <row r="75" ht="11.25" customHeight="1">
      <c r="A75" s="295" t="s">
        <v>4093</v>
      </c>
      <c r="B75" s="295" t="s">
        <v>4094</v>
      </c>
      <c r="C75" s="160" t="s">
        <v>81</v>
      </c>
      <c r="D75" s="295" t="s">
        <v>4095</v>
      </c>
      <c r="E75" s="304" t="s">
        <v>4096</v>
      </c>
      <c r="F75" s="295" t="s">
        <v>4077</v>
      </c>
      <c r="G75" s="161">
        <v>2.0</v>
      </c>
      <c r="H75" s="305">
        <v>1.0</v>
      </c>
      <c r="I75" s="202">
        <v>2.0</v>
      </c>
      <c r="J75" s="202">
        <v>10.0</v>
      </c>
      <c r="K75" s="202">
        <v>5.0</v>
      </c>
      <c r="L75" s="130" t="s">
        <v>84</v>
      </c>
      <c r="M75" s="428"/>
      <c r="N75" s="428"/>
      <c r="O75" s="428"/>
      <c r="P75" s="428"/>
      <c r="Q75" s="428"/>
      <c r="R75" s="428"/>
      <c r="S75" s="428"/>
      <c r="T75" s="428"/>
      <c r="U75" s="428"/>
      <c r="V75" s="428"/>
      <c r="W75" s="428"/>
      <c r="X75" s="428"/>
      <c r="Y75" s="428"/>
      <c r="Z75" s="428"/>
    </row>
    <row r="76" ht="11.25" customHeight="1">
      <c r="A76" s="295" t="s">
        <v>1030</v>
      </c>
      <c r="B76" s="295" t="s">
        <v>1027</v>
      </c>
      <c r="C76" s="160" t="s">
        <v>81</v>
      </c>
      <c r="D76" s="295" t="s">
        <v>4097</v>
      </c>
      <c r="E76" s="304" t="s">
        <v>4098</v>
      </c>
      <c r="F76" s="295" t="s">
        <v>4077</v>
      </c>
      <c r="G76" s="161">
        <v>1.0</v>
      </c>
      <c r="H76" s="305">
        <v>1.0</v>
      </c>
      <c r="I76" s="202">
        <v>5.0</v>
      </c>
      <c r="J76" s="202">
        <v>10.0</v>
      </c>
      <c r="K76" s="202">
        <v>10.0</v>
      </c>
      <c r="L76" s="130" t="s">
        <v>84</v>
      </c>
      <c r="M76" s="428"/>
      <c r="N76" s="428"/>
      <c r="O76" s="428"/>
      <c r="P76" s="428"/>
      <c r="Q76" s="428"/>
      <c r="R76" s="428"/>
      <c r="S76" s="428"/>
      <c r="T76" s="428"/>
      <c r="U76" s="428"/>
      <c r="V76" s="428"/>
      <c r="W76" s="428"/>
      <c r="X76" s="428"/>
      <c r="Y76" s="428"/>
      <c r="Z76" s="428"/>
    </row>
    <row r="77" ht="11.25" customHeight="1">
      <c r="A77" s="295" t="s">
        <v>1030</v>
      </c>
      <c r="B77" s="295" t="s">
        <v>1027</v>
      </c>
      <c r="C77" s="160" t="s">
        <v>81</v>
      </c>
      <c r="D77" s="295" t="s">
        <v>4099</v>
      </c>
      <c r="E77" s="304" t="s">
        <v>4100</v>
      </c>
      <c r="F77" s="295" t="s">
        <v>4101</v>
      </c>
      <c r="G77" s="161">
        <v>1.0</v>
      </c>
      <c r="H77" s="305">
        <v>1.0</v>
      </c>
      <c r="I77" s="202">
        <v>5.0</v>
      </c>
      <c r="J77" s="202">
        <v>20.0</v>
      </c>
      <c r="K77" s="202">
        <v>20.0</v>
      </c>
      <c r="L77" s="130" t="s">
        <v>84</v>
      </c>
      <c r="M77" s="428"/>
      <c r="N77" s="428"/>
      <c r="O77" s="428"/>
      <c r="P77" s="428"/>
      <c r="Q77" s="428"/>
      <c r="R77" s="428"/>
      <c r="S77" s="428"/>
      <c r="T77" s="428"/>
      <c r="U77" s="428"/>
      <c r="V77" s="428"/>
      <c r="W77" s="428"/>
      <c r="X77" s="428"/>
      <c r="Y77" s="428"/>
      <c r="Z77" s="428"/>
    </row>
    <row r="78" ht="11.25" customHeight="1">
      <c r="A78" s="295" t="s">
        <v>1030</v>
      </c>
      <c r="B78" s="295" t="s">
        <v>1027</v>
      </c>
      <c r="C78" s="160" t="s">
        <v>81</v>
      </c>
      <c r="D78" s="295" t="s">
        <v>4102</v>
      </c>
      <c r="E78" s="304" t="s">
        <v>4103</v>
      </c>
      <c r="F78" s="295" t="s">
        <v>4104</v>
      </c>
      <c r="G78" s="161">
        <v>1.0</v>
      </c>
      <c r="H78" s="305">
        <v>1.0</v>
      </c>
      <c r="I78" s="202">
        <v>5.0</v>
      </c>
      <c r="J78" s="202">
        <v>20.0</v>
      </c>
      <c r="K78" s="202">
        <v>20.0</v>
      </c>
      <c r="L78" s="130" t="s">
        <v>84</v>
      </c>
      <c r="M78" s="428"/>
      <c r="N78" s="428"/>
      <c r="O78" s="428"/>
      <c r="P78" s="428"/>
      <c r="Q78" s="428"/>
      <c r="R78" s="428"/>
      <c r="S78" s="428"/>
      <c r="T78" s="428"/>
      <c r="U78" s="428"/>
      <c r="V78" s="428"/>
      <c r="W78" s="428"/>
      <c r="X78" s="428"/>
      <c r="Y78" s="428"/>
      <c r="Z78" s="428"/>
    </row>
    <row r="79" ht="11.25" customHeight="1">
      <c r="A79" s="295" t="s">
        <v>1030</v>
      </c>
      <c r="B79" s="295" t="s">
        <v>1027</v>
      </c>
      <c r="C79" s="160" t="s">
        <v>81</v>
      </c>
      <c r="D79" s="295" t="s">
        <v>4105</v>
      </c>
      <c r="E79" s="304" t="s">
        <v>4106</v>
      </c>
      <c r="F79" s="295" t="s">
        <v>4077</v>
      </c>
      <c r="G79" s="161">
        <v>1.0</v>
      </c>
      <c r="H79" s="305">
        <v>1.0</v>
      </c>
      <c r="I79" s="202">
        <v>5.0</v>
      </c>
      <c r="J79" s="202">
        <v>10.0</v>
      </c>
      <c r="K79" s="202">
        <v>10.0</v>
      </c>
      <c r="L79" s="130" t="s">
        <v>84</v>
      </c>
      <c r="M79" s="428"/>
      <c r="N79" s="428"/>
      <c r="O79" s="428"/>
      <c r="P79" s="428"/>
      <c r="Q79" s="428"/>
      <c r="R79" s="428"/>
      <c r="S79" s="428"/>
      <c r="T79" s="428"/>
      <c r="U79" s="428"/>
      <c r="V79" s="428"/>
      <c r="W79" s="428"/>
      <c r="X79" s="428"/>
      <c r="Y79" s="428"/>
      <c r="Z79" s="428"/>
    </row>
    <row r="80" ht="11.25" customHeight="1">
      <c r="A80" s="295" t="s">
        <v>1030</v>
      </c>
      <c r="B80" s="295" t="s">
        <v>1027</v>
      </c>
      <c r="C80" s="160" t="s">
        <v>81</v>
      </c>
      <c r="D80" s="295" t="s">
        <v>4107</v>
      </c>
      <c r="E80" s="304" t="s">
        <v>4108</v>
      </c>
      <c r="F80" s="295" t="s">
        <v>4077</v>
      </c>
      <c r="G80" s="161">
        <v>1.0</v>
      </c>
      <c r="H80" s="305">
        <v>1.0</v>
      </c>
      <c r="I80" s="202">
        <v>5.0</v>
      </c>
      <c r="J80" s="202">
        <v>10.0</v>
      </c>
      <c r="K80" s="202">
        <v>10.0</v>
      </c>
      <c r="L80" s="130" t="s">
        <v>84</v>
      </c>
      <c r="M80" s="428"/>
      <c r="N80" s="428"/>
      <c r="O80" s="428"/>
      <c r="P80" s="428"/>
      <c r="Q80" s="428"/>
      <c r="R80" s="428"/>
      <c r="S80" s="428"/>
      <c r="T80" s="428"/>
      <c r="U80" s="428"/>
      <c r="V80" s="428"/>
      <c r="W80" s="428"/>
      <c r="X80" s="428"/>
      <c r="Y80" s="428"/>
      <c r="Z80" s="428"/>
    </row>
    <row r="81" ht="11.25" customHeight="1">
      <c r="A81" s="295" t="s">
        <v>1030</v>
      </c>
      <c r="B81" s="295" t="s">
        <v>1027</v>
      </c>
      <c r="C81" s="160" t="s">
        <v>81</v>
      </c>
      <c r="D81" s="295" t="s">
        <v>4109</v>
      </c>
      <c r="E81" s="304" t="s">
        <v>4110</v>
      </c>
      <c r="F81" s="295" t="s">
        <v>4077</v>
      </c>
      <c r="G81" s="161">
        <v>1.0</v>
      </c>
      <c r="H81" s="305">
        <v>1.0</v>
      </c>
      <c r="I81" s="202">
        <v>5.0</v>
      </c>
      <c r="J81" s="202">
        <v>10.0</v>
      </c>
      <c r="K81" s="202">
        <v>10.0</v>
      </c>
      <c r="L81" s="130" t="s">
        <v>84</v>
      </c>
      <c r="M81" s="428"/>
      <c r="N81" s="428"/>
      <c r="O81" s="428"/>
      <c r="P81" s="428"/>
      <c r="Q81" s="428"/>
      <c r="R81" s="428"/>
      <c r="S81" s="428"/>
      <c r="T81" s="428"/>
      <c r="U81" s="428"/>
      <c r="V81" s="428"/>
      <c r="W81" s="428"/>
      <c r="X81" s="428"/>
      <c r="Y81" s="428"/>
      <c r="Z81" s="428"/>
    </row>
    <row r="82" ht="11.25" customHeight="1">
      <c r="A82" s="295" t="s">
        <v>1036</v>
      </c>
      <c r="B82" s="295" t="s">
        <v>1037</v>
      </c>
      <c r="C82" s="160" t="s">
        <v>81</v>
      </c>
      <c r="D82" s="295" t="s">
        <v>4111</v>
      </c>
      <c r="E82" s="304" t="s">
        <v>4112</v>
      </c>
      <c r="F82" s="295" t="s">
        <v>4113</v>
      </c>
      <c r="G82" s="161">
        <v>1.0</v>
      </c>
      <c r="H82" s="305">
        <v>1.0</v>
      </c>
      <c r="I82" s="202">
        <v>11.0</v>
      </c>
      <c r="J82" s="202">
        <v>10.0</v>
      </c>
      <c r="K82" s="202">
        <v>10.0</v>
      </c>
      <c r="L82" s="130" t="s">
        <v>84</v>
      </c>
      <c r="M82" s="428"/>
      <c r="N82" s="428"/>
      <c r="O82" s="428"/>
      <c r="P82" s="428"/>
      <c r="Q82" s="428"/>
      <c r="R82" s="428"/>
      <c r="S82" s="428"/>
      <c r="T82" s="428"/>
      <c r="U82" s="428"/>
      <c r="V82" s="428"/>
      <c r="W82" s="428"/>
      <c r="X82" s="428"/>
      <c r="Y82" s="428"/>
      <c r="Z82" s="428"/>
    </row>
    <row r="83" ht="11.25" customHeight="1">
      <c r="A83" s="295" t="s">
        <v>1036</v>
      </c>
      <c r="B83" s="295" t="s">
        <v>1037</v>
      </c>
      <c r="C83" s="160" t="s">
        <v>81</v>
      </c>
      <c r="D83" s="295" t="s">
        <v>4114</v>
      </c>
      <c r="E83" s="304" t="s">
        <v>4115</v>
      </c>
      <c r="F83" s="295" t="s">
        <v>4116</v>
      </c>
      <c r="G83" s="161">
        <v>1.0</v>
      </c>
      <c r="H83" s="305">
        <v>1.0</v>
      </c>
      <c r="I83" s="202">
        <v>11.0</v>
      </c>
      <c r="J83" s="202">
        <v>20.0</v>
      </c>
      <c r="K83" s="202">
        <v>20.0</v>
      </c>
      <c r="L83" s="130" t="s">
        <v>84</v>
      </c>
      <c r="M83" s="428"/>
      <c r="N83" s="428"/>
      <c r="O83" s="428"/>
      <c r="P83" s="428"/>
      <c r="Q83" s="428"/>
      <c r="R83" s="428"/>
      <c r="S83" s="428"/>
      <c r="T83" s="428"/>
      <c r="U83" s="428"/>
      <c r="V83" s="428"/>
      <c r="W83" s="428"/>
      <c r="X83" s="428"/>
      <c r="Y83" s="428"/>
      <c r="Z83" s="428"/>
    </row>
    <row r="84" ht="11.25" customHeight="1">
      <c r="A84" s="295" t="s">
        <v>1036</v>
      </c>
      <c r="B84" s="295" t="s">
        <v>1037</v>
      </c>
      <c r="C84" s="160" t="s">
        <v>81</v>
      </c>
      <c r="D84" s="295" t="s">
        <v>4117</v>
      </c>
      <c r="E84" s="304" t="s">
        <v>4118</v>
      </c>
      <c r="F84" s="295" t="s">
        <v>4119</v>
      </c>
      <c r="G84" s="161">
        <v>1.0</v>
      </c>
      <c r="H84" s="305">
        <v>1.0</v>
      </c>
      <c r="I84" s="202">
        <v>11.0</v>
      </c>
      <c r="J84" s="202">
        <v>20.0</v>
      </c>
      <c r="K84" s="202">
        <v>20.0</v>
      </c>
      <c r="L84" s="130" t="s">
        <v>84</v>
      </c>
      <c r="M84" s="428"/>
      <c r="N84" s="428"/>
      <c r="O84" s="428"/>
      <c r="P84" s="428"/>
      <c r="Q84" s="428"/>
      <c r="R84" s="428"/>
      <c r="S84" s="428"/>
      <c r="T84" s="428"/>
      <c r="U84" s="428"/>
      <c r="V84" s="428"/>
      <c r="W84" s="428"/>
      <c r="X84" s="428"/>
      <c r="Y84" s="428"/>
      <c r="Z84" s="428"/>
    </row>
    <row r="85" ht="11.25" customHeight="1">
      <c r="A85" s="295" t="s">
        <v>1036</v>
      </c>
      <c r="B85" s="295" t="s">
        <v>1037</v>
      </c>
      <c r="C85" s="160" t="s">
        <v>81</v>
      </c>
      <c r="D85" s="295" t="s">
        <v>4120</v>
      </c>
      <c r="E85" s="304" t="s">
        <v>4121</v>
      </c>
      <c r="F85" s="295" t="s">
        <v>4122</v>
      </c>
      <c r="G85" s="161">
        <v>1.0</v>
      </c>
      <c r="H85" s="305">
        <v>1.0</v>
      </c>
      <c r="I85" s="202">
        <v>11.0</v>
      </c>
      <c r="J85" s="202">
        <v>20.0</v>
      </c>
      <c r="K85" s="202">
        <v>20.0</v>
      </c>
      <c r="L85" s="130" t="s">
        <v>84</v>
      </c>
      <c r="M85" s="428"/>
      <c r="N85" s="428"/>
      <c r="O85" s="428"/>
      <c r="P85" s="428"/>
      <c r="Q85" s="428"/>
      <c r="R85" s="428"/>
      <c r="S85" s="428"/>
      <c r="T85" s="428"/>
      <c r="U85" s="428"/>
      <c r="V85" s="428"/>
      <c r="W85" s="428"/>
      <c r="X85" s="428"/>
      <c r="Y85" s="428"/>
      <c r="Z85" s="428"/>
    </row>
    <row r="86" ht="11.25" customHeight="1">
      <c r="A86" s="295" t="s">
        <v>1036</v>
      </c>
      <c r="B86" s="295" t="s">
        <v>1037</v>
      </c>
      <c r="C86" s="160" t="s">
        <v>81</v>
      </c>
      <c r="D86" s="295" t="s">
        <v>4123</v>
      </c>
      <c r="E86" s="304" t="s">
        <v>4124</v>
      </c>
      <c r="F86" s="295" t="s">
        <v>4125</v>
      </c>
      <c r="G86" s="161">
        <v>1.0</v>
      </c>
      <c r="H86" s="305">
        <v>1.0</v>
      </c>
      <c r="I86" s="202">
        <v>11.0</v>
      </c>
      <c r="J86" s="202">
        <v>20.0</v>
      </c>
      <c r="K86" s="202">
        <v>20.0</v>
      </c>
      <c r="L86" s="130" t="s">
        <v>84</v>
      </c>
      <c r="M86" s="428"/>
      <c r="N86" s="428"/>
      <c r="O86" s="428"/>
      <c r="P86" s="428"/>
      <c r="Q86" s="428"/>
      <c r="R86" s="428"/>
      <c r="S86" s="428"/>
      <c r="T86" s="428"/>
      <c r="U86" s="428"/>
      <c r="V86" s="428"/>
      <c r="W86" s="428"/>
      <c r="X86" s="428"/>
      <c r="Y86" s="428"/>
      <c r="Z86" s="428"/>
    </row>
    <row r="87" ht="11.25" customHeight="1">
      <c r="A87" s="295" t="s">
        <v>1036</v>
      </c>
      <c r="B87" s="295" t="s">
        <v>1037</v>
      </c>
      <c r="C87" s="160" t="s">
        <v>81</v>
      </c>
      <c r="D87" s="295" t="s">
        <v>4126</v>
      </c>
      <c r="E87" s="304" t="s">
        <v>4127</v>
      </c>
      <c r="F87" s="295" t="s">
        <v>4128</v>
      </c>
      <c r="G87" s="161">
        <v>1.0</v>
      </c>
      <c r="H87" s="305">
        <v>1.0</v>
      </c>
      <c r="I87" s="202">
        <v>11.0</v>
      </c>
      <c r="J87" s="202">
        <v>20.0</v>
      </c>
      <c r="K87" s="202">
        <v>20.0</v>
      </c>
      <c r="L87" s="130" t="s">
        <v>84</v>
      </c>
      <c r="M87" s="428"/>
      <c r="N87" s="428"/>
      <c r="O87" s="428"/>
      <c r="P87" s="428"/>
      <c r="Q87" s="428"/>
      <c r="R87" s="428"/>
      <c r="S87" s="428"/>
      <c r="T87" s="428"/>
      <c r="U87" s="428"/>
      <c r="V87" s="428"/>
      <c r="W87" s="428"/>
      <c r="X87" s="428"/>
      <c r="Y87" s="428"/>
      <c r="Z87" s="428"/>
    </row>
    <row r="88" ht="11.25" customHeight="1">
      <c r="A88" s="295" t="s">
        <v>1036</v>
      </c>
      <c r="B88" s="295" t="s">
        <v>1037</v>
      </c>
      <c r="C88" s="160" t="s">
        <v>81</v>
      </c>
      <c r="D88" s="295" t="s">
        <v>4129</v>
      </c>
      <c r="E88" s="304" t="s">
        <v>4130</v>
      </c>
      <c r="F88" s="295" t="s">
        <v>4077</v>
      </c>
      <c r="G88" s="161">
        <v>1.0</v>
      </c>
      <c r="H88" s="305">
        <v>1.0</v>
      </c>
      <c r="I88" s="202">
        <v>11.0</v>
      </c>
      <c r="J88" s="202">
        <v>10.0</v>
      </c>
      <c r="K88" s="202">
        <v>10.0</v>
      </c>
      <c r="L88" s="130" t="s">
        <v>84</v>
      </c>
      <c r="M88" s="428"/>
      <c r="N88" s="428"/>
      <c r="O88" s="428"/>
      <c r="P88" s="428"/>
      <c r="Q88" s="428"/>
      <c r="R88" s="428"/>
      <c r="S88" s="428"/>
      <c r="T88" s="428"/>
      <c r="U88" s="428"/>
      <c r="V88" s="428"/>
      <c r="W88" s="428"/>
      <c r="X88" s="428"/>
      <c r="Y88" s="428"/>
      <c r="Z88" s="428"/>
    </row>
    <row r="89" ht="11.25" customHeight="1">
      <c r="A89" s="295" t="s">
        <v>1036</v>
      </c>
      <c r="B89" s="295" t="s">
        <v>1037</v>
      </c>
      <c r="C89" s="160" t="s">
        <v>81</v>
      </c>
      <c r="D89" s="295" t="s">
        <v>4105</v>
      </c>
      <c r="E89" s="304" t="s">
        <v>4106</v>
      </c>
      <c r="F89" s="295" t="s">
        <v>4077</v>
      </c>
      <c r="G89" s="161">
        <v>1.0</v>
      </c>
      <c r="H89" s="305">
        <v>1.0</v>
      </c>
      <c r="I89" s="202">
        <v>11.0</v>
      </c>
      <c r="J89" s="202">
        <v>10.0</v>
      </c>
      <c r="K89" s="202">
        <v>10.0</v>
      </c>
      <c r="L89" s="130" t="s">
        <v>84</v>
      </c>
      <c r="M89" s="428"/>
      <c r="N89" s="428"/>
      <c r="O89" s="428"/>
      <c r="P89" s="428"/>
      <c r="Q89" s="428"/>
      <c r="R89" s="428"/>
      <c r="S89" s="428"/>
      <c r="T89" s="428"/>
      <c r="U89" s="428"/>
      <c r="V89" s="428"/>
      <c r="W89" s="428"/>
      <c r="X89" s="428"/>
      <c r="Y89" s="428"/>
      <c r="Z89" s="428"/>
    </row>
    <row r="90" ht="11.25" customHeight="1">
      <c r="A90" s="295" t="s">
        <v>4131</v>
      </c>
      <c r="B90" s="295" t="s">
        <v>4132</v>
      </c>
      <c r="C90" s="160" t="s">
        <v>81</v>
      </c>
      <c r="D90" s="295" t="s">
        <v>4133</v>
      </c>
      <c r="E90" s="304" t="s">
        <v>4134</v>
      </c>
      <c r="F90" s="295" t="s">
        <v>4077</v>
      </c>
      <c r="G90" s="161">
        <v>2.0</v>
      </c>
      <c r="H90" s="305">
        <v>1.0</v>
      </c>
      <c r="I90" s="202">
        <v>2.0</v>
      </c>
      <c r="J90" s="202">
        <v>10.0</v>
      </c>
      <c r="K90" s="202">
        <v>5.0</v>
      </c>
      <c r="L90" s="130" t="s">
        <v>84</v>
      </c>
      <c r="M90" s="428"/>
      <c r="N90" s="428"/>
      <c r="O90" s="428"/>
      <c r="P90" s="428"/>
      <c r="Q90" s="428"/>
      <c r="R90" s="428"/>
      <c r="S90" s="428"/>
      <c r="T90" s="428"/>
      <c r="U90" s="428"/>
      <c r="V90" s="428"/>
      <c r="W90" s="428"/>
      <c r="X90" s="428"/>
      <c r="Y90" s="428"/>
      <c r="Z90" s="428"/>
    </row>
    <row r="91" ht="11.25" customHeight="1">
      <c r="A91" s="295" t="s">
        <v>4131</v>
      </c>
      <c r="B91" s="295" t="s">
        <v>4132</v>
      </c>
      <c r="C91" s="160" t="s">
        <v>81</v>
      </c>
      <c r="D91" s="295" t="s">
        <v>4135</v>
      </c>
      <c r="E91" s="304" t="s">
        <v>4136</v>
      </c>
      <c r="F91" s="295" t="s">
        <v>3325</v>
      </c>
      <c r="G91" s="161">
        <v>2.0</v>
      </c>
      <c r="H91" s="305">
        <v>1.0</v>
      </c>
      <c r="I91" s="202">
        <v>2.0</v>
      </c>
      <c r="J91" s="202">
        <v>20.0</v>
      </c>
      <c r="K91" s="202">
        <v>10.0</v>
      </c>
      <c r="L91" s="130" t="s">
        <v>84</v>
      </c>
      <c r="M91" s="428"/>
      <c r="N91" s="428"/>
      <c r="O91" s="428"/>
      <c r="P91" s="428"/>
      <c r="Q91" s="428"/>
      <c r="R91" s="428"/>
      <c r="S91" s="428"/>
      <c r="T91" s="428"/>
      <c r="U91" s="428"/>
      <c r="V91" s="428"/>
      <c r="W91" s="428"/>
      <c r="X91" s="428"/>
      <c r="Y91" s="428"/>
      <c r="Z91" s="428"/>
    </row>
    <row r="92" ht="11.25" customHeight="1">
      <c r="A92" s="295" t="s">
        <v>4137</v>
      </c>
      <c r="B92" s="295" t="s">
        <v>4138</v>
      </c>
      <c r="C92" s="160" t="s">
        <v>81</v>
      </c>
      <c r="D92" s="295" t="s">
        <v>4126</v>
      </c>
      <c r="E92" s="304" t="s">
        <v>4127</v>
      </c>
      <c r="F92" s="295" t="s">
        <v>4077</v>
      </c>
      <c r="G92" s="161">
        <v>2.0</v>
      </c>
      <c r="H92" s="305">
        <v>2.0</v>
      </c>
      <c r="I92" s="202">
        <v>11.0</v>
      </c>
      <c r="J92" s="202">
        <v>10.0</v>
      </c>
      <c r="K92" s="202">
        <v>5.0</v>
      </c>
      <c r="L92" s="130" t="s">
        <v>84</v>
      </c>
      <c r="M92" s="428"/>
      <c r="N92" s="428"/>
      <c r="O92" s="428"/>
      <c r="P92" s="428"/>
      <c r="Q92" s="428"/>
      <c r="R92" s="428"/>
      <c r="S92" s="428"/>
      <c r="T92" s="428"/>
      <c r="U92" s="428"/>
      <c r="V92" s="428"/>
      <c r="W92" s="428"/>
      <c r="X92" s="428"/>
      <c r="Y92" s="428"/>
      <c r="Z92" s="428"/>
    </row>
    <row r="93" ht="11.25" customHeight="1">
      <c r="A93" s="295" t="s">
        <v>4137</v>
      </c>
      <c r="B93" s="295" t="s">
        <v>4138</v>
      </c>
      <c r="C93" s="160" t="s">
        <v>81</v>
      </c>
      <c r="D93" s="295" t="s">
        <v>4105</v>
      </c>
      <c r="E93" s="304" t="s">
        <v>4106</v>
      </c>
      <c r="F93" s="295" t="s">
        <v>4077</v>
      </c>
      <c r="G93" s="161">
        <v>2.0</v>
      </c>
      <c r="H93" s="305">
        <v>2.0</v>
      </c>
      <c r="I93" s="202">
        <v>11.0</v>
      </c>
      <c r="J93" s="202">
        <v>10.0</v>
      </c>
      <c r="K93" s="202">
        <v>5.0</v>
      </c>
      <c r="L93" s="130" t="s">
        <v>84</v>
      </c>
      <c r="M93" s="428"/>
      <c r="N93" s="428"/>
      <c r="O93" s="428"/>
      <c r="P93" s="428"/>
      <c r="Q93" s="428"/>
      <c r="R93" s="428"/>
      <c r="S93" s="428"/>
      <c r="T93" s="428"/>
      <c r="U93" s="428"/>
      <c r="V93" s="428"/>
      <c r="W93" s="428"/>
      <c r="X93" s="428"/>
      <c r="Y93" s="428"/>
      <c r="Z93" s="428"/>
    </row>
    <row r="94" ht="11.25" customHeight="1">
      <c r="A94" s="295" t="s">
        <v>1404</v>
      </c>
      <c r="B94" s="295" t="s">
        <v>4139</v>
      </c>
      <c r="C94" s="160" t="s">
        <v>81</v>
      </c>
      <c r="D94" s="563" t="s">
        <v>4140</v>
      </c>
      <c r="E94" s="330" t="s">
        <v>1423</v>
      </c>
      <c r="F94" s="256" t="s">
        <v>4141</v>
      </c>
      <c r="G94" s="160">
        <v>2.0</v>
      </c>
      <c r="H94" s="564">
        <v>2.0</v>
      </c>
      <c r="I94" s="180">
        <v>2.0</v>
      </c>
      <c r="J94" s="180">
        <v>20.0</v>
      </c>
      <c r="K94" s="180">
        <v>10.0</v>
      </c>
      <c r="L94" s="130" t="s">
        <v>86</v>
      </c>
      <c r="M94" s="428"/>
      <c r="N94" s="428"/>
      <c r="O94" s="428"/>
      <c r="P94" s="428"/>
      <c r="Q94" s="428"/>
      <c r="R94" s="428"/>
      <c r="S94" s="428"/>
      <c r="T94" s="428"/>
      <c r="U94" s="428"/>
      <c r="V94" s="428"/>
      <c r="W94" s="428"/>
      <c r="X94" s="428"/>
      <c r="Y94" s="428"/>
      <c r="Z94" s="428"/>
    </row>
    <row r="95" ht="11.25" customHeight="1">
      <c r="A95" s="295" t="s">
        <v>4142</v>
      </c>
      <c r="B95" s="295" t="s">
        <v>4143</v>
      </c>
      <c r="C95" s="160" t="s">
        <v>81</v>
      </c>
      <c r="D95" s="565" t="s">
        <v>4144</v>
      </c>
      <c r="E95" s="160" t="s">
        <v>4145</v>
      </c>
      <c r="F95" s="295" t="s">
        <v>4146</v>
      </c>
      <c r="G95" s="161">
        <v>1.0</v>
      </c>
      <c r="H95" s="327">
        <v>1.0</v>
      </c>
      <c r="I95" s="180">
        <v>1.0</v>
      </c>
      <c r="J95" s="180">
        <v>20.0</v>
      </c>
      <c r="K95" s="180">
        <v>20.0</v>
      </c>
      <c r="L95" s="130" t="s">
        <v>86</v>
      </c>
      <c r="M95" s="428"/>
      <c r="N95" s="428"/>
      <c r="O95" s="428"/>
      <c r="P95" s="428"/>
      <c r="Q95" s="428"/>
      <c r="R95" s="428"/>
      <c r="S95" s="428"/>
      <c r="T95" s="428"/>
      <c r="U95" s="428"/>
      <c r="V95" s="428"/>
      <c r="W95" s="428"/>
      <c r="X95" s="428"/>
      <c r="Y95" s="428"/>
      <c r="Z95" s="428"/>
    </row>
    <row r="96" ht="11.25" customHeight="1">
      <c r="A96" s="109" t="s">
        <v>4142</v>
      </c>
      <c r="B96" s="109" t="s">
        <v>4143</v>
      </c>
      <c r="C96" s="111" t="s">
        <v>81</v>
      </c>
      <c r="D96" s="109" t="s">
        <v>4147</v>
      </c>
      <c r="E96" s="111" t="s">
        <v>4148</v>
      </c>
      <c r="F96" s="109" t="s">
        <v>4149</v>
      </c>
      <c r="G96" s="518">
        <v>1.0</v>
      </c>
      <c r="H96" s="519">
        <v>1.0</v>
      </c>
      <c r="I96" s="566">
        <v>1.0</v>
      </c>
      <c r="J96" s="566">
        <v>20.0</v>
      </c>
      <c r="K96" s="566">
        <v>20.0</v>
      </c>
      <c r="L96" s="130" t="s">
        <v>86</v>
      </c>
      <c r="M96" s="428"/>
      <c r="N96" s="428"/>
      <c r="O96" s="428"/>
      <c r="P96" s="428"/>
      <c r="Q96" s="428"/>
      <c r="R96" s="428"/>
      <c r="S96" s="428"/>
      <c r="T96" s="428"/>
      <c r="U96" s="428"/>
      <c r="V96" s="428"/>
      <c r="W96" s="428"/>
      <c r="X96" s="428"/>
      <c r="Y96" s="428"/>
      <c r="Z96" s="428"/>
    </row>
    <row r="97" ht="11.25" customHeight="1">
      <c r="A97" s="135" t="s">
        <v>4150</v>
      </c>
      <c r="B97" s="135" t="s">
        <v>1448</v>
      </c>
      <c r="C97" s="97" t="s">
        <v>81</v>
      </c>
      <c r="D97" s="135" t="s">
        <v>4151</v>
      </c>
      <c r="E97" s="304" t="s">
        <v>4152</v>
      </c>
      <c r="F97" s="135" t="s">
        <v>4153</v>
      </c>
      <c r="G97" s="97">
        <v>2.0</v>
      </c>
      <c r="H97" s="294">
        <v>2.0</v>
      </c>
      <c r="I97" s="101">
        <v>2.0</v>
      </c>
      <c r="J97" s="101">
        <v>20.0</v>
      </c>
      <c r="K97" s="101">
        <v>10.0</v>
      </c>
      <c r="L97" s="130" t="s">
        <v>92</v>
      </c>
      <c r="M97" s="428"/>
      <c r="N97" s="428"/>
      <c r="O97" s="428"/>
      <c r="P97" s="428"/>
      <c r="Q97" s="428"/>
      <c r="R97" s="428"/>
      <c r="S97" s="428"/>
      <c r="T97" s="428"/>
      <c r="U97" s="428"/>
      <c r="V97" s="428"/>
      <c r="W97" s="428"/>
      <c r="X97" s="428"/>
      <c r="Y97" s="428"/>
      <c r="Z97" s="428"/>
    </row>
    <row r="98" ht="11.25" customHeight="1">
      <c r="A98" s="135" t="s">
        <v>4150</v>
      </c>
      <c r="B98" s="135" t="s">
        <v>1448</v>
      </c>
      <c r="C98" s="97" t="s">
        <v>81</v>
      </c>
      <c r="D98" s="90" t="s">
        <v>4154</v>
      </c>
      <c r="E98" s="547" t="s">
        <v>4155</v>
      </c>
      <c r="F98" s="90" t="s">
        <v>4156</v>
      </c>
      <c r="G98" s="220">
        <v>2.0</v>
      </c>
      <c r="H98" s="541">
        <v>2.0</v>
      </c>
      <c r="I98" s="202">
        <v>2.0</v>
      </c>
      <c r="J98" s="202">
        <v>10.0</v>
      </c>
      <c r="K98" s="202">
        <v>5.0</v>
      </c>
      <c r="L98" s="130" t="s">
        <v>92</v>
      </c>
      <c r="M98" s="428"/>
      <c r="N98" s="428"/>
      <c r="O98" s="428"/>
      <c r="P98" s="428"/>
      <c r="Q98" s="428"/>
      <c r="R98" s="428"/>
      <c r="S98" s="428"/>
      <c r="T98" s="428"/>
      <c r="U98" s="428"/>
      <c r="V98" s="428"/>
      <c r="W98" s="428"/>
      <c r="X98" s="428"/>
      <c r="Y98" s="428"/>
      <c r="Z98" s="428"/>
    </row>
    <row r="99" ht="11.25" customHeight="1">
      <c r="A99" s="135" t="s">
        <v>4150</v>
      </c>
      <c r="B99" s="135" t="s">
        <v>1448</v>
      </c>
      <c r="C99" s="97" t="s">
        <v>81</v>
      </c>
      <c r="D99" s="135" t="s">
        <v>4157</v>
      </c>
      <c r="E99" s="256" t="s">
        <v>4158</v>
      </c>
      <c r="F99" s="135"/>
      <c r="G99" s="98">
        <v>2.0</v>
      </c>
      <c r="H99" s="316">
        <v>2.0</v>
      </c>
      <c r="I99" s="202">
        <v>2.0</v>
      </c>
      <c r="J99" s="202">
        <v>20.0</v>
      </c>
      <c r="K99" s="202">
        <v>10.0</v>
      </c>
      <c r="L99" s="130" t="s">
        <v>92</v>
      </c>
      <c r="M99" s="428"/>
      <c r="N99" s="428"/>
      <c r="O99" s="428"/>
      <c r="P99" s="428"/>
      <c r="Q99" s="428"/>
      <c r="R99" s="428"/>
      <c r="S99" s="428"/>
      <c r="T99" s="428"/>
      <c r="U99" s="428"/>
      <c r="V99" s="428"/>
      <c r="W99" s="428"/>
      <c r="X99" s="428"/>
      <c r="Y99" s="428"/>
      <c r="Z99" s="428"/>
    </row>
    <row r="100" ht="11.25" customHeight="1">
      <c r="A100" s="135" t="s">
        <v>4150</v>
      </c>
      <c r="B100" s="135" t="s">
        <v>1448</v>
      </c>
      <c r="C100" s="97" t="s">
        <v>81</v>
      </c>
      <c r="D100" s="135" t="s">
        <v>4159</v>
      </c>
      <c r="E100" s="256" t="s">
        <v>4160</v>
      </c>
      <c r="F100" s="135" t="s">
        <v>4161</v>
      </c>
      <c r="G100" s="98">
        <v>2.0</v>
      </c>
      <c r="H100" s="316">
        <v>2.0</v>
      </c>
      <c r="I100" s="202">
        <v>2.0</v>
      </c>
      <c r="J100" s="202">
        <v>20.0</v>
      </c>
      <c r="K100" s="202">
        <v>10.0</v>
      </c>
      <c r="L100" s="130" t="s">
        <v>92</v>
      </c>
      <c r="M100" s="428"/>
      <c r="N100" s="428"/>
      <c r="O100" s="428"/>
      <c r="P100" s="428"/>
      <c r="Q100" s="428"/>
      <c r="R100" s="428"/>
      <c r="S100" s="428"/>
      <c r="T100" s="428"/>
      <c r="U100" s="428"/>
      <c r="V100" s="428"/>
      <c r="W100" s="428"/>
      <c r="X100" s="428"/>
      <c r="Y100" s="428"/>
      <c r="Z100" s="428"/>
    </row>
    <row r="101" ht="11.25" customHeight="1">
      <c r="A101" s="135" t="s">
        <v>4150</v>
      </c>
      <c r="B101" s="135" t="s">
        <v>4162</v>
      </c>
      <c r="C101" s="97" t="s">
        <v>81</v>
      </c>
      <c r="D101" s="135" t="s">
        <v>4163</v>
      </c>
      <c r="E101" s="256" t="s">
        <v>4164</v>
      </c>
      <c r="F101" s="135" t="s">
        <v>4165</v>
      </c>
      <c r="G101" s="98">
        <v>2.0</v>
      </c>
      <c r="H101" s="316">
        <v>2.0</v>
      </c>
      <c r="I101" s="202">
        <v>2.0</v>
      </c>
      <c r="J101" s="202">
        <v>20.0</v>
      </c>
      <c r="K101" s="202">
        <v>10.0</v>
      </c>
      <c r="L101" s="130" t="s">
        <v>92</v>
      </c>
      <c r="M101" s="428"/>
      <c r="N101" s="428"/>
      <c r="O101" s="428"/>
      <c r="P101" s="428"/>
      <c r="Q101" s="428"/>
      <c r="R101" s="428"/>
      <c r="S101" s="428"/>
      <c r="T101" s="428"/>
      <c r="U101" s="428"/>
      <c r="V101" s="428"/>
      <c r="W101" s="428"/>
      <c r="X101" s="428"/>
      <c r="Y101" s="428"/>
      <c r="Z101" s="428"/>
    </row>
    <row r="102" ht="11.25" customHeight="1">
      <c r="A102" s="135" t="s">
        <v>4150</v>
      </c>
      <c r="B102" s="135" t="s">
        <v>4162</v>
      </c>
      <c r="C102" s="97" t="s">
        <v>81</v>
      </c>
      <c r="D102" s="135" t="s">
        <v>4166</v>
      </c>
      <c r="E102" s="304" t="s">
        <v>4167</v>
      </c>
      <c r="F102" s="135" t="s">
        <v>4077</v>
      </c>
      <c r="G102" s="98">
        <v>2.0</v>
      </c>
      <c r="H102" s="316">
        <v>2.0</v>
      </c>
      <c r="I102" s="202">
        <v>2.0</v>
      </c>
      <c r="J102" s="97">
        <v>20.0</v>
      </c>
      <c r="K102" s="97">
        <v>10.0</v>
      </c>
      <c r="L102" s="130" t="s">
        <v>92</v>
      </c>
      <c r="M102" s="428"/>
      <c r="N102" s="428"/>
      <c r="O102" s="428"/>
      <c r="P102" s="428"/>
      <c r="Q102" s="428"/>
      <c r="R102" s="428"/>
      <c r="S102" s="428"/>
      <c r="T102" s="428"/>
      <c r="U102" s="428"/>
      <c r="V102" s="428"/>
      <c r="W102" s="428"/>
      <c r="X102" s="428"/>
      <c r="Y102" s="428"/>
      <c r="Z102" s="428"/>
    </row>
    <row r="103" ht="11.25" customHeight="1">
      <c r="A103" s="135" t="s">
        <v>4168</v>
      </c>
      <c r="B103" s="90" t="s">
        <v>4169</v>
      </c>
      <c r="C103" s="97" t="s">
        <v>81</v>
      </c>
      <c r="D103" s="135" t="s">
        <v>4170</v>
      </c>
      <c r="E103" s="304" t="s">
        <v>4171</v>
      </c>
      <c r="F103" s="135" t="s">
        <v>4077</v>
      </c>
      <c r="G103" s="97">
        <v>4.0</v>
      </c>
      <c r="H103" s="294">
        <v>4.0</v>
      </c>
      <c r="I103" s="101">
        <v>5.0</v>
      </c>
      <c r="J103" s="101">
        <v>10.0</v>
      </c>
      <c r="K103" s="101">
        <v>2.5</v>
      </c>
      <c r="L103" s="130" t="s">
        <v>85</v>
      </c>
      <c r="M103" s="428"/>
      <c r="N103" s="428"/>
      <c r="O103" s="428"/>
      <c r="P103" s="428"/>
      <c r="Q103" s="428"/>
      <c r="R103" s="428"/>
      <c r="S103" s="428"/>
      <c r="T103" s="428"/>
      <c r="U103" s="428"/>
      <c r="V103" s="428"/>
      <c r="W103" s="428"/>
      <c r="X103" s="428"/>
      <c r="Y103" s="428"/>
      <c r="Z103" s="428"/>
    </row>
    <row r="104" ht="11.25" customHeight="1">
      <c r="A104" s="135" t="s">
        <v>4168</v>
      </c>
      <c r="B104" s="90" t="s">
        <v>4169</v>
      </c>
      <c r="C104" s="97" t="s">
        <v>81</v>
      </c>
      <c r="D104" s="90" t="s">
        <v>4172</v>
      </c>
      <c r="E104" s="547" t="s">
        <v>4173</v>
      </c>
      <c r="F104" s="90" t="s">
        <v>4174</v>
      </c>
      <c r="G104" s="97">
        <v>4.0</v>
      </c>
      <c r="H104" s="294">
        <v>4.0</v>
      </c>
      <c r="I104" s="101">
        <v>5.0</v>
      </c>
      <c r="J104" s="202">
        <v>20.0</v>
      </c>
      <c r="K104" s="202">
        <v>5.0</v>
      </c>
      <c r="L104" s="130" t="s">
        <v>85</v>
      </c>
      <c r="M104" s="428"/>
      <c r="N104" s="428"/>
      <c r="O104" s="428"/>
      <c r="P104" s="428"/>
      <c r="Q104" s="428"/>
      <c r="R104" s="428"/>
      <c r="S104" s="428"/>
      <c r="T104" s="428"/>
      <c r="U104" s="428"/>
      <c r="V104" s="428"/>
      <c r="W104" s="428"/>
      <c r="X104" s="428"/>
      <c r="Y104" s="428"/>
      <c r="Z104" s="428"/>
    </row>
    <row r="105" ht="11.25" customHeight="1">
      <c r="A105" s="135" t="s">
        <v>4168</v>
      </c>
      <c r="B105" s="90" t="s">
        <v>4169</v>
      </c>
      <c r="C105" s="97" t="s">
        <v>81</v>
      </c>
      <c r="D105" s="135" t="s">
        <v>4175</v>
      </c>
      <c r="E105" s="304" t="s">
        <v>4084</v>
      </c>
      <c r="F105" s="90" t="s">
        <v>4174</v>
      </c>
      <c r="G105" s="97">
        <v>4.0</v>
      </c>
      <c r="H105" s="294">
        <v>4.0</v>
      </c>
      <c r="I105" s="101">
        <v>5.0</v>
      </c>
      <c r="J105" s="202">
        <v>20.0</v>
      </c>
      <c r="K105" s="202">
        <v>5.0</v>
      </c>
      <c r="L105" s="130" t="s">
        <v>85</v>
      </c>
      <c r="M105" s="428"/>
      <c r="N105" s="428"/>
      <c r="O105" s="428"/>
      <c r="P105" s="428"/>
      <c r="Q105" s="428"/>
      <c r="R105" s="428"/>
      <c r="S105" s="428"/>
      <c r="T105" s="428"/>
      <c r="U105" s="428"/>
      <c r="V105" s="428"/>
      <c r="W105" s="428"/>
      <c r="X105" s="428"/>
      <c r="Y105" s="428"/>
      <c r="Z105" s="428"/>
    </row>
    <row r="106" ht="11.25" customHeight="1">
      <c r="A106" s="135" t="s">
        <v>4176</v>
      </c>
      <c r="B106" s="90" t="s">
        <v>4177</v>
      </c>
      <c r="C106" s="97" t="s">
        <v>81</v>
      </c>
      <c r="D106" s="135" t="s">
        <v>4178</v>
      </c>
      <c r="E106" s="304" t="s">
        <v>4179</v>
      </c>
      <c r="F106" s="135" t="s">
        <v>4077</v>
      </c>
      <c r="G106" s="97">
        <v>1.0</v>
      </c>
      <c r="H106" s="294">
        <v>1.0</v>
      </c>
      <c r="I106" s="101">
        <v>1.0</v>
      </c>
      <c r="J106" s="202">
        <v>10.0</v>
      </c>
      <c r="K106" s="202">
        <v>10.0</v>
      </c>
      <c r="L106" s="130" t="s">
        <v>85</v>
      </c>
      <c r="M106" s="428"/>
      <c r="N106" s="428"/>
      <c r="O106" s="428"/>
      <c r="P106" s="428"/>
      <c r="Q106" s="428"/>
      <c r="R106" s="428"/>
      <c r="S106" s="428"/>
      <c r="T106" s="428"/>
      <c r="U106" s="428"/>
      <c r="V106" s="428"/>
      <c r="W106" s="428"/>
      <c r="X106" s="428"/>
      <c r="Y106" s="428"/>
      <c r="Z106" s="428"/>
    </row>
    <row r="107" ht="11.25" customHeight="1">
      <c r="A107" s="135" t="s">
        <v>4180</v>
      </c>
      <c r="B107" s="90" t="s">
        <v>4181</v>
      </c>
      <c r="C107" s="97" t="s">
        <v>81</v>
      </c>
      <c r="D107" s="135" t="s">
        <v>4182</v>
      </c>
      <c r="E107" s="304" t="s">
        <v>4183</v>
      </c>
      <c r="F107" s="135" t="s">
        <v>4077</v>
      </c>
      <c r="G107" s="97">
        <v>4.0</v>
      </c>
      <c r="H107" s="294">
        <v>4.0</v>
      </c>
      <c r="I107" s="101">
        <v>5.0</v>
      </c>
      <c r="J107" s="101">
        <v>10.0</v>
      </c>
      <c r="K107" s="101">
        <v>2.5</v>
      </c>
      <c r="L107" s="130" t="s">
        <v>85</v>
      </c>
      <c r="M107" s="428"/>
      <c r="N107" s="428"/>
      <c r="O107" s="428"/>
      <c r="P107" s="428"/>
      <c r="Q107" s="428"/>
      <c r="R107" s="428"/>
      <c r="S107" s="428"/>
      <c r="T107" s="428"/>
      <c r="U107" s="428"/>
      <c r="V107" s="428"/>
      <c r="W107" s="428"/>
      <c r="X107" s="428"/>
      <c r="Y107" s="428"/>
      <c r="Z107" s="428"/>
    </row>
    <row r="108" ht="11.25" customHeight="1">
      <c r="A108" s="135" t="s">
        <v>4184</v>
      </c>
      <c r="B108" s="90" t="s">
        <v>4185</v>
      </c>
      <c r="C108" s="97" t="s">
        <v>81</v>
      </c>
      <c r="D108" s="135" t="s">
        <v>4186</v>
      </c>
      <c r="E108" s="304" t="s">
        <v>4187</v>
      </c>
      <c r="F108" s="90" t="s">
        <v>4174</v>
      </c>
      <c r="G108" s="97">
        <v>1.0</v>
      </c>
      <c r="H108" s="294">
        <v>1.0</v>
      </c>
      <c r="I108" s="101">
        <v>2.0</v>
      </c>
      <c r="J108" s="202">
        <v>20.0</v>
      </c>
      <c r="K108" s="202">
        <v>20.0</v>
      </c>
      <c r="L108" s="130" t="s">
        <v>85</v>
      </c>
      <c r="M108" s="428"/>
      <c r="N108" s="428"/>
      <c r="O108" s="428"/>
      <c r="P108" s="428"/>
      <c r="Q108" s="428"/>
      <c r="R108" s="428"/>
      <c r="S108" s="428"/>
      <c r="T108" s="428"/>
      <c r="U108" s="428"/>
      <c r="V108" s="428"/>
      <c r="W108" s="428"/>
      <c r="X108" s="428"/>
      <c r="Y108" s="428"/>
      <c r="Z108" s="428"/>
    </row>
    <row r="109" ht="11.25" customHeight="1">
      <c r="A109" s="135" t="s">
        <v>4188</v>
      </c>
      <c r="B109" s="135" t="s">
        <v>4189</v>
      </c>
      <c r="C109" s="97" t="s">
        <v>81</v>
      </c>
      <c r="D109" s="135" t="s">
        <v>4190</v>
      </c>
      <c r="E109" s="304" t="s">
        <v>4191</v>
      </c>
      <c r="F109" s="135" t="s">
        <v>4077</v>
      </c>
      <c r="G109" s="97">
        <v>1.0</v>
      </c>
      <c r="H109" s="294">
        <v>1.0</v>
      </c>
      <c r="I109" s="101">
        <v>2.0</v>
      </c>
      <c r="J109" s="101">
        <v>10.0</v>
      </c>
      <c r="K109" s="101">
        <v>10.0</v>
      </c>
      <c r="L109" s="130" t="s">
        <v>82</v>
      </c>
      <c r="M109" s="428"/>
      <c r="N109" s="428"/>
      <c r="O109" s="428"/>
      <c r="P109" s="428"/>
      <c r="Q109" s="428"/>
      <c r="R109" s="428"/>
      <c r="S109" s="428"/>
      <c r="T109" s="428"/>
      <c r="U109" s="428"/>
      <c r="V109" s="428"/>
      <c r="W109" s="428"/>
      <c r="X109" s="428"/>
      <c r="Y109" s="428"/>
      <c r="Z109" s="428"/>
    </row>
    <row r="110" ht="11.25" customHeight="1">
      <c r="A110" s="135" t="s">
        <v>4150</v>
      </c>
      <c r="B110" s="135" t="s">
        <v>1448</v>
      </c>
      <c r="C110" s="97" t="s">
        <v>81</v>
      </c>
      <c r="D110" s="135" t="s">
        <v>4151</v>
      </c>
      <c r="E110" s="304" t="s">
        <v>4152</v>
      </c>
      <c r="F110" s="135" t="s">
        <v>4153</v>
      </c>
      <c r="G110" s="97">
        <v>2.0</v>
      </c>
      <c r="H110" s="294">
        <v>2.0</v>
      </c>
      <c r="I110" s="160">
        <v>2.0</v>
      </c>
      <c r="J110" s="160">
        <v>20.0</v>
      </c>
      <c r="K110" s="160">
        <v>10.0</v>
      </c>
      <c r="L110" s="130" t="s">
        <v>93</v>
      </c>
      <c r="M110" s="428"/>
      <c r="N110" s="428"/>
      <c r="O110" s="428"/>
      <c r="P110" s="428"/>
      <c r="Q110" s="428"/>
      <c r="R110" s="428"/>
      <c r="S110" s="428"/>
      <c r="T110" s="428"/>
      <c r="U110" s="428"/>
      <c r="V110" s="428"/>
      <c r="W110" s="428"/>
      <c r="X110" s="428"/>
      <c r="Y110" s="428"/>
      <c r="Z110" s="428"/>
    </row>
    <row r="111" ht="11.25" customHeight="1">
      <c r="A111" s="135" t="s">
        <v>4150</v>
      </c>
      <c r="B111" s="135" t="s">
        <v>1448</v>
      </c>
      <c r="C111" s="97" t="s">
        <v>81</v>
      </c>
      <c r="D111" s="90" t="s">
        <v>4154</v>
      </c>
      <c r="E111" s="547" t="s">
        <v>4155</v>
      </c>
      <c r="F111" s="90" t="s">
        <v>4156</v>
      </c>
      <c r="G111" s="220">
        <v>2.0</v>
      </c>
      <c r="H111" s="541">
        <v>2.0</v>
      </c>
      <c r="I111" s="97">
        <v>2.0</v>
      </c>
      <c r="J111" s="97">
        <v>10.0</v>
      </c>
      <c r="K111" s="97">
        <v>5.0</v>
      </c>
      <c r="L111" s="130" t="s">
        <v>93</v>
      </c>
      <c r="M111" s="428"/>
      <c r="N111" s="428"/>
      <c r="O111" s="428"/>
      <c r="P111" s="428"/>
      <c r="Q111" s="428"/>
      <c r="R111" s="428"/>
      <c r="S111" s="428"/>
      <c r="T111" s="428"/>
      <c r="U111" s="428"/>
      <c r="V111" s="428"/>
      <c r="W111" s="428"/>
      <c r="X111" s="428"/>
      <c r="Y111" s="428"/>
      <c r="Z111" s="428"/>
    </row>
    <row r="112" ht="11.25" customHeight="1">
      <c r="A112" s="135" t="s">
        <v>4150</v>
      </c>
      <c r="B112" s="135" t="s">
        <v>1448</v>
      </c>
      <c r="C112" s="97" t="s">
        <v>81</v>
      </c>
      <c r="D112" s="135" t="s">
        <v>4157</v>
      </c>
      <c r="E112" s="256" t="s">
        <v>4158</v>
      </c>
      <c r="F112" s="135"/>
      <c r="G112" s="98">
        <v>2.0</v>
      </c>
      <c r="H112" s="316">
        <v>2.0</v>
      </c>
      <c r="I112" s="97">
        <v>2.0</v>
      </c>
      <c r="J112" s="97">
        <v>20.0</v>
      </c>
      <c r="K112" s="97">
        <v>10.0</v>
      </c>
      <c r="L112" s="130" t="s">
        <v>93</v>
      </c>
      <c r="M112" s="428"/>
      <c r="N112" s="428"/>
      <c r="O112" s="428"/>
      <c r="P112" s="428"/>
      <c r="Q112" s="428"/>
      <c r="R112" s="428"/>
      <c r="S112" s="428"/>
      <c r="T112" s="428"/>
      <c r="U112" s="428"/>
      <c r="V112" s="428"/>
      <c r="W112" s="428"/>
      <c r="X112" s="428"/>
      <c r="Y112" s="428"/>
      <c r="Z112" s="428"/>
    </row>
    <row r="113" ht="11.25" customHeight="1">
      <c r="A113" s="135" t="s">
        <v>4150</v>
      </c>
      <c r="B113" s="135" t="s">
        <v>1448</v>
      </c>
      <c r="C113" s="97" t="s">
        <v>81</v>
      </c>
      <c r="D113" s="135" t="s">
        <v>4159</v>
      </c>
      <c r="E113" s="256" t="s">
        <v>4160</v>
      </c>
      <c r="F113" s="135" t="s">
        <v>4161</v>
      </c>
      <c r="G113" s="98">
        <v>2.0</v>
      </c>
      <c r="H113" s="316">
        <v>2.0</v>
      </c>
      <c r="I113" s="97">
        <v>2.0</v>
      </c>
      <c r="J113" s="97">
        <v>20.0</v>
      </c>
      <c r="K113" s="97">
        <v>10.0</v>
      </c>
      <c r="L113" s="130" t="s">
        <v>93</v>
      </c>
      <c r="M113" s="428"/>
      <c r="N113" s="428"/>
      <c r="O113" s="428"/>
      <c r="P113" s="428"/>
      <c r="Q113" s="428"/>
      <c r="R113" s="428"/>
      <c r="S113" s="428"/>
      <c r="T113" s="428"/>
      <c r="U113" s="428"/>
      <c r="V113" s="428"/>
      <c r="W113" s="428"/>
      <c r="X113" s="428"/>
      <c r="Y113" s="428"/>
      <c r="Z113" s="428"/>
    </row>
    <row r="114" ht="11.25" customHeight="1">
      <c r="A114" s="135" t="s">
        <v>4150</v>
      </c>
      <c r="B114" s="135" t="s">
        <v>4162</v>
      </c>
      <c r="C114" s="97" t="s">
        <v>81</v>
      </c>
      <c r="D114" s="135" t="s">
        <v>4163</v>
      </c>
      <c r="E114" s="256" t="s">
        <v>4164</v>
      </c>
      <c r="F114" s="135" t="s">
        <v>4165</v>
      </c>
      <c r="G114" s="98">
        <v>2.0</v>
      </c>
      <c r="H114" s="316">
        <v>2.0</v>
      </c>
      <c r="I114" s="97">
        <v>2.0</v>
      </c>
      <c r="J114" s="97">
        <v>20.0</v>
      </c>
      <c r="K114" s="97">
        <v>10.0</v>
      </c>
      <c r="L114" s="130" t="s">
        <v>93</v>
      </c>
      <c r="M114" s="428"/>
      <c r="N114" s="428"/>
      <c r="O114" s="428"/>
      <c r="P114" s="428"/>
      <c r="Q114" s="428"/>
      <c r="R114" s="428"/>
      <c r="S114" s="428"/>
      <c r="T114" s="428"/>
      <c r="U114" s="428"/>
      <c r="V114" s="428"/>
      <c r="W114" s="428"/>
      <c r="X114" s="428"/>
      <c r="Y114" s="428"/>
      <c r="Z114" s="428"/>
    </row>
    <row r="115" ht="11.25" customHeight="1">
      <c r="A115" s="135" t="s">
        <v>4150</v>
      </c>
      <c r="B115" s="135" t="s">
        <v>4162</v>
      </c>
      <c r="C115" s="97" t="s">
        <v>81</v>
      </c>
      <c r="D115" s="135" t="s">
        <v>4166</v>
      </c>
      <c r="E115" s="304" t="s">
        <v>4167</v>
      </c>
      <c r="F115" s="135" t="s">
        <v>4077</v>
      </c>
      <c r="G115" s="98">
        <v>2.0</v>
      </c>
      <c r="H115" s="316">
        <v>2.0</v>
      </c>
      <c r="I115" s="97">
        <v>2.0</v>
      </c>
      <c r="J115" s="97">
        <v>20.0</v>
      </c>
      <c r="K115" s="97">
        <v>10.0</v>
      </c>
      <c r="L115" s="130" t="s">
        <v>93</v>
      </c>
      <c r="M115" s="428"/>
      <c r="N115" s="428"/>
      <c r="O115" s="428"/>
      <c r="P115" s="428"/>
      <c r="Q115" s="428"/>
      <c r="R115" s="428"/>
      <c r="S115" s="428"/>
      <c r="T115" s="428"/>
      <c r="U115" s="428"/>
      <c r="V115" s="428"/>
      <c r="W115" s="428"/>
      <c r="X115" s="428"/>
      <c r="Y115" s="428"/>
      <c r="Z115" s="428"/>
    </row>
    <row r="116" ht="11.25" customHeight="1">
      <c r="A116" s="135" t="s">
        <v>4192</v>
      </c>
      <c r="B116" s="135" t="s">
        <v>4193</v>
      </c>
      <c r="C116" s="97" t="s">
        <v>81</v>
      </c>
      <c r="D116" s="135" t="s">
        <v>4194</v>
      </c>
      <c r="E116" s="304" t="s">
        <v>4195</v>
      </c>
      <c r="F116" s="135" t="s">
        <v>4196</v>
      </c>
      <c r="G116" s="101">
        <v>2.0</v>
      </c>
      <c r="H116" s="101">
        <v>2.0</v>
      </c>
      <c r="I116" s="101">
        <v>2.0</v>
      </c>
      <c r="J116" s="101">
        <v>20.0</v>
      </c>
      <c r="K116" s="180">
        <v>10.0</v>
      </c>
      <c r="L116" s="130" t="s">
        <v>94</v>
      </c>
      <c r="M116" s="428"/>
      <c r="N116" s="428"/>
      <c r="O116" s="428"/>
      <c r="P116" s="428"/>
      <c r="Q116" s="428"/>
      <c r="R116" s="428"/>
      <c r="S116" s="428"/>
      <c r="T116" s="428"/>
      <c r="U116" s="428"/>
      <c r="V116" s="428"/>
      <c r="W116" s="428"/>
      <c r="X116" s="428"/>
      <c r="Y116" s="428"/>
      <c r="Z116" s="428"/>
    </row>
    <row r="117" ht="11.25" customHeight="1">
      <c r="A117" s="135" t="s">
        <v>4197</v>
      </c>
      <c r="B117" s="295" t="s">
        <v>4198</v>
      </c>
      <c r="C117" s="97" t="s">
        <v>81</v>
      </c>
      <c r="D117" s="90" t="s">
        <v>4199</v>
      </c>
      <c r="E117" s="547" t="s">
        <v>4200</v>
      </c>
      <c r="F117" s="90" t="s">
        <v>4201</v>
      </c>
      <c r="G117" s="101">
        <v>4.0</v>
      </c>
      <c r="H117" s="101">
        <v>1.0</v>
      </c>
      <c r="I117" s="101">
        <v>6.0</v>
      </c>
      <c r="J117" s="101">
        <v>20.0</v>
      </c>
      <c r="K117" s="180">
        <v>5.0</v>
      </c>
      <c r="L117" s="130" t="s">
        <v>94</v>
      </c>
      <c r="M117" s="428"/>
      <c r="N117" s="428"/>
      <c r="O117" s="428"/>
      <c r="P117" s="428"/>
      <c r="Q117" s="428"/>
      <c r="R117" s="428"/>
      <c r="S117" s="428"/>
      <c r="T117" s="428"/>
      <c r="U117" s="428"/>
      <c r="V117" s="428"/>
      <c r="W117" s="428"/>
      <c r="X117" s="428"/>
      <c r="Y117" s="428"/>
      <c r="Z117" s="428"/>
    </row>
    <row r="118" ht="11.25" customHeight="1">
      <c r="A118" s="295" t="s">
        <v>4202</v>
      </c>
      <c r="B118" s="295" t="s">
        <v>4203</v>
      </c>
      <c r="C118" s="97" t="s">
        <v>81</v>
      </c>
      <c r="D118" s="135" t="s">
        <v>4204</v>
      </c>
      <c r="E118" s="304" t="s">
        <v>4205</v>
      </c>
      <c r="F118" s="314" t="s">
        <v>4206</v>
      </c>
      <c r="G118" s="101">
        <v>3.0</v>
      </c>
      <c r="H118" s="101">
        <v>3.0</v>
      </c>
      <c r="I118" s="101">
        <v>3.0</v>
      </c>
      <c r="J118" s="101">
        <v>20.0</v>
      </c>
      <c r="K118" s="180">
        <v>6.33</v>
      </c>
      <c r="L118" s="130" t="s">
        <v>94</v>
      </c>
      <c r="M118" s="428"/>
      <c r="N118" s="428"/>
      <c r="O118" s="428"/>
      <c r="P118" s="428"/>
      <c r="Q118" s="428"/>
      <c r="R118" s="428"/>
      <c r="S118" s="428"/>
      <c r="T118" s="428"/>
      <c r="U118" s="428"/>
      <c r="V118" s="428"/>
      <c r="W118" s="428"/>
      <c r="X118" s="428"/>
      <c r="Y118" s="428"/>
      <c r="Z118" s="428"/>
    </row>
    <row r="119" ht="11.25" customHeight="1">
      <c r="A119" s="135" t="s">
        <v>3638</v>
      </c>
      <c r="B119" s="135" t="s">
        <v>4207</v>
      </c>
      <c r="C119" s="97" t="s">
        <v>81</v>
      </c>
      <c r="D119" s="135" t="s">
        <v>4208</v>
      </c>
      <c r="E119" s="304" t="s">
        <v>4209</v>
      </c>
      <c r="F119" s="135"/>
      <c r="G119" s="112">
        <v>1.0</v>
      </c>
      <c r="H119" s="294">
        <v>1.0</v>
      </c>
      <c r="I119" s="101">
        <v>1.0</v>
      </c>
      <c r="J119" s="101">
        <v>10.0</v>
      </c>
      <c r="K119" s="101">
        <v>10.0</v>
      </c>
      <c r="L119" s="130" t="s">
        <v>87</v>
      </c>
      <c r="M119" s="428"/>
      <c r="N119" s="428"/>
      <c r="O119" s="428"/>
      <c r="P119" s="428"/>
      <c r="Q119" s="428"/>
      <c r="R119" s="428"/>
      <c r="S119" s="428"/>
      <c r="T119" s="428"/>
      <c r="U119" s="428"/>
      <c r="V119" s="428"/>
      <c r="W119" s="428"/>
      <c r="X119" s="428"/>
      <c r="Y119" s="428"/>
      <c r="Z119" s="428"/>
    </row>
    <row r="120" ht="11.25" customHeight="1">
      <c r="A120" s="135" t="s">
        <v>3638</v>
      </c>
      <c r="B120" s="135" t="s">
        <v>4210</v>
      </c>
      <c r="C120" s="97" t="s">
        <v>81</v>
      </c>
      <c r="D120" s="90" t="s">
        <v>4211</v>
      </c>
      <c r="E120" s="547" t="s">
        <v>4212</v>
      </c>
      <c r="F120" s="90"/>
      <c r="G120" s="540">
        <v>1.0</v>
      </c>
      <c r="H120" s="294">
        <v>1.0</v>
      </c>
      <c r="I120" s="202">
        <v>1.0</v>
      </c>
      <c r="J120" s="202">
        <v>10.0</v>
      </c>
      <c r="K120" s="202">
        <v>10.0</v>
      </c>
      <c r="L120" s="130" t="s">
        <v>87</v>
      </c>
      <c r="M120" s="428"/>
      <c r="N120" s="428"/>
      <c r="O120" s="428"/>
      <c r="P120" s="428"/>
      <c r="Q120" s="428"/>
      <c r="R120" s="428"/>
      <c r="S120" s="428"/>
      <c r="T120" s="428"/>
      <c r="U120" s="428"/>
      <c r="V120" s="428"/>
      <c r="W120" s="428"/>
      <c r="X120" s="428"/>
      <c r="Y120" s="428"/>
      <c r="Z120" s="428"/>
    </row>
    <row r="121" ht="11.25" customHeight="1">
      <c r="A121" s="135" t="s">
        <v>1544</v>
      </c>
      <c r="B121" s="135" t="s">
        <v>1545</v>
      </c>
      <c r="C121" s="97" t="s">
        <v>100</v>
      </c>
      <c r="D121" s="135" t="s">
        <v>4213</v>
      </c>
      <c r="E121" s="135" t="s">
        <v>4214</v>
      </c>
      <c r="F121" s="135" t="s">
        <v>4215</v>
      </c>
      <c r="G121" s="97">
        <v>2.0</v>
      </c>
      <c r="H121" s="294">
        <v>2.0</v>
      </c>
      <c r="I121" s="101">
        <v>4.0</v>
      </c>
      <c r="J121" s="101">
        <v>20.0</v>
      </c>
      <c r="K121" s="101">
        <v>10.0</v>
      </c>
      <c r="L121" s="103" t="s">
        <v>99</v>
      </c>
      <c r="M121" s="104"/>
      <c r="N121" s="73"/>
      <c r="O121" s="73"/>
      <c r="P121" s="73"/>
      <c r="Q121" s="73"/>
      <c r="R121" s="73"/>
      <c r="S121" s="73"/>
      <c r="T121" s="73"/>
      <c r="U121" s="73"/>
      <c r="V121" s="73"/>
      <c r="W121" s="73"/>
      <c r="X121" s="73"/>
      <c r="Y121" s="73"/>
      <c r="Z121" s="73"/>
    </row>
    <row r="122" ht="11.25" customHeight="1">
      <c r="A122" s="135" t="s">
        <v>1544</v>
      </c>
      <c r="B122" s="135"/>
      <c r="C122" s="112" t="s">
        <v>100</v>
      </c>
      <c r="D122" s="135" t="s">
        <v>4216</v>
      </c>
      <c r="E122" s="135" t="s">
        <v>4217</v>
      </c>
      <c r="F122" s="135" t="s">
        <v>4218</v>
      </c>
      <c r="G122" s="97">
        <v>2.0</v>
      </c>
      <c r="H122" s="294">
        <v>2.0</v>
      </c>
      <c r="I122" s="101">
        <v>4.0</v>
      </c>
      <c r="J122" s="101">
        <v>20.0</v>
      </c>
      <c r="K122" s="101">
        <v>10.0</v>
      </c>
      <c r="L122" s="103" t="s">
        <v>99</v>
      </c>
      <c r="M122" s="104"/>
      <c r="N122" s="73"/>
      <c r="O122" s="73"/>
      <c r="P122" s="73"/>
      <c r="Q122" s="73"/>
      <c r="R122" s="73"/>
      <c r="S122" s="73"/>
      <c r="T122" s="73"/>
      <c r="U122" s="73"/>
      <c r="V122" s="73"/>
      <c r="W122" s="73"/>
      <c r="X122" s="73"/>
      <c r="Y122" s="73"/>
      <c r="Z122" s="73"/>
    </row>
    <row r="123" ht="11.25" customHeight="1">
      <c r="A123" s="135" t="s">
        <v>1544</v>
      </c>
      <c r="B123" s="135"/>
      <c r="C123" s="112" t="s">
        <v>100</v>
      </c>
      <c r="D123" s="135" t="s">
        <v>4219</v>
      </c>
      <c r="E123" s="135" t="s">
        <v>4220</v>
      </c>
      <c r="F123" s="135" t="s">
        <v>4221</v>
      </c>
      <c r="G123" s="97">
        <v>2.0</v>
      </c>
      <c r="H123" s="294">
        <v>2.0</v>
      </c>
      <c r="I123" s="101">
        <v>4.0</v>
      </c>
      <c r="J123" s="101">
        <v>20.0</v>
      </c>
      <c r="K123" s="101">
        <v>10.0</v>
      </c>
      <c r="L123" s="103" t="s">
        <v>99</v>
      </c>
      <c r="M123" s="104"/>
      <c r="N123" s="73"/>
      <c r="O123" s="73"/>
      <c r="P123" s="73"/>
      <c r="Q123" s="73"/>
      <c r="R123" s="73"/>
      <c r="S123" s="73"/>
      <c r="T123" s="73"/>
      <c r="U123" s="73"/>
      <c r="V123" s="73"/>
      <c r="W123" s="73"/>
      <c r="X123" s="73"/>
      <c r="Y123" s="73"/>
      <c r="Z123" s="73"/>
    </row>
    <row r="124" ht="11.25" customHeight="1">
      <c r="A124" s="135" t="s">
        <v>1544</v>
      </c>
      <c r="B124" s="135"/>
      <c r="C124" s="112" t="s">
        <v>100</v>
      </c>
      <c r="D124" s="135" t="s">
        <v>4222</v>
      </c>
      <c r="E124" s="135" t="s">
        <v>4223</v>
      </c>
      <c r="F124" s="135" t="s">
        <v>4224</v>
      </c>
      <c r="G124" s="97">
        <v>2.0</v>
      </c>
      <c r="H124" s="294">
        <v>2.0</v>
      </c>
      <c r="I124" s="101">
        <v>4.0</v>
      </c>
      <c r="J124" s="101">
        <v>20.0</v>
      </c>
      <c r="K124" s="101">
        <v>10.0</v>
      </c>
      <c r="L124" s="103" t="s">
        <v>99</v>
      </c>
      <c r="M124" s="104"/>
      <c r="N124" s="73"/>
      <c r="O124" s="73"/>
      <c r="P124" s="73"/>
      <c r="Q124" s="73"/>
      <c r="R124" s="73"/>
      <c r="S124" s="73"/>
      <c r="T124" s="73"/>
      <c r="U124" s="73"/>
      <c r="V124" s="73"/>
      <c r="W124" s="73"/>
      <c r="X124" s="73"/>
      <c r="Y124" s="73"/>
      <c r="Z124" s="73"/>
    </row>
    <row r="125" ht="11.25" customHeight="1">
      <c r="A125" s="135" t="s">
        <v>1544</v>
      </c>
      <c r="B125" s="135"/>
      <c r="C125" s="112" t="s">
        <v>100</v>
      </c>
      <c r="D125" s="135" t="s">
        <v>4225</v>
      </c>
      <c r="E125" s="135" t="s">
        <v>4226</v>
      </c>
      <c r="F125" s="135" t="s">
        <v>4227</v>
      </c>
      <c r="G125" s="97">
        <v>2.0</v>
      </c>
      <c r="H125" s="294">
        <v>2.0</v>
      </c>
      <c r="I125" s="101">
        <v>4.0</v>
      </c>
      <c r="J125" s="101">
        <v>20.0</v>
      </c>
      <c r="K125" s="101">
        <v>10.0</v>
      </c>
      <c r="L125" s="103" t="s">
        <v>99</v>
      </c>
      <c r="M125" s="104"/>
      <c r="N125" s="73"/>
      <c r="O125" s="73"/>
      <c r="P125" s="73"/>
      <c r="Q125" s="73"/>
      <c r="R125" s="73"/>
      <c r="S125" s="73"/>
      <c r="T125" s="73"/>
      <c r="U125" s="73"/>
      <c r="V125" s="73"/>
      <c r="W125" s="73"/>
      <c r="X125" s="73"/>
      <c r="Y125" s="73"/>
      <c r="Z125" s="73"/>
    </row>
    <row r="126" ht="11.25" customHeight="1">
      <c r="A126" s="135" t="s">
        <v>1544</v>
      </c>
      <c r="B126" s="135"/>
      <c r="C126" s="112" t="s">
        <v>100</v>
      </c>
      <c r="D126" s="135" t="s">
        <v>4228</v>
      </c>
      <c r="E126" s="135" t="s">
        <v>4229</v>
      </c>
      <c r="F126" s="135" t="s">
        <v>4230</v>
      </c>
      <c r="G126" s="97">
        <v>2.0</v>
      </c>
      <c r="H126" s="294">
        <v>2.0</v>
      </c>
      <c r="I126" s="101">
        <v>4.0</v>
      </c>
      <c r="J126" s="101">
        <v>20.0</v>
      </c>
      <c r="K126" s="101">
        <v>10.0</v>
      </c>
      <c r="L126" s="103" t="s">
        <v>99</v>
      </c>
      <c r="M126" s="104"/>
      <c r="N126" s="73"/>
      <c r="O126" s="73"/>
      <c r="P126" s="73"/>
      <c r="Q126" s="73"/>
      <c r="R126" s="73"/>
      <c r="S126" s="73"/>
      <c r="T126" s="73"/>
      <c r="U126" s="73"/>
      <c r="V126" s="73"/>
      <c r="W126" s="73"/>
      <c r="X126" s="73"/>
      <c r="Y126" s="73"/>
      <c r="Z126" s="73"/>
    </row>
    <row r="127" ht="11.25" customHeight="1">
      <c r="A127" s="135" t="s">
        <v>1544</v>
      </c>
      <c r="B127" s="135"/>
      <c r="C127" s="112" t="s">
        <v>100</v>
      </c>
      <c r="D127" s="135" t="s">
        <v>4231</v>
      </c>
      <c r="E127" s="135" t="s">
        <v>4232</v>
      </c>
      <c r="F127" s="135" t="s">
        <v>4233</v>
      </c>
      <c r="G127" s="97">
        <v>2.0</v>
      </c>
      <c r="H127" s="294">
        <v>2.0</v>
      </c>
      <c r="I127" s="101">
        <v>4.0</v>
      </c>
      <c r="J127" s="101">
        <v>20.0</v>
      </c>
      <c r="K127" s="101">
        <v>10.0</v>
      </c>
      <c r="L127" s="103" t="s">
        <v>99</v>
      </c>
      <c r="M127" s="104"/>
      <c r="N127" s="73"/>
      <c r="O127" s="73"/>
      <c r="P127" s="73"/>
      <c r="Q127" s="73"/>
      <c r="R127" s="73"/>
      <c r="S127" s="73"/>
      <c r="T127" s="73"/>
      <c r="U127" s="73"/>
      <c r="V127" s="73"/>
      <c r="W127" s="73"/>
      <c r="X127" s="73"/>
      <c r="Y127" s="73"/>
      <c r="Z127" s="73"/>
    </row>
    <row r="128" ht="11.25" customHeight="1">
      <c r="A128" s="135" t="s">
        <v>1544</v>
      </c>
      <c r="B128" s="135"/>
      <c r="C128" s="112" t="s">
        <v>100</v>
      </c>
      <c r="D128" s="135" t="s">
        <v>4234</v>
      </c>
      <c r="E128" s="135" t="s">
        <v>4235</v>
      </c>
      <c r="F128" s="135" t="s">
        <v>4236</v>
      </c>
      <c r="G128" s="97">
        <v>2.0</v>
      </c>
      <c r="H128" s="294">
        <v>2.0</v>
      </c>
      <c r="I128" s="101">
        <v>4.0</v>
      </c>
      <c r="J128" s="101">
        <v>10.0</v>
      </c>
      <c r="K128" s="101">
        <v>5.0</v>
      </c>
      <c r="L128" s="103" t="s">
        <v>99</v>
      </c>
      <c r="M128" s="104"/>
      <c r="N128" s="73"/>
      <c r="O128" s="73"/>
      <c r="P128" s="73"/>
      <c r="Q128" s="73"/>
      <c r="R128" s="73"/>
      <c r="S128" s="73"/>
      <c r="T128" s="73"/>
      <c r="U128" s="73"/>
      <c r="V128" s="73"/>
      <c r="W128" s="73"/>
      <c r="X128" s="73"/>
      <c r="Y128" s="73"/>
      <c r="Z128" s="73"/>
    </row>
    <row r="129" ht="11.25" customHeight="1">
      <c r="A129" s="135" t="s">
        <v>1544</v>
      </c>
      <c r="B129" s="135"/>
      <c r="C129" s="112" t="s">
        <v>100</v>
      </c>
      <c r="D129" s="135" t="s">
        <v>4237</v>
      </c>
      <c r="E129" s="135" t="s">
        <v>4238</v>
      </c>
      <c r="F129" s="135" t="s">
        <v>4239</v>
      </c>
      <c r="G129" s="97">
        <v>2.0</v>
      </c>
      <c r="H129" s="294">
        <v>2.0</v>
      </c>
      <c r="I129" s="101">
        <v>4.0</v>
      </c>
      <c r="J129" s="101">
        <v>10.0</v>
      </c>
      <c r="K129" s="101">
        <v>5.0</v>
      </c>
      <c r="L129" s="103" t="s">
        <v>99</v>
      </c>
      <c r="M129" s="104"/>
      <c r="N129" s="73"/>
      <c r="O129" s="73"/>
      <c r="P129" s="73"/>
      <c r="Q129" s="73"/>
      <c r="R129" s="73"/>
      <c r="S129" s="73"/>
      <c r="T129" s="73"/>
      <c r="U129" s="73"/>
      <c r="V129" s="73"/>
      <c r="W129" s="73"/>
      <c r="X129" s="73"/>
      <c r="Y129" s="73"/>
      <c r="Z129" s="73"/>
    </row>
    <row r="130" ht="11.25" customHeight="1">
      <c r="A130" s="135" t="s">
        <v>1544</v>
      </c>
      <c r="B130" s="135"/>
      <c r="C130" s="112" t="s">
        <v>100</v>
      </c>
      <c r="D130" s="135" t="s">
        <v>4240</v>
      </c>
      <c r="E130" s="135" t="s">
        <v>4241</v>
      </c>
      <c r="F130" s="135" t="s">
        <v>4242</v>
      </c>
      <c r="G130" s="97">
        <v>2.0</v>
      </c>
      <c r="H130" s="294">
        <v>2.0</v>
      </c>
      <c r="I130" s="101">
        <v>4.0</v>
      </c>
      <c r="J130" s="101">
        <v>20.0</v>
      </c>
      <c r="K130" s="101">
        <v>10.0</v>
      </c>
      <c r="L130" s="103" t="s">
        <v>99</v>
      </c>
      <c r="M130" s="104"/>
      <c r="N130" s="73"/>
      <c r="O130" s="73"/>
      <c r="P130" s="73"/>
      <c r="Q130" s="73"/>
      <c r="R130" s="73"/>
      <c r="S130" s="73"/>
      <c r="T130" s="73"/>
      <c r="U130" s="73"/>
      <c r="V130" s="73"/>
      <c r="W130" s="73"/>
      <c r="X130" s="73"/>
      <c r="Y130" s="73"/>
      <c r="Z130" s="73"/>
    </row>
    <row r="131" ht="11.25" customHeight="1">
      <c r="A131" s="135" t="s">
        <v>1544</v>
      </c>
      <c r="B131" s="135"/>
      <c r="C131" s="112" t="s">
        <v>100</v>
      </c>
      <c r="D131" s="135" t="s">
        <v>4243</v>
      </c>
      <c r="E131" s="135" t="s">
        <v>4244</v>
      </c>
      <c r="F131" s="135" t="s">
        <v>4245</v>
      </c>
      <c r="G131" s="97">
        <v>2.0</v>
      </c>
      <c r="H131" s="294">
        <v>2.0</v>
      </c>
      <c r="I131" s="101">
        <v>4.0</v>
      </c>
      <c r="J131" s="101">
        <v>10.0</v>
      </c>
      <c r="K131" s="101">
        <v>5.0</v>
      </c>
      <c r="L131" s="103" t="s">
        <v>99</v>
      </c>
      <c r="M131" s="104"/>
      <c r="N131" s="73"/>
      <c r="O131" s="73"/>
      <c r="P131" s="73"/>
      <c r="Q131" s="73"/>
      <c r="R131" s="73"/>
      <c r="S131" s="73"/>
      <c r="T131" s="73"/>
      <c r="U131" s="73"/>
      <c r="V131" s="73"/>
      <c r="W131" s="73"/>
      <c r="X131" s="73"/>
      <c r="Y131" s="73"/>
      <c r="Z131" s="73"/>
    </row>
    <row r="132" ht="11.25" customHeight="1">
      <c r="A132" s="135" t="s">
        <v>1544</v>
      </c>
      <c r="B132" s="135"/>
      <c r="C132" s="112" t="s">
        <v>100</v>
      </c>
      <c r="D132" s="135" t="s">
        <v>4246</v>
      </c>
      <c r="E132" s="135" t="s">
        <v>4247</v>
      </c>
      <c r="F132" s="135" t="s">
        <v>4077</v>
      </c>
      <c r="G132" s="97">
        <v>2.0</v>
      </c>
      <c r="H132" s="294">
        <v>2.0</v>
      </c>
      <c r="I132" s="101">
        <v>4.0</v>
      </c>
      <c r="J132" s="101">
        <v>10.0</v>
      </c>
      <c r="K132" s="101">
        <v>5.0</v>
      </c>
      <c r="L132" s="103" t="s">
        <v>99</v>
      </c>
      <c r="M132" s="104"/>
      <c r="N132" s="73"/>
      <c r="O132" s="73"/>
      <c r="P132" s="73"/>
      <c r="Q132" s="73"/>
      <c r="R132" s="73"/>
      <c r="S132" s="73"/>
      <c r="T132" s="73"/>
      <c r="U132" s="73"/>
      <c r="V132" s="73"/>
      <c r="W132" s="73"/>
      <c r="X132" s="73"/>
      <c r="Y132" s="73"/>
      <c r="Z132" s="73"/>
    </row>
    <row r="133" ht="11.25" customHeight="1">
      <c r="A133" s="135" t="s">
        <v>1544</v>
      </c>
      <c r="B133" s="135"/>
      <c r="C133" s="112" t="s">
        <v>100</v>
      </c>
      <c r="D133" s="135" t="s">
        <v>4248</v>
      </c>
      <c r="E133" s="135" t="s">
        <v>4249</v>
      </c>
      <c r="F133" s="135" t="s">
        <v>4250</v>
      </c>
      <c r="G133" s="97">
        <v>2.0</v>
      </c>
      <c r="H133" s="294">
        <v>2.0</v>
      </c>
      <c r="I133" s="101">
        <v>4.0</v>
      </c>
      <c r="J133" s="101">
        <v>10.0</v>
      </c>
      <c r="K133" s="101">
        <v>5.0</v>
      </c>
      <c r="L133" s="103" t="s">
        <v>99</v>
      </c>
      <c r="M133" s="104"/>
      <c r="N133" s="73"/>
      <c r="O133" s="73"/>
      <c r="P133" s="73"/>
      <c r="Q133" s="73"/>
      <c r="R133" s="73"/>
      <c r="S133" s="73"/>
      <c r="T133" s="73"/>
      <c r="U133" s="73"/>
      <c r="V133" s="73"/>
      <c r="W133" s="73"/>
      <c r="X133" s="73"/>
      <c r="Y133" s="73"/>
      <c r="Z133" s="73"/>
    </row>
    <row r="134" ht="11.25" customHeight="1">
      <c r="A134" s="135" t="s">
        <v>4251</v>
      </c>
      <c r="B134" s="135" t="s">
        <v>4252</v>
      </c>
      <c r="C134" s="112" t="s">
        <v>100</v>
      </c>
      <c r="D134" s="135" t="s">
        <v>4253</v>
      </c>
      <c r="E134" s="135" t="s">
        <v>4254</v>
      </c>
      <c r="F134" s="135" t="s">
        <v>4077</v>
      </c>
      <c r="G134" s="97">
        <v>4.0</v>
      </c>
      <c r="H134" s="294">
        <v>4.0</v>
      </c>
      <c r="I134" s="101">
        <v>6.0</v>
      </c>
      <c r="J134" s="101">
        <v>10.0</v>
      </c>
      <c r="K134" s="101">
        <v>2.5</v>
      </c>
      <c r="L134" s="103" t="s">
        <v>99</v>
      </c>
      <c r="M134" s="104"/>
      <c r="N134" s="73"/>
      <c r="O134" s="73"/>
      <c r="P134" s="73"/>
      <c r="Q134" s="73"/>
      <c r="R134" s="73"/>
      <c r="S134" s="73"/>
      <c r="T134" s="73"/>
      <c r="U134" s="73"/>
      <c r="V134" s="73"/>
      <c r="W134" s="73"/>
      <c r="X134" s="73"/>
      <c r="Y134" s="73"/>
      <c r="Z134" s="73"/>
    </row>
    <row r="135" ht="11.25" customHeight="1">
      <c r="A135" s="135" t="s">
        <v>4255</v>
      </c>
      <c r="B135" s="135" t="s">
        <v>4256</v>
      </c>
      <c r="C135" s="97" t="s">
        <v>100</v>
      </c>
      <c r="D135" s="135" t="s">
        <v>4257</v>
      </c>
      <c r="E135" s="135" t="s">
        <v>4258</v>
      </c>
      <c r="F135" s="135"/>
      <c r="G135" s="97">
        <v>2.0</v>
      </c>
      <c r="H135" s="294">
        <v>2.0</v>
      </c>
      <c r="I135" s="101">
        <v>2.0</v>
      </c>
      <c r="J135" s="101">
        <v>20.0</v>
      </c>
      <c r="K135" s="101">
        <v>10.0</v>
      </c>
      <c r="L135" s="103" t="s">
        <v>99</v>
      </c>
      <c r="M135" s="104"/>
      <c r="N135" s="73"/>
      <c r="O135" s="73"/>
      <c r="P135" s="73"/>
      <c r="Q135" s="73"/>
      <c r="R135" s="73"/>
      <c r="S135" s="73"/>
      <c r="T135" s="73"/>
      <c r="U135" s="73"/>
      <c r="V135" s="73"/>
      <c r="W135" s="73"/>
      <c r="X135" s="73"/>
      <c r="Y135" s="73"/>
      <c r="Z135" s="73"/>
    </row>
    <row r="136" ht="11.25" customHeight="1">
      <c r="A136" s="135" t="s">
        <v>4259</v>
      </c>
      <c r="B136" s="135" t="s">
        <v>4260</v>
      </c>
      <c r="C136" s="97" t="s">
        <v>100</v>
      </c>
      <c r="D136" s="135" t="s">
        <v>4261</v>
      </c>
      <c r="E136" s="135" t="s">
        <v>4262</v>
      </c>
      <c r="F136" s="135"/>
      <c r="G136" s="97">
        <v>15.0</v>
      </c>
      <c r="H136" s="294">
        <v>2.0</v>
      </c>
      <c r="I136" s="101">
        <v>15.0</v>
      </c>
      <c r="J136" s="101">
        <v>20.0</v>
      </c>
      <c r="K136" s="101">
        <v>1.5</v>
      </c>
      <c r="L136" s="103" t="s">
        <v>99</v>
      </c>
      <c r="M136" s="104"/>
      <c r="N136" s="73"/>
      <c r="O136" s="73"/>
      <c r="P136" s="73"/>
      <c r="Q136" s="73"/>
      <c r="R136" s="73"/>
      <c r="S136" s="73"/>
      <c r="T136" s="73"/>
      <c r="U136" s="73"/>
      <c r="V136" s="73"/>
      <c r="W136" s="73"/>
      <c r="X136" s="73"/>
      <c r="Y136" s="73"/>
      <c r="Z136" s="73"/>
    </row>
    <row r="137" ht="11.25" customHeight="1">
      <c r="A137" s="135" t="s">
        <v>4259</v>
      </c>
      <c r="B137" s="135"/>
      <c r="C137" s="97" t="s">
        <v>100</v>
      </c>
      <c r="D137" s="135" t="s">
        <v>4263</v>
      </c>
      <c r="E137" s="135" t="s">
        <v>4264</v>
      </c>
      <c r="F137" s="135"/>
      <c r="G137" s="97">
        <v>15.0</v>
      </c>
      <c r="H137" s="294"/>
      <c r="I137" s="101">
        <v>15.0</v>
      </c>
      <c r="J137" s="101">
        <v>20.0</v>
      </c>
      <c r="K137" s="101">
        <v>1.5</v>
      </c>
      <c r="L137" s="103" t="s">
        <v>99</v>
      </c>
      <c r="M137" s="104"/>
      <c r="N137" s="73"/>
      <c r="O137" s="73"/>
      <c r="P137" s="73"/>
      <c r="Q137" s="73"/>
      <c r="R137" s="73"/>
      <c r="S137" s="73"/>
      <c r="T137" s="73"/>
      <c r="U137" s="73"/>
      <c r="V137" s="73"/>
      <c r="W137" s="73"/>
      <c r="X137" s="73"/>
      <c r="Y137" s="73"/>
      <c r="Z137" s="73"/>
    </row>
    <row r="138" ht="11.25" customHeight="1">
      <c r="A138" s="135" t="s">
        <v>4259</v>
      </c>
      <c r="B138" s="135"/>
      <c r="C138" s="97" t="s">
        <v>100</v>
      </c>
      <c r="D138" s="135" t="s">
        <v>4265</v>
      </c>
      <c r="E138" s="135" t="s">
        <v>4266</v>
      </c>
      <c r="F138" s="135"/>
      <c r="G138" s="97">
        <v>15.0</v>
      </c>
      <c r="H138" s="294"/>
      <c r="I138" s="101">
        <v>15.0</v>
      </c>
      <c r="J138" s="101">
        <v>20.0</v>
      </c>
      <c r="K138" s="101">
        <v>1.5</v>
      </c>
      <c r="L138" s="103" t="s">
        <v>99</v>
      </c>
      <c r="M138" s="104"/>
      <c r="N138" s="73"/>
      <c r="O138" s="73"/>
      <c r="P138" s="73"/>
      <c r="Q138" s="73"/>
      <c r="R138" s="73"/>
      <c r="S138" s="73"/>
      <c r="T138" s="73"/>
      <c r="U138" s="73"/>
      <c r="V138" s="73"/>
      <c r="W138" s="73"/>
      <c r="X138" s="73"/>
      <c r="Y138" s="73"/>
      <c r="Z138" s="73"/>
    </row>
    <row r="139" ht="11.25" customHeight="1">
      <c r="A139" s="135" t="s">
        <v>4267</v>
      </c>
      <c r="B139" s="135" t="s">
        <v>4268</v>
      </c>
      <c r="C139" s="97" t="s">
        <v>100</v>
      </c>
      <c r="D139" s="135" t="s">
        <v>4269</v>
      </c>
      <c r="E139" s="135" t="s">
        <v>4270</v>
      </c>
      <c r="F139" s="135"/>
      <c r="G139" s="97">
        <v>2.0</v>
      </c>
      <c r="H139" s="539">
        <v>2.0</v>
      </c>
      <c r="I139" s="101">
        <v>2.0</v>
      </c>
      <c r="J139" s="101">
        <v>20.0</v>
      </c>
      <c r="K139" s="101">
        <v>10.0</v>
      </c>
      <c r="L139" s="103" t="s">
        <v>99</v>
      </c>
      <c r="M139" s="104"/>
      <c r="N139" s="73"/>
      <c r="O139" s="73"/>
      <c r="P139" s="73"/>
      <c r="Q139" s="73"/>
      <c r="R139" s="73"/>
      <c r="S139" s="73"/>
      <c r="T139" s="73"/>
      <c r="U139" s="73"/>
      <c r="V139" s="73"/>
      <c r="W139" s="73"/>
      <c r="X139" s="73"/>
      <c r="Y139" s="73"/>
      <c r="Z139" s="73"/>
    </row>
    <row r="140" ht="11.25" customHeight="1">
      <c r="A140" s="135" t="s">
        <v>4267</v>
      </c>
      <c r="B140" s="135"/>
      <c r="C140" s="97" t="s">
        <v>100</v>
      </c>
      <c r="D140" s="135" t="s">
        <v>4271</v>
      </c>
      <c r="E140" s="135" t="s">
        <v>4272</v>
      </c>
      <c r="F140" s="135"/>
      <c r="G140" s="97">
        <v>2.0</v>
      </c>
      <c r="H140" s="539">
        <v>2.0</v>
      </c>
      <c r="I140" s="101">
        <v>2.0</v>
      </c>
      <c r="J140" s="101">
        <v>20.0</v>
      </c>
      <c r="K140" s="101">
        <v>10.0</v>
      </c>
      <c r="L140" s="103" t="s">
        <v>99</v>
      </c>
      <c r="M140" s="104"/>
      <c r="N140" s="73"/>
      <c r="O140" s="73"/>
      <c r="P140" s="73"/>
      <c r="Q140" s="73"/>
      <c r="R140" s="73"/>
      <c r="S140" s="73"/>
      <c r="T140" s="73"/>
      <c r="U140" s="73"/>
      <c r="V140" s="73"/>
      <c r="W140" s="73"/>
      <c r="X140" s="73"/>
      <c r="Y140" s="73"/>
      <c r="Z140" s="73"/>
    </row>
    <row r="141" ht="11.25" customHeight="1">
      <c r="A141" s="135" t="s">
        <v>4267</v>
      </c>
      <c r="B141" s="135" t="s">
        <v>4273</v>
      </c>
      <c r="C141" s="97" t="s">
        <v>100</v>
      </c>
      <c r="D141" s="135" t="s">
        <v>4274</v>
      </c>
      <c r="E141" s="135" t="s">
        <v>4275</v>
      </c>
      <c r="F141" s="135"/>
      <c r="G141" s="97">
        <v>2.0</v>
      </c>
      <c r="H141" s="539">
        <v>2.0</v>
      </c>
      <c r="I141" s="101">
        <v>2.0</v>
      </c>
      <c r="J141" s="101">
        <v>20.0</v>
      </c>
      <c r="K141" s="101">
        <v>10.0</v>
      </c>
      <c r="L141" s="103" t="s">
        <v>99</v>
      </c>
      <c r="M141" s="104"/>
      <c r="N141" s="73"/>
      <c r="O141" s="73"/>
      <c r="P141" s="73"/>
      <c r="Q141" s="73"/>
      <c r="R141" s="73"/>
      <c r="S141" s="73"/>
      <c r="T141" s="73"/>
      <c r="U141" s="73"/>
      <c r="V141" s="73"/>
      <c r="W141" s="73"/>
      <c r="X141" s="73"/>
      <c r="Y141" s="73"/>
      <c r="Z141" s="73"/>
    </row>
    <row r="142" ht="11.25" customHeight="1">
      <c r="A142" s="295" t="s">
        <v>4276</v>
      </c>
      <c r="B142" s="295" t="s">
        <v>4277</v>
      </c>
      <c r="C142" s="160" t="s">
        <v>4278</v>
      </c>
      <c r="D142" s="90" t="s">
        <v>4279</v>
      </c>
      <c r="E142" s="90" t="s">
        <v>4280</v>
      </c>
      <c r="F142" s="90"/>
      <c r="G142" s="220">
        <v>18.0</v>
      </c>
      <c r="H142" s="541"/>
      <c r="I142" s="202">
        <v>18.0</v>
      </c>
      <c r="J142" s="202">
        <v>20.0</v>
      </c>
      <c r="K142" s="202">
        <v>1.11</v>
      </c>
      <c r="L142" s="190" t="s">
        <v>99</v>
      </c>
      <c r="M142" s="428"/>
      <c r="N142" s="428"/>
      <c r="O142" s="428"/>
      <c r="P142" s="428"/>
      <c r="Q142" s="428"/>
      <c r="R142" s="428"/>
      <c r="S142" s="428"/>
      <c r="T142" s="428"/>
      <c r="U142" s="428"/>
      <c r="V142" s="428"/>
      <c r="W142" s="428"/>
      <c r="X142" s="428"/>
      <c r="Y142" s="428"/>
      <c r="Z142" s="428"/>
    </row>
    <row r="143" ht="11.25" customHeight="1">
      <c r="A143" s="295" t="s">
        <v>4276</v>
      </c>
      <c r="B143" s="135"/>
      <c r="C143" s="97" t="s">
        <v>100</v>
      </c>
      <c r="D143" s="135" t="s">
        <v>4281</v>
      </c>
      <c r="E143" s="304" t="s">
        <v>4282</v>
      </c>
      <c r="F143" s="135"/>
      <c r="G143" s="97">
        <v>18.0</v>
      </c>
      <c r="H143" s="294"/>
      <c r="I143" s="101">
        <v>18.0</v>
      </c>
      <c r="J143" s="101">
        <v>20.0</v>
      </c>
      <c r="K143" s="101">
        <v>1.11</v>
      </c>
      <c r="L143" s="190" t="s">
        <v>99</v>
      </c>
      <c r="M143" s="428"/>
      <c r="N143" s="428"/>
      <c r="O143" s="428"/>
      <c r="P143" s="428"/>
      <c r="Q143" s="428"/>
      <c r="R143" s="428"/>
      <c r="S143" s="428"/>
      <c r="T143" s="428"/>
      <c r="U143" s="428"/>
      <c r="V143" s="428"/>
      <c r="W143" s="428"/>
      <c r="X143" s="428"/>
      <c r="Y143" s="428"/>
      <c r="Z143" s="428"/>
    </row>
    <row r="144" ht="11.25" customHeight="1">
      <c r="A144" s="295" t="s">
        <v>4255</v>
      </c>
      <c r="B144" s="295" t="s">
        <v>4256</v>
      </c>
      <c r="C144" s="160" t="s">
        <v>100</v>
      </c>
      <c r="D144" s="90" t="s">
        <v>4257</v>
      </c>
      <c r="E144" s="547" t="s">
        <v>4258</v>
      </c>
      <c r="F144" s="90"/>
      <c r="G144" s="220">
        <v>2.0</v>
      </c>
      <c r="H144" s="541">
        <v>2.0</v>
      </c>
      <c r="I144" s="202">
        <v>2.0</v>
      </c>
      <c r="J144" s="202">
        <v>20.0</v>
      </c>
      <c r="K144" s="202">
        <v>10.0</v>
      </c>
      <c r="L144" s="190" t="s">
        <v>102</v>
      </c>
      <c r="M144" s="428"/>
      <c r="N144" s="428"/>
      <c r="O144" s="428"/>
      <c r="P144" s="428"/>
      <c r="Q144" s="428"/>
      <c r="R144" s="428"/>
      <c r="S144" s="428"/>
      <c r="T144" s="428"/>
      <c r="U144" s="428"/>
      <c r="V144" s="428"/>
      <c r="W144" s="428"/>
      <c r="X144" s="428"/>
      <c r="Y144" s="428"/>
      <c r="Z144" s="428"/>
    </row>
    <row r="145" ht="11.25" customHeight="1">
      <c r="A145" s="295" t="s">
        <v>4259</v>
      </c>
      <c r="B145" s="295" t="s">
        <v>4260</v>
      </c>
      <c r="C145" s="160" t="s">
        <v>100</v>
      </c>
      <c r="D145" s="135" t="s">
        <v>4261</v>
      </c>
      <c r="E145" s="304" t="s">
        <v>4262</v>
      </c>
      <c r="F145" s="135"/>
      <c r="G145" s="98">
        <v>15.0</v>
      </c>
      <c r="H145" s="316">
        <v>2.0</v>
      </c>
      <c r="I145" s="202">
        <v>15.0</v>
      </c>
      <c r="J145" s="202">
        <v>20.0</v>
      </c>
      <c r="K145" s="202">
        <v>1.5</v>
      </c>
      <c r="L145" s="190" t="s">
        <v>102</v>
      </c>
      <c r="M145" s="428"/>
      <c r="N145" s="428"/>
      <c r="O145" s="428"/>
      <c r="P145" s="428"/>
      <c r="Q145" s="428"/>
      <c r="R145" s="428"/>
      <c r="S145" s="428"/>
      <c r="T145" s="428"/>
      <c r="U145" s="428"/>
      <c r="V145" s="428"/>
      <c r="W145" s="428"/>
      <c r="X145" s="428"/>
      <c r="Y145" s="428"/>
      <c r="Z145" s="428"/>
    </row>
    <row r="146" ht="11.25" customHeight="1">
      <c r="A146" s="295" t="s">
        <v>4259</v>
      </c>
      <c r="B146" s="295"/>
      <c r="C146" s="160" t="s">
        <v>100</v>
      </c>
      <c r="D146" s="135" t="s">
        <v>4263</v>
      </c>
      <c r="E146" s="304" t="s">
        <v>4264</v>
      </c>
      <c r="F146" s="135"/>
      <c r="G146" s="98">
        <v>15.0</v>
      </c>
      <c r="H146" s="316"/>
      <c r="I146" s="202">
        <v>15.0</v>
      </c>
      <c r="J146" s="202">
        <v>20.0</v>
      </c>
      <c r="K146" s="202">
        <v>1.5</v>
      </c>
      <c r="L146" s="190" t="s">
        <v>102</v>
      </c>
      <c r="M146" s="428"/>
      <c r="N146" s="428"/>
      <c r="O146" s="428"/>
      <c r="P146" s="428"/>
      <c r="Q146" s="428"/>
      <c r="R146" s="428"/>
      <c r="S146" s="428"/>
      <c r="T146" s="428"/>
      <c r="U146" s="428"/>
      <c r="V146" s="428"/>
      <c r="W146" s="428"/>
      <c r="X146" s="428"/>
      <c r="Y146" s="428"/>
      <c r="Z146" s="428"/>
    </row>
    <row r="147" ht="11.25" customHeight="1">
      <c r="A147" s="295" t="s">
        <v>4259</v>
      </c>
      <c r="B147" s="295"/>
      <c r="C147" s="160" t="s">
        <v>100</v>
      </c>
      <c r="D147" s="135" t="s">
        <v>4265</v>
      </c>
      <c r="E147" s="304" t="s">
        <v>4266</v>
      </c>
      <c r="F147" s="135"/>
      <c r="G147" s="98">
        <v>15.0</v>
      </c>
      <c r="H147" s="316"/>
      <c r="I147" s="202">
        <v>15.0</v>
      </c>
      <c r="J147" s="202">
        <v>20.0</v>
      </c>
      <c r="K147" s="202">
        <v>1.5</v>
      </c>
      <c r="L147" s="190" t="s">
        <v>102</v>
      </c>
      <c r="M147" s="428"/>
      <c r="N147" s="428"/>
      <c r="O147" s="428"/>
      <c r="P147" s="428"/>
      <c r="Q147" s="428"/>
      <c r="R147" s="428"/>
      <c r="S147" s="428"/>
      <c r="T147" s="428"/>
      <c r="U147" s="428"/>
      <c r="V147" s="428"/>
      <c r="W147" s="428"/>
      <c r="X147" s="428"/>
      <c r="Y147" s="428"/>
      <c r="Z147" s="428"/>
    </row>
    <row r="148" ht="11.25" customHeight="1">
      <c r="A148" s="295" t="s">
        <v>4267</v>
      </c>
      <c r="B148" s="295" t="s">
        <v>4268</v>
      </c>
      <c r="C148" s="160" t="s">
        <v>100</v>
      </c>
      <c r="D148" s="295" t="s">
        <v>4269</v>
      </c>
      <c r="E148" s="304" t="s">
        <v>4270</v>
      </c>
      <c r="F148" s="295"/>
      <c r="G148" s="161">
        <v>2.0</v>
      </c>
      <c r="H148" s="305"/>
      <c r="I148" s="202">
        <v>2.0</v>
      </c>
      <c r="J148" s="202">
        <v>20.0</v>
      </c>
      <c r="K148" s="202">
        <v>10.0</v>
      </c>
      <c r="L148" s="190" t="s">
        <v>102</v>
      </c>
      <c r="M148" s="428"/>
      <c r="N148" s="428"/>
      <c r="O148" s="428"/>
      <c r="P148" s="428"/>
      <c r="Q148" s="428"/>
      <c r="R148" s="428"/>
      <c r="S148" s="428"/>
      <c r="T148" s="428"/>
      <c r="U148" s="428"/>
      <c r="V148" s="428"/>
      <c r="W148" s="428"/>
      <c r="X148" s="428"/>
      <c r="Y148" s="428"/>
      <c r="Z148" s="428"/>
    </row>
    <row r="149" ht="11.25" customHeight="1">
      <c r="A149" s="295" t="s">
        <v>4267</v>
      </c>
      <c r="B149" s="295"/>
      <c r="C149" s="160" t="s">
        <v>100</v>
      </c>
      <c r="D149" s="295" t="s">
        <v>4271</v>
      </c>
      <c r="E149" s="304" t="s">
        <v>4272</v>
      </c>
      <c r="F149" s="295"/>
      <c r="G149" s="161">
        <v>2.0</v>
      </c>
      <c r="H149" s="305"/>
      <c r="I149" s="202">
        <v>2.0</v>
      </c>
      <c r="J149" s="202">
        <v>20.0</v>
      </c>
      <c r="K149" s="202">
        <v>10.0</v>
      </c>
      <c r="L149" s="190" t="s">
        <v>102</v>
      </c>
      <c r="M149" s="428"/>
      <c r="N149" s="428"/>
      <c r="O149" s="428"/>
      <c r="P149" s="428"/>
      <c r="Q149" s="428"/>
      <c r="R149" s="428"/>
      <c r="S149" s="428"/>
      <c r="T149" s="428"/>
      <c r="U149" s="428"/>
      <c r="V149" s="428"/>
      <c r="W149" s="428"/>
      <c r="X149" s="428"/>
      <c r="Y149" s="428"/>
      <c r="Z149" s="428"/>
    </row>
    <row r="150" ht="11.25" customHeight="1">
      <c r="A150" s="295" t="s">
        <v>4267</v>
      </c>
      <c r="B150" s="295" t="s">
        <v>4273</v>
      </c>
      <c r="C150" s="160" t="s">
        <v>100</v>
      </c>
      <c r="D150" s="295" t="s">
        <v>4274</v>
      </c>
      <c r="E150" s="304" t="s">
        <v>4275</v>
      </c>
      <c r="F150" s="295"/>
      <c r="G150" s="161">
        <v>2.0</v>
      </c>
      <c r="H150" s="305"/>
      <c r="I150" s="202">
        <v>2.0</v>
      </c>
      <c r="J150" s="202">
        <v>20.0</v>
      </c>
      <c r="K150" s="202">
        <v>10.0</v>
      </c>
      <c r="L150" s="190" t="s">
        <v>102</v>
      </c>
      <c r="M150" s="428"/>
      <c r="N150" s="428"/>
      <c r="O150" s="428"/>
      <c r="P150" s="428"/>
      <c r="Q150" s="428"/>
      <c r="R150" s="428"/>
      <c r="S150" s="428"/>
      <c r="T150" s="428"/>
      <c r="U150" s="428"/>
      <c r="V150" s="428"/>
      <c r="W150" s="428"/>
      <c r="X150" s="428"/>
      <c r="Y150" s="428"/>
      <c r="Z150" s="428"/>
    </row>
    <row r="151" ht="11.25" customHeight="1">
      <c r="A151" s="295" t="s">
        <v>4276</v>
      </c>
      <c r="B151" s="295" t="s">
        <v>4277</v>
      </c>
      <c r="C151" s="160" t="s">
        <v>4278</v>
      </c>
      <c r="D151" s="295" t="s">
        <v>4279</v>
      </c>
      <c r="E151" s="304" t="s">
        <v>4280</v>
      </c>
      <c r="F151" s="295"/>
      <c r="G151" s="161">
        <v>18.0</v>
      </c>
      <c r="H151" s="305"/>
      <c r="I151" s="202">
        <v>18.0</v>
      </c>
      <c r="J151" s="202">
        <v>20.0</v>
      </c>
      <c r="K151" s="202">
        <v>1.11</v>
      </c>
      <c r="L151" s="190" t="s">
        <v>102</v>
      </c>
      <c r="M151" s="428"/>
      <c r="N151" s="428"/>
      <c r="O151" s="428"/>
      <c r="P151" s="428"/>
      <c r="Q151" s="428"/>
      <c r="R151" s="428"/>
      <c r="S151" s="428"/>
      <c r="T151" s="428"/>
      <c r="U151" s="428"/>
      <c r="V151" s="428"/>
      <c r="W151" s="428"/>
      <c r="X151" s="428"/>
      <c r="Y151" s="428"/>
      <c r="Z151" s="428"/>
    </row>
    <row r="152" ht="11.25" customHeight="1">
      <c r="A152" s="295" t="s">
        <v>4276</v>
      </c>
      <c r="B152" s="295"/>
      <c r="C152" s="160" t="s">
        <v>100</v>
      </c>
      <c r="D152" s="295" t="s">
        <v>4281</v>
      </c>
      <c r="E152" s="304" t="s">
        <v>4282</v>
      </c>
      <c r="F152" s="295"/>
      <c r="G152" s="161">
        <v>18.0</v>
      </c>
      <c r="H152" s="305"/>
      <c r="I152" s="202">
        <v>18.0</v>
      </c>
      <c r="J152" s="202">
        <v>20.0</v>
      </c>
      <c r="K152" s="202">
        <v>1.11</v>
      </c>
      <c r="L152" s="190" t="s">
        <v>102</v>
      </c>
      <c r="M152" s="428"/>
      <c r="N152" s="428"/>
      <c r="O152" s="428"/>
      <c r="P152" s="428"/>
      <c r="Q152" s="428"/>
      <c r="R152" s="428"/>
      <c r="S152" s="428"/>
      <c r="T152" s="428"/>
      <c r="U152" s="428"/>
      <c r="V152" s="428"/>
      <c r="W152" s="428"/>
      <c r="X152" s="428"/>
      <c r="Y152" s="428"/>
      <c r="Z152" s="428"/>
    </row>
    <row r="153" ht="11.25" customHeight="1">
      <c r="A153" s="295" t="s">
        <v>3001</v>
      </c>
      <c r="B153" s="295" t="s">
        <v>4283</v>
      </c>
      <c r="C153" s="160" t="s">
        <v>100</v>
      </c>
      <c r="D153" s="295" t="s">
        <v>4284</v>
      </c>
      <c r="E153" s="304" t="s">
        <v>4285</v>
      </c>
      <c r="F153" s="295"/>
      <c r="G153" s="161">
        <v>1.0</v>
      </c>
      <c r="H153" s="305"/>
      <c r="I153" s="202">
        <v>1.0</v>
      </c>
      <c r="J153" s="202">
        <v>20.0</v>
      </c>
      <c r="K153" s="202">
        <v>20.0</v>
      </c>
      <c r="L153" s="190" t="s">
        <v>102</v>
      </c>
      <c r="M153" s="428"/>
      <c r="N153" s="428"/>
      <c r="O153" s="428"/>
      <c r="P153" s="428"/>
      <c r="Q153" s="428"/>
      <c r="R153" s="428"/>
      <c r="S153" s="428"/>
      <c r="T153" s="428"/>
      <c r="U153" s="428"/>
      <c r="V153" s="428"/>
      <c r="W153" s="428"/>
      <c r="X153" s="428"/>
      <c r="Y153" s="428"/>
      <c r="Z153" s="428"/>
    </row>
    <row r="154" ht="11.25" customHeight="1">
      <c r="A154" s="295" t="s">
        <v>4286</v>
      </c>
      <c r="B154" s="295" t="s">
        <v>4287</v>
      </c>
      <c r="C154" s="160" t="s">
        <v>100</v>
      </c>
      <c r="D154" s="295" t="s">
        <v>4288</v>
      </c>
      <c r="E154" s="304" t="s">
        <v>4289</v>
      </c>
      <c r="F154" s="295"/>
      <c r="G154" s="161">
        <v>2.0</v>
      </c>
      <c r="H154" s="305"/>
      <c r="I154" s="202">
        <v>2.0</v>
      </c>
      <c r="J154" s="202">
        <v>20.0</v>
      </c>
      <c r="K154" s="202">
        <v>10.0</v>
      </c>
      <c r="L154" s="190" t="s">
        <v>102</v>
      </c>
      <c r="M154" s="428"/>
      <c r="N154" s="428"/>
      <c r="O154" s="428"/>
      <c r="P154" s="428"/>
      <c r="Q154" s="428"/>
      <c r="R154" s="428"/>
      <c r="S154" s="428"/>
      <c r="T154" s="428"/>
      <c r="U154" s="428"/>
      <c r="V154" s="428"/>
      <c r="W154" s="428"/>
      <c r="X154" s="428"/>
      <c r="Y154" s="428"/>
      <c r="Z154" s="428"/>
    </row>
    <row r="155" ht="11.25" customHeight="1">
      <c r="A155" s="295" t="s">
        <v>3001</v>
      </c>
      <c r="B155" s="295" t="s">
        <v>4290</v>
      </c>
      <c r="C155" s="160" t="s">
        <v>4278</v>
      </c>
      <c r="D155" s="135" t="s">
        <v>4291</v>
      </c>
      <c r="E155" s="135" t="s">
        <v>4292</v>
      </c>
      <c r="F155" s="135"/>
      <c r="G155" s="98">
        <v>1.0</v>
      </c>
      <c r="H155" s="316"/>
      <c r="I155" s="202">
        <v>1.0</v>
      </c>
      <c r="J155" s="202">
        <v>20.0</v>
      </c>
      <c r="K155" s="202">
        <v>20.0</v>
      </c>
      <c r="L155" s="190" t="s">
        <v>102</v>
      </c>
      <c r="M155" s="428"/>
      <c r="N155" s="428"/>
      <c r="O155" s="428"/>
      <c r="P155" s="428"/>
      <c r="Q155" s="428"/>
      <c r="R155" s="428"/>
      <c r="S155" s="428"/>
      <c r="T155" s="428"/>
      <c r="U155" s="428"/>
      <c r="V155" s="428"/>
      <c r="W155" s="428"/>
      <c r="X155" s="428"/>
      <c r="Y155" s="428"/>
      <c r="Z155" s="428"/>
    </row>
    <row r="156" ht="11.25" customHeight="1">
      <c r="A156" s="295" t="s">
        <v>4293</v>
      </c>
      <c r="B156" s="295" t="s">
        <v>4294</v>
      </c>
      <c r="C156" s="160" t="s">
        <v>100</v>
      </c>
      <c r="D156" s="135" t="s">
        <v>4295</v>
      </c>
      <c r="E156" s="135" t="s">
        <v>4296</v>
      </c>
      <c r="F156" s="135" t="s">
        <v>3248</v>
      </c>
      <c r="G156" s="98">
        <v>2.0</v>
      </c>
      <c r="H156" s="316">
        <v>2.0</v>
      </c>
      <c r="I156" s="202">
        <v>2.0</v>
      </c>
      <c r="J156" s="202">
        <v>20.0</v>
      </c>
      <c r="K156" s="202">
        <v>10.0</v>
      </c>
      <c r="L156" s="190" t="s">
        <v>103</v>
      </c>
      <c r="M156" s="428"/>
      <c r="N156" s="428"/>
      <c r="O156" s="428"/>
      <c r="P156" s="428"/>
      <c r="Q156" s="428"/>
      <c r="R156" s="428"/>
      <c r="S156" s="428"/>
      <c r="T156" s="428"/>
      <c r="U156" s="428"/>
      <c r="V156" s="428"/>
      <c r="W156" s="428"/>
      <c r="X156" s="428"/>
      <c r="Y156" s="428"/>
      <c r="Z156" s="428"/>
    </row>
    <row r="157" ht="11.25" customHeight="1">
      <c r="A157" s="295" t="s">
        <v>4297</v>
      </c>
      <c r="B157" s="295" t="s">
        <v>4298</v>
      </c>
      <c r="C157" s="160" t="s">
        <v>100</v>
      </c>
      <c r="D157" s="135" t="s">
        <v>4299</v>
      </c>
      <c r="E157" s="135" t="s">
        <v>4300</v>
      </c>
      <c r="F157" s="135" t="s">
        <v>3248</v>
      </c>
      <c r="G157" s="98">
        <v>2.0</v>
      </c>
      <c r="H157" s="316">
        <v>2.0</v>
      </c>
      <c r="I157" s="202">
        <v>2.0</v>
      </c>
      <c r="J157" s="202">
        <v>20.0</v>
      </c>
      <c r="K157" s="202">
        <v>10.0</v>
      </c>
      <c r="L157" s="190" t="s">
        <v>103</v>
      </c>
      <c r="M157" s="428"/>
      <c r="N157" s="428"/>
      <c r="O157" s="428"/>
      <c r="P157" s="428"/>
      <c r="Q157" s="428"/>
      <c r="R157" s="428"/>
      <c r="S157" s="428"/>
      <c r="T157" s="428"/>
      <c r="U157" s="428"/>
      <c r="V157" s="428"/>
      <c r="W157" s="428"/>
      <c r="X157" s="428"/>
      <c r="Y157" s="428"/>
      <c r="Z157" s="428"/>
    </row>
    <row r="158" ht="11.25" customHeight="1">
      <c r="A158" s="295" t="s">
        <v>4293</v>
      </c>
      <c r="B158" s="295" t="s">
        <v>4298</v>
      </c>
      <c r="C158" s="160" t="s">
        <v>100</v>
      </c>
      <c r="D158" s="135" t="s">
        <v>4301</v>
      </c>
      <c r="E158" s="135" t="s">
        <v>4302</v>
      </c>
      <c r="F158" s="135" t="s">
        <v>4303</v>
      </c>
      <c r="G158" s="98">
        <v>2.0</v>
      </c>
      <c r="H158" s="316">
        <v>2.0</v>
      </c>
      <c r="I158" s="202">
        <v>2.0</v>
      </c>
      <c r="J158" s="202">
        <v>20.0</v>
      </c>
      <c r="K158" s="202">
        <v>10.0</v>
      </c>
      <c r="L158" s="190" t="s">
        <v>103</v>
      </c>
      <c r="M158" s="428"/>
      <c r="N158" s="428"/>
      <c r="O158" s="428"/>
      <c r="P158" s="428"/>
      <c r="Q158" s="428"/>
      <c r="R158" s="428"/>
      <c r="S158" s="428"/>
      <c r="T158" s="428"/>
      <c r="U158" s="428"/>
      <c r="V158" s="428"/>
      <c r="W158" s="428"/>
      <c r="X158" s="428"/>
      <c r="Y158" s="428"/>
      <c r="Z158" s="428"/>
    </row>
    <row r="159" ht="11.25" customHeight="1">
      <c r="A159" s="295" t="s">
        <v>105</v>
      </c>
      <c r="B159" s="295" t="s">
        <v>4304</v>
      </c>
      <c r="C159" s="160" t="s">
        <v>100</v>
      </c>
      <c r="D159" s="135" t="s">
        <v>4305</v>
      </c>
      <c r="E159" s="135" t="s">
        <v>4306</v>
      </c>
      <c r="F159" s="135" t="s">
        <v>4307</v>
      </c>
      <c r="G159" s="98">
        <v>1.0</v>
      </c>
      <c r="H159" s="316">
        <v>1.0</v>
      </c>
      <c r="I159" s="202">
        <v>1.0</v>
      </c>
      <c r="J159" s="202">
        <v>10.0</v>
      </c>
      <c r="K159" s="202">
        <v>10.0</v>
      </c>
      <c r="L159" s="190" t="s">
        <v>105</v>
      </c>
      <c r="M159" s="428"/>
      <c r="N159" s="428"/>
      <c r="O159" s="428"/>
      <c r="P159" s="428"/>
      <c r="Q159" s="428"/>
      <c r="R159" s="428"/>
      <c r="S159" s="428"/>
      <c r="T159" s="428"/>
      <c r="U159" s="428"/>
      <c r="V159" s="428"/>
      <c r="W159" s="428"/>
      <c r="X159" s="428"/>
      <c r="Y159" s="428"/>
      <c r="Z159" s="428"/>
    </row>
    <row r="160" ht="11.25" customHeight="1">
      <c r="A160" s="295" t="s">
        <v>105</v>
      </c>
      <c r="B160" s="295" t="s">
        <v>4304</v>
      </c>
      <c r="C160" s="160" t="s">
        <v>100</v>
      </c>
      <c r="D160" s="135" t="s">
        <v>4308</v>
      </c>
      <c r="E160" s="135" t="s">
        <v>4309</v>
      </c>
      <c r="F160" s="135" t="s">
        <v>4310</v>
      </c>
      <c r="G160" s="98"/>
      <c r="H160" s="316"/>
      <c r="I160" s="202"/>
      <c r="J160" s="202">
        <v>20.0</v>
      </c>
      <c r="K160" s="202">
        <v>20.0</v>
      </c>
      <c r="L160" s="190" t="s">
        <v>105</v>
      </c>
      <c r="M160" s="428"/>
      <c r="N160" s="428"/>
      <c r="O160" s="428"/>
      <c r="P160" s="428"/>
      <c r="Q160" s="428"/>
      <c r="R160" s="428"/>
      <c r="S160" s="428"/>
      <c r="T160" s="428"/>
      <c r="U160" s="428"/>
      <c r="V160" s="428"/>
      <c r="W160" s="428"/>
      <c r="X160" s="428"/>
      <c r="Y160" s="428"/>
      <c r="Z160" s="428"/>
    </row>
    <row r="161" ht="11.25" customHeight="1">
      <c r="A161" s="295" t="s">
        <v>105</v>
      </c>
      <c r="B161" s="295" t="s">
        <v>4304</v>
      </c>
      <c r="C161" s="160" t="s">
        <v>100</v>
      </c>
      <c r="D161" s="135" t="s">
        <v>4311</v>
      </c>
      <c r="E161" s="135" t="s">
        <v>4312</v>
      </c>
      <c r="F161" s="135" t="s">
        <v>4313</v>
      </c>
      <c r="G161" s="98"/>
      <c r="H161" s="316"/>
      <c r="I161" s="202"/>
      <c r="J161" s="202">
        <v>20.0</v>
      </c>
      <c r="K161" s="202">
        <v>20.0</v>
      </c>
      <c r="L161" s="190" t="s">
        <v>105</v>
      </c>
      <c r="M161" s="428"/>
      <c r="N161" s="428"/>
      <c r="O161" s="428"/>
      <c r="P161" s="428"/>
      <c r="Q161" s="428"/>
      <c r="R161" s="428"/>
      <c r="S161" s="428"/>
      <c r="T161" s="428"/>
      <c r="U161" s="428"/>
      <c r="V161" s="428"/>
      <c r="W161" s="428"/>
      <c r="X161" s="428"/>
      <c r="Y161" s="428"/>
      <c r="Z161" s="428"/>
    </row>
    <row r="162" ht="11.25" customHeight="1">
      <c r="A162" s="295" t="s">
        <v>105</v>
      </c>
      <c r="B162" s="295" t="s">
        <v>4304</v>
      </c>
      <c r="C162" s="160" t="s">
        <v>100</v>
      </c>
      <c r="D162" s="135" t="s">
        <v>4314</v>
      </c>
      <c r="E162" s="135" t="s">
        <v>4315</v>
      </c>
      <c r="F162" s="135" t="s">
        <v>4310</v>
      </c>
      <c r="G162" s="98"/>
      <c r="H162" s="316"/>
      <c r="I162" s="202"/>
      <c r="J162" s="202">
        <v>20.0</v>
      </c>
      <c r="K162" s="202">
        <v>20.0</v>
      </c>
      <c r="L162" s="190" t="s">
        <v>105</v>
      </c>
      <c r="M162" s="428"/>
      <c r="N162" s="428"/>
      <c r="O162" s="428"/>
      <c r="P162" s="428"/>
      <c r="Q162" s="428"/>
      <c r="R162" s="428"/>
      <c r="S162" s="428"/>
      <c r="T162" s="428"/>
      <c r="U162" s="428"/>
      <c r="V162" s="428"/>
      <c r="W162" s="428"/>
      <c r="X162" s="428"/>
      <c r="Y162" s="428"/>
      <c r="Z162" s="428"/>
    </row>
    <row r="163" ht="11.25" customHeight="1">
      <c r="A163" s="295" t="s">
        <v>105</v>
      </c>
      <c r="B163" s="295" t="s">
        <v>4304</v>
      </c>
      <c r="C163" s="160" t="s">
        <v>100</v>
      </c>
      <c r="D163" s="135" t="s">
        <v>4316</v>
      </c>
      <c r="E163" s="135" t="s">
        <v>4317</v>
      </c>
      <c r="F163" s="135" t="s">
        <v>4307</v>
      </c>
      <c r="G163" s="98"/>
      <c r="H163" s="316"/>
      <c r="I163" s="202"/>
      <c r="J163" s="202">
        <v>10.0</v>
      </c>
      <c r="K163" s="202">
        <v>10.0</v>
      </c>
      <c r="L163" s="190" t="s">
        <v>105</v>
      </c>
      <c r="M163" s="428"/>
      <c r="N163" s="428"/>
      <c r="O163" s="428"/>
      <c r="P163" s="428"/>
      <c r="Q163" s="428"/>
      <c r="R163" s="428"/>
      <c r="S163" s="428"/>
      <c r="T163" s="428"/>
      <c r="U163" s="428"/>
      <c r="V163" s="428"/>
      <c r="W163" s="428"/>
      <c r="X163" s="428"/>
      <c r="Y163" s="428"/>
      <c r="Z163" s="428"/>
    </row>
    <row r="164" ht="11.25" customHeight="1">
      <c r="A164" s="295" t="s">
        <v>105</v>
      </c>
      <c r="B164" s="295" t="s">
        <v>4318</v>
      </c>
      <c r="C164" s="160" t="s">
        <v>100</v>
      </c>
      <c r="D164" s="135" t="s">
        <v>4319</v>
      </c>
      <c r="E164" s="135" t="s">
        <v>4320</v>
      </c>
      <c r="F164" s="135" t="s">
        <v>4307</v>
      </c>
      <c r="G164" s="98"/>
      <c r="H164" s="316"/>
      <c r="I164" s="202"/>
      <c r="J164" s="202">
        <v>10.0</v>
      </c>
      <c r="K164" s="202">
        <v>10.0</v>
      </c>
      <c r="L164" s="190" t="s">
        <v>105</v>
      </c>
      <c r="M164" s="428"/>
      <c r="N164" s="428"/>
      <c r="O164" s="428"/>
      <c r="P164" s="428"/>
      <c r="Q164" s="428"/>
      <c r="R164" s="428"/>
      <c r="S164" s="428"/>
      <c r="T164" s="428"/>
      <c r="U164" s="428"/>
      <c r="V164" s="428"/>
      <c r="W164" s="428"/>
      <c r="X164" s="428"/>
      <c r="Y164" s="428"/>
      <c r="Z164" s="428"/>
    </row>
    <row r="165" ht="11.25" customHeight="1">
      <c r="A165" s="295" t="s">
        <v>105</v>
      </c>
      <c r="B165" s="295" t="s">
        <v>4321</v>
      </c>
      <c r="C165" s="160" t="s">
        <v>100</v>
      </c>
      <c r="D165" s="135" t="s">
        <v>4322</v>
      </c>
      <c r="E165" s="135" t="s">
        <v>4323</v>
      </c>
      <c r="F165" s="135" t="s">
        <v>4307</v>
      </c>
      <c r="G165" s="98"/>
      <c r="H165" s="316"/>
      <c r="I165" s="202"/>
      <c r="J165" s="202">
        <v>10.0</v>
      </c>
      <c r="K165" s="202">
        <v>10.0</v>
      </c>
      <c r="L165" s="190" t="s">
        <v>105</v>
      </c>
      <c r="M165" s="428"/>
      <c r="N165" s="428"/>
      <c r="O165" s="428"/>
      <c r="P165" s="428"/>
      <c r="Q165" s="428"/>
      <c r="R165" s="428"/>
      <c r="S165" s="428"/>
      <c r="T165" s="428"/>
      <c r="U165" s="428"/>
      <c r="V165" s="428"/>
      <c r="W165" s="428"/>
      <c r="X165" s="428"/>
      <c r="Y165" s="428"/>
      <c r="Z165" s="428"/>
    </row>
    <row r="166" ht="11.25" customHeight="1">
      <c r="A166" s="295" t="s">
        <v>105</v>
      </c>
      <c r="B166" s="295" t="s">
        <v>4324</v>
      </c>
      <c r="C166" s="160" t="s">
        <v>100</v>
      </c>
      <c r="D166" s="135" t="s">
        <v>4325</v>
      </c>
      <c r="E166" s="135" t="s">
        <v>4326</v>
      </c>
      <c r="F166" s="135" t="s">
        <v>4327</v>
      </c>
      <c r="G166" s="98"/>
      <c r="H166" s="316"/>
      <c r="I166" s="202"/>
      <c r="J166" s="202">
        <v>20.0</v>
      </c>
      <c r="K166" s="202">
        <v>20.0</v>
      </c>
      <c r="L166" s="190" t="s">
        <v>105</v>
      </c>
      <c r="M166" s="428"/>
      <c r="N166" s="428"/>
      <c r="O166" s="428"/>
      <c r="P166" s="428"/>
      <c r="Q166" s="428"/>
      <c r="R166" s="428"/>
      <c r="S166" s="428"/>
      <c r="T166" s="428"/>
      <c r="U166" s="428"/>
      <c r="V166" s="428"/>
      <c r="W166" s="428"/>
      <c r="X166" s="428"/>
      <c r="Y166" s="428"/>
      <c r="Z166" s="428"/>
    </row>
    <row r="167" ht="11.25" customHeight="1">
      <c r="A167" s="295" t="s">
        <v>105</v>
      </c>
      <c r="B167" s="295" t="s">
        <v>4324</v>
      </c>
      <c r="C167" s="160" t="s">
        <v>100</v>
      </c>
      <c r="D167" s="135" t="s">
        <v>4328</v>
      </c>
      <c r="E167" s="135" t="s">
        <v>4329</v>
      </c>
      <c r="F167" s="135" t="s">
        <v>4330</v>
      </c>
      <c r="G167" s="98"/>
      <c r="H167" s="316"/>
      <c r="I167" s="202"/>
      <c r="J167" s="202">
        <v>20.0</v>
      </c>
      <c r="K167" s="202">
        <v>20.0</v>
      </c>
      <c r="L167" s="190" t="s">
        <v>105</v>
      </c>
      <c r="M167" s="428"/>
      <c r="N167" s="428"/>
      <c r="O167" s="428"/>
      <c r="P167" s="428"/>
      <c r="Q167" s="428"/>
      <c r="R167" s="428"/>
      <c r="S167" s="428"/>
      <c r="T167" s="428"/>
      <c r="U167" s="428"/>
      <c r="V167" s="428"/>
      <c r="W167" s="428"/>
      <c r="X167" s="428"/>
      <c r="Y167" s="428"/>
      <c r="Z167" s="428"/>
    </row>
    <row r="168" ht="11.25" customHeight="1">
      <c r="A168" s="295" t="s">
        <v>105</v>
      </c>
      <c r="B168" s="295" t="s">
        <v>4331</v>
      </c>
      <c r="C168" s="562" t="s">
        <v>100</v>
      </c>
      <c r="D168" s="135" t="s">
        <v>4332</v>
      </c>
      <c r="E168" s="135" t="s">
        <v>4333</v>
      </c>
      <c r="F168" s="135" t="s">
        <v>4334</v>
      </c>
      <c r="G168" s="98"/>
      <c r="H168" s="316"/>
      <c r="I168" s="202"/>
      <c r="J168" s="202">
        <v>10.0</v>
      </c>
      <c r="K168" s="202">
        <v>10.0</v>
      </c>
      <c r="L168" s="190" t="s">
        <v>105</v>
      </c>
      <c r="M168" s="428"/>
      <c r="N168" s="428"/>
      <c r="O168" s="428"/>
      <c r="P168" s="428"/>
      <c r="Q168" s="428"/>
      <c r="R168" s="428"/>
      <c r="S168" s="428"/>
      <c r="T168" s="428"/>
      <c r="U168" s="428"/>
      <c r="V168" s="428"/>
      <c r="W168" s="428"/>
      <c r="X168" s="428"/>
      <c r="Y168" s="428"/>
      <c r="Z168" s="428"/>
    </row>
    <row r="169" ht="11.25" customHeight="1">
      <c r="A169" s="135" t="s">
        <v>1606</v>
      </c>
      <c r="B169" s="135" t="s">
        <v>1620</v>
      </c>
      <c r="C169" s="97" t="s">
        <v>100</v>
      </c>
      <c r="D169" s="135" t="s">
        <v>4335</v>
      </c>
      <c r="E169" s="304" t="s">
        <v>4336</v>
      </c>
      <c r="F169" s="135" t="s">
        <v>4337</v>
      </c>
      <c r="G169" s="97">
        <v>1.0</v>
      </c>
      <c r="H169" s="294">
        <v>1.0</v>
      </c>
      <c r="I169" s="160">
        <v>1.0</v>
      </c>
      <c r="J169" s="160">
        <v>20.0</v>
      </c>
      <c r="K169" s="160">
        <v>20.0</v>
      </c>
      <c r="L169" s="190" t="s">
        <v>106</v>
      </c>
      <c r="M169" s="428"/>
      <c r="N169" s="428"/>
      <c r="O169" s="428"/>
      <c r="P169" s="428"/>
      <c r="Q169" s="428"/>
      <c r="R169" s="428"/>
      <c r="S169" s="428"/>
      <c r="T169" s="428"/>
      <c r="U169" s="428"/>
      <c r="V169" s="428"/>
      <c r="W169" s="428"/>
      <c r="X169" s="428"/>
      <c r="Y169" s="428"/>
      <c r="Z169" s="428"/>
    </row>
    <row r="170" ht="11.25" customHeight="1">
      <c r="A170" s="135" t="s">
        <v>1606</v>
      </c>
      <c r="B170" s="135" t="s">
        <v>1620</v>
      </c>
      <c r="C170" s="97" t="s">
        <v>100</v>
      </c>
      <c r="D170" s="90" t="s">
        <v>4338</v>
      </c>
      <c r="E170" s="110" t="s">
        <v>4339</v>
      </c>
      <c r="F170" s="90" t="s">
        <v>4340</v>
      </c>
      <c r="G170" s="97">
        <v>1.0</v>
      </c>
      <c r="H170" s="294">
        <v>1.0</v>
      </c>
      <c r="I170" s="160">
        <v>1.0</v>
      </c>
      <c r="J170" s="160">
        <v>20.0</v>
      </c>
      <c r="K170" s="160">
        <v>20.0</v>
      </c>
      <c r="L170" s="190" t="s">
        <v>106</v>
      </c>
      <c r="M170" s="428"/>
      <c r="N170" s="428"/>
      <c r="O170" s="428"/>
      <c r="P170" s="428"/>
      <c r="Q170" s="428"/>
      <c r="R170" s="428"/>
      <c r="S170" s="428"/>
      <c r="T170" s="428"/>
      <c r="U170" s="428"/>
      <c r="V170" s="428"/>
      <c r="W170" s="428"/>
      <c r="X170" s="428"/>
      <c r="Y170" s="428"/>
      <c r="Z170" s="428"/>
    </row>
    <row r="171" ht="11.25" customHeight="1">
      <c r="A171" s="135" t="s">
        <v>1606</v>
      </c>
      <c r="B171" s="135" t="s">
        <v>1620</v>
      </c>
      <c r="C171" s="97" t="s">
        <v>100</v>
      </c>
      <c r="D171" s="135" t="s">
        <v>4341</v>
      </c>
      <c r="E171" s="304" t="s">
        <v>4342</v>
      </c>
      <c r="F171" s="209" t="s">
        <v>4343</v>
      </c>
      <c r="G171" s="97">
        <v>1.0</v>
      </c>
      <c r="H171" s="294">
        <v>1.0</v>
      </c>
      <c r="I171" s="160">
        <v>1.0</v>
      </c>
      <c r="J171" s="160">
        <v>20.0</v>
      </c>
      <c r="K171" s="160">
        <v>20.0</v>
      </c>
      <c r="L171" s="190" t="s">
        <v>106</v>
      </c>
      <c r="M171" s="428"/>
      <c r="N171" s="428"/>
      <c r="O171" s="428"/>
      <c r="P171" s="428"/>
      <c r="Q171" s="428"/>
      <c r="R171" s="428"/>
      <c r="S171" s="428"/>
      <c r="T171" s="428"/>
      <c r="U171" s="428"/>
      <c r="V171" s="428"/>
      <c r="W171" s="428"/>
      <c r="X171" s="428"/>
      <c r="Y171" s="428"/>
      <c r="Z171" s="428"/>
    </row>
    <row r="172" ht="11.25" customHeight="1">
      <c r="A172" s="135" t="s">
        <v>1606</v>
      </c>
      <c r="B172" s="135" t="s">
        <v>1620</v>
      </c>
      <c r="C172" s="97" t="s">
        <v>100</v>
      </c>
      <c r="D172" s="135" t="s">
        <v>4344</v>
      </c>
      <c r="E172" s="304" t="s">
        <v>4345</v>
      </c>
      <c r="F172" s="135" t="s">
        <v>4346</v>
      </c>
      <c r="G172" s="97">
        <v>1.0</v>
      </c>
      <c r="H172" s="294">
        <v>1.0</v>
      </c>
      <c r="I172" s="160">
        <v>1.0</v>
      </c>
      <c r="J172" s="160">
        <v>20.0</v>
      </c>
      <c r="K172" s="160">
        <v>20.0</v>
      </c>
      <c r="L172" s="190" t="s">
        <v>106</v>
      </c>
      <c r="M172" s="428"/>
      <c r="N172" s="428"/>
      <c r="O172" s="428"/>
      <c r="P172" s="428"/>
      <c r="Q172" s="428"/>
      <c r="R172" s="428"/>
      <c r="S172" s="428"/>
      <c r="T172" s="428"/>
      <c r="U172" s="428"/>
      <c r="V172" s="428"/>
      <c r="W172" s="428"/>
      <c r="X172" s="428"/>
      <c r="Y172" s="428"/>
      <c r="Z172" s="428"/>
    </row>
    <row r="173" ht="11.25" customHeight="1">
      <c r="A173" s="135" t="s">
        <v>1606</v>
      </c>
      <c r="B173" s="135" t="s">
        <v>1620</v>
      </c>
      <c r="C173" s="97" t="s">
        <v>100</v>
      </c>
      <c r="D173" s="295" t="s">
        <v>4347</v>
      </c>
      <c r="E173" s="304" t="s">
        <v>4348</v>
      </c>
      <c r="F173" s="295" t="s">
        <v>4349</v>
      </c>
      <c r="G173" s="97">
        <v>1.0</v>
      </c>
      <c r="H173" s="294">
        <v>1.0</v>
      </c>
      <c r="I173" s="160">
        <v>1.0</v>
      </c>
      <c r="J173" s="160">
        <v>20.0</v>
      </c>
      <c r="K173" s="160">
        <v>20.0</v>
      </c>
      <c r="L173" s="190" t="s">
        <v>106</v>
      </c>
      <c r="M173" s="428"/>
      <c r="N173" s="428"/>
      <c r="O173" s="428"/>
      <c r="P173" s="428"/>
      <c r="Q173" s="428"/>
      <c r="R173" s="428"/>
      <c r="S173" s="428"/>
      <c r="T173" s="428"/>
      <c r="U173" s="428"/>
      <c r="V173" s="428"/>
      <c r="W173" s="428"/>
      <c r="X173" s="428"/>
      <c r="Y173" s="428"/>
      <c r="Z173" s="428"/>
    </row>
    <row r="174" ht="11.25" customHeight="1">
      <c r="A174" s="135" t="s">
        <v>1606</v>
      </c>
      <c r="B174" s="135" t="s">
        <v>1620</v>
      </c>
      <c r="C174" s="97" t="s">
        <v>100</v>
      </c>
      <c r="D174" s="295" t="s">
        <v>4350</v>
      </c>
      <c r="E174" s="304" t="s">
        <v>4351</v>
      </c>
      <c r="F174" s="295" t="s">
        <v>4352</v>
      </c>
      <c r="G174" s="97">
        <v>1.0</v>
      </c>
      <c r="H174" s="294">
        <v>1.0</v>
      </c>
      <c r="I174" s="160">
        <v>1.0</v>
      </c>
      <c r="J174" s="160">
        <v>20.0</v>
      </c>
      <c r="K174" s="160">
        <v>20.0</v>
      </c>
      <c r="L174" s="190" t="s">
        <v>106</v>
      </c>
      <c r="M174" s="428"/>
      <c r="N174" s="428"/>
      <c r="O174" s="428"/>
      <c r="P174" s="428"/>
      <c r="Q174" s="428"/>
      <c r="R174" s="428"/>
      <c r="S174" s="428"/>
      <c r="T174" s="428"/>
      <c r="U174" s="428"/>
      <c r="V174" s="428"/>
      <c r="W174" s="428"/>
      <c r="X174" s="428"/>
      <c r="Y174" s="428"/>
      <c r="Z174" s="428"/>
    </row>
    <row r="175" ht="11.25" customHeight="1">
      <c r="A175" s="135" t="s">
        <v>1606</v>
      </c>
      <c r="B175" s="135" t="s">
        <v>1620</v>
      </c>
      <c r="C175" s="97" t="s">
        <v>100</v>
      </c>
      <c r="D175" s="295" t="s">
        <v>4353</v>
      </c>
      <c r="E175" s="304" t="s">
        <v>4354</v>
      </c>
      <c r="F175" s="295" t="s">
        <v>4355</v>
      </c>
      <c r="G175" s="97">
        <v>1.0</v>
      </c>
      <c r="H175" s="294">
        <v>1.0</v>
      </c>
      <c r="I175" s="160">
        <v>1.0</v>
      </c>
      <c r="J175" s="160">
        <v>20.0</v>
      </c>
      <c r="K175" s="160">
        <v>20.0</v>
      </c>
      <c r="L175" s="190" t="s">
        <v>106</v>
      </c>
      <c r="M175" s="428"/>
      <c r="N175" s="428"/>
      <c r="O175" s="428"/>
      <c r="P175" s="428"/>
      <c r="Q175" s="428"/>
      <c r="R175" s="428"/>
      <c r="S175" s="428"/>
      <c r="T175" s="428"/>
      <c r="U175" s="428"/>
      <c r="V175" s="428"/>
      <c r="W175" s="428"/>
      <c r="X175" s="428"/>
      <c r="Y175" s="428"/>
      <c r="Z175" s="428"/>
    </row>
    <row r="176" ht="11.25" customHeight="1">
      <c r="A176" s="135" t="s">
        <v>1606</v>
      </c>
      <c r="B176" s="135" t="s">
        <v>1620</v>
      </c>
      <c r="C176" s="97" t="s">
        <v>100</v>
      </c>
      <c r="D176" s="295" t="s">
        <v>4356</v>
      </c>
      <c r="E176" s="304" t="s">
        <v>4357</v>
      </c>
      <c r="F176" s="295" t="s">
        <v>4358</v>
      </c>
      <c r="G176" s="97">
        <v>1.0</v>
      </c>
      <c r="H176" s="294">
        <v>1.0</v>
      </c>
      <c r="I176" s="160">
        <v>1.0</v>
      </c>
      <c r="J176" s="160">
        <v>20.0</v>
      </c>
      <c r="K176" s="160">
        <v>20.0</v>
      </c>
      <c r="L176" s="190" t="s">
        <v>106</v>
      </c>
      <c r="M176" s="428"/>
      <c r="N176" s="428"/>
      <c r="O176" s="428"/>
      <c r="P176" s="428"/>
      <c r="Q176" s="428"/>
      <c r="R176" s="428"/>
      <c r="S176" s="428"/>
      <c r="T176" s="428"/>
      <c r="U176" s="428"/>
      <c r="V176" s="428"/>
      <c r="W176" s="428"/>
      <c r="X176" s="428"/>
      <c r="Y176" s="428"/>
      <c r="Z176" s="428"/>
    </row>
    <row r="177" ht="11.25" customHeight="1">
      <c r="A177" s="135" t="s">
        <v>1606</v>
      </c>
      <c r="B177" s="135" t="s">
        <v>1620</v>
      </c>
      <c r="C177" s="97" t="s">
        <v>100</v>
      </c>
      <c r="D177" s="295" t="s">
        <v>4359</v>
      </c>
      <c r="E177" s="304" t="s">
        <v>4360</v>
      </c>
      <c r="F177" s="295" t="s">
        <v>4358</v>
      </c>
      <c r="G177" s="97">
        <v>1.0</v>
      </c>
      <c r="H177" s="294">
        <v>1.0</v>
      </c>
      <c r="I177" s="160">
        <v>1.0</v>
      </c>
      <c r="J177" s="160">
        <v>20.0</v>
      </c>
      <c r="K177" s="160">
        <v>20.0</v>
      </c>
      <c r="L177" s="190" t="s">
        <v>106</v>
      </c>
      <c r="M177" s="428"/>
      <c r="N177" s="428"/>
      <c r="O177" s="428"/>
      <c r="P177" s="428"/>
      <c r="Q177" s="428"/>
      <c r="R177" s="428"/>
      <c r="S177" s="428"/>
      <c r="T177" s="428"/>
      <c r="U177" s="428"/>
      <c r="V177" s="428"/>
      <c r="W177" s="428"/>
      <c r="X177" s="428"/>
      <c r="Y177" s="428"/>
      <c r="Z177" s="428"/>
    </row>
    <row r="178" ht="11.25" customHeight="1">
      <c r="A178" s="135" t="s">
        <v>1606</v>
      </c>
      <c r="B178" s="135" t="s">
        <v>1620</v>
      </c>
      <c r="C178" s="97" t="s">
        <v>100</v>
      </c>
      <c r="D178" s="295" t="s">
        <v>4361</v>
      </c>
      <c r="E178" s="304" t="s">
        <v>4362</v>
      </c>
      <c r="F178" s="295" t="s">
        <v>4363</v>
      </c>
      <c r="G178" s="97">
        <v>1.0</v>
      </c>
      <c r="H178" s="294">
        <v>1.0</v>
      </c>
      <c r="I178" s="160">
        <v>1.0</v>
      </c>
      <c r="J178" s="160">
        <v>20.0</v>
      </c>
      <c r="K178" s="160">
        <v>20.0</v>
      </c>
      <c r="L178" s="190" t="s">
        <v>106</v>
      </c>
      <c r="M178" s="428"/>
      <c r="N178" s="428"/>
      <c r="O178" s="428"/>
      <c r="P178" s="428"/>
      <c r="Q178" s="428"/>
      <c r="R178" s="428"/>
      <c r="S178" s="428"/>
      <c r="T178" s="428"/>
      <c r="U178" s="428"/>
      <c r="V178" s="428"/>
      <c r="W178" s="428"/>
      <c r="X178" s="428"/>
      <c r="Y178" s="428"/>
      <c r="Z178" s="428"/>
    </row>
    <row r="179" ht="11.25" customHeight="1">
      <c r="A179" s="135" t="s">
        <v>1606</v>
      </c>
      <c r="B179" s="135" t="s">
        <v>1620</v>
      </c>
      <c r="C179" s="97" t="s">
        <v>100</v>
      </c>
      <c r="D179" s="295" t="s">
        <v>4364</v>
      </c>
      <c r="E179" s="304" t="s">
        <v>4365</v>
      </c>
      <c r="F179" s="295" t="s">
        <v>4337</v>
      </c>
      <c r="G179" s="97">
        <v>1.0</v>
      </c>
      <c r="H179" s="294">
        <v>1.0</v>
      </c>
      <c r="I179" s="160">
        <v>1.0</v>
      </c>
      <c r="J179" s="160">
        <v>20.0</v>
      </c>
      <c r="K179" s="160">
        <v>20.0</v>
      </c>
      <c r="L179" s="190" t="s">
        <v>106</v>
      </c>
      <c r="M179" s="428"/>
      <c r="N179" s="428"/>
      <c r="O179" s="428"/>
      <c r="P179" s="428"/>
      <c r="Q179" s="428"/>
      <c r="R179" s="428"/>
      <c r="S179" s="428"/>
      <c r="T179" s="428"/>
      <c r="U179" s="428"/>
      <c r="V179" s="428"/>
      <c r="W179" s="428"/>
      <c r="X179" s="428"/>
      <c r="Y179" s="428"/>
      <c r="Z179" s="428"/>
    </row>
    <row r="180" ht="11.25" customHeight="1">
      <c r="A180" s="135" t="s">
        <v>1606</v>
      </c>
      <c r="B180" s="135" t="s">
        <v>1620</v>
      </c>
      <c r="C180" s="97" t="s">
        <v>100</v>
      </c>
      <c r="D180" s="295" t="s">
        <v>4366</v>
      </c>
      <c r="E180" s="304" t="s">
        <v>4367</v>
      </c>
      <c r="F180" s="295" t="s">
        <v>4368</v>
      </c>
      <c r="G180" s="97">
        <v>1.0</v>
      </c>
      <c r="H180" s="294">
        <v>1.0</v>
      </c>
      <c r="I180" s="160">
        <v>1.0</v>
      </c>
      <c r="J180" s="160">
        <v>20.0</v>
      </c>
      <c r="K180" s="160">
        <v>20.0</v>
      </c>
      <c r="L180" s="190" t="s">
        <v>106</v>
      </c>
      <c r="M180" s="428"/>
      <c r="N180" s="428"/>
      <c r="O180" s="428"/>
      <c r="P180" s="428"/>
      <c r="Q180" s="428"/>
      <c r="R180" s="428"/>
      <c r="S180" s="428"/>
      <c r="T180" s="428"/>
      <c r="U180" s="428"/>
      <c r="V180" s="428"/>
      <c r="W180" s="428"/>
      <c r="X180" s="428"/>
      <c r="Y180" s="428"/>
      <c r="Z180" s="428"/>
    </row>
    <row r="181" ht="11.25" customHeight="1">
      <c r="A181" s="135" t="s">
        <v>1606</v>
      </c>
      <c r="B181" s="135" t="s">
        <v>1620</v>
      </c>
      <c r="C181" s="97" t="s">
        <v>100</v>
      </c>
      <c r="D181" s="295" t="s">
        <v>4369</v>
      </c>
      <c r="E181" s="304" t="s">
        <v>4370</v>
      </c>
      <c r="F181" s="295" t="s">
        <v>4371</v>
      </c>
      <c r="G181" s="97">
        <v>1.0</v>
      </c>
      <c r="H181" s="294">
        <v>1.0</v>
      </c>
      <c r="I181" s="160">
        <v>1.0</v>
      </c>
      <c r="J181" s="160">
        <v>20.0</v>
      </c>
      <c r="K181" s="160">
        <v>20.0</v>
      </c>
      <c r="L181" s="190" t="s">
        <v>106</v>
      </c>
      <c r="M181" s="428"/>
      <c r="N181" s="428"/>
      <c r="O181" s="428"/>
      <c r="P181" s="428"/>
      <c r="Q181" s="428"/>
      <c r="R181" s="428"/>
      <c r="S181" s="428"/>
      <c r="T181" s="428"/>
      <c r="U181" s="428"/>
      <c r="V181" s="428"/>
      <c r="W181" s="428"/>
      <c r="X181" s="428"/>
      <c r="Y181" s="428"/>
      <c r="Z181" s="428"/>
    </row>
    <row r="182" ht="11.25" customHeight="1">
      <c r="A182" s="135" t="s">
        <v>4372</v>
      </c>
      <c r="B182" s="135" t="s">
        <v>4373</v>
      </c>
      <c r="C182" s="97" t="s">
        <v>100</v>
      </c>
      <c r="D182" s="295" t="s">
        <v>4374</v>
      </c>
      <c r="E182" s="304" t="s">
        <v>4375</v>
      </c>
      <c r="F182" s="295" t="s">
        <v>4376</v>
      </c>
      <c r="G182" s="97">
        <v>1.0</v>
      </c>
      <c r="H182" s="294">
        <v>1.0</v>
      </c>
      <c r="I182" s="160">
        <v>1.0</v>
      </c>
      <c r="J182" s="160">
        <v>10.0</v>
      </c>
      <c r="K182" s="160">
        <v>20.0</v>
      </c>
      <c r="L182" s="190" t="s">
        <v>106</v>
      </c>
      <c r="M182" s="428"/>
      <c r="N182" s="428"/>
      <c r="O182" s="428"/>
      <c r="P182" s="428"/>
      <c r="Q182" s="428"/>
      <c r="R182" s="428"/>
      <c r="S182" s="428"/>
      <c r="T182" s="428"/>
      <c r="U182" s="428"/>
      <c r="V182" s="428"/>
      <c r="W182" s="428"/>
      <c r="X182" s="428"/>
      <c r="Y182" s="428"/>
      <c r="Z182" s="428"/>
    </row>
    <row r="183" ht="11.25" customHeight="1">
      <c r="A183" s="135" t="s">
        <v>1606</v>
      </c>
      <c r="B183" s="135" t="s">
        <v>1607</v>
      </c>
      <c r="C183" s="97" t="s">
        <v>100</v>
      </c>
      <c r="D183" s="295" t="s">
        <v>4377</v>
      </c>
      <c r="E183" s="304" t="s">
        <v>4378</v>
      </c>
      <c r="F183" s="295" t="s">
        <v>4379</v>
      </c>
      <c r="G183" s="97">
        <v>1.0</v>
      </c>
      <c r="H183" s="294">
        <v>1.0</v>
      </c>
      <c r="I183" s="160">
        <v>1.0</v>
      </c>
      <c r="J183" s="160">
        <v>20.0</v>
      </c>
      <c r="K183" s="160">
        <v>20.0</v>
      </c>
      <c r="L183" s="190" t="s">
        <v>106</v>
      </c>
      <c r="M183" s="428"/>
      <c r="N183" s="428"/>
      <c r="O183" s="428"/>
      <c r="P183" s="428"/>
      <c r="Q183" s="428"/>
      <c r="R183" s="428"/>
      <c r="S183" s="428"/>
      <c r="T183" s="428"/>
      <c r="U183" s="428"/>
      <c r="V183" s="428"/>
      <c r="W183" s="428"/>
      <c r="X183" s="428"/>
      <c r="Y183" s="428"/>
      <c r="Z183" s="428"/>
    </row>
    <row r="184" ht="11.25" customHeight="1">
      <c r="A184" s="135" t="s">
        <v>1606</v>
      </c>
      <c r="B184" s="135" t="s">
        <v>1607</v>
      </c>
      <c r="C184" s="97" t="s">
        <v>100</v>
      </c>
      <c r="D184" s="295" t="s">
        <v>4380</v>
      </c>
      <c r="E184" s="304" t="s">
        <v>4381</v>
      </c>
      <c r="F184" s="295" t="s">
        <v>4382</v>
      </c>
      <c r="G184" s="97">
        <v>1.0</v>
      </c>
      <c r="H184" s="294">
        <v>1.0</v>
      </c>
      <c r="I184" s="160">
        <v>1.0</v>
      </c>
      <c r="J184" s="160">
        <v>20.0</v>
      </c>
      <c r="K184" s="160">
        <v>20.0</v>
      </c>
      <c r="L184" s="190" t="s">
        <v>106</v>
      </c>
      <c r="M184" s="428"/>
      <c r="N184" s="428"/>
      <c r="O184" s="428"/>
      <c r="P184" s="428"/>
      <c r="Q184" s="428"/>
      <c r="R184" s="428"/>
      <c r="S184" s="428"/>
      <c r="T184" s="428"/>
      <c r="U184" s="428"/>
      <c r="V184" s="428"/>
      <c r="W184" s="428"/>
      <c r="X184" s="428"/>
      <c r="Y184" s="428"/>
      <c r="Z184" s="428"/>
    </row>
    <row r="185" ht="11.25" customHeight="1">
      <c r="A185" s="135" t="s">
        <v>1606</v>
      </c>
      <c r="B185" s="135" t="s">
        <v>4383</v>
      </c>
      <c r="C185" s="97" t="s">
        <v>100</v>
      </c>
      <c r="D185" s="295" t="s">
        <v>4384</v>
      </c>
      <c r="E185" s="304" t="s">
        <v>4385</v>
      </c>
      <c r="F185" s="295" t="s">
        <v>4386</v>
      </c>
      <c r="G185" s="97">
        <v>1.0</v>
      </c>
      <c r="H185" s="294">
        <v>1.0</v>
      </c>
      <c r="I185" s="160">
        <v>1.0</v>
      </c>
      <c r="J185" s="160">
        <v>20.0</v>
      </c>
      <c r="K185" s="160">
        <v>20.0</v>
      </c>
      <c r="L185" s="190" t="s">
        <v>106</v>
      </c>
      <c r="M185" s="428"/>
      <c r="N185" s="428"/>
      <c r="O185" s="428"/>
      <c r="P185" s="428"/>
      <c r="Q185" s="428"/>
      <c r="R185" s="428"/>
      <c r="S185" s="428"/>
      <c r="T185" s="428"/>
      <c r="U185" s="428"/>
      <c r="V185" s="428"/>
      <c r="W185" s="428"/>
      <c r="X185" s="428"/>
      <c r="Y185" s="428"/>
      <c r="Z185" s="428"/>
    </row>
    <row r="186" ht="11.25" customHeight="1">
      <c r="A186" s="135" t="s">
        <v>4387</v>
      </c>
      <c r="B186" s="135" t="s">
        <v>4388</v>
      </c>
      <c r="C186" s="97" t="s">
        <v>100</v>
      </c>
      <c r="D186" s="295" t="s">
        <v>4384</v>
      </c>
      <c r="E186" s="304" t="s">
        <v>4385</v>
      </c>
      <c r="F186" s="295" t="s">
        <v>4386</v>
      </c>
      <c r="G186" s="97">
        <v>1.0</v>
      </c>
      <c r="H186" s="294">
        <v>1.0</v>
      </c>
      <c r="I186" s="160">
        <v>1.0</v>
      </c>
      <c r="J186" s="160">
        <v>20.0</v>
      </c>
      <c r="K186" s="160">
        <v>20.0</v>
      </c>
      <c r="L186" s="190" t="s">
        <v>106</v>
      </c>
      <c r="M186" s="428"/>
      <c r="N186" s="428"/>
      <c r="O186" s="428"/>
      <c r="P186" s="428"/>
      <c r="Q186" s="428"/>
      <c r="R186" s="428"/>
      <c r="S186" s="428"/>
      <c r="T186" s="428"/>
      <c r="U186" s="428"/>
      <c r="V186" s="428"/>
      <c r="W186" s="428"/>
      <c r="X186" s="428"/>
      <c r="Y186" s="428"/>
      <c r="Z186" s="428"/>
    </row>
    <row r="187" ht="11.25" customHeight="1">
      <c r="A187" s="135" t="s">
        <v>1606</v>
      </c>
      <c r="B187" s="135" t="s">
        <v>4389</v>
      </c>
      <c r="C187" s="97" t="s">
        <v>100</v>
      </c>
      <c r="D187" s="295" t="s">
        <v>4390</v>
      </c>
      <c r="E187" s="304" t="s">
        <v>4391</v>
      </c>
      <c r="F187" s="295" t="s">
        <v>4392</v>
      </c>
      <c r="G187" s="97">
        <v>1.0</v>
      </c>
      <c r="H187" s="294">
        <v>1.0</v>
      </c>
      <c r="I187" s="160">
        <v>1.0</v>
      </c>
      <c r="J187" s="160">
        <v>20.0</v>
      </c>
      <c r="K187" s="160">
        <v>20.0</v>
      </c>
      <c r="L187" s="190" t="s">
        <v>106</v>
      </c>
      <c r="M187" s="428"/>
      <c r="N187" s="428"/>
      <c r="O187" s="428"/>
      <c r="P187" s="428"/>
      <c r="Q187" s="428"/>
      <c r="R187" s="428"/>
      <c r="S187" s="428"/>
      <c r="T187" s="428"/>
      <c r="U187" s="428"/>
      <c r="V187" s="428"/>
      <c r="W187" s="428"/>
      <c r="X187" s="428"/>
      <c r="Y187" s="428"/>
      <c r="Z187" s="428"/>
    </row>
    <row r="188" ht="11.25" customHeight="1">
      <c r="A188" s="135" t="s">
        <v>1606</v>
      </c>
      <c r="B188" s="135" t="s">
        <v>4393</v>
      </c>
      <c r="C188" s="97" t="s">
        <v>100</v>
      </c>
      <c r="D188" s="295" t="s">
        <v>4394</v>
      </c>
      <c r="E188" s="304" t="s">
        <v>4395</v>
      </c>
      <c r="F188" s="295" t="s">
        <v>4396</v>
      </c>
      <c r="G188" s="97">
        <v>1.0</v>
      </c>
      <c r="H188" s="294">
        <v>1.0</v>
      </c>
      <c r="I188" s="160">
        <v>1.0</v>
      </c>
      <c r="J188" s="160">
        <v>20.0</v>
      </c>
      <c r="K188" s="160">
        <v>20.0</v>
      </c>
      <c r="L188" s="190" t="s">
        <v>106</v>
      </c>
      <c r="M188" s="428"/>
      <c r="N188" s="428"/>
      <c r="O188" s="428"/>
      <c r="P188" s="428"/>
      <c r="Q188" s="428"/>
      <c r="R188" s="428"/>
      <c r="S188" s="428"/>
      <c r="T188" s="428"/>
      <c r="U188" s="428"/>
      <c r="V188" s="428"/>
      <c r="W188" s="428"/>
      <c r="X188" s="428"/>
      <c r="Y188" s="428"/>
      <c r="Z188" s="428"/>
    </row>
    <row r="189" ht="11.25" customHeight="1">
      <c r="A189" s="135" t="s">
        <v>1606</v>
      </c>
      <c r="B189" s="135" t="s">
        <v>4397</v>
      </c>
      <c r="C189" s="97" t="s">
        <v>100</v>
      </c>
      <c r="D189" s="295" t="s">
        <v>4398</v>
      </c>
      <c r="E189" s="304" t="s">
        <v>4399</v>
      </c>
      <c r="F189" s="295" t="s">
        <v>4400</v>
      </c>
      <c r="G189" s="97">
        <v>1.0</v>
      </c>
      <c r="H189" s="294">
        <v>1.0</v>
      </c>
      <c r="I189" s="160">
        <v>1.0</v>
      </c>
      <c r="J189" s="160">
        <v>20.0</v>
      </c>
      <c r="K189" s="160">
        <v>20.0</v>
      </c>
      <c r="L189" s="190" t="s">
        <v>106</v>
      </c>
      <c r="M189" s="428"/>
      <c r="N189" s="428"/>
      <c r="O189" s="428"/>
      <c r="P189" s="428"/>
      <c r="Q189" s="428"/>
      <c r="R189" s="428"/>
      <c r="S189" s="428"/>
      <c r="T189" s="428"/>
      <c r="U189" s="428"/>
      <c r="V189" s="428"/>
      <c r="W189" s="428"/>
      <c r="X189" s="428"/>
      <c r="Y189" s="428"/>
      <c r="Z189" s="428"/>
    </row>
    <row r="190" ht="11.25" customHeight="1">
      <c r="A190" s="135" t="s">
        <v>4401</v>
      </c>
      <c r="B190" s="135" t="s">
        <v>1637</v>
      </c>
      <c r="C190" s="97" t="s">
        <v>100</v>
      </c>
      <c r="D190" s="295" t="s">
        <v>4402</v>
      </c>
      <c r="E190" s="304" t="s">
        <v>4403</v>
      </c>
      <c r="F190" s="295" t="s">
        <v>4404</v>
      </c>
      <c r="G190" s="97">
        <v>1.0</v>
      </c>
      <c r="H190" s="294">
        <v>1.0</v>
      </c>
      <c r="I190" s="160">
        <v>2.0</v>
      </c>
      <c r="J190" s="160">
        <v>20.0</v>
      </c>
      <c r="K190" s="160">
        <v>20.0</v>
      </c>
      <c r="L190" s="190" t="s">
        <v>106</v>
      </c>
      <c r="M190" s="428"/>
      <c r="N190" s="428"/>
      <c r="O190" s="428"/>
      <c r="P190" s="428"/>
      <c r="Q190" s="428"/>
      <c r="R190" s="428"/>
      <c r="S190" s="428"/>
      <c r="T190" s="428"/>
      <c r="U190" s="428"/>
      <c r="V190" s="428"/>
      <c r="W190" s="428"/>
      <c r="X190" s="428"/>
      <c r="Y190" s="428"/>
      <c r="Z190" s="428"/>
    </row>
    <row r="191" ht="11.25" customHeight="1">
      <c r="A191" s="135" t="s">
        <v>4401</v>
      </c>
      <c r="B191" s="135" t="s">
        <v>1637</v>
      </c>
      <c r="C191" s="97" t="s">
        <v>100</v>
      </c>
      <c r="D191" s="295" t="s">
        <v>4405</v>
      </c>
      <c r="E191" s="304" t="s">
        <v>4406</v>
      </c>
      <c r="F191" s="295" t="s">
        <v>4407</v>
      </c>
      <c r="G191" s="97">
        <v>1.0</v>
      </c>
      <c r="H191" s="294">
        <v>1.0</v>
      </c>
      <c r="I191" s="160">
        <v>2.0</v>
      </c>
      <c r="J191" s="160">
        <v>20.0</v>
      </c>
      <c r="K191" s="160">
        <v>20.0</v>
      </c>
      <c r="L191" s="190" t="s">
        <v>106</v>
      </c>
      <c r="M191" s="428"/>
      <c r="N191" s="428"/>
      <c r="O191" s="428"/>
      <c r="P191" s="428"/>
      <c r="Q191" s="428"/>
      <c r="R191" s="428"/>
      <c r="S191" s="428"/>
      <c r="T191" s="428"/>
      <c r="U191" s="428"/>
      <c r="V191" s="428"/>
      <c r="W191" s="428"/>
      <c r="X191" s="428"/>
      <c r="Y191" s="428"/>
      <c r="Z191" s="428"/>
    </row>
    <row r="192" ht="11.25" customHeight="1">
      <c r="A192" s="135" t="s">
        <v>4401</v>
      </c>
      <c r="B192" s="135" t="s">
        <v>1637</v>
      </c>
      <c r="C192" s="97" t="s">
        <v>100</v>
      </c>
      <c r="D192" s="295" t="s">
        <v>4408</v>
      </c>
      <c r="E192" s="304" t="s">
        <v>4409</v>
      </c>
      <c r="F192" s="295" t="s">
        <v>4165</v>
      </c>
      <c r="G192" s="97">
        <v>1.0</v>
      </c>
      <c r="H192" s="294">
        <v>1.0</v>
      </c>
      <c r="I192" s="160">
        <v>2.0</v>
      </c>
      <c r="J192" s="160">
        <v>20.0</v>
      </c>
      <c r="K192" s="160">
        <v>20.0</v>
      </c>
      <c r="L192" s="190" t="s">
        <v>106</v>
      </c>
      <c r="M192" s="428"/>
      <c r="N192" s="428"/>
      <c r="O192" s="428"/>
      <c r="P192" s="428"/>
      <c r="Q192" s="428"/>
      <c r="R192" s="428"/>
      <c r="S192" s="428"/>
      <c r="T192" s="428"/>
      <c r="U192" s="428"/>
      <c r="V192" s="428"/>
      <c r="W192" s="428"/>
      <c r="X192" s="428"/>
      <c r="Y192" s="428"/>
      <c r="Z192" s="428"/>
    </row>
    <row r="193" ht="11.25" customHeight="1">
      <c r="A193" s="135" t="s">
        <v>4401</v>
      </c>
      <c r="B193" s="135" t="s">
        <v>1637</v>
      </c>
      <c r="C193" s="97" t="s">
        <v>100</v>
      </c>
      <c r="D193" s="295" t="s">
        <v>4410</v>
      </c>
      <c r="E193" s="304" t="s">
        <v>4411</v>
      </c>
      <c r="F193" s="295" t="s">
        <v>4412</v>
      </c>
      <c r="G193" s="97">
        <v>1.0</v>
      </c>
      <c r="H193" s="294">
        <v>1.0</v>
      </c>
      <c r="I193" s="160">
        <v>2.0</v>
      </c>
      <c r="J193" s="160">
        <v>20.0</v>
      </c>
      <c r="K193" s="160">
        <v>20.0</v>
      </c>
      <c r="L193" s="190" t="s">
        <v>106</v>
      </c>
      <c r="M193" s="428"/>
      <c r="N193" s="428"/>
      <c r="O193" s="428"/>
      <c r="P193" s="428"/>
      <c r="Q193" s="428"/>
      <c r="R193" s="428"/>
      <c r="S193" s="428"/>
      <c r="T193" s="428"/>
      <c r="U193" s="428"/>
      <c r="V193" s="428"/>
      <c r="W193" s="428"/>
      <c r="X193" s="428"/>
      <c r="Y193" s="428"/>
      <c r="Z193" s="428"/>
    </row>
    <row r="194" ht="11.25" customHeight="1">
      <c r="A194" s="135" t="s">
        <v>1653</v>
      </c>
      <c r="B194" s="135" t="s">
        <v>1694</v>
      </c>
      <c r="C194" s="97" t="s">
        <v>100</v>
      </c>
      <c r="D194" s="295" t="s">
        <v>4413</v>
      </c>
      <c r="E194" s="304" t="s">
        <v>4414</v>
      </c>
      <c r="F194" s="295" t="s">
        <v>4415</v>
      </c>
      <c r="G194" s="97">
        <v>2.0</v>
      </c>
      <c r="H194" s="294">
        <v>2.0</v>
      </c>
      <c r="I194" s="160">
        <v>2.0</v>
      </c>
      <c r="J194" s="160">
        <v>20.0</v>
      </c>
      <c r="K194" s="160">
        <v>10.0</v>
      </c>
      <c r="L194" s="190" t="s">
        <v>106</v>
      </c>
      <c r="M194" s="428"/>
      <c r="N194" s="428"/>
      <c r="O194" s="428"/>
      <c r="P194" s="428"/>
      <c r="Q194" s="428"/>
      <c r="R194" s="428"/>
      <c r="S194" s="428"/>
      <c r="T194" s="428"/>
      <c r="U194" s="428"/>
      <c r="V194" s="428"/>
      <c r="W194" s="428"/>
      <c r="X194" s="428"/>
      <c r="Y194" s="428"/>
      <c r="Z194" s="428"/>
    </row>
    <row r="195" ht="11.25" customHeight="1">
      <c r="A195" s="135" t="s">
        <v>1653</v>
      </c>
      <c r="B195" s="135" t="s">
        <v>1694</v>
      </c>
      <c r="C195" s="97" t="s">
        <v>100</v>
      </c>
      <c r="D195" s="295" t="s">
        <v>4416</v>
      </c>
      <c r="E195" s="304" t="s">
        <v>4417</v>
      </c>
      <c r="F195" s="135" t="s">
        <v>4418</v>
      </c>
      <c r="G195" s="97">
        <v>2.0</v>
      </c>
      <c r="H195" s="294">
        <v>2.0</v>
      </c>
      <c r="I195" s="160">
        <v>2.0</v>
      </c>
      <c r="J195" s="160">
        <v>20.0</v>
      </c>
      <c r="K195" s="160">
        <v>10.0</v>
      </c>
      <c r="L195" s="190" t="s">
        <v>106</v>
      </c>
      <c r="M195" s="428"/>
      <c r="N195" s="428"/>
      <c r="O195" s="428"/>
      <c r="P195" s="428"/>
      <c r="Q195" s="428"/>
      <c r="R195" s="428"/>
      <c r="S195" s="428"/>
      <c r="T195" s="428"/>
      <c r="U195" s="428"/>
      <c r="V195" s="428"/>
      <c r="W195" s="428"/>
      <c r="X195" s="428"/>
      <c r="Y195" s="428"/>
      <c r="Z195" s="428"/>
    </row>
    <row r="196" ht="11.25" customHeight="1">
      <c r="A196" s="135" t="s">
        <v>1653</v>
      </c>
      <c r="B196" s="135" t="s">
        <v>1694</v>
      </c>
      <c r="C196" s="97" t="s">
        <v>100</v>
      </c>
      <c r="D196" s="295" t="s">
        <v>4419</v>
      </c>
      <c r="E196" s="304" t="s">
        <v>4420</v>
      </c>
      <c r="F196" s="209" t="s">
        <v>4421</v>
      </c>
      <c r="G196" s="97">
        <v>2.0</v>
      </c>
      <c r="H196" s="294">
        <v>2.0</v>
      </c>
      <c r="I196" s="160">
        <v>2.0</v>
      </c>
      <c r="J196" s="160">
        <v>20.0</v>
      </c>
      <c r="K196" s="160">
        <v>10.0</v>
      </c>
      <c r="L196" s="190" t="s">
        <v>106</v>
      </c>
      <c r="M196" s="428"/>
      <c r="N196" s="428"/>
      <c r="O196" s="428"/>
      <c r="P196" s="428"/>
      <c r="Q196" s="428"/>
      <c r="R196" s="428"/>
      <c r="S196" s="428"/>
      <c r="T196" s="428"/>
      <c r="U196" s="428"/>
      <c r="V196" s="428"/>
      <c r="W196" s="428"/>
      <c r="X196" s="428"/>
      <c r="Y196" s="428"/>
      <c r="Z196" s="428"/>
    </row>
    <row r="197" ht="11.25" customHeight="1">
      <c r="A197" s="135" t="s">
        <v>1653</v>
      </c>
      <c r="B197" s="135" t="s">
        <v>1694</v>
      </c>
      <c r="C197" s="97" t="s">
        <v>100</v>
      </c>
      <c r="D197" s="295" t="s">
        <v>4422</v>
      </c>
      <c r="E197" s="304" t="s">
        <v>4423</v>
      </c>
      <c r="F197" s="295" t="s">
        <v>4424</v>
      </c>
      <c r="G197" s="97">
        <v>2.0</v>
      </c>
      <c r="H197" s="294">
        <v>2.0</v>
      </c>
      <c r="I197" s="160">
        <v>2.0</v>
      </c>
      <c r="J197" s="160">
        <v>20.0</v>
      </c>
      <c r="K197" s="160">
        <v>10.0</v>
      </c>
      <c r="L197" s="190" t="s">
        <v>106</v>
      </c>
      <c r="M197" s="428"/>
      <c r="N197" s="428"/>
      <c r="O197" s="428"/>
      <c r="P197" s="428"/>
      <c r="Q197" s="428"/>
      <c r="R197" s="428"/>
      <c r="S197" s="428"/>
      <c r="T197" s="428"/>
      <c r="U197" s="428"/>
      <c r="V197" s="428"/>
      <c r="W197" s="428"/>
      <c r="X197" s="428"/>
      <c r="Y197" s="428"/>
      <c r="Z197" s="428"/>
    </row>
    <row r="198" ht="11.25" customHeight="1">
      <c r="A198" s="135" t="s">
        <v>1653</v>
      </c>
      <c r="B198" s="135" t="s">
        <v>1694</v>
      </c>
      <c r="C198" s="97" t="s">
        <v>100</v>
      </c>
      <c r="D198" s="295" t="s">
        <v>4425</v>
      </c>
      <c r="E198" s="304" t="s">
        <v>4426</v>
      </c>
      <c r="F198" s="295" t="s">
        <v>4427</v>
      </c>
      <c r="G198" s="97">
        <v>2.0</v>
      </c>
      <c r="H198" s="294">
        <v>2.0</v>
      </c>
      <c r="I198" s="160">
        <v>2.0</v>
      </c>
      <c r="J198" s="160">
        <v>20.0</v>
      </c>
      <c r="K198" s="160">
        <v>10.0</v>
      </c>
      <c r="L198" s="190" t="s">
        <v>106</v>
      </c>
      <c r="M198" s="428"/>
      <c r="N198" s="428"/>
      <c r="O198" s="428"/>
      <c r="P198" s="428"/>
      <c r="Q198" s="428"/>
      <c r="R198" s="428"/>
      <c r="S198" s="428"/>
      <c r="T198" s="428"/>
      <c r="U198" s="428"/>
      <c r="V198" s="428"/>
      <c r="W198" s="428"/>
      <c r="X198" s="428"/>
      <c r="Y198" s="428"/>
      <c r="Z198" s="428"/>
    </row>
    <row r="199" ht="11.25" customHeight="1">
      <c r="A199" s="135" t="s">
        <v>1653</v>
      </c>
      <c r="B199" s="135" t="s">
        <v>1694</v>
      </c>
      <c r="C199" s="97" t="s">
        <v>100</v>
      </c>
      <c r="D199" s="295" t="s">
        <v>4428</v>
      </c>
      <c r="E199" s="304" t="s">
        <v>4429</v>
      </c>
      <c r="F199" s="295" t="s">
        <v>4430</v>
      </c>
      <c r="G199" s="97">
        <v>2.0</v>
      </c>
      <c r="H199" s="294">
        <v>2.0</v>
      </c>
      <c r="I199" s="160">
        <v>2.0</v>
      </c>
      <c r="J199" s="160">
        <v>20.0</v>
      </c>
      <c r="K199" s="160">
        <v>10.0</v>
      </c>
      <c r="L199" s="190" t="s">
        <v>106</v>
      </c>
      <c r="M199" s="428"/>
      <c r="N199" s="428"/>
      <c r="O199" s="428"/>
      <c r="P199" s="428"/>
      <c r="Q199" s="428"/>
      <c r="R199" s="428"/>
      <c r="S199" s="428"/>
      <c r="T199" s="428"/>
      <c r="U199" s="428"/>
      <c r="V199" s="428"/>
      <c r="W199" s="428"/>
      <c r="X199" s="428"/>
      <c r="Y199" s="428"/>
      <c r="Z199" s="428"/>
    </row>
    <row r="200" ht="11.25" customHeight="1">
      <c r="A200" s="135" t="s">
        <v>1653</v>
      </c>
      <c r="B200" s="135" t="s">
        <v>1694</v>
      </c>
      <c r="C200" s="97" t="s">
        <v>100</v>
      </c>
      <c r="D200" s="295" t="s">
        <v>4431</v>
      </c>
      <c r="E200" s="304" t="s">
        <v>4432</v>
      </c>
      <c r="F200" s="295" t="s">
        <v>4433</v>
      </c>
      <c r="G200" s="97">
        <v>2.0</v>
      </c>
      <c r="H200" s="294">
        <v>2.0</v>
      </c>
      <c r="I200" s="160">
        <v>2.0</v>
      </c>
      <c r="J200" s="160">
        <v>20.0</v>
      </c>
      <c r="K200" s="160">
        <v>10.0</v>
      </c>
      <c r="L200" s="190" t="s">
        <v>106</v>
      </c>
      <c r="M200" s="428"/>
      <c r="N200" s="428"/>
      <c r="O200" s="428"/>
      <c r="P200" s="428"/>
      <c r="Q200" s="428"/>
      <c r="R200" s="428"/>
      <c r="S200" s="428"/>
      <c r="T200" s="428"/>
      <c r="U200" s="428"/>
      <c r="V200" s="428"/>
      <c r="W200" s="428"/>
      <c r="X200" s="428"/>
      <c r="Y200" s="428"/>
      <c r="Z200" s="428"/>
    </row>
    <row r="201" ht="11.25" customHeight="1">
      <c r="A201" s="135" t="s">
        <v>1653</v>
      </c>
      <c r="B201" s="135" t="s">
        <v>1694</v>
      </c>
      <c r="C201" s="97" t="s">
        <v>100</v>
      </c>
      <c r="D201" s="295" t="s">
        <v>4434</v>
      </c>
      <c r="E201" s="304" t="s">
        <v>4432</v>
      </c>
      <c r="F201" s="295" t="s">
        <v>4433</v>
      </c>
      <c r="G201" s="97">
        <v>2.0</v>
      </c>
      <c r="H201" s="294">
        <v>2.0</v>
      </c>
      <c r="I201" s="160">
        <v>2.0</v>
      </c>
      <c r="J201" s="160">
        <v>20.0</v>
      </c>
      <c r="K201" s="160">
        <v>10.0</v>
      </c>
      <c r="L201" s="190" t="s">
        <v>106</v>
      </c>
      <c r="M201" s="428"/>
      <c r="N201" s="428"/>
      <c r="O201" s="428"/>
      <c r="P201" s="428"/>
      <c r="Q201" s="428"/>
      <c r="R201" s="428"/>
      <c r="S201" s="428"/>
      <c r="T201" s="428"/>
      <c r="U201" s="428"/>
      <c r="V201" s="428"/>
      <c r="W201" s="428"/>
      <c r="X201" s="428"/>
      <c r="Y201" s="428"/>
      <c r="Z201" s="428"/>
    </row>
    <row r="202" ht="11.25" customHeight="1">
      <c r="A202" s="135" t="s">
        <v>1653</v>
      </c>
      <c r="B202" s="135" t="s">
        <v>1694</v>
      </c>
      <c r="C202" s="97" t="s">
        <v>100</v>
      </c>
      <c r="D202" s="295" t="s">
        <v>4435</v>
      </c>
      <c r="E202" s="304" t="s">
        <v>4436</v>
      </c>
      <c r="F202" s="295" t="s">
        <v>4437</v>
      </c>
      <c r="G202" s="97">
        <v>2.0</v>
      </c>
      <c r="H202" s="294">
        <v>2.0</v>
      </c>
      <c r="I202" s="160">
        <v>2.0</v>
      </c>
      <c r="J202" s="160">
        <v>20.0</v>
      </c>
      <c r="K202" s="160">
        <v>10.0</v>
      </c>
      <c r="L202" s="190" t="s">
        <v>106</v>
      </c>
      <c r="M202" s="428"/>
      <c r="N202" s="428"/>
      <c r="O202" s="428"/>
      <c r="P202" s="428"/>
      <c r="Q202" s="428"/>
      <c r="R202" s="428"/>
      <c r="S202" s="428"/>
      <c r="T202" s="428"/>
      <c r="U202" s="428"/>
      <c r="V202" s="428"/>
      <c r="W202" s="428"/>
      <c r="X202" s="428"/>
      <c r="Y202" s="428"/>
      <c r="Z202" s="428"/>
    </row>
    <row r="203" ht="11.25" customHeight="1">
      <c r="A203" s="135" t="s">
        <v>1653</v>
      </c>
      <c r="B203" s="135" t="s">
        <v>1694</v>
      </c>
      <c r="C203" s="97" t="s">
        <v>100</v>
      </c>
      <c r="D203" s="295" t="s">
        <v>4438</v>
      </c>
      <c r="E203" s="304" t="s">
        <v>4439</v>
      </c>
      <c r="F203" s="295" t="s">
        <v>4440</v>
      </c>
      <c r="G203" s="97">
        <v>2.0</v>
      </c>
      <c r="H203" s="294">
        <v>2.0</v>
      </c>
      <c r="I203" s="160">
        <v>2.0</v>
      </c>
      <c r="J203" s="160">
        <v>20.0</v>
      </c>
      <c r="K203" s="160">
        <v>10.0</v>
      </c>
      <c r="L203" s="190" t="s">
        <v>106</v>
      </c>
      <c r="M203" s="428"/>
      <c r="N203" s="428"/>
      <c r="O203" s="428"/>
      <c r="P203" s="428"/>
      <c r="Q203" s="428"/>
      <c r="R203" s="428"/>
      <c r="S203" s="428"/>
      <c r="T203" s="428"/>
      <c r="U203" s="428"/>
      <c r="V203" s="428"/>
      <c r="W203" s="428"/>
      <c r="X203" s="428"/>
      <c r="Y203" s="428"/>
      <c r="Z203" s="428"/>
    </row>
    <row r="204" ht="11.25" customHeight="1">
      <c r="A204" s="135" t="s">
        <v>1653</v>
      </c>
      <c r="B204" s="135" t="s">
        <v>1654</v>
      </c>
      <c r="C204" s="97" t="s">
        <v>100</v>
      </c>
      <c r="D204" s="295" t="s">
        <v>4441</v>
      </c>
      <c r="E204" s="304" t="s">
        <v>4442</v>
      </c>
      <c r="F204" s="295" t="s">
        <v>4443</v>
      </c>
      <c r="G204" s="97">
        <v>2.0</v>
      </c>
      <c r="H204" s="294">
        <v>2.0</v>
      </c>
      <c r="I204" s="160">
        <v>2.0</v>
      </c>
      <c r="J204" s="160">
        <v>20.0</v>
      </c>
      <c r="K204" s="160">
        <v>10.0</v>
      </c>
      <c r="L204" s="190" t="s">
        <v>106</v>
      </c>
      <c r="M204" s="428"/>
      <c r="N204" s="428"/>
      <c r="O204" s="428"/>
      <c r="P204" s="428"/>
      <c r="Q204" s="428"/>
      <c r="R204" s="428"/>
      <c r="S204" s="428"/>
      <c r="T204" s="428"/>
      <c r="U204" s="428"/>
      <c r="V204" s="428"/>
      <c r="W204" s="428"/>
      <c r="X204" s="428"/>
      <c r="Y204" s="428"/>
      <c r="Z204" s="428"/>
    </row>
    <row r="205" ht="11.25" customHeight="1">
      <c r="A205" s="135" t="s">
        <v>1653</v>
      </c>
      <c r="B205" s="135" t="s">
        <v>1654</v>
      </c>
      <c r="C205" s="97" t="s">
        <v>100</v>
      </c>
      <c r="D205" s="295" t="s">
        <v>4444</v>
      </c>
      <c r="E205" s="304" t="s">
        <v>4445</v>
      </c>
      <c r="F205" s="295" t="s">
        <v>4446</v>
      </c>
      <c r="G205" s="97">
        <v>2.0</v>
      </c>
      <c r="H205" s="294">
        <v>2.0</v>
      </c>
      <c r="I205" s="160">
        <v>2.0</v>
      </c>
      <c r="J205" s="160">
        <v>20.0</v>
      </c>
      <c r="K205" s="160">
        <v>10.0</v>
      </c>
      <c r="L205" s="190" t="s">
        <v>106</v>
      </c>
      <c r="M205" s="428"/>
      <c r="N205" s="428"/>
      <c r="O205" s="428"/>
      <c r="P205" s="428"/>
      <c r="Q205" s="428"/>
      <c r="R205" s="428"/>
      <c r="S205" s="428"/>
      <c r="T205" s="428"/>
      <c r="U205" s="428"/>
      <c r="V205" s="428"/>
      <c r="W205" s="428"/>
      <c r="X205" s="428"/>
      <c r="Y205" s="428"/>
      <c r="Z205" s="428"/>
    </row>
    <row r="206" ht="11.25" customHeight="1">
      <c r="A206" s="135" t="s">
        <v>1653</v>
      </c>
      <c r="B206" s="135" t="s">
        <v>1654</v>
      </c>
      <c r="C206" s="97" t="s">
        <v>100</v>
      </c>
      <c r="D206" s="295" t="s">
        <v>4447</v>
      </c>
      <c r="E206" s="304" t="s">
        <v>4448</v>
      </c>
      <c r="F206" s="295" t="s">
        <v>4449</v>
      </c>
      <c r="G206" s="97">
        <v>2.0</v>
      </c>
      <c r="H206" s="294">
        <v>2.0</v>
      </c>
      <c r="I206" s="160">
        <v>2.0</v>
      </c>
      <c r="J206" s="160">
        <v>20.0</v>
      </c>
      <c r="K206" s="160">
        <v>10.0</v>
      </c>
      <c r="L206" s="190" t="s">
        <v>106</v>
      </c>
      <c r="M206" s="428"/>
      <c r="N206" s="428"/>
      <c r="O206" s="428"/>
      <c r="P206" s="428"/>
      <c r="Q206" s="428"/>
      <c r="R206" s="428"/>
      <c r="S206" s="428"/>
      <c r="T206" s="428"/>
      <c r="U206" s="428"/>
      <c r="V206" s="428"/>
      <c r="W206" s="428"/>
      <c r="X206" s="428"/>
      <c r="Y206" s="428"/>
      <c r="Z206" s="428"/>
    </row>
    <row r="207" ht="11.25" customHeight="1">
      <c r="A207" s="135" t="s">
        <v>1653</v>
      </c>
      <c r="B207" s="135" t="s">
        <v>1654</v>
      </c>
      <c r="C207" s="97" t="s">
        <v>100</v>
      </c>
      <c r="D207" s="295" t="s">
        <v>4450</v>
      </c>
      <c r="E207" s="304" t="s">
        <v>4451</v>
      </c>
      <c r="F207" s="295" t="s">
        <v>4452</v>
      </c>
      <c r="G207" s="97">
        <v>2.0</v>
      </c>
      <c r="H207" s="294">
        <v>2.0</v>
      </c>
      <c r="I207" s="160">
        <v>2.0</v>
      </c>
      <c r="J207" s="160">
        <v>20.0</v>
      </c>
      <c r="K207" s="160">
        <v>10.0</v>
      </c>
      <c r="L207" s="190" t="s">
        <v>106</v>
      </c>
      <c r="M207" s="428"/>
      <c r="N207" s="428"/>
      <c r="O207" s="428"/>
      <c r="P207" s="428"/>
      <c r="Q207" s="428"/>
      <c r="R207" s="428"/>
      <c r="S207" s="428"/>
      <c r="T207" s="428"/>
      <c r="U207" s="428"/>
      <c r="V207" s="428"/>
      <c r="W207" s="428"/>
      <c r="X207" s="428"/>
      <c r="Y207" s="428"/>
      <c r="Z207" s="428"/>
    </row>
    <row r="208" ht="11.25" customHeight="1">
      <c r="A208" s="135" t="s">
        <v>1653</v>
      </c>
      <c r="B208" s="135" t="s">
        <v>1654</v>
      </c>
      <c r="C208" s="97" t="s">
        <v>100</v>
      </c>
      <c r="D208" s="295" t="s">
        <v>4453</v>
      </c>
      <c r="E208" s="304" t="s">
        <v>4454</v>
      </c>
      <c r="F208" s="295" t="s">
        <v>4455</v>
      </c>
      <c r="G208" s="97">
        <v>2.0</v>
      </c>
      <c r="H208" s="294">
        <v>2.0</v>
      </c>
      <c r="I208" s="160">
        <v>2.0</v>
      </c>
      <c r="J208" s="160">
        <v>20.0</v>
      </c>
      <c r="K208" s="160">
        <v>10.0</v>
      </c>
      <c r="L208" s="190" t="s">
        <v>106</v>
      </c>
      <c r="M208" s="428"/>
      <c r="N208" s="428"/>
      <c r="O208" s="428"/>
      <c r="P208" s="428"/>
      <c r="Q208" s="428"/>
      <c r="R208" s="428"/>
      <c r="S208" s="428"/>
      <c r="T208" s="428"/>
      <c r="U208" s="428"/>
      <c r="V208" s="428"/>
      <c r="W208" s="428"/>
      <c r="X208" s="428"/>
      <c r="Y208" s="428"/>
      <c r="Z208" s="428"/>
    </row>
    <row r="209" ht="11.25" customHeight="1">
      <c r="A209" s="135" t="s">
        <v>1653</v>
      </c>
      <c r="B209" s="135" t="s">
        <v>1654</v>
      </c>
      <c r="C209" s="97" t="s">
        <v>100</v>
      </c>
      <c r="D209" s="295" t="s">
        <v>4456</v>
      </c>
      <c r="E209" s="304" t="s">
        <v>4457</v>
      </c>
      <c r="F209" s="295" t="s">
        <v>4433</v>
      </c>
      <c r="G209" s="97">
        <v>2.0</v>
      </c>
      <c r="H209" s="294">
        <v>2.0</v>
      </c>
      <c r="I209" s="160">
        <v>2.0</v>
      </c>
      <c r="J209" s="160">
        <v>20.0</v>
      </c>
      <c r="K209" s="160">
        <v>10.0</v>
      </c>
      <c r="L209" s="190" t="s">
        <v>106</v>
      </c>
      <c r="M209" s="428"/>
      <c r="N209" s="428"/>
      <c r="O209" s="428"/>
      <c r="P209" s="428"/>
      <c r="Q209" s="428"/>
      <c r="R209" s="428"/>
      <c r="S209" s="428"/>
      <c r="T209" s="428"/>
      <c r="U209" s="428"/>
      <c r="V209" s="428"/>
      <c r="W209" s="428"/>
      <c r="X209" s="428"/>
      <c r="Y209" s="428"/>
      <c r="Z209" s="428"/>
    </row>
    <row r="210" ht="11.25" customHeight="1">
      <c r="A210" s="135" t="s">
        <v>1653</v>
      </c>
      <c r="B210" s="135" t="s">
        <v>1654</v>
      </c>
      <c r="C210" s="97" t="s">
        <v>100</v>
      </c>
      <c r="D210" s="295" t="s">
        <v>4458</v>
      </c>
      <c r="E210" s="304" t="s">
        <v>4459</v>
      </c>
      <c r="F210" s="295" t="s">
        <v>4433</v>
      </c>
      <c r="G210" s="97">
        <v>2.0</v>
      </c>
      <c r="H210" s="294">
        <v>2.0</v>
      </c>
      <c r="I210" s="160">
        <v>2.0</v>
      </c>
      <c r="J210" s="160">
        <v>20.0</v>
      </c>
      <c r="K210" s="160">
        <v>10.0</v>
      </c>
      <c r="L210" s="190" t="s">
        <v>106</v>
      </c>
      <c r="M210" s="428"/>
      <c r="N210" s="428"/>
      <c r="O210" s="428"/>
      <c r="P210" s="428"/>
      <c r="Q210" s="428"/>
      <c r="R210" s="428"/>
      <c r="S210" s="428"/>
      <c r="T210" s="428"/>
      <c r="U210" s="428"/>
      <c r="V210" s="428"/>
      <c r="W210" s="428"/>
      <c r="X210" s="428"/>
      <c r="Y210" s="428"/>
      <c r="Z210" s="428"/>
    </row>
    <row r="211" ht="11.25" customHeight="1">
      <c r="A211" s="135" t="s">
        <v>1653</v>
      </c>
      <c r="B211" s="135" t="s">
        <v>1654</v>
      </c>
      <c r="C211" s="97" t="s">
        <v>100</v>
      </c>
      <c r="D211" s="295" t="s">
        <v>4460</v>
      </c>
      <c r="E211" s="304" t="s">
        <v>4461</v>
      </c>
      <c r="F211" s="295" t="s">
        <v>4462</v>
      </c>
      <c r="G211" s="97">
        <v>2.0</v>
      </c>
      <c r="H211" s="294">
        <v>2.0</v>
      </c>
      <c r="I211" s="160">
        <v>2.0</v>
      </c>
      <c r="J211" s="160">
        <v>20.0</v>
      </c>
      <c r="K211" s="160">
        <v>10.0</v>
      </c>
      <c r="L211" s="190" t="s">
        <v>106</v>
      </c>
      <c r="M211" s="428"/>
      <c r="N211" s="428"/>
      <c r="O211" s="428"/>
      <c r="P211" s="428"/>
      <c r="Q211" s="428"/>
      <c r="R211" s="428"/>
      <c r="S211" s="428"/>
      <c r="T211" s="428"/>
      <c r="U211" s="428"/>
      <c r="V211" s="428"/>
      <c r="W211" s="428"/>
      <c r="X211" s="428"/>
      <c r="Y211" s="428"/>
      <c r="Z211" s="428"/>
    </row>
    <row r="212" ht="11.25" customHeight="1">
      <c r="A212" s="135" t="s">
        <v>1653</v>
      </c>
      <c r="B212" s="135" t="s">
        <v>1654</v>
      </c>
      <c r="C212" s="97" t="s">
        <v>100</v>
      </c>
      <c r="D212" s="295" t="s">
        <v>4463</v>
      </c>
      <c r="E212" s="304" t="s">
        <v>4464</v>
      </c>
      <c r="F212" s="295" t="s">
        <v>4465</v>
      </c>
      <c r="G212" s="97">
        <v>2.0</v>
      </c>
      <c r="H212" s="294">
        <v>2.0</v>
      </c>
      <c r="I212" s="160">
        <v>2.0</v>
      </c>
      <c r="J212" s="160">
        <v>20.0</v>
      </c>
      <c r="K212" s="160">
        <v>10.0</v>
      </c>
      <c r="L212" s="190" t="s">
        <v>106</v>
      </c>
      <c r="M212" s="428"/>
      <c r="N212" s="428"/>
      <c r="O212" s="428"/>
      <c r="P212" s="428"/>
      <c r="Q212" s="428"/>
      <c r="R212" s="428"/>
      <c r="S212" s="428"/>
      <c r="T212" s="428"/>
      <c r="U212" s="428"/>
      <c r="V212" s="428"/>
      <c r="W212" s="428"/>
      <c r="X212" s="428"/>
      <c r="Y212" s="428"/>
      <c r="Z212" s="428"/>
    </row>
    <row r="213" ht="11.25" customHeight="1">
      <c r="A213" s="135" t="s">
        <v>1653</v>
      </c>
      <c r="B213" s="135" t="s">
        <v>1654</v>
      </c>
      <c r="C213" s="97" t="s">
        <v>100</v>
      </c>
      <c r="D213" s="295" t="s">
        <v>4466</v>
      </c>
      <c r="E213" s="304" t="s">
        <v>4467</v>
      </c>
      <c r="F213" s="295" t="s">
        <v>4468</v>
      </c>
      <c r="G213" s="97">
        <v>2.0</v>
      </c>
      <c r="H213" s="294">
        <v>2.0</v>
      </c>
      <c r="I213" s="160">
        <v>2.0</v>
      </c>
      <c r="J213" s="160">
        <v>20.0</v>
      </c>
      <c r="K213" s="160">
        <v>10.0</v>
      </c>
      <c r="L213" s="190" t="s">
        <v>106</v>
      </c>
      <c r="M213" s="428"/>
      <c r="N213" s="428"/>
      <c r="O213" s="428"/>
      <c r="P213" s="428"/>
      <c r="Q213" s="428"/>
      <c r="R213" s="428"/>
      <c r="S213" s="428"/>
      <c r="T213" s="428"/>
      <c r="U213" s="428"/>
      <c r="V213" s="428"/>
      <c r="W213" s="428"/>
      <c r="X213" s="428"/>
      <c r="Y213" s="428"/>
      <c r="Z213" s="428"/>
    </row>
    <row r="214" ht="11.25" customHeight="1">
      <c r="A214" s="135" t="s">
        <v>1653</v>
      </c>
      <c r="B214" s="135" t="s">
        <v>1654</v>
      </c>
      <c r="C214" s="97" t="s">
        <v>100</v>
      </c>
      <c r="D214" s="295" t="s">
        <v>4469</v>
      </c>
      <c r="E214" s="304" t="s">
        <v>4470</v>
      </c>
      <c r="F214" s="295" t="s">
        <v>4471</v>
      </c>
      <c r="G214" s="97">
        <v>2.0</v>
      </c>
      <c r="H214" s="294">
        <v>2.0</v>
      </c>
      <c r="I214" s="160">
        <v>2.0</v>
      </c>
      <c r="J214" s="160">
        <v>20.0</v>
      </c>
      <c r="K214" s="160">
        <v>10.0</v>
      </c>
      <c r="L214" s="190" t="s">
        <v>106</v>
      </c>
      <c r="M214" s="428"/>
      <c r="N214" s="428"/>
      <c r="O214" s="428"/>
      <c r="P214" s="428"/>
      <c r="Q214" s="428"/>
      <c r="R214" s="428"/>
      <c r="S214" s="428"/>
      <c r="T214" s="428"/>
      <c r="U214" s="428"/>
      <c r="V214" s="428"/>
      <c r="W214" s="428"/>
      <c r="X214" s="428"/>
      <c r="Y214" s="428"/>
      <c r="Z214" s="428"/>
    </row>
    <row r="215" ht="11.25" customHeight="1">
      <c r="A215" s="135" t="s">
        <v>1653</v>
      </c>
      <c r="B215" s="135" t="s">
        <v>1654</v>
      </c>
      <c r="C215" s="97" t="s">
        <v>100</v>
      </c>
      <c r="D215" s="295" t="s">
        <v>4472</v>
      </c>
      <c r="E215" s="304" t="s">
        <v>4473</v>
      </c>
      <c r="F215" s="295" t="s">
        <v>4474</v>
      </c>
      <c r="G215" s="97">
        <v>2.0</v>
      </c>
      <c r="H215" s="294">
        <v>2.0</v>
      </c>
      <c r="I215" s="160">
        <v>2.0</v>
      </c>
      <c r="J215" s="160">
        <v>20.0</v>
      </c>
      <c r="K215" s="160">
        <v>10.0</v>
      </c>
      <c r="L215" s="190" t="s">
        <v>106</v>
      </c>
      <c r="M215" s="428"/>
      <c r="N215" s="428"/>
      <c r="O215" s="428"/>
      <c r="P215" s="428"/>
      <c r="Q215" s="428"/>
      <c r="R215" s="428"/>
      <c r="S215" s="428"/>
      <c r="T215" s="428"/>
      <c r="U215" s="428"/>
      <c r="V215" s="428"/>
      <c r="W215" s="428"/>
      <c r="X215" s="428"/>
      <c r="Y215" s="428"/>
      <c r="Z215" s="428"/>
    </row>
    <row r="216" ht="11.25" customHeight="1">
      <c r="A216" s="135" t="s">
        <v>1653</v>
      </c>
      <c r="B216" s="135" t="s">
        <v>1654</v>
      </c>
      <c r="C216" s="97" t="s">
        <v>100</v>
      </c>
      <c r="D216" s="295" t="s">
        <v>4475</v>
      </c>
      <c r="E216" s="304" t="s">
        <v>4476</v>
      </c>
      <c r="F216" s="295" t="s">
        <v>4433</v>
      </c>
      <c r="G216" s="97">
        <v>2.0</v>
      </c>
      <c r="H216" s="294">
        <v>2.0</v>
      </c>
      <c r="I216" s="160">
        <v>2.0</v>
      </c>
      <c r="J216" s="160">
        <v>20.0</v>
      </c>
      <c r="K216" s="160">
        <v>10.0</v>
      </c>
      <c r="L216" s="190" t="s">
        <v>106</v>
      </c>
      <c r="M216" s="428"/>
      <c r="N216" s="428"/>
      <c r="O216" s="428"/>
      <c r="P216" s="428"/>
      <c r="Q216" s="428"/>
      <c r="R216" s="428"/>
      <c r="S216" s="428"/>
      <c r="T216" s="428"/>
      <c r="U216" s="428"/>
      <c r="V216" s="428"/>
      <c r="W216" s="428"/>
      <c r="X216" s="428"/>
      <c r="Y216" s="428"/>
      <c r="Z216" s="428"/>
    </row>
    <row r="217" ht="11.25" customHeight="1">
      <c r="A217" s="135" t="s">
        <v>1653</v>
      </c>
      <c r="B217" s="135" t="s">
        <v>1654</v>
      </c>
      <c r="C217" s="97" t="s">
        <v>100</v>
      </c>
      <c r="D217" s="295" t="s">
        <v>4477</v>
      </c>
      <c r="E217" s="304" t="s">
        <v>4478</v>
      </c>
      <c r="F217" s="295" t="s">
        <v>4479</v>
      </c>
      <c r="G217" s="97">
        <v>2.0</v>
      </c>
      <c r="H217" s="294">
        <v>2.0</v>
      </c>
      <c r="I217" s="160">
        <v>2.0</v>
      </c>
      <c r="J217" s="160">
        <v>20.0</v>
      </c>
      <c r="K217" s="160">
        <v>10.0</v>
      </c>
      <c r="L217" s="190" t="s">
        <v>106</v>
      </c>
      <c r="M217" s="428"/>
      <c r="N217" s="428"/>
      <c r="O217" s="428"/>
      <c r="P217" s="428"/>
      <c r="Q217" s="428"/>
      <c r="R217" s="428"/>
      <c r="S217" s="428"/>
      <c r="T217" s="428"/>
      <c r="U217" s="428"/>
      <c r="V217" s="428"/>
      <c r="W217" s="428"/>
      <c r="X217" s="428"/>
      <c r="Y217" s="428"/>
      <c r="Z217" s="428"/>
    </row>
    <row r="218" ht="11.25" customHeight="1">
      <c r="A218" s="135" t="s">
        <v>4480</v>
      </c>
      <c r="B218" s="135" t="s">
        <v>4481</v>
      </c>
      <c r="C218" s="97" t="s">
        <v>100</v>
      </c>
      <c r="D218" s="295" t="s">
        <v>4482</v>
      </c>
      <c r="E218" s="304" t="s">
        <v>4483</v>
      </c>
      <c r="F218" s="295" t="s">
        <v>4484</v>
      </c>
      <c r="G218" s="97">
        <v>2.0</v>
      </c>
      <c r="H218" s="294">
        <v>2.0</v>
      </c>
      <c r="I218" s="160">
        <v>2.0</v>
      </c>
      <c r="J218" s="160">
        <v>20.0</v>
      </c>
      <c r="K218" s="160">
        <v>10.0</v>
      </c>
      <c r="L218" s="190" t="s">
        <v>106</v>
      </c>
      <c r="M218" s="428"/>
      <c r="N218" s="428"/>
      <c r="O218" s="428"/>
      <c r="P218" s="428"/>
      <c r="Q218" s="428"/>
      <c r="R218" s="428"/>
      <c r="S218" s="428"/>
      <c r="T218" s="428"/>
      <c r="U218" s="428"/>
      <c r="V218" s="428"/>
      <c r="W218" s="428"/>
      <c r="X218" s="428"/>
      <c r="Y218" s="428"/>
      <c r="Z218" s="428"/>
    </row>
    <row r="219" ht="11.25" customHeight="1">
      <c r="A219" s="135" t="s">
        <v>4485</v>
      </c>
      <c r="B219" s="135" t="s">
        <v>4486</v>
      </c>
      <c r="C219" s="97" t="s">
        <v>100</v>
      </c>
      <c r="D219" s="295" t="s">
        <v>4487</v>
      </c>
      <c r="E219" s="304" t="s">
        <v>4488</v>
      </c>
      <c r="F219" s="295" t="s">
        <v>3325</v>
      </c>
      <c r="G219" s="97">
        <v>3.0</v>
      </c>
      <c r="H219" s="294">
        <v>3.0</v>
      </c>
      <c r="I219" s="160">
        <v>3.0</v>
      </c>
      <c r="J219" s="160">
        <v>20.0</v>
      </c>
      <c r="K219" s="160">
        <v>6.66</v>
      </c>
      <c r="L219" s="190" t="s">
        <v>106</v>
      </c>
      <c r="M219" s="428"/>
      <c r="N219" s="428"/>
      <c r="O219" s="428"/>
      <c r="P219" s="428"/>
      <c r="Q219" s="428"/>
      <c r="R219" s="428"/>
      <c r="S219" s="428"/>
      <c r="T219" s="428"/>
      <c r="U219" s="428"/>
      <c r="V219" s="428"/>
      <c r="W219" s="428"/>
      <c r="X219" s="428"/>
      <c r="Y219" s="428"/>
      <c r="Z219" s="428"/>
    </row>
    <row r="220" ht="11.25" customHeight="1">
      <c r="A220" s="135" t="s">
        <v>4372</v>
      </c>
      <c r="B220" s="135" t="s">
        <v>4373</v>
      </c>
      <c r="C220" s="97" t="s">
        <v>100</v>
      </c>
      <c r="D220" s="295" t="s">
        <v>4489</v>
      </c>
      <c r="E220" s="304" t="s">
        <v>4490</v>
      </c>
      <c r="F220" s="295" t="s">
        <v>4077</v>
      </c>
      <c r="G220" s="97">
        <v>1.0</v>
      </c>
      <c r="H220" s="294">
        <v>1.0</v>
      </c>
      <c r="I220" s="160">
        <v>1.0</v>
      </c>
      <c r="J220" s="160">
        <v>10.0</v>
      </c>
      <c r="K220" s="160">
        <v>10.0</v>
      </c>
      <c r="L220" s="190" t="s">
        <v>106</v>
      </c>
      <c r="M220" s="428"/>
      <c r="N220" s="428"/>
      <c r="O220" s="428"/>
      <c r="P220" s="428"/>
      <c r="Q220" s="428"/>
      <c r="R220" s="428"/>
      <c r="S220" s="428"/>
      <c r="T220" s="428"/>
      <c r="U220" s="428"/>
      <c r="V220" s="428"/>
      <c r="W220" s="428"/>
      <c r="X220" s="428"/>
      <c r="Y220" s="428"/>
      <c r="Z220" s="428"/>
    </row>
    <row r="221" ht="11.25" customHeight="1">
      <c r="A221" s="135" t="s">
        <v>4372</v>
      </c>
      <c r="B221" s="135" t="s">
        <v>4373</v>
      </c>
      <c r="C221" s="97" t="s">
        <v>100</v>
      </c>
      <c r="D221" s="295" t="s">
        <v>4491</v>
      </c>
      <c r="E221" s="304" t="s">
        <v>4492</v>
      </c>
      <c r="F221" s="295" t="s">
        <v>4077</v>
      </c>
      <c r="G221" s="97">
        <v>1.0</v>
      </c>
      <c r="H221" s="294">
        <v>1.0</v>
      </c>
      <c r="I221" s="160">
        <v>1.0</v>
      </c>
      <c r="J221" s="160">
        <v>10.0</v>
      </c>
      <c r="K221" s="160">
        <v>10.0</v>
      </c>
      <c r="L221" s="190" t="s">
        <v>106</v>
      </c>
      <c r="M221" s="428"/>
      <c r="N221" s="428"/>
      <c r="O221" s="428"/>
      <c r="P221" s="428"/>
      <c r="Q221" s="428"/>
      <c r="R221" s="428"/>
      <c r="S221" s="428"/>
      <c r="T221" s="428"/>
      <c r="U221" s="428"/>
      <c r="V221" s="428"/>
      <c r="W221" s="428"/>
      <c r="X221" s="428"/>
      <c r="Y221" s="428"/>
      <c r="Z221" s="428"/>
    </row>
    <row r="222" ht="11.25" customHeight="1">
      <c r="A222" s="135" t="s">
        <v>4372</v>
      </c>
      <c r="B222" s="135" t="s">
        <v>4373</v>
      </c>
      <c r="C222" s="97" t="s">
        <v>100</v>
      </c>
      <c r="D222" s="295" t="s">
        <v>4493</v>
      </c>
      <c r="E222" s="304" t="s">
        <v>4494</v>
      </c>
      <c r="F222" s="295" t="s">
        <v>4077</v>
      </c>
      <c r="G222" s="97">
        <v>1.0</v>
      </c>
      <c r="H222" s="294">
        <v>1.0</v>
      </c>
      <c r="I222" s="160">
        <v>1.0</v>
      </c>
      <c r="J222" s="160">
        <v>10.0</v>
      </c>
      <c r="K222" s="160">
        <v>10.0</v>
      </c>
      <c r="L222" s="190" t="s">
        <v>106</v>
      </c>
      <c r="M222" s="428"/>
      <c r="N222" s="428"/>
      <c r="O222" s="428"/>
      <c r="P222" s="428"/>
      <c r="Q222" s="428"/>
      <c r="R222" s="428"/>
      <c r="S222" s="428"/>
      <c r="T222" s="428"/>
      <c r="U222" s="428"/>
      <c r="V222" s="428"/>
      <c r="W222" s="428"/>
      <c r="X222" s="428"/>
      <c r="Y222" s="428"/>
      <c r="Z222" s="428"/>
    </row>
    <row r="223" ht="11.25" customHeight="1">
      <c r="A223" s="135" t="s">
        <v>4372</v>
      </c>
      <c r="B223" s="135" t="s">
        <v>4495</v>
      </c>
      <c r="C223" s="97" t="s">
        <v>100</v>
      </c>
      <c r="D223" s="295" t="s">
        <v>4496</v>
      </c>
      <c r="E223" s="304" t="s">
        <v>4497</v>
      </c>
      <c r="F223" s="295" t="s">
        <v>4077</v>
      </c>
      <c r="G223" s="97">
        <v>1.0</v>
      </c>
      <c r="H223" s="294">
        <v>1.0</v>
      </c>
      <c r="I223" s="160">
        <v>1.0</v>
      </c>
      <c r="J223" s="160">
        <v>10.0</v>
      </c>
      <c r="K223" s="160">
        <v>10.0</v>
      </c>
      <c r="L223" s="190" t="s">
        <v>106</v>
      </c>
      <c r="M223" s="428"/>
      <c r="N223" s="428"/>
      <c r="O223" s="428"/>
      <c r="P223" s="428"/>
      <c r="Q223" s="428"/>
      <c r="R223" s="428"/>
      <c r="S223" s="428"/>
      <c r="T223" s="428"/>
      <c r="U223" s="428"/>
      <c r="V223" s="428"/>
      <c r="W223" s="428"/>
      <c r="X223" s="428"/>
      <c r="Y223" s="428"/>
      <c r="Z223" s="428"/>
    </row>
    <row r="224" ht="11.25" customHeight="1">
      <c r="A224" s="135" t="s">
        <v>4372</v>
      </c>
      <c r="B224" s="135" t="s">
        <v>4498</v>
      </c>
      <c r="C224" s="97" t="s">
        <v>100</v>
      </c>
      <c r="D224" s="295" t="s">
        <v>4499</v>
      </c>
      <c r="E224" s="304" t="s">
        <v>4500</v>
      </c>
      <c r="F224" s="295" t="s">
        <v>4077</v>
      </c>
      <c r="G224" s="97">
        <v>1.0</v>
      </c>
      <c r="H224" s="294">
        <v>1.0</v>
      </c>
      <c r="I224" s="160">
        <v>1.0</v>
      </c>
      <c r="J224" s="160">
        <v>10.0</v>
      </c>
      <c r="K224" s="160">
        <v>10.0</v>
      </c>
      <c r="L224" s="190" t="s">
        <v>106</v>
      </c>
      <c r="M224" s="428"/>
      <c r="N224" s="428"/>
      <c r="O224" s="428"/>
      <c r="P224" s="428"/>
      <c r="Q224" s="428"/>
      <c r="R224" s="428"/>
      <c r="S224" s="428"/>
      <c r="T224" s="428"/>
      <c r="U224" s="428"/>
      <c r="V224" s="428"/>
      <c r="W224" s="428"/>
      <c r="X224" s="428"/>
      <c r="Y224" s="428"/>
      <c r="Z224" s="428"/>
    </row>
    <row r="225" ht="11.25" customHeight="1">
      <c r="A225" s="135" t="s">
        <v>4372</v>
      </c>
      <c r="B225" s="135" t="s">
        <v>1607</v>
      </c>
      <c r="C225" s="97" t="s">
        <v>100</v>
      </c>
      <c r="D225" s="295" t="s">
        <v>4501</v>
      </c>
      <c r="E225" s="304" t="s">
        <v>4502</v>
      </c>
      <c r="F225" s="295" t="s">
        <v>4077</v>
      </c>
      <c r="G225" s="97">
        <v>1.0</v>
      </c>
      <c r="H225" s="294">
        <v>1.0</v>
      </c>
      <c r="I225" s="160">
        <v>1.0</v>
      </c>
      <c r="J225" s="160">
        <v>10.0</v>
      </c>
      <c r="K225" s="160">
        <v>10.0</v>
      </c>
      <c r="L225" s="190" t="s">
        <v>106</v>
      </c>
      <c r="M225" s="428"/>
      <c r="N225" s="428"/>
      <c r="O225" s="428"/>
      <c r="P225" s="428"/>
      <c r="Q225" s="428"/>
      <c r="R225" s="428"/>
      <c r="S225" s="428"/>
      <c r="T225" s="428"/>
      <c r="U225" s="428"/>
      <c r="V225" s="428"/>
      <c r="W225" s="428"/>
      <c r="X225" s="428"/>
      <c r="Y225" s="428"/>
      <c r="Z225" s="428"/>
    </row>
    <row r="226" ht="11.25" customHeight="1">
      <c r="A226" s="135" t="s">
        <v>1653</v>
      </c>
      <c r="B226" s="135" t="s">
        <v>1694</v>
      </c>
      <c r="C226" s="97" t="s">
        <v>100</v>
      </c>
      <c r="D226" s="295" t="s">
        <v>4503</v>
      </c>
      <c r="E226" s="304" t="s">
        <v>4504</v>
      </c>
      <c r="F226" s="295" t="s">
        <v>4077</v>
      </c>
      <c r="G226" s="97">
        <v>2.0</v>
      </c>
      <c r="H226" s="294">
        <v>2.0</v>
      </c>
      <c r="I226" s="160">
        <v>2.0</v>
      </c>
      <c r="J226" s="160">
        <v>10.0</v>
      </c>
      <c r="K226" s="160">
        <v>5.0</v>
      </c>
      <c r="L226" s="190" t="s">
        <v>106</v>
      </c>
      <c r="M226" s="428"/>
      <c r="N226" s="428"/>
      <c r="O226" s="428"/>
      <c r="P226" s="428"/>
      <c r="Q226" s="428"/>
      <c r="R226" s="428"/>
      <c r="S226" s="428"/>
      <c r="T226" s="428"/>
      <c r="U226" s="428"/>
      <c r="V226" s="428"/>
      <c r="W226" s="428"/>
      <c r="X226" s="428"/>
      <c r="Y226" s="428"/>
      <c r="Z226" s="428"/>
    </row>
    <row r="227" ht="11.25" customHeight="1">
      <c r="A227" s="135" t="s">
        <v>1653</v>
      </c>
      <c r="B227" s="135" t="s">
        <v>1694</v>
      </c>
      <c r="C227" s="97" t="s">
        <v>100</v>
      </c>
      <c r="D227" s="295" t="s">
        <v>4505</v>
      </c>
      <c r="E227" s="304" t="s">
        <v>4506</v>
      </c>
      <c r="F227" s="295" t="s">
        <v>4077</v>
      </c>
      <c r="G227" s="97">
        <v>2.0</v>
      </c>
      <c r="H227" s="294">
        <v>2.0</v>
      </c>
      <c r="I227" s="160">
        <v>2.0</v>
      </c>
      <c r="J227" s="160">
        <v>10.0</v>
      </c>
      <c r="K227" s="160">
        <v>5.0</v>
      </c>
      <c r="L227" s="190" t="s">
        <v>106</v>
      </c>
      <c r="M227" s="428"/>
      <c r="N227" s="428"/>
      <c r="O227" s="428"/>
      <c r="P227" s="428"/>
      <c r="Q227" s="428"/>
      <c r="R227" s="428"/>
      <c r="S227" s="428"/>
      <c r="T227" s="428"/>
      <c r="U227" s="428"/>
      <c r="V227" s="428"/>
      <c r="W227" s="428"/>
      <c r="X227" s="428"/>
      <c r="Y227" s="428"/>
      <c r="Z227" s="428"/>
    </row>
    <row r="228" ht="11.25" customHeight="1">
      <c r="A228" s="135" t="s">
        <v>1653</v>
      </c>
      <c r="B228" s="135" t="s">
        <v>1694</v>
      </c>
      <c r="C228" s="97" t="s">
        <v>100</v>
      </c>
      <c r="D228" s="295" t="s">
        <v>4507</v>
      </c>
      <c r="E228" s="304" t="s">
        <v>4508</v>
      </c>
      <c r="F228" s="295" t="s">
        <v>4077</v>
      </c>
      <c r="G228" s="97">
        <v>2.0</v>
      </c>
      <c r="H228" s="294">
        <v>2.0</v>
      </c>
      <c r="I228" s="160">
        <v>2.0</v>
      </c>
      <c r="J228" s="160">
        <v>10.0</v>
      </c>
      <c r="K228" s="160">
        <v>5.0</v>
      </c>
      <c r="L228" s="190" t="s">
        <v>106</v>
      </c>
      <c r="M228" s="428"/>
      <c r="N228" s="428"/>
      <c r="O228" s="428"/>
      <c r="P228" s="428"/>
      <c r="Q228" s="428"/>
      <c r="R228" s="428"/>
      <c r="S228" s="428"/>
      <c r="T228" s="428"/>
      <c r="U228" s="428"/>
      <c r="V228" s="428"/>
      <c r="W228" s="428"/>
      <c r="X228" s="428"/>
      <c r="Y228" s="428"/>
      <c r="Z228" s="428"/>
    </row>
    <row r="229" ht="11.25" customHeight="1">
      <c r="A229" s="135" t="s">
        <v>1653</v>
      </c>
      <c r="B229" s="135" t="s">
        <v>1694</v>
      </c>
      <c r="C229" s="97" t="s">
        <v>100</v>
      </c>
      <c r="D229" s="295" t="s">
        <v>4509</v>
      </c>
      <c r="E229" s="304" t="s">
        <v>4510</v>
      </c>
      <c r="F229" s="295" t="s">
        <v>4077</v>
      </c>
      <c r="G229" s="97">
        <v>2.0</v>
      </c>
      <c r="H229" s="294">
        <v>2.0</v>
      </c>
      <c r="I229" s="160">
        <v>2.0</v>
      </c>
      <c r="J229" s="160">
        <v>10.0</v>
      </c>
      <c r="K229" s="160">
        <v>5.0</v>
      </c>
      <c r="L229" s="190" t="s">
        <v>106</v>
      </c>
      <c r="M229" s="428"/>
      <c r="N229" s="428"/>
      <c r="O229" s="428"/>
      <c r="P229" s="428"/>
      <c r="Q229" s="428"/>
      <c r="R229" s="428"/>
      <c r="S229" s="428"/>
      <c r="T229" s="428"/>
      <c r="U229" s="428"/>
      <c r="V229" s="428"/>
      <c r="W229" s="428"/>
      <c r="X229" s="428"/>
      <c r="Y229" s="428"/>
      <c r="Z229" s="428"/>
    </row>
    <row r="230" ht="11.25" customHeight="1">
      <c r="A230" s="135" t="s">
        <v>1653</v>
      </c>
      <c r="B230" s="135" t="s">
        <v>1654</v>
      </c>
      <c r="C230" s="97" t="s">
        <v>100</v>
      </c>
      <c r="D230" s="295" t="s">
        <v>4511</v>
      </c>
      <c r="E230" s="304" t="s">
        <v>4512</v>
      </c>
      <c r="F230" s="295" t="s">
        <v>4077</v>
      </c>
      <c r="G230" s="97">
        <v>2.0</v>
      </c>
      <c r="H230" s="294">
        <v>2.0</v>
      </c>
      <c r="I230" s="160">
        <v>2.0</v>
      </c>
      <c r="J230" s="160">
        <v>10.0</v>
      </c>
      <c r="K230" s="160">
        <v>5.0</v>
      </c>
      <c r="L230" s="190" t="s">
        <v>106</v>
      </c>
      <c r="M230" s="428"/>
      <c r="N230" s="428"/>
      <c r="O230" s="428"/>
      <c r="P230" s="428"/>
      <c r="Q230" s="428"/>
      <c r="R230" s="428"/>
      <c r="S230" s="428"/>
      <c r="T230" s="428"/>
      <c r="U230" s="428"/>
      <c r="V230" s="428"/>
      <c r="W230" s="428"/>
      <c r="X230" s="428"/>
      <c r="Y230" s="428"/>
      <c r="Z230" s="428"/>
    </row>
    <row r="231" ht="11.25" customHeight="1">
      <c r="A231" s="135" t="s">
        <v>1653</v>
      </c>
      <c r="B231" s="135" t="s">
        <v>1654</v>
      </c>
      <c r="C231" s="97" t="s">
        <v>100</v>
      </c>
      <c r="D231" s="295" t="s">
        <v>4513</v>
      </c>
      <c r="E231" s="304" t="s">
        <v>4514</v>
      </c>
      <c r="F231" s="295" t="s">
        <v>4077</v>
      </c>
      <c r="G231" s="97">
        <v>2.0</v>
      </c>
      <c r="H231" s="294">
        <v>2.0</v>
      </c>
      <c r="I231" s="160">
        <v>2.0</v>
      </c>
      <c r="J231" s="160">
        <v>10.0</v>
      </c>
      <c r="K231" s="160">
        <v>5.0</v>
      </c>
      <c r="L231" s="190" t="s">
        <v>106</v>
      </c>
      <c r="M231" s="428"/>
      <c r="N231" s="428"/>
      <c r="O231" s="428"/>
      <c r="P231" s="428"/>
      <c r="Q231" s="428"/>
      <c r="R231" s="428"/>
      <c r="S231" s="428"/>
      <c r="T231" s="428"/>
      <c r="U231" s="428"/>
      <c r="V231" s="428"/>
      <c r="W231" s="428"/>
      <c r="X231" s="428"/>
      <c r="Y231" s="428"/>
      <c r="Z231" s="428"/>
    </row>
    <row r="232" ht="11.25" customHeight="1">
      <c r="A232" s="135" t="s">
        <v>1653</v>
      </c>
      <c r="B232" s="135" t="s">
        <v>1654</v>
      </c>
      <c r="C232" s="97" t="s">
        <v>100</v>
      </c>
      <c r="D232" s="295" t="s">
        <v>4515</v>
      </c>
      <c r="E232" s="304" t="s">
        <v>4516</v>
      </c>
      <c r="F232" s="295" t="s">
        <v>4077</v>
      </c>
      <c r="G232" s="97">
        <v>2.0</v>
      </c>
      <c r="H232" s="294">
        <v>2.0</v>
      </c>
      <c r="I232" s="160">
        <v>2.0</v>
      </c>
      <c r="J232" s="160">
        <v>10.0</v>
      </c>
      <c r="K232" s="160">
        <v>5.0</v>
      </c>
      <c r="L232" s="190" t="s">
        <v>106</v>
      </c>
      <c r="M232" s="428"/>
      <c r="N232" s="428"/>
      <c r="O232" s="428"/>
      <c r="P232" s="428"/>
      <c r="Q232" s="428"/>
      <c r="R232" s="428"/>
      <c r="S232" s="428"/>
      <c r="T232" s="428"/>
      <c r="U232" s="428"/>
      <c r="V232" s="428"/>
      <c r="W232" s="428"/>
      <c r="X232" s="428"/>
      <c r="Y232" s="428"/>
      <c r="Z232" s="428"/>
    </row>
    <row r="233" ht="11.25" customHeight="1">
      <c r="A233" s="135" t="s">
        <v>4517</v>
      </c>
      <c r="B233" s="135" t="s">
        <v>4481</v>
      </c>
      <c r="C233" s="97" t="s">
        <v>100</v>
      </c>
      <c r="D233" s="295" t="s">
        <v>4518</v>
      </c>
      <c r="E233" s="304" t="s">
        <v>4519</v>
      </c>
      <c r="F233" s="295" t="s">
        <v>4077</v>
      </c>
      <c r="G233" s="97">
        <v>2.0</v>
      </c>
      <c r="H233" s="294">
        <v>2.0</v>
      </c>
      <c r="I233" s="160">
        <v>2.0</v>
      </c>
      <c r="J233" s="160">
        <v>10.0</v>
      </c>
      <c r="K233" s="160">
        <v>5.0</v>
      </c>
      <c r="L233" s="190" t="s">
        <v>106</v>
      </c>
      <c r="M233" s="428"/>
      <c r="N233" s="428"/>
      <c r="O233" s="428"/>
      <c r="P233" s="428"/>
      <c r="Q233" s="428"/>
      <c r="R233" s="428"/>
      <c r="S233" s="428"/>
      <c r="T233" s="428"/>
      <c r="U233" s="428"/>
      <c r="V233" s="428"/>
      <c r="W233" s="428"/>
      <c r="X233" s="428"/>
      <c r="Y233" s="428"/>
      <c r="Z233" s="428"/>
    </row>
    <row r="234" ht="11.25" customHeight="1">
      <c r="A234" s="135" t="s">
        <v>4517</v>
      </c>
      <c r="B234" s="135" t="s">
        <v>4481</v>
      </c>
      <c r="C234" s="97" t="s">
        <v>100</v>
      </c>
      <c r="D234" s="295" t="s">
        <v>4520</v>
      </c>
      <c r="E234" s="304" t="s">
        <v>4521</v>
      </c>
      <c r="F234" s="295" t="s">
        <v>4077</v>
      </c>
      <c r="G234" s="97">
        <v>2.0</v>
      </c>
      <c r="H234" s="294">
        <v>2.0</v>
      </c>
      <c r="I234" s="160">
        <v>2.0</v>
      </c>
      <c r="J234" s="160">
        <v>10.0</v>
      </c>
      <c r="K234" s="160">
        <v>5.0</v>
      </c>
      <c r="L234" s="190" t="s">
        <v>106</v>
      </c>
      <c r="M234" s="428"/>
      <c r="N234" s="428"/>
      <c r="O234" s="428"/>
      <c r="P234" s="428"/>
      <c r="Q234" s="428"/>
      <c r="R234" s="428"/>
      <c r="S234" s="428"/>
      <c r="T234" s="428"/>
      <c r="U234" s="428"/>
      <c r="V234" s="428"/>
      <c r="W234" s="428"/>
      <c r="X234" s="428"/>
      <c r="Y234" s="428"/>
      <c r="Z234" s="428"/>
    </row>
    <row r="235" ht="11.25" customHeight="1">
      <c r="A235" s="135" t="s">
        <v>4522</v>
      </c>
      <c r="B235" s="135" t="s">
        <v>4523</v>
      </c>
      <c r="C235" s="97" t="s">
        <v>100</v>
      </c>
      <c r="D235" s="295" t="s">
        <v>4524</v>
      </c>
      <c r="E235" s="304" t="s">
        <v>4525</v>
      </c>
      <c r="F235" s="295" t="s">
        <v>4077</v>
      </c>
      <c r="G235" s="97">
        <v>2.0</v>
      </c>
      <c r="H235" s="294">
        <v>2.0</v>
      </c>
      <c r="I235" s="160">
        <v>2.0</v>
      </c>
      <c r="J235" s="160">
        <v>10.0</v>
      </c>
      <c r="K235" s="160">
        <v>5.0</v>
      </c>
      <c r="L235" s="190" t="s">
        <v>106</v>
      </c>
      <c r="M235" s="428"/>
      <c r="N235" s="428"/>
      <c r="O235" s="428"/>
      <c r="P235" s="428"/>
      <c r="Q235" s="428"/>
      <c r="R235" s="428"/>
      <c r="S235" s="428"/>
      <c r="T235" s="428"/>
      <c r="U235" s="428"/>
      <c r="V235" s="428"/>
      <c r="W235" s="428"/>
      <c r="X235" s="428"/>
      <c r="Y235" s="428"/>
      <c r="Z235" s="428"/>
    </row>
    <row r="236" ht="11.25" customHeight="1">
      <c r="A236" s="135" t="s">
        <v>4480</v>
      </c>
      <c r="B236" s="135" t="s">
        <v>4523</v>
      </c>
      <c r="C236" s="97" t="s">
        <v>100</v>
      </c>
      <c r="D236" s="295" t="s">
        <v>4526</v>
      </c>
      <c r="E236" s="304" t="s">
        <v>4525</v>
      </c>
      <c r="F236" s="295" t="s">
        <v>4077</v>
      </c>
      <c r="G236" s="97">
        <v>2.0</v>
      </c>
      <c r="H236" s="294">
        <v>2.0</v>
      </c>
      <c r="I236" s="160">
        <v>2.0</v>
      </c>
      <c r="J236" s="160">
        <v>10.0</v>
      </c>
      <c r="K236" s="160">
        <v>5.0</v>
      </c>
      <c r="L236" s="190" t="s">
        <v>106</v>
      </c>
      <c r="M236" s="428"/>
      <c r="N236" s="428"/>
      <c r="O236" s="428"/>
      <c r="P236" s="428"/>
      <c r="Q236" s="428"/>
      <c r="R236" s="428"/>
      <c r="S236" s="428"/>
      <c r="T236" s="428"/>
      <c r="U236" s="428"/>
      <c r="V236" s="428"/>
      <c r="W236" s="428"/>
      <c r="X236" s="428"/>
      <c r="Y236" s="428"/>
      <c r="Z236" s="428"/>
    </row>
    <row r="237" ht="11.25" customHeight="1">
      <c r="A237" s="135" t="s">
        <v>4480</v>
      </c>
      <c r="B237" s="135" t="s">
        <v>4523</v>
      </c>
      <c r="C237" s="97" t="s">
        <v>100</v>
      </c>
      <c r="D237" s="295" t="s">
        <v>4527</v>
      </c>
      <c r="E237" s="304" t="s">
        <v>4521</v>
      </c>
      <c r="F237" s="295" t="s">
        <v>4077</v>
      </c>
      <c r="G237" s="97">
        <v>2.0</v>
      </c>
      <c r="H237" s="294">
        <v>2.0</v>
      </c>
      <c r="I237" s="160">
        <v>2.0</v>
      </c>
      <c r="J237" s="160">
        <v>10.0</v>
      </c>
      <c r="K237" s="160">
        <v>5.0</v>
      </c>
      <c r="L237" s="190" t="s">
        <v>106</v>
      </c>
      <c r="M237" s="428"/>
      <c r="N237" s="428"/>
      <c r="O237" s="428"/>
      <c r="P237" s="428"/>
      <c r="Q237" s="428"/>
      <c r="R237" s="428"/>
      <c r="S237" s="428"/>
      <c r="T237" s="428"/>
      <c r="U237" s="428"/>
      <c r="V237" s="428"/>
      <c r="W237" s="428"/>
      <c r="X237" s="428"/>
      <c r="Y237" s="428"/>
      <c r="Z237" s="428"/>
    </row>
    <row r="238" ht="11.25" customHeight="1">
      <c r="A238" s="135" t="s">
        <v>4480</v>
      </c>
      <c r="B238" s="135" t="s">
        <v>4523</v>
      </c>
      <c r="C238" s="97" t="s">
        <v>100</v>
      </c>
      <c r="D238" s="295" t="s">
        <v>4528</v>
      </c>
      <c r="E238" s="304" t="s">
        <v>4529</v>
      </c>
      <c r="F238" s="295" t="s">
        <v>4077</v>
      </c>
      <c r="G238" s="97">
        <v>2.0</v>
      </c>
      <c r="H238" s="294">
        <v>2.0</v>
      </c>
      <c r="I238" s="160">
        <v>2.0</v>
      </c>
      <c r="J238" s="160">
        <v>10.0</v>
      </c>
      <c r="K238" s="160">
        <v>5.0</v>
      </c>
      <c r="L238" s="190" t="s">
        <v>106</v>
      </c>
      <c r="M238" s="428"/>
      <c r="N238" s="428"/>
      <c r="O238" s="428"/>
      <c r="P238" s="428"/>
      <c r="Q238" s="428"/>
      <c r="R238" s="428"/>
      <c r="S238" s="428"/>
      <c r="T238" s="428"/>
      <c r="U238" s="428"/>
      <c r="V238" s="428"/>
      <c r="W238" s="428"/>
      <c r="X238" s="428"/>
      <c r="Y238" s="428"/>
      <c r="Z238" s="428"/>
    </row>
    <row r="239" ht="11.25" customHeight="1">
      <c r="A239" s="135" t="s">
        <v>4480</v>
      </c>
      <c r="B239" s="135" t="s">
        <v>4523</v>
      </c>
      <c r="C239" s="97" t="s">
        <v>100</v>
      </c>
      <c r="D239" s="295" t="s">
        <v>4530</v>
      </c>
      <c r="E239" s="304" t="s">
        <v>4529</v>
      </c>
      <c r="F239" s="295" t="s">
        <v>4077</v>
      </c>
      <c r="G239" s="97">
        <v>2.0</v>
      </c>
      <c r="H239" s="294">
        <v>2.0</v>
      </c>
      <c r="I239" s="160">
        <v>2.0</v>
      </c>
      <c r="J239" s="160">
        <v>10.0</v>
      </c>
      <c r="K239" s="160">
        <v>5.0</v>
      </c>
      <c r="L239" s="190" t="s">
        <v>106</v>
      </c>
      <c r="M239" s="428"/>
      <c r="N239" s="428"/>
      <c r="O239" s="428"/>
      <c r="P239" s="428"/>
      <c r="Q239" s="428"/>
      <c r="R239" s="428"/>
      <c r="S239" s="428"/>
      <c r="T239" s="428"/>
      <c r="U239" s="428"/>
      <c r="V239" s="428"/>
      <c r="W239" s="428"/>
      <c r="X239" s="428"/>
      <c r="Y239" s="428"/>
      <c r="Z239" s="428"/>
    </row>
    <row r="240" ht="11.25" customHeight="1">
      <c r="A240" s="295" t="s">
        <v>4531</v>
      </c>
      <c r="B240" s="295" t="s">
        <v>4532</v>
      </c>
      <c r="C240" s="160" t="s">
        <v>100</v>
      </c>
      <c r="D240" s="135" t="s">
        <v>4533</v>
      </c>
      <c r="E240" s="135" t="s">
        <v>4534</v>
      </c>
      <c r="F240" s="135" t="s">
        <v>4535</v>
      </c>
      <c r="G240" s="98">
        <v>2.0</v>
      </c>
      <c r="H240" s="316">
        <v>2.0</v>
      </c>
      <c r="I240" s="202">
        <v>3.0</v>
      </c>
      <c r="J240" s="202">
        <v>20.0</v>
      </c>
      <c r="K240" s="202">
        <v>10.0</v>
      </c>
      <c r="L240" s="190" t="s">
        <v>109</v>
      </c>
      <c r="M240" s="428"/>
      <c r="N240" s="428"/>
      <c r="O240" s="428"/>
      <c r="P240" s="428"/>
      <c r="Q240" s="428"/>
      <c r="R240" s="428"/>
      <c r="S240" s="428"/>
      <c r="T240" s="428"/>
      <c r="U240" s="428"/>
      <c r="V240" s="428"/>
      <c r="W240" s="428"/>
      <c r="X240" s="428"/>
      <c r="Y240" s="428"/>
      <c r="Z240" s="428"/>
    </row>
    <row r="241" ht="11.25" customHeight="1">
      <c r="A241" s="295" t="s">
        <v>4536</v>
      </c>
      <c r="B241" s="295" t="s">
        <v>4537</v>
      </c>
      <c r="C241" s="160" t="s">
        <v>100</v>
      </c>
      <c r="D241" s="135" t="s">
        <v>4538</v>
      </c>
      <c r="E241" s="135" t="s">
        <v>4539</v>
      </c>
      <c r="F241" s="135" t="s">
        <v>4540</v>
      </c>
      <c r="G241" s="98">
        <v>1.0</v>
      </c>
      <c r="H241" s="316">
        <v>1.0</v>
      </c>
      <c r="I241" s="202">
        <v>1.0</v>
      </c>
      <c r="J241" s="202">
        <v>10.0</v>
      </c>
      <c r="K241" s="202">
        <v>10.0</v>
      </c>
      <c r="L241" s="190" t="s">
        <v>109</v>
      </c>
      <c r="M241" s="428"/>
      <c r="N241" s="428"/>
      <c r="O241" s="428"/>
      <c r="P241" s="428"/>
      <c r="Q241" s="428"/>
      <c r="R241" s="428"/>
      <c r="S241" s="428"/>
      <c r="T241" s="428"/>
      <c r="U241" s="428"/>
      <c r="V241" s="428"/>
      <c r="W241" s="428"/>
      <c r="X241" s="428"/>
      <c r="Y241" s="428"/>
      <c r="Z241" s="428"/>
    </row>
    <row r="242" ht="11.25" customHeight="1">
      <c r="A242" s="295" t="s">
        <v>4536</v>
      </c>
      <c r="B242" s="295" t="s">
        <v>4537</v>
      </c>
      <c r="C242" s="160" t="s">
        <v>100</v>
      </c>
      <c r="D242" s="135" t="s">
        <v>4541</v>
      </c>
      <c r="E242" s="135" t="s">
        <v>4542</v>
      </c>
      <c r="F242" s="135" t="s">
        <v>4543</v>
      </c>
      <c r="G242" s="98">
        <v>1.0</v>
      </c>
      <c r="H242" s="316">
        <v>1.0</v>
      </c>
      <c r="I242" s="202">
        <v>1.0</v>
      </c>
      <c r="J242" s="202">
        <v>20.0</v>
      </c>
      <c r="K242" s="202">
        <v>20.0</v>
      </c>
      <c r="L242" s="190" t="s">
        <v>109</v>
      </c>
      <c r="M242" s="428"/>
      <c r="N242" s="428"/>
      <c r="O242" s="428"/>
      <c r="P242" s="428"/>
      <c r="Q242" s="428"/>
      <c r="R242" s="428"/>
      <c r="S242" s="428"/>
      <c r="T242" s="428"/>
      <c r="U242" s="428"/>
      <c r="V242" s="428"/>
      <c r="W242" s="428"/>
      <c r="X242" s="428"/>
      <c r="Y242" s="428"/>
      <c r="Z242" s="428"/>
    </row>
    <row r="243" ht="11.25" customHeight="1">
      <c r="A243" s="295" t="s">
        <v>4544</v>
      </c>
      <c r="B243" s="295" t="s">
        <v>4545</v>
      </c>
      <c r="C243" s="160" t="s">
        <v>100</v>
      </c>
      <c r="D243" s="135" t="s">
        <v>4546</v>
      </c>
      <c r="E243" s="135" t="s">
        <v>4547</v>
      </c>
      <c r="F243" s="135" t="s">
        <v>4548</v>
      </c>
      <c r="G243" s="98">
        <v>3.0</v>
      </c>
      <c r="H243" s="316">
        <v>2.0</v>
      </c>
      <c r="I243" s="202">
        <v>3.0</v>
      </c>
      <c r="J243" s="202">
        <v>20.0</v>
      </c>
      <c r="K243" s="202">
        <v>10.0</v>
      </c>
      <c r="L243" s="190" t="s">
        <v>109</v>
      </c>
      <c r="M243" s="428"/>
      <c r="N243" s="428"/>
      <c r="O243" s="428"/>
      <c r="P243" s="428"/>
      <c r="Q243" s="428"/>
      <c r="R243" s="428"/>
      <c r="S243" s="428"/>
      <c r="T243" s="428"/>
      <c r="U243" s="428"/>
      <c r="V243" s="428"/>
      <c r="W243" s="428"/>
      <c r="X243" s="428"/>
      <c r="Y243" s="428"/>
      <c r="Z243" s="428"/>
    </row>
    <row r="244" ht="11.25" customHeight="1">
      <c r="A244" s="295" t="s">
        <v>4549</v>
      </c>
      <c r="B244" s="295" t="s">
        <v>4550</v>
      </c>
      <c r="C244" s="160" t="s">
        <v>100</v>
      </c>
      <c r="D244" s="135" t="s">
        <v>4551</v>
      </c>
      <c r="E244" s="135" t="s">
        <v>4552</v>
      </c>
      <c r="F244" s="135" t="s">
        <v>4553</v>
      </c>
      <c r="G244" s="98">
        <v>1.0</v>
      </c>
      <c r="H244" s="316">
        <v>1.0</v>
      </c>
      <c r="I244" s="202">
        <v>1.0</v>
      </c>
      <c r="J244" s="202">
        <v>10.0</v>
      </c>
      <c r="K244" s="202">
        <v>10.0</v>
      </c>
      <c r="L244" s="190" t="s">
        <v>110</v>
      </c>
      <c r="M244" s="428"/>
      <c r="N244" s="428"/>
      <c r="O244" s="428"/>
      <c r="P244" s="428"/>
      <c r="Q244" s="428"/>
      <c r="R244" s="428"/>
      <c r="S244" s="428"/>
      <c r="T244" s="428"/>
      <c r="U244" s="428"/>
      <c r="V244" s="428"/>
      <c r="W244" s="428"/>
      <c r="X244" s="428"/>
      <c r="Y244" s="428"/>
      <c r="Z244" s="428"/>
    </row>
    <row r="245" ht="11.25" customHeight="1">
      <c r="A245" s="295" t="s">
        <v>4549</v>
      </c>
      <c r="B245" s="295" t="s">
        <v>4550</v>
      </c>
      <c r="C245" s="160" t="s">
        <v>100</v>
      </c>
      <c r="D245" s="135" t="s">
        <v>4554</v>
      </c>
      <c r="E245" s="135" t="s">
        <v>4555</v>
      </c>
      <c r="F245" s="135" t="s">
        <v>4553</v>
      </c>
      <c r="G245" s="98">
        <v>1.0</v>
      </c>
      <c r="H245" s="316">
        <v>1.0</v>
      </c>
      <c r="I245" s="202">
        <v>1.0</v>
      </c>
      <c r="J245" s="202">
        <v>10.0</v>
      </c>
      <c r="K245" s="202">
        <v>10.0</v>
      </c>
      <c r="L245" s="190" t="s">
        <v>110</v>
      </c>
      <c r="M245" s="428"/>
      <c r="N245" s="428"/>
      <c r="O245" s="428"/>
      <c r="P245" s="428"/>
      <c r="Q245" s="428"/>
      <c r="R245" s="428"/>
      <c r="S245" s="428"/>
      <c r="T245" s="428"/>
      <c r="U245" s="428"/>
      <c r="V245" s="428"/>
      <c r="W245" s="428"/>
      <c r="X245" s="428"/>
      <c r="Y245" s="428"/>
      <c r="Z245" s="428"/>
    </row>
    <row r="246" ht="11.25" customHeight="1">
      <c r="A246" s="295" t="s">
        <v>4549</v>
      </c>
      <c r="B246" s="295" t="s">
        <v>4550</v>
      </c>
      <c r="C246" s="160" t="s">
        <v>100</v>
      </c>
      <c r="D246" s="135" t="s">
        <v>4556</v>
      </c>
      <c r="E246" s="135" t="s">
        <v>4557</v>
      </c>
      <c r="F246" s="135" t="s">
        <v>3325</v>
      </c>
      <c r="G246" s="98">
        <v>1.0</v>
      </c>
      <c r="H246" s="316">
        <v>1.0</v>
      </c>
      <c r="I246" s="202">
        <v>1.0</v>
      </c>
      <c r="J246" s="202">
        <v>20.0</v>
      </c>
      <c r="K246" s="202">
        <v>20.0</v>
      </c>
      <c r="L246" s="190" t="s">
        <v>110</v>
      </c>
      <c r="M246" s="428"/>
      <c r="N246" s="428"/>
      <c r="O246" s="428"/>
      <c r="P246" s="428"/>
      <c r="Q246" s="428"/>
      <c r="R246" s="428"/>
      <c r="S246" s="428"/>
      <c r="T246" s="428"/>
      <c r="U246" s="428"/>
      <c r="V246" s="428"/>
      <c r="W246" s="428"/>
      <c r="X246" s="428"/>
      <c r="Y246" s="428"/>
      <c r="Z246" s="428"/>
    </row>
    <row r="247" ht="11.25" customHeight="1">
      <c r="A247" s="295" t="s">
        <v>4549</v>
      </c>
      <c r="B247" s="295" t="s">
        <v>4558</v>
      </c>
      <c r="C247" s="160" t="s">
        <v>100</v>
      </c>
      <c r="D247" s="135" t="s">
        <v>4559</v>
      </c>
      <c r="E247" s="135" t="s">
        <v>4560</v>
      </c>
      <c r="F247" s="135" t="s">
        <v>4077</v>
      </c>
      <c r="G247" s="98">
        <v>1.0</v>
      </c>
      <c r="H247" s="316">
        <v>1.0</v>
      </c>
      <c r="I247" s="202">
        <v>1.0</v>
      </c>
      <c r="J247" s="202">
        <v>10.0</v>
      </c>
      <c r="K247" s="202">
        <v>10.0</v>
      </c>
      <c r="L247" s="190" t="s">
        <v>110</v>
      </c>
      <c r="M247" s="428"/>
      <c r="N247" s="428"/>
      <c r="O247" s="428"/>
      <c r="P247" s="428"/>
      <c r="Q247" s="428"/>
      <c r="R247" s="428"/>
      <c r="S247" s="428"/>
      <c r="T247" s="428"/>
      <c r="U247" s="428"/>
      <c r="V247" s="428"/>
      <c r="W247" s="428"/>
      <c r="X247" s="428"/>
      <c r="Y247" s="428"/>
      <c r="Z247" s="428"/>
    </row>
    <row r="248" ht="11.25" customHeight="1">
      <c r="A248" s="295" t="s">
        <v>4549</v>
      </c>
      <c r="B248" s="295" t="s">
        <v>4561</v>
      </c>
      <c r="C248" s="160" t="s">
        <v>100</v>
      </c>
      <c r="D248" s="135" t="s">
        <v>4562</v>
      </c>
      <c r="E248" s="135" t="s">
        <v>4563</v>
      </c>
      <c r="F248" s="135" t="s">
        <v>4564</v>
      </c>
      <c r="G248" s="98">
        <v>1.0</v>
      </c>
      <c r="H248" s="316">
        <v>1.0</v>
      </c>
      <c r="I248" s="202">
        <v>1.0</v>
      </c>
      <c r="J248" s="202">
        <v>20.0</v>
      </c>
      <c r="K248" s="202">
        <v>20.0</v>
      </c>
      <c r="L248" s="190" t="s">
        <v>110</v>
      </c>
      <c r="M248" s="428"/>
      <c r="N248" s="428"/>
      <c r="O248" s="428"/>
      <c r="P248" s="428"/>
      <c r="Q248" s="428"/>
      <c r="R248" s="428"/>
      <c r="S248" s="428"/>
      <c r="T248" s="428"/>
      <c r="U248" s="428"/>
      <c r="V248" s="428"/>
      <c r="W248" s="428"/>
      <c r="X248" s="428"/>
      <c r="Y248" s="428"/>
      <c r="Z248" s="428"/>
    </row>
    <row r="249" ht="11.25" customHeight="1">
      <c r="A249" s="295" t="s">
        <v>4549</v>
      </c>
      <c r="B249" s="295" t="s">
        <v>4565</v>
      </c>
      <c r="C249" s="160" t="s">
        <v>100</v>
      </c>
      <c r="D249" s="135" t="s">
        <v>4566</v>
      </c>
      <c r="E249" s="135" t="s">
        <v>4567</v>
      </c>
      <c r="F249" s="135" t="s">
        <v>4077</v>
      </c>
      <c r="G249" s="98">
        <v>1.0</v>
      </c>
      <c r="H249" s="316">
        <v>1.0</v>
      </c>
      <c r="I249" s="202">
        <v>1.0</v>
      </c>
      <c r="J249" s="202">
        <v>10.0</v>
      </c>
      <c r="K249" s="202">
        <v>10.0</v>
      </c>
      <c r="L249" s="190" t="s">
        <v>110</v>
      </c>
      <c r="M249" s="428"/>
      <c r="N249" s="428"/>
      <c r="O249" s="428"/>
      <c r="P249" s="428"/>
      <c r="Q249" s="428"/>
      <c r="R249" s="428"/>
      <c r="S249" s="428"/>
      <c r="T249" s="428"/>
      <c r="U249" s="428"/>
      <c r="V249" s="428"/>
      <c r="W249" s="428"/>
      <c r="X249" s="428"/>
      <c r="Y249" s="428"/>
      <c r="Z249" s="428"/>
    </row>
    <row r="250" ht="11.25" customHeight="1">
      <c r="A250" s="295" t="s">
        <v>4549</v>
      </c>
      <c r="B250" s="295" t="s">
        <v>4568</v>
      </c>
      <c r="C250" s="160" t="s">
        <v>100</v>
      </c>
      <c r="D250" s="135" t="s">
        <v>4569</v>
      </c>
      <c r="E250" s="135" t="s">
        <v>4570</v>
      </c>
      <c r="F250" s="135" t="s">
        <v>4571</v>
      </c>
      <c r="G250" s="98">
        <v>1.0</v>
      </c>
      <c r="H250" s="316">
        <v>1.0</v>
      </c>
      <c r="I250" s="202">
        <v>1.0</v>
      </c>
      <c r="J250" s="202">
        <v>20.0</v>
      </c>
      <c r="K250" s="202">
        <v>20.0</v>
      </c>
      <c r="L250" s="190" t="s">
        <v>110</v>
      </c>
      <c r="M250" s="428"/>
      <c r="N250" s="428"/>
      <c r="O250" s="428"/>
      <c r="P250" s="428"/>
      <c r="Q250" s="428"/>
      <c r="R250" s="428"/>
      <c r="S250" s="428"/>
      <c r="T250" s="428"/>
      <c r="U250" s="428"/>
      <c r="V250" s="428"/>
      <c r="W250" s="428"/>
      <c r="X250" s="428"/>
      <c r="Y250" s="428"/>
      <c r="Z250" s="428"/>
    </row>
    <row r="251" ht="11.25" customHeight="1">
      <c r="A251" s="295" t="s">
        <v>4572</v>
      </c>
      <c r="B251" s="295" t="s">
        <v>4573</v>
      </c>
      <c r="C251" s="160" t="s">
        <v>100</v>
      </c>
      <c r="D251" s="135" t="s">
        <v>4574</v>
      </c>
      <c r="E251" s="135" t="s">
        <v>4575</v>
      </c>
      <c r="F251" s="135" t="s">
        <v>4077</v>
      </c>
      <c r="G251" s="98">
        <v>1.0</v>
      </c>
      <c r="H251" s="316">
        <v>1.0</v>
      </c>
      <c r="I251" s="202">
        <v>1.0</v>
      </c>
      <c r="J251" s="202">
        <v>10.0</v>
      </c>
      <c r="K251" s="202">
        <v>10.0</v>
      </c>
      <c r="L251" s="190" t="s">
        <v>110</v>
      </c>
      <c r="M251" s="428"/>
      <c r="N251" s="428"/>
      <c r="O251" s="428"/>
      <c r="P251" s="428"/>
      <c r="Q251" s="428"/>
      <c r="R251" s="428"/>
      <c r="S251" s="428"/>
      <c r="T251" s="428"/>
      <c r="U251" s="428"/>
      <c r="V251" s="428"/>
      <c r="W251" s="428"/>
      <c r="X251" s="428"/>
      <c r="Y251" s="428"/>
      <c r="Z251" s="428"/>
    </row>
    <row r="252" ht="11.25" customHeight="1">
      <c r="A252" s="295" t="s">
        <v>4572</v>
      </c>
      <c r="B252" s="295" t="s">
        <v>4573</v>
      </c>
      <c r="C252" s="160" t="s">
        <v>100</v>
      </c>
      <c r="D252" s="135" t="s">
        <v>4576</v>
      </c>
      <c r="E252" s="135" t="s">
        <v>4577</v>
      </c>
      <c r="F252" s="135" t="s">
        <v>4077</v>
      </c>
      <c r="G252" s="98">
        <v>1.0</v>
      </c>
      <c r="H252" s="316">
        <v>1.0</v>
      </c>
      <c r="I252" s="202">
        <v>1.0</v>
      </c>
      <c r="J252" s="202">
        <v>10.0</v>
      </c>
      <c r="K252" s="202">
        <v>10.0</v>
      </c>
      <c r="L252" s="190" t="s">
        <v>110</v>
      </c>
      <c r="M252" s="428"/>
      <c r="N252" s="428"/>
      <c r="O252" s="428"/>
      <c r="P252" s="428"/>
      <c r="Q252" s="428"/>
      <c r="R252" s="428"/>
      <c r="S252" s="428"/>
      <c r="T252" s="428"/>
      <c r="U252" s="428"/>
      <c r="V252" s="428"/>
      <c r="W252" s="428"/>
      <c r="X252" s="428"/>
      <c r="Y252" s="428"/>
      <c r="Z252" s="428"/>
    </row>
    <row r="253" ht="11.25" customHeight="1">
      <c r="A253" s="295" t="s">
        <v>4578</v>
      </c>
      <c r="B253" s="295" t="s">
        <v>4579</v>
      </c>
      <c r="C253" s="160" t="s">
        <v>100</v>
      </c>
      <c r="D253" s="135" t="s">
        <v>4580</v>
      </c>
      <c r="E253" s="135" t="s">
        <v>4483</v>
      </c>
      <c r="F253" s="135" t="s">
        <v>4581</v>
      </c>
      <c r="G253" s="98">
        <v>2.0</v>
      </c>
      <c r="H253" s="316">
        <v>2.0</v>
      </c>
      <c r="I253" s="202">
        <v>2.0</v>
      </c>
      <c r="J253" s="202">
        <v>20.0</v>
      </c>
      <c r="K253" s="202">
        <v>10.0</v>
      </c>
      <c r="L253" s="190" t="s">
        <v>110</v>
      </c>
      <c r="M253" s="428"/>
      <c r="N253" s="428"/>
      <c r="O253" s="428"/>
      <c r="P253" s="428"/>
      <c r="Q253" s="428"/>
      <c r="R253" s="428"/>
      <c r="S253" s="428"/>
      <c r="T253" s="428"/>
      <c r="U253" s="428"/>
      <c r="V253" s="428"/>
      <c r="W253" s="428"/>
      <c r="X253" s="428"/>
      <c r="Y253" s="428"/>
      <c r="Z253" s="428"/>
    </row>
    <row r="254" ht="11.25" customHeight="1">
      <c r="A254" s="295" t="s">
        <v>4582</v>
      </c>
      <c r="B254" s="295" t="s">
        <v>4579</v>
      </c>
      <c r="C254" s="160" t="s">
        <v>100</v>
      </c>
      <c r="D254" s="135" t="s">
        <v>4583</v>
      </c>
      <c r="E254" s="135" t="s">
        <v>4519</v>
      </c>
      <c r="F254" s="135" t="s">
        <v>4077</v>
      </c>
      <c r="G254" s="98">
        <v>2.0</v>
      </c>
      <c r="H254" s="316">
        <v>2.0</v>
      </c>
      <c r="I254" s="202">
        <v>2.0</v>
      </c>
      <c r="J254" s="202">
        <v>10.0</v>
      </c>
      <c r="K254" s="202">
        <v>5.0</v>
      </c>
      <c r="L254" s="190" t="s">
        <v>110</v>
      </c>
      <c r="M254" s="428"/>
      <c r="N254" s="428"/>
      <c r="O254" s="428"/>
      <c r="P254" s="428"/>
      <c r="Q254" s="428"/>
      <c r="R254" s="428"/>
      <c r="S254" s="428"/>
      <c r="T254" s="428"/>
      <c r="U254" s="428"/>
      <c r="V254" s="428"/>
      <c r="W254" s="428"/>
      <c r="X254" s="428"/>
      <c r="Y254" s="428"/>
      <c r="Z254" s="428"/>
    </row>
    <row r="255" ht="11.25" customHeight="1">
      <c r="A255" s="295" t="s">
        <v>4582</v>
      </c>
      <c r="B255" s="295" t="s">
        <v>4579</v>
      </c>
      <c r="C255" s="160" t="s">
        <v>100</v>
      </c>
      <c r="D255" s="135" t="s">
        <v>4584</v>
      </c>
      <c r="E255" s="135" t="s">
        <v>4521</v>
      </c>
      <c r="F255" s="135" t="s">
        <v>4077</v>
      </c>
      <c r="G255" s="98">
        <v>2.0</v>
      </c>
      <c r="H255" s="316">
        <v>2.0</v>
      </c>
      <c r="I255" s="202">
        <v>2.0</v>
      </c>
      <c r="J255" s="202">
        <v>10.0</v>
      </c>
      <c r="K255" s="202">
        <v>5.0</v>
      </c>
      <c r="L255" s="190" t="s">
        <v>110</v>
      </c>
      <c r="M255" s="428"/>
      <c r="N255" s="428"/>
      <c r="O255" s="428"/>
      <c r="P255" s="428"/>
      <c r="Q255" s="428"/>
      <c r="R255" s="428"/>
      <c r="S255" s="428"/>
      <c r="T255" s="428"/>
      <c r="U255" s="428"/>
      <c r="V255" s="428"/>
      <c r="W255" s="428"/>
      <c r="X255" s="428"/>
      <c r="Y255" s="428"/>
      <c r="Z255" s="428"/>
    </row>
    <row r="256" ht="11.25" customHeight="1">
      <c r="A256" s="295" t="s">
        <v>4582</v>
      </c>
      <c r="B256" s="295" t="s">
        <v>4523</v>
      </c>
      <c r="C256" s="160" t="s">
        <v>100</v>
      </c>
      <c r="D256" s="135" t="s">
        <v>4585</v>
      </c>
      <c r="E256" s="135" t="s">
        <v>4525</v>
      </c>
      <c r="F256" s="135" t="s">
        <v>4077</v>
      </c>
      <c r="G256" s="98">
        <v>2.0</v>
      </c>
      <c r="H256" s="316">
        <v>2.0</v>
      </c>
      <c r="I256" s="202">
        <v>2.0</v>
      </c>
      <c r="J256" s="202">
        <v>10.0</v>
      </c>
      <c r="K256" s="202">
        <v>5.0</v>
      </c>
      <c r="L256" s="190" t="s">
        <v>110</v>
      </c>
      <c r="M256" s="428"/>
      <c r="N256" s="428"/>
      <c r="O256" s="428"/>
      <c r="P256" s="428"/>
      <c r="Q256" s="428"/>
      <c r="R256" s="428"/>
      <c r="S256" s="428"/>
      <c r="T256" s="428"/>
      <c r="U256" s="428"/>
      <c r="V256" s="428"/>
      <c r="W256" s="428"/>
      <c r="X256" s="428"/>
      <c r="Y256" s="428"/>
      <c r="Z256" s="428"/>
    </row>
    <row r="257" ht="11.25" customHeight="1">
      <c r="A257" s="295" t="s">
        <v>4582</v>
      </c>
      <c r="B257" s="295" t="s">
        <v>4523</v>
      </c>
      <c r="C257" s="160" t="s">
        <v>100</v>
      </c>
      <c r="D257" s="135" t="s">
        <v>4586</v>
      </c>
      <c r="E257" s="135" t="s">
        <v>4521</v>
      </c>
      <c r="F257" s="135" t="s">
        <v>4077</v>
      </c>
      <c r="G257" s="98">
        <v>2.0</v>
      </c>
      <c r="H257" s="316">
        <v>2.0</v>
      </c>
      <c r="I257" s="202">
        <v>2.0</v>
      </c>
      <c r="J257" s="202">
        <v>10.0</v>
      </c>
      <c r="K257" s="202">
        <v>5.0</v>
      </c>
      <c r="L257" s="190" t="s">
        <v>110</v>
      </c>
      <c r="M257" s="428"/>
      <c r="N257" s="428"/>
      <c r="O257" s="428"/>
      <c r="P257" s="428"/>
      <c r="Q257" s="428"/>
      <c r="R257" s="428"/>
      <c r="S257" s="428"/>
      <c r="T257" s="428"/>
      <c r="U257" s="428"/>
      <c r="V257" s="428"/>
      <c r="W257" s="428"/>
      <c r="X257" s="428"/>
      <c r="Y257" s="428"/>
      <c r="Z257" s="428"/>
    </row>
    <row r="258" ht="11.25" customHeight="1">
      <c r="A258" s="295" t="s">
        <v>4582</v>
      </c>
      <c r="B258" s="295" t="s">
        <v>4523</v>
      </c>
      <c r="C258" s="160" t="s">
        <v>100</v>
      </c>
      <c r="D258" s="135" t="s">
        <v>4587</v>
      </c>
      <c r="E258" s="135" t="s">
        <v>4521</v>
      </c>
      <c r="F258" s="135" t="s">
        <v>4077</v>
      </c>
      <c r="G258" s="98">
        <v>2.0</v>
      </c>
      <c r="H258" s="316">
        <v>2.0</v>
      </c>
      <c r="I258" s="202">
        <v>2.0</v>
      </c>
      <c r="J258" s="202">
        <v>10.0</v>
      </c>
      <c r="K258" s="202">
        <v>5.0</v>
      </c>
      <c r="L258" s="190" t="s">
        <v>110</v>
      </c>
      <c r="M258" s="428"/>
      <c r="N258" s="428"/>
      <c r="O258" s="428"/>
      <c r="P258" s="428"/>
      <c r="Q258" s="428"/>
      <c r="R258" s="428"/>
      <c r="S258" s="428"/>
      <c r="T258" s="428"/>
      <c r="U258" s="428"/>
      <c r="V258" s="428"/>
      <c r="W258" s="428"/>
      <c r="X258" s="428"/>
      <c r="Y258" s="428"/>
      <c r="Z258" s="428"/>
    </row>
    <row r="259" ht="11.25" customHeight="1">
      <c r="A259" s="295" t="s">
        <v>4582</v>
      </c>
      <c r="B259" s="295" t="s">
        <v>4523</v>
      </c>
      <c r="C259" s="160" t="s">
        <v>100</v>
      </c>
      <c r="D259" s="135" t="s">
        <v>4588</v>
      </c>
      <c r="E259" s="135" t="s">
        <v>4529</v>
      </c>
      <c r="F259" s="135" t="s">
        <v>4077</v>
      </c>
      <c r="G259" s="98">
        <v>2.0</v>
      </c>
      <c r="H259" s="316">
        <v>2.0</v>
      </c>
      <c r="I259" s="202">
        <v>2.0</v>
      </c>
      <c r="J259" s="202">
        <v>10.0</v>
      </c>
      <c r="K259" s="202">
        <v>5.0</v>
      </c>
      <c r="L259" s="190" t="s">
        <v>110</v>
      </c>
      <c r="M259" s="428"/>
      <c r="N259" s="428"/>
      <c r="O259" s="428"/>
      <c r="P259" s="428"/>
      <c r="Q259" s="428"/>
      <c r="R259" s="428"/>
      <c r="S259" s="428"/>
      <c r="T259" s="428"/>
      <c r="U259" s="428"/>
      <c r="V259" s="428"/>
      <c r="W259" s="428"/>
      <c r="X259" s="428"/>
      <c r="Y259" s="428"/>
      <c r="Z259" s="428"/>
    </row>
    <row r="260" ht="11.25" customHeight="1">
      <c r="A260" s="295" t="s">
        <v>4582</v>
      </c>
      <c r="B260" s="295" t="s">
        <v>4523</v>
      </c>
      <c r="C260" s="160" t="s">
        <v>100</v>
      </c>
      <c r="D260" s="135" t="s">
        <v>4589</v>
      </c>
      <c r="E260" s="135" t="s">
        <v>4529</v>
      </c>
      <c r="F260" s="135" t="s">
        <v>4077</v>
      </c>
      <c r="G260" s="98">
        <v>2.0</v>
      </c>
      <c r="H260" s="316">
        <v>2.0</v>
      </c>
      <c r="I260" s="202">
        <v>2.0</v>
      </c>
      <c r="J260" s="202">
        <v>10.0</v>
      </c>
      <c r="K260" s="202">
        <v>5.0</v>
      </c>
      <c r="L260" s="190" t="s">
        <v>110</v>
      </c>
      <c r="M260" s="428"/>
      <c r="N260" s="428"/>
      <c r="O260" s="428"/>
      <c r="P260" s="428"/>
      <c r="Q260" s="428"/>
      <c r="R260" s="428"/>
      <c r="S260" s="428"/>
      <c r="T260" s="428"/>
      <c r="U260" s="428"/>
      <c r="V260" s="428"/>
      <c r="W260" s="428"/>
      <c r="X260" s="428"/>
      <c r="Y260" s="428"/>
      <c r="Z260" s="428"/>
    </row>
    <row r="261" ht="11.25" customHeight="1">
      <c r="A261" s="295" t="s">
        <v>4590</v>
      </c>
      <c r="B261" s="295" t="s">
        <v>4591</v>
      </c>
      <c r="C261" s="160" t="s">
        <v>100</v>
      </c>
      <c r="D261" s="135" t="s">
        <v>4592</v>
      </c>
      <c r="E261" s="135" t="s">
        <v>4488</v>
      </c>
      <c r="F261" s="135" t="s">
        <v>3325</v>
      </c>
      <c r="G261" s="98">
        <v>3.0</v>
      </c>
      <c r="H261" s="316">
        <v>3.0</v>
      </c>
      <c r="I261" s="202">
        <v>3.0</v>
      </c>
      <c r="J261" s="202">
        <v>20.0</v>
      </c>
      <c r="K261" s="202">
        <v>6.66</v>
      </c>
      <c r="L261" s="190" t="s">
        <v>110</v>
      </c>
      <c r="M261" s="428"/>
      <c r="N261" s="428"/>
      <c r="O261" s="428"/>
      <c r="P261" s="428"/>
      <c r="Q261" s="428"/>
      <c r="R261" s="428"/>
      <c r="S261" s="428"/>
      <c r="T261" s="428"/>
      <c r="U261" s="428"/>
      <c r="V261" s="428"/>
      <c r="W261" s="428"/>
      <c r="X261" s="428"/>
      <c r="Y261" s="428"/>
      <c r="Z261" s="428"/>
    </row>
    <row r="262" ht="11.25" customHeight="1">
      <c r="A262" s="295" t="s">
        <v>111</v>
      </c>
      <c r="B262" s="295" t="s">
        <v>4593</v>
      </c>
      <c r="C262" s="160" t="s">
        <v>100</v>
      </c>
      <c r="D262" s="135" t="s">
        <v>4594</v>
      </c>
      <c r="E262" s="135" t="s">
        <v>4595</v>
      </c>
      <c r="F262" s="135" t="s">
        <v>3248</v>
      </c>
      <c r="G262" s="98"/>
      <c r="H262" s="316"/>
      <c r="I262" s="202">
        <v>1.0</v>
      </c>
      <c r="J262" s="202">
        <v>20.0</v>
      </c>
      <c r="K262" s="202">
        <v>20.0</v>
      </c>
      <c r="L262" s="190" t="s">
        <v>111</v>
      </c>
      <c r="M262" s="428"/>
      <c r="N262" s="428"/>
      <c r="O262" s="428"/>
      <c r="P262" s="428"/>
      <c r="Q262" s="428"/>
      <c r="R262" s="428"/>
      <c r="S262" s="428"/>
      <c r="T262" s="428"/>
      <c r="U262" s="428"/>
      <c r="V262" s="428"/>
      <c r="W262" s="428"/>
      <c r="X262" s="428"/>
      <c r="Y262" s="428"/>
      <c r="Z262" s="428"/>
    </row>
    <row r="263" ht="11.25" customHeight="1">
      <c r="A263" s="295" t="s">
        <v>111</v>
      </c>
      <c r="B263" s="295" t="s">
        <v>4593</v>
      </c>
      <c r="C263" s="160" t="s">
        <v>100</v>
      </c>
      <c r="D263" s="135" t="s">
        <v>4596</v>
      </c>
      <c r="E263" s="135" t="s">
        <v>4597</v>
      </c>
      <c r="F263" s="135" t="s">
        <v>3248</v>
      </c>
      <c r="G263" s="98"/>
      <c r="H263" s="316"/>
      <c r="I263" s="202">
        <v>1.0</v>
      </c>
      <c r="J263" s="202">
        <v>20.0</v>
      </c>
      <c r="K263" s="202">
        <v>20.0</v>
      </c>
      <c r="L263" s="190" t="s">
        <v>111</v>
      </c>
      <c r="M263" s="428"/>
      <c r="N263" s="428"/>
      <c r="O263" s="428"/>
      <c r="P263" s="428"/>
      <c r="Q263" s="428"/>
      <c r="R263" s="428"/>
      <c r="S263" s="428"/>
      <c r="T263" s="428"/>
      <c r="U263" s="428"/>
      <c r="V263" s="428"/>
      <c r="W263" s="428"/>
      <c r="X263" s="428"/>
      <c r="Y263" s="428"/>
      <c r="Z263" s="428"/>
    </row>
    <row r="264" ht="11.25" customHeight="1">
      <c r="A264" s="295" t="s">
        <v>111</v>
      </c>
      <c r="B264" s="295" t="s">
        <v>4593</v>
      </c>
      <c r="C264" s="160" t="s">
        <v>100</v>
      </c>
      <c r="D264" s="135" t="s">
        <v>4598</v>
      </c>
      <c r="E264" s="135" t="s">
        <v>4599</v>
      </c>
      <c r="F264" s="135" t="s">
        <v>3248</v>
      </c>
      <c r="G264" s="98"/>
      <c r="H264" s="316"/>
      <c r="I264" s="202">
        <v>1.0</v>
      </c>
      <c r="J264" s="202">
        <v>20.0</v>
      </c>
      <c r="K264" s="202">
        <v>20.0</v>
      </c>
      <c r="L264" s="190" t="s">
        <v>111</v>
      </c>
      <c r="M264" s="428"/>
      <c r="N264" s="428"/>
      <c r="O264" s="428"/>
      <c r="P264" s="428"/>
      <c r="Q264" s="428"/>
      <c r="R264" s="428"/>
      <c r="S264" s="428"/>
      <c r="T264" s="428"/>
      <c r="U264" s="428"/>
      <c r="V264" s="428"/>
      <c r="W264" s="428"/>
      <c r="X264" s="428"/>
      <c r="Y264" s="428"/>
      <c r="Z264" s="428"/>
    </row>
    <row r="265" ht="11.25" customHeight="1">
      <c r="A265" s="295" t="s">
        <v>111</v>
      </c>
      <c r="B265" s="295" t="s">
        <v>4593</v>
      </c>
      <c r="C265" s="160" t="s">
        <v>100</v>
      </c>
      <c r="D265" s="135" t="s">
        <v>4600</v>
      </c>
      <c r="E265" s="135" t="s">
        <v>4601</v>
      </c>
      <c r="F265" s="135" t="s">
        <v>3248</v>
      </c>
      <c r="G265" s="98"/>
      <c r="H265" s="316"/>
      <c r="I265" s="202">
        <v>1.0</v>
      </c>
      <c r="J265" s="202">
        <v>20.0</v>
      </c>
      <c r="K265" s="202">
        <v>20.0</v>
      </c>
      <c r="L265" s="190" t="s">
        <v>111</v>
      </c>
      <c r="M265" s="428"/>
      <c r="N265" s="428"/>
      <c r="O265" s="428"/>
      <c r="P265" s="428"/>
      <c r="Q265" s="428"/>
      <c r="R265" s="428"/>
      <c r="S265" s="428"/>
      <c r="T265" s="428"/>
      <c r="U265" s="428"/>
      <c r="V265" s="428"/>
      <c r="W265" s="428"/>
      <c r="X265" s="428"/>
      <c r="Y265" s="428"/>
      <c r="Z265" s="428"/>
    </row>
    <row r="266" ht="11.25" customHeight="1">
      <c r="A266" s="295" t="s">
        <v>111</v>
      </c>
      <c r="B266" s="295" t="s">
        <v>4593</v>
      </c>
      <c r="C266" s="160" t="s">
        <v>100</v>
      </c>
      <c r="D266" s="135" t="s">
        <v>4602</v>
      </c>
      <c r="E266" s="135" t="s">
        <v>4603</v>
      </c>
      <c r="F266" s="135" t="s">
        <v>3248</v>
      </c>
      <c r="G266" s="98"/>
      <c r="H266" s="316"/>
      <c r="I266" s="202">
        <v>1.0</v>
      </c>
      <c r="J266" s="202">
        <v>20.0</v>
      </c>
      <c r="K266" s="202">
        <v>20.0</v>
      </c>
      <c r="L266" s="190" t="s">
        <v>111</v>
      </c>
      <c r="M266" s="428"/>
      <c r="N266" s="428"/>
      <c r="O266" s="428"/>
      <c r="P266" s="428"/>
      <c r="Q266" s="428"/>
      <c r="R266" s="428"/>
      <c r="S266" s="428"/>
      <c r="T266" s="428"/>
      <c r="U266" s="428"/>
      <c r="V266" s="428"/>
      <c r="W266" s="428"/>
      <c r="X266" s="428"/>
      <c r="Y266" s="428"/>
      <c r="Z266" s="428"/>
    </row>
    <row r="267" ht="11.25" customHeight="1">
      <c r="A267" s="295" t="s">
        <v>111</v>
      </c>
      <c r="B267" s="295" t="s">
        <v>4593</v>
      </c>
      <c r="C267" s="160" t="s">
        <v>100</v>
      </c>
      <c r="D267" s="135" t="s">
        <v>4604</v>
      </c>
      <c r="E267" s="135" t="s">
        <v>4605</v>
      </c>
      <c r="F267" s="135" t="s">
        <v>2924</v>
      </c>
      <c r="G267" s="98"/>
      <c r="H267" s="316"/>
      <c r="I267" s="202">
        <v>1.0</v>
      </c>
      <c r="J267" s="202">
        <v>10.0</v>
      </c>
      <c r="K267" s="202">
        <v>10.0</v>
      </c>
      <c r="L267" s="190" t="s">
        <v>111</v>
      </c>
      <c r="M267" s="428"/>
      <c r="N267" s="428"/>
      <c r="O267" s="428"/>
      <c r="P267" s="428"/>
      <c r="Q267" s="428"/>
      <c r="R267" s="428"/>
      <c r="S267" s="428"/>
      <c r="T267" s="428"/>
      <c r="U267" s="428"/>
      <c r="V267" s="428"/>
      <c r="W267" s="428"/>
      <c r="X267" s="428"/>
      <c r="Y267" s="428"/>
      <c r="Z267" s="428"/>
    </row>
    <row r="268" ht="11.25" customHeight="1">
      <c r="A268" s="295" t="s">
        <v>111</v>
      </c>
      <c r="B268" s="295" t="s">
        <v>4593</v>
      </c>
      <c r="C268" s="160" t="s">
        <v>100</v>
      </c>
      <c r="D268" s="135" t="s">
        <v>4606</v>
      </c>
      <c r="E268" s="135" t="s">
        <v>4607</v>
      </c>
      <c r="F268" s="135" t="s">
        <v>3248</v>
      </c>
      <c r="G268" s="98"/>
      <c r="H268" s="316"/>
      <c r="I268" s="202">
        <v>1.0</v>
      </c>
      <c r="J268" s="202">
        <v>20.0</v>
      </c>
      <c r="K268" s="202">
        <v>20.0</v>
      </c>
      <c r="L268" s="190" t="s">
        <v>111</v>
      </c>
      <c r="M268" s="428"/>
      <c r="N268" s="428"/>
      <c r="O268" s="428"/>
      <c r="P268" s="428"/>
      <c r="Q268" s="428"/>
      <c r="R268" s="428"/>
      <c r="S268" s="428"/>
      <c r="T268" s="428"/>
      <c r="U268" s="428"/>
      <c r="V268" s="428"/>
      <c r="W268" s="428"/>
      <c r="X268" s="428"/>
      <c r="Y268" s="428"/>
      <c r="Z268" s="428"/>
    </row>
    <row r="269" ht="11.25" customHeight="1">
      <c r="A269" s="295" t="s">
        <v>111</v>
      </c>
      <c r="B269" s="295" t="s">
        <v>4593</v>
      </c>
      <c r="C269" s="160" t="s">
        <v>100</v>
      </c>
      <c r="D269" s="135" t="s">
        <v>4608</v>
      </c>
      <c r="E269" s="135" t="s">
        <v>4609</v>
      </c>
      <c r="F269" s="135" t="s">
        <v>3248</v>
      </c>
      <c r="G269" s="98"/>
      <c r="H269" s="316"/>
      <c r="I269" s="202">
        <v>1.0</v>
      </c>
      <c r="J269" s="202">
        <v>20.0</v>
      </c>
      <c r="K269" s="202">
        <v>20.0</v>
      </c>
      <c r="L269" s="190" t="s">
        <v>111</v>
      </c>
      <c r="M269" s="428"/>
      <c r="N269" s="428"/>
      <c r="O269" s="428"/>
      <c r="P269" s="428"/>
      <c r="Q269" s="428"/>
      <c r="R269" s="428"/>
      <c r="S269" s="428"/>
      <c r="T269" s="428"/>
      <c r="U269" s="428"/>
      <c r="V269" s="428"/>
      <c r="W269" s="428"/>
      <c r="X269" s="428"/>
      <c r="Y269" s="428"/>
      <c r="Z269" s="428"/>
    </row>
    <row r="270" ht="11.25" customHeight="1">
      <c r="A270" s="295" t="s">
        <v>111</v>
      </c>
      <c r="B270" s="295" t="s">
        <v>4593</v>
      </c>
      <c r="C270" s="160" t="s">
        <v>100</v>
      </c>
      <c r="D270" s="135" t="s">
        <v>4610</v>
      </c>
      <c r="E270" s="135" t="s">
        <v>4611</v>
      </c>
      <c r="F270" s="135" t="s">
        <v>3248</v>
      </c>
      <c r="G270" s="98"/>
      <c r="H270" s="316"/>
      <c r="I270" s="202">
        <v>1.0</v>
      </c>
      <c r="J270" s="202">
        <v>20.0</v>
      </c>
      <c r="K270" s="202">
        <v>20.0</v>
      </c>
      <c r="L270" s="190" t="s">
        <v>111</v>
      </c>
      <c r="M270" s="428"/>
      <c r="N270" s="428"/>
      <c r="O270" s="428"/>
      <c r="P270" s="428"/>
      <c r="Q270" s="428"/>
      <c r="R270" s="428"/>
      <c r="S270" s="428"/>
      <c r="T270" s="428"/>
      <c r="U270" s="428"/>
      <c r="V270" s="428"/>
      <c r="W270" s="428"/>
      <c r="X270" s="428"/>
      <c r="Y270" s="428"/>
      <c r="Z270" s="428"/>
    </row>
    <row r="271" ht="11.25" customHeight="1">
      <c r="A271" s="295" t="s">
        <v>111</v>
      </c>
      <c r="B271" s="295" t="s">
        <v>4593</v>
      </c>
      <c r="C271" s="160" t="s">
        <v>100</v>
      </c>
      <c r="D271" s="135" t="s">
        <v>4612</v>
      </c>
      <c r="E271" s="135" t="s">
        <v>4613</v>
      </c>
      <c r="F271" s="135" t="s">
        <v>3248</v>
      </c>
      <c r="G271" s="98"/>
      <c r="H271" s="316"/>
      <c r="I271" s="202">
        <v>1.0</v>
      </c>
      <c r="J271" s="202">
        <v>20.0</v>
      </c>
      <c r="K271" s="202">
        <v>20.0</v>
      </c>
      <c r="L271" s="190" t="s">
        <v>111</v>
      </c>
      <c r="M271" s="428"/>
      <c r="N271" s="428"/>
      <c r="O271" s="428"/>
      <c r="P271" s="428"/>
      <c r="Q271" s="428"/>
      <c r="R271" s="428"/>
      <c r="S271" s="428"/>
      <c r="T271" s="428"/>
      <c r="U271" s="428"/>
      <c r="V271" s="428"/>
      <c r="W271" s="428"/>
      <c r="X271" s="428"/>
      <c r="Y271" s="428"/>
      <c r="Z271" s="428"/>
    </row>
    <row r="272" ht="11.25" customHeight="1">
      <c r="A272" s="295" t="s">
        <v>111</v>
      </c>
      <c r="B272" s="295" t="s">
        <v>4593</v>
      </c>
      <c r="C272" s="160" t="s">
        <v>100</v>
      </c>
      <c r="D272" s="135" t="s">
        <v>4614</v>
      </c>
      <c r="E272" s="135" t="s">
        <v>4615</v>
      </c>
      <c r="F272" s="135" t="s">
        <v>3248</v>
      </c>
      <c r="G272" s="98"/>
      <c r="H272" s="316"/>
      <c r="I272" s="202">
        <v>1.0</v>
      </c>
      <c r="J272" s="202">
        <v>20.0</v>
      </c>
      <c r="K272" s="202">
        <v>20.0</v>
      </c>
      <c r="L272" s="190" t="s">
        <v>111</v>
      </c>
      <c r="M272" s="428"/>
      <c r="N272" s="428"/>
      <c r="O272" s="428"/>
      <c r="P272" s="428"/>
      <c r="Q272" s="428"/>
      <c r="R272" s="428"/>
      <c r="S272" s="428"/>
      <c r="T272" s="428"/>
      <c r="U272" s="428"/>
      <c r="V272" s="428"/>
      <c r="W272" s="428"/>
      <c r="X272" s="428"/>
      <c r="Y272" s="428"/>
      <c r="Z272" s="428"/>
    </row>
    <row r="273" ht="11.25" customHeight="1">
      <c r="A273" s="295" t="s">
        <v>111</v>
      </c>
      <c r="B273" s="295" t="s">
        <v>4593</v>
      </c>
      <c r="C273" s="160" t="s">
        <v>100</v>
      </c>
      <c r="D273" s="135" t="s">
        <v>4616</v>
      </c>
      <c r="E273" s="135" t="s">
        <v>4617</v>
      </c>
      <c r="F273" s="135" t="s">
        <v>3248</v>
      </c>
      <c r="G273" s="98"/>
      <c r="H273" s="316"/>
      <c r="I273" s="202">
        <v>1.0</v>
      </c>
      <c r="J273" s="202">
        <v>20.0</v>
      </c>
      <c r="K273" s="202">
        <v>20.0</v>
      </c>
      <c r="L273" s="190" t="s">
        <v>111</v>
      </c>
      <c r="M273" s="428"/>
      <c r="N273" s="428"/>
      <c r="O273" s="428"/>
      <c r="P273" s="428"/>
      <c r="Q273" s="428"/>
      <c r="R273" s="428"/>
      <c r="S273" s="428"/>
      <c r="T273" s="428"/>
      <c r="U273" s="428"/>
      <c r="V273" s="428"/>
      <c r="W273" s="428"/>
      <c r="X273" s="428"/>
      <c r="Y273" s="428"/>
      <c r="Z273" s="428"/>
    </row>
    <row r="274" ht="11.25" customHeight="1">
      <c r="A274" s="295" t="s">
        <v>111</v>
      </c>
      <c r="B274" s="295" t="s">
        <v>4593</v>
      </c>
      <c r="C274" s="160" t="s">
        <v>100</v>
      </c>
      <c r="D274" s="135" t="s">
        <v>4618</v>
      </c>
      <c r="E274" s="135" t="s">
        <v>4619</v>
      </c>
      <c r="F274" s="135" t="s">
        <v>3248</v>
      </c>
      <c r="G274" s="98"/>
      <c r="H274" s="316"/>
      <c r="I274" s="202">
        <v>1.0</v>
      </c>
      <c r="J274" s="202">
        <v>20.0</v>
      </c>
      <c r="K274" s="202">
        <v>20.0</v>
      </c>
      <c r="L274" s="190" t="s">
        <v>111</v>
      </c>
      <c r="M274" s="428"/>
      <c r="N274" s="428"/>
      <c r="O274" s="428"/>
      <c r="P274" s="428"/>
      <c r="Q274" s="428"/>
      <c r="R274" s="428"/>
      <c r="S274" s="428"/>
      <c r="T274" s="428"/>
      <c r="U274" s="428"/>
      <c r="V274" s="428"/>
      <c r="W274" s="428"/>
      <c r="X274" s="428"/>
      <c r="Y274" s="428"/>
      <c r="Z274" s="428"/>
    </row>
    <row r="275" ht="11.25" customHeight="1">
      <c r="A275" s="295" t="s">
        <v>111</v>
      </c>
      <c r="B275" s="295" t="s">
        <v>4593</v>
      </c>
      <c r="C275" s="160" t="s">
        <v>100</v>
      </c>
      <c r="D275" s="135" t="s">
        <v>4620</v>
      </c>
      <c r="E275" s="135" t="s">
        <v>4621</v>
      </c>
      <c r="F275" s="135" t="s">
        <v>3248</v>
      </c>
      <c r="G275" s="98"/>
      <c r="H275" s="316"/>
      <c r="I275" s="202">
        <v>1.0</v>
      </c>
      <c r="J275" s="202">
        <v>20.0</v>
      </c>
      <c r="K275" s="202">
        <v>20.0</v>
      </c>
      <c r="L275" s="190" t="s">
        <v>111</v>
      </c>
      <c r="M275" s="428"/>
      <c r="N275" s="428"/>
      <c r="O275" s="428"/>
      <c r="P275" s="428"/>
      <c r="Q275" s="428"/>
      <c r="R275" s="428"/>
      <c r="S275" s="428"/>
      <c r="T275" s="428"/>
      <c r="U275" s="428"/>
      <c r="V275" s="428"/>
      <c r="W275" s="428"/>
      <c r="X275" s="428"/>
      <c r="Y275" s="428"/>
      <c r="Z275" s="428"/>
    </row>
    <row r="276" ht="11.25" customHeight="1">
      <c r="A276" s="295" t="s">
        <v>111</v>
      </c>
      <c r="B276" s="295" t="s">
        <v>4593</v>
      </c>
      <c r="C276" s="160" t="s">
        <v>100</v>
      </c>
      <c r="D276" s="135" t="s">
        <v>4622</v>
      </c>
      <c r="E276" s="135" t="s">
        <v>4623</v>
      </c>
      <c r="F276" s="135" t="s">
        <v>3248</v>
      </c>
      <c r="G276" s="98"/>
      <c r="H276" s="316"/>
      <c r="I276" s="202">
        <v>1.0</v>
      </c>
      <c r="J276" s="202">
        <v>20.0</v>
      </c>
      <c r="K276" s="202">
        <v>20.0</v>
      </c>
      <c r="L276" s="190" t="s">
        <v>111</v>
      </c>
      <c r="M276" s="428"/>
      <c r="N276" s="428"/>
      <c r="O276" s="428"/>
      <c r="P276" s="428"/>
      <c r="Q276" s="428"/>
      <c r="R276" s="428"/>
      <c r="S276" s="428"/>
      <c r="T276" s="428"/>
      <c r="U276" s="428"/>
      <c r="V276" s="428"/>
      <c r="W276" s="428"/>
      <c r="X276" s="428"/>
      <c r="Y276" s="428"/>
      <c r="Z276" s="428"/>
    </row>
    <row r="277" ht="11.25" customHeight="1">
      <c r="A277" s="295" t="s">
        <v>111</v>
      </c>
      <c r="B277" s="295" t="s">
        <v>4593</v>
      </c>
      <c r="C277" s="160" t="s">
        <v>100</v>
      </c>
      <c r="D277" s="135" t="s">
        <v>4624</v>
      </c>
      <c r="E277" s="135" t="s">
        <v>4625</v>
      </c>
      <c r="F277" s="135" t="s">
        <v>3248</v>
      </c>
      <c r="G277" s="98"/>
      <c r="H277" s="316"/>
      <c r="I277" s="202">
        <v>1.0</v>
      </c>
      <c r="J277" s="202">
        <v>20.0</v>
      </c>
      <c r="K277" s="202">
        <v>20.0</v>
      </c>
      <c r="L277" s="190" t="s">
        <v>111</v>
      </c>
      <c r="M277" s="428"/>
      <c r="N277" s="428"/>
      <c r="O277" s="428"/>
      <c r="P277" s="428"/>
      <c r="Q277" s="428"/>
      <c r="R277" s="428"/>
      <c r="S277" s="428"/>
      <c r="T277" s="428"/>
      <c r="U277" s="428"/>
      <c r="V277" s="428"/>
      <c r="W277" s="428"/>
      <c r="X277" s="428"/>
      <c r="Y277" s="428"/>
      <c r="Z277" s="428"/>
    </row>
    <row r="278" ht="11.25" customHeight="1">
      <c r="A278" s="295" t="s">
        <v>111</v>
      </c>
      <c r="B278" s="295" t="s">
        <v>4593</v>
      </c>
      <c r="C278" s="160" t="s">
        <v>100</v>
      </c>
      <c r="D278" s="135" t="s">
        <v>4626</v>
      </c>
      <c r="E278" s="135" t="s">
        <v>4627</v>
      </c>
      <c r="F278" s="135" t="s">
        <v>3248</v>
      </c>
      <c r="G278" s="98"/>
      <c r="H278" s="316"/>
      <c r="I278" s="202">
        <v>1.0</v>
      </c>
      <c r="J278" s="202">
        <v>20.0</v>
      </c>
      <c r="K278" s="202">
        <v>20.0</v>
      </c>
      <c r="L278" s="190" t="s">
        <v>111</v>
      </c>
      <c r="M278" s="428"/>
      <c r="N278" s="428"/>
      <c r="O278" s="428"/>
      <c r="P278" s="428"/>
      <c r="Q278" s="428"/>
      <c r="R278" s="428"/>
      <c r="S278" s="428"/>
      <c r="T278" s="428"/>
      <c r="U278" s="428"/>
      <c r="V278" s="428"/>
      <c r="W278" s="428"/>
      <c r="X278" s="428"/>
      <c r="Y278" s="428"/>
      <c r="Z278" s="428"/>
    </row>
    <row r="279" ht="11.25" customHeight="1">
      <c r="A279" s="295" t="s">
        <v>111</v>
      </c>
      <c r="B279" s="295" t="s">
        <v>4593</v>
      </c>
      <c r="C279" s="160" t="s">
        <v>100</v>
      </c>
      <c r="D279" s="135" t="s">
        <v>4628</v>
      </c>
      <c r="E279" s="135" t="s">
        <v>4629</v>
      </c>
      <c r="F279" s="135" t="s">
        <v>2924</v>
      </c>
      <c r="G279" s="98"/>
      <c r="H279" s="316"/>
      <c r="I279" s="202">
        <v>1.0</v>
      </c>
      <c r="J279" s="202">
        <v>10.0</v>
      </c>
      <c r="K279" s="202">
        <v>10.0</v>
      </c>
      <c r="L279" s="190" t="s">
        <v>111</v>
      </c>
      <c r="M279" s="428"/>
      <c r="N279" s="428"/>
      <c r="O279" s="428"/>
      <c r="P279" s="428"/>
      <c r="Q279" s="428"/>
      <c r="R279" s="428"/>
      <c r="S279" s="428"/>
      <c r="T279" s="428"/>
      <c r="U279" s="428"/>
      <c r="V279" s="428"/>
      <c r="W279" s="428"/>
      <c r="X279" s="428"/>
      <c r="Y279" s="428"/>
      <c r="Z279" s="428"/>
    </row>
    <row r="280" ht="11.25" customHeight="1">
      <c r="A280" s="295" t="s">
        <v>111</v>
      </c>
      <c r="B280" s="295" t="s">
        <v>4593</v>
      </c>
      <c r="C280" s="160" t="s">
        <v>100</v>
      </c>
      <c r="D280" s="135" t="s">
        <v>4630</v>
      </c>
      <c r="E280" s="135" t="s">
        <v>4631</v>
      </c>
      <c r="F280" s="135" t="s">
        <v>3248</v>
      </c>
      <c r="G280" s="98"/>
      <c r="H280" s="316"/>
      <c r="I280" s="202">
        <v>1.0</v>
      </c>
      <c r="J280" s="202">
        <v>20.0</v>
      </c>
      <c r="K280" s="202">
        <v>20.0</v>
      </c>
      <c r="L280" s="190" t="s">
        <v>111</v>
      </c>
      <c r="M280" s="428"/>
      <c r="N280" s="428"/>
      <c r="O280" s="428"/>
      <c r="P280" s="428"/>
      <c r="Q280" s="428"/>
      <c r="R280" s="428"/>
      <c r="S280" s="428"/>
      <c r="T280" s="428"/>
      <c r="U280" s="428"/>
      <c r="V280" s="428"/>
      <c r="W280" s="428"/>
      <c r="X280" s="428"/>
      <c r="Y280" s="428"/>
      <c r="Z280" s="428"/>
    </row>
    <row r="281" ht="11.25" customHeight="1">
      <c r="A281" s="295" t="s">
        <v>111</v>
      </c>
      <c r="B281" s="295" t="s">
        <v>4593</v>
      </c>
      <c r="C281" s="160" t="s">
        <v>100</v>
      </c>
      <c r="D281" s="135" t="s">
        <v>4632</v>
      </c>
      <c r="E281" s="135" t="s">
        <v>4633</v>
      </c>
      <c r="F281" s="135" t="s">
        <v>3248</v>
      </c>
      <c r="G281" s="98"/>
      <c r="H281" s="316"/>
      <c r="I281" s="202">
        <v>1.0</v>
      </c>
      <c r="J281" s="202">
        <v>20.0</v>
      </c>
      <c r="K281" s="202">
        <v>20.0</v>
      </c>
      <c r="L281" s="190" t="s">
        <v>111</v>
      </c>
      <c r="M281" s="428"/>
      <c r="N281" s="428"/>
      <c r="O281" s="428"/>
      <c r="P281" s="428"/>
      <c r="Q281" s="428"/>
      <c r="R281" s="428"/>
      <c r="S281" s="428"/>
      <c r="T281" s="428"/>
      <c r="U281" s="428"/>
      <c r="V281" s="428"/>
      <c r="W281" s="428"/>
      <c r="X281" s="428"/>
      <c r="Y281" s="428"/>
      <c r="Z281" s="428"/>
    </row>
    <row r="282" ht="11.25" customHeight="1">
      <c r="A282" s="295" t="s">
        <v>111</v>
      </c>
      <c r="B282" s="295" t="s">
        <v>4593</v>
      </c>
      <c r="C282" s="160" t="s">
        <v>100</v>
      </c>
      <c r="D282" s="135" t="s">
        <v>4634</v>
      </c>
      <c r="E282" s="135" t="s">
        <v>4635</v>
      </c>
      <c r="F282" s="135" t="s">
        <v>2924</v>
      </c>
      <c r="G282" s="98"/>
      <c r="H282" s="316"/>
      <c r="I282" s="202">
        <v>1.0</v>
      </c>
      <c r="J282" s="202">
        <v>10.0</v>
      </c>
      <c r="K282" s="202">
        <v>10.0</v>
      </c>
      <c r="L282" s="190" t="s">
        <v>111</v>
      </c>
      <c r="M282" s="428"/>
      <c r="N282" s="428"/>
      <c r="O282" s="428"/>
      <c r="P282" s="428"/>
      <c r="Q282" s="428"/>
      <c r="R282" s="428"/>
      <c r="S282" s="428"/>
      <c r="T282" s="428"/>
      <c r="U282" s="428"/>
      <c r="V282" s="428"/>
      <c r="W282" s="428"/>
      <c r="X282" s="428"/>
      <c r="Y282" s="428"/>
      <c r="Z282" s="428"/>
    </row>
    <row r="283" ht="11.25" customHeight="1">
      <c r="A283" s="295" t="s">
        <v>111</v>
      </c>
      <c r="B283" s="295" t="s">
        <v>4593</v>
      </c>
      <c r="C283" s="160" t="s">
        <v>100</v>
      </c>
      <c r="D283" s="135" t="s">
        <v>4636</v>
      </c>
      <c r="E283" s="135" t="s">
        <v>4637</v>
      </c>
      <c r="F283" s="135" t="s">
        <v>3248</v>
      </c>
      <c r="G283" s="98"/>
      <c r="H283" s="316"/>
      <c r="I283" s="202">
        <v>1.0</v>
      </c>
      <c r="J283" s="202">
        <v>10.0</v>
      </c>
      <c r="K283" s="202">
        <v>20.0</v>
      </c>
      <c r="L283" s="190" t="s">
        <v>111</v>
      </c>
      <c r="M283" s="428"/>
      <c r="N283" s="428"/>
      <c r="O283" s="428"/>
      <c r="P283" s="428"/>
      <c r="Q283" s="428"/>
      <c r="R283" s="428"/>
      <c r="S283" s="428"/>
      <c r="T283" s="428"/>
      <c r="U283" s="428"/>
      <c r="V283" s="428"/>
      <c r="W283" s="428"/>
      <c r="X283" s="428"/>
      <c r="Y283" s="428"/>
      <c r="Z283" s="428"/>
    </row>
    <row r="284" ht="11.25" customHeight="1">
      <c r="A284" s="295" t="s">
        <v>111</v>
      </c>
      <c r="B284" s="295" t="s">
        <v>4593</v>
      </c>
      <c r="C284" s="160" t="s">
        <v>100</v>
      </c>
      <c r="D284" s="135" t="s">
        <v>4638</v>
      </c>
      <c r="E284" s="135" t="s">
        <v>4639</v>
      </c>
      <c r="F284" s="135" t="s">
        <v>3248</v>
      </c>
      <c r="G284" s="98"/>
      <c r="H284" s="316"/>
      <c r="I284" s="202">
        <v>1.0</v>
      </c>
      <c r="J284" s="202">
        <v>20.0</v>
      </c>
      <c r="K284" s="202">
        <v>20.0</v>
      </c>
      <c r="L284" s="190" t="s">
        <v>111</v>
      </c>
      <c r="M284" s="428"/>
      <c r="N284" s="428"/>
      <c r="O284" s="428"/>
      <c r="P284" s="428"/>
      <c r="Q284" s="428"/>
      <c r="R284" s="428"/>
      <c r="S284" s="428"/>
      <c r="T284" s="428"/>
      <c r="U284" s="428"/>
      <c r="V284" s="428"/>
      <c r="W284" s="428"/>
      <c r="X284" s="428"/>
      <c r="Y284" s="428"/>
      <c r="Z284" s="428"/>
    </row>
    <row r="285" ht="11.25" customHeight="1">
      <c r="A285" s="295" t="s">
        <v>111</v>
      </c>
      <c r="B285" s="295" t="s">
        <v>4593</v>
      </c>
      <c r="C285" s="160" t="s">
        <v>100</v>
      </c>
      <c r="D285" s="135" t="s">
        <v>4640</v>
      </c>
      <c r="E285" s="135" t="s">
        <v>4641</v>
      </c>
      <c r="F285" s="135" t="s">
        <v>3248</v>
      </c>
      <c r="G285" s="98"/>
      <c r="H285" s="316"/>
      <c r="I285" s="202">
        <v>1.0</v>
      </c>
      <c r="J285" s="202">
        <v>20.0</v>
      </c>
      <c r="K285" s="202">
        <v>20.0</v>
      </c>
      <c r="L285" s="190" t="s">
        <v>111</v>
      </c>
      <c r="M285" s="428"/>
      <c r="N285" s="428"/>
      <c r="O285" s="428"/>
      <c r="P285" s="428"/>
      <c r="Q285" s="428"/>
      <c r="R285" s="428"/>
      <c r="S285" s="428"/>
      <c r="T285" s="428"/>
      <c r="U285" s="428"/>
      <c r="V285" s="428"/>
      <c r="W285" s="428"/>
      <c r="X285" s="428"/>
      <c r="Y285" s="428"/>
      <c r="Z285" s="428"/>
    </row>
    <row r="286" ht="11.25" customHeight="1">
      <c r="A286" s="295" t="s">
        <v>111</v>
      </c>
      <c r="B286" s="295" t="s">
        <v>4593</v>
      </c>
      <c r="C286" s="160" t="s">
        <v>100</v>
      </c>
      <c r="D286" s="135" t="s">
        <v>4642</v>
      </c>
      <c r="E286" s="135" t="s">
        <v>4643</v>
      </c>
      <c r="F286" s="135" t="s">
        <v>4644</v>
      </c>
      <c r="G286" s="98"/>
      <c r="H286" s="316"/>
      <c r="I286" s="202">
        <v>1.0</v>
      </c>
      <c r="J286" s="202">
        <v>10.0</v>
      </c>
      <c r="K286" s="202">
        <v>10.0</v>
      </c>
      <c r="L286" s="190" t="s">
        <v>111</v>
      </c>
      <c r="M286" s="428"/>
      <c r="N286" s="428"/>
      <c r="O286" s="428"/>
      <c r="P286" s="428"/>
      <c r="Q286" s="428"/>
      <c r="R286" s="428"/>
      <c r="S286" s="428"/>
      <c r="T286" s="428"/>
      <c r="U286" s="428"/>
      <c r="V286" s="428"/>
      <c r="W286" s="428"/>
      <c r="X286" s="428"/>
      <c r="Y286" s="428"/>
      <c r="Z286" s="428"/>
    </row>
    <row r="287" ht="11.25" customHeight="1">
      <c r="A287" s="295" t="s">
        <v>4645</v>
      </c>
      <c r="B287" s="295" t="s">
        <v>4646</v>
      </c>
      <c r="C287" s="160" t="s">
        <v>100</v>
      </c>
      <c r="D287" s="135" t="s">
        <v>4295</v>
      </c>
      <c r="E287" s="135" t="s">
        <v>4296</v>
      </c>
      <c r="F287" s="135" t="s">
        <v>3248</v>
      </c>
      <c r="G287" s="98">
        <v>2.0</v>
      </c>
      <c r="H287" s="316">
        <v>2.0</v>
      </c>
      <c r="I287" s="202">
        <v>2.0</v>
      </c>
      <c r="J287" s="202">
        <v>20.0</v>
      </c>
      <c r="K287" s="202">
        <v>10.0</v>
      </c>
      <c r="L287" s="190" t="s">
        <v>114</v>
      </c>
      <c r="M287" s="428"/>
      <c r="N287" s="428"/>
      <c r="O287" s="428"/>
      <c r="P287" s="428"/>
      <c r="Q287" s="428"/>
      <c r="R287" s="428"/>
      <c r="S287" s="428"/>
      <c r="T287" s="428"/>
      <c r="U287" s="428"/>
      <c r="V287" s="428"/>
      <c r="W287" s="428"/>
      <c r="X287" s="428"/>
      <c r="Y287" s="428"/>
      <c r="Z287" s="428"/>
    </row>
    <row r="288" ht="11.25" customHeight="1">
      <c r="A288" s="295" t="s">
        <v>4645</v>
      </c>
      <c r="B288" s="295" t="s">
        <v>4646</v>
      </c>
      <c r="C288" s="160" t="s">
        <v>100</v>
      </c>
      <c r="D288" s="135" t="s">
        <v>4647</v>
      </c>
      <c r="E288" s="135" t="s">
        <v>4648</v>
      </c>
      <c r="F288" s="135" t="s">
        <v>3248</v>
      </c>
      <c r="G288" s="98">
        <v>2.0</v>
      </c>
      <c r="H288" s="316">
        <v>2.0</v>
      </c>
      <c r="I288" s="202">
        <v>2.0</v>
      </c>
      <c r="J288" s="202">
        <v>20.0</v>
      </c>
      <c r="K288" s="202">
        <v>10.0</v>
      </c>
      <c r="L288" s="190" t="s">
        <v>114</v>
      </c>
      <c r="M288" s="428"/>
      <c r="N288" s="428"/>
      <c r="O288" s="428"/>
      <c r="P288" s="428"/>
      <c r="Q288" s="428"/>
      <c r="R288" s="428"/>
      <c r="S288" s="428"/>
      <c r="T288" s="428"/>
      <c r="U288" s="428"/>
      <c r="V288" s="428"/>
      <c r="W288" s="428"/>
      <c r="X288" s="428"/>
      <c r="Y288" s="428"/>
      <c r="Z288" s="428"/>
    </row>
    <row r="289" ht="11.25" customHeight="1">
      <c r="A289" s="295" t="s">
        <v>4645</v>
      </c>
      <c r="B289" s="295" t="s">
        <v>4646</v>
      </c>
      <c r="C289" s="160" t="s">
        <v>100</v>
      </c>
      <c r="D289" s="135" t="s">
        <v>4649</v>
      </c>
      <c r="E289" s="135" t="s">
        <v>4648</v>
      </c>
      <c r="F289" s="135" t="s">
        <v>3248</v>
      </c>
      <c r="G289" s="98">
        <v>2.0</v>
      </c>
      <c r="H289" s="316">
        <v>2.0</v>
      </c>
      <c r="I289" s="202">
        <v>2.0</v>
      </c>
      <c r="J289" s="202">
        <v>20.0</v>
      </c>
      <c r="K289" s="202">
        <v>10.0</v>
      </c>
      <c r="L289" s="190" t="s">
        <v>114</v>
      </c>
      <c r="M289" s="428"/>
      <c r="N289" s="428"/>
      <c r="O289" s="428"/>
      <c r="P289" s="428"/>
      <c r="Q289" s="428"/>
      <c r="R289" s="428"/>
      <c r="S289" s="428"/>
      <c r="T289" s="428"/>
      <c r="U289" s="428"/>
      <c r="V289" s="428"/>
      <c r="W289" s="428"/>
      <c r="X289" s="428"/>
      <c r="Y289" s="428"/>
      <c r="Z289" s="428"/>
    </row>
    <row r="290" ht="11.25" customHeight="1">
      <c r="A290" s="295" t="s">
        <v>4645</v>
      </c>
      <c r="B290" s="295" t="s">
        <v>4646</v>
      </c>
      <c r="C290" s="160" t="s">
        <v>100</v>
      </c>
      <c r="D290" s="135" t="s">
        <v>4650</v>
      </c>
      <c r="E290" s="135" t="s">
        <v>4648</v>
      </c>
      <c r="F290" s="135" t="s">
        <v>3248</v>
      </c>
      <c r="G290" s="98">
        <v>2.0</v>
      </c>
      <c r="H290" s="316">
        <v>2.0</v>
      </c>
      <c r="I290" s="202">
        <v>2.0</v>
      </c>
      <c r="J290" s="202">
        <v>20.0</v>
      </c>
      <c r="K290" s="202">
        <v>10.0</v>
      </c>
      <c r="L290" s="190" t="s">
        <v>114</v>
      </c>
      <c r="M290" s="428"/>
      <c r="N290" s="428"/>
      <c r="O290" s="428"/>
      <c r="P290" s="428"/>
      <c r="Q290" s="428"/>
      <c r="R290" s="428"/>
      <c r="S290" s="428"/>
      <c r="T290" s="428"/>
      <c r="U290" s="428"/>
      <c r="V290" s="428"/>
      <c r="W290" s="428"/>
      <c r="X290" s="428"/>
      <c r="Y290" s="428"/>
      <c r="Z290" s="428"/>
    </row>
    <row r="291" ht="11.25" customHeight="1">
      <c r="A291" s="295" t="s">
        <v>4645</v>
      </c>
      <c r="B291" s="295" t="s">
        <v>4646</v>
      </c>
      <c r="C291" s="160" t="s">
        <v>100</v>
      </c>
      <c r="D291" s="135" t="s">
        <v>4651</v>
      </c>
      <c r="E291" s="135" t="s">
        <v>4648</v>
      </c>
      <c r="F291" s="135" t="s">
        <v>3248</v>
      </c>
      <c r="G291" s="98">
        <v>2.0</v>
      </c>
      <c r="H291" s="316">
        <v>2.0</v>
      </c>
      <c r="I291" s="202">
        <v>2.0</v>
      </c>
      <c r="J291" s="202">
        <v>20.0</v>
      </c>
      <c r="K291" s="202">
        <v>10.0</v>
      </c>
      <c r="L291" s="190" t="s">
        <v>114</v>
      </c>
      <c r="M291" s="428"/>
      <c r="N291" s="428"/>
      <c r="O291" s="428"/>
      <c r="P291" s="428"/>
      <c r="Q291" s="428"/>
      <c r="R291" s="428"/>
      <c r="S291" s="428"/>
      <c r="T291" s="428"/>
      <c r="U291" s="428"/>
      <c r="V291" s="428"/>
      <c r="W291" s="428"/>
      <c r="X291" s="428"/>
      <c r="Y291" s="428"/>
      <c r="Z291" s="428"/>
    </row>
    <row r="292" ht="11.25" customHeight="1">
      <c r="A292" s="295" t="s">
        <v>4645</v>
      </c>
      <c r="B292" s="295" t="s">
        <v>4298</v>
      </c>
      <c r="C292" s="160" t="s">
        <v>100</v>
      </c>
      <c r="D292" s="135" t="s">
        <v>4652</v>
      </c>
      <c r="E292" s="135" t="s">
        <v>4300</v>
      </c>
      <c r="F292" s="135" t="s">
        <v>3248</v>
      </c>
      <c r="G292" s="98">
        <v>2.0</v>
      </c>
      <c r="H292" s="316">
        <v>2.0</v>
      </c>
      <c r="I292" s="202">
        <v>2.0</v>
      </c>
      <c r="J292" s="202">
        <v>20.0</v>
      </c>
      <c r="K292" s="202">
        <v>10.0</v>
      </c>
      <c r="L292" s="190" t="s">
        <v>114</v>
      </c>
      <c r="M292" s="428"/>
      <c r="N292" s="428"/>
      <c r="O292" s="428"/>
      <c r="P292" s="428"/>
      <c r="Q292" s="428"/>
      <c r="R292" s="428"/>
      <c r="S292" s="428"/>
      <c r="T292" s="428"/>
      <c r="U292" s="428"/>
      <c r="V292" s="428"/>
      <c r="W292" s="428"/>
      <c r="X292" s="428"/>
      <c r="Y292" s="428"/>
      <c r="Z292" s="428"/>
    </row>
    <row r="293" ht="11.25" customHeight="1">
      <c r="A293" s="295" t="s">
        <v>4645</v>
      </c>
      <c r="B293" s="295" t="s">
        <v>4298</v>
      </c>
      <c r="C293" s="160" t="s">
        <v>100</v>
      </c>
      <c r="D293" s="135" t="s">
        <v>4301</v>
      </c>
      <c r="E293" s="135" t="s">
        <v>4302</v>
      </c>
      <c r="F293" s="135" t="s">
        <v>4303</v>
      </c>
      <c r="G293" s="98">
        <v>2.0</v>
      </c>
      <c r="H293" s="316">
        <v>2.0</v>
      </c>
      <c r="I293" s="202">
        <v>2.0</v>
      </c>
      <c r="J293" s="202">
        <v>20.0</v>
      </c>
      <c r="K293" s="202">
        <v>10.0</v>
      </c>
      <c r="L293" s="190" t="s">
        <v>114</v>
      </c>
      <c r="M293" s="428"/>
      <c r="N293" s="428"/>
      <c r="O293" s="428"/>
      <c r="P293" s="428"/>
      <c r="Q293" s="428"/>
      <c r="R293" s="428"/>
      <c r="S293" s="428"/>
      <c r="T293" s="428"/>
      <c r="U293" s="428"/>
      <c r="V293" s="428"/>
      <c r="W293" s="428"/>
      <c r="X293" s="428"/>
      <c r="Y293" s="428"/>
      <c r="Z293" s="428"/>
    </row>
    <row r="294" ht="11.25" customHeight="1">
      <c r="A294" s="295" t="s">
        <v>1728</v>
      </c>
      <c r="B294" s="295" t="s">
        <v>1729</v>
      </c>
      <c r="C294" s="160" t="s">
        <v>1726</v>
      </c>
      <c r="D294" s="135" t="s">
        <v>4653</v>
      </c>
      <c r="E294" s="135" t="s">
        <v>4654</v>
      </c>
      <c r="F294" s="135" t="s">
        <v>4655</v>
      </c>
      <c r="G294" s="98">
        <v>4.0</v>
      </c>
      <c r="H294" s="316">
        <v>3.0</v>
      </c>
      <c r="I294" s="202">
        <v>4.0</v>
      </c>
      <c r="J294" s="202">
        <v>20.0</v>
      </c>
      <c r="K294" s="202">
        <v>5.0</v>
      </c>
      <c r="L294" s="190" t="s">
        <v>114</v>
      </c>
      <c r="M294" s="428"/>
      <c r="N294" s="428"/>
      <c r="O294" s="428"/>
      <c r="P294" s="428"/>
      <c r="Q294" s="428"/>
      <c r="R294" s="428"/>
      <c r="S294" s="428"/>
      <c r="T294" s="428"/>
      <c r="U294" s="428"/>
      <c r="V294" s="428"/>
      <c r="W294" s="428"/>
      <c r="X294" s="428"/>
      <c r="Y294" s="428"/>
      <c r="Z294" s="428"/>
    </row>
    <row r="295" ht="11.25" customHeight="1">
      <c r="A295" s="295" t="s">
        <v>1728</v>
      </c>
      <c r="B295" s="295" t="s">
        <v>1729</v>
      </c>
      <c r="C295" s="160" t="s">
        <v>1726</v>
      </c>
      <c r="D295" s="135" t="s">
        <v>4656</v>
      </c>
      <c r="E295" s="135" t="s">
        <v>4654</v>
      </c>
      <c r="F295" s="135" t="s">
        <v>4655</v>
      </c>
      <c r="G295" s="98">
        <v>4.0</v>
      </c>
      <c r="H295" s="316">
        <v>3.0</v>
      </c>
      <c r="I295" s="202">
        <v>4.0</v>
      </c>
      <c r="J295" s="202">
        <v>20.0</v>
      </c>
      <c r="K295" s="202">
        <v>5.0</v>
      </c>
      <c r="L295" s="190" t="s">
        <v>114</v>
      </c>
      <c r="M295" s="428"/>
      <c r="N295" s="428"/>
      <c r="O295" s="428"/>
      <c r="P295" s="428"/>
      <c r="Q295" s="428"/>
      <c r="R295" s="428"/>
      <c r="S295" s="428"/>
      <c r="T295" s="428"/>
      <c r="U295" s="428"/>
      <c r="V295" s="428"/>
      <c r="W295" s="428"/>
      <c r="X295" s="428"/>
      <c r="Y295" s="428"/>
      <c r="Z295" s="428"/>
    </row>
    <row r="296" ht="11.25" customHeight="1">
      <c r="A296" s="295" t="s">
        <v>1728</v>
      </c>
      <c r="B296" s="295" t="s">
        <v>1729</v>
      </c>
      <c r="C296" s="160" t="s">
        <v>1726</v>
      </c>
      <c r="D296" s="135" t="s">
        <v>4657</v>
      </c>
      <c r="E296" s="135" t="s">
        <v>4654</v>
      </c>
      <c r="F296" s="135" t="s">
        <v>4655</v>
      </c>
      <c r="G296" s="98">
        <v>4.0</v>
      </c>
      <c r="H296" s="316">
        <v>3.0</v>
      </c>
      <c r="I296" s="202">
        <v>4.0</v>
      </c>
      <c r="J296" s="202">
        <v>20.0</v>
      </c>
      <c r="K296" s="202">
        <v>5.0</v>
      </c>
      <c r="L296" s="190"/>
      <c r="M296" s="428"/>
      <c r="N296" s="428"/>
      <c r="O296" s="428"/>
      <c r="P296" s="428"/>
      <c r="Q296" s="428"/>
      <c r="R296" s="428"/>
      <c r="S296" s="428"/>
      <c r="T296" s="428"/>
      <c r="U296" s="428"/>
      <c r="V296" s="428"/>
      <c r="W296" s="428"/>
      <c r="X296" s="428"/>
      <c r="Y296" s="428"/>
      <c r="Z296" s="428"/>
    </row>
    <row r="297" ht="11.25" customHeight="1">
      <c r="A297" s="295" t="s">
        <v>1728</v>
      </c>
      <c r="B297" s="295" t="s">
        <v>1729</v>
      </c>
      <c r="C297" s="160" t="s">
        <v>1726</v>
      </c>
      <c r="D297" s="135" t="s">
        <v>4658</v>
      </c>
      <c r="E297" s="135" t="s">
        <v>4654</v>
      </c>
      <c r="F297" s="135" t="s">
        <v>4655</v>
      </c>
      <c r="G297" s="98">
        <v>4.0</v>
      </c>
      <c r="H297" s="316">
        <v>3.0</v>
      </c>
      <c r="I297" s="202">
        <v>4.0</v>
      </c>
      <c r="J297" s="202">
        <v>20.0</v>
      </c>
      <c r="K297" s="202">
        <v>5.0</v>
      </c>
      <c r="L297" s="190" t="s">
        <v>114</v>
      </c>
      <c r="M297" s="428"/>
      <c r="N297" s="428"/>
      <c r="O297" s="428"/>
      <c r="P297" s="428"/>
      <c r="Q297" s="428"/>
      <c r="R297" s="428"/>
      <c r="S297" s="428"/>
      <c r="T297" s="428"/>
      <c r="U297" s="428"/>
      <c r="V297" s="428"/>
      <c r="W297" s="428"/>
      <c r="X297" s="428"/>
      <c r="Y297" s="428"/>
      <c r="Z297" s="428"/>
    </row>
    <row r="298" ht="11.25" customHeight="1">
      <c r="A298" s="295" t="s">
        <v>1738</v>
      </c>
      <c r="B298" s="295" t="s">
        <v>1739</v>
      </c>
      <c r="C298" s="160" t="s">
        <v>1726</v>
      </c>
      <c r="D298" s="135" t="s">
        <v>4659</v>
      </c>
      <c r="E298" s="135" t="s">
        <v>4660</v>
      </c>
      <c r="F298" s="135" t="s">
        <v>4655</v>
      </c>
      <c r="G298" s="98">
        <v>2.0</v>
      </c>
      <c r="H298" s="316">
        <v>2.0</v>
      </c>
      <c r="I298" s="202">
        <v>5.0</v>
      </c>
      <c r="J298" s="202">
        <v>20.0</v>
      </c>
      <c r="K298" s="202">
        <v>10.0</v>
      </c>
      <c r="L298" s="190" t="s">
        <v>114</v>
      </c>
      <c r="M298" s="428"/>
      <c r="N298" s="428"/>
      <c r="O298" s="428"/>
      <c r="P298" s="428"/>
      <c r="Q298" s="428"/>
      <c r="R298" s="428"/>
      <c r="S298" s="428"/>
      <c r="T298" s="428"/>
      <c r="U298" s="428"/>
      <c r="V298" s="428"/>
      <c r="W298" s="428"/>
      <c r="X298" s="428"/>
      <c r="Y298" s="428"/>
      <c r="Z298" s="428"/>
    </row>
    <row r="299" ht="11.25" customHeight="1">
      <c r="A299" s="295" t="s">
        <v>1738</v>
      </c>
      <c r="B299" s="295" t="s">
        <v>1739</v>
      </c>
      <c r="C299" s="160" t="s">
        <v>1726</v>
      </c>
      <c r="D299" s="135" t="s">
        <v>4661</v>
      </c>
      <c r="E299" s="135" t="s">
        <v>4660</v>
      </c>
      <c r="F299" s="135" t="s">
        <v>4655</v>
      </c>
      <c r="G299" s="98">
        <v>2.0</v>
      </c>
      <c r="H299" s="316">
        <v>2.0</v>
      </c>
      <c r="I299" s="202">
        <v>5.0</v>
      </c>
      <c r="J299" s="202">
        <v>20.0</v>
      </c>
      <c r="K299" s="202">
        <v>10.0</v>
      </c>
      <c r="L299" s="190" t="s">
        <v>114</v>
      </c>
      <c r="M299" s="428"/>
      <c r="N299" s="428"/>
      <c r="O299" s="428"/>
      <c r="P299" s="428"/>
      <c r="Q299" s="428"/>
      <c r="R299" s="428"/>
      <c r="S299" s="428"/>
      <c r="T299" s="428"/>
      <c r="U299" s="428"/>
      <c r="V299" s="428"/>
      <c r="W299" s="428"/>
      <c r="X299" s="428"/>
      <c r="Y299" s="428"/>
      <c r="Z299" s="428"/>
    </row>
    <row r="300" ht="11.25" customHeight="1">
      <c r="A300" s="295" t="s">
        <v>4662</v>
      </c>
      <c r="B300" s="295" t="s">
        <v>4663</v>
      </c>
      <c r="C300" s="160" t="s">
        <v>1726</v>
      </c>
      <c r="D300" s="135" t="s">
        <v>4664</v>
      </c>
      <c r="E300" s="135" t="s">
        <v>4665</v>
      </c>
      <c r="F300" s="135" t="s">
        <v>4655</v>
      </c>
      <c r="G300" s="98">
        <v>6.0</v>
      </c>
      <c r="H300" s="316">
        <v>6.0</v>
      </c>
      <c r="I300" s="202">
        <v>6.0</v>
      </c>
      <c r="J300" s="202">
        <v>20.0</v>
      </c>
      <c r="K300" s="567">
        <v>3.33</v>
      </c>
      <c r="L300" s="190" t="s">
        <v>114</v>
      </c>
      <c r="M300" s="428"/>
      <c r="N300" s="428"/>
      <c r="O300" s="428"/>
      <c r="P300" s="428"/>
      <c r="Q300" s="428"/>
      <c r="R300" s="428"/>
      <c r="S300" s="428"/>
      <c r="T300" s="428"/>
      <c r="U300" s="428"/>
      <c r="V300" s="428"/>
      <c r="W300" s="428"/>
      <c r="X300" s="428"/>
      <c r="Y300" s="428"/>
      <c r="Z300" s="428"/>
    </row>
    <row r="301" ht="11.25" customHeight="1">
      <c r="A301" s="295" t="s">
        <v>1742</v>
      </c>
      <c r="B301" s="295" t="s">
        <v>1743</v>
      </c>
      <c r="C301" s="160" t="s">
        <v>1726</v>
      </c>
      <c r="D301" s="135" t="s">
        <v>4666</v>
      </c>
      <c r="E301" s="135" t="s">
        <v>4667</v>
      </c>
      <c r="F301" s="135" t="s">
        <v>4655</v>
      </c>
      <c r="G301" s="98">
        <v>2.0</v>
      </c>
      <c r="H301" s="316">
        <v>2.0</v>
      </c>
      <c r="I301" s="202">
        <v>2.0</v>
      </c>
      <c r="J301" s="202">
        <v>20.0</v>
      </c>
      <c r="K301" s="202">
        <v>10.0</v>
      </c>
      <c r="L301" s="190" t="s">
        <v>114</v>
      </c>
      <c r="M301" s="428"/>
      <c r="N301" s="428"/>
      <c r="O301" s="428"/>
      <c r="P301" s="428"/>
      <c r="Q301" s="428"/>
      <c r="R301" s="428"/>
      <c r="S301" s="428"/>
      <c r="T301" s="428"/>
      <c r="U301" s="428"/>
      <c r="V301" s="428"/>
      <c r="W301" s="428"/>
      <c r="X301" s="428"/>
      <c r="Y301" s="428"/>
      <c r="Z301" s="428"/>
    </row>
    <row r="302" ht="11.25" customHeight="1">
      <c r="A302" s="295" t="s">
        <v>4668</v>
      </c>
      <c r="B302" s="295" t="s">
        <v>4669</v>
      </c>
      <c r="C302" s="160" t="s">
        <v>100</v>
      </c>
      <c r="D302" s="135" t="s">
        <v>4670</v>
      </c>
      <c r="E302" s="135" t="s">
        <v>4671</v>
      </c>
      <c r="F302" s="135" t="s">
        <v>4672</v>
      </c>
      <c r="G302" s="98">
        <v>1.0</v>
      </c>
      <c r="H302" s="316">
        <v>1.0</v>
      </c>
      <c r="I302" s="202">
        <v>3.0</v>
      </c>
      <c r="J302" s="202">
        <v>20.0</v>
      </c>
      <c r="K302" s="202">
        <v>20.0</v>
      </c>
      <c r="L302" s="190" t="s">
        <v>116</v>
      </c>
      <c r="M302" s="428"/>
      <c r="N302" s="428"/>
      <c r="O302" s="428"/>
      <c r="P302" s="428"/>
      <c r="Q302" s="428"/>
      <c r="R302" s="428"/>
      <c r="S302" s="428"/>
      <c r="T302" s="428"/>
      <c r="U302" s="428"/>
      <c r="V302" s="428"/>
      <c r="W302" s="428"/>
      <c r="X302" s="428"/>
      <c r="Y302" s="428"/>
      <c r="Z302" s="428"/>
    </row>
    <row r="303" ht="11.25" customHeight="1">
      <c r="A303" s="295" t="s">
        <v>4668</v>
      </c>
      <c r="B303" s="295" t="s">
        <v>4669</v>
      </c>
      <c r="C303" s="160" t="s">
        <v>100</v>
      </c>
      <c r="D303" s="135" t="s">
        <v>4673</v>
      </c>
      <c r="E303" s="135" t="s">
        <v>4674</v>
      </c>
      <c r="F303" s="135" t="s">
        <v>4675</v>
      </c>
      <c r="G303" s="98">
        <v>1.0</v>
      </c>
      <c r="H303" s="316">
        <v>1.0</v>
      </c>
      <c r="I303" s="202">
        <v>3.0</v>
      </c>
      <c r="J303" s="202">
        <v>20.0</v>
      </c>
      <c r="K303" s="202">
        <v>20.0</v>
      </c>
      <c r="L303" s="190" t="s">
        <v>116</v>
      </c>
      <c r="M303" s="428"/>
      <c r="N303" s="428"/>
      <c r="O303" s="428"/>
      <c r="P303" s="428"/>
      <c r="Q303" s="428"/>
      <c r="R303" s="428"/>
      <c r="S303" s="428"/>
      <c r="T303" s="428"/>
      <c r="U303" s="428"/>
      <c r="V303" s="428"/>
      <c r="W303" s="428"/>
      <c r="X303" s="428"/>
      <c r="Y303" s="428"/>
      <c r="Z303" s="428"/>
    </row>
    <row r="304" ht="11.25" customHeight="1">
      <c r="A304" s="295" t="s">
        <v>4676</v>
      </c>
      <c r="B304" s="295" t="s">
        <v>4669</v>
      </c>
      <c r="C304" s="160" t="s">
        <v>100</v>
      </c>
      <c r="D304" s="135" t="s">
        <v>4677</v>
      </c>
      <c r="E304" s="135" t="s">
        <v>4678</v>
      </c>
      <c r="F304" s="135" t="s">
        <v>4679</v>
      </c>
      <c r="G304" s="98">
        <v>1.0</v>
      </c>
      <c r="H304" s="316">
        <v>1.0</v>
      </c>
      <c r="I304" s="202">
        <v>3.0</v>
      </c>
      <c r="J304" s="202">
        <v>20.0</v>
      </c>
      <c r="K304" s="202">
        <v>20.0</v>
      </c>
      <c r="L304" s="190" t="s">
        <v>116</v>
      </c>
      <c r="M304" s="428"/>
      <c r="N304" s="428"/>
      <c r="O304" s="428"/>
      <c r="P304" s="428"/>
      <c r="Q304" s="428"/>
      <c r="R304" s="428"/>
      <c r="S304" s="428"/>
      <c r="T304" s="428"/>
      <c r="U304" s="428"/>
      <c r="V304" s="428"/>
      <c r="W304" s="428"/>
      <c r="X304" s="428"/>
      <c r="Y304" s="428"/>
      <c r="Z304" s="428"/>
    </row>
    <row r="305" ht="11.25" customHeight="1">
      <c r="A305" s="295" t="s">
        <v>4668</v>
      </c>
      <c r="B305" s="295" t="s">
        <v>4669</v>
      </c>
      <c r="C305" s="160" t="s">
        <v>100</v>
      </c>
      <c r="D305" s="135" t="s">
        <v>4680</v>
      </c>
      <c r="E305" s="135" t="s">
        <v>4681</v>
      </c>
      <c r="F305" s="135" t="s">
        <v>4682</v>
      </c>
      <c r="G305" s="98">
        <v>1.0</v>
      </c>
      <c r="H305" s="316">
        <v>1.0</v>
      </c>
      <c r="I305" s="202">
        <v>3.0</v>
      </c>
      <c r="J305" s="202">
        <v>20.0</v>
      </c>
      <c r="K305" s="202">
        <v>20.0</v>
      </c>
      <c r="L305" s="190" t="s">
        <v>116</v>
      </c>
      <c r="M305" s="428"/>
      <c r="N305" s="428"/>
      <c r="O305" s="428"/>
      <c r="P305" s="428"/>
      <c r="Q305" s="428"/>
      <c r="R305" s="428"/>
      <c r="S305" s="428"/>
      <c r="T305" s="428"/>
      <c r="U305" s="428"/>
      <c r="V305" s="428"/>
      <c r="W305" s="428"/>
      <c r="X305" s="428"/>
      <c r="Y305" s="428"/>
      <c r="Z305" s="428"/>
    </row>
    <row r="306" ht="11.25" customHeight="1">
      <c r="A306" s="295" t="s">
        <v>4668</v>
      </c>
      <c r="B306" s="295" t="s">
        <v>4669</v>
      </c>
      <c r="C306" s="160" t="s">
        <v>100</v>
      </c>
      <c r="D306" s="135" t="s">
        <v>4683</v>
      </c>
      <c r="E306" s="135" t="s">
        <v>4684</v>
      </c>
      <c r="F306" s="135" t="s">
        <v>4156</v>
      </c>
      <c r="G306" s="98">
        <v>1.0</v>
      </c>
      <c r="H306" s="316">
        <v>1.0</v>
      </c>
      <c r="I306" s="202">
        <v>3.0</v>
      </c>
      <c r="J306" s="202">
        <v>20.0</v>
      </c>
      <c r="K306" s="202">
        <v>20.0</v>
      </c>
      <c r="L306" s="190" t="s">
        <v>116</v>
      </c>
      <c r="M306" s="428"/>
      <c r="N306" s="428"/>
      <c r="O306" s="428"/>
      <c r="P306" s="428"/>
      <c r="Q306" s="428"/>
      <c r="R306" s="428"/>
      <c r="S306" s="428"/>
      <c r="T306" s="428"/>
      <c r="U306" s="428"/>
      <c r="V306" s="428"/>
      <c r="W306" s="428"/>
      <c r="X306" s="428"/>
      <c r="Y306" s="428"/>
      <c r="Z306" s="428"/>
    </row>
    <row r="307" ht="11.25" customHeight="1">
      <c r="A307" s="295" t="s">
        <v>4668</v>
      </c>
      <c r="B307" s="295" t="s">
        <v>4669</v>
      </c>
      <c r="C307" s="160" t="s">
        <v>100</v>
      </c>
      <c r="D307" s="135" t="s">
        <v>4685</v>
      </c>
      <c r="E307" s="135" t="s">
        <v>4686</v>
      </c>
      <c r="F307" s="135" t="s">
        <v>4682</v>
      </c>
      <c r="G307" s="98">
        <v>1.0</v>
      </c>
      <c r="H307" s="316">
        <v>1.0</v>
      </c>
      <c r="I307" s="202">
        <v>3.0</v>
      </c>
      <c r="J307" s="202">
        <v>20.0</v>
      </c>
      <c r="K307" s="202">
        <v>20.0</v>
      </c>
      <c r="L307" s="190" t="s">
        <v>116</v>
      </c>
      <c r="M307" s="428"/>
      <c r="N307" s="428"/>
      <c r="O307" s="428"/>
      <c r="P307" s="428"/>
      <c r="Q307" s="428"/>
      <c r="R307" s="428"/>
      <c r="S307" s="428"/>
      <c r="T307" s="428"/>
      <c r="U307" s="428"/>
      <c r="V307" s="428"/>
      <c r="W307" s="428"/>
      <c r="X307" s="428"/>
      <c r="Y307" s="428"/>
      <c r="Z307" s="428"/>
    </row>
    <row r="308" ht="11.25" customHeight="1">
      <c r="A308" s="295" t="s">
        <v>4668</v>
      </c>
      <c r="B308" s="295" t="s">
        <v>4669</v>
      </c>
      <c r="C308" s="160" t="s">
        <v>100</v>
      </c>
      <c r="D308" s="135" t="s">
        <v>4687</v>
      </c>
      <c r="E308" s="135" t="s">
        <v>4688</v>
      </c>
      <c r="F308" s="135" t="s">
        <v>4689</v>
      </c>
      <c r="G308" s="98">
        <v>1.0</v>
      </c>
      <c r="H308" s="316">
        <v>1.0</v>
      </c>
      <c r="I308" s="202">
        <v>3.0</v>
      </c>
      <c r="J308" s="202">
        <v>10.0</v>
      </c>
      <c r="K308" s="202">
        <v>10.0</v>
      </c>
      <c r="L308" s="190" t="s">
        <v>116</v>
      </c>
      <c r="M308" s="428"/>
      <c r="N308" s="428"/>
      <c r="O308" s="428"/>
      <c r="P308" s="428"/>
      <c r="Q308" s="428"/>
      <c r="R308" s="428"/>
      <c r="S308" s="428"/>
      <c r="T308" s="428"/>
      <c r="U308" s="428"/>
      <c r="V308" s="428"/>
      <c r="W308" s="428"/>
      <c r="X308" s="428"/>
      <c r="Y308" s="428"/>
      <c r="Z308" s="428"/>
    </row>
    <row r="309" ht="11.25" customHeight="1">
      <c r="A309" s="295" t="s">
        <v>4668</v>
      </c>
      <c r="B309" s="295" t="s">
        <v>4669</v>
      </c>
      <c r="C309" s="160" t="s">
        <v>100</v>
      </c>
      <c r="D309" s="135" t="s">
        <v>4690</v>
      </c>
      <c r="E309" s="135" t="s">
        <v>4691</v>
      </c>
      <c r="F309" s="135" t="s">
        <v>4692</v>
      </c>
      <c r="G309" s="98">
        <v>1.0</v>
      </c>
      <c r="H309" s="316">
        <v>1.0</v>
      </c>
      <c r="I309" s="202">
        <v>3.0</v>
      </c>
      <c r="J309" s="202">
        <v>10.0</v>
      </c>
      <c r="K309" s="202">
        <v>10.0</v>
      </c>
      <c r="L309" s="190" t="s">
        <v>116</v>
      </c>
      <c r="M309" s="428"/>
      <c r="N309" s="428"/>
      <c r="O309" s="428"/>
      <c r="P309" s="428"/>
      <c r="Q309" s="428"/>
      <c r="R309" s="428"/>
      <c r="S309" s="428"/>
      <c r="T309" s="428"/>
      <c r="U309" s="428"/>
      <c r="V309" s="428"/>
      <c r="W309" s="428"/>
      <c r="X309" s="428"/>
      <c r="Y309" s="428"/>
      <c r="Z309" s="428"/>
    </row>
    <row r="310" ht="11.25" customHeight="1">
      <c r="A310" s="295" t="s">
        <v>4668</v>
      </c>
      <c r="B310" s="295" t="s">
        <v>4669</v>
      </c>
      <c r="C310" s="160" t="s">
        <v>100</v>
      </c>
      <c r="D310" s="135" t="s">
        <v>4693</v>
      </c>
      <c r="E310" s="135" t="s">
        <v>4694</v>
      </c>
      <c r="F310" s="135" t="s">
        <v>3040</v>
      </c>
      <c r="G310" s="98">
        <v>1.0</v>
      </c>
      <c r="H310" s="316">
        <v>1.0</v>
      </c>
      <c r="I310" s="202">
        <v>3.0</v>
      </c>
      <c r="J310" s="202">
        <v>20.0</v>
      </c>
      <c r="K310" s="202">
        <v>20.0</v>
      </c>
      <c r="L310" s="190" t="s">
        <v>116</v>
      </c>
      <c r="M310" s="428"/>
      <c r="N310" s="428"/>
      <c r="O310" s="428"/>
      <c r="P310" s="428"/>
      <c r="Q310" s="428"/>
      <c r="R310" s="428"/>
      <c r="S310" s="428"/>
      <c r="T310" s="428"/>
      <c r="U310" s="428"/>
      <c r="V310" s="428"/>
      <c r="W310" s="428"/>
      <c r="X310" s="428"/>
      <c r="Y310" s="428"/>
      <c r="Z310" s="428"/>
    </row>
    <row r="311" ht="11.25" customHeight="1">
      <c r="A311" s="295" t="s">
        <v>4668</v>
      </c>
      <c r="B311" s="295" t="s">
        <v>4669</v>
      </c>
      <c r="C311" s="160" t="s">
        <v>100</v>
      </c>
      <c r="D311" s="135" t="s">
        <v>4695</v>
      </c>
      <c r="E311" s="135" t="s">
        <v>4696</v>
      </c>
      <c r="F311" s="135" t="s">
        <v>4697</v>
      </c>
      <c r="G311" s="98">
        <v>1.0</v>
      </c>
      <c r="H311" s="316">
        <v>1.0</v>
      </c>
      <c r="I311" s="202">
        <v>3.0</v>
      </c>
      <c r="J311" s="202">
        <v>10.0</v>
      </c>
      <c r="K311" s="202">
        <v>10.0</v>
      </c>
      <c r="L311" s="190" t="s">
        <v>116</v>
      </c>
      <c r="M311" s="428"/>
      <c r="N311" s="428"/>
      <c r="O311" s="428"/>
      <c r="P311" s="428"/>
      <c r="Q311" s="428"/>
      <c r="R311" s="428"/>
      <c r="S311" s="428"/>
      <c r="T311" s="428"/>
      <c r="U311" s="428"/>
      <c r="V311" s="428"/>
      <c r="W311" s="428"/>
      <c r="X311" s="428"/>
      <c r="Y311" s="428"/>
      <c r="Z311" s="428"/>
    </row>
    <row r="312" ht="11.25" customHeight="1">
      <c r="A312" s="295" t="s">
        <v>1758</v>
      </c>
      <c r="B312" s="295" t="s">
        <v>4698</v>
      </c>
      <c r="C312" s="160" t="s">
        <v>100</v>
      </c>
      <c r="D312" s="135" t="s">
        <v>4699</v>
      </c>
      <c r="E312" s="135" t="s">
        <v>4700</v>
      </c>
      <c r="F312" s="135" t="s">
        <v>4701</v>
      </c>
      <c r="G312" s="98">
        <v>1.0</v>
      </c>
      <c r="H312" s="316">
        <v>1.0</v>
      </c>
      <c r="I312" s="202">
        <v>1.0</v>
      </c>
      <c r="J312" s="202">
        <v>20.0</v>
      </c>
      <c r="K312" s="202">
        <v>20.0</v>
      </c>
      <c r="L312" s="190" t="s">
        <v>116</v>
      </c>
      <c r="M312" s="428"/>
      <c r="N312" s="428"/>
      <c r="O312" s="428"/>
      <c r="P312" s="428"/>
      <c r="Q312" s="428"/>
      <c r="R312" s="428"/>
      <c r="S312" s="428"/>
      <c r="T312" s="428"/>
      <c r="U312" s="428"/>
      <c r="V312" s="428"/>
      <c r="W312" s="428"/>
      <c r="X312" s="428"/>
      <c r="Y312" s="428"/>
      <c r="Z312" s="428"/>
    </row>
    <row r="313" ht="11.25" customHeight="1">
      <c r="A313" s="295" t="s">
        <v>1758</v>
      </c>
      <c r="B313" s="295" t="s">
        <v>4702</v>
      </c>
      <c r="C313" s="160" t="s">
        <v>100</v>
      </c>
      <c r="D313" s="135" t="s">
        <v>4703</v>
      </c>
      <c r="E313" s="135" t="s">
        <v>4704</v>
      </c>
      <c r="F313" s="135" t="s">
        <v>4705</v>
      </c>
      <c r="G313" s="98">
        <v>1.0</v>
      </c>
      <c r="H313" s="316">
        <v>1.0</v>
      </c>
      <c r="I313" s="202">
        <v>1.0</v>
      </c>
      <c r="J313" s="202">
        <v>20.0</v>
      </c>
      <c r="K313" s="202">
        <v>20.0</v>
      </c>
      <c r="L313" s="190" t="s">
        <v>116</v>
      </c>
      <c r="M313" s="428"/>
      <c r="N313" s="428"/>
      <c r="O313" s="428"/>
      <c r="P313" s="428"/>
      <c r="Q313" s="428"/>
      <c r="R313" s="428"/>
      <c r="S313" s="428"/>
      <c r="T313" s="428"/>
      <c r="U313" s="428"/>
      <c r="V313" s="428"/>
      <c r="W313" s="428"/>
      <c r="X313" s="428"/>
      <c r="Y313" s="428"/>
      <c r="Z313" s="428"/>
    </row>
    <row r="314" ht="11.25" customHeight="1">
      <c r="A314" s="295" t="s">
        <v>1758</v>
      </c>
      <c r="B314" s="295" t="s">
        <v>4706</v>
      </c>
      <c r="C314" s="160" t="s">
        <v>100</v>
      </c>
      <c r="D314" s="135" t="s">
        <v>4707</v>
      </c>
      <c r="E314" s="135" t="s">
        <v>4708</v>
      </c>
      <c r="F314" s="135" t="s">
        <v>4709</v>
      </c>
      <c r="G314" s="98">
        <v>1.0</v>
      </c>
      <c r="H314" s="316">
        <v>1.0</v>
      </c>
      <c r="I314" s="202">
        <v>1.0</v>
      </c>
      <c r="J314" s="202">
        <v>20.0</v>
      </c>
      <c r="K314" s="202">
        <v>20.0</v>
      </c>
      <c r="L314" s="190" t="s">
        <v>116</v>
      </c>
      <c r="M314" s="428"/>
      <c r="N314" s="428"/>
      <c r="O314" s="428"/>
      <c r="P314" s="428"/>
      <c r="Q314" s="428"/>
      <c r="R314" s="428"/>
      <c r="S314" s="428"/>
      <c r="T314" s="428"/>
      <c r="U314" s="428"/>
      <c r="V314" s="428"/>
      <c r="W314" s="428"/>
      <c r="X314" s="428"/>
      <c r="Y314" s="428"/>
      <c r="Z314" s="428"/>
    </row>
    <row r="315" ht="11.25" customHeight="1">
      <c r="A315" s="295" t="s">
        <v>120</v>
      </c>
      <c r="B315" s="295" t="s">
        <v>4710</v>
      </c>
      <c r="C315" s="160" t="s">
        <v>100</v>
      </c>
      <c r="D315" s="135" t="s">
        <v>4711</v>
      </c>
      <c r="E315" s="135" t="s">
        <v>4712</v>
      </c>
      <c r="F315" s="135" t="s">
        <v>4713</v>
      </c>
      <c r="G315" s="98">
        <v>1.0</v>
      </c>
      <c r="H315" s="316">
        <v>1.0</v>
      </c>
      <c r="I315" s="202">
        <v>1.0</v>
      </c>
      <c r="J315" s="202">
        <v>20.0</v>
      </c>
      <c r="K315" s="202">
        <v>20.0</v>
      </c>
      <c r="L315" s="190" t="s">
        <v>120</v>
      </c>
      <c r="M315" s="428"/>
      <c r="N315" s="428"/>
      <c r="O315" s="428"/>
      <c r="P315" s="428"/>
      <c r="Q315" s="428"/>
      <c r="R315" s="428"/>
      <c r="S315" s="428"/>
      <c r="T315" s="428"/>
      <c r="U315" s="428"/>
      <c r="V315" s="428"/>
      <c r="W315" s="428"/>
      <c r="X315" s="428"/>
      <c r="Y315" s="428"/>
      <c r="Z315" s="428"/>
    </row>
    <row r="316" ht="11.25" customHeight="1">
      <c r="A316" s="295" t="s">
        <v>120</v>
      </c>
      <c r="B316" s="295" t="s">
        <v>4714</v>
      </c>
      <c r="C316" s="160" t="s">
        <v>100</v>
      </c>
      <c r="D316" s="135" t="s">
        <v>4715</v>
      </c>
      <c r="E316" s="135" t="s">
        <v>4716</v>
      </c>
      <c r="F316" s="135" t="s">
        <v>4713</v>
      </c>
      <c r="G316" s="98">
        <v>1.0</v>
      </c>
      <c r="H316" s="316">
        <v>1.0</v>
      </c>
      <c r="I316" s="202">
        <v>1.0</v>
      </c>
      <c r="J316" s="202">
        <v>20.0</v>
      </c>
      <c r="K316" s="202">
        <v>20.0</v>
      </c>
      <c r="L316" s="190" t="s">
        <v>120</v>
      </c>
      <c r="M316" s="428"/>
      <c r="N316" s="428"/>
      <c r="O316" s="428"/>
      <c r="P316" s="428"/>
      <c r="Q316" s="428"/>
      <c r="R316" s="428"/>
      <c r="S316" s="428"/>
      <c r="T316" s="428"/>
      <c r="U316" s="428"/>
      <c r="V316" s="428"/>
      <c r="W316" s="428"/>
      <c r="X316" s="428"/>
      <c r="Y316" s="428"/>
      <c r="Z316" s="428"/>
    </row>
    <row r="317" ht="11.25" customHeight="1">
      <c r="A317" s="295" t="s">
        <v>120</v>
      </c>
      <c r="B317" s="295" t="s">
        <v>4717</v>
      </c>
      <c r="C317" s="160" t="s">
        <v>100</v>
      </c>
      <c r="D317" s="135" t="s">
        <v>4718</v>
      </c>
      <c r="E317" s="135" t="s">
        <v>4719</v>
      </c>
      <c r="F317" s="135" t="s">
        <v>4713</v>
      </c>
      <c r="G317" s="98">
        <v>1.0</v>
      </c>
      <c r="H317" s="316">
        <v>1.0</v>
      </c>
      <c r="I317" s="202">
        <v>1.0</v>
      </c>
      <c r="J317" s="202"/>
      <c r="K317" s="202">
        <v>20.0</v>
      </c>
      <c r="L317" s="190" t="s">
        <v>120</v>
      </c>
      <c r="M317" s="428"/>
      <c r="N317" s="428"/>
      <c r="O317" s="428"/>
      <c r="P317" s="428"/>
      <c r="Q317" s="428"/>
      <c r="R317" s="428"/>
      <c r="S317" s="428"/>
      <c r="T317" s="428"/>
      <c r="U317" s="428"/>
      <c r="V317" s="428"/>
      <c r="W317" s="428"/>
      <c r="X317" s="428"/>
      <c r="Y317" s="428"/>
      <c r="Z317" s="428"/>
    </row>
    <row r="318" ht="11.25" customHeight="1">
      <c r="A318" s="295" t="s">
        <v>120</v>
      </c>
      <c r="B318" s="295" t="s">
        <v>4720</v>
      </c>
      <c r="C318" s="160" t="s">
        <v>100</v>
      </c>
      <c r="D318" s="135" t="s">
        <v>4721</v>
      </c>
      <c r="E318" s="135" t="s">
        <v>4722</v>
      </c>
      <c r="F318" s="135" t="s">
        <v>4723</v>
      </c>
      <c r="G318" s="98">
        <v>1.0</v>
      </c>
      <c r="H318" s="316">
        <v>1.0</v>
      </c>
      <c r="I318" s="202">
        <v>1.0</v>
      </c>
      <c r="J318" s="202">
        <v>1.0</v>
      </c>
      <c r="K318" s="202">
        <v>20.0</v>
      </c>
      <c r="L318" s="190" t="s">
        <v>120</v>
      </c>
      <c r="M318" s="428"/>
      <c r="N318" s="428"/>
      <c r="O318" s="428"/>
      <c r="P318" s="428"/>
      <c r="Q318" s="428"/>
      <c r="R318" s="428"/>
      <c r="S318" s="428"/>
      <c r="T318" s="428"/>
      <c r="U318" s="428"/>
      <c r="V318" s="428"/>
      <c r="W318" s="428"/>
      <c r="X318" s="428"/>
      <c r="Y318" s="428"/>
      <c r="Z318" s="428"/>
    </row>
    <row r="319" ht="11.25" customHeight="1">
      <c r="A319" s="295" t="s">
        <v>125</v>
      </c>
      <c r="B319" s="295" t="s">
        <v>4724</v>
      </c>
      <c r="C319" s="160" t="s">
        <v>100</v>
      </c>
      <c r="D319" s="135" t="s">
        <v>4725</v>
      </c>
      <c r="E319" s="135" t="s">
        <v>4726</v>
      </c>
      <c r="F319" s="135" t="s">
        <v>4307</v>
      </c>
      <c r="G319" s="98">
        <v>1.0</v>
      </c>
      <c r="H319" s="316">
        <v>1.0</v>
      </c>
      <c r="I319" s="202">
        <v>1.0</v>
      </c>
      <c r="J319" s="202">
        <v>10.0</v>
      </c>
      <c r="K319" s="202">
        <v>10.0</v>
      </c>
      <c r="L319" s="190" t="s">
        <v>125</v>
      </c>
      <c r="M319" s="428"/>
      <c r="N319" s="428"/>
      <c r="O319" s="428"/>
      <c r="P319" s="428"/>
      <c r="Q319" s="428"/>
      <c r="R319" s="428"/>
      <c r="S319" s="428"/>
      <c r="T319" s="428"/>
      <c r="U319" s="428"/>
      <c r="V319" s="428"/>
      <c r="W319" s="428"/>
      <c r="X319" s="428"/>
      <c r="Y319" s="428"/>
      <c r="Z319" s="428"/>
    </row>
    <row r="320" ht="11.25" customHeight="1">
      <c r="A320" s="295" t="s">
        <v>125</v>
      </c>
      <c r="B320" s="295" t="s">
        <v>4727</v>
      </c>
      <c r="C320" s="160" t="s">
        <v>100</v>
      </c>
      <c r="D320" s="135" t="s">
        <v>4728</v>
      </c>
      <c r="E320" s="135" t="s">
        <v>4729</v>
      </c>
      <c r="F320" s="135" t="s">
        <v>4730</v>
      </c>
      <c r="G320" s="98">
        <v>1.0</v>
      </c>
      <c r="H320" s="316">
        <v>1.0</v>
      </c>
      <c r="I320" s="202">
        <v>1.0</v>
      </c>
      <c r="J320" s="202">
        <v>20.0</v>
      </c>
      <c r="K320" s="202">
        <v>20.0</v>
      </c>
      <c r="L320" s="190" t="s">
        <v>125</v>
      </c>
      <c r="M320" s="428"/>
      <c r="N320" s="428"/>
      <c r="O320" s="428"/>
      <c r="P320" s="428"/>
      <c r="Q320" s="428"/>
      <c r="R320" s="428"/>
      <c r="S320" s="428"/>
      <c r="T320" s="428"/>
      <c r="U320" s="428"/>
      <c r="V320" s="428"/>
      <c r="W320" s="428"/>
      <c r="X320" s="428"/>
      <c r="Y320" s="428"/>
      <c r="Z320" s="428"/>
    </row>
    <row r="321" ht="11.25" customHeight="1">
      <c r="A321" s="135" t="s">
        <v>4731</v>
      </c>
      <c r="B321" s="135" t="s">
        <v>4732</v>
      </c>
      <c r="C321" s="97" t="s">
        <v>128</v>
      </c>
      <c r="D321" s="568" t="s">
        <v>4733</v>
      </c>
      <c r="E321" s="304" t="s">
        <v>4734</v>
      </c>
      <c r="F321" s="135" t="s">
        <v>4735</v>
      </c>
      <c r="G321" s="97">
        <v>2.0</v>
      </c>
      <c r="H321" s="294">
        <v>2.0</v>
      </c>
      <c r="I321" s="101">
        <v>2.0</v>
      </c>
      <c r="J321" s="101">
        <v>20.0</v>
      </c>
      <c r="K321" s="101">
        <v>10.0</v>
      </c>
      <c r="L321" s="103" t="s">
        <v>4736</v>
      </c>
      <c r="M321" s="104"/>
      <c r="N321" s="73"/>
      <c r="O321" s="73"/>
      <c r="P321" s="73"/>
      <c r="Q321" s="73"/>
      <c r="R321" s="73"/>
      <c r="S321" s="73"/>
      <c r="T321" s="73"/>
      <c r="U321" s="73"/>
      <c r="V321" s="73"/>
      <c r="W321" s="73"/>
      <c r="X321" s="73"/>
      <c r="Y321" s="73"/>
      <c r="Z321" s="73"/>
    </row>
    <row r="322" ht="11.25" customHeight="1">
      <c r="A322" s="135" t="s">
        <v>4731</v>
      </c>
      <c r="B322" s="135" t="s">
        <v>4732</v>
      </c>
      <c r="C322" s="97" t="s">
        <v>128</v>
      </c>
      <c r="D322" s="568" t="s">
        <v>4733</v>
      </c>
      <c r="E322" s="304" t="s">
        <v>4734</v>
      </c>
      <c r="F322" s="135" t="s">
        <v>4735</v>
      </c>
      <c r="G322" s="97">
        <v>2.0</v>
      </c>
      <c r="H322" s="294">
        <v>2.0</v>
      </c>
      <c r="I322" s="101">
        <v>2.0</v>
      </c>
      <c r="J322" s="101">
        <v>20.0</v>
      </c>
      <c r="K322" s="101">
        <v>10.0</v>
      </c>
      <c r="L322" s="103" t="s">
        <v>1799</v>
      </c>
      <c r="M322" s="104"/>
      <c r="N322" s="73"/>
      <c r="O322" s="73"/>
      <c r="P322" s="73"/>
      <c r="Q322" s="73"/>
      <c r="R322" s="73"/>
      <c r="S322" s="73"/>
      <c r="T322" s="73"/>
      <c r="U322" s="73"/>
      <c r="V322" s="73"/>
      <c r="W322" s="73"/>
      <c r="X322" s="73"/>
      <c r="Y322" s="73"/>
      <c r="Z322" s="73"/>
    </row>
    <row r="323" ht="11.25" customHeight="1">
      <c r="A323" s="295" t="s">
        <v>4737</v>
      </c>
      <c r="B323" s="295" t="s">
        <v>4738</v>
      </c>
      <c r="C323" s="160" t="s">
        <v>128</v>
      </c>
      <c r="D323" s="90" t="s">
        <v>4739</v>
      </c>
      <c r="E323" s="90" t="s">
        <v>4740</v>
      </c>
      <c r="F323" s="90" t="s">
        <v>4735</v>
      </c>
      <c r="G323" s="220">
        <v>2.0</v>
      </c>
      <c r="H323" s="541">
        <v>2.0</v>
      </c>
      <c r="I323" s="202">
        <v>2.0</v>
      </c>
      <c r="J323" s="202">
        <v>20.0</v>
      </c>
      <c r="K323" s="202">
        <v>10.0</v>
      </c>
      <c r="L323" s="103" t="s">
        <v>1799</v>
      </c>
      <c r="M323" s="104"/>
      <c r="N323" s="73"/>
      <c r="O323" s="73"/>
      <c r="P323" s="73"/>
      <c r="Q323" s="73"/>
      <c r="R323" s="73"/>
      <c r="S323" s="73"/>
      <c r="T323" s="73"/>
      <c r="U323" s="73"/>
      <c r="V323" s="73"/>
      <c r="W323" s="73"/>
      <c r="X323" s="73"/>
      <c r="Y323" s="73"/>
      <c r="Z323" s="73"/>
    </row>
    <row r="324" ht="11.25" customHeight="1">
      <c r="A324" s="135" t="s">
        <v>134</v>
      </c>
      <c r="B324" s="135" t="s">
        <v>4741</v>
      </c>
      <c r="C324" s="97" t="s">
        <v>128</v>
      </c>
      <c r="D324" s="135" t="s">
        <v>4742</v>
      </c>
      <c r="E324" s="304" t="s">
        <v>4743</v>
      </c>
      <c r="F324" s="135" t="s">
        <v>3248</v>
      </c>
      <c r="G324" s="97"/>
      <c r="H324" s="294">
        <v>1.0</v>
      </c>
      <c r="I324" s="101"/>
      <c r="J324" s="101">
        <v>20.0</v>
      </c>
      <c r="K324" s="101">
        <v>20.0</v>
      </c>
      <c r="L324" s="103" t="s">
        <v>134</v>
      </c>
      <c r="M324" s="104"/>
      <c r="N324" s="73"/>
      <c r="O324" s="73"/>
      <c r="P324" s="73"/>
      <c r="Q324" s="73"/>
      <c r="R324" s="73"/>
      <c r="S324" s="73"/>
      <c r="T324" s="73"/>
      <c r="U324" s="73"/>
      <c r="V324" s="73"/>
      <c r="W324" s="73"/>
      <c r="X324" s="73"/>
      <c r="Y324" s="73"/>
      <c r="Z324" s="73"/>
    </row>
    <row r="325" ht="11.25" customHeight="1">
      <c r="A325" s="295" t="s">
        <v>134</v>
      </c>
      <c r="B325" s="295" t="s">
        <v>4741</v>
      </c>
      <c r="C325" s="160" t="s">
        <v>128</v>
      </c>
      <c r="D325" s="90" t="s">
        <v>4744</v>
      </c>
      <c r="E325" s="547" t="s">
        <v>4745</v>
      </c>
      <c r="F325" s="90" t="s">
        <v>828</v>
      </c>
      <c r="G325" s="220"/>
      <c r="H325" s="541">
        <v>1.0</v>
      </c>
      <c r="I325" s="202"/>
      <c r="J325" s="202">
        <v>10.0</v>
      </c>
      <c r="K325" s="202">
        <v>10.0</v>
      </c>
      <c r="L325" s="103" t="s">
        <v>134</v>
      </c>
      <c r="M325" s="104"/>
      <c r="N325" s="73"/>
      <c r="O325" s="73"/>
      <c r="P325" s="73"/>
      <c r="Q325" s="73"/>
      <c r="R325" s="73"/>
      <c r="S325" s="73"/>
      <c r="T325" s="73"/>
      <c r="U325" s="73"/>
      <c r="V325" s="73"/>
      <c r="W325" s="73"/>
      <c r="X325" s="73"/>
      <c r="Y325" s="73"/>
      <c r="Z325" s="73"/>
    </row>
    <row r="326" ht="11.25" customHeight="1">
      <c r="A326" s="135" t="s">
        <v>1804</v>
      </c>
      <c r="B326" s="135" t="s">
        <v>4746</v>
      </c>
      <c r="C326" s="97" t="s">
        <v>128</v>
      </c>
      <c r="D326" s="135" t="s">
        <v>4747</v>
      </c>
      <c r="E326" s="304" t="s">
        <v>4748</v>
      </c>
      <c r="F326" s="135" t="s">
        <v>4749</v>
      </c>
      <c r="G326" s="97">
        <v>1.0</v>
      </c>
      <c r="H326" s="294">
        <v>1.0</v>
      </c>
      <c r="I326" s="180">
        <v>1.0</v>
      </c>
      <c r="J326" s="180">
        <v>20.0</v>
      </c>
      <c r="K326" s="180">
        <v>20.0</v>
      </c>
      <c r="L326" s="103" t="s">
        <v>135</v>
      </c>
      <c r="M326" s="104"/>
      <c r="N326" s="73"/>
      <c r="O326" s="73"/>
      <c r="P326" s="73"/>
      <c r="Q326" s="73"/>
      <c r="R326" s="73"/>
      <c r="S326" s="73"/>
      <c r="T326" s="73"/>
      <c r="U326" s="73"/>
      <c r="V326" s="73"/>
      <c r="W326" s="73"/>
      <c r="X326" s="73"/>
      <c r="Y326" s="73"/>
      <c r="Z326" s="73"/>
    </row>
    <row r="327" ht="11.25" customHeight="1">
      <c r="A327" s="295" t="s">
        <v>1804</v>
      </c>
      <c r="B327" s="295" t="s">
        <v>4750</v>
      </c>
      <c r="C327" s="160" t="s">
        <v>128</v>
      </c>
      <c r="D327" s="90" t="s">
        <v>4751</v>
      </c>
      <c r="E327" s="547" t="s">
        <v>4748</v>
      </c>
      <c r="F327" s="90" t="s">
        <v>4749</v>
      </c>
      <c r="G327" s="220">
        <v>1.0</v>
      </c>
      <c r="H327" s="541">
        <v>1.0</v>
      </c>
      <c r="I327" s="97">
        <v>1.0</v>
      </c>
      <c r="J327" s="97">
        <v>20.0</v>
      </c>
      <c r="K327" s="97">
        <v>20.0</v>
      </c>
      <c r="L327" s="103" t="s">
        <v>135</v>
      </c>
      <c r="M327" s="104"/>
      <c r="N327" s="73"/>
      <c r="O327" s="73"/>
      <c r="P327" s="73"/>
      <c r="Q327" s="73"/>
      <c r="R327" s="73"/>
      <c r="S327" s="73"/>
      <c r="T327" s="73"/>
      <c r="U327" s="73"/>
      <c r="V327" s="73"/>
      <c r="W327" s="73"/>
      <c r="X327" s="73"/>
      <c r="Y327" s="73"/>
      <c r="Z327" s="73"/>
    </row>
    <row r="328" ht="11.25" customHeight="1">
      <c r="A328" s="295" t="s">
        <v>1804</v>
      </c>
      <c r="B328" s="295" t="s">
        <v>4752</v>
      </c>
      <c r="C328" s="160" t="s">
        <v>128</v>
      </c>
      <c r="D328" s="135" t="s">
        <v>4753</v>
      </c>
      <c r="E328" s="304" t="s">
        <v>4754</v>
      </c>
      <c r="F328" s="135" t="s">
        <v>3325</v>
      </c>
      <c r="G328" s="98">
        <v>1.0</v>
      </c>
      <c r="H328" s="316">
        <v>1.0</v>
      </c>
      <c r="I328" s="97">
        <v>1.0</v>
      </c>
      <c r="J328" s="97">
        <v>20.0</v>
      </c>
      <c r="K328" s="97">
        <v>20.0</v>
      </c>
      <c r="L328" s="103" t="s">
        <v>135</v>
      </c>
      <c r="M328" s="104"/>
      <c r="N328" s="73"/>
      <c r="O328" s="73"/>
      <c r="P328" s="73"/>
      <c r="Q328" s="73"/>
      <c r="R328" s="73"/>
      <c r="S328" s="73"/>
      <c r="T328" s="73"/>
      <c r="U328" s="73"/>
      <c r="V328" s="73"/>
      <c r="W328" s="73"/>
      <c r="X328" s="73"/>
      <c r="Y328" s="73"/>
      <c r="Z328" s="73"/>
    </row>
    <row r="329" ht="11.25" customHeight="1">
      <c r="A329" s="295" t="s">
        <v>1804</v>
      </c>
      <c r="B329" s="295" t="s">
        <v>4755</v>
      </c>
      <c r="C329" s="160" t="s">
        <v>128</v>
      </c>
      <c r="D329" s="135" t="s">
        <v>4756</v>
      </c>
      <c r="E329" s="304" t="s">
        <v>4757</v>
      </c>
      <c r="F329" s="135" t="s">
        <v>3325</v>
      </c>
      <c r="G329" s="98">
        <v>1.0</v>
      </c>
      <c r="H329" s="316">
        <v>1.0</v>
      </c>
      <c r="I329" s="97">
        <v>1.0</v>
      </c>
      <c r="J329" s="97">
        <v>20.0</v>
      </c>
      <c r="K329" s="97">
        <v>20.0</v>
      </c>
      <c r="L329" s="103" t="s">
        <v>135</v>
      </c>
      <c r="M329" s="104"/>
      <c r="N329" s="73"/>
      <c r="O329" s="73"/>
      <c r="P329" s="73"/>
      <c r="Q329" s="73"/>
      <c r="R329" s="73"/>
      <c r="S329" s="73"/>
      <c r="T329" s="73"/>
      <c r="U329" s="73"/>
      <c r="V329" s="73"/>
      <c r="W329" s="73"/>
      <c r="X329" s="73"/>
      <c r="Y329" s="73"/>
      <c r="Z329" s="73"/>
    </row>
    <row r="330" ht="11.25" customHeight="1">
      <c r="A330" s="295" t="s">
        <v>1804</v>
      </c>
      <c r="B330" s="295" t="s">
        <v>4758</v>
      </c>
      <c r="C330" s="160" t="s">
        <v>128</v>
      </c>
      <c r="D330" s="295" t="s">
        <v>4759</v>
      </c>
      <c r="E330" s="304" t="s">
        <v>4760</v>
      </c>
      <c r="F330" s="295" t="s">
        <v>3325</v>
      </c>
      <c r="G330" s="161">
        <v>1.0</v>
      </c>
      <c r="H330" s="305">
        <v>1.0</v>
      </c>
      <c r="I330" s="97">
        <v>1.0</v>
      </c>
      <c r="J330" s="97">
        <v>20.0</v>
      </c>
      <c r="K330" s="97">
        <v>20.0</v>
      </c>
      <c r="L330" s="103" t="s">
        <v>135</v>
      </c>
      <c r="M330" s="104"/>
      <c r="N330" s="73"/>
      <c r="O330" s="73"/>
      <c r="P330" s="73"/>
      <c r="Q330" s="73"/>
      <c r="R330" s="73"/>
      <c r="S330" s="73"/>
      <c r="T330" s="73"/>
      <c r="U330" s="73"/>
      <c r="V330" s="73"/>
      <c r="W330" s="73"/>
      <c r="X330" s="73"/>
      <c r="Y330" s="73"/>
      <c r="Z330" s="73"/>
    </row>
    <row r="331" ht="11.25" customHeight="1">
      <c r="A331" s="295" t="s">
        <v>1804</v>
      </c>
      <c r="B331" s="295" t="s">
        <v>4761</v>
      </c>
      <c r="C331" s="160" t="s">
        <v>128</v>
      </c>
      <c r="D331" s="367" t="s">
        <v>4762</v>
      </c>
      <c r="E331" s="295" t="s">
        <v>4763</v>
      </c>
      <c r="F331" s="295" t="s">
        <v>4764</v>
      </c>
      <c r="G331" s="161">
        <v>1.0</v>
      </c>
      <c r="H331" s="305">
        <v>1.0</v>
      </c>
      <c r="I331" s="177">
        <v>1.0</v>
      </c>
      <c r="J331" s="177">
        <v>20.0</v>
      </c>
      <c r="K331" s="177">
        <v>20.0</v>
      </c>
      <c r="L331" s="103" t="s">
        <v>135</v>
      </c>
      <c r="M331" s="104"/>
      <c r="N331" s="73"/>
      <c r="O331" s="73"/>
      <c r="P331" s="73"/>
      <c r="Q331" s="73"/>
      <c r="R331" s="73"/>
      <c r="S331" s="73"/>
      <c r="T331" s="73"/>
      <c r="U331" s="73"/>
      <c r="V331" s="73"/>
      <c r="W331" s="73"/>
      <c r="X331" s="73"/>
      <c r="Y331" s="73"/>
      <c r="Z331" s="73"/>
    </row>
    <row r="332" ht="11.25" customHeight="1">
      <c r="A332" s="109" t="s">
        <v>1804</v>
      </c>
      <c r="B332" s="336" t="s">
        <v>4765</v>
      </c>
      <c r="C332" s="111" t="s">
        <v>128</v>
      </c>
      <c r="D332" s="367" t="s">
        <v>4766</v>
      </c>
      <c r="E332" s="109" t="s">
        <v>4767</v>
      </c>
      <c r="F332" s="109"/>
      <c r="G332" s="518">
        <v>1.0</v>
      </c>
      <c r="H332" s="519">
        <v>1.0</v>
      </c>
      <c r="I332" s="272">
        <v>1.0</v>
      </c>
      <c r="J332" s="272">
        <v>20.0</v>
      </c>
      <c r="K332" s="272">
        <v>20.0</v>
      </c>
      <c r="L332" s="103" t="s">
        <v>135</v>
      </c>
      <c r="M332" s="104"/>
      <c r="N332" s="73"/>
      <c r="O332" s="73"/>
      <c r="P332" s="73"/>
      <c r="Q332" s="73"/>
      <c r="R332" s="73"/>
      <c r="S332" s="73"/>
      <c r="T332" s="73"/>
      <c r="U332" s="73"/>
      <c r="V332" s="73"/>
      <c r="W332" s="73"/>
      <c r="X332" s="73"/>
      <c r="Y332" s="73"/>
      <c r="Z332" s="73"/>
    </row>
    <row r="333" ht="11.25" customHeight="1">
      <c r="A333" s="109" t="s">
        <v>1804</v>
      </c>
      <c r="B333" s="336" t="s">
        <v>4768</v>
      </c>
      <c r="C333" s="111" t="s">
        <v>128</v>
      </c>
      <c r="D333" s="367" t="s">
        <v>4769</v>
      </c>
      <c r="E333" s="109" t="s">
        <v>4770</v>
      </c>
      <c r="F333" s="109"/>
      <c r="G333" s="518">
        <v>1.0</v>
      </c>
      <c r="H333" s="519">
        <v>1.0</v>
      </c>
      <c r="I333" s="272">
        <v>1.0</v>
      </c>
      <c r="J333" s="272">
        <v>20.0</v>
      </c>
      <c r="K333" s="272">
        <v>20.0</v>
      </c>
      <c r="L333" s="103" t="s">
        <v>135</v>
      </c>
      <c r="M333" s="104"/>
      <c r="N333" s="73"/>
      <c r="O333" s="73"/>
      <c r="P333" s="73"/>
      <c r="Q333" s="73"/>
      <c r="R333" s="73"/>
      <c r="S333" s="73"/>
      <c r="T333" s="73"/>
      <c r="U333" s="73"/>
      <c r="V333" s="73"/>
      <c r="W333" s="73"/>
      <c r="X333" s="73"/>
      <c r="Y333" s="73"/>
      <c r="Z333" s="73"/>
    </row>
    <row r="334" ht="11.25" customHeight="1">
      <c r="A334" s="109" t="s">
        <v>1804</v>
      </c>
      <c r="B334" s="336" t="s">
        <v>4771</v>
      </c>
      <c r="C334" s="111" t="s">
        <v>128</v>
      </c>
      <c r="D334" s="367" t="s">
        <v>4772</v>
      </c>
      <c r="E334" s="109" t="s">
        <v>4773</v>
      </c>
      <c r="F334" s="109" t="s">
        <v>4774</v>
      </c>
      <c r="G334" s="518">
        <v>1.0</v>
      </c>
      <c r="H334" s="519">
        <v>1.0</v>
      </c>
      <c r="I334" s="272">
        <v>1.0</v>
      </c>
      <c r="J334" s="272">
        <v>10.0</v>
      </c>
      <c r="K334" s="272">
        <v>10.0</v>
      </c>
      <c r="L334" s="103" t="s">
        <v>135</v>
      </c>
      <c r="M334" s="104"/>
      <c r="N334" s="73"/>
      <c r="O334" s="73"/>
      <c r="P334" s="73"/>
      <c r="Q334" s="73"/>
      <c r="R334" s="73"/>
      <c r="S334" s="73"/>
      <c r="T334" s="73"/>
      <c r="U334" s="73"/>
      <c r="V334" s="73"/>
      <c r="W334" s="73"/>
      <c r="X334" s="73"/>
      <c r="Y334" s="73"/>
      <c r="Z334" s="73"/>
    </row>
    <row r="335" ht="11.25" customHeight="1">
      <c r="A335" s="109" t="s">
        <v>1804</v>
      </c>
      <c r="B335" s="311" t="s">
        <v>4775</v>
      </c>
      <c r="C335" s="111" t="s">
        <v>128</v>
      </c>
      <c r="D335" s="209" t="s">
        <v>4776</v>
      </c>
      <c r="E335" s="332" t="s">
        <v>4777</v>
      </c>
      <c r="F335" s="109" t="s">
        <v>4778</v>
      </c>
      <c r="G335" s="518">
        <v>1.0</v>
      </c>
      <c r="H335" s="519">
        <v>1.0</v>
      </c>
      <c r="I335" s="272">
        <v>1.0</v>
      </c>
      <c r="J335" s="272">
        <v>20.0</v>
      </c>
      <c r="K335" s="272">
        <v>20.0</v>
      </c>
      <c r="L335" s="103" t="s">
        <v>135</v>
      </c>
      <c r="M335" s="104"/>
      <c r="N335" s="73"/>
      <c r="O335" s="73"/>
      <c r="P335" s="73"/>
      <c r="Q335" s="73"/>
      <c r="R335" s="73"/>
      <c r="S335" s="73"/>
      <c r="T335" s="73"/>
      <c r="U335" s="73"/>
      <c r="V335" s="73"/>
      <c r="W335" s="73"/>
      <c r="X335" s="73"/>
      <c r="Y335" s="73"/>
      <c r="Z335" s="73"/>
    </row>
    <row r="336" ht="11.25" customHeight="1">
      <c r="A336" s="109" t="s">
        <v>1804</v>
      </c>
      <c r="B336" s="109" t="s">
        <v>4779</v>
      </c>
      <c r="C336" s="111" t="s">
        <v>128</v>
      </c>
      <c r="D336" s="367" t="s">
        <v>4780</v>
      </c>
      <c r="E336" s="332" t="s">
        <v>4781</v>
      </c>
      <c r="F336" s="109" t="s">
        <v>4782</v>
      </c>
      <c r="G336" s="518">
        <v>1.0</v>
      </c>
      <c r="H336" s="519">
        <v>1.0</v>
      </c>
      <c r="I336" s="272">
        <v>1.0</v>
      </c>
      <c r="J336" s="272">
        <v>20.0</v>
      </c>
      <c r="K336" s="272">
        <v>20.0</v>
      </c>
      <c r="L336" s="103" t="s">
        <v>135</v>
      </c>
      <c r="M336" s="104"/>
      <c r="N336" s="73"/>
      <c r="O336" s="73"/>
      <c r="P336" s="73"/>
      <c r="Q336" s="73"/>
      <c r="R336" s="73"/>
      <c r="S336" s="73"/>
      <c r="T336" s="73"/>
      <c r="U336" s="73"/>
      <c r="V336" s="73"/>
      <c r="W336" s="73"/>
      <c r="X336" s="73"/>
      <c r="Y336" s="73"/>
      <c r="Z336" s="73"/>
    </row>
    <row r="337" ht="11.25" customHeight="1">
      <c r="A337" s="109" t="s">
        <v>1804</v>
      </c>
      <c r="B337" s="109" t="s">
        <v>4783</v>
      </c>
      <c r="C337" s="111" t="s">
        <v>128</v>
      </c>
      <c r="D337" s="367" t="s">
        <v>4784</v>
      </c>
      <c r="E337" s="332" t="s">
        <v>4785</v>
      </c>
      <c r="F337" s="109"/>
      <c r="G337" s="518">
        <v>1.0</v>
      </c>
      <c r="H337" s="519">
        <v>1.0</v>
      </c>
      <c r="I337" s="272">
        <v>1.0</v>
      </c>
      <c r="J337" s="272">
        <v>20.0</v>
      </c>
      <c r="K337" s="272">
        <v>20.0</v>
      </c>
      <c r="L337" s="103" t="s">
        <v>135</v>
      </c>
      <c r="M337" s="104"/>
      <c r="N337" s="73"/>
      <c r="O337" s="73"/>
      <c r="P337" s="73"/>
      <c r="Q337" s="73"/>
      <c r="R337" s="73"/>
      <c r="S337" s="73"/>
      <c r="T337" s="73"/>
      <c r="U337" s="73"/>
      <c r="V337" s="73"/>
      <c r="W337" s="73"/>
      <c r="X337" s="73"/>
      <c r="Y337" s="73"/>
      <c r="Z337" s="73"/>
    </row>
    <row r="338" ht="11.25" customHeight="1">
      <c r="A338" s="340" t="s">
        <v>1823</v>
      </c>
      <c r="B338" s="346" t="s">
        <v>4786</v>
      </c>
      <c r="C338" s="569" t="s">
        <v>1825</v>
      </c>
      <c r="D338" s="346" t="s">
        <v>4787</v>
      </c>
      <c r="E338" s="131" t="s">
        <v>4788</v>
      </c>
      <c r="F338" s="135" t="s">
        <v>4789</v>
      </c>
      <c r="G338" s="208">
        <v>1.0</v>
      </c>
      <c r="H338" s="294">
        <v>1.0</v>
      </c>
      <c r="I338" s="180">
        <v>1.0</v>
      </c>
      <c r="J338" s="180">
        <v>20.0</v>
      </c>
      <c r="K338" s="180">
        <v>20.0</v>
      </c>
      <c r="L338" s="103" t="s">
        <v>136</v>
      </c>
      <c r="M338" s="104"/>
      <c r="N338" s="73"/>
      <c r="O338" s="73"/>
      <c r="P338" s="73"/>
      <c r="Q338" s="73"/>
      <c r="R338" s="73"/>
      <c r="S338" s="73"/>
      <c r="T338" s="73"/>
      <c r="U338" s="73"/>
      <c r="V338" s="73"/>
      <c r="W338" s="73"/>
      <c r="X338" s="73"/>
      <c r="Y338" s="73"/>
      <c r="Z338" s="73"/>
    </row>
    <row r="339" ht="11.25" customHeight="1">
      <c r="A339" s="340" t="s">
        <v>1823</v>
      </c>
      <c r="B339" s="346" t="s">
        <v>4790</v>
      </c>
      <c r="C339" s="145" t="s">
        <v>1825</v>
      </c>
      <c r="D339" s="135" t="s">
        <v>4791</v>
      </c>
      <c r="E339" s="131" t="s">
        <v>4792</v>
      </c>
      <c r="F339" s="135" t="s">
        <v>4793</v>
      </c>
      <c r="G339" s="570">
        <v>1.0</v>
      </c>
      <c r="H339" s="541">
        <v>1.0</v>
      </c>
      <c r="I339" s="97">
        <v>1.0</v>
      </c>
      <c r="J339" s="97">
        <v>20.0</v>
      </c>
      <c r="K339" s="97">
        <v>20.0</v>
      </c>
      <c r="L339" s="103" t="s">
        <v>136</v>
      </c>
      <c r="M339" s="104"/>
      <c r="N339" s="73"/>
      <c r="O339" s="73"/>
      <c r="P339" s="73"/>
      <c r="Q339" s="73"/>
      <c r="R339" s="73"/>
      <c r="S339" s="73"/>
      <c r="T339" s="73"/>
      <c r="U339" s="73"/>
      <c r="V339" s="73"/>
      <c r="W339" s="73"/>
      <c r="X339" s="73"/>
      <c r="Y339" s="73"/>
      <c r="Z339" s="73"/>
    </row>
    <row r="340" ht="11.25" customHeight="1">
      <c r="A340" s="340" t="s">
        <v>1823</v>
      </c>
      <c r="B340" s="571" t="s">
        <v>4794</v>
      </c>
      <c r="C340" s="160" t="s">
        <v>1825</v>
      </c>
      <c r="D340" s="135" t="s">
        <v>4795</v>
      </c>
      <c r="E340" s="131" t="s">
        <v>4796</v>
      </c>
      <c r="F340" s="135" t="s">
        <v>4797</v>
      </c>
      <c r="G340" s="482">
        <v>1.0</v>
      </c>
      <c r="H340" s="316">
        <v>1.0</v>
      </c>
      <c r="I340" s="97">
        <v>1.0</v>
      </c>
      <c r="J340" s="97">
        <v>20.0</v>
      </c>
      <c r="K340" s="97">
        <v>20.0</v>
      </c>
      <c r="L340" s="103" t="s">
        <v>136</v>
      </c>
      <c r="M340" s="104"/>
      <c r="N340" s="73"/>
      <c r="O340" s="73"/>
      <c r="P340" s="73"/>
      <c r="Q340" s="73"/>
      <c r="R340" s="73"/>
      <c r="S340" s="73"/>
      <c r="T340" s="73"/>
      <c r="U340" s="73"/>
      <c r="V340" s="73"/>
      <c r="W340" s="73"/>
      <c r="X340" s="73"/>
      <c r="Y340" s="73"/>
      <c r="Z340" s="73"/>
    </row>
    <row r="341" ht="11.25" customHeight="1">
      <c r="A341" s="350" t="s">
        <v>1823</v>
      </c>
      <c r="B341" s="350" t="s">
        <v>4798</v>
      </c>
      <c r="C341" s="160" t="s">
        <v>1825</v>
      </c>
      <c r="D341" s="135" t="s">
        <v>4799</v>
      </c>
      <c r="E341" s="304" t="s">
        <v>4800</v>
      </c>
      <c r="F341" s="135" t="s">
        <v>4801</v>
      </c>
      <c r="G341" s="482">
        <v>3.0</v>
      </c>
      <c r="H341" s="316">
        <v>3.0</v>
      </c>
      <c r="I341" s="97">
        <v>3.0</v>
      </c>
      <c r="J341" s="572">
        <v>0.8354166666666667</v>
      </c>
      <c r="K341" s="97">
        <v>6.66</v>
      </c>
      <c r="L341" s="103" t="s">
        <v>136</v>
      </c>
      <c r="M341" s="104"/>
      <c r="N341" s="73"/>
      <c r="O341" s="73"/>
      <c r="P341" s="73"/>
      <c r="Q341" s="73"/>
      <c r="R341" s="73"/>
      <c r="S341" s="73"/>
      <c r="T341" s="73"/>
      <c r="U341" s="73"/>
      <c r="V341" s="73"/>
      <c r="W341" s="73"/>
      <c r="X341" s="73"/>
      <c r="Y341" s="73"/>
      <c r="Z341" s="73"/>
    </row>
    <row r="342" ht="11.25" customHeight="1">
      <c r="A342" s="135" t="s">
        <v>1823</v>
      </c>
      <c r="B342" s="340" t="s">
        <v>4802</v>
      </c>
      <c r="C342" s="160" t="s">
        <v>1825</v>
      </c>
      <c r="D342" s="135" t="s">
        <v>4803</v>
      </c>
      <c r="E342" s="573" t="s">
        <v>4804</v>
      </c>
      <c r="F342" s="548" t="s">
        <v>4793</v>
      </c>
      <c r="G342" s="570">
        <v>1.0</v>
      </c>
      <c r="H342" s="541">
        <v>1.0</v>
      </c>
      <c r="I342" s="97">
        <v>1.0</v>
      </c>
      <c r="J342" s="97">
        <v>10.0</v>
      </c>
      <c r="K342" s="97">
        <v>10.0</v>
      </c>
      <c r="L342" s="103" t="s">
        <v>136</v>
      </c>
      <c r="M342" s="104"/>
      <c r="N342" s="73"/>
      <c r="O342" s="73"/>
      <c r="P342" s="73"/>
      <c r="Q342" s="73"/>
      <c r="R342" s="73"/>
      <c r="S342" s="73"/>
      <c r="T342" s="73"/>
      <c r="U342" s="73"/>
      <c r="V342" s="73"/>
      <c r="W342" s="73"/>
      <c r="X342" s="73"/>
      <c r="Y342" s="73"/>
      <c r="Z342" s="73"/>
    </row>
    <row r="343" ht="11.25" customHeight="1">
      <c r="A343" s="346" t="s">
        <v>4805</v>
      </c>
      <c r="B343" s="574" t="s">
        <v>1830</v>
      </c>
      <c r="C343" s="273" t="s">
        <v>128</v>
      </c>
      <c r="D343" s="271" t="s">
        <v>4806</v>
      </c>
      <c r="E343" s="575" t="s">
        <v>4807</v>
      </c>
      <c r="F343" s="271" t="s">
        <v>4215</v>
      </c>
      <c r="G343" s="273">
        <v>1.0</v>
      </c>
      <c r="H343" s="273">
        <v>1.0</v>
      </c>
      <c r="I343" s="576">
        <v>3.0</v>
      </c>
      <c r="J343" s="576">
        <v>20.0</v>
      </c>
      <c r="K343" s="576">
        <v>20.0</v>
      </c>
      <c r="L343" s="103" t="s">
        <v>137</v>
      </c>
      <c r="M343" s="104"/>
      <c r="N343" s="73"/>
      <c r="O343" s="73"/>
      <c r="P343" s="73"/>
      <c r="Q343" s="73"/>
      <c r="R343" s="73"/>
      <c r="S343" s="73"/>
      <c r="T343" s="73"/>
      <c r="U343" s="73"/>
      <c r="V343" s="73"/>
      <c r="W343" s="73"/>
      <c r="X343" s="73"/>
      <c r="Y343" s="73"/>
      <c r="Z343" s="73"/>
    </row>
    <row r="344" ht="11.25" customHeight="1">
      <c r="A344" s="577" t="s">
        <v>4808</v>
      </c>
      <c r="B344" s="342" t="s">
        <v>1545</v>
      </c>
      <c r="C344" s="347" t="s">
        <v>128</v>
      </c>
      <c r="D344" s="271" t="s">
        <v>4213</v>
      </c>
      <c r="E344" s="578" t="s">
        <v>4214</v>
      </c>
      <c r="F344" s="271" t="s">
        <v>4215</v>
      </c>
      <c r="G344" s="579">
        <v>2.0</v>
      </c>
      <c r="H344" s="580">
        <v>2.0</v>
      </c>
      <c r="I344" s="273">
        <v>4.0</v>
      </c>
      <c r="J344" s="273">
        <v>20.0</v>
      </c>
      <c r="K344" s="273">
        <v>10.0</v>
      </c>
      <c r="L344" s="103"/>
      <c r="M344" s="104"/>
      <c r="N344" s="73"/>
      <c r="O344" s="73"/>
      <c r="P344" s="73"/>
      <c r="Q344" s="73"/>
      <c r="R344" s="73"/>
      <c r="S344" s="73"/>
      <c r="T344" s="73"/>
      <c r="U344" s="73"/>
      <c r="V344" s="73"/>
      <c r="W344" s="73"/>
      <c r="X344" s="73"/>
      <c r="Y344" s="73"/>
      <c r="Z344" s="73"/>
    </row>
    <row r="345" ht="11.25" customHeight="1">
      <c r="A345" s="344"/>
      <c r="B345" s="344"/>
      <c r="C345" s="348"/>
      <c r="D345" s="344"/>
      <c r="E345" s="344"/>
      <c r="F345" s="343"/>
      <c r="G345" s="344"/>
      <c r="H345" s="344"/>
      <c r="I345" s="344"/>
      <c r="J345" s="344"/>
      <c r="K345" s="344"/>
      <c r="L345" s="103" t="s">
        <v>137</v>
      </c>
      <c r="M345" s="104"/>
      <c r="N345" s="73"/>
      <c r="O345" s="73"/>
      <c r="P345" s="73"/>
      <c r="Q345" s="73"/>
      <c r="R345" s="73"/>
      <c r="S345" s="73"/>
      <c r="T345" s="73"/>
      <c r="U345" s="73"/>
      <c r="V345" s="73"/>
      <c r="W345" s="73"/>
      <c r="X345" s="73"/>
      <c r="Y345" s="73"/>
      <c r="Z345" s="73"/>
    </row>
    <row r="346" ht="11.25" customHeight="1">
      <c r="A346" s="344"/>
      <c r="B346" s="344"/>
      <c r="C346" s="348"/>
      <c r="D346" s="295" t="s">
        <v>4216</v>
      </c>
      <c r="E346" s="131" t="s">
        <v>4217</v>
      </c>
      <c r="F346" s="295" t="s">
        <v>4218</v>
      </c>
      <c r="G346" s="98">
        <v>2.0</v>
      </c>
      <c r="H346" s="499">
        <v>2.0</v>
      </c>
      <c r="I346" s="97">
        <v>4.0</v>
      </c>
      <c r="J346" s="97">
        <v>20.0</v>
      </c>
      <c r="K346" s="97">
        <v>10.0</v>
      </c>
      <c r="L346" s="103" t="s">
        <v>137</v>
      </c>
      <c r="M346" s="104"/>
      <c r="N346" s="73"/>
      <c r="O346" s="73"/>
      <c r="P346" s="73"/>
      <c r="Q346" s="73"/>
      <c r="R346" s="73"/>
      <c r="S346" s="73"/>
      <c r="T346" s="73"/>
      <c r="U346" s="73"/>
      <c r="V346" s="73"/>
      <c r="W346" s="73"/>
      <c r="X346" s="73"/>
      <c r="Y346" s="73"/>
      <c r="Z346" s="73"/>
    </row>
    <row r="347" ht="11.25" customHeight="1">
      <c r="A347" s="344"/>
      <c r="B347" s="344"/>
      <c r="C347" s="348"/>
      <c r="D347" s="457" t="s">
        <v>4219</v>
      </c>
      <c r="E347" s="581" t="s">
        <v>4220</v>
      </c>
      <c r="F347" s="582" t="s">
        <v>4221</v>
      </c>
      <c r="G347" s="450">
        <v>2.0</v>
      </c>
      <c r="H347" s="583">
        <v>2.0</v>
      </c>
      <c r="I347" s="373">
        <v>4.0</v>
      </c>
      <c r="J347" s="373">
        <v>20.0</v>
      </c>
      <c r="K347" s="373">
        <v>10.0</v>
      </c>
      <c r="L347" s="103" t="s">
        <v>137</v>
      </c>
      <c r="M347" s="104"/>
      <c r="N347" s="73"/>
      <c r="O347" s="73"/>
      <c r="P347" s="73"/>
      <c r="Q347" s="73"/>
      <c r="R347" s="73"/>
      <c r="S347" s="73"/>
      <c r="T347" s="73"/>
      <c r="U347" s="73"/>
      <c r="V347" s="73"/>
      <c r="W347" s="73"/>
      <c r="X347" s="73"/>
      <c r="Y347" s="73"/>
      <c r="Z347" s="73"/>
    </row>
    <row r="348" ht="11.25" customHeight="1">
      <c r="A348" s="344"/>
      <c r="B348" s="344"/>
      <c r="C348" s="348"/>
      <c r="D348" s="457" t="s">
        <v>4222</v>
      </c>
      <c r="E348" s="581" t="s">
        <v>4223</v>
      </c>
      <c r="F348" s="582" t="s">
        <v>4224</v>
      </c>
      <c r="G348" s="450">
        <v>2.0</v>
      </c>
      <c r="H348" s="583">
        <v>2.0</v>
      </c>
      <c r="I348" s="373">
        <v>4.0</v>
      </c>
      <c r="J348" s="373">
        <v>20.0</v>
      </c>
      <c r="K348" s="373">
        <v>10.0</v>
      </c>
      <c r="L348" s="103" t="s">
        <v>137</v>
      </c>
      <c r="M348" s="104"/>
      <c r="N348" s="73"/>
      <c r="O348" s="73"/>
      <c r="P348" s="73"/>
      <c r="Q348" s="73"/>
      <c r="R348" s="73"/>
      <c r="S348" s="73"/>
      <c r="T348" s="73"/>
      <c r="U348" s="73"/>
      <c r="V348" s="73"/>
      <c r="W348" s="73"/>
      <c r="X348" s="73"/>
      <c r="Y348" s="73"/>
      <c r="Z348" s="73"/>
    </row>
    <row r="349" ht="11.25" customHeight="1">
      <c r="A349" s="344"/>
      <c r="B349" s="344"/>
      <c r="C349" s="348"/>
      <c r="D349" s="295" t="s">
        <v>4225</v>
      </c>
      <c r="E349" s="345" t="s">
        <v>4226</v>
      </c>
      <c r="F349" s="582" t="s">
        <v>4227</v>
      </c>
      <c r="G349" s="450">
        <v>2.0</v>
      </c>
      <c r="H349" s="583">
        <v>2.0</v>
      </c>
      <c r="I349" s="373">
        <v>4.0</v>
      </c>
      <c r="J349" s="373">
        <v>20.0</v>
      </c>
      <c r="K349" s="373">
        <v>10.0</v>
      </c>
      <c r="L349" s="103" t="s">
        <v>137</v>
      </c>
      <c r="M349" s="104"/>
      <c r="N349" s="73"/>
      <c r="O349" s="73"/>
      <c r="P349" s="73"/>
      <c r="Q349" s="73"/>
      <c r="R349" s="73"/>
      <c r="S349" s="73"/>
      <c r="T349" s="73"/>
      <c r="U349" s="73"/>
      <c r="V349" s="73"/>
      <c r="W349" s="73"/>
      <c r="X349" s="73"/>
      <c r="Y349" s="73"/>
      <c r="Z349" s="73"/>
    </row>
    <row r="350" ht="11.25" customHeight="1">
      <c r="A350" s="344"/>
      <c r="B350" s="344"/>
      <c r="C350" s="348"/>
      <c r="D350" s="295" t="s">
        <v>4228</v>
      </c>
      <c r="E350" s="345" t="s">
        <v>4229</v>
      </c>
      <c r="F350" s="457" t="s">
        <v>4230</v>
      </c>
      <c r="G350" s="450">
        <v>2.0</v>
      </c>
      <c r="H350" s="583">
        <v>2.0</v>
      </c>
      <c r="I350" s="373">
        <v>4.0</v>
      </c>
      <c r="J350" s="373">
        <v>20.0</v>
      </c>
      <c r="K350" s="373">
        <v>10.0</v>
      </c>
      <c r="L350" s="103" t="s">
        <v>137</v>
      </c>
      <c r="M350" s="104"/>
      <c r="N350" s="73"/>
      <c r="O350" s="73"/>
      <c r="P350" s="73"/>
      <c r="Q350" s="73"/>
      <c r="R350" s="73"/>
      <c r="S350" s="73"/>
      <c r="T350" s="73"/>
      <c r="U350" s="73"/>
      <c r="V350" s="73"/>
      <c r="W350" s="73"/>
      <c r="X350" s="73"/>
      <c r="Y350" s="73"/>
      <c r="Z350" s="73"/>
    </row>
    <row r="351" ht="11.25" customHeight="1">
      <c r="A351" s="344"/>
      <c r="B351" s="344"/>
      <c r="C351" s="348"/>
      <c r="D351" s="295" t="s">
        <v>4231</v>
      </c>
      <c r="E351" s="345" t="s">
        <v>4232</v>
      </c>
      <c r="F351" s="457" t="s">
        <v>4233</v>
      </c>
      <c r="G351" s="450">
        <v>2.0</v>
      </c>
      <c r="H351" s="583">
        <v>2.0</v>
      </c>
      <c r="I351" s="373">
        <v>4.0</v>
      </c>
      <c r="J351" s="373">
        <v>20.0</v>
      </c>
      <c r="K351" s="373">
        <v>10.0</v>
      </c>
      <c r="L351" s="103" t="s">
        <v>137</v>
      </c>
      <c r="M351" s="104"/>
      <c r="N351" s="73"/>
      <c r="O351" s="73"/>
      <c r="P351" s="73"/>
      <c r="Q351" s="73"/>
      <c r="R351" s="73"/>
      <c r="S351" s="73"/>
      <c r="T351" s="73"/>
      <c r="U351" s="73"/>
      <c r="V351" s="73"/>
      <c r="W351" s="73"/>
      <c r="X351" s="73"/>
      <c r="Y351" s="73"/>
      <c r="Z351" s="73"/>
    </row>
    <row r="352" ht="11.25" customHeight="1">
      <c r="A352" s="344"/>
      <c r="B352" s="344"/>
      <c r="C352" s="348"/>
      <c r="D352" s="295" t="s">
        <v>4234</v>
      </c>
      <c r="E352" s="345" t="s">
        <v>4235</v>
      </c>
      <c r="F352" s="457" t="s">
        <v>4236</v>
      </c>
      <c r="G352" s="161">
        <v>2.0</v>
      </c>
      <c r="H352" s="305">
        <v>2.0</v>
      </c>
      <c r="I352" s="97">
        <v>4.0</v>
      </c>
      <c r="J352" s="97">
        <v>10.0</v>
      </c>
      <c r="K352" s="97">
        <v>5.0</v>
      </c>
      <c r="L352" s="103" t="s">
        <v>137</v>
      </c>
      <c r="M352" s="104"/>
      <c r="N352" s="73"/>
      <c r="O352" s="73"/>
      <c r="P352" s="73"/>
      <c r="Q352" s="73"/>
      <c r="R352" s="73"/>
      <c r="S352" s="73"/>
      <c r="T352" s="73"/>
      <c r="U352" s="73"/>
      <c r="V352" s="73"/>
      <c r="W352" s="73"/>
      <c r="X352" s="73"/>
      <c r="Y352" s="73"/>
      <c r="Z352" s="73"/>
    </row>
    <row r="353" ht="11.25" customHeight="1">
      <c r="A353" s="344"/>
      <c r="B353" s="344"/>
      <c r="C353" s="348"/>
      <c r="D353" s="295" t="s">
        <v>4237</v>
      </c>
      <c r="E353" s="345" t="s">
        <v>4238</v>
      </c>
      <c r="F353" s="457" t="s">
        <v>4239</v>
      </c>
      <c r="G353" s="161">
        <v>2.0</v>
      </c>
      <c r="H353" s="305">
        <v>2.0</v>
      </c>
      <c r="I353" s="97">
        <v>4.0</v>
      </c>
      <c r="J353" s="97">
        <v>10.0</v>
      </c>
      <c r="K353" s="97">
        <v>5.0</v>
      </c>
      <c r="L353" s="103" t="s">
        <v>137</v>
      </c>
      <c r="M353" s="104"/>
      <c r="N353" s="73"/>
      <c r="O353" s="73"/>
      <c r="P353" s="73"/>
      <c r="Q353" s="73"/>
      <c r="R353" s="73"/>
      <c r="S353" s="73"/>
      <c r="T353" s="73"/>
      <c r="U353" s="73"/>
      <c r="V353" s="73"/>
      <c r="W353" s="73"/>
      <c r="X353" s="73"/>
      <c r="Y353" s="73"/>
      <c r="Z353" s="73"/>
    </row>
    <row r="354" ht="11.25" customHeight="1">
      <c r="A354" s="344"/>
      <c r="B354" s="344"/>
      <c r="C354" s="348"/>
      <c r="D354" s="295" t="s">
        <v>4240</v>
      </c>
      <c r="E354" s="345" t="s">
        <v>4241</v>
      </c>
      <c r="F354" s="457" t="s">
        <v>4242</v>
      </c>
      <c r="G354" s="450">
        <v>2.0</v>
      </c>
      <c r="H354" s="583">
        <v>2.0</v>
      </c>
      <c r="I354" s="373">
        <v>4.0</v>
      </c>
      <c r="J354" s="373">
        <v>20.0</v>
      </c>
      <c r="K354" s="373">
        <v>10.0</v>
      </c>
      <c r="L354" s="103" t="s">
        <v>137</v>
      </c>
      <c r="M354" s="104"/>
      <c r="N354" s="73"/>
      <c r="O354" s="73"/>
      <c r="P354" s="73"/>
      <c r="Q354" s="73"/>
      <c r="R354" s="73"/>
      <c r="S354" s="73"/>
      <c r="T354" s="73"/>
      <c r="U354" s="73"/>
      <c r="V354" s="73"/>
      <c r="W354" s="73"/>
      <c r="X354" s="73"/>
      <c r="Y354" s="73"/>
      <c r="Z354" s="73"/>
    </row>
    <row r="355" ht="11.25" customHeight="1">
      <c r="A355" s="344"/>
      <c r="B355" s="344"/>
      <c r="C355" s="348"/>
      <c r="D355" s="295" t="s">
        <v>4243</v>
      </c>
      <c r="E355" s="345" t="s">
        <v>4244</v>
      </c>
      <c r="F355" s="457" t="s">
        <v>4245</v>
      </c>
      <c r="G355" s="161">
        <v>2.0</v>
      </c>
      <c r="H355" s="305">
        <v>2.0</v>
      </c>
      <c r="I355" s="97">
        <v>4.0</v>
      </c>
      <c r="J355" s="97">
        <v>10.0</v>
      </c>
      <c r="K355" s="97">
        <v>5.0</v>
      </c>
      <c r="L355" s="103" t="s">
        <v>137</v>
      </c>
      <c r="M355" s="104"/>
      <c r="N355" s="73"/>
      <c r="O355" s="73"/>
      <c r="P355" s="73"/>
      <c r="Q355" s="73"/>
      <c r="R355" s="73"/>
      <c r="S355" s="73"/>
      <c r="T355" s="73"/>
      <c r="U355" s="73"/>
      <c r="V355" s="73"/>
      <c r="W355" s="73"/>
      <c r="X355" s="73"/>
      <c r="Y355" s="73"/>
      <c r="Z355" s="73"/>
    </row>
    <row r="356" ht="11.25" customHeight="1">
      <c r="A356" s="344"/>
      <c r="B356" s="344"/>
      <c r="C356" s="348"/>
      <c r="D356" s="295" t="s">
        <v>4246</v>
      </c>
      <c r="E356" s="345" t="s">
        <v>4247</v>
      </c>
      <c r="F356" s="457" t="s">
        <v>4077</v>
      </c>
      <c r="G356" s="161">
        <v>2.0</v>
      </c>
      <c r="H356" s="305">
        <v>2.0</v>
      </c>
      <c r="I356" s="97">
        <v>4.0</v>
      </c>
      <c r="J356" s="97">
        <v>10.0</v>
      </c>
      <c r="K356" s="97">
        <v>5.0</v>
      </c>
      <c r="L356" s="103" t="s">
        <v>137</v>
      </c>
      <c r="M356" s="104"/>
      <c r="N356" s="73"/>
      <c r="O356" s="73"/>
      <c r="P356" s="73"/>
      <c r="Q356" s="73"/>
      <c r="R356" s="73"/>
      <c r="S356" s="73"/>
      <c r="T356" s="73"/>
      <c r="U356" s="73"/>
      <c r="V356" s="73"/>
      <c r="W356" s="73"/>
      <c r="X356" s="73"/>
      <c r="Y356" s="73"/>
      <c r="Z356" s="73"/>
    </row>
    <row r="357" ht="11.25" customHeight="1">
      <c r="A357" s="343"/>
      <c r="B357" s="344"/>
      <c r="C357" s="349"/>
      <c r="D357" s="295" t="s">
        <v>4248</v>
      </c>
      <c r="E357" s="345" t="s">
        <v>4249</v>
      </c>
      <c r="F357" s="457" t="s">
        <v>4250</v>
      </c>
      <c r="G357" s="584">
        <v>2.0</v>
      </c>
      <c r="H357" s="543">
        <v>2.0</v>
      </c>
      <c r="I357" s="273">
        <v>4.0</v>
      </c>
      <c r="J357" s="273">
        <v>10.0</v>
      </c>
      <c r="K357" s="273">
        <v>5.0</v>
      </c>
      <c r="L357" s="103" t="s">
        <v>137</v>
      </c>
      <c r="M357" s="104"/>
      <c r="N357" s="73"/>
      <c r="O357" s="73"/>
      <c r="P357" s="73"/>
      <c r="Q357" s="73"/>
      <c r="R357" s="73"/>
      <c r="S357" s="73"/>
      <c r="T357" s="73"/>
      <c r="U357" s="73"/>
      <c r="V357" s="73"/>
      <c r="W357" s="73"/>
      <c r="X357" s="73"/>
      <c r="Y357" s="73"/>
      <c r="Z357" s="73"/>
    </row>
    <row r="358" ht="11.25" customHeight="1">
      <c r="A358" s="175" t="s">
        <v>4809</v>
      </c>
      <c r="B358" s="271" t="s">
        <v>1839</v>
      </c>
      <c r="C358" s="347" t="s">
        <v>128</v>
      </c>
      <c r="D358" s="306" t="s">
        <v>4810</v>
      </c>
      <c r="E358" s="585" t="s">
        <v>4811</v>
      </c>
      <c r="F358" s="586" t="s">
        <v>4812</v>
      </c>
      <c r="G358" s="273">
        <v>1.0</v>
      </c>
      <c r="H358" s="273">
        <v>1.0</v>
      </c>
      <c r="I358" s="576">
        <v>6.0</v>
      </c>
      <c r="J358" s="576">
        <v>20.0</v>
      </c>
      <c r="K358" s="576">
        <v>20.0</v>
      </c>
      <c r="L358" s="103" t="s">
        <v>137</v>
      </c>
      <c r="M358" s="104"/>
      <c r="N358" s="73"/>
      <c r="O358" s="73"/>
      <c r="P358" s="73"/>
      <c r="Q358" s="73"/>
      <c r="R358" s="73"/>
      <c r="S358" s="73"/>
      <c r="T358" s="73"/>
      <c r="U358" s="73"/>
      <c r="V358" s="73"/>
      <c r="W358" s="73"/>
      <c r="X358" s="73"/>
      <c r="Y358" s="73"/>
      <c r="Z358" s="73"/>
    </row>
    <row r="359" ht="11.25" customHeight="1">
      <c r="A359" s="587"/>
      <c r="B359" s="344"/>
      <c r="C359" s="348"/>
      <c r="D359" s="295" t="s">
        <v>4813</v>
      </c>
      <c r="E359" s="291" t="s">
        <v>4814</v>
      </c>
      <c r="F359" s="295" t="s">
        <v>4815</v>
      </c>
      <c r="G359" s="273">
        <v>1.0</v>
      </c>
      <c r="H359" s="273">
        <v>1.0</v>
      </c>
      <c r="I359" s="576">
        <v>6.0</v>
      </c>
      <c r="J359" s="576">
        <v>10.0</v>
      </c>
      <c r="K359" s="576">
        <v>10.0</v>
      </c>
      <c r="L359" s="103" t="s">
        <v>137</v>
      </c>
      <c r="M359" s="104"/>
      <c r="N359" s="73"/>
      <c r="O359" s="73"/>
      <c r="P359" s="73"/>
      <c r="Q359" s="73"/>
      <c r="R359" s="73"/>
      <c r="S359" s="73"/>
      <c r="T359" s="73"/>
      <c r="U359" s="73"/>
      <c r="V359" s="73"/>
      <c r="W359" s="73"/>
      <c r="X359" s="73"/>
      <c r="Y359" s="73"/>
      <c r="Z359" s="73"/>
    </row>
    <row r="360" ht="11.25" customHeight="1">
      <c r="A360" s="588"/>
      <c r="B360" s="343"/>
      <c r="C360" s="349"/>
      <c r="D360" s="295" t="s">
        <v>4816</v>
      </c>
      <c r="E360" s="291" t="s">
        <v>4817</v>
      </c>
      <c r="F360" s="295" t="s">
        <v>4077</v>
      </c>
      <c r="G360" s="273">
        <v>1.0</v>
      </c>
      <c r="H360" s="273">
        <v>1.0</v>
      </c>
      <c r="I360" s="576">
        <v>6.0</v>
      </c>
      <c r="J360" s="576">
        <v>10.0</v>
      </c>
      <c r="K360" s="576">
        <v>10.0</v>
      </c>
      <c r="L360" s="103" t="s">
        <v>137</v>
      </c>
      <c r="M360" s="104"/>
      <c r="N360" s="73"/>
      <c r="O360" s="73"/>
      <c r="P360" s="73"/>
      <c r="Q360" s="73"/>
      <c r="R360" s="73"/>
      <c r="S360" s="73"/>
      <c r="T360" s="73"/>
      <c r="U360" s="73"/>
      <c r="V360" s="73"/>
      <c r="W360" s="73"/>
      <c r="X360" s="73"/>
      <c r="Y360" s="73"/>
      <c r="Z360" s="73"/>
    </row>
    <row r="361" ht="11.25" customHeight="1">
      <c r="A361" s="342" t="s">
        <v>4818</v>
      </c>
      <c r="B361" s="342" t="s">
        <v>4819</v>
      </c>
      <c r="C361" s="273" t="s">
        <v>128</v>
      </c>
      <c r="D361" s="334" t="s">
        <v>4820</v>
      </c>
      <c r="E361" s="291" t="s">
        <v>4821</v>
      </c>
      <c r="F361" s="295" t="s">
        <v>4077</v>
      </c>
      <c r="G361" s="273">
        <v>1.0</v>
      </c>
      <c r="H361" s="273">
        <v>1.0</v>
      </c>
      <c r="I361" s="576">
        <v>6.0</v>
      </c>
      <c r="J361" s="576">
        <v>10.0</v>
      </c>
      <c r="K361" s="576">
        <v>10.0</v>
      </c>
      <c r="L361" s="103" t="s">
        <v>137</v>
      </c>
      <c r="M361" s="104"/>
      <c r="N361" s="73"/>
      <c r="O361" s="73"/>
      <c r="P361" s="73"/>
      <c r="Q361" s="73"/>
      <c r="R361" s="73"/>
      <c r="S361" s="73"/>
      <c r="T361" s="73"/>
      <c r="U361" s="73"/>
      <c r="V361" s="73"/>
      <c r="W361" s="73"/>
      <c r="X361" s="73"/>
      <c r="Y361" s="73"/>
      <c r="Z361" s="73"/>
    </row>
    <row r="362" ht="11.25" customHeight="1">
      <c r="A362" s="343"/>
      <c r="B362" s="343"/>
      <c r="C362" s="343"/>
      <c r="D362" s="295" t="s">
        <v>4822</v>
      </c>
      <c r="E362" s="291" t="s">
        <v>4823</v>
      </c>
      <c r="F362" s="295" t="s">
        <v>4077</v>
      </c>
      <c r="G362" s="273">
        <v>1.0</v>
      </c>
      <c r="H362" s="273">
        <v>1.0</v>
      </c>
      <c r="I362" s="576">
        <v>6.0</v>
      </c>
      <c r="J362" s="576">
        <v>10.0</v>
      </c>
      <c r="K362" s="576">
        <v>10.0</v>
      </c>
      <c r="L362" s="103" t="s">
        <v>137</v>
      </c>
      <c r="M362" s="104"/>
      <c r="N362" s="73"/>
      <c r="O362" s="73"/>
      <c r="P362" s="73"/>
      <c r="Q362" s="73"/>
      <c r="R362" s="73"/>
      <c r="S362" s="73"/>
      <c r="T362" s="73"/>
      <c r="U362" s="73"/>
      <c r="V362" s="73"/>
      <c r="W362" s="73"/>
      <c r="X362" s="73"/>
      <c r="Y362" s="73"/>
      <c r="Z362" s="73"/>
    </row>
    <row r="363" ht="11.25" customHeight="1">
      <c r="A363" s="271" t="s">
        <v>4824</v>
      </c>
      <c r="B363" s="342" t="s">
        <v>1893</v>
      </c>
      <c r="C363" s="273" t="s">
        <v>128</v>
      </c>
      <c r="D363" s="295" t="s">
        <v>4825</v>
      </c>
      <c r="E363" s="291" t="s">
        <v>4826</v>
      </c>
      <c r="F363" s="589" t="s">
        <v>4827</v>
      </c>
      <c r="G363" s="161">
        <v>2.0</v>
      </c>
      <c r="H363" s="327">
        <v>2.0</v>
      </c>
      <c r="I363" s="97">
        <v>4.0</v>
      </c>
      <c r="J363" s="97">
        <v>20.0</v>
      </c>
      <c r="K363" s="97">
        <v>10.0</v>
      </c>
      <c r="L363" s="103" t="s">
        <v>137</v>
      </c>
      <c r="M363" s="104"/>
      <c r="N363" s="73"/>
      <c r="O363" s="73"/>
      <c r="P363" s="73"/>
      <c r="Q363" s="73"/>
      <c r="R363" s="73"/>
      <c r="S363" s="73"/>
      <c r="T363" s="73"/>
      <c r="U363" s="73"/>
      <c r="V363" s="73"/>
      <c r="W363" s="73"/>
      <c r="X363" s="73"/>
      <c r="Y363" s="73"/>
      <c r="Z363" s="73"/>
    </row>
    <row r="364" ht="11.25" customHeight="1">
      <c r="A364" s="344"/>
      <c r="B364" s="344"/>
      <c r="C364" s="344"/>
      <c r="D364" s="295" t="s">
        <v>4828</v>
      </c>
      <c r="E364" s="291" t="s">
        <v>4829</v>
      </c>
      <c r="F364" s="295" t="s">
        <v>4830</v>
      </c>
      <c r="G364" s="161">
        <v>2.0</v>
      </c>
      <c r="H364" s="327">
        <v>2.0</v>
      </c>
      <c r="I364" s="97">
        <v>4.0</v>
      </c>
      <c r="J364" s="97">
        <v>20.0</v>
      </c>
      <c r="K364" s="97">
        <v>10.0</v>
      </c>
      <c r="L364" s="103" t="s">
        <v>137</v>
      </c>
      <c r="M364" s="104"/>
      <c r="N364" s="73"/>
      <c r="O364" s="73"/>
      <c r="P364" s="73"/>
      <c r="Q364" s="73"/>
      <c r="R364" s="73"/>
      <c r="S364" s="73"/>
      <c r="T364" s="73"/>
      <c r="U364" s="73"/>
      <c r="V364" s="73"/>
      <c r="W364" s="73"/>
      <c r="X364" s="73"/>
      <c r="Y364" s="73"/>
      <c r="Z364" s="73"/>
    </row>
    <row r="365" ht="11.25" customHeight="1">
      <c r="A365" s="344"/>
      <c r="B365" s="344"/>
      <c r="C365" s="344"/>
      <c r="D365" s="295" t="s">
        <v>4831</v>
      </c>
      <c r="E365" s="291" t="s">
        <v>4832</v>
      </c>
      <c r="F365" s="295" t="s">
        <v>4077</v>
      </c>
      <c r="G365" s="161">
        <v>2.0</v>
      </c>
      <c r="H365" s="327">
        <v>2.0</v>
      </c>
      <c r="I365" s="97">
        <v>4.0</v>
      </c>
      <c r="J365" s="97">
        <v>10.0</v>
      </c>
      <c r="K365" s="97">
        <v>5.0</v>
      </c>
      <c r="L365" s="103" t="s">
        <v>137</v>
      </c>
      <c r="M365" s="104"/>
      <c r="N365" s="73"/>
      <c r="O365" s="73"/>
      <c r="P365" s="73"/>
      <c r="Q365" s="73"/>
      <c r="R365" s="73"/>
      <c r="S365" s="73"/>
      <c r="T365" s="73"/>
      <c r="U365" s="73"/>
      <c r="V365" s="73"/>
      <c r="W365" s="73"/>
      <c r="X365" s="73"/>
      <c r="Y365" s="73"/>
      <c r="Z365" s="73"/>
    </row>
    <row r="366" ht="11.25" customHeight="1">
      <c r="A366" s="344"/>
      <c r="B366" s="344"/>
      <c r="C366" s="344"/>
      <c r="D366" s="295" t="s">
        <v>4833</v>
      </c>
      <c r="E366" s="291" t="s">
        <v>4834</v>
      </c>
      <c r="F366" s="295" t="s">
        <v>4077</v>
      </c>
      <c r="G366" s="161">
        <v>2.0</v>
      </c>
      <c r="H366" s="327">
        <v>2.0</v>
      </c>
      <c r="I366" s="97">
        <v>4.0</v>
      </c>
      <c r="J366" s="97">
        <v>10.0</v>
      </c>
      <c r="K366" s="97">
        <v>5.0</v>
      </c>
      <c r="L366" s="103" t="s">
        <v>137</v>
      </c>
      <c r="M366" s="104"/>
      <c r="N366" s="73"/>
      <c r="O366" s="73"/>
      <c r="P366" s="73"/>
      <c r="Q366" s="73"/>
      <c r="R366" s="73"/>
      <c r="S366" s="73"/>
      <c r="T366" s="73"/>
      <c r="U366" s="73"/>
      <c r="V366" s="73"/>
      <c r="W366" s="73"/>
      <c r="X366" s="73"/>
      <c r="Y366" s="73"/>
      <c r="Z366" s="73"/>
    </row>
    <row r="367" ht="11.25" customHeight="1">
      <c r="A367" s="344"/>
      <c r="B367" s="344"/>
      <c r="C367" s="344"/>
      <c r="D367" s="295" t="s">
        <v>4835</v>
      </c>
      <c r="E367" s="291" t="s">
        <v>4836</v>
      </c>
      <c r="F367" s="295" t="s">
        <v>4837</v>
      </c>
      <c r="G367" s="161">
        <v>2.0</v>
      </c>
      <c r="H367" s="327">
        <v>2.0</v>
      </c>
      <c r="I367" s="97">
        <v>4.0</v>
      </c>
      <c r="J367" s="97">
        <v>10.0</v>
      </c>
      <c r="K367" s="97">
        <v>5.0</v>
      </c>
      <c r="L367" s="103" t="s">
        <v>137</v>
      </c>
      <c r="M367" s="104"/>
      <c r="N367" s="73"/>
      <c r="O367" s="73"/>
      <c r="P367" s="73"/>
      <c r="Q367" s="73"/>
      <c r="R367" s="73"/>
      <c r="S367" s="73"/>
      <c r="T367" s="73"/>
      <c r="U367" s="73"/>
      <c r="V367" s="73"/>
      <c r="W367" s="73"/>
      <c r="X367" s="73"/>
      <c r="Y367" s="73"/>
      <c r="Z367" s="73"/>
    </row>
    <row r="368" ht="11.25" customHeight="1">
      <c r="A368" s="343"/>
      <c r="B368" s="343"/>
      <c r="C368" s="343"/>
      <c r="D368" s="295" t="s">
        <v>4838</v>
      </c>
      <c r="E368" s="291" t="s">
        <v>4839</v>
      </c>
      <c r="F368" s="295" t="s">
        <v>4077</v>
      </c>
      <c r="G368" s="161">
        <v>2.0</v>
      </c>
      <c r="H368" s="327">
        <v>2.0</v>
      </c>
      <c r="I368" s="97">
        <v>4.0</v>
      </c>
      <c r="J368" s="97">
        <v>10.0</v>
      </c>
      <c r="K368" s="97">
        <v>5.0</v>
      </c>
      <c r="L368" s="103" t="s">
        <v>137</v>
      </c>
      <c r="M368" s="104"/>
      <c r="N368" s="73"/>
      <c r="O368" s="73"/>
      <c r="P368" s="73"/>
      <c r="Q368" s="73"/>
      <c r="R368" s="73"/>
      <c r="S368" s="73"/>
      <c r="T368" s="73"/>
      <c r="U368" s="73"/>
      <c r="V368" s="73"/>
      <c r="W368" s="73"/>
      <c r="X368" s="73"/>
      <c r="Y368" s="73"/>
      <c r="Z368" s="73"/>
    </row>
    <row r="369" ht="11.25" customHeight="1">
      <c r="A369" s="342" t="s">
        <v>4840</v>
      </c>
      <c r="B369" s="342" t="s">
        <v>1910</v>
      </c>
      <c r="C369" s="273" t="s">
        <v>128</v>
      </c>
      <c r="D369" s="295" t="s">
        <v>4841</v>
      </c>
      <c r="E369" s="291" t="s">
        <v>4842</v>
      </c>
      <c r="F369" s="295" t="s">
        <v>4843</v>
      </c>
      <c r="G369" s="161">
        <v>1.0</v>
      </c>
      <c r="H369" s="327">
        <v>1.0</v>
      </c>
      <c r="I369" s="97">
        <v>3.0</v>
      </c>
      <c r="J369" s="97">
        <v>20.0</v>
      </c>
      <c r="K369" s="97">
        <v>20.0</v>
      </c>
      <c r="L369" s="103" t="s">
        <v>137</v>
      </c>
      <c r="M369" s="104"/>
      <c r="N369" s="73"/>
      <c r="O369" s="73"/>
      <c r="P369" s="73"/>
      <c r="Q369" s="73"/>
      <c r="R369" s="73"/>
      <c r="S369" s="73"/>
      <c r="T369" s="73"/>
      <c r="U369" s="73"/>
      <c r="V369" s="73"/>
      <c r="W369" s="73"/>
      <c r="X369" s="73"/>
      <c r="Y369" s="73"/>
      <c r="Z369" s="73"/>
    </row>
    <row r="370" ht="11.25" customHeight="1">
      <c r="A370" s="344"/>
      <c r="B370" s="344"/>
      <c r="C370" s="344"/>
      <c r="D370" s="295" t="s">
        <v>4844</v>
      </c>
      <c r="E370" s="291" t="s">
        <v>4845</v>
      </c>
      <c r="F370" s="295" t="s">
        <v>4846</v>
      </c>
      <c r="G370" s="161">
        <v>1.0</v>
      </c>
      <c r="H370" s="327">
        <v>1.0</v>
      </c>
      <c r="I370" s="97">
        <v>3.0</v>
      </c>
      <c r="J370" s="97">
        <v>20.0</v>
      </c>
      <c r="K370" s="97">
        <v>20.0</v>
      </c>
      <c r="L370" s="103" t="s">
        <v>137</v>
      </c>
      <c r="M370" s="104"/>
      <c r="N370" s="73"/>
      <c r="O370" s="73"/>
      <c r="P370" s="73"/>
      <c r="Q370" s="73"/>
      <c r="R370" s="73"/>
      <c r="S370" s="73"/>
      <c r="T370" s="73"/>
      <c r="U370" s="73"/>
      <c r="V370" s="73"/>
      <c r="W370" s="73"/>
      <c r="X370" s="73"/>
      <c r="Y370" s="73"/>
      <c r="Z370" s="73"/>
    </row>
    <row r="371" ht="11.25" customHeight="1">
      <c r="A371" s="344"/>
      <c r="B371" s="344"/>
      <c r="C371" s="344"/>
      <c r="D371" s="306" t="s">
        <v>4847</v>
      </c>
      <c r="E371" s="578" t="s">
        <v>4848</v>
      </c>
      <c r="F371" s="306" t="s">
        <v>4849</v>
      </c>
      <c r="G371" s="584">
        <v>1.0</v>
      </c>
      <c r="H371" s="590">
        <v>1.0</v>
      </c>
      <c r="I371" s="273">
        <v>3.0</v>
      </c>
      <c r="J371" s="273">
        <v>20.0</v>
      </c>
      <c r="K371" s="273">
        <v>20.0</v>
      </c>
      <c r="L371" s="103" t="s">
        <v>137</v>
      </c>
      <c r="M371" s="104"/>
      <c r="N371" s="73"/>
      <c r="O371" s="73"/>
      <c r="P371" s="73"/>
      <c r="Q371" s="73"/>
      <c r="R371" s="73"/>
      <c r="S371" s="73"/>
      <c r="T371" s="73"/>
      <c r="U371" s="73"/>
      <c r="V371" s="73"/>
      <c r="W371" s="73"/>
      <c r="X371" s="73"/>
      <c r="Y371" s="73"/>
      <c r="Z371" s="73"/>
    </row>
    <row r="372" ht="11.25" customHeight="1">
      <c r="A372" s="135" t="s">
        <v>4850</v>
      </c>
      <c r="B372" s="346" t="s">
        <v>4851</v>
      </c>
      <c r="C372" s="97" t="s">
        <v>128</v>
      </c>
      <c r="D372" s="295" t="s">
        <v>4852</v>
      </c>
      <c r="E372" s="291" t="s">
        <v>4853</v>
      </c>
      <c r="F372" s="295" t="s">
        <v>4854</v>
      </c>
      <c r="G372" s="161">
        <v>2.0</v>
      </c>
      <c r="H372" s="327">
        <v>2.0</v>
      </c>
      <c r="I372" s="97">
        <v>2.0</v>
      </c>
      <c r="J372" s="97">
        <v>20.0</v>
      </c>
      <c r="K372" s="97">
        <v>10.0</v>
      </c>
      <c r="L372" s="103" t="s">
        <v>137</v>
      </c>
      <c r="M372" s="104"/>
      <c r="N372" s="73"/>
      <c r="O372" s="73"/>
      <c r="P372" s="73"/>
      <c r="Q372" s="73"/>
      <c r="R372" s="73"/>
      <c r="S372" s="73"/>
      <c r="T372" s="73"/>
      <c r="U372" s="73"/>
      <c r="V372" s="73"/>
      <c r="W372" s="73"/>
      <c r="X372" s="73"/>
      <c r="Y372" s="73"/>
      <c r="Z372" s="73"/>
    </row>
    <row r="373" ht="11.25" customHeight="1">
      <c r="A373" s="591" t="s">
        <v>4855</v>
      </c>
      <c r="B373" s="574" t="s">
        <v>4856</v>
      </c>
      <c r="C373" s="273" t="s">
        <v>128</v>
      </c>
      <c r="D373" s="295" t="s">
        <v>4857</v>
      </c>
      <c r="E373" s="291" t="s">
        <v>4858</v>
      </c>
      <c r="F373" s="295" t="s">
        <v>4077</v>
      </c>
      <c r="G373" s="161">
        <v>2.0</v>
      </c>
      <c r="H373" s="327">
        <v>1.0</v>
      </c>
      <c r="I373" s="97">
        <v>4.0</v>
      </c>
      <c r="J373" s="97">
        <v>10.0</v>
      </c>
      <c r="K373" s="97">
        <v>5.0</v>
      </c>
      <c r="L373" s="103" t="s">
        <v>137</v>
      </c>
      <c r="M373" s="104"/>
      <c r="N373" s="73"/>
      <c r="O373" s="73"/>
      <c r="P373" s="73"/>
      <c r="Q373" s="73"/>
      <c r="R373" s="73"/>
      <c r="S373" s="73"/>
      <c r="T373" s="73"/>
      <c r="U373" s="73"/>
      <c r="V373" s="73"/>
      <c r="W373" s="73"/>
      <c r="X373" s="73"/>
      <c r="Y373" s="73"/>
      <c r="Z373" s="73"/>
    </row>
    <row r="374" ht="11.25" customHeight="1">
      <c r="B374" s="587"/>
      <c r="C374" s="344"/>
      <c r="D374" s="295" t="s">
        <v>4859</v>
      </c>
      <c r="E374" s="291" t="s">
        <v>4860</v>
      </c>
      <c r="F374" s="295" t="s">
        <v>4077</v>
      </c>
      <c r="G374" s="161">
        <v>2.0</v>
      </c>
      <c r="H374" s="327">
        <v>1.0</v>
      </c>
      <c r="I374" s="97">
        <v>4.0</v>
      </c>
      <c r="J374" s="97">
        <v>10.0</v>
      </c>
      <c r="K374" s="97">
        <v>5.0</v>
      </c>
      <c r="L374" s="103" t="s">
        <v>137</v>
      </c>
      <c r="M374" s="104"/>
      <c r="N374" s="73"/>
      <c r="O374" s="73"/>
      <c r="P374" s="73"/>
      <c r="Q374" s="73"/>
      <c r="R374" s="73"/>
      <c r="S374" s="73"/>
      <c r="T374" s="73"/>
      <c r="U374" s="73"/>
      <c r="V374" s="73"/>
      <c r="W374" s="73"/>
      <c r="X374" s="73"/>
      <c r="Y374" s="73"/>
      <c r="Z374" s="73"/>
    </row>
    <row r="375" ht="11.25" customHeight="1">
      <c r="A375" s="592"/>
      <c r="B375" s="588"/>
      <c r="C375" s="343"/>
      <c r="D375" s="295" t="s">
        <v>4861</v>
      </c>
      <c r="E375" s="291" t="s">
        <v>4862</v>
      </c>
      <c r="F375" s="295" t="s">
        <v>4863</v>
      </c>
      <c r="G375" s="161">
        <v>2.0</v>
      </c>
      <c r="H375" s="327">
        <v>1.0</v>
      </c>
      <c r="I375" s="97">
        <v>4.0</v>
      </c>
      <c r="J375" s="97">
        <v>20.0</v>
      </c>
      <c r="K375" s="97">
        <v>10.0</v>
      </c>
      <c r="L375" s="103" t="s">
        <v>137</v>
      </c>
      <c r="M375" s="104"/>
      <c r="N375" s="73"/>
      <c r="O375" s="73"/>
      <c r="P375" s="73"/>
      <c r="Q375" s="73"/>
      <c r="R375" s="73"/>
      <c r="S375" s="73"/>
      <c r="T375" s="73"/>
      <c r="U375" s="73"/>
      <c r="V375" s="73"/>
      <c r="W375" s="73"/>
      <c r="X375" s="73"/>
      <c r="Y375" s="73"/>
      <c r="Z375" s="73"/>
    </row>
    <row r="376" ht="11.25" customHeight="1">
      <c r="A376" s="346" t="s">
        <v>4864</v>
      </c>
      <c r="B376" s="593" t="s">
        <v>4865</v>
      </c>
      <c r="C376" s="97" t="s">
        <v>128</v>
      </c>
      <c r="D376" s="295" t="s">
        <v>4253</v>
      </c>
      <c r="E376" s="291" t="s">
        <v>4254</v>
      </c>
      <c r="F376" s="295" t="s">
        <v>4077</v>
      </c>
      <c r="G376" s="161">
        <v>4.0</v>
      </c>
      <c r="H376" s="327">
        <v>4.0</v>
      </c>
      <c r="I376" s="97">
        <v>6.0</v>
      </c>
      <c r="J376" s="97">
        <v>10.0</v>
      </c>
      <c r="K376" s="97">
        <v>2.5</v>
      </c>
      <c r="L376" s="103" t="s">
        <v>137</v>
      </c>
      <c r="M376" s="104"/>
      <c r="N376" s="73"/>
      <c r="O376" s="73"/>
      <c r="P376" s="73"/>
      <c r="Q376" s="73"/>
      <c r="R376" s="73"/>
      <c r="S376" s="73"/>
      <c r="T376" s="73"/>
      <c r="U376" s="73"/>
      <c r="V376" s="73"/>
      <c r="W376" s="73"/>
      <c r="X376" s="73"/>
      <c r="Y376" s="73"/>
      <c r="Z376" s="73"/>
    </row>
    <row r="377" ht="11.25" customHeight="1">
      <c r="A377" s="346" t="s">
        <v>4866</v>
      </c>
      <c r="B377" s="593" t="s">
        <v>4867</v>
      </c>
      <c r="C377" s="97" t="s">
        <v>128</v>
      </c>
      <c r="D377" s="295" t="s">
        <v>4868</v>
      </c>
      <c r="E377" s="291" t="s">
        <v>4869</v>
      </c>
      <c r="F377" s="295" t="s">
        <v>4870</v>
      </c>
      <c r="G377" s="161">
        <v>2.0</v>
      </c>
      <c r="H377" s="327">
        <v>1.0</v>
      </c>
      <c r="I377" s="97">
        <v>2.0</v>
      </c>
      <c r="J377" s="97">
        <v>20.0</v>
      </c>
      <c r="K377" s="97">
        <v>10.0</v>
      </c>
      <c r="L377" s="103" t="s">
        <v>137</v>
      </c>
      <c r="M377" s="104"/>
      <c r="N377" s="73"/>
      <c r="O377" s="73"/>
      <c r="P377" s="73"/>
      <c r="Q377" s="73"/>
      <c r="R377" s="73"/>
      <c r="S377" s="73"/>
      <c r="T377" s="73"/>
      <c r="U377" s="73"/>
      <c r="V377" s="73"/>
      <c r="W377" s="73"/>
      <c r="X377" s="73"/>
      <c r="Y377" s="73"/>
      <c r="Z377" s="73"/>
    </row>
    <row r="378" ht="11.25" customHeight="1">
      <c r="A378" s="135" t="s">
        <v>1939</v>
      </c>
      <c r="B378" s="135" t="s">
        <v>1940</v>
      </c>
      <c r="C378" s="97" t="s">
        <v>128</v>
      </c>
      <c r="D378" s="135" t="s">
        <v>4871</v>
      </c>
      <c r="E378" s="130" t="s">
        <v>4872</v>
      </c>
      <c r="F378" s="135" t="s">
        <v>4873</v>
      </c>
      <c r="G378" s="97">
        <v>1.0</v>
      </c>
      <c r="H378" s="97">
        <v>1.0</v>
      </c>
      <c r="I378" s="97">
        <v>4.0</v>
      </c>
      <c r="J378" s="97">
        <v>10.0</v>
      </c>
      <c r="K378" s="97">
        <v>10.0</v>
      </c>
      <c r="L378" s="103" t="s">
        <v>142</v>
      </c>
      <c r="M378" s="104"/>
      <c r="N378" s="73"/>
      <c r="O378" s="73"/>
      <c r="P378" s="73"/>
      <c r="Q378" s="73"/>
      <c r="R378" s="73"/>
      <c r="S378" s="73"/>
      <c r="T378" s="73"/>
      <c r="U378" s="73"/>
      <c r="V378" s="73"/>
      <c r="W378" s="73"/>
      <c r="X378" s="73"/>
      <c r="Y378" s="73"/>
      <c r="Z378" s="73"/>
    </row>
    <row r="379" ht="11.25" customHeight="1">
      <c r="A379" s="135" t="s">
        <v>1939</v>
      </c>
      <c r="B379" s="135" t="s">
        <v>1940</v>
      </c>
      <c r="C379" s="97" t="s">
        <v>128</v>
      </c>
      <c r="D379" s="90" t="s">
        <v>4874</v>
      </c>
      <c r="E379" s="90" t="s">
        <v>4875</v>
      </c>
      <c r="F379" s="90" t="s">
        <v>4876</v>
      </c>
      <c r="G379" s="220">
        <v>1.0</v>
      </c>
      <c r="H379" s="97">
        <v>1.0</v>
      </c>
      <c r="I379" s="97">
        <v>4.0</v>
      </c>
      <c r="J379" s="97">
        <v>20.0</v>
      </c>
      <c r="K379" s="97">
        <v>20.0</v>
      </c>
      <c r="L379" s="103" t="s">
        <v>142</v>
      </c>
      <c r="M379" s="104"/>
      <c r="N379" s="73"/>
      <c r="O379" s="73"/>
      <c r="P379" s="73"/>
      <c r="Q379" s="73"/>
      <c r="R379" s="73"/>
      <c r="S379" s="73"/>
      <c r="T379" s="73"/>
      <c r="U379" s="73"/>
      <c r="V379" s="73"/>
      <c r="W379" s="73"/>
      <c r="X379" s="73"/>
      <c r="Y379" s="73"/>
      <c r="Z379" s="73"/>
    </row>
    <row r="380" ht="11.25" customHeight="1">
      <c r="A380" s="135" t="s">
        <v>4877</v>
      </c>
      <c r="B380" s="135" t="s">
        <v>4878</v>
      </c>
      <c r="C380" s="97" t="s">
        <v>128</v>
      </c>
      <c r="D380" s="135" t="s">
        <v>4879</v>
      </c>
      <c r="E380" s="130" t="s">
        <v>4880</v>
      </c>
      <c r="F380" s="135" t="s">
        <v>4881</v>
      </c>
      <c r="G380" s="97">
        <v>1.0</v>
      </c>
      <c r="H380" s="97">
        <v>1.0</v>
      </c>
      <c r="I380" s="97">
        <v>1.0</v>
      </c>
      <c r="J380" s="97">
        <v>20.0</v>
      </c>
      <c r="K380" s="97">
        <v>20.0</v>
      </c>
      <c r="L380" s="103" t="s">
        <v>142</v>
      </c>
      <c r="M380" s="104"/>
      <c r="N380" s="73"/>
      <c r="O380" s="73"/>
      <c r="P380" s="73"/>
      <c r="Q380" s="73"/>
      <c r="R380" s="73"/>
      <c r="S380" s="73"/>
      <c r="T380" s="73"/>
      <c r="U380" s="73"/>
      <c r="V380" s="73"/>
      <c r="W380" s="73"/>
      <c r="X380" s="73"/>
      <c r="Y380" s="73"/>
      <c r="Z380" s="73"/>
    </row>
    <row r="381" ht="11.25" customHeight="1">
      <c r="A381" s="135" t="s">
        <v>4877</v>
      </c>
      <c r="B381" s="295" t="s">
        <v>4882</v>
      </c>
      <c r="C381" s="97" t="s">
        <v>128</v>
      </c>
      <c r="D381" s="135" t="s">
        <v>4883</v>
      </c>
      <c r="E381" s="135" t="s">
        <v>4884</v>
      </c>
      <c r="F381" s="135" t="s">
        <v>4885</v>
      </c>
      <c r="G381" s="97">
        <v>1.0</v>
      </c>
      <c r="H381" s="97">
        <v>1.0</v>
      </c>
      <c r="I381" s="97">
        <v>1.0</v>
      </c>
      <c r="J381" s="97">
        <v>20.0</v>
      </c>
      <c r="K381" s="97">
        <v>20.0</v>
      </c>
      <c r="L381" s="103" t="s">
        <v>142</v>
      </c>
      <c r="M381" s="104"/>
      <c r="N381" s="73"/>
      <c r="O381" s="73"/>
      <c r="P381" s="73"/>
      <c r="Q381" s="73"/>
      <c r="R381" s="73"/>
      <c r="S381" s="73"/>
      <c r="T381" s="73"/>
      <c r="U381" s="73"/>
      <c r="V381" s="73"/>
      <c r="W381" s="73"/>
      <c r="X381" s="73"/>
      <c r="Y381" s="73"/>
      <c r="Z381" s="73"/>
    </row>
    <row r="382" ht="11.25" customHeight="1">
      <c r="A382" s="135" t="s">
        <v>4886</v>
      </c>
      <c r="B382" s="295" t="s">
        <v>4887</v>
      </c>
      <c r="C382" s="97" t="s">
        <v>128</v>
      </c>
      <c r="D382" s="135" t="s">
        <v>4888</v>
      </c>
      <c r="E382" s="135" t="s">
        <v>4884</v>
      </c>
      <c r="F382" s="135" t="s">
        <v>4885</v>
      </c>
      <c r="G382" s="97">
        <v>1.0</v>
      </c>
      <c r="H382" s="97">
        <v>1.0</v>
      </c>
      <c r="I382" s="97">
        <v>3.0</v>
      </c>
      <c r="J382" s="97">
        <v>20.0</v>
      </c>
      <c r="K382" s="97">
        <f>20/3</f>
        <v>6.666666667</v>
      </c>
      <c r="L382" s="103" t="s">
        <v>142</v>
      </c>
      <c r="M382" s="104"/>
      <c r="N382" s="73"/>
      <c r="O382" s="73"/>
      <c r="P382" s="73"/>
      <c r="Q382" s="73"/>
      <c r="R382" s="73"/>
      <c r="S382" s="73"/>
      <c r="T382" s="73"/>
      <c r="U382" s="73"/>
      <c r="V382" s="73"/>
      <c r="W382" s="73"/>
      <c r="X382" s="73"/>
      <c r="Y382" s="73"/>
      <c r="Z382" s="73"/>
    </row>
    <row r="383" ht="11.25" customHeight="1">
      <c r="A383" s="135" t="s">
        <v>4889</v>
      </c>
      <c r="B383" s="295" t="s">
        <v>4890</v>
      </c>
      <c r="C383" s="97" t="s">
        <v>128</v>
      </c>
      <c r="D383" s="295" t="s">
        <v>4891</v>
      </c>
      <c r="E383" s="295" t="s">
        <v>4892</v>
      </c>
      <c r="F383" s="295" t="s">
        <v>4893</v>
      </c>
      <c r="G383" s="97">
        <v>2.0</v>
      </c>
      <c r="H383" s="97">
        <v>2.0</v>
      </c>
      <c r="I383" s="97">
        <v>2.0</v>
      </c>
      <c r="J383" s="97">
        <v>20.0</v>
      </c>
      <c r="K383" s="97">
        <v>10.0</v>
      </c>
      <c r="L383" s="103" t="s">
        <v>142</v>
      </c>
      <c r="M383" s="104"/>
      <c r="N383" s="73"/>
      <c r="O383" s="73"/>
      <c r="P383" s="73"/>
      <c r="Q383" s="73"/>
      <c r="R383" s="73"/>
      <c r="S383" s="73"/>
      <c r="T383" s="73"/>
      <c r="U383" s="73"/>
      <c r="V383" s="73"/>
      <c r="W383" s="73"/>
      <c r="X383" s="73"/>
      <c r="Y383" s="73"/>
      <c r="Z383" s="73"/>
    </row>
    <row r="384" ht="11.25" customHeight="1">
      <c r="A384" s="135" t="s">
        <v>4894</v>
      </c>
      <c r="B384" s="135" t="s">
        <v>4895</v>
      </c>
      <c r="C384" s="97" t="s">
        <v>128</v>
      </c>
      <c r="D384" s="135" t="s">
        <v>4896</v>
      </c>
      <c r="E384" s="304" t="s">
        <v>4897</v>
      </c>
      <c r="F384" s="135" t="s">
        <v>4898</v>
      </c>
      <c r="G384" s="97">
        <v>1.0</v>
      </c>
      <c r="H384" s="294">
        <v>1.0</v>
      </c>
      <c r="I384" s="101">
        <v>1.0</v>
      </c>
      <c r="J384" s="101">
        <v>20.0</v>
      </c>
      <c r="K384" s="101">
        <v>20.0</v>
      </c>
      <c r="L384" s="103" t="s">
        <v>143</v>
      </c>
      <c r="M384" s="104"/>
      <c r="N384" s="73"/>
      <c r="O384" s="73"/>
      <c r="P384" s="73"/>
      <c r="Q384" s="73"/>
      <c r="R384" s="73"/>
      <c r="S384" s="73"/>
      <c r="T384" s="73"/>
      <c r="U384" s="73"/>
      <c r="V384" s="73"/>
      <c r="W384" s="73"/>
      <c r="X384" s="73"/>
      <c r="Y384" s="73"/>
      <c r="Z384" s="73"/>
    </row>
    <row r="385" ht="11.25" customHeight="1">
      <c r="A385" s="295"/>
      <c r="B385" s="295" t="s">
        <v>4899</v>
      </c>
      <c r="C385" s="160" t="s">
        <v>128</v>
      </c>
      <c r="D385" s="90" t="s">
        <v>4900</v>
      </c>
      <c r="E385" s="547" t="s">
        <v>4901</v>
      </c>
      <c r="F385" s="90" t="s">
        <v>4902</v>
      </c>
      <c r="G385" s="220">
        <v>1.0</v>
      </c>
      <c r="H385" s="541">
        <v>1.0</v>
      </c>
      <c r="I385" s="202">
        <v>1.0</v>
      </c>
      <c r="J385" s="202">
        <v>20.0</v>
      </c>
      <c r="K385" s="202">
        <v>20.0</v>
      </c>
      <c r="L385" s="103" t="s">
        <v>143</v>
      </c>
      <c r="M385" s="104"/>
      <c r="N385" s="73"/>
      <c r="O385" s="73"/>
      <c r="P385" s="73"/>
      <c r="Q385" s="73"/>
      <c r="R385" s="73"/>
      <c r="S385" s="73"/>
      <c r="T385" s="73"/>
      <c r="U385" s="73"/>
      <c r="V385" s="73"/>
      <c r="W385" s="73"/>
      <c r="X385" s="73"/>
      <c r="Y385" s="73"/>
      <c r="Z385" s="73"/>
    </row>
    <row r="386" ht="11.25" customHeight="1">
      <c r="A386" s="295"/>
      <c r="B386" s="295" t="s">
        <v>4903</v>
      </c>
      <c r="C386" s="160" t="s">
        <v>128</v>
      </c>
      <c r="D386" s="135" t="s">
        <v>4900</v>
      </c>
      <c r="E386" s="304" t="s">
        <v>4901</v>
      </c>
      <c r="F386" s="135" t="s">
        <v>4902</v>
      </c>
      <c r="G386" s="98">
        <v>1.0</v>
      </c>
      <c r="H386" s="316">
        <v>1.0</v>
      </c>
      <c r="I386" s="202">
        <v>1.0</v>
      </c>
      <c r="J386" s="202">
        <v>20.0</v>
      </c>
      <c r="K386" s="202">
        <v>20.0</v>
      </c>
      <c r="L386" s="103" t="s">
        <v>143</v>
      </c>
      <c r="M386" s="104"/>
      <c r="N386" s="73"/>
      <c r="O386" s="73"/>
      <c r="P386" s="73"/>
      <c r="Q386" s="73"/>
      <c r="R386" s="73"/>
      <c r="S386" s="73"/>
      <c r="T386" s="73"/>
      <c r="U386" s="73"/>
      <c r="V386" s="73"/>
      <c r="W386" s="73"/>
      <c r="X386" s="73"/>
      <c r="Y386" s="73"/>
      <c r="Z386" s="73"/>
    </row>
    <row r="387" ht="11.25" customHeight="1">
      <c r="A387" s="295"/>
      <c r="B387" s="295" t="s">
        <v>4904</v>
      </c>
      <c r="C387" s="160" t="s">
        <v>128</v>
      </c>
      <c r="D387" s="135" t="s">
        <v>4900</v>
      </c>
      <c r="E387" s="304" t="s">
        <v>4901</v>
      </c>
      <c r="F387" s="135" t="s">
        <v>4902</v>
      </c>
      <c r="G387" s="98">
        <v>1.0</v>
      </c>
      <c r="H387" s="316">
        <v>1.0</v>
      </c>
      <c r="I387" s="202">
        <v>1.0</v>
      </c>
      <c r="J387" s="202">
        <v>20.0</v>
      </c>
      <c r="K387" s="202">
        <v>20.0</v>
      </c>
      <c r="L387" s="103" t="s">
        <v>143</v>
      </c>
      <c r="M387" s="104"/>
      <c r="N387" s="73"/>
      <c r="O387" s="73"/>
      <c r="P387" s="73"/>
      <c r="Q387" s="73"/>
      <c r="R387" s="73"/>
      <c r="S387" s="73"/>
      <c r="T387" s="73"/>
      <c r="U387" s="73"/>
      <c r="V387" s="73"/>
      <c r="W387" s="73"/>
      <c r="X387" s="73"/>
      <c r="Y387" s="73"/>
      <c r="Z387" s="73"/>
    </row>
    <row r="388" ht="11.25" customHeight="1">
      <c r="A388" s="295"/>
      <c r="B388" s="295" t="s">
        <v>4905</v>
      </c>
      <c r="C388" s="160" t="s">
        <v>128</v>
      </c>
      <c r="D388" s="295" t="s">
        <v>4900</v>
      </c>
      <c r="E388" s="304" t="s">
        <v>4901</v>
      </c>
      <c r="F388" s="295" t="s">
        <v>4902</v>
      </c>
      <c r="G388" s="161">
        <v>2.0</v>
      </c>
      <c r="H388" s="305">
        <v>2.0</v>
      </c>
      <c r="I388" s="202">
        <v>2.0</v>
      </c>
      <c r="J388" s="202">
        <v>20.0</v>
      </c>
      <c r="K388" s="202">
        <v>10.0</v>
      </c>
      <c r="L388" s="103" t="s">
        <v>143</v>
      </c>
      <c r="M388" s="104"/>
      <c r="N388" s="73"/>
      <c r="O388" s="73"/>
      <c r="P388" s="73"/>
      <c r="Q388" s="73"/>
      <c r="R388" s="73"/>
      <c r="S388" s="73"/>
      <c r="T388" s="73"/>
      <c r="U388" s="73"/>
      <c r="V388" s="73"/>
      <c r="W388" s="73"/>
      <c r="X388" s="73"/>
      <c r="Y388" s="73"/>
      <c r="Z388" s="73"/>
    </row>
    <row r="389" ht="11.25" customHeight="1">
      <c r="A389" s="295"/>
      <c r="B389" s="295" t="s">
        <v>4906</v>
      </c>
      <c r="C389" s="160" t="s">
        <v>128</v>
      </c>
      <c r="D389" s="295" t="s">
        <v>4900</v>
      </c>
      <c r="E389" s="304" t="s">
        <v>4901</v>
      </c>
      <c r="F389" s="295" t="s">
        <v>4902</v>
      </c>
      <c r="G389" s="161">
        <v>3.0</v>
      </c>
      <c r="H389" s="305">
        <v>3.0</v>
      </c>
      <c r="I389" s="5">
        <v>3.0</v>
      </c>
      <c r="J389" s="5">
        <v>20.0</v>
      </c>
      <c r="K389" s="5">
        <v>6.66</v>
      </c>
      <c r="L389" s="103" t="s">
        <v>143</v>
      </c>
      <c r="M389" s="104"/>
      <c r="N389" s="73"/>
      <c r="O389" s="73"/>
      <c r="P389" s="73"/>
      <c r="Q389" s="73"/>
      <c r="R389" s="73"/>
      <c r="S389" s="73"/>
      <c r="T389" s="73"/>
      <c r="U389" s="73"/>
      <c r="V389" s="73"/>
      <c r="W389" s="73"/>
      <c r="X389" s="73"/>
      <c r="Y389" s="73"/>
      <c r="Z389" s="73"/>
    </row>
    <row r="390" ht="11.25" customHeight="1">
      <c r="A390" s="523" t="s">
        <v>4907</v>
      </c>
      <c r="B390" s="523" t="s">
        <v>1998</v>
      </c>
      <c r="C390" s="121" t="s">
        <v>128</v>
      </c>
      <c r="D390" s="135" t="s">
        <v>4908</v>
      </c>
      <c r="E390" s="135" t="s">
        <v>4909</v>
      </c>
      <c r="F390" s="135" t="s">
        <v>4077</v>
      </c>
      <c r="G390" s="122">
        <v>4.0</v>
      </c>
      <c r="H390" s="121">
        <v>1.0</v>
      </c>
      <c r="I390" s="121">
        <v>8.0</v>
      </c>
      <c r="J390" s="121">
        <v>10.0</v>
      </c>
      <c r="K390" s="121">
        <v>2.5</v>
      </c>
      <c r="L390" s="223" t="s">
        <v>146</v>
      </c>
      <c r="M390" s="1"/>
      <c r="N390" s="73"/>
      <c r="O390" s="73"/>
      <c r="P390" s="73"/>
      <c r="Q390" s="73"/>
      <c r="R390" s="73"/>
      <c r="S390" s="73"/>
      <c r="T390" s="73"/>
      <c r="U390" s="73"/>
      <c r="V390" s="73"/>
      <c r="W390" s="73"/>
      <c r="X390" s="73"/>
      <c r="Y390" s="73"/>
      <c r="Z390" s="73"/>
    </row>
    <row r="391" ht="11.25" customHeight="1">
      <c r="A391" s="135" t="s">
        <v>4910</v>
      </c>
      <c r="B391" s="135" t="s">
        <v>1998</v>
      </c>
      <c r="C391" s="97" t="s">
        <v>128</v>
      </c>
      <c r="D391" s="90" t="s">
        <v>4911</v>
      </c>
      <c r="E391" s="90" t="s">
        <v>4912</v>
      </c>
      <c r="F391" s="135" t="s">
        <v>4077</v>
      </c>
      <c r="G391" s="98">
        <v>4.0</v>
      </c>
      <c r="H391" s="97">
        <v>1.0</v>
      </c>
      <c r="I391" s="97">
        <v>8.0</v>
      </c>
      <c r="J391" s="97">
        <v>20.0</v>
      </c>
      <c r="K391" s="97">
        <v>2.5</v>
      </c>
      <c r="L391" s="223" t="s">
        <v>146</v>
      </c>
      <c r="M391" s="1"/>
      <c r="N391" s="73"/>
      <c r="O391" s="73"/>
      <c r="P391" s="73"/>
      <c r="Q391" s="73"/>
      <c r="R391" s="73"/>
      <c r="S391" s="73"/>
      <c r="T391" s="73"/>
      <c r="U391" s="73"/>
      <c r="V391" s="73"/>
      <c r="W391" s="73"/>
      <c r="X391" s="73"/>
      <c r="Y391" s="73"/>
      <c r="Z391" s="73"/>
    </row>
    <row r="392" ht="11.25" customHeight="1">
      <c r="A392" s="135" t="s">
        <v>4913</v>
      </c>
      <c r="B392" s="135" t="s">
        <v>1998</v>
      </c>
      <c r="C392" s="97" t="s">
        <v>128</v>
      </c>
      <c r="D392" s="135" t="s">
        <v>4914</v>
      </c>
      <c r="E392" s="135" t="s">
        <v>4915</v>
      </c>
      <c r="F392" s="135" t="s">
        <v>4077</v>
      </c>
      <c r="G392" s="98">
        <v>4.0</v>
      </c>
      <c r="H392" s="97">
        <v>1.0</v>
      </c>
      <c r="I392" s="97">
        <v>8.0</v>
      </c>
      <c r="J392" s="97">
        <v>20.0</v>
      </c>
      <c r="K392" s="97">
        <v>2.5</v>
      </c>
      <c r="L392" s="223" t="s">
        <v>146</v>
      </c>
      <c r="M392" s="1"/>
      <c r="N392" s="73"/>
      <c r="O392" s="73"/>
      <c r="P392" s="73"/>
      <c r="Q392" s="73"/>
      <c r="R392" s="73"/>
      <c r="S392" s="73"/>
      <c r="T392" s="73"/>
      <c r="U392" s="73"/>
      <c r="V392" s="73"/>
      <c r="W392" s="73"/>
      <c r="X392" s="73"/>
      <c r="Y392" s="73"/>
      <c r="Z392" s="73"/>
    </row>
    <row r="393" ht="11.25" customHeight="1">
      <c r="A393" s="135" t="s">
        <v>4916</v>
      </c>
      <c r="B393" s="135" t="s">
        <v>1998</v>
      </c>
      <c r="C393" s="97" t="s">
        <v>128</v>
      </c>
      <c r="D393" s="135" t="s">
        <v>4917</v>
      </c>
      <c r="E393" s="135" t="s">
        <v>4915</v>
      </c>
      <c r="F393" s="135" t="s">
        <v>4077</v>
      </c>
      <c r="G393" s="98">
        <v>4.0</v>
      </c>
      <c r="H393" s="97">
        <v>1.0</v>
      </c>
      <c r="I393" s="97">
        <v>8.0</v>
      </c>
      <c r="J393" s="97">
        <v>20.0</v>
      </c>
      <c r="K393" s="97">
        <v>2.5</v>
      </c>
      <c r="L393" s="223" t="s">
        <v>146</v>
      </c>
      <c r="M393" s="1"/>
      <c r="N393" s="73"/>
      <c r="O393" s="73"/>
      <c r="P393" s="73"/>
      <c r="Q393" s="73"/>
      <c r="R393" s="73"/>
      <c r="S393" s="73"/>
      <c r="T393" s="73"/>
      <c r="U393" s="73"/>
      <c r="V393" s="73"/>
      <c r="W393" s="73"/>
      <c r="X393" s="73"/>
      <c r="Y393" s="73"/>
      <c r="Z393" s="73"/>
    </row>
    <row r="394" ht="11.25" customHeight="1">
      <c r="A394" s="135" t="s">
        <v>4918</v>
      </c>
      <c r="B394" s="135" t="s">
        <v>1998</v>
      </c>
      <c r="C394" s="97" t="s">
        <v>128</v>
      </c>
      <c r="D394" s="295" t="s">
        <v>4919</v>
      </c>
      <c r="E394" s="295" t="s">
        <v>4915</v>
      </c>
      <c r="F394" s="135" t="s">
        <v>4077</v>
      </c>
      <c r="G394" s="98">
        <v>4.0</v>
      </c>
      <c r="H394" s="97">
        <v>1.0</v>
      </c>
      <c r="I394" s="97">
        <v>8.0</v>
      </c>
      <c r="J394" s="97">
        <v>20.0</v>
      </c>
      <c r="K394" s="97">
        <v>2.5</v>
      </c>
      <c r="L394" s="223" t="s">
        <v>146</v>
      </c>
      <c r="M394" s="1"/>
      <c r="N394" s="73"/>
      <c r="O394" s="73"/>
      <c r="P394" s="73"/>
      <c r="Q394" s="73"/>
      <c r="R394" s="73"/>
      <c r="S394" s="73"/>
      <c r="T394" s="73"/>
      <c r="U394" s="73"/>
      <c r="V394" s="73"/>
      <c r="W394" s="73"/>
      <c r="X394" s="73"/>
      <c r="Y394" s="73"/>
      <c r="Z394" s="73"/>
    </row>
    <row r="395" ht="11.25" customHeight="1">
      <c r="A395" s="135" t="s">
        <v>4920</v>
      </c>
      <c r="B395" s="135" t="s">
        <v>1998</v>
      </c>
      <c r="C395" s="97" t="s">
        <v>128</v>
      </c>
      <c r="D395" s="295" t="s">
        <v>4921</v>
      </c>
      <c r="E395" s="295" t="s">
        <v>4915</v>
      </c>
      <c r="F395" s="135" t="s">
        <v>4077</v>
      </c>
      <c r="G395" s="98">
        <v>4.0</v>
      </c>
      <c r="H395" s="97">
        <v>1.0</v>
      </c>
      <c r="I395" s="97">
        <v>8.0</v>
      </c>
      <c r="J395" s="97">
        <v>20.0</v>
      </c>
      <c r="K395" s="97">
        <v>2.5</v>
      </c>
      <c r="L395" s="223" t="s">
        <v>146</v>
      </c>
      <c r="M395" s="1"/>
      <c r="N395" s="73"/>
      <c r="O395" s="73"/>
      <c r="P395" s="73"/>
      <c r="Q395" s="73"/>
      <c r="R395" s="73"/>
      <c r="S395" s="73"/>
      <c r="T395" s="73"/>
      <c r="U395" s="73"/>
      <c r="V395" s="73"/>
      <c r="W395" s="73"/>
      <c r="X395" s="73"/>
      <c r="Y395" s="73"/>
      <c r="Z395" s="73"/>
    </row>
    <row r="396" ht="11.25" customHeight="1">
      <c r="A396" s="135" t="s">
        <v>4922</v>
      </c>
      <c r="B396" s="135" t="s">
        <v>1998</v>
      </c>
      <c r="C396" s="97" t="s">
        <v>128</v>
      </c>
      <c r="D396" s="594" t="s">
        <v>4923</v>
      </c>
      <c r="E396" s="295" t="s">
        <v>4915</v>
      </c>
      <c r="F396" s="135" t="s">
        <v>4077</v>
      </c>
      <c r="G396" s="98">
        <v>4.0</v>
      </c>
      <c r="H396" s="97">
        <v>1.0</v>
      </c>
      <c r="I396" s="97">
        <v>8.0</v>
      </c>
      <c r="J396" s="97">
        <v>20.0</v>
      </c>
      <c r="K396" s="97">
        <v>2.5</v>
      </c>
      <c r="L396" s="223" t="s">
        <v>146</v>
      </c>
      <c r="M396" s="1"/>
      <c r="N396" s="73"/>
      <c r="O396" s="73"/>
      <c r="P396" s="73"/>
      <c r="Q396" s="73"/>
      <c r="R396" s="73"/>
      <c r="S396" s="73"/>
      <c r="T396" s="73"/>
      <c r="U396" s="73"/>
      <c r="V396" s="73"/>
      <c r="W396" s="73"/>
      <c r="X396" s="73"/>
      <c r="Y396" s="73"/>
      <c r="Z396" s="73"/>
    </row>
    <row r="397" ht="11.25" customHeight="1">
      <c r="A397" s="135" t="s">
        <v>4924</v>
      </c>
      <c r="B397" s="135" t="s">
        <v>1998</v>
      </c>
      <c r="C397" s="97" t="s">
        <v>128</v>
      </c>
      <c r="D397" s="295" t="s">
        <v>4925</v>
      </c>
      <c r="E397" s="295" t="s">
        <v>4926</v>
      </c>
      <c r="F397" s="135" t="s">
        <v>4077</v>
      </c>
      <c r="G397" s="98">
        <v>4.0</v>
      </c>
      <c r="H397" s="97">
        <v>1.0</v>
      </c>
      <c r="I397" s="97">
        <v>8.0</v>
      </c>
      <c r="J397" s="97">
        <v>20.0</v>
      </c>
      <c r="K397" s="97">
        <v>2.5</v>
      </c>
      <c r="L397" s="223" t="s">
        <v>146</v>
      </c>
      <c r="M397" s="1"/>
      <c r="N397" s="73"/>
      <c r="O397" s="73"/>
      <c r="P397" s="73"/>
      <c r="Q397" s="73"/>
      <c r="R397" s="73"/>
      <c r="S397" s="73"/>
      <c r="T397" s="73"/>
      <c r="U397" s="73"/>
      <c r="V397" s="73"/>
      <c r="W397" s="73"/>
      <c r="X397" s="73"/>
      <c r="Y397" s="73"/>
      <c r="Z397" s="73"/>
    </row>
    <row r="398" ht="11.25" customHeight="1">
      <c r="A398" s="135" t="s">
        <v>4927</v>
      </c>
      <c r="B398" s="135" t="s">
        <v>1998</v>
      </c>
      <c r="C398" s="97" t="s">
        <v>128</v>
      </c>
      <c r="D398" s="295" t="s">
        <v>4928</v>
      </c>
      <c r="E398" s="295" t="s">
        <v>4929</v>
      </c>
      <c r="F398" s="135" t="s">
        <v>4077</v>
      </c>
      <c r="G398" s="98">
        <v>4.0</v>
      </c>
      <c r="H398" s="97">
        <v>1.0</v>
      </c>
      <c r="I398" s="97">
        <v>8.0</v>
      </c>
      <c r="J398" s="97">
        <v>20.0</v>
      </c>
      <c r="K398" s="97">
        <v>2.5</v>
      </c>
      <c r="L398" s="223" t="s">
        <v>146</v>
      </c>
      <c r="M398" s="1"/>
      <c r="N398" s="73"/>
      <c r="O398" s="73"/>
      <c r="P398" s="73"/>
      <c r="Q398" s="73"/>
      <c r="R398" s="73"/>
      <c r="S398" s="73"/>
      <c r="T398" s="73"/>
      <c r="U398" s="73"/>
      <c r="V398" s="73"/>
      <c r="W398" s="73"/>
      <c r="X398" s="73"/>
      <c r="Y398" s="73"/>
      <c r="Z398" s="73"/>
    </row>
    <row r="399" ht="11.25" customHeight="1">
      <c r="A399" s="523" t="s">
        <v>4930</v>
      </c>
      <c r="B399" s="523" t="s">
        <v>2053</v>
      </c>
      <c r="C399" s="121" t="s">
        <v>128</v>
      </c>
      <c r="D399" s="295" t="s">
        <v>4931</v>
      </c>
      <c r="E399" s="295" t="s">
        <v>4932</v>
      </c>
      <c r="F399" s="135" t="s">
        <v>4077</v>
      </c>
      <c r="G399" s="121">
        <v>1.0</v>
      </c>
      <c r="H399" s="121">
        <v>1.0</v>
      </c>
      <c r="I399" s="595">
        <v>22.0</v>
      </c>
      <c r="J399" s="595">
        <v>10.0</v>
      </c>
      <c r="K399" s="595">
        <v>10.0</v>
      </c>
      <c r="L399" s="223" t="s">
        <v>146</v>
      </c>
      <c r="M399" s="1"/>
      <c r="N399" s="73"/>
      <c r="O399" s="73"/>
      <c r="P399" s="73"/>
      <c r="Q399" s="73"/>
      <c r="R399" s="73"/>
      <c r="S399" s="73"/>
      <c r="T399" s="73"/>
      <c r="U399" s="73"/>
      <c r="V399" s="73"/>
      <c r="W399" s="73"/>
      <c r="X399" s="73"/>
      <c r="Y399" s="73"/>
      <c r="Z399" s="73"/>
    </row>
    <row r="400" ht="11.25" customHeight="1">
      <c r="A400" s="523" t="s">
        <v>4933</v>
      </c>
      <c r="B400" s="523" t="s">
        <v>2053</v>
      </c>
      <c r="C400" s="121" t="s">
        <v>128</v>
      </c>
      <c r="D400" s="135" t="s">
        <v>4934</v>
      </c>
      <c r="E400" s="256" t="s">
        <v>4935</v>
      </c>
      <c r="F400" s="135" t="s">
        <v>4936</v>
      </c>
      <c r="G400" s="121">
        <v>1.0</v>
      </c>
      <c r="H400" s="121">
        <v>1.0</v>
      </c>
      <c r="I400" s="595">
        <v>22.0</v>
      </c>
      <c r="J400" s="595">
        <v>10.0</v>
      </c>
      <c r="K400" s="595">
        <v>10.0</v>
      </c>
      <c r="L400" s="223" t="s">
        <v>146</v>
      </c>
      <c r="M400" s="1"/>
      <c r="N400" s="73"/>
      <c r="O400" s="73"/>
      <c r="P400" s="73"/>
      <c r="Q400" s="73"/>
      <c r="R400" s="73"/>
      <c r="S400" s="73"/>
      <c r="T400" s="73"/>
      <c r="U400" s="73"/>
      <c r="V400" s="73"/>
      <c r="W400" s="73"/>
      <c r="X400" s="73"/>
      <c r="Y400" s="73"/>
      <c r="Z400" s="73"/>
    </row>
    <row r="401" ht="11.25" customHeight="1">
      <c r="A401" s="523" t="s">
        <v>4933</v>
      </c>
      <c r="B401" s="523" t="s">
        <v>2053</v>
      </c>
      <c r="C401" s="121" t="s">
        <v>128</v>
      </c>
      <c r="D401" s="295" t="s">
        <v>4937</v>
      </c>
      <c r="E401" s="295" t="s">
        <v>4938</v>
      </c>
      <c r="F401" s="135" t="s">
        <v>4077</v>
      </c>
      <c r="G401" s="121">
        <v>1.0</v>
      </c>
      <c r="H401" s="121">
        <v>1.0</v>
      </c>
      <c r="I401" s="595">
        <v>22.0</v>
      </c>
      <c r="J401" s="595">
        <v>10.0</v>
      </c>
      <c r="K401" s="595">
        <v>10.0</v>
      </c>
      <c r="L401" s="223" t="s">
        <v>146</v>
      </c>
      <c r="M401" s="1"/>
      <c r="N401" s="73"/>
      <c r="O401" s="73"/>
      <c r="P401" s="73"/>
      <c r="Q401" s="73"/>
      <c r="R401" s="73"/>
      <c r="S401" s="73"/>
      <c r="T401" s="73"/>
      <c r="U401" s="73"/>
      <c r="V401" s="73"/>
      <c r="W401" s="73"/>
      <c r="X401" s="73"/>
      <c r="Y401" s="73"/>
      <c r="Z401" s="73"/>
    </row>
    <row r="402" ht="11.25" customHeight="1">
      <c r="A402" s="523" t="s">
        <v>4933</v>
      </c>
      <c r="B402" s="523" t="s">
        <v>2053</v>
      </c>
      <c r="C402" s="121" t="s">
        <v>128</v>
      </c>
      <c r="D402" s="295" t="s">
        <v>4939</v>
      </c>
      <c r="E402" s="295" t="s">
        <v>4940</v>
      </c>
      <c r="F402" s="135" t="s">
        <v>4077</v>
      </c>
      <c r="G402" s="121">
        <v>1.0</v>
      </c>
      <c r="H402" s="121">
        <v>1.0</v>
      </c>
      <c r="I402" s="595">
        <v>22.0</v>
      </c>
      <c r="J402" s="595">
        <v>10.0</v>
      </c>
      <c r="K402" s="595">
        <v>10.0</v>
      </c>
      <c r="L402" s="223" t="s">
        <v>146</v>
      </c>
      <c r="M402" s="1"/>
      <c r="N402" s="73"/>
      <c r="O402" s="73"/>
      <c r="P402" s="73"/>
      <c r="Q402" s="73"/>
      <c r="R402" s="73"/>
      <c r="S402" s="73"/>
      <c r="T402" s="73"/>
      <c r="U402" s="73"/>
      <c r="V402" s="73"/>
      <c r="W402" s="73"/>
      <c r="X402" s="73"/>
      <c r="Y402" s="73"/>
      <c r="Z402" s="73"/>
    </row>
    <row r="403" ht="11.25" customHeight="1">
      <c r="A403" s="468" t="s">
        <v>4933</v>
      </c>
      <c r="B403" s="468" t="s">
        <v>2053</v>
      </c>
      <c r="C403" s="596" t="s">
        <v>128</v>
      </c>
      <c r="D403" s="306" t="s">
        <v>4941</v>
      </c>
      <c r="E403" s="306" t="s">
        <v>4942</v>
      </c>
      <c r="F403" s="271" t="s">
        <v>3248</v>
      </c>
      <c r="G403" s="596">
        <v>1.0</v>
      </c>
      <c r="H403" s="596">
        <v>1.0</v>
      </c>
      <c r="I403" s="597">
        <v>22.0</v>
      </c>
      <c r="J403" s="597">
        <v>20.0</v>
      </c>
      <c r="K403" s="597">
        <v>20.0</v>
      </c>
      <c r="L403" s="223" t="s">
        <v>146</v>
      </c>
      <c r="M403" s="1"/>
      <c r="N403" s="73"/>
      <c r="O403" s="73"/>
      <c r="P403" s="73"/>
      <c r="Q403" s="73"/>
      <c r="R403" s="73"/>
      <c r="S403" s="73"/>
      <c r="T403" s="73"/>
      <c r="U403" s="73"/>
      <c r="V403" s="73"/>
      <c r="W403" s="73"/>
      <c r="X403" s="73"/>
      <c r="Y403" s="73"/>
      <c r="Z403" s="73"/>
    </row>
    <row r="404" ht="11.25" customHeight="1">
      <c r="A404" s="90" t="s">
        <v>2119</v>
      </c>
      <c r="B404" s="90" t="s">
        <v>2120</v>
      </c>
      <c r="C404" s="97" t="s">
        <v>148</v>
      </c>
      <c r="D404" s="135" t="s">
        <v>4943</v>
      </c>
      <c r="E404" s="304" t="s">
        <v>4944</v>
      </c>
      <c r="F404" s="135" t="s">
        <v>4945</v>
      </c>
      <c r="G404" s="97">
        <v>1.0</v>
      </c>
      <c r="H404" s="294">
        <v>1.0</v>
      </c>
      <c r="I404" s="101">
        <v>1.0</v>
      </c>
      <c r="J404" s="101">
        <v>10.0</v>
      </c>
      <c r="K404" s="101">
        <v>10.0</v>
      </c>
      <c r="L404" s="103" t="s">
        <v>498</v>
      </c>
      <c r="M404" s="104"/>
      <c r="N404" s="73"/>
      <c r="O404" s="73"/>
      <c r="P404" s="73"/>
      <c r="Q404" s="73"/>
      <c r="R404" s="73"/>
      <c r="S404" s="73"/>
      <c r="T404" s="73"/>
      <c r="U404" s="73"/>
      <c r="V404" s="73"/>
      <c r="W404" s="73"/>
      <c r="X404" s="73"/>
      <c r="Y404" s="73"/>
      <c r="Z404" s="73"/>
    </row>
    <row r="405" ht="11.25" customHeight="1">
      <c r="A405" s="90" t="s">
        <v>2119</v>
      </c>
      <c r="B405" s="90" t="s">
        <v>2120</v>
      </c>
      <c r="C405" s="97" t="s">
        <v>148</v>
      </c>
      <c r="D405" s="90" t="s">
        <v>4946</v>
      </c>
      <c r="E405" s="90" t="s">
        <v>4947</v>
      </c>
      <c r="F405" s="135" t="s">
        <v>4945</v>
      </c>
      <c r="G405" s="220">
        <v>1.0</v>
      </c>
      <c r="H405" s="541">
        <v>1.0</v>
      </c>
      <c r="I405" s="202">
        <v>1.0</v>
      </c>
      <c r="J405" s="202">
        <v>10.0</v>
      </c>
      <c r="K405" s="202">
        <v>10.0</v>
      </c>
      <c r="L405" s="103" t="s">
        <v>498</v>
      </c>
      <c r="M405" s="104"/>
      <c r="N405" s="73"/>
      <c r="O405" s="73"/>
      <c r="P405" s="73"/>
      <c r="Q405" s="73"/>
      <c r="R405" s="73"/>
      <c r="S405" s="73"/>
      <c r="T405" s="73"/>
      <c r="U405" s="73"/>
      <c r="V405" s="73"/>
      <c r="W405" s="73"/>
      <c r="X405" s="73"/>
      <c r="Y405" s="73"/>
      <c r="Z405" s="73"/>
    </row>
    <row r="406" ht="11.25" customHeight="1">
      <c r="A406" s="90" t="s">
        <v>2119</v>
      </c>
      <c r="B406" s="90" t="s">
        <v>2120</v>
      </c>
      <c r="C406" s="97" t="s">
        <v>148</v>
      </c>
      <c r="D406" s="135" t="s">
        <v>4948</v>
      </c>
      <c r="E406" s="135" t="s">
        <v>4949</v>
      </c>
      <c r="F406" s="135" t="s">
        <v>3248</v>
      </c>
      <c r="G406" s="98">
        <v>1.0</v>
      </c>
      <c r="H406" s="316">
        <v>1.0</v>
      </c>
      <c r="I406" s="202">
        <v>1.0</v>
      </c>
      <c r="J406" s="202">
        <v>10.0</v>
      </c>
      <c r="K406" s="202">
        <v>10.0</v>
      </c>
      <c r="L406" s="103" t="s">
        <v>498</v>
      </c>
      <c r="M406" s="104"/>
      <c r="N406" s="73"/>
      <c r="O406" s="73"/>
      <c r="P406" s="73"/>
      <c r="Q406" s="73"/>
      <c r="R406" s="73"/>
      <c r="S406" s="73"/>
      <c r="T406" s="73"/>
      <c r="U406" s="73"/>
      <c r="V406" s="73"/>
      <c r="W406" s="73"/>
      <c r="X406" s="73"/>
      <c r="Y406" s="73"/>
      <c r="Z406" s="73"/>
    </row>
    <row r="407" ht="11.25" customHeight="1">
      <c r="A407" s="90" t="s">
        <v>2119</v>
      </c>
      <c r="B407" s="90" t="s">
        <v>2120</v>
      </c>
      <c r="C407" s="97" t="s">
        <v>148</v>
      </c>
      <c r="D407" s="334" t="s">
        <v>4950</v>
      </c>
      <c r="E407" s="304" t="s">
        <v>4951</v>
      </c>
      <c r="F407" s="135" t="s">
        <v>3248</v>
      </c>
      <c r="G407" s="98">
        <v>1.0</v>
      </c>
      <c r="H407" s="316">
        <v>1.0</v>
      </c>
      <c r="I407" s="202">
        <v>1.0</v>
      </c>
      <c r="J407" s="202">
        <v>10.0</v>
      </c>
      <c r="K407" s="202">
        <v>10.0</v>
      </c>
      <c r="L407" s="103" t="s">
        <v>498</v>
      </c>
      <c r="M407" s="104"/>
      <c r="N407" s="73"/>
      <c r="O407" s="73"/>
      <c r="P407" s="73"/>
      <c r="Q407" s="73"/>
      <c r="R407" s="73"/>
      <c r="S407" s="73"/>
      <c r="T407" s="73"/>
      <c r="U407" s="73"/>
      <c r="V407" s="73"/>
      <c r="W407" s="73"/>
      <c r="X407" s="73"/>
      <c r="Y407" s="73"/>
      <c r="Z407" s="73"/>
    </row>
    <row r="408" ht="11.25" customHeight="1">
      <c r="A408" s="295" t="s">
        <v>4952</v>
      </c>
      <c r="B408" s="295" t="s">
        <v>4953</v>
      </c>
      <c r="C408" s="160" t="s">
        <v>148</v>
      </c>
      <c r="D408" s="334" t="s">
        <v>4954</v>
      </c>
      <c r="E408" s="295" t="s">
        <v>4955</v>
      </c>
      <c r="F408" s="295" t="s">
        <v>3871</v>
      </c>
      <c r="G408" s="161">
        <v>1.0</v>
      </c>
      <c r="H408" s="305">
        <v>1.0</v>
      </c>
      <c r="I408" s="202">
        <v>1.0</v>
      </c>
      <c r="J408" s="202">
        <v>10.0</v>
      </c>
      <c r="K408" s="202">
        <v>10.0</v>
      </c>
      <c r="L408" s="103" t="s">
        <v>498</v>
      </c>
      <c r="M408" s="104"/>
      <c r="N408" s="73"/>
      <c r="O408" s="73"/>
      <c r="P408" s="73"/>
      <c r="Q408" s="73"/>
      <c r="R408" s="73"/>
      <c r="S408" s="73"/>
      <c r="T408" s="73"/>
      <c r="U408" s="73"/>
      <c r="V408" s="73"/>
      <c r="W408" s="73"/>
      <c r="X408" s="73"/>
      <c r="Y408" s="73"/>
      <c r="Z408" s="73"/>
    </row>
    <row r="409" ht="11.25" customHeight="1">
      <c r="A409" s="135" t="s">
        <v>3351</v>
      </c>
      <c r="B409" s="135" t="s">
        <v>4956</v>
      </c>
      <c r="C409" s="97" t="s">
        <v>148</v>
      </c>
      <c r="D409" s="313" t="s">
        <v>4957</v>
      </c>
      <c r="E409" s="304" t="s">
        <v>4958</v>
      </c>
      <c r="F409" s="135" t="s">
        <v>4959</v>
      </c>
      <c r="G409" s="97">
        <v>1.0</v>
      </c>
      <c r="H409" s="294">
        <v>1.0</v>
      </c>
      <c r="I409" s="101">
        <v>1.0</v>
      </c>
      <c r="J409" s="101">
        <v>10.0</v>
      </c>
      <c r="K409" s="101">
        <v>10.0</v>
      </c>
      <c r="L409" s="103" t="s">
        <v>741</v>
      </c>
      <c r="M409" s="104"/>
      <c r="N409" s="73"/>
      <c r="O409" s="73"/>
      <c r="P409" s="73"/>
      <c r="Q409" s="73"/>
      <c r="R409" s="73"/>
      <c r="S409" s="73"/>
      <c r="T409" s="73"/>
      <c r="U409" s="73"/>
      <c r="V409" s="73"/>
      <c r="W409" s="73"/>
      <c r="X409" s="73"/>
      <c r="Y409" s="73"/>
      <c r="Z409" s="73"/>
    </row>
    <row r="410" ht="11.25" customHeight="1">
      <c r="A410" s="135" t="s">
        <v>3351</v>
      </c>
      <c r="B410" s="311" t="s">
        <v>4960</v>
      </c>
      <c r="C410" s="97" t="s">
        <v>148</v>
      </c>
      <c r="D410" s="135" t="s">
        <v>4961</v>
      </c>
      <c r="E410" s="598" t="s">
        <v>4962</v>
      </c>
      <c r="F410" s="135" t="s">
        <v>3325</v>
      </c>
      <c r="G410" s="97">
        <v>1.0</v>
      </c>
      <c r="H410" s="294">
        <v>1.0</v>
      </c>
      <c r="I410" s="101">
        <v>1.0</v>
      </c>
      <c r="J410" s="101">
        <v>20.0</v>
      </c>
      <c r="K410" s="101">
        <v>20.0</v>
      </c>
      <c r="L410" s="103" t="s">
        <v>741</v>
      </c>
      <c r="M410" s="104"/>
      <c r="N410" s="73"/>
      <c r="O410" s="73"/>
      <c r="P410" s="73"/>
      <c r="Q410" s="73"/>
      <c r="R410" s="73"/>
      <c r="S410" s="73"/>
      <c r="T410" s="73"/>
      <c r="U410" s="73"/>
      <c r="V410" s="73"/>
      <c r="W410" s="73"/>
      <c r="X410" s="73"/>
      <c r="Y410" s="73"/>
      <c r="Z410" s="73"/>
    </row>
    <row r="411" ht="11.25" customHeight="1">
      <c r="A411" s="135" t="s">
        <v>3409</v>
      </c>
      <c r="B411" s="135" t="s">
        <v>4963</v>
      </c>
      <c r="C411" s="97" t="s">
        <v>148</v>
      </c>
      <c r="D411" s="135" t="s">
        <v>4964</v>
      </c>
      <c r="E411" s="304" t="s">
        <v>4965</v>
      </c>
      <c r="F411" s="304" t="s">
        <v>4966</v>
      </c>
      <c r="G411" s="97"/>
      <c r="H411" s="294">
        <v>1.0</v>
      </c>
      <c r="I411" s="180">
        <v>1.0</v>
      </c>
      <c r="J411" s="180">
        <v>20.0</v>
      </c>
      <c r="K411" s="180">
        <v>20.0</v>
      </c>
      <c r="L411" s="103" t="s">
        <v>3409</v>
      </c>
      <c r="M411" s="104"/>
      <c r="N411" s="73"/>
      <c r="O411" s="73"/>
      <c r="P411" s="73"/>
      <c r="Q411" s="73"/>
      <c r="R411" s="73"/>
      <c r="S411" s="73"/>
      <c r="T411" s="73"/>
      <c r="U411" s="73"/>
      <c r="V411" s="73"/>
      <c r="W411" s="73"/>
      <c r="X411" s="73"/>
      <c r="Y411" s="73"/>
      <c r="Z411" s="73"/>
    </row>
    <row r="412" ht="11.25" customHeight="1">
      <c r="A412" s="295" t="s">
        <v>3409</v>
      </c>
      <c r="B412" s="295" t="s">
        <v>4967</v>
      </c>
      <c r="C412" s="160" t="s">
        <v>148</v>
      </c>
      <c r="D412" s="90" t="s">
        <v>4968</v>
      </c>
      <c r="E412" s="547" t="s">
        <v>4965</v>
      </c>
      <c r="F412" s="547" t="s">
        <v>4966</v>
      </c>
      <c r="G412" s="220"/>
      <c r="H412" s="541">
        <v>1.0</v>
      </c>
      <c r="I412" s="97">
        <v>1.0</v>
      </c>
      <c r="J412" s="97">
        <v>20.0</v>
      </c>
      <c r="K412" s="97">
        <v>20.0</v>
      </c>
      <c r="L412" s="103" t="s">
        <v>3409</v>
      </c>
      <c r="M412" s="104"/>
      <c r="N412" s="73"/>
      <c r="O412" s="73"/>
      <c r="P412" s="73"/>
      <c r="Q412" s="73"/>
      <c r="R412" s="73"/>
      <c r="S412" s="73"/>
      <c r="T412" s="73"/>
      <c r="U412" s="73"/>
      <c r="V412" s="73"/>
      <c r="W412" s="73"/>
      <c r="X412" s="73"/>
      <c r="Y412" s="73"/>
      <c r="Z412" s="73"/>
    </row>
    <row r="413" ht="11.25" customHeight="1">
      <c r="A413" s="295" t="s">
        <v>3409</v>
      </c>
      <c r="B413" s="295" t="s">
        <v>4969</v>
      </c>
      <c r="C413" s="160" t="s">
        <v>148</v>
      </c>
      <c r="D413" s="135" t="s">
        <v>4970</v>
      </c>
      <c r="E413" s="304" t="s">
        <v>4971</v>
      </c>
      <c r="F413" s="304" t="s">
        <v>4972</v>
      </c>
      <c r="G413" s="98"/>
      <c r="H413" s="316">
        <v>1.0</v>
      </c>
      <c r="I413" s="97">
        <v>1.0</v>
      </c>
      <c r="J413" s="97">
        <v>20.0</v>
      </c>
      <c r="K413" s="97">
        <v>20.0</v>
      </c>
      <c r="L413" s="103" t="s">
        <v>3409</v>
      </c>
      <c r="M413" s="104"/>
      <c r="N413" s="73"/>
      <c r="O413" s="73"/>
      <c r="P413" s="73"/>
      <c r="Q413" s="73"/>
      <c r="R413" s="73"/>
      <c r="S413" s="73"/>
      <c r="T413" s="73"/>
      <c r="U413" s="73"/>
      <c r="V413" s="73"/>
      <c r="W413" s="73"/>
      <c r="X413" s="73"/>
      <c r="Y413" s="73"/>
      <c r="Z413" s="73"/>
    </row>
    <row r="414" ht="11.25" customHeight="1">
      <c r="A414" s="135" t="s">
        <v>4973</v>
      </c>
      <c r="B414" s="135" t="s">
        <v>4974</v>
      </c>
      <c r="C414" s="97" t="s">
        <v>148</v>
      </c>
      <c r="D414" s="135" t="s">
        <v>4975</v>
      </c>
      <c r="E414" s="304" t="s">
        <v>4976</v>
      </c>
      <c r="F414" s="135" t="s">
        <v>4977</v>
      </c>
      <c r="G414" s="97">
        <v>1.0</v>
      </c>
      <c r="H414" s="294">
        <v>1.0</v>
      </c>
      <c r="I414" s="101">
        <v>1.0</v>
      </c>
      <c r="J414" s="101">
        <v>20.0</v>
      </c>
      <c r="K414" s="101">
        <v>20.0</v>
      </c>
      <c r="L414" s="103" t="s">
        <v>2143</v>
      </c>
      <c r="M414" s="104"/>
      <c r="N414" s="73"/>
      <c r="O414" s="73"/>
      <c r="P414" s="73"/>
      <c r="Q414" s="73"/>
      <c r="R414" s="73"/>
      <c r="S414" s="73"/>
      <c r="T414" s="73"/>
      <c r="U414" s="73"/>
      <c r="V414" s="73"/>
      <c r="W414" s="73"/>
      <c r="X414" s="73"/>
      <c r="Y414" s="73"/>
      <c r="Z414" s="73"/>
    </row>
    <row r="415" ht="11.25" customHeight="1">
      <c r="A415" s="295" t="s">
        <v>4973</v>
      </c>
      <c r="B415" s="295" t="s">
        <v>4978</v>
      </c>
      <c r="C415" s="160" t="s">
        <v>148</v>
      </c>
      <c r="D415" s="90" t="s">
        <v>4979</v>
      </c>
      <c r="E415" s="547" t="s">
        <v>4980</v>
      </c>
      <c r="F415" s="90" t="s">
        <v>4981</v>
      </c>
      <c r="G415" s="220">
        <v>1.0</v>
      </c>
      <c r="H415" s="541">
        <v>1.0</v>
      </c>
      <c r="I415" s="202">
        <v>1.0</v>
      </c>
      <c r="J415" s="202">
        <v>20.0</v>
      </c>
      <c r="K415" s="202">
        <v>20.0</v>
      </c>
      <c r="L415" s="103" t="s">
        <v>2143</v>
      </c>
      <c r="M415" s="104"/>
      <c r="N415" s="73"/>
      <c r="O415" s="73"/>
      <c r="P415" s="73"/>
      <c r="Q415" s="73"/>
      <c r="R415" s="73"/>
      <c r="S415" s="73"/>
      <c r="T415" s="73"/>
      <c r="U415" s="73"/>
      <c r="V415" s="73"/>
      <c r="W415" s="73"/>
      <c r="X415" s="73"/>
      <c r="Y415" s="73"/>
      <c r="Z415" s="73"/>
    </row>
    <row r="416" ht="11.25" customHeight="1">
      <c r="A416" s="295" t="s">
        <v>4982</v>
      </c>
      <c r="B416" s="295" t="s">
        <v>4983</v>
      </c>
      <c r="C416" s="160" t="s">
        <v>148</v>
      </c>
      <c r="D416" s="135" t="s">
        <v>4984</v>
      </c>
      <c r="E416" s="304" t="s">
        <v>4985</v>
      </c>
      <c r="F416" s="135" t="s">
        <v>4986</v>
      </c>
      <c r="G416" s="98"/>
      <c r="H416" s="316">
        <v>1.0</v>
      </c>
      <c r="I416" s="202">
        <v>1.0</v>
      </c>
      <c r="J416" s="202">
        <v>20.0</v>
      </c>
      <c r="K416" s="202">
        <v>10.0</v>
      </c>
      <c r="L416" s="103" t="s">
        <v>2143</v>
      </c>
      <c r="M416" s="104"/>
      <c r="N416" s="73"/>
      <c r="O416" s="73"/>
      <c r="P416" s="73"/>
      <c r="Q416" s="73"/>
      <c r="R416" s="73"/>
      <c r="S416" s="73"/>
      <c r="T416" s="73"/>
      <c r="U416" s="73"/>
      <c r="V416" s="73"/>
      <c r="W416" s="73"/>
      <c r="X416" s="73"/>
      <c r="Y416" s="73"/>
      <c r="Z416" s="73"/>
    </row>
    <row r="417" ht="11.25" customHeight="1">
      <c r="A417" s="295" t="s">
        <v>4987</v>
      </c>
      <c r="B417" s="295" t="s">
        <v>4988</v>
      </c>
      <c r="C417" s="562" t="s">
        <v>148</v>
      </c>
      <c r="D417" s="135" t="s">
        <v>4989</v>
      </c>
      <c r="E417" s="304" t="s">
        <v>4990</v>
      </c>
      <c r="F417" s="135" t="s">
        <v>4991</v>
      </c>
      <c r="G417" s="98">
        <v>1.0</v>
      </c>
      <c r="H417" s="316">
        <v>1.0</v>
      </c>
      <c r="I417" s="202">
        <v>1.0</v>
      </c>
      <c r="J417" s="202">
        <v>10.0</v>
      </c>
      <c r="K417" s="202">
        <v>10.0</v>
      </c>
      <c r="L417" s="103" t="s">
        <v>2143</v>
      </c>
      <c r="M417" s="104"/>
      <c r="N417" s="73"/>
      <c r="O417" s="73"/>
      <c r="P417" s="73"/>
      <c r="Q417" s="73"/>
      <c r="R417" s="73"/>
      <c r="S417" s="73"/>
      <c r="T417" s="73"/>
      <c r="U417" s="73"/>
      <c r="V417" s="73"/>
      <c r="W417" s="73"/>
      <c r="X417" s="73"/>
      <c r="Y417" s="73"/>
      <c r="Z417" s="73"/>
    </row>
    <row r="418" ht="11.25" customHeight="1">
      <c r="A418" s="135" t="s">
        <v>4992</v>
      </c>
      <c r="B418" s="135" t="s">
        <v>2155</v>
      </c>
      <c r="C418" s="97" t="s">
        <v>148</v>
      </c>
      <c r="D418" s="135" t="s">
        <v>4993</v>
      </c>
      <c r="E418" s="304" t="s">
        <v>4994</v>
      </c>
      <c r="F418" s="135" t="s">
        <v>2882</v>
      </c>
      <c r="G418" s="97">
        <v>2.0</v>
      </c>
      <c r="H418" s="294">
        <v>2.0</v>
      </c>
      <c r="I418" s="101">
        <v>2.0</v>
      </c>
      <c r="J418" s="101">
        <v>20.0</v>
      </c>
      <c r="K418" s="101">
        <v>10.0</v>
      </c>
      <c r="L418" s="103" t="s">
        <v>2153</v>
      </c>
      <c r="M418" s="104"/>
      <c r="N418" s="73"/>
      <c r="O418" s="73"/>
      <c r="P418" s="73"/>
      <c r="Q418" s="73"/>
      <c r="R418" s="73"/>
      <c r="S418" s="73"/>
      <c r="T418" s="73"/>
      <c r="U418" s="73"/>
      <c r="V418" s="73"/>
      <c r="W418" s="73"/>
      <c r="X418" s="73"/>
      <c r="Y418" s="73"/>
      <c r="Z418" s="73"/>
    </row>
    <row r="419" ht="11.25" customHeight="1">
      <c r="A419" s="295" t="s">
        <v>4992</v>
      </c>
      <c r="B419" s="295" t="s">
        <v>2155</v>
      </c>
      <c r="C419" s="160" t="s">
        <v>148</v>
      </c>
      <c r="D419" s="90" t="s">
        <v>4995</v>
      </c>
      <c r="E419" s="547" t="s">
        <v>4996</v>
      </c>
      <c r="F419" s="90" t="s">
        <v>4997</v>
      </c>
      <c r="G419" s="220">
        <v>2.0</v>
      </c>
      <c r="H419" s="541">
        <v>2.0</v>
      </c>
      <c r="I419" s="202">
        <v>2.0</v>
      </c>
      <c r="J419" s="202">
        <v>10.0</v>
      </c>
      <c r="K419" s="202">
        <v>5.0</v>
      </c>
      <c r="L419" s="103" t="s">
        <v>2153</v>
      </c>
      <c r="M419" s="104"/>
      <c r="N419" s="73"/>
      <c r="O419" s="73"/>
      <c r="P419" s="73"/>
      <c r="Q419" s="73"/>
      <c r="R419" s="73"/>
      <c r="S419" s="73"/>
      <c r="T419" s="73"/>
      <c r="U419" s="73"/>
      <c r="V419" s="73"/>
      <c r="W419" s="73"/>
      <c r="X419" s="73"/>
      <c r="Y419" s="73"/>
      <c r="Z419" s="73"/>
    </row>
    <row r="420" ht="11.25" customHeight="1">
      <c r="A420" s="295" t="s">
        <v>4992</v>
      </c>
      <c r="B420" s="295" t="s">
        <v>2155</v>
      </c>
      <c r="C420" s="160" t="s">
        <v>148</v>
      </c>
      <c r="D420" s="135" t="s">
        <v>4998</v>
      </c>
      <c r="E420" s="304" t="s">
        <v>4999</v>
      </c>
      <c r="F420" s="135" t="s">
        <v>5000</v>
      </c>
      <c r="G420" s="98">
        <v>2.0</v>
      </c>
      <c r="H420" s="316">
        <v>2.0</v>
      </c>
      <c r="I420" s="202">
        <v>2.0</v>
      </c>
      <c r="J420" s="202">
        <v>20.0</v>
      </c>
      <c r="K420" s="202">
        <v>10.0</v>
      </c>
      <c r="L420" s="103" t="s">
        <v>2153</v>
      </c>
      <c r="M420" s="104"/>
      <c r="N420" s="73"/>
      <c r="O420" s="73"/>
      <c r="P420" s="73"/>
      <c r="Q420" s="73"/>
      <c r="R420" s="73"/>
      <c r="S420" s="73"/>
      <c r="T420" s="73"/>
      <c r="U420" s="73"/>
      <c r="V420" s="73"/>
      <c r="W420" s="73"/>
      <c r="X420" s="73"/>
      <c r="Y420" s="73"/>
      <c r="Z420" s="73"/>
    </row>
    <row r="421" ht="11.25" customHeight="1">
      <c r="A421" s="295" t="s">
        <v>5001</v>
      </c>
      <c r="B421" s="295" t="s">
        <v>522</v>
      </c>
      <c r="C421" s="160" t="s">
        <v>148</v>
      </c>
      <c r="D421" s="135" t="s">
        <v>5002</v>
      </c>
      <c r="E421" s="304" t="s">
        <v>5003</v>
      </c>
      <c r="F421" s="135" t="s">
        <v>5004</v>
      </c>
      <c r="G421" s="98">
        <v>3.0</v>
      </c>
      <c r="H421" s="316">
        <v>3.0</v>
      </c>
      <c r="I421" s="202">
        <v>3.0</v>
      </c>
      <c r="J421" s="202">
        <v>20.0</v>
      </c>
      <c r="K421" s="202">
        <v>6.66</v>
      </c>
      <c r="L421" s="103" t="s">
        <v>2153</v>
      </c>
      <c r="M421" s="104"/>
      <c r="N421" s="73"/>
      <c r="O421" s="73"/>
      <c r="P421" s="73"/>
      <c r="Q421" s="73"/>
      <c r="R421" s="73"/>
      <c r="S421" s="73"/>
      <c r="T421" s="73"/>
      <c r="U421" s="73"/>
      <c r="V421" s="73"/>
      <c r="W421" s="73"/>
      <c r="X421" s="73"/>
      <c r="Y421" s="73"/>
      <c r="Z421" s="73"/>
    </row>
    <row r="422" ht="11.25" customHeight="1">
      <c r="A422" s="311" t="s">
        <v>2148</v>
      </c>
      <c r="B422" s="295" t="s">
        <v>5005</v>
      </c>
      <c r="C422" s="160" t="s">
        <v>148</v>
      </c>
      <c r="D422" s="295" t="s">
        <v>5006</v>
      </c>
      <c r="E422" s="304" t="s">
        <v>5007</v>
      </c>
      <c r="F422" s="295" t="s">
        <v>5008</v>
      </c>
      <c r="G422" s="161">
        <v>2.0</v>
      </c>
      <c r="H422" s="305">
        <v>2.0</v>
      </c>
      <c r="I422" s="202">
        <v>2.0</v>
      </c>
      <c r="J422" s="202">
        <v>20.0</v>
      </c>
      <c r="K422" s="202">
        <v>10.0</v>
      </c>
      <c r="L422" s="103" t="s">
        <v>2153</v>
      </c>
      <c r="M422" s="104"/>
      <c r="N422" s="73"/>
      <c r="O422" s="73"/>
      <c r="P422" s="73"/>
      <c r="Q422" s="73"/>
      <c r="R422" s="73"/>
      <c r="S422" s="73"/>
      <c r="T422" s="73"/>
      <c r="U422" s="73"/>
      <c r="V422" s="73"/>
      <c r="W422" s="73"/>
      <c r="X422" s="73"/>
      <c r="Y422" s="73"/>
      <c r="Z422" s="73"/>
    </row>
    <row r="423" ht="11.25" customHeight="1">
      <c r="A423" s="311" t="s">
        <v>5009</v>
      </c>
      <c r="B423" s="295" t="s">
        <v>5010</v>
      </c>
      <c r="C423" s="160" t="s">
        <v>148</v>
      </c>
      <c r="D423" s="295" t="s">
        <v>5011</v>
      </c>
      <c r="E423" s="304" t="s">
        <v>5012</v>
      </c>
      <c r="F423" s="295" t="s">
        <v>5013</v>
      </c>
      <c r="G423" s="161">
        <v>1.0</v>
      </c>
      <c r="H423" s="305">
        <v>1.0</v>
      </c>
      <c r="I423" s="202">
        <v>1.0</v>
      </c>
      <c r="J423" s="202">
        <v>20.0</v>
      </c>
      <c r="K423" s="202">
        <v>20.0</v>
      </c>
      <c r="L423" s="103" t="s">
        <v>2153</v>
      </c>
      <c r="M423" s="104"/>
      <c r="N423" s="73"/>
      <c r="O423" s="73"/>
      <c r="P423" s="73"/>
      <c r="Q423" s="73"/>
      <c r="R423" s="73"/>
      <c r="S423" s="73"/>
      <c r="T423" s="73"/>
      <c r="U423" s="73"/>
      <c r="V423" s="73"/>
      <c r="W423" s="73"/>
      <c r="X423" s="73"/>
      <c r="Y423" s="73"/>
      <c r="Z423" s="73"/>
    </row>
    <row r="424" ht="11.25" customHeight="1">
      <c r="A424" s="295" t="s">
        <v>5009</v>
      </c>
      <c r="B424" s="295" t="s">
        <v>5014</v>
      </c>
      <c r="C424" s="160" t="s">
        <v>148</v>
      </c>
      <c r="D424" s="295" t="s">
        <v>5015</v>
      </c>
      <c r="E424" s="304" t="s">
        <v>5016</v>
      </c>
      <c r="F424" s="295" t="s">
        <v>5017</v>
      </c>
      <c r="G424" s="161">
        <v>1.0</v>
      </c>
      <c r="H424" s="305">
        <v>1.0</v>
      </c>
      <c r="I424" s="5">
        <v>1.0</v>
      </c>
      <c r="J424" s="5">
        <v>20.0</v>
      </c>
      <c r="K424" s="5">
        <v>20.0</v>
      </c>
      <c r="L424" s="103" t="s">
        <v>2153</v>
      </c>
      <c r="M424" s="104"/>
      <c r="N424" s="73"/>
      <c r="O424" s="73"/>
      <c r="P424" s="73"/>
      <c r="Q424" s="73"/>
      <c r="R424" s="73"/>
      <c r="S424" s="73"/>
      <c r="T424" s="73"/>
      <c r="U424" s="73"/>
      <c r="V424" s="73"/>
      <c r="W424" s="73"/>
      <c r="X424" s="73"/>
      <c r="Y424" s="73"/>
      <c r="Z424" s="73"/>
    </row>
    <row r="425" ht="11.25" customHeight="1">
      <c r="A425" s="135" t="s">
        <v>538</v>
      </c>
      <c r="B425" s="135" t="s">
        <v>522</v>
      </c>
      <c r="C425" s="97" t="s">
        <v>148</v>
      </c>
      <c r="D425" s="135" t="s">
        <v>5018</v>
      </c>
      <c r="E425" s="304" t="s">
        <v>5019</v>
      </c>
      <c r="F425" s="135" t="s">
        <v>4682</v>
      </c>
      <c r="G425" s="97">
        <v>3.0</v>
      </c>
      <c r="H425" s="294">
        <v>3.0</v>
      </c>
      <c r="I425" s="101">
        <v>3.0</v>
      </c>
      <c r="J425" s="101">
        <v>20.0</v>
      </c>
      <c r="K425" s="101">
        <v>6.66</v>
      </c>
      <c r="L425" s="103" t="s">
        <v>537</v>
      </c>
      <c r="M425" s="104"/>
      <c r="N425" s="73"/>
      <c r="O425" s="73"/>
      <c r="P425" s="73"/>
      <c r="Q425" s="73"/>
      <c r="R425" s="73"/>
      <c r="S425" s="73"/>
      <c r="T425" s="73"/>
      <c r="U425" s="73"/>
      <c r="V425" s="73"/>
      <c r="W425" s="73"/>
      <c r="X425" s="73"/>
      <c r="Y425" s="73"/>
      <c r="Z425" s="73"/>
    </row>
    <row r="426" ht="11.25" customHeight="1">
      <c r="A426" s="295" t="s">
        <v>5020</v>
      </c>
      <c r="B426" s="295" t="s">
        <v>5021</v>
      </c>
      <c r="C426" s="160" t="s">
        <v>148</v>
      </c>
      <c r="D426" s="90" t="s">
        <v>5022</v>
      </c>
      <c r="E426" s="547" t="s">
        <v>5023</v>
      </c>
      <c r="F426" s="90"/>
      <c r="G426" s="220">
        <v>1.0</v>
      </c>
      <c r="H426" s="541">
        <v>1.0</v>
      </c>
      <c r="I426" s="202">
        <v>1.0</v>
      </c>
      <c r="J426" s="202">
        <v>10.0</v>
      </c>
      <c r="K426" s="202">
        <v>10.0</v>
      </c>
      <c r="L426" s="103" t="s">
        <v>537</v>
      </c>
      <c r="M426" s="104"/>
      <c r="N426" s="73"/>
      <c r="O426" s="73"/>
      <c r="P426" s="73"/>
      <c r="Q426" s="73"/>
      <c r="R426" s="73"/>
      <c r="S426" s="73"/>
      <c r="T426" s="73"/>
      <c r="U426" s="73"/>
      <c r="V426" s="73"/>
      <c r="W426" s="73"/>
      <c r="X426" s="73"/>
      <c r="Y426" s="73"/>
      <c r="Z426" s="73"/>
    </row>
    <row r="427" ht="11.25" customHeight="1">
      <c r="A427" s="135" t="s">
        <v>5024</v>
      </c>
      <c r="B427" s="135" t="s">
        <v>5025</v>
      </c>
      <c r="C427" s="97" t="s">
        <v>148</v>
      </c>
      <c r="D427" s="135" t="s">
        <v>5026</v>
      </c>
      <c r="E427" s="304" t="s">
        <v>5027</v>
      </c>
      <c r="F427" s="135" t="s">
        <v>3108</v>
      </c>
      <c r="G427" s="97">
        <v>2.0</v>
      </c>
      <c r="H427" s="294">
        <v>2.0</v>
      </c>
      <c r="I427" s="101">
        <v>2.0</v>
      </c>
      <c r="J427" s="101">
        <v>20.0</v>
      </c>
      <c r="K427" s="101">
        <v>10.0</v>
      </c>
      <c r="L427" s="103" t="s">
        <v>540</v>
      </c>
      <c r="M427" s="104"/>
      <c r="N427" s="73"/>
      <c r="O427" s="73"/>
      <c r="P427" s="73"/>
      <c r="Q427" s="73"/>
      <c r="R427" s="73"/>
      <c r="S427" s="73"/>
      <c r="T427" s="73"/>
      <c r="U427" s="73"/>
      <c r="V427" s="73"/>
      <c r="W427" s="73"/>
      <c r="X427" s="73"/>
      <c r="Y427" s="73"/>
      <c r="Z427" s="73"/>
    </row>
    <row r="428" ht="11.25" customHeight="1">
      <c r="A428" s="295" t="s">
        <v>5024</v>
      </c>
      <c r="B428" s="295" t="s">
        <v>2160</v>
      </c>
      <c r="C428" s="160" t="s">
        <v>148</v>
      </c>
      <c r="D428" s="90" t="s">
        <v>5028</v>
      </c>
      <c r="E428" s="547" t="s">
        <v>4999</v>
      </c>
      <c r="F428" s="90" t="s">
        <v>5029</v>
      </c>
      <c r="G428" s="220">
        <v>2.0</v>
      </c>
      <c r="H428" s="541">
        <v>2.0</v>
      </c>
      <c r="I428" s="202">
        <v>2.0</v>
      </c>
      <c r="J428" s="202">
        <v>20.0</v>
      </c>
      <c r="K428" s="202">
        <v>10.0</v>
      </c>
      <c r="L428" s="103" t="s">
        <v>540</v>
      </c>
      <c r="M428" s="104"/>
      <c r="N428" s="73"/>
      <c r="O428" s="73"/>
      <c r="P428" s="73"/>
      <c r="Q428" s="73"/>
      <c r="R428" s="73"/>
      <c r="S428" s="73"/>
      <c r="T428" s="73"/>
      <c r="U428" s="73"/>
      <c r="V428" s="73"/>
      <c r="W428" s="73"/>
      <c r="X428" s="73"/>
      <c r="Y428" s="73"/>
      <c r="Z428" s="73"/>
    </row>
    <row r="429" ht="11.25" customHeight="1">
      <c r="A429" s="295" t="s">
        <v>538</v>
      </c>
      <c r="B429" s="295" t="s">
        <v>522</v>
      </c>
      <c r="C429" s="160" t="s">
        <v>148</v>
      </c>
      <c r="D429" s="135" t="s">
        <v>5018</v>
      </c>
      <c r="E429" s="304" t="s">
        <v>5030</v>
      </c>
      <c r="F429" s="135" t="s">
        <v>4682</v>
      </c>
      <c r="G429" s="98">
        <v>3.0</v>
      </c>
      <c r="H429" s="316">
        <v>3.0</v>
      </c>
      <c r="I429" s="202">
        <v>3.0</v>
      </c>
      <c r="J429" s="202">
        <v>20.0</v>
      </c>
      <c r="K429" s="202">
        <v>6.66</v>
      </c>
      <c r="L429" s="103" t="s">
        <v>540</v>
      </c>
      <c r="M429" s="104"/>
      <c r="N429" s="73"/>
      <c r="O429" s="73"/>
      <c r="P429" s="73"/>
      <c r="Q429" s="73"/>
      <c r="R429" s="73"/>
      <c r="S429" s="73"/>
      <c r="T429" s="73"/>
      <c r="U429" s="73"/>
      <c r="V429" s="73"/>
      <c r="W429" s="73"/>
      <c r="X429" s="73"/>
      <c r="Y429" s="73"/>
      <c r="Z429" s="73"/>
    </row>
    <row r="430" ht="11.25" customHeight="1">
      <c r="A430" s="295" t="s">
        <v>5031</v>
      </c>
      <c r="B430" s="295" t="s">
        <v>5032</v>
      </c>
      <c r="C430" s="160" t="s">
        <v>148</v>
      </c>
      <c r="D430" s="135" t="s">
        <v>5033</v>
      </c>
      <c r="E430" s="304" t="s">
        <v>5034</v>
      </c>
      <c r="F430" s="135" t="s">
        <v>3325</v>
      </c>
      <c r="G430" s="98">
        <v>1.0</v>
      </c>
      <c r="H430" s="316">
        <v>1.0</v>
      </c>
      <c r="I430" s="202">
        <v>2.0</v>
      </c>
      <c r="J430" s="202">
        <v>20.0</v>
      </c>
      <c r="K430" s="202">
        <v>20.0</v>
      </c>
      <c r="L430" s="103" t="s">
        <v>540</v>
      </c>
      <c r="M430" s="104"/>
      <c r="N430" s="73"/>
      <c r="O430" s="73"/>
      <c r="P430" s="73"/>
      <c r="Q430" s="73"/>
      <c r="R430" s="73"/>
      <c r="S430" s="73"/>
      <c r="T430" s="73"/>
      <c r="U430" s="73"/>
      <c r="V430" s="73"/>
      <c r="W430" s="73"/>
      <c r="X430" s="73"/>
      <c r="Y430" s="73"/>
      <c r="Z430" s="73"/>
    </row>
    <row r="431" ht="11.25" customHeight="1">
      <c r="A431" s="295" t="s">
        <v>5024</v>
      </c>
      <c r="B431" s="295" t="s">
        <v>2160</v>
      </c>
      <c r="C431" s="160" t="s">
        <v>148</v>
      </c>
      <c r="D431" s="295" t="s">
        <v>5035</v>
      </c>
      <c r="E431" s="304" t="s">
        <v>5036</v>
      </c>
      <c r="F431" s="295" t="s">
        <v>5037</v>
      </c>
      <c r="G431" s="161">
        <v>2.0</v>
      </c>
      <c r="H431" s="305">
        <v>2.0</v>
      </c>
      <c r="I431" s="202">
        <v>2.0</v>
      </c>
      <c r="J431" s="202">
        <v>10.0</v>
      </c>
      <c r="K431" s="202">
        <v>5.0</v>
      </c>
      <c r="L431" s="103" t="s">
        <v>540</v>
      </c>
      <c r="M431" s="104"/>
      <c r="N431" s="73"/>
      <c r="O431" s="73"/>
      <c r="P431" s="73"/>
      <c r="Q431" s="73"/>
      <c r="R431" s="73"/>
      <c r="S431" s="73"/>
      <c r="T431" s="73"/>
      <c r="U431" s="73"/>
      <c r="V431" s="73"/>
      <c r="W431" s="73"/>
      <c r="X431" s="73"/>
      <c r="Y431" s="73"/>
      <c r="Z431" s="73"/>
    </row>
    <row r="432" ht="11.25" customHeight="1">
      <c r="A432" s="295" t="s">
        <v>5024</v>
      </c>
      <c r="B432" s="295" t="s">
        <v>5005</v>
      </c>
      <c r="C432" s="160" t="s">
        <v>148</v>
      </c>
      <c r="D432" s="295" t="s">
        <v>5038</v>
      </c>
      <c r="E432" s="304" t="s">
        <v>5007</v>
      </c>
      <c r="F432" s="295" t="s">
        <v>5039</v>
      </c>
      <c r="G432" s="161">
        <v>2.0</v>
      </c>
      <c r="H432" s="305">
        <v>2.0</v>
      </c>
      <c r="I432" s="5">
        <v>2.0</v>
      </c>
      <c r="J432" s="5">
        <v>20.0</v>
      </c>
      <c r="K432" s="5">
        <v>10.0</v>
      </c>
      <c r="L432" s="103" t="s">
        <v>540</v>
      </c>
      <c r="M432" s="104"/>
      <c r="N432" s="73"/>
      <c r="O432" s="73"/>
      <c r="P432" s="73"/>
      <c r="Q432" s="73"/>
      <c r="R432" s="73"/>
      <c r="S432" s="73"/>
      <c r="T432" s="73"/>
      <c r="U432" s="73"/>
      <c r="V432" s="73"/>
      <c r="W432" s="73"/>
      <c r="X432" s="73"/>
      <c r="Y432" s="73"/>
      <c r="Z432" s="73"/>
    </row>
    <row r="433" ht="11.25" customHeight="1">
      <c r="A433" s="135" t="s">
        <v>5040</v>
      </c>
      <c r="B433" s="90" t="s">
        <v>5041</v>
      </c>
      <c r="C433" s="97" t="s">
        <v>148</v>
      </c>
      <c r="D433" s="135" t="s">
        <v>5042</v>
      </c>
      <c r="E433" s="184" t="s">
        <v>5043</v>
      </c>
      <c r="F433" s="135" t="s">
        <v>5044</v>
      </c>
      <c r="G433" s="599">
        <v>1.0</v>
      </c>
      <c r="H433" s="177">
        <v>1.0</v>
      </c>
      <c r="I433" s="177">
        <v>2.0</v>
      </c>
      <c r="J433" s="177">
        <v>20.0</v>
      </c>
      <c r="K433" s="177">
        <v>20.0</v>
      </c>
      <c r="L433" s="130" t="s">
        <v>552</v>
      </c>
      <c r="M433" s="104"/>
      <c r="N433" s="104"/>
      <c r="O433" s="104"/>
      <c r="P433" s="104"/>
      <c r="Q433" s="104"/>
      <c r="R433" s="104"/>
      <c r="S433" s="104"/>
      <c r="T433" s="104"/>
      <c r="U433" s="104"/>
      <c r="V433" s="104"/>
      <c r="W433" s="104"/>
      <c r="X433" s="104"/>
      <c r="Y433" s="104"/>
      <c r="Z433" s="104"/>
    </row>
    <row r="434" ht="11.25" customHeight="1">
      <c r="A434" s="135" t="s">
        <v>5040</v>
      </c>
      <c r="B434" s="90" t="s">
        <v>5041</v>
      </c>
      <c r="C434" s="97" t="s">
        <v>148</v>
      </c>
      <c r="D434" s="90" t="s">
        <v>5045</v>
      </c>
      <c r="E434" s="188" t="s">
        <v>5046</v>
      </c>
      <c r="F434" s="90" t="s">
        <v>5047</v>
      </c>
      <c r="G434" s="177">
        <v>1.0</v>
      </c>
      <c r="H434" s="177">
        <v>1.0</v>
      </c>
      <c r="I434" s="177">
        <v>2.0</v>
      </c>
      <c r="J434" s="177">
        <v>20.0</v>
      </c>
      <c r="K434" s="177">
        <v>20.0</v>
      </c>
      <c r="L434" s="130" t="s">
        <v>552</v>
      </c>
      <c r="M434" s="104"/>
      <c r="N434" s="104"/>
      <c r="O434" s="104"/>
      <c r="P434" s="104"/>
      <c r="Q434" s="104"/>
      <c r="R434" s="104"/>
      <c r="S434" s="104"/>
      <c r="T434" s="104"/>
      <c r="U434" s="104"/>
      <c r="V434" s="104"/>
      <c r="W434" s="104"/>
      <c r="X434" s="104"/>
      <c r="Y434" s="104"/>
      <c r="Z434" s="104"/>
    </row>
    <row r="435" ht="11.25" customHeight="1">
      <c r="A435" s="135" t="s">
        <v>2168</v>
      </c>
      <c r="B435" s="90" t="s">
        <v>2176</v>
      </c>
      <c r="C435" s="91" t="s">
        <v>148</v>
      </c>
      <c r="D435" s="135" t="s">
        <v>5048</v>
      </c>
      <c r="E435" s="184" t="s">
        <v>5049</v>
      </c>
      <c r="F435" s="135" t="s">
        <v>5050</v>
      </c>
      <c r="G435" s="177">
        <v>1.0</v>
      </c>
      <c r="H435" s="177">
        <v>1.0</v>
      </c>
      <c r="I435" s="177">
        <v>1.0</v>
      </c>
      <c r="J435" s="177">
        <v>10.0</v>
      </c>
      <c r="K435" s="177">
        <v>10.0</v>
      </c>
      <c r="L435" s="130" t="s">
        <v>552</v>
      </c>
      <c r="M435" s="104"/>
      <c r="N435" s="104"/>
      <c r="O435" s="104"/>
      <c r="P435" s="104"/>
      <c r="Q435" s="104"/>
      <c r="R435" s="104"/>
      <c r="S435" s="104"/>
      <c r="T435" s="104"/>
      <c r="U435" s="104"/>
      <c r="V435" s="104"/>
      <c r="W435" s="104"/>
      <c r="X435" s="104"/>
      <c r="Y435" s="104"/>
      <c r="Z435" s="104"/>
    </row>
    <row r="436" ht="11.25" customHeight="1">
      <c r="A436" s="135" t="s">
        <v>2168</v>
      </c>
      <c r="B436" s="135" t="s">
        <v>2179</v>
      </c>
      <c r="C436" s="91" t="s">
        <v>148</v>
      </c>
      <c r="D436" s="135" t="s">
        <v>5051</v>
      </c>
      <c r="E436" s="184" t="s">
        <v>5052</v>
      </c>
      <c r="F436" s="90" t="s">
        <v>5053</v>
      </c>
      <c r="G436" s="177">
        <v>1.0</v>
      </c>
      <c r="H436" s="177">
        <v>1.0</v>
      </c>
      <c r="I436" s="177">
        <v>1.0</v>
      </c>
      <c r="J436" s="177">
        <v>10.0</v>
      </c>
      <c r="K436" s="177">
        <v>10.0</v>
      </c>
      <c r="L436" s="130" t="s">
        <v>552</v>
      </c>
      <c r="M436" s="104"/>
      <c r="N436" s="104"/>
      <c r="O436" s="104"/>
      <c r="P436" s="104"/>
      <c r="Q436" s="104"/>
      <c r="R436" s="104"/>
      <c r="S436" s="104"/>
      <c r="T436" s="104"/>
      <c r="U436" s="104"/>
      <c r="V436" s="104"/>
      <c r="W436" s="104"/>
      <c r="X436" s="104"/>
      <c r="Y436" s="104"/>
      <c r="Z436" s="104"/>
    </row>
    <row r="437" ht="11.25" customHeight="1">
      <c r="A437" s="600" t="s">
        <v>5054</v>
      </c>
      <c r="B437" s="135" t="s">
        <v>5055</v>
      </c>
      <c r="C437" s="91" t="s">
        <v>148</v>
      </c>
      <c r="D437" s="313" t="s">
        <v>5056</v>
      </c>
      <c r="E437" s="184" t="s">
        <v>5057</v>
      </c>
      <c r="F437" s="311" t="s">
        <v>5058</v>
      </c>
      <c r="G437" s="177">
        <v>1.0</v>
      </c>
      <c r="H437" s="177">
        <v>1.0</v>
      </c>
      <c r="I437" s="177">
        <v>2.0</v>
      </c>
      <c r="J437" s="177">
        <v>20.0</v>
      </c>
      <c r="K437" s="177">
        <v>20.0</v>
      </c>
      <c r="L437" s="130" t="s">
        <v>552</v>
      </c>
      <c r="M437" s="104"/>
      <c r="N437" s="104"/>
      <c r="O437" s="104"/>
      <c r="P437" s="104"/>
      <c r="Q437" s="104"/>
      <c r="R437" s="104"/>
      <c r="S437" s="104"/>
      <c r="T437" s="104"/>
      <c r="U437" s="104"/>
      <c r="V437" s="104"/>
      <c r="W437" s="104"/>
      <c r="X437" s="104"/>
      <c r="Y437" s="104"/>
      <c r="Z437" s="104"/>
    </row>
    <row r="438" ht="11.25" customHeight="1">
      <c r="A438" s="600" t="s">
        <v>5054</v>
      </c>
      <c r="B438" s="135" t="s">
        <v>5055</v>
      </c>
      <c r="C438" s="91" t="s">
        <v>148</v>
      </c>
      <c r="D438" s="135" t="s">
        <v>5059</v>
      </c>
      <c r="E438" s="184" t="s">
        <v>5060</v>
      </c>
      <c r="F438" s="90" t="s">
        <v>5061</v>
      </c>
      <c r="G438" s="177">
        <v>1.0</v>
      </c>
      <c r="H438" s="177">
        <v>1.0</v>
      </c>
      <c r="I438" s="177">
        <v>2.0</v>
      </c>
      <c r="J438" s="177">
        <v>20.0</v>
      </c>
      <c r="K438" s="177">
        <v>20.0</v>
      </c>
      <c r="L438" s="130" t="s">
        <v>552</v>
      </c>
      <c r="M438" s="104"/>
      <c r="N438" s="104"/>
      <c r="O438" s="104"/>
      <c r="P438" s="104"/>
      <c r="Q438" s="104"/>
      <c r="R438" s="104"/>
      <c r="S438" s="104"/>
      <c r="T438" s="104"/>
      <c r="U438" s="104"/>
      <c r="V438" s="104"/>
      <c r="W438" s="104"/>
      <c r="X438" s="104"/>
      <c r="Y438" s="104"/>
      <c r="Z438" s="104"/>
    </row>
    <row r="439" ht="11.25" customHeight="1">
      <c r="A439" s="135" t="s">
        <v>5062</v>
      </c>
      <c r="B439" s="135" t="s">
        <v>5063</v>
      </c>
      <c r="C439" s="97" t="s">
        <v>574</v>
      </c>
      <c r="D439" s="135" t="s">
        <v>5064</v>
      </c>
      <c r="E439" s="184" t="s">
        <v>5065</v>
      </c>
      <c r="F439" s="135" t="s">
        <v>5066</v>
      </c>
      <c r="G439" s="97">
        <v>3.0</v>
      </c>
      <c r="H439" s="294">
        <v>2.0</v>
      </c>
      <c r="I439" s="5">
        <v>3.0</v>
      </c>
      <c r="J439" s="5">
        <v>10.0</v>
      </c>
      <c r="K439" s="536">
        <v>3.333</v>
      </c>
      <c r="L439" s="154" t="s">
        <v>581</v>
      </c>
      <c r="M439" s="104"/>
      <c r="N439" s="104"/>
      <c r="O439" s="104"/>
      <c r="P439" s="104"/>
      <c r="Q439" s="104"/>
      <c r="R439" s="104"/>
      <c r="S439" s="104"/>
      <c r="T439" s="104"/>
      <c r="U439" s="104"/>
      <c r="V439" s="104"/>
      <c r="W439" s="104"/>
      <c r="X439" s="104"/>
      <c r="Y439" s="104"/>
      <c r="Z439" s="104"/>
    </row>
    <row r="440" ht="11.25" customHeight="1">
      <c r="A440" s="135" t="s">
        <v>5067</v>
      </c>
      <c r="B440" s="135" t="s">
        <v>5068</v>
      </c>
      <c r="C440" s="97" t="s">
        <v>574</v>
      </c>
      <c r="D440" s="90" t="s">
        <v>5069</v>
      </c>
      <c r="E440" s="188" t="s">
        <v>5070</v>
      </c>
      <c r="F440" s="90" t="s">
        <v>5071</v>
      </c>
      <c r="G440" s="97">
        <v>2.0</v>
      </c>
      <c r="H440" s="294">
        <v>2.0</v>
      </c>
      <c r="I440" s="202">
        <v>2.0</v>
      </c>
      <c r="J440" s="202">
        <v>10.0</v>
      </c>
      <c r="K440" s="202">
        <v>5.0</v>
      </c>
      <c r="L440" s="154" t="s">
        <v>581</v>
      </c>
      <c r="M440" s="104"/>
      <c r="N440" s="104"/>
      <c r="O440" s="104"/>
      <c r="P440" s="104"/>
      <c r="Q440" s="104"/>
      <c r="R440" s="104"/>
      <c r="S440" s="104"/>
      <c r="T440" s="104"/>
      <c r="U440" s="104"/>
      <c r="V440" s="104"/>
      <c r="W440" s="104"/>
      <c r="X440" s="104"/>
      <c r="Y440" s="104"/>
      <c r="Z440" s="104"/>
    </row>
    <row r="441" ht="11.25" customHeight="1">
      <c r="A441" s="135" t="s">
        <v>5072</v>
      </c>
      <c r="B441" s="135" t="s">
        <v>5073</v>
      </c>
      <c r="C441" s="97" t="s">
        <v>574</v>
      </c>
      <c r="D441" s="135" t="s">
        <v>5074</v>
      </c>
      <c r="E441" s="184" t="s">
        <v>5075</v>
      </c>
      <c r="F441" s="135" t="s">
        <v>5076</v>
      </c>
      <c r="G441" s="98">
        <v>2.0</v>
      </c>
      <c r="H441" s="294">
        <v>2.0</v>
      </c>
      <c r="I441" s="202">
        <v>2.0</v>
      </c>
      <c r="J441" s="202">
        <v>20.0</v>
      </c>
      <c r="K441" s="202">
        <v>10.0</v>
      </c>
      <c r="L441" s="154" t="s">
        <v>581</v>
      </c>
      <c r="M441" s="104"/>
      <c r="N441" s="104"/>
      <c r="O441" s="104"/>
      <c r="P441" s="104"/>
      <c r="Q441" s="104"/>
      <c r="R441" s="104"/>
      <c r="S441" s="104"/>
      <c r="T441" s="104"/>
      <c r="U441" s="104"/>
      <c r="V441" s="104"/>
      <c r="W441" s="104"/>
      <c r="X441" s="104"/>
      <c r="Y441" s="104"/>
      <c r="Z441" s="104"/>
    </row>
    <row r="442" ht="11.25" customHeight="1">
      <c r="A442" s="135" t="s">
        <v>5077</v>
      </c>
      <c r="B442" s="135" t="s">
        <v>5078</v>
      </c>
      <c r="C442" s="97" t="s">
        <v>574</v>
      </c>
      <c r="D442" s="135" t="s">
        <v>5079</v>
      </c>
      <c r="E442" s="184" t="s">
        <v>5080</v>
      </c>
      <c r="F442" s="135" t="s">
        <v>5081</v>
      </c>
      <c r="G442" s="98">
        <v>5.0</v>
      </c>
      <c r="H442" s="294">
        <v>2.0</v>
      </c>
      <c r="I442" s="202">
        <v>5.0</v>
      </c>
      <c r="J442" s="202">
        <v>10.0</v>
      </c>
      <c r="K442" s="202">
        <v>2.0</v>
      </c>
      <c r="L442" s="154" t="s">
        <v>581</v>
      </c>
      <c r="M442" s="104"/>
      <c r="N442" s="104"/>
      <c r="O442" s="104"/>
      <c r="P442" s="104"/>
      <c r="Q442" s="104"/>
      <c r="R442" s="104"/>
      <c r="S442" s="104"/>
      <c r="T442" s="104"/>
      <c r="U442" s="104"/>
      <c r="V442" s="104"/>
      <c r="W442" s="104"/>
      <c r="X442" s="104"/>
      <c r="Y442" s="104"/>
      <c r="Z442" s="104"/>
    </row>
    <row r="443" ht="11.25" customHeight="1">
      <c r="A443" s="135" t="s">
        <v>2200</v>
      </c>
      <c r="B443" s="135" t="s">
        <v>5082</v>
      </c>
      <c r="C443" s="97" t="s">
        <v>574</v>
      </c>
      <c r="D443" s="135" t="s">
        <v>5083</v>
      </c>
      <c r="E443" s="184" t="s">
        <v>5084</v>
      </c>
      <c r="F443" s="135" t="s">
        <v>5085</v>
      </c>
      <c r="G443" s="98">
        <v>1.0</v>
      </c>
      <c r="H443" s="294">
        <v>1.0</v>
      </c>
      <c r="I443" s="202">
        <v>1.0</v>
      </c>
      <c r="J443" s="202">
        <v>10.0</v>
      </c>
      <c r="K443" s="202">
        <v>10.0</v>
      </c>
      <c r="L443" s="154" t="s">
        <v>581</v>
      </c>
      <c r="M443" s="104"/>
      <c r="N443" s="104"/>
      <c r="O443" s="104"/>
      <c r="P443" s="104"/>
      <c r="Q443" s="104"/>
      <c r="R443" s="104"/>
      <c r="S443" s="104"/>
      <c r="T443" s="104"/>
      <c r="U443" s="104"/>
      <c r="V443" s="104"/>
      <c r="W443" s="104"/>
      <c r="X443" s="104"/>
      <c r="Y443" s="104"/>
      <c r="Z443" s="104"/>
    </row>
    <row r="444" ht="11.25" customHeight="1">
      <c r="A444" s="135" t="s">
        <v>2200</v>
      </c>
      <c r="B444" s="135" t="s">
        <v>5086</v>
      </c>
      <c r="C444" s="97" t="s">
        <v>574</v>
      </c>
      <c r="D444" s="135" t="s">
        <v>5087</v>
      </c>
      <c r="E444" s="184" t="s">
        <v>5088</v>
      </c>
      <c r="F444" s="135" t="s">
        <v>5089</v>
      </c>
      <c r="G444" s="98">
        <v>1.0</v>
      </c>
      <c r="H444" s="294">
        <v>1.0</v>
      </c>
      <c r="I444" s="202">
        <v>1.0</v>
      </c>
      <c r="J444" s="202">
        <v>10.0</v>
      </c>
      <c r="K444" s="202">
        <v>10.0</v>
      </c>
      <c r="L444" s="154" t="s">
        <v>581</v>
      </c>
      <c r="M444" s="104"/>
      <c r="N444" s="104"/>
      <c r="O444" s="104"/>
      <c r="P444" s="104"/>
      <c r="Q444" s="104"/>
      <c r="R444" s="104"/>
      <c r="S444" s="104"/>
      <c r="T444" s="104"/>
      <c r="U444" s="104"/>
      <c r="V444" s="104"/>
      <c r="W444" s="104"/>
      <c r="X444" s="104"/>
      <c r="Y444" s="104"/>
      <c r="Z444" s="104"/>
    </row>
    <row r="445" ht="11.25" customHeight="1">
      <c r="A445" s="135" t="s">
        <v>2200</v>
      </c>
      <c r="B445" s="135" t="s">
        <v>5086</v>
      </c>
      <c r="C445" s="97" t="s">
        <v>574</v>
      </c>
      <c r="D445" s="135" t="s">
        <v>5090</v>
      </c>
      <c r="E445" s="184" t="s">
        <v>5091</v>
      </c>
      <c r="F445" s="135" t="s">
        <v>5081</v>
      </c>
      <c r="G445" s="98">
        <v>1.0</v>
      </c>
      <c r="H445" s="294">
        <v>1.0</v>
      </c>
      <c r="I445" s="202">
        <v>1.0</v>
      </c>
      <c r="J445" s="202">
        <v>10.0</v>
      </c>
      <c r="K445" s="202">
        <v>10.0</v>
      </c>
      <c r="L445" s="154" t="s">
        <v>581</v>
      </c>
      <c r="M445" s="104"/>
      <c r="N445" s="104"/>
      <c r="O445" s="104"/>
      <c r="P445" s="104"/>
      <c r="Q445" s="104"/>
      <c r="R445" s="104"/>
      <c r="S445" s="104"/>
      <c r="T445" s="104"/>
      <c r="U445" s="104"/>
      <c r="V445" s="104"/>
      <c r="W445" s="104"/>
      <c r="X445" s="104"/>
      <c r="Y445" s="104"/>
      <c r="Z445" s="104"/>
    </row>
    <row r="446" ht="11.25" customHeight="1">
      <c r="A446" s="135" t="s">
        <v>2270</v>
      </c>
      <c r="B446" s="135" t="s">
        <v>2246</v>
      </c>
      <c r="C446" s="195" t="s">
        <v>5092</v>
      </c>
      <c r="D446" s="135" t="s">
        <v>5093</v>
      </c>
      <c r="E446" s="184" t="s">
        <v>5094</v>
      </c>
      <c r="F446" s="135" t="s">
        <v>2275</v>
      </c>
      <c r="G446" s="358">
        <v>1.0</v>
      </c>
      <c r="H446" s="358">
        <v>1.0</v>
      </c>
      <c r="I446" s="5">
        <v>1.0</v>
      </c>
      <c r="J446" s="5">
        <v>20.0</v>
      </c>
      <c r="K446" s="5">
        <f t="shared" ref="K446:K447" si="1">J446/G446</f>
        <v>20</v>
      </c>
      <c r="L446" s="154" t="s">
        <v>607</v>
      </c>
      <c r="M446" s="104"/>
      <c r="N446" s="104"/>
      <c r="O446" s="104"/>
      <c r="P446" s="104"/>
      <c r="Q446" s="104"/>
      <c r="R446" s="104"/>
      <c r="S446" s="104"/>
      <c r="T446" s="104"/>
      <c r="U446" s="104"/>
      <c r="V446" s="104"/>
      <c r="W446" s="104"/>
      <c r="X446" s="104"/>
      <c r="Y446" s="104"/>
      <c r="Z446" s="104"/>
    </row>
    <row r="447" ht="11.25" customHeight="1">
      <c r="A447" s="135" t="s">
        <v>2270</v>
      </c>
      <c r="B447" s="135" t="s">
        <v>5095</v>
      </c>
      <c r="C447" s="195" t="s">
        <v>5096</v>
      </c>
      <c r="D447" s="135" t="s">
        <v>5097</v>
      </c>
      <c r="E447" s="184" t="s">
        <v>5098</v>
      </c>
      <c r="F447" s="135" t="s">
        <v>2275</v>
      </c>
      <c r="G447" s="358">
        <v>1.0</v>
      </c>
      <c r="H447" s="358">
        <v>1.0</v>
      </c>
      <c r="I447" s="5">
        <v>1.0</v>
      </c>
      <c r="J447" s="5">
        <v>20.0</v>
      </c>
      <c r="K447" s="5">
        <f t="shared" si="1"/>
        <v>20</v>
      </c>
      <c r="L447" s="154" t="s">
        <v>607</v>
      </c>
      <c r="M447" s="104"/>
      <c r="N447" s="104"/>
      <c r="O447" s="104"/>
      <c r="P447" s="104"/>
      <c r="Q447" s="104"/>
      <c r="R447" s="104"/>
      <c r="S447" s="104"/>
      <c r="T447" s="104"/>
      <c r="U447" s="104"/>
      <c r="V447" s="104"/>
      <c r="W447" s="104"/>
      <c r="X447" s="104"/>
      <c r="Y447" s="104"/>
      <c r="Z447" s="104"/>
    </row>
    <row r="448" ht="11.25" customHeight="1">
      <c r="A448" s="135" t="s">
        <v>2270</v>
      </c>
      <c r="B448" s="135" t="s">
        <v>5095</v>
      </c>
      <c r="C448" s="601" t="s">
        <v>5099</v>
      </c>
      <c r="D448" s="135" t="s">
        <v>5100</v>
      </c>
      <c r="E448" s="304" t="s">
        <v>5101</v>
      </c>
      <c r="F448" s="135" t="s">
        <v>5102</v>
      </c>
      <c r="G448" s="526">
        <v>1.0</v>
      </c>
      <c r="H448" s="526">
        <v>1.0</v>
      </c>
      <c r="I448" s="64">
        <v>1.0</v>
      </c>
      <c r="J448" s="64">
        <v>20.0</v>
      </c>
      <c r="K448" s="64">
        <v>20.0</v>
      </c>
      <c r="L448" s="602" t="s">
        <v>607</v>
      </c>
      <c r="M448" s="104"/>
      <c r="N448" s="73"/>
      <c r="O448" s="73"/>
      <c r="P448" s="73"/>
      <c r="Q448" s="73"/>
      <c r="R448" s="73"/>
      <c r="S448" s="73"/>
      <c r="T448" s="73"/>
      <c r="U448" s="73"/>
      <c r="V448" s="73"/>
      <c r="W448" s="73"/>
      <c r="X448" s="73"/>
      <c r="Y448" s="73"/>
      <c r="Z448" s="73"/>
    </row>
    <row r="449" ht="11.25" customHeight="1">
      <c r="A449" s="135" t="s">
        <v>2270</v>
      </c>
      <c r="B449" s="135" t="s">
        <v>5103</v>
      </c>
      <c r="C449" s="195" t="s">
        <v>5104</v>
      </c>
      <c r="D449" s="135" t="s">
        <v>5105</v>
      </c>
      <c r="E449" s="184" t="s">
        <v>5106</v>
      </c>
      <c r="F449" s="135" t="s">
        <v>2275</v>
      </c>
      <c r="G449" s="358">
        <v>1.0</v>
      </c>
      <c r="H449" s="358">
        <v>1.0</v>
      </c>
      <c r="I449" s="5">
        <v>1.0</v>
      </c>
      <c r="J449" s="5">
        <v>20.0</v>
      </c>
      <c r="K449" s="5">
        <f t="shared" ref="K449:K465" si="2">J449/G449</f>
        <v>20</v>
      </c>
      <c r="L449" s="154" t="s">
        <v>607</v>
      </c>
      <c r="M449" s="104"/>
      <c r="N449" s="104"/>
      <c r="O449" s="104"/>
      <c r="P449" s="104"/>
      <c r="Q449" s="104"/>
      <c r="R449" s="104"/>
      <c r="S449" s="104"/>
      <c r="T449" s="104"/>
      <c r="U449" s="104"/>
      <c r="V449" s="104"/>
      <c r="W449" s="104"/>
      <c r="X449" s="104"/>
      <c r="Y449" s="104"/>
      <c r="Z449" s="104"/>
    </row>
    <row r="450" ht="11.25" customHeight="1">
      <c r="A450" s="135" t="s">
        <v>2270</v>
      </c>
      <c r="B450" s="135" t="s">
        <v>5103</v>
      </c>
      <c r="C450" s="195" t="s">
        <v>5107</v>
      </c>
      <c r="D450" s="135" t="s">
        <v>5108</v>
      </c>
      <c r="E450" s="184" t="s">
        <v>5109</v>
      </c>
      <c r="F450" s="135" t="s">
        <v>2275</v>
      </c>
      <c r="G450" s="358">
        <v>1.0</v>
      </c>
      <c r="H450" s="358">
        <v>1.0</v>
      </c>
      <c r="I450" s="5">
        <v>1.0</v>
      </c>
      <c r="J450" s="5">
        <v>20.0</v>
      </c>
      <c r="K450" s="5">
        <f t="shared" si="2"/>
        <v>20</v>
      </c>
      <c r="L450" s="154" t="s">
        <v>607</v>
      </c>
      <c r="M450" s="104"/>
      <c r="N450" s="104"/>
      <c r="O450" s="104"/>
      <c r="P450" s="104"/>
      <c r="Q450" s="104"/>
      <c r="R450" s="104"/>
      <c r="S450" s="104"/>
      <c r="T450" s="104"/>
      <c r="U450" s="104"/>
      <c r="V450" s="104"/>
      <c r="W450" s="104"/>
      <c r="X450" s="104"/>
      <c r="Y450" s="104"/>
      <c r="Z450" s="104"/>
    </row>
    <row r="451" ht="11.25" customHeight="1">
      <c r="A451" s="135" t="s">
        <v>2270</v>
      </c>
      <c r="B451" s="135" t="s">
        <v>5110</v>
      </c>
      <c r="C451" s="195" t="s">
        <v>5111</v>
      </c>
      <c r="D451" s="135" t="s">
        <v>5112</v>
      </c>
      <c r="E451" s="184" t="s">
        <v>5113</v>
      </c>
      <c r="F451" s="135" t="s">
        <v>2275</v>
      </c>
      <c r="G451" s="358">
        <v>1.0</v>
      </c>
      <c r="H451" s="358">
        <v>1.0</v>
      </c>
      <c r="I451" s="5">
        <v>1.0</v>
      </c>
      <c r="J451" s="5">
        <v>20.0</v>
      </c>
      <c r="K451" s="5">
        <f t="shared" si="2"/>
        <v>20</v>
      </c>
      <c r="L451" s="154" t="s">
        <v>607</v>
      </c>
      <c r="M451" s="104"/>
      <c r="N451" s="104"/>
      <c r="O451" s="104"/>
      <c r="P451" s="104"/>
      <c r="Q451" s="104"/>
      <c r="R451" s="104"/>
      <c r="S451" s="104"/>
      <c r="T451" s="104"/>
      <c r="U451" s="104"/>
      <c r="V451" s="104"/>
      <c r="W451" s="104"/>
      <c r="X451" s="104"/>
      <c r="Y451" s="104"/>
      <c r="Z451" s="104"/>
    </row>
    <row r="452" ht="11.25" customHeight="1">
      <c r="A452" s="135" t="s">
        <v>2270</v>
      </c>
      <c r="B452" s="135" t="s">
        <v>5114</v>
      </c>
      <c r="C452" s="195" t="s">
        <v>5115</v>
      </c>
      <c r="D452" s="135" t="s">
        <v>5116</v>
      </c>
      <c r="E452" s="184" t="s">
        <v>5117</v>
      </c>
      <c r="F452" s="135" t="s">
        <v>2275</v>
      </c>
      <c r="G452" s="358">
        <v>1.0</v>
      </c>
      <c r="H452" s="358">
        <v>1.0</v>
      </c>
      <c r="I452" s="5">
        <v>1.0</v>
      </c>
      <c r="J452" s="5">
        <v>20.0</v>
      </c>
      <c r="K452" s="5">
        <f t="shared" si="2"/>
        <v>20</v>
      </c>
      <c r="L452" s="154" t="s">
        <v>607</v>
      </c>
      <c r="M452" s="104"/>
      <c r="N452" s="104"/>
      <c r="O452" s="104"/>
      <c r="P452" s="104"/>
      <c r="Q452" s="104"/>
      <c r="R452" s="104"/>
      <c r="S452" s="104"/>
      <c r="T452" s="104"/>
      <c r="U452" s="104"/>
      <c r="V452" s="104"/>
      <c r="W452" s="104"/>
      <c r="X452" s="104"/>
      <c r="Y452" s="104"/>
      <c r="Z452" s="104"/>
    </row>
    <row r="453" ht="11.25" customHeight="1">
      <c r="A453" s="135" t="s">
        <v>2270</v>
      </c>
      <c r="B453" s="135" t="s">
        <v>5118</v>
      </c>
      <c r="C453" s="195" t="s">
        <v>5119</v>
      </c>
      <c r="D453" s="135" t="s">
        <v>5120</v>
      </c>
      <c r="E453" s="184" t="s">
        <v>5121</v>
      </c>
      <c r="F453" s="135" t="s">
        <v>2275</v>
      </c>
      <c r="G453" s="358">
        <v>1.0</v>
      </c>
      <c r="H453" s="358">
        <v>1.0</v>
      </c>
      <c r="I453" s="5">
        <v>1.0</v>
      </c>
      <c r="J453" s="5">
        <v>20.0</v>
      </c>
      <c r="K453" s="5">
        <f t="shared" si="2"/>
        <v>20</v>
      </c>
      <c r="L453" s="154" t="s">
        <v>607</v>
      </c>
      <c r="M453" s="104"/>
      <c r="N453" s="104"/>
      <c r="O453" s="104"/>
      <c r="P453" s="104"/>
      <c r="Q453" s="104"/>
      <c r="R453" s="104"/>
      <c r="S453" s="104"/>
      <c r="T453" s="104"/>
      <c r="U453" s="104"/>
      <c r="V453" s="104"/>
      <c r="W453" s="104"/>
      <c r="X453" s="104"/>
      <c r="Y453" s="104"/>
      <c r="Z453" s="104"/>
    </row>
    <row r="454" ht="11.25" customHeight="1">
      <c r="A454" s="135" t="s">
        <v>2270</v>
      </c>
      <c r="B454" s="135" t="s">
        <v>5122</v>
      </c>
      <c r="C454" s="195" t="s">
        <v>5123</v>
      </c>
      <c r="D454" s="135" t="s">
        <v>5124</v>
      </c>
      <c r="E454" s="184" t="s">
        <v>5125</v>
      </c>
      <c r="F454" s="135" t="s">
        <v>2275</v>
      </c>
      <c r="G454" s="358">
        <v>1.0</v>
      </c>
      <c r="H454" s="358">
        <v>1.0</v>
      </c>
      <c r="I454" s="5">
        <v>1.0</v>
      </c>
      <c r="J454" s="5">
        <v>20.0</v>
      </c>
      <c r="K454" s="5">
        <f t="shared" si="2"/>
        <v>20</v>
      </c>
      <c r="L454" s="154" t="s">
        <v>607</v>
      </c>
      <c r="M454" s="104"/>
      <c r="N454" s="104"/>
      <c r="O454" s="104"/>
      <c r="P454" s="104"/>
      <c r="Q454" s="104"/>
      <c r="R454" s="104"/>
      <c r="S454" s="104"/>
      <c r="T454" s="104"/>
      <c r="U454" s="104"/>
      <c r="V454" s="104"/>
      <c r="W454" s="104"/>
      <c r="X454" s="104"/>
      <c r="Y454" s="104"/>
      <c r="Z454" s="104"/>
    </row>
    <row r="455" ht="11.25" customHeight="1">
      <c r="A455" s="135" t="s">
        <v>2270</v>
      </c>
      <c r="B455" s="135" t="s">
        <v>5122</v>
      </c>
      <c r="C455" s="195" t="s">
        <v>5126</v>
      </c>
      <c r="D455" s="135" t="s">
        <v>2273</v>
      </c>
      <c r="E455" s="184" t="s">
        <v>2274</v>
      </c>
      <c r="F455" s="135" t="s">
        <v>2275</v>
      </c>
      <c r="G455" s="358">
        <v>1.0</v>
      </c>
      <c r="H455" s="358">
        <v>1.0</v>
      </c>
      <c r="I455" s="5">
        <v>1.0</v>
      </c>
      <c r="J455" s="5">
        <v>20.0</v>
      </c>
      <c r="K455" s="5">
        <f t="shared" si="2"/>
        <v>20</v>
      </c>
      <c r="L455" s="154" t="s">
        <v>607</v>
      </c>
      <c r="M455" s="104"/>
      <c r="N455" s="104"/>
      <c r="O455" s="104"/>
      <c r="P455" s="104"/>
      <c r="Q455" s="104"/>
      <c r="R455" s="104"/>
      <c r="S455" s="104"/>
      <c r="T455" s="104"/>
      <c r="U455" s="104"/>
      <c r="V455" s="104"/>
      <c r="W455" s="104"/>
      <c r="X455" s="104"/>
      <c r="Y455" s="104"/>
      <c r="Z455" s="104"/>
    </row>
    <row r="456" ht="11.25" customHeight="1">
      <c r="A456" s="135" t="s">
        <v>2270</v>
      </c>
      <c r="B456" s="135" t="s">
        <v>5122</v>
      </c>
      <c r="C456" s="195" t="s">
        <v>5127</v>
      </c>
      <c r="D456" s="135" t="s">
        <v>5128</v>
      </c>
      <c r="E456" s="184" t="s">
        <v>5129</v>
      </c>
      <c r="F456" s="135" t="s">
        <v>2275</v>
      </c>
      <c r="G456" s="358">
        <v>1.0</v>
      </c>
      <c r="H456" s="358">
        <v>1.0</v>
      </c>
      <c r="I456" s="5">
        <v>1.0</v>
      </c>
      <c r="J456" s="5">
        <v>20.0</v>
      </c>
      <c r="K456" s="5">
        <f t="shared" si="2"/>
        <v>20</v>
      </c>
      <c r="L456" s="154" t="s">
        <v>607</v>
      </c>
      <c r="M456" s="104"/>
      <c r="N456" s="104"/>
      <c r="O456" s="104"/>
      <c r="P456" s="104"/>
      <c r="Q456" s="104"/>
      <c r="R456" s="104"/>
      <c r="S456" s="104"/>
      <c r="T456" s="104"/>
      <c r="U456" s="104"/>
      <c r="V456" s="104"/>
      <c r="W456" s="104"/>
      <c r="X456" s="104"/>
      <c r="Y456" s="104"/>
      <c r="Z456" s="104"/>
    </row>
    <row r="457" ht="11.25" customHeight="1">
      <c r="A457" s="135" t="s">
        <v>2270</v>
      </c>
      <c r="B457" s="135" t="s">
        <v>5122</v>
      </c>
      <c r="C457" s="195" t="s">
        <v>5130</v>
      </c>
      <c r="D457" s="135" t="s">
        <v>5131</v>
      </c>
      <c r="E457" s="184" t="s">
        <v>5132</v>
      </c>
      <c r="F457" s="135" t="s">
        <v>2275</v>
      </c>
      <c r="G457" s="358">
        <v>1.0</v>
      </c>
      <c r="H457" s="358">
        <v>1.0</v>
      </c>
      <c r="I457" s="5">
        <v>1.0</v>
      </c>
      <c r="J457" s="5">
        <v>20.0</v>
      </c>
      <c r="K457" s="5">
        <f t="shared" si="2"/>
        <v>20</v>
      </c>
      <c r="L457" s="154" t="s">
        <v>607</v>
      </c>
      <c r="M457" s="104"/>
      <c r="N457" s="104"/>
      <c r="O457" s="104"/>
      <c r="P457" s="104"/>
      <c r="Q457" s="104"/>
      <c r="R457" s="104"/>
      <c r="S457" s="104"/>
      <c r="T457" s="104"/>
      <c r="U457" s="104"/>
      <c r="V457" s="104"/>
      <c r="W457" s="104"/>
      <c r="X457" s="104"/>
      <c r="Y457" s="104"/>
      <c r="Z457" s="104"/>
    </row>
    <row r="458" ht="11.25" customHeight="1">
      <c r="A458" s="135" t="s">
        <v>2270</v>
      </c>
      <c r="B458" s="135" t="s">
        <v>5133</v>
      </c>
      <c r="C458" s="195" t="s">
        <v>5134</v>
      </c>
      <c r="D458" s="135" t="s">
        <v>5108</v>
      </c>
      <c r="E458" s="184" t="s">
        <v>5109</v>
      </c>
      <c r="F458" s="135" t="s">
        <v>2275</v>
      </c>
      <c r="G458" s="358">
        <v>1.0</v>
      </c>
      <c r="H458" s="358">
        <v>1.0</v>
      </c>
      <c r="I458" s="5">
        <v>1.0</v>
      </c>
      <c r="J458" s="5">
        <v>20.0</v>
      </c>
      <c r="K458" s="5">
        <f t="shared" si="2"/>
        <v>20</v>
      </c>
      <c r="L458" s="154" t="s">
        <v>607</v>
      </c>
      <c r="M458" s="104"/>
      <c r="N458" s="104"/>
      <c r="O458" s="104"/>
      <c r="P458" s="104"/>
      <c r="Q458" s="104"/>
      <c r="R458" s="104"/>
      <c r="S458" s="104"/>
      <c r="T458" s="104"/>
      <c r="U458" s="104"/>
      <c r="V458" s="104"/>
      <c r="W458" s="104"/>
      <c r="X458" s="104"/>
      <c r="Y458" s="104"/>
      <c r="Z458" s="104"/>
    </row>
    <row r="459" ht="11.25" customHeight="1">
      <c r="A459" s="135" t="s">
        <v>5135</v>
      </c>
      <c r="B459" s="135" t="s">
        <v>5136</v>
      </c>
      <c r="C459" s="195" t="s">
        <v>5137</v>
      </c>
      <c r="D459" s="135" t="s">
        <v>5138</v>
      </c>
      <c r="E459" s="184" t="s">
        <v>5139</v>
      </c>
      <c r="F459" s="135" t="s">
        <v>2275</v>
      </c>
      <c r="G459" s="358">
        <v>2.0</v>
      </c>
      <c r="H459" s="358">
        <v>2.0</v>
      </c>
      <c r="I459" s="5">
        <v>2.0</v>
      </c>
      <c r="J459" s="5">
        <v>20.0</v>
      </c>
      <c r="K459" s="5">
        <f t="shared" si="2"/>
        <v>10</v>
      </c>
      <c r="L459" s="154" t="s">
        <v>607</v>
      </c>
      <c r="M459" s="104"/>
      <c r="N459" s="104"/>
      <c r="O459" s="104"/>
      <c r="P459" s="104"/>
      <c r="Q459" s="104"/>
      <c r="R459" s="104"/>
      <c r="S459" s="104"/>
      <c r="T459" s="104"/>
      <c r="U459" s="104"/>
      <c r="V459" s="104"/>
      <c r="W459" s="104"/>
      <c r="X459" s="104"/>
      <c r="Y459" s="104"/>
      <c r="Z459" s="104"/>
    </row>
    <row r="460" ht="11.25" customHeight="1">
      <c r="A460" s="135" t="s">
        <v>5135</v>
      </c>
      <c r="B460" s="135" t="s">
        <v>5136</v>
      </c>
      <c r="C460" s="195" t="s">
        <v>5140</v>
      </c>
      <c r="D460" s="135" t="s">
        <v>5108</v>
      </c>
      <c r="E460" s="184" t="s">
        <v>5109</v>
      </c>
      <c r="F460" s="135" t="s">
        <v>2275</v>
      </c>
      <c r="G460" s="358">
        <v>2.0</v>
      </c>
      <c r="H460" s="358">
        <v>2.0</v>
      </c>
      <c r="I460" s="5">
        <v>2.0</v>
      </c>
      <c r="J460" s="5">
        <v>20.0</v>
      </c>
      <c r="K460" s="5">
        <f t="shared" si="2"/>
        <v>10</v>
      </c>
      <c r="L460" s="154" t="s">
        <v>607</v>
      </c>
      <c r="M460" s="104"/>
      <c r="N460" s="104"/>
      <c r="O460" s="104"/>
      <c r="P460" s="104"/>
      <c r="Q460" s="104"/>
      <c r="R460" s="104"/>
      <c r="S460" s="104"/>
      <c r="T460" s="104"/>
      <c r="U460" s="104"/>
      <c r="V460" s="104"/>
      <c r="W460" s="104"/>
      <c r="X460" s="104"/>
      <c r="Y460" s="104"/>
      <c r="Z460" s="104"/>
    </row>
    <row r="461" ht="11.25" customHeight="1">
      <c r="A461" s="135" t="s">
        <v>5141</v>
      </c>
      <c r="B461" s="135" t="s">
        <v>5142</v>
      </c>
      <c r="C461" s="195" t="s">
        <v>5143</v>
      </c>
      <c r="D461" s="90" t="s">
        <v>5108</v>
      </c>
      <c r="E461" s="188" t="s">
        <v>5109</v>
      </c>
      <c r="F461" s="135" t="s">
        <v>2275</v>
      </c>
      <c r="G461" s="358">
        <v>2.0</v>
      </c>
      <c r="H461" s="603">
        <v>2.0</v>
      </c>
      <c r="I461" s="5">
        <v>2.0</v>
      </c>
      <c r="J461" s="5">
        <v>20.0</v>
      </c>
      <c r="K461" s="5">
        <f t="shared" si="2"/>
        <v>10</v>
      </c>
      <c r="L461" s="154" t="s">
        <v>607</v>
      </c>
      <c r="M461" s="104"/>
      <c r="N461" s="104"/>
      <c r="O461" s="104"/>
      <c r="P461" s="104"/>
      <c r="Q461" s="104"/>
      <c r="R461" s="104"/>
      <c r="S461" s="104"/>
      <c r="T461" s="104"/>
      <c r="U461" s="104"/>
      <c r="V461" s="104"/>
      <c r="W461" s="104"/>
      <c r="X461" s="104"/>
      <c r="Y461" s="104"/>
      <c r="Z461" s="104"/>
    </row>
    <row r="462" ht="11.25" customHeight="1">
      <c r="A462" s="135" t="s">
        <v>5144</v>
      </c>
      <c r="B462" s="135" t="s">
        <v>5145</v>
      </c>
      <c r="C462" s="195" t="s">
        <v>5146</v>
      </c>
      <c r="D462" s="135" t="s">
        <v>5147</v>
      </c>
      <c r="E462" s="184" t="s">
        <v>5148</v>
      </c>
      <c r="F462" s="135" t="s">
        <v>2275</v>
      </c>
      <c r="G462" s="358">
        <v>2.0</v>
      </c>
      <c r="H462" s="366">
        <v>1.0</v>
      </c>
      <c r="I462" s="5">
        <v>2.0</v>
      </c>
      <c r="J462" s="5">
        <v>20.0</v>
      </c>
      <c r="K462" s="5">
        <f t="shared" si="2"/>
        <v>10</v>
      </c>
      <c r="L462" s="154" t="s">
        <v>607</v>
      </c>
      <c r="M462" s="104"/>
      <c r="N462" s="104"/>
      <c r="O462" s="104"/>
      <c r="P462" s="104"/>
      <c r="Q462" s="104"/>
      <c r="R462" s="104"/>
      <c r="S462" s="104"/>
      <c r="T462" s="104"/>
      <c r="U462" s="104"/>
      <c r="V462" s="104"/>
      <c r="W462" s="104"/>
      <c r="X462" s="104"/>
      <c r="Y462" s="104"/>
      <c r="Z462" s="104"/>
    </row>
    <row r="463" ht="11.25" customHeight="1">
      <c r="A463" s="135" t="s">
        <v>5144</v>
      </c>
      <c r="B463" s="135" t="s">
        <v>5149</v>
      </c>
      <c r="C463" s="195" t="s">
        <v>5150</v>
      </c>
      <c r="D463" s="135" t="s">
        <v>5151</v>
      </c>
      <c r="E463" s="184" t="s">
        <v>5152</v>
      </c>
      <c r="F463" s="135" t="s">
        <v>2275</v>
      </c>
      <c r="G463" s="358">
        <v>2.0</v>
      </c>
      <c r="H463" s="366">
        <v>1.0</v>
      </c>
      <c r="I463" s="5">
        <v>2.0</v>
      </c>
      <c r="J463" s="5">
        <v>20.0</v>
      </c>
      <c r="K463" s="5">
        <f t="shared" si="2"/>
        <v>10</v>
      </c>
      <c r="L463" s="154" t="s">
        <v>607</v>
      </c>
      <c r="M463" s="104"/>
      <c r="N463" s="104"/>
      <c r="O463" s="104"/>
      <c r="P463" s="104"/>
      <c r="Q463" s="104"/>
      <c r="R463" s="104"/>
      <c r="S463" s="104"/>
      <c r="T463" s="104"/>
      <c r="U463" s="104"/>
      <c r="V463" s="104"/>
      <c r="W463" s="104"/>
      <c r="X463" s="104"/>
      <c r="Y463" s="104"/>
      <c r="Z463" s="104"/>
    </row>
    <row r="464" ht="11.25" customHeight="1">
      <c r="A464" s="135" t="s">
        <v>5153</v>
      </c>
      <c r="B464" s="135" t="s">
        <v>5154</v>
      </c>
      <c r="C464" s="195" t="s">
        <v>5155</v>
      </c>
      <c r="D464" s="135" t="s">
        <v>4253</v>
      </c>
      <c r="E464" s="184" t="s">
        <v>4254</v>
      </c>
      <c r="F464" s="135" t="s">
        <v>2275</v>
      </c>
      <c r="G464" s="203">
        <v>4.0</v>
      </c>
      <c r="H464" s="366">
        <v>4.0</v>
      </c>
      <c r="I464" s="202">
        <v>6.0</v>
      </c>
      <c r="J464" s="5">
        <v>20.0</v>
      </c>
      <c r="K464" s="5">
        <f t="shared" si="2"/>
        <v>5</v>
      </c>
      <c r="L464" s="154" t="s">
        <v>607</v>
      </c>
      <c r="M464" s="104"/>
      <c r="N464" s="104"/>
      <c r="O464" s="104"/>
      <c r="P464" s="104"/>
      <c r="Q464" s="104"/>
      <c r="R464" s="104"/>
      <c r="S464" s="104"/>
      <c r="T464" s="104"/>
      <c r="U464" s="104"/>
      <c r="V464" s="104"/>
      <c r="W464" s="104"/>
      <c r="X464" s="104"/>
      <c r="Y464" s="104"/>
      <c r="Z464" s="104"/>
    </row>
    <row r="465" ht="11.25" customHeight="1">
      <c r="A465" s="135" t="s">
        <v>5156</v>
      </c>
      <c r="B465" s="135" t="s">
        <v>5157</v>
      </c>
      <c r="C465" s="195" t="s">
        <v>5158</v>
      </c>
      <c r="D465" s="135" t="s">
        <v>5159</v>
      </c>
      <c r="E465" s="184" t="s">
        <v>5160</v>
      </c>
      <c r="F465" s="135" t="s">
        <v>2275</v>
      </c>
      <c r="G465" s="203">
        <v>3.0</v>
      </c>
      <c r="H465" s="366">
        <v>3.0</v>
      </c>
      <c r="I465" s="202">
        <v>3.0</v>
      </c>
      <c r="J465" s="5">
        <v>20.0</v>
      </c>
      <c r="K465" s="5">
        <f t="shared" si="2"/>
        <v>6.666666667</v>
      </c>
      <c r="L465" s="154" t="s">
        <v>607</v>
      </c>
      <c r="M465" s="104"/>
      <c r="N465" s="104"/>
      <c r="O465" s="104"/>
      <c r="P465" s="104"/>
      <c r="Q465" s="104"/>
      <c r="R465" s="104"/>
      <c r="S465" s="104"/>
      <c r="T465" s="104"/>
      <c r="U465" s="104"/>
      <c r="V465" s="104"/>
      <c r="W465" s="104"/>
      <c r="X465" s="104"/>
      <c r="Y465" s="104"/>
      <c r="Z465" s="104"/>
    </row>
    <row r="466" ht="11.25" customHeight="1">
      <c r="A466" s="135" t="s">
        <v>5161</v>
      </c>
      <c r="B466" s="135" t="s">
        <v>5162</v>
      </c>
      <c r="C466" s="97" t="s">
        <v>148</v>
      </c>
      <c r="D466" s="135" t="s">
        <v>5163</v>
      </c>
      <c r="E466" s="130" t="s">
        <v>4892</v>
      </c>
      <c r="F466" s="135" t="s">
        <v>5164</v>
      </c>
      <c r="G466" s="220">
        <v>2.0</v>
      </c>
      <c r="H466" s="604">
        <v>2.0</v>
      </c>
      <c r="I466" s="97">
        <v>2.0</v>
      </c>
      <c r="J466" s="177">
        <v>20.0</v>
      </c>
      <c r="K466" s="605">
        <v>10.0</v>
      </c>
      <c r="L466" s="130" t="s">
        <v>2289</v>
      </c>
      <c r="M466" s="104"/>
      <c r="N466" s="104"/>
      <c r="O466" s="104"/>
      <c r="P466" s="104"/>
      <c r="Q466" s="104"/>
      <c r="R466" s="104"/>
      <c r="S466" s="104"/>
      <c r="T466" s="104"/>
      <c r="U466" s="104"/>
      <c r="V466" s="104"/>
      <c r="W466" s="104"/>
      <c r="X466" s="104"/>
      <c r="Y466" s="104"/>
      <c r="Z466" s="104"/>
    </row>
    <row r="467" ht="11.25" customHeight="1">
      <c r="A467" s="135" t="s">
        <v>2294</v>
      </c>
      <c r="B467" s="135" t="s">
        <v>5165</v>
      </c>
      <c r="C467" s="97" t="s">
        <v>148</v>
      </c>
      <c r="D467" s="90" t="s">
        <v>5166</v>
      </c>
      <c r="E467" s="89" t="s">
        <v>5167</v>
      </c>
      <c r="F467" s="90" t="s">
        <v>5168</v>
      </c>
      <c r="G467" s="220">
        <v>3.0</v>
      </c>
      <c r="H467" s="604">
        <v>1.0</v>
      </c>
      <c r="I467" s="97">
        <v>3.0</v>
      </c>
      <c r="J467" s="97">
        <v>20.0</v>
      </c>
      <c r="K467" s="97">
        <v>6.66</v>
      </c>
      <c r="L467" s="130" t="s">
        <v>2289</v>
      </c>
      <c r="M467" s="104"/>
      <c r="N467" s="104"/>
      <c r="O467" s="104"/>
      <c r="P467" s="104"/>
      <c r="Q467" s="104"/>
      <c r="R467" s="104"/>
      <c r="S467" s="104"/>
      <c r="T467" s="104"/>
      <c r="U467" s="104"/>
      <c r="V467" s="104"/>
      <c r="W467" s="104"/>
      <c r="X467" s="104"/>
      <c r="Y467" s="104"/>
      <c r="Z467" s="104"/>
    </row>
    <row r="468" ht="11.25" customHeight="1">
      <c r="A468" s="135" t="s">
        <v>609</v>
      </c>
      <c r="B468" s="135" t="s">
        <v>5169</v>
      </c>
      <c r="C468" s="97" t="s">
        <v>148</v>
      </c>
      <c r="D468" s="135" t="s">
        <v>5170</v>
      </c>
      <c r="E468" s="130" t="s">
        <v>5171</v>
      </c>
      <c r="F468" s="135" t="s">
        <v>3248</v>
      </c>
      <c r="G468" s="98">
        <v>1.0</v>
      </c>
      <c r="H468" s="316">
        <v>1.0</v>
      </c>
      <c r="I468" s="5">
        <v>1.0</v>
      </c>
      <c r="J468" s="5">
        <v>20.0</v>
      </c>
      <c r="K468" s="5">
        <v>20.0</v>
      </c>
      <c r="L468" s="154" t="s">
        <v>616</v>
      </c>
      <c r="M468" s="104"/>
      <c r="N468" s="104"/>
      <c r="O468" s="104"/>
      <c r="P468" s="104"/>
      <c r="Q468" s="104"/>
      <c r="R468" s="104"/>
      <c r="S468" s="104"/>
      <c r="T468" s="104"/>
      <c r="U468" s="104"/>
      <c r="V468" s="104"/>
      <c r="W468" s="104"/>
      <c r="X468" s="104"/>
      <c r="Y468" s="104"/>
      <c r="Z468" s="104"/>
    </row>
    <row r="469" ht="11.25" customHeight="1">
      <c r="A469" s="135" t="s">
        <v>5172</v>
      </c>
      <c r="B469" s="606" t="s">
        <v>5173</v>
      </c>
      <c r="C469" s="97" t="s">
        <v>148</v>
      </c>
      <c r="D469" s="607" t="s">
        <v>5174</v>
      </c>
      <c r="E469" s="184" t="s">
        <v>5175</v>
      </c>
      <c r="F469" s="135" t="s">
        <v>5176</v>
      </c>
      <c r="G469" s="97">
        <v>1.0</v>
      </c>
      <c r="H469" s="294">
        <v>1.0</v>
      </c>
      <c r="I469" s="177">
        <v>1.0</v>
      </c>
      <c r="J469" s="177">
        <v>20.0</v>
      </c>
      <c r="K469" s="177">
        <v>20.0</v>
      </c>
      <c r="L469" s="154" t="s">
        <v>829</v>
      </c>
      <c r="M469" s="211"/>
      <c r="N469" s="211"/>
      <c r="O469" s="211"/>
      <c r="P469" s="211"/>
      <c r="Q469" s="211"/>
      <c r="R469" s="211"/>
      <c r="S469" s="211"/>
      <c r="T469" s="211"/>
      <c r="U469" s="211"/>
      <c r="V469" s="211"/>
      <c r="W469" s="211"/>
      <c r="X469" s="211"/>
      <c r="Y469" s="211"/>
      <c r="Z469" s="211"/>
    </row>
    <row r="470" ht="11.25" customHeight="1">
      <c r="A470" s="135" t="s">
        <v>5177</v>
      </c>
      <c r="B470" s="135" t="s">
        <v>5178</v>
      </c>
      <c r="C470" s="97" t="s">
        <v>148</v>
      </c>
      <c r="D470" s="607" t="s">
        <v>5179</v>
      </c>
      <c r="E470" s="188" t="s">
        <v>5180</v>
      </c>
      <c r="F470" s="90" t="s">
        <v>5176</v>
      </c>
      <c r="G470" s="220">
        <v>1.0</v>
      </c>
      <c r="H470" s="541">
        <v>1.0</v>
      </c>
      <c r="I470" s="97">
        <v>2.0</v>
      </c>
      <c r="J470" s="97">
        <v>20.0</v>
      </c>
      <c r="K470" s="97">
        <v>20.0</v>
      </c>
      <c r="L470" s="130" t="s">
        <v>829</v>
      </c>
      <c r="M470" s="211"/>
      <c r="N470" s="211"/>
      <c r="O470" s="211"/>
      <c r="P470" s="211"/>
      <c r="Q470" s="211"/>
      <c r="R470" s="211"/>
      <c r="S470" s="211"/>
      <c r="T470" s="211"/>
      <c r="U470" s="211"/>
      <c r="V470" s="211"/>
      <c r="W470" s="211"/>
      <c r="X470" s="211"/>
      <c r="Y470" s="211"/>
      <c r="Z470" s="211"/>
    </row>
    <row r="471" ht="11.25" customHeight="1">
      <c r="A471" s="135" t="s">
        <v>2343</v>
      </c>
      <c r="B471" s="271" t="s">
        <v>2375</v>
      </c>
      <c r="C471" s="97" t="s">
        <v>148</v>
      </c>
      <c r="D471" s="90" t="s">
        <v>5181</v>
      </c>
      <c r="E471" s="188" t="s">
        <v>5182</v>
      </c>
      <c r="F471" s="90" t="s">
        <v>5183</v>
      </c>
      <c r="G471" s="608">
        <v>2.0</v>
      </c>
      <c r="H471" s="603">
        <v>2.0</v>
      </c>
      <c r="I471" s="202">
        <v>2.0</v>
      </c>
      <c r="J471" s="202">
        <v>20.0</v>
      </c>
      <c r="K471" s="202">
        <v>10.0</v>
      </c>
      <c r="L471" s="130" t="s">
        <v>2340</v>
      </c>
      <c r="M471" s="104"/>
      <c r="N471" s="104"/>
      <c r="O471" s="104"/>
      <c r="P471" s="104"/>
      <c r="Q471" s="104"/>
      <c r="R471" s="104"/>
      <c r="S471" s="104"/>
      <c r="T471" s="104"/>
      <c r="U471" s="104"/>
      <c r="V471" s="104"/>
      <c r="W471" s="104"/>
      <c r="X471" s="104"/>
      <c r="Y471" s="104"/>
      <c r="Z471" s="104"/>
    </row>
    <row r="472" ht="11.25" customHeight="1">
      <c r="A472" s="135" t="s">
        <v>2343</v>
      </c>
      <c r="B472" s="271" t="s">
        <v>2375</v>
      </c>
      <c r="C472" s="97" t="s">
        <v>148</v>
      </c>
      <c r="D472" s="135" t="s">
        <v>5184</v>
      </c>
      <c r="E472" s="184" t="s">
        <v>5185</v>
      </c>
      <c r="F472" s="135" t="s">
        <v>5186</v>
      </c>
      <c r="G472" s="608">
        <v>2.0</v>
      </c>
      <c r="H472" s="603">
        <v>2.0</v>
      </c>
      <c r="I472" s="202">
        <v>2.0</v>
      </c>
      <c r="J472" s="202">
        <v>20.0</v>
      </c>
      <c r="K472" s="202">
        <v>10.0</v>
      </c>
      <c r="L472" s="130" t="s">
        <v>2340</v>
      </c>
      <c r="M472" s="104"/>
      <c r="N472" s="104"/>
      <c r="O472" s="104"/>
      <c r="P472" s="104"/>
      <c r="Q472" s="104"/>
      <c r="R472" s="104"/>
      <c r="S472" s="104"/>
      <c r="T472" s="104"/>
      <c r="U472" s="104"/>
      <c r="V472" s="104"/>
      <c r="W472" s="104"/>
      <c r="X472" s="104"/>
      <c r="Y472" s="104"/>
      <c r="Z472" s="104"/>
    </row>
    <row r="473" ht="11.25" customHeight="1">
      <c r="A473" s="135" t="s">
        <v>2343</v>
      </c>
      <c r="B473" s="271" t="s">
        <v>2375</v>
      </c>
      <c r="C473" s="97" t="s">
        <v>148</v>
      </c>
      <c r="D473" s="271" t="s">
        <v>5187</v>
      </c>
      <c r="E473" s="277" t="s">
        <v>5188</v>
      </c>
      <c r="F473" s="271" t="s">
        <v>5189</v>
      </c>
      <c r="G473" s="608">
        <v>2.0</v>
      </c>
      <c r="H473" s="603">
        <v>2.0</v>
      </c>
      <c r="I473" s="202">
        <v>2.0</v>
      </c>
      <c r="J473" s="202">
        <v>20.0</v>
      </c>
      <c r="K473" s="202">
        <v>10.0</v>
      </c>
      <c r="L473" s="130" t="s">
        <v>2340</v>
      </c>
      <c r="M473" s="104"/>
      <c r="N473" s="104"/>
      <c r="O473" s="104"/>
      <c r="P473" s="104"/>
      <c r="Q473" s="104"/>
      <c r="R473" s="104"/>
      <c r="S473" s="104"/>
      <c r="T473" s="104"/>
      <c r="U473" s="104"/>
      <c r="V473" s="104"/>
      <c r="W473" s="104"/>
      <c r="X473" s="104"/>
      <c r="Y473" s="104"/>
      <c r="Z473" s="104"/>
    </row>
    <row r="474" ht="11.25" customHeight="1">
      <c r="A474" s="135" t="s">
        <v>2343</v>
      </c>
      <c r="B474" s="271" t="s">
        <v>2375</v>
      </c>
      <c r="C474" s="97" t="s">
        <v>148</v>
      </c>
      <c r="D474" s="135" t="s">
        <v>5190</v>
      </c>
      <c r="E474" s="184" t="s">
        <v>5191</v>
      </c>
      <c r="F474" s="135" t="s">
        <v>5192</v>
      </c>
      <c r="G474" s="608">
        <v>2.0</v>
      </c>
      <c r="H474" s="603">
        <v>2.0</v>
      </c>
      <c r="I474" s="202">
        <v>2.0</v>
      </c>
      <c r="J474" s="202">
        <v>20.0</v>
      </c>
      <c r="K474" s="202">
        <v>10.0</v>
      </c>
      <c r="L474" s="130" t="s">
        <v>2340</v>
      </c>
      <c r="M474" s="104"/>
      <c r="N474" s="104"/>
      <c r="O474" s="104"/>
      <c r="P474" s="104"/>
      <c r="Q474" s="104"/>
      <c r="R474" s="104"/>
      <c r="S474" s="104"/>
      <c r="T474" s="104"/>
      <c r="U474" s="104"/>
      <c r="V474" s="104"/>
      <c r="W474" s="104"/>
      <c r="X474" s="104"/>
      <c r="Y474" s="104"/>
      <c r="Z474" s="104"/>
    </row>
    <row r="475" ht="11.25" customHeight="1">
      <c r="A475" s="135" t="s">
        <v>2343</v>
      </c>
      <c r="B475" s="271" t="s">
        <v>2375</v>
      </c>
      <c r="C475" s="97" t="s">
        <v>148</v>
      </c>
      <c r="D475" s="135" t="s">
        <v>5193</v>
      </c>
      <c r="E475" s="184" t="s">
        <v>5194</v>
      </c>
      <c r="F475" s="135" t="s">
        <v>5192</v>
      </c>
      <c r="G475" s="608">
        <v>2.0</v>
      </c>
      <c r="H475" s="603">
        <v>2.0</v>
      </c>
      <c r="I475" s="202">
        <v>2.0</v>
      </c>
      <c r="J475" s="202">
        <v>20.0</v>
      </c>
      <c r="K475" s="202">
        <v>10.0</v>
      </c>
      <c r="L475" s="130" t="s">
        <v>2340</v>
      </c>
      <c r="M475" s="104"/>
      <c r="N475" s="104"/>
      <c r="O475" s="104"/>
      <c r="P475" s="104"/>
      <c r="Q475" s="104"/>
      <c r="R475" s="104"/>
      <c r="S475" s="104"/>
      <c r="T475" s="104"/>
      <c r="U475" s="104"/>
      <c r="V475" s="104"/>
      <c r="W475" s="104"/>
      <c r="X475" s="104"/>
      <c r="Y475" s="104"/>
      <c r="Z475" s="104"/>
    </row>
    <row r="476" ht="11.25" customHeight="1">
      <c r="A476" s="135" t="s">
        <v>2343</v>
      </c>
      <c r="B476" s="271" t="s">
        <v>2375</v>
      </c>
      <c r="C476" s="97" t="s">
        <v>148</v>
      </c>
      <c r="D476" s="135" t="s">
        <v>5195</v>
      </c>
      <c r="E476" s="184" t="s">
        <v>5196</v>
      </c>
      <c r="F476" s="135" t="s">
        <v>5192</v>
      </c>
      <c r="G476" s="608">
        <v>2.0</v>
      </c>
      <c r="H476" s="603">
        <v>2.0</v>
      </c>
      <c r="I476" s="202">
        <v>2.0</v>
      </c>
      <c r="J476" s="202">
        <v>20.0</v>
      </c>
      <c r="K476" s="202">
        <v>10.0</v>
      </c>
      <c r="L476" s="130" t="s">
        <v>2340</v>
      </c>
      <c r="M476" s="104"/>
      <c r="N476" s="104"/>
      <c r="O476" s="104"/>
      <c r="P476" s="104"/>
      <c r="Q476" s="104"/>
      <c r="R476" s="104"/>
      <c r="S476" s="104"/>
      <c r="T476" s="104"/>
      <c r="U476" s="104"/>
      <c r="V476" s="104"/>
      <c r="W476" s="104"/>
      <c r="X476" s="104"/>
      <c r="Y476" s="104"/>
      <c r="Z476" s="104"/>
    </row>
    <row r="477" ht="11.25" customHeight="1">
      <c r="A477" s="135" t="s">
        <v>2343</v>
      </c>
      <c r="B477" s="271" t="s">
        <v>2375</v>
      </c>
      <c r="C477" s="97" t="s">
        <v>148</v>
      </c>
      <c r="D477" s="135" t="s">
        <v>5197</v>
      </c>
      <c r="E477" s="184" t="s">
        <v>4439</v>
      </c>
      <c r="F477" s="135" t="s">
        <v>5198</v>
      </c>
      <c r="G477" s="608">
        <v>2.0</v>
      </c>
      <c r="H477" s="603">
        <v>2.0</v>
      </c>
      <c r="I477" s="202">
        <v>2.0</v>
      </c>
      <c r="J477" s="202">
        <v>20.0</v>
      </c>
      <c r="K477" s="202">
        <v>10.0</v>
      </c>
      <c r="L477" s="130" t="s">
        <v>2340</v>
      </c>
      <c r="M477" s="104"/>
      <c r="N477" s="104"/>
      <c r="O477" s="104"/>
      <c r="P477" s="104"/>
      <c r="Q477" s="104"/>
      <c r="R477" s="104"/>
      <c r="S477" s="104"/>
      <c r="T477" s="104"/>
      <c r="U477" s="104"/>
      <c r="V477" s="104"/>
      <c r="W477" s="104"/>
      <c r="X477" s="104"/>
      <c r="Y477" s="104"/>
      <c r="Z477" s="104"/>
    </row>
    <row r="478" ht="11.25" customHeight="1">
      <c r="A478" s="135" t="s">
        <v>2343</v>
      </c>
      <c r="B478" s="271" t="s">
        <v>2375</v>
      </c>
      <c r="C478" s="97" t="s">
        <v>148</v>
      </c>
      <c r="D478" s="135" t="s">
        <v>5199</v>
      </c>
      <c r="E478" s="184" t="s">
        <v>4429</v>
      </c>
      <c r="F478" s="135" t="s">
        <v>5200</v>
      </c>
      <c r="G478" s="608">
        <v>2.0</v>
      </c>
      <c r="H478" s="603">
        <v>2.0</v>
      </c>
      <c r="I478" s="202">
        <v>2.0</v>
      </c>
      <c r="J478" s="202">
        <v>20.0</v>
      </c>
      <c r="K478" s="202">
        <v>10.0</v>
      </c>
      <c r="L478" s="130" t="s">
        <v>2340</v>
      </c>
      <c r="M478" s="104"/>
      <c r="N478" s="104"/>
      <c r="O478" s="104"/>
      <c r="P478" s="104"/>
      <c r="Q478" s="104"/>
      <c r="R478" s="104"/>
      <c r="S478" s="104"/>
      <c r="T478" s="104"/>
      <c r="U478" s="104"/>
      <c r="V478" s="104"/>
      <c r="W478" s="104"/>
      <c r="X478" s="104"/>
      <c r="Y478" s="104"/>
      <c r="Z478" s="104"/>
    </row>
    <row r="479" ht="11.25" customHeight="1">
      <c r="A479" s="135" t="s">
        <v>2343</v>
      </c>
      <c r="B479" s="271" t="s">
        <v>2375</v>
      </c>
      <c r="C479" s="97" t="s">
        <v>148</v>
      </c>
      <c r="D479" s="135" t="s">
        <v>5201</v>
      </c>
      <c r="E479" s="184" t="s">
        <v>4504</v>
      </c>
      <c r="F479" s="135" t="s">
        <v>5202</v>
      </c>
      <c r="G479" s="608">
        <v>2.0</v>
      </c>
      <c r="H479" s="603">
        <v>2.0</v>
      </c>
      <c r="I479" s="202">
        <v>2.0</v>
      </c>
      <c r="J479" s="202">
        <v>10.0</v>
      </c>
      <c r="K479" s="202">
        <v>5.0</v>
      </c>
      <c r="L479" s="130" t="s">
        <v>2340</v>
      </c>
      <c r="M479" s="104"/>
      <c r="N479" s="104"/>
      <c r="O479" s="104"/>
      <c r="P479" s="104"/>
      <c r="Q479" s="104"/>
      <c r="R479" s="104"/>
      <c r="S479" s="104"/>
      <c r="T479" s="104"/>
      <c r="U479" s="104"/>
      <c r="V479" s="104"/>
      <c r="W479" s="104"/>
      <c r="X479" s="104"/>
      <c r="Y479" s="104"/>
      <c r="Z479" s="104"/>
    </row>
    <row r="480" ht="11.25" customHeight="1">
      <c r="A480" s="135" t="s">
        <v>2343</v>
      </c>
      <c r="B480" s="271" t="s">
        <v>2375</v>
      </c>
      <c r="C480" s="97" t="s">
        <v>148</v>
      </c>
      <c r="D480" s="135" t="s">
        <v>5203</v>
      </c>
      <c r="E480" s="184" t="s">
        <v>5204</v>
      </c>
      <c r="F480" s="135" t="s">
        <v>5205</v>
      </c>
      <c r="G480" s="608">
        <v>2.0</v>
      </c>
      <c r="H480" s="603">
        <v>2.0</v>
      </c>
      <c r="I480" s="202">
        <v>2.0</v>
      </c>
      <c r="J480" s="202">
        <v>20.0</v>
      </c>
      <c r="K480" s="202">
        <v>10.0</v>
      </c>
      <c r="L480" s="130" t="s">
        <v>2340</v>
      </c>
      <c r="M480" s="104"/>
      <c r="N480" s="104"/>
      <c r="O480" s="104"/>
      <c r="P480" s="104"/>
      <c r="Q480" s="104"/>
      <c r="R480" s="104"/>
      <c r="S480" s="104"/>
      <c r="T480" s="104"/>
      <c r="U480" s="104"/>
      <c r="V480" s="104"/>
      <c r="W480" s="104"/>
      <c r="X480" s="104"/>
      <c r="Y480" s="104"/>
      <c r="Z480" s="104"/>
    </row>
    <row r="481" ht="11.25" customHeight="1">
      <c r="A481" s="135" t="s">
        <v>2343</v>
      </c>
      <c r="B481" s="271" t="s">
        <v>2375</v>
      </c>
      <c r="C481" s="97" t="s">
        <v>148</v>
      </c>
      <c r="D481" s="135" t="s">
        <v>5206</v>
      </c>
      <c r="E481" s="184" t="s">
        <v>4423</v>
      </c>
      <c r="F481" s="135" t="s">
        <v>5207</v>
      </c>
      <c r="G481" s="608">
        <v>2.0</v>
      </c>
      <c r="H481" s="603">
        <v>2.0</v>
      </c>
      <c r="I481" s="202">
        <v>2.0</v>
      </c>
      <c r="J481" s="202">
        <v>20.0</v>
      </c>
      <c r="K481" s="202">
        <v>10.0</v>
      </c>
      <c r="L481" s="130" t="s">
        <v>2340</v>
      </c>
      <c r="M481" s="104"/>
      <c r="N481" s="104"/>
      <c r="O481" s="104"/>
      <c r="P481" s="104"/>
      <c r="Q481" s="104"/>
      <c r="R481" s="104"/>
      <c r="S481" s="104"/>
      <c r="T481" s="104"/>
      <c r="U481" s="104"/>
      <c r="V481" s="104"/>
      <c r="W481" s="104"/>
      <c r="X481" s="104"/>
      <c r="Y481" s="104"/>
      <c r="Z481" s="104"/>
    </row>
    <row r="482" ht="11.25" customHeight="1">
      <c r="A482" s="135" t="s">
        <v>2343</v>
      </c>
      <c r="B482" s="271" t="s">
        <v>2375</v>
      </c>
      <c r="C482" s="97" t="s">
        <v>148</v>
      </c>
      <c r="D482" s="135" t="s">
        <v>5208</v>
      </c>
      <c r="E482" s="184" t="s">
        <v>5209</v>
      </c>
      <c r="F482" s="135" t="s">
        <v>5207</v>
      </c>
      <c r="G482" s="608">
        <v>2.0</v>
      </c>
      <c r="H482" s="603">
        <v>2.0</v>
      </c>
      <c r="I482" s="202">
        <v>2.0</v>
      </c>
      <c r="J482" s="202">
        <v>20.0</v>
      </c>
      <c r="K482" s="202">
        <v>10.0</v>
      </c>
      <c r="L482" s="130" t="s">
        <v>2340</v>
      </c>
      <c r="M482" s="104"/>
      <c r="N482" s="104"/>
      <c r="O482" s="104"/>
      <c r="P482" s="104"/>
      <c r="Q482" s="104"/>
      <c r="R482" s="104"/>
      <c r="S482" s="104"/>
      <c r="T482" s="104"/>
      <c r="U482" s="104"/>
      <c r="V482" s="104"/>
      <c r="W482" s="104"/>
      <c r="X482" s="104"/>
      <c r="Y482" s="104"/>
      <c r="Z482" s="104"/>
    </row>
    <row r="483" ht="11.25" customHeight="1">
      <c r="A483" s="135" t="s">
        <v>2343</v>
      </c>
      <c r="B483" s="135" t="s">
        <v>1654</v>
      </c>
      <c r="C483" s="97" t="s">
        <v>148</v>
      </c>
      <c r="D483" s="135" t="s">
        <v>5210</v>
      </c>
      <c r="E483" s="184" t="s">
        <v>5211</v>
      </c>
      <c r="F483" s="135" t="s">
        <v>4077</v>
      </c>
      <c r="G483" s="203">
        <v>2.0</v>
      </c>
      <c r="H483" s="603">
        <v>2.0</v>
      </c>
      <c r="I483" s="5">
        <v>2.0</v>
      </c>
      <c r="J483" s="5">
        <v>20.0</v>
      </c>
      <c r="K483" s="5">
        <v>10.0</v>
      </c>
      <c r="L483" s="130" t="s">
        <v>2340</v>
      </c>
      <c r="M483" s="104"/>
      <c r="N483" s="104"/>
      <c r="O483" s="104"/>
      <c r="P483" s="104"/>
      <c r="Q483" s="104"/>
      <c r="R483" s="104"/>
      <c r="S483" s="104"/>
      <c r="T483" s="104"/>
      <c r="U483" s="104"/>
      <c r="V483" s="104"/>
      <c r="W483" s="104"/>
      <c r="X483" s="104"/>
      <c r="Y483" s="104"/>
      <c r="Z483" s="104"/>
    </row>
    <row r="484" ht="11.25" customHeight="1">
      <c r="A484" s="135" t="s">
        <v>2343</v>
      </c>
      <c r="B484" s="135" t="s">
        <v>1654</v>
      </c>
      <c r="C484" s="97" t="s">
        <v>148</v>
      </c>
      <c r="D484" s="135" t="s">
        <v>5212</v>
      </c>
      <c r="E484" s="184" t="s">
        <v>5213</v>
      </c>
      <c r="F484" s="135" t="s">
        <v>5214</v>
      </c>
      <c r="G484" s="203">
        <v>2.0</v>
      </c>
      <c r="H484" s="603">
        <v>2.0</v>
      </c>
      <c r="I484" s="5">
        <v>2.0</v>
      </c>
      <c r="J484" s="5">
        <v>20.0</v>
      </c>
      <c r="K484" s="5">
        <v>10.0</v>
      </c>
      <c r="L484" s="130" t="s">
        <v>2340</v>
      </c>
      <c r="M484" s="104"/>
      <c r="N484" s="104"/>
      <c r="O484" s="104"/>
      <c r="P484" s="104"/>
      <c r="Q484" s="104"/>
      <c r="R484" s="104"/>
      <c r="S484" s="104"/>
      <c r="T484" s="104"/>
      <c r="U484" s="104"/>
      <c r="V484" s="104"/>
      <c r="W484" s="104"/>
      <c r="X484" s="104"/>
      <c r="Y484" s="104"/>
      <c r="Z484" s="104"/>
    </row>
    <row r="485" ht="11.25" customHeight="1">
      <c r="A485" s="135" t="s">
        <v>2343</v>
      </c>
      <c r="B485" s="135" t="s">
        <v>1654</v>
      </c>
      <c r="C485" s="97" t="s">
        <v>148</v>
      </c>
      <c r="D485" s="135" t="s">
        <v>5215</v>
      </c>
      <c r="E485" s="184" t="s">
        <v>5216</v>
      </c>
      <c r="F485" s="135" t="s">
        <v>4077</v>
      </c>
      <c r="G485" s="203">
        <v>2.0</v>
      </c>
      <c r="H485" s="603">
        <v>2.0</v>
      </c>
      <c r="I485" s="5">
        <v>2.0</v>
      </c>
      <c r="J485" s="5">
        <v>20.0</v>
      </c>
      <c r="K485" s="5">
        <v>10.0</v>
      </c>
      <c r="L485" s="130" t="s">
        <v>2340</v>
      </c>
      <c r="M485" s="104"/>
      <c r="N485" s="104"/>
      <c r="O485" s="104"/>
      <c r="P485" s="104"/>
      <c r="Q485" s="104"/>
      <c r="R485" s="104"/>
      <c r="S485" s="104"/>
      <c r="T485" s="104"/>
      <c r="U485" s="104"/>
      <c r="V485" s="104"/>
      <c r="W485" s="104"/>
      <c r="X485" s="104"/>
      <c r="Y485" s="104"/>
      <c r="Z485" s="104"/>
    </row>
    <row r="486" ht="11.25" customHeight="1">
      <c r="A486" s="135" t="s">
        <v>2343</v>
      </c>
      <c r="B486" s="135" t="s">
        <v>1654</v>
      </c>
      <c r="C486" s="97" t="s">
        <v>148</v>
      </c>
      <c r="D486" s="135" t="s">
        <v>5217</v>
      </c>
      <c r="E486" s="184" t="s">
        <v>5218</v>
      </c>
      <c r="F486" s="135" t="s">
        <v>4077</v>
      </c>
      <c r="G486" s="203">
        <v>2.0</v>
      </c>
      <c r="H486" s="603">
        <v>2.0</v>
      </c>
      <c r="I486" s="5">
        <v>2.0</v>
      </c>
      <c r="J486" s="5">
        <v>20.0</v>
      </c>
      <c r="K486" s="5">
        <v>10.0</v>
      </c>
      <c r="L486" s="130" t="s">
        <v>2340</v>
      </c>
      <c r="M486" s="104"/>
      <c r="N486" s="104"/>
      <c r="O486" s="104"/>
      <c r="P486" s="104"/>
      <c r="Q486" s="104"/>
      <c r="R486" s="104"/>
      <c r="S486" s="104"/>
      <c r="T486" s="104"/>
      <c r="U486" s="104"/>
      <c r="V486" s="104"/>
      <c r="W486" s="104"/>
      <c r="X486" s="104"/>
      <c r="Y486" s="104"/>
      <c r="Z486" s="104"/>
    </row>
    <row r="487" ht="11.25" customHeight="1">
      <c r="A487" s="135" t="s">
        <v>2343</v>
      </c>
      <c r="B487" s="135" t="s">
        <v>1654</v>
      </c>
      <c r="C487" s="97" t="s">
        <v>148</v>
      </c>
      <c r="D487" s="135" t="s">
        <v>5219</v>
      </c>
      <c r="E487" s="184" t="s">
        <v>4457</v>
      </c>
      <c r="F487" s="135" t="s">
        <v>5220</v>
      </c>
      <c r="G487" s="203">
        <v>2.0</v>
      </c>
      <c r="H487" s="603">
        <v>2.0</v>
      </c>
      <c r="I487" s="5">
        <v>2.0</v>
      </c>
      <c r="J487" s="5">
        <v>20.0</v>
      </c>
      <c r="K487" s="5">
        <v>10.0</v>
      </c>
      <c r="L487" s="130" t="s">
        <v>2340</v>
      </c>
      <c r="M487" s="104"/>
      <c r="N487" s="104"/>
      <c r="O487" s="104"/>
      <c r="P487" s="104"/>
      <c r="Q487" s="104"/>
      <c r="R487" s="104"/>
      <c r="S487" s="104"/>
      <c r="T487" s="104"/>
      <c r="U487" s="104"/>
      <c r="V487" s="104"/>
      <c r="W487" s="104"/>
      <c r="X487" s="104"/>
      <c r="Y487" s="104"/>
      <c r="Z487" s="104"/>
    </row>
    <row r="488" ht="11.25" customHeight="1">
      <c r="A488" s="135" t="s">
        <v>2343</v>
      </c>
      <c r="B488" s="135" t="s">
        <v>1654</v>
      </c>
      <c r="C488" s="97" t="s">
        <v>148</v>
      </c>
      <c r="D488" s="135" t="s">
        <v>5221</v>
      </c>
      <c r="E488" s="184" t="s">
        <v>5222</v>
      </c>
      <c r="F488" s="135" t="s">
        <v>5198</v>
      </c>
      <c r="G488" s="203">
        <v>2.0</v>
      </c>
      <c r="H488" s="603">
        <v>2.0</v>
      </c>
      <c r="I488" s="5">
        <v>2.0</v>
      </c>
      <c r="J488" s="5">
        <v>20.0</v>
      </c>
      <c r="K488" s="5">
        <v>10.0</v>
      </c>
      <c r="L488" s="130" t="s">
        <v>2340</v>
      </c>
      <c r="M488" s="104"/>
      <c r="N488" s="104"/>
      <c r="O488" s="104"/>
      <c r="P488" s="104"/>
      <c r="Q488" s="104"/>
      <c r="R488" s="104"/>
      <c r="S488" s="104"/>
      <c r="T488" s="104"/>
      <c r="U488" s="104"/>
      <c r="V488" s="104"/>
      <c r="W488" s="104"/>
      <c r="X488" s="104"/>
      <c r="Y488" s="104"/>
      <c r="Z488" s="104"/>
    </row>
    <row r="489" ht="11.25" customHeight="1">
      <c r="A489" s="135" t="s">
        <v>2343</v>
      </c>
      <c r="B489" s="135" t="s">
        <v>1654</v>
      </c>
      <c r="C489" s="97" t="s">
        <v>148</v>
      </c>
      <c r="D489" s="135" t="s">
        <v>5223</v>
      </c>
      <c r="E489" s="184" t="s">
        <v>5224</v>
      </c>
      <c r="F489" s="135" t="s">
        <v>1720</v>
      </c>
      <c r="G489" s="203">
        <v>2.0</v>
      </c>
      <c r="H489" s="603">
        <v>2.0</v>
      </c>
      <c r="I489" s="5">
        <v>2.0</v>
      </c>
      <c r="J489" s="5">
        <v>20.0</v>
      </c>
      <c r="K489" s="5">
        <v>10.0</v>
      </c>
      <c r="L489" s="130" t="s">
        <v>2340</v>
      </c>
      <c r="M489" s="104"/>
      <c r="N489" s="104"/>
      <c r="O489" s="104"/>
      <c r="P489" s="104"/>
      <c r="Q489" s="104"/>
      <c r="R489" s="104"/>
      <c r="S489" s="104"/>
      <c r="T489" s="104"/>
      <c r="U489" s="104"/>
      <c r="V489" s="104"/>
      <c r="W489" s="104"/>
      <c r="X489" s="104"/>
      <c r="Y489" s="104"/>
      <c r="Z489" s="104"/>
    </row>
    <row r="490" ht="11.25" customHeight="1">
      <c r="A490" s="135" t="s">
        <v>2343</v>
      </c>
      <c r="B490" s="135" t="s">
        <v>1654</v>
      </c>
      <c r="C490" s="97" t="s">
        <v>148</v>
      </c>
      <c r="D490" s="135" t="s">
        <v>5225</v>
      </c>
      <c r="E490" s="184" t="s">
        <v>5226</v>
      </c>
      <c r="F490" s="135" t="s">
        <v>5227</v>
      </c>
      <c r="G490" s="203">
        <v>2.0</v>
      </c>
      <c r="H490" s="603">
        <v>2.0</v>
      </c>
      <c r="I490" s="5">
        <v>2.0</v>
      </c>
      <c r="J490" s="5">
        <v>20.0</v>
      </c>
      <c r="K490" s="5">
        <v>10.0</v>
      </c>
      <c r="L490" s="130" t="s">
        <v>2340</v>
      </c>
      <c r="M490" s="104"/>
      <c r="N490" s="104"/>
      <c r="O490" s="104"/>
      <c r="P490" s="104"/>
      <c r="Q490" s="104"/>
      <c r="R490" s="104"/>
      <c r="S490" s="104"/>
      <c r="T490" s="104"/>
      <c r="U490" s="104"/>
      <c r="V490" s="104"/>
      <c r="W490" s="104"/>
      <c r="X490" s="104"/>
      <c r="Y490" s="104"/>
      <c r="Z490" s="104"/>
    </row>
    <row r="491" ht="11.25" customHeight="1">
      <c r="A491" s="135" t="s">
        <v>2343</v>
      </c>
      <c r="B491" s="135" t="s">
        <v>1654</v>
      </c>
      <c r="C491" s="97" t="s">
        <v>148</v>
      </c>
      <c r="D491" s="135" t="s">
        <v>5228</v>
      </c>
      <c r="E491" s="184" t="s">
        <v>5229</v>
      </c>
      <c r="F491" s="135" t="s">
        <v>4077</v>
      </c>
      <c r="G491" s="203">
        <v>2.0</v>
      </c>
      <c r="H491" s="603">
        <v>2.0</v>
      </c>
      <c r="I491" s="5">
        <v>2.0</v>
      </c>
      <c r="J491" s="5">
        <v>20.0</v>
      </c>
      <c r="K491" s="5">
        <v>10.0</v>
      </c>
      <c r="L491" s="130" t="s">
        <v>2340</v>
      </c>
      <c r="M491" s="104"/>
      <c r="N491" s="104"/>
      <c r="O491" s="104"/>
      <c r="P491" s="104"/>
      <c r="Q491" s="104"/>
      <c r="R491" s="104"/>
      <c r="S491" s="104"/>
      <c r="T491" s="104"/>
      <c r="U491" s="104"/>
      <c r="V491" s="104"/>
      <c r="W491" s="104"/>
      <c r="X491" s="104"/>
      <c r="Y491" s="104"/>
      <c r="Z491" s="104"/>
    </row>
    <row r="492" ht="11.25" customHeight="1">
      <c r="A492" s="135" t="s">
        <v>2343</v>
      </c>
      <c r="B492" s="135" t="s">
        <v>1654</v>
      </c>
      <c r="C492" s="97" t="s">
        <v>148</v>
      </c>
      <c r="D492" s="135" t="s">
        <v>5230</v>
      </c>
      <c r="E492" s="184" t="s">
        <v>5231</v>
      </c>
      <c r="F492" s="135" t="s">
        <v>5232</v>
      </c>
      <c r="G492" s="203">
        <v>2.0</v>
      </c>
      <c r="H492" s="603">
        <v>2.0</v>
      </c>
      <c r="I492" s="5">
        <v>2.0</v>
      </c>
      <c r="J492" s="5">
        <v>20.0</v>
      </c>
      <c r="K492" s="5">
        <v>10.0</v>
      </c>
      <c r="L492" s="130" t="s">
        <v>2340</v>
      </c>
      <c r="M492" s="104"/>
      <c r="N492" s="104"/>
      <c r="O492" s="104"/>
      <c r="P492" s="104"/>
      <c r="Q492" s="104"/>
      <c r="R492" s="104"/>
      <c r="S492" s="104"/>
      <c r="T492" s="104"/>
      <c r="U492" s="104"/>
      <c r="V492" s="104"/>
      <c r="W492" s="104"/>
      <c r="X492" s="104"/>
      <c r="Y492" s="104"/>
      <c r="Z492" s="104"/>
    </row>
    <row r="493" ht="11.25" customHeight="1">
      <c r="A493" s="271" t="s">
        <v>2403</v>
      </c>
      <c r="B493" s="90" t="s">
        <v>2404</v>
      </c>
      <c r="C493" s="97" t="s">
        <v>148</v>
      </c>
      <c r="D493" s="135" t="s">
        <v>5233</v>
      </c>
      <c r="E493" s="130" t="s">
        <v>5234</v>
      </c>
      <c r="F493" s="135" t="s">
        <v>5235</v>
      </c>
      <c r="G493" s="98">
        <v>2.0</v>
      </c>
      <c r="H493" s="316">
        <v>1.0</v>
      </c>
      <c r="I493" s="5">
        <v>2.0</v>
      </c>
      <c r="J493" s="5">
        <v>20.0</v>
      </c>
      <c r="K493" s="5">
        <v>10.0</v>
      </c>
      <c r="L493" s="130" t="s">
        <v>835</v>
      </c>
      <c r="M493" s="104"/>
      <c r="N493" s="104"/>
      <c r="O493" s="104"/>
      <c r="P493" s="104"/>
      <c r="Q493" s="104"/>
      <c r="R493" s="104"/>
      <c r="S493" s="104"/>
      <c r="T493" s="104"/>
      <c r="U493" s="104"/>
      <c r="V493" s="104"/>
      <c r="W493" s="104"/>
      <c r="X493" s="104"/>
      <c r="Y493" s="104"/>
      <c r="Z493" s="104"/>
    </row>
    <row r="494" ht="11.25" customHeight="1">
      <c r="A494" s="135" t="s">
        <v>5236</v>
      </c>
      <c r="B494" s="135" t="s">
        <v>5237</v>
      </c>
      <c r="C494" s="97" t="s">
        <v>148</v>
      </c>
      <c r="D494" s="90" t="s">
        <v>5238</v>
      </c>
      <c r="E494" s="188" t="s">
        <v>5239</v>
      </c>
      <c r="F494" s="90" t="s">
        <v>5240</v>
      </c>
      <c r="G494" s="220">
        <v>2.0</v>
      </c>
      <c r="H494" s="541">
        <v>2.0</v>
      </c>
      <c r="I494" s="202">
        <v>2.0</v>
      </c>
      <c r="J494" s="202">
        <v>20.0</v>
      </c>
      <c r="K494" s="202">
        <v>10.0</v>
      </c>
      <c r="L494" s="130" t="s">
        <v>835</v>
      </c>
      <c r="M494" s="104"/>
      <c r="N494" s="104"/>
      <c r="O494" s="104"/>
      <c r="P494" s="104"/>
      <c r="Q494" s="104"/>
      <c r="R494" s="104"/>
      <c r="S494" s="104"/>
      <c r="T494" s="104"/>
      <c r="U494" s="104"/>
      <c r="V494" s="104"/>
      <c r="W494" s="104"/>
      <c r="X494" s="104"/>
      <c r="Y494" s="104"/>
      <c r="Z494" s="104"/>
    </row>
    <row r="495" ht="11.25" customHeight="1">
      <c r="A495" s="135" t="s">
        <v>3489</v>
      </c>
      <c r="B495" s="135" t="s">
        <v>5241</v>
      </c>
      <c r="C495" s="97" t="s">
        <v>148</v>
      </c>
      <c r="D495" s="135" t="s">
        <v>5242</v>
      </c>
      <c r="E495" s="184" t="s">
        <v>5243</v>
      </c>
      <c r="F495" s="135" t="s">
        <v>5244</v>
      </c>
      <c r="G495" s="98">
        <v>1.0</v>
      </c>
      <c r="H495" s="316">
        <v>1.0</v>
      </c>
      <c r="I495" s="202">
        <v>1.0</v>
      </c>
      <c r="J495" s="202">
        <v>20.0</v>
      </c>
      <c r="K495" s="202">
        <v>20.0</v>
      </c>
      <c r="L495" s="130" t="s">
        <v>835</v>
      </c>
      <c r="M495" s="104"/>
      <c r="N495" s="104"/>
      <c r="O495" s="104"/>
      <c r="P495" s="104"/>
      <c r="Q495" s="104"/>
      <c r="R495" s="104"/>
      <c r="S495" s="104"/>
      <c r="T495" s="104"/>
      <c r="U495" s="104"/>
      <c r="V495" s="104"/>
      <c r="W495" s="104"/>
      <c r="X495" s="104"/>
      <c r="Y495" s="104"/>
      <c r="Z495" s="104"/>
    </row>
    <row r="496" ht="11.25" customHeight="1">
      <c r="A496" s="271" t="s">
        <v>2403</v>
      </c>
      <c r="B496" s="135" t="s">
        <v>5245</v>
      </c>
      <c r="C496" s="97" t="s">
        <v>148</v>
      </c>
      <c r="D496" s="135" t="s">
        <v>5246</v>
      </c>
      <c r="E496" s="184" t="s">
        <v>5247</v>
      </c>
      <c r="F496" s="135" t="s">
        <v>2882</v>
      </c>
      <c r="G496" s="98">
        <v>2.0</v>
      </c>
      <c r="H496" s="316">
        <v>1.0</v>
      </c>
      <c r="I496" s="202">
        <v>2.0</v>
      </c>
      <c r="J496" s="202">
        <v>20.0</v>
      </c>
      <c r="K496" s="202">
        <v>10.0</v>
      </c>
      <c r="L496" s="130" t="s">
        <v>835</v>
      </c>
      <c r="M496" s="609"/>
      <c r="N496" s="104"/>
      <c r="O496" s="104"/>
      <c r="P496" s="104"/>
      <c r="Q496" s="104"/>
      <c r="R496" s="104"/>
      <c r="S496" s="104"/>
      <c r="T496" s="104"/>
      <c r="U496" s="104"/>
      <c r="V496" s="104"/>
      <c r="W496" s="104"/>
      <c r="X496" s="104"/>
      <c r="Y496" s="104"/>
      <c r="Z496" s="104"/>
    </row>
    <row r="497" ht="11.25" customHeight="1">
      <c r="A497" s="90" t="s">
        <v>2414</v>
      </c>
      <c r="B497" s="135" t="s">
        <v>2581</v>
      </c>
      <c r="C497" s="97" t="s">
        <v>148</v>
      </c>
      <c r="D497" s="135" t="s">
        <v>5248</v>
      </c>
      <c r="E497" s="184" t="s">
        <v>5249</v>
      </c>
      <c r="F497" s="135" t="s">
        <v>3248</v>
      </c>
      <c r="G497" s="98">
        <v>4.0</v>
      </c>
      <c r="H497" s="316">
        <v>4.0</v>
      </c>
      <c r="I497" s="202">
        <v>4.0</v>
      </c>
      <c r="J497" s="202">
        <v>20.0</v>
      </c>
      <c r="K497" s="202">
        <v>5.0</v>
      </c>
      <c r="L497" s="130" t="s">
        <v>835</v>
      </c>
      <c r="M497" s="104"/>
      <c r="N497" s="104"/>
      <c r="O497" s="104"/>
      <c r="P497" s="104"/>
      <c r="Q497" s="104"/>
      <c r="R497" s="104"/>
      <c r="S497" s="104"/>
      <c r="T497" s="104"/>
      <c r="U497" s="104"/>
      <c r="V497" s="104"/>
      <c r="W497" s="104"/>
      <c r="X497" s="104"/>
      <c r="Y497" s="104"/>
      <c r="Z497" s="104"/>
    </row>
    <row r="498" ht="11.25" customHeight="1">
      <c r="A498" s="135" t="s">
        <v>3489</v>
      </c>
      <c r="B498" s="135" t="s">
        <v>5250</v>
      </c>
      <c r="C498" s="97" t="s">
        <v>148</v>
      </c>
      <c r="D498" s="135" t="s">
        <v>5251</v>
      </c>
      <c r="E498" s="184" t="s">
        <v>5252</v>
      </c>
      <c r="F498" s="135" t="s">
        <v>3248</v>
      </c>
      <c r="G498" s="98">
        <v>1.0</v>
      </c>
      <c r="H498" s="316">
        <v>1.0</v>
      </c>
      <c r="I498" s="202">
        <v>1.0</v>
      </c>
      <c r="J498" s="202">
        <v>20.0</v>
      </c>
      <c r="K498" s="202">
        <v>20.0</v>
      </c>
      <c r="L498" s="130" t="s">
        <v>835</v>
      </c>
      <c r="M498" s="104"/>
      <c r="N498" s="104"/>
      <c r="O498" s="104"/>
      <c r="P498" s="104"/>
      <c r="Q498" s="104"/>
      <c r="R498" s="104"/>
      <c r="S498" s="104"/>
      <c r="T498" s="104"/>
      <c r="U498" s="104"/>
      <c r="V498" s="104"/>
      <c r="W498" s="104"/>
      <c r="X498" s="104"/>
      <c r="Y498" s="104"/>
      <c r="Z498" s="104"/>
    </row>
    <row r="499" ht="11.25" customHeight="1">
      <c r="A499" s="135" t="s">
        <v>3489</v>
      </c>
      <c r="B499" s="135" t="s">
        <v>5253</v>
      </c>
      <c r="C499" s="97" t="s">
        <v>148</v>
      </c>
      <c r="D499" s="135" t="s">
        <v>5254</v>
      </c>
      <c r="E499" s="184" t="s">
        <v>5255</v>
      </c>
      <c r="F499" s="135" t="s">
        <v>2882</v>
      </c>
      <c r="G499" s="98">
        <v>1.0</v>
      </c>
      <c r="H499" s="316">
        <v>1.0</v>
      </c>
      <c r="I499" s="202">
        <v>1.0</v>
      </c>
      <c r="J499" s="202">
        <v>20.0</v>
      </c>
      <c r="K499" s="202">
        <v>20.0</v>
      </c>
      <c r="L499" s="130" t="s">
        <v>835</v>
      </c>
      <c r="M499" s="104"/>
      <c r="N499" s="104"/>
      <c r="O499" s="104"/>
      <c r="P499" s="104"/>
      <c r="Q499" s="104"/>
      <c r="R499" s="104"/>
      <c r="S499" s="104"/>
      <c r="T499" s="104"/>
      <c r="U499" s="104"/>
      <c r="V499" s="104"/>
      <c r="W499" s="104"/>
      <c r="X499" s="104"/>
      <c r="Y499" s="104"/>
      <c r="Z499" s="104"/>
    </row>
    <row r="500" ht="11.25" customHeight="1">
      <c r="A500" s="135" t="s">
        <v>3489</v>
      </c>
      <c r="B500" s="135" t="s">
        <v>5250</v>
      </c>
      <c r="C500" s="97" t="s">
        <v>148</v>
      </c>
      <c r="D500" s="135" t="s">
        <v>5256</v>
      </c>
      <c r="E500" s="184" t="s">
        <v>5257</v>
      </c>
      <c r="F500" s="135" t="s">
        <v>3248</v>
      </c>
      <c r="G500" s="98">
        <v>1.0</v>
      </c>
      <c r="H500" s="316">
        <v>1.0</v>
      </c>
      <c r="I500" s="202">
        <v>1.0</v>
      </c>
      <c r="J500" s="202">
        <v>20.0</v>
      </c>
      <c r="K500" s="202">
        <v>20.0</v>
      </c>
      <c r="L500" s="130" t="s">
        <v>835</v>
      </c>
      <c r="M500" s="104"/>
      <c r="N500" s="104"/>
      <c r="O500" s="104"/>
      <c r="P500" s="104"/>
      <c r="Q500" s="104"/>
      <c r="R500" s="104"/>
      <c r="S500" s="104"/>
      <c r="T500" s="104"/>
      <c r="U500" s="104"/>
      <c r="V500" s="104"/>
      <c r="W500" s="104"/>
      <c r="X500" s="104"/>
      <c r="Y500" s="104"/>
      <c r="Z500" s="104"/>
    </row>
    <row r="501" ht="11.25" customHeight="1">
      <c r="A501" s="271" t="s">
        <v>5258</v>
      </c>
      <c r="B501" s="271" t="s">
        <v>2475</v>
      </c>
      <c r="C501" s="97" t="s">
        <v>148</v>
      </c>
      <c r="D501" s="135" t="s">
        <v>5259</v>
      </c>
      <c r="E501" s="184" t="s">
        <v>5260</v>
      </c>
      <c r="F501" s="135" t="s">
        <v>5261</v>
      </c>
      <c r="G501" s="98">
        <v>1.0</v>
      </c>
      <c r="H501" s="499">
        <v>1.0</v>
      </c>
      <c r="I501" s="97">
        <v>6.0</v>
      </c>
      <c r="J501" s="97">
        <v>20.0</v>
      </c>
      <c r="K501" s="499">
        <v>20.0</v>
      </c>
      <c r="L501" s="154" t="s">
        <v>626</v>
      </c>
      <c r="M501" s="104"/>
      <c r="N501" s="104"/>
      <c r="O501" s="104"/>
      <c r="P501" s="104"/>
      <c r="Q501" s="104"/>
      <c r="R501" s="104"/>
      <c r="S501" s="104"/>
      <c r="T501" s="104"/>
      <c r="U501" s="104"/>
      <c r="V501" s="104"/>
      <c r="W501" s="104"/>
      <c r="X501" s="104"/>
      <c r="Y501" s="104"/>
      <c r="Z501" s="104"/>
    </row>
    <row r="502" ht="11.25" customHeight="1">
      <c r="A502" s="271" t="s">
        <v>2480</v>
      </c>
      <c r="B502" s="271" t="s">
        <v>2481</v>
      </c>
      <c r="C502" s="97" t="s">
        <v>148</v>
      </c>
      <c r="D502" s="135" t="s">
        <v>5262</v>
      </c>
      <c r="E502" s="184" t="s">
        <v>5263</v>
      </c>
      <c r="F502" s="135" t="s">
        <v>5264</v>
      </c>
      <c r="G502" s="98">
        <v>1.0</v>
      </c>
      <c r="H502" s="499">
        <v>1.0</v>
      </c>
      <c r="I502" s="97">
        <v>3.0</v>
      </c>
      <c r="J502" s="97">
        <v>10.0</v>
      </c>
      <c r="K502" s="499">
        <v>10.0</v>
      </c>
      <c r="L502" s="154" t="s">
        <v>626</v>
      </c>
      <c r="M502" s="104"/>
      <c r="N502" s="104"/>
      <c r="O502" s="104"/>
      <c r="P502" s="104"/>
      <c r="Q502" s="104"/>
      <c r="R502" s="104"/>
      <c r="S502" s="104"/>
      <c r="T502" s="104"/>
      <c r="U502" s="104"/>
      <c r="V502" s="104"/>
      <c r="W502" s="104"/>
      <c r="X502" s="104"/>
      <c r="Y502" s="104"/>
      <c r="Z502" s="104"/>
    </row>
    <row r="503" ht="11.25" customHeight="1">
      <c r="A503" s="271" t="s">
        <v>5265</v>
      </c>
      <c r="B503" s="135" t="s">
        <v>5266</v>
      </c>
      <c r="C503" s="97" t="s">
        <v>148</v>
      </c>
      <c r="D503" s="135" t="s">
        <v>5267</v>
      </c>
      <c r="E503" s="184" t="s">
        <v>5268</v>
      </c>
      <c r="F503" s="135" t="s">
        <v>5269</v>
      </c>
      <c r="G503" s="98">
        <v>3.0</v>
      </c>
      <c r="H503" s="499">
        <v>3.0</v>
      </c>
      <c r="I503" s="97">
        <v>3.0</v>
      </c>
      <c r="J503" s="97">
        <v>10.0</v>
      </c>
      <c r="K503" s="499">
        <v>3.33</v>
      </c>
      <c r="L503" s="154" t="s">
        <v>626</v>
      </c>
      <c r="M503" s="104"/>
      <c r="N503" s="104"/>
      <c r="O503" s="104"/>
      <c r="P503" s="104"/>
      <c r="Q503" s="104"/>
      <c r="R503" s="104"/>
      <c r="S503" s="104"/>
      <c r="T503" s="104"/>
      <c r="U503" s="104"/>
      <c r="V503" s="104"/>
      <c r="W503" s="104"/>
      <c r="X503" s="104"/>
      <c r="Y503" s="104"/>
      <c r="Z503" s="104"/>
    </row>
    <row r="504" ht="11.25" customHeight="1">
      <c r="A504" s="135" t="s">
        <v>2421</v>
      </c>
      <c r="B504" s="135" t="s">
        <v>2422</v>
      </c>
      <c r="C504" s="97" t="s">
        <v>148</v>
      </c>
      <c r="D504" s="135" t="s">
        <v>5270</v>
      </c>
      <c r="E504" s="184" t="s">
        <v>5271</v>
      </c>
      <c r="F504" s="135" t="s">
        <v>5269</v>
      </c>
      <c r="G504" s="218">
        <v>1.0</v>
      </c>
      <c r="H504" s="605">
        <v>1.0</v>
      </c>
      <c r="I504" s="177">
        <v>9.0</v>
      </c>
      <c r="J504" s="202">
        <v>10.0</v>
      </c>
      <c r="K504" s="202">
        <v>10.0</v>
      </c>
      <c r="L504" s="154" t="s">
        <v>626</v>
      </c>
      <c r="M504" s="104"/>
      <c r="N504" s="104"/>
      <c r="O504" s="104"/>
      <c r="P504" s="104"/>
      <c r="Q504" s="104"/>
      <c r="R504" s="104"/>
      <c r="S504" s="104"/>
      <c r="T504" s="104"/>
      <c r="U504" s="104"/>
      <c r="V504" s="104"/>
      <c r="W504" s="104"/>
      <c r="X504" s="104"/>
      <c r="Y504" s="104"/>
      <c r="Z504" s="104"/>
    </row>
    <row r="505" ht="11.25" customHeight="1">
      <c r="A505" s="135" t="s">
        <v>2461</v>
      </c>
      <c r="B505" s="135" t="s">
        <v>2462</v>
      </c>
      <c r="C505" s="97" t="s">
        <v>148</v>
      </c>
      <c r="D505" s="135" t="s">
        <v>5272</v>
      </c>
      <c r="E505" s="184" t="s">
        <v>5273</v>
      </c>
      <c r="F505" s="135" t="s">
        <v>5274</v>
      </c>
      <c r="G505" s="218">
        <v>1.0</v>
      </c>
      <c r="H505" s="605">
        <v>1.0</v>
      </c>
      <c r="I505" s="177">
        <v>14.0</v>
      </c>
      <c r="J505" s="177">
        <v>20.0</v>
      </c>
      <c r="K505" s="177">
        <v>20.0</v>
      </c>
      <c r="L505" s="154" t="s">
        <v>626</v>
      </c>
      <c r="M505" s="104"/>
      <c r="N505" s="104"/>
      <c r="O505" s="104"/>
      <c r="P505" s="104"/>
      <c r="Q505" s="104"/>
      <c r="R505" s="104"/>
      <c r="S505" s="104"/>
      <c r="T505" s="104"/>
      <c r="U505" s="104"/>
      <c r="V505" s="104"/>
      <c r="W505" s="104"/>
      <c r="X505" s="104"/>
      <c r="Y505" s="104"/>
      <c r="Z505" s="104"/>
    </row>
    <row r="506" ht="11.25" customHeight="1">
      <c r="A506" s="271" t="s">
        <v>3502</v>
      </c>
      <c r="B506" s="271" t="s">
        <v>5275</v>
      </c>
      <c r="C506" s="97" t="s">
        <v>148</v>
      </c>
      <c r="D506" s="135" t="s">
        <v>5276</v>
      </c>
      <c r="E506" s="214" t="s">
        <v>5277</v>
      </c>
      <c r="F506" s="135" t="s">
        <v>4682</v>
      </c>
      <c r="G506" s="98">
        <v>1.0</v>
      </c>
      <c r="H506" s="316">
        <v>1.0</v>
      </c>
      <c r="I506" s="177">
        <v>1.0</v>
      </c>
      <c r="J506" s="177">
        <v>20.0</v>
      </c>
      <c r="K506" s="177">
        <v>20.0</v>
      </c>
      <c r="L506" s="130" t="s">
        <v>630</v>
      </c>
      <c r="M506" s="104"/>
      <c r="N506" s="104"/>
      <c r="O506" s="104"/>
      <c r="P506" s="104"/>
      <c r="Q506" s="104"/>
      <c r="R506" s="104"/>
      <c r="S506" s="104"/>
      <c r="T506" s="104"/>
      <c r="U506" s="104"/>
      <c r="V506" s="104"/>
      <c r="W506" s="104"/>
      <c r="X506" s="104"/>
      <c r="Y506" s="104"/>
      <c r="Z506" s="104"/>
    </row>
    <row r="507" ht="11.25" customHeight="1">
      <c r="A507" s="135" t="s">
        <v>5278</v>
      </c>
      <c r="B507" s="135" t="s">
        <v>5237</v>
      </c>
      <c r="C507" s="97" t="s">
        <v>148</v>
      </c>
      <c r="D507" s="610" t="s">
        <v>5279</v>
      </c>
      <c r="E507" s="130" t="s">
        <v>5280</v>
      </c>
      <c r="F507" s="611" t="s">
        <v>5281</v>
      </c>
      <c r="G507" s="98">
        <v>2.0</v>
      </c>
      <c r="H507" s="316">
        <v>2.0</v>
      </c>
      <c r="I507" s="177">
        <v>2.0</v>
      </c>
      <c r="J507" s="177">
        <v>20.0</v>
      </c>
      <c r="K507" s="97">
        <v>10.0</v>
      </c>
      <c r="L507" s="130" t="s">
        <v>630</v>
      </c>
      <c r="M507" s="104"/>
      <c r="N507" s="104"/>
      <c r="O507" s="104"/>
      <c r="P507" s="104"/>
      <c r="Q507" s="104"/>
      <c r="R507" s="104"/>
      <c r="S507" s="104"/>
      <c r="T507" s="104"/>
      <c r="U507" s="104"/>
      <c r="V507" s="104"/>
      <c r="W507" s="104"/>
      <c r="X507" s="104"/>
      <c r="Y507" s="104"/>
      <c r="Z507" s="104"/>
    </row>
    <row r="508" ht="11.25" customHeight="1">
      <c r="A508" s="135" t="s">
        <v>2493</v>
      </c>
      <c r="B508" s="90" t="s">
        <v>2494</v>
      </c>
      <c r="C508" s="97" t="s">
        <v>148</v>
      </c>
      <c r="D508" s="135" t="s">
        <v>5282</v>
      </c>
      <c r="E508" s="214" t="s">
        <v>5283</v>
      </c>
      <c r="F508" s="135" t="s">
        <v>4682</v>
      </c>
      <c r="G508" s="98">
        <v>2.0</v>
      </c>
      <c r="H508" s="316">
        <v>1.0</v>
      </c>
      <c r="I508" s="177">
        <v>2.0</v>
      </c>
      <c r="J508" s="177">
        <v>20.0</v>
      </c>
      <c r="K508" s="97">
        <v>10.0</v>
      </c>
      <c r="L508" s="130" t="s">
        <v>630</v>
      </c>
      <c r="M508" s="104"/>
      <c r="N508" s="104"/>
      <c r="O508" s="104"/>
      <c r="P508" s="104"/>
      <c r="Q508" s="104"/>
      <c r="R508" s="104"/>
      <c r="S508" s="104"/>
      <c r="T508" s="104"/>
      <c r="U508" s="104"/>
      <c r="V508" s="104"/>
      <c r="W508" s="104"/>
      <c r="X508" s="104"/>
      <c r="Y508" s="104"/>
      <c r="Z508" s="104"/>
    </row>
    <row r="509" ht="11.25" customHeight="1">
      <c r="A509" s="135" t="s">
        <v>632</v>
      </c>
      <c r="B509" s="135" t="s">
        <v>5284</v>
      </c>
      <c r="C509" s="97" t="s">
        <v>148</v>
      </c>
      <c r="D509" s="135" t="s">
        <v>5285</v>
      </c>
      <c r="E509" s="183" t="s">
        <v>5286</v>
      </c>
      <c r="F509" s="256" t="s">
        <v>5287</v>
      </c>
      <c r="G509" s="98">
        <v>1.0</v>
      </c>
      <c r="H509" s="316">
        <v>1.0</v>
      </c>
      <c r="I509" s="5">
        <v>1.0</v>
      </c>
      <c r="J509" s="5">
        <v>10.0</v>
      </c>
      <c r="K509" s="5">
        <v>10.0</v>
      </c>
      <c r="L509" s="154" t="s">
        <v>640</v>
      </c>
      <c r="M509" s="104"/>
      <c r="N509" s="104"/>
      <c r="O509" s="104"/>
      <c r="P509" s="104"/>
      <c r="Q509" s="104"/>
      <c r="R509" s="104"/>
      <c r="S509" s="104"/>
      <c r="T509" s="104"/>
      <c r="U509" s="104"/>
      <c r="V509" s="104"/>
      <c r="W509" s="104"/>
      <c r="X509" s="104"/>
      <c r="Y509" s="104"/>
      <c r="Z509" s="104"/>
    </row>
    <row r="510" ht="11.25" customHeight="1">
      <c r="A510" s="135" t="s">
        <v>632</v>
      </c>
      <c r="B510" s="135" t="s">
        <v>2514</v>
      </c>
      <c r="C510" s="97" t="s">
        <v>148</v>
      </c>
      <c r="D510" s="90" t="s">
        <v>5288</v>
      </c>
      <c r="E510" s="183" t="s">
        <v>5289</v>
      </c>
      <c r="F510" s="612" t="s">
        <v>5290</v>
      </c>
      <c r="G510" s="220">
        <v>1.0</v>
      </c>
      <c r="H510" s="541">
        <v>1.0</v>
      </c>
      <c r="I510" s="202">
        <v>1.0</v>
      </c>
      <c r="J510" s="202">
        <v>1.0</v>
      </c>
      <c r="K510" s="202">
        <v>10.0</v>
      </c>
      <c r="L510" s="154" t="s">
        <v>640</v>
      </c>
      <c r="M510" s="104"/>
      <c r="N510" s="104"/>
      <c r="O510" s="104"/>
      <c r="P510" s="104"/>
      <c r="Q510" s="104"/>
      <c r="R510" s="104"/>
      <c r="S510" s="104"/>
      <c r="T510" s="104"/>
      <c r="U510" s="104"/>
      <c r="V510" s="104"/>
      <c r="W510" s="104"/>
      <c r="X510" s="104"/>
      <c r="Y510" s="104"/>
      <c r="Z510" s="104"/>
    </row>
    <row r="511" ht="11.25" customHeight="1">
      <c r="A511" s="135" t="s">
        <v>2518</v>
      </c>
      <c r="B511" s="90" t="s">
        <v>2519</v>
      </c>
      <c r="C511" s="97" t="s">
        <v>148</v>
      </c>
      <c r="D511" s="135" t="s">
        <v>5291</v>
      </c>
      <c r="E511" s="184" t="s">
        <v>5292</v>
      </c>
      <c r="F511" s="253"/>
      <c r="G511" s="218">
        <v>5.0</v>
      </c>
      <c r="H511" s="605">
        <v>1.0</v>
      </c>
      <c r="I511" s="177">
        <v>8.0</v>
      </c>
      <c r="J511" s="177">
        <v>10.0</v>
      </c>
      <c r="K511" s="97">
        <f>J511/5</f>
        <v>2</v>
      </c>
      <c r="L511" s="154" t="s">
        <v>649</v>
      </c>
      <c r="M511" s="104"/>
      <c r="N511" s="104"/>
      <c r="O511" s="104"/>
      <c r="P511" s="104"/>
      <c r="Q511" s="104"/>
      <c r="R511" s="104"/>
      <c r="S511" s="104"/>
      <c r="T511" s="104"/>
      <c r="U511" s="104"/>
      <c r="V511" s="104"/>
      <c r="W511" s="104"/>
      <c r="X511" s="104"/>
      <c r="Y511" s="104"/>
      <c r="Z511" s="104"/>
    </row>
    <row r="512" ht="11.25" customHeight="1">
      <c r="A512" s="135" t="s">
        <v>2518</v>
      </c>
      <c r="B512" s="90" t="s">
        <v>2519</v>
      </c>
      <c r="C512" s="97" t="s">
        <v>148</v>
      </c>
      <c r="D512" s="135" t="s">
        <v>5293</v>
      </c>
      <c r="E512" s="184" t="s">
        <v>5294</v>
      </c>
      <c r="F512" s="253"/>
      <c r="G512" s="218">
        <v>5.0</v>
      </c>
      <c r="H512" s="605">
        <v>1.0</v>
      </c>
      <c r="I512" s="177">
        <v>8.0</v>
      </c>
      <c r="J512" s="177">
        <v>20.0</v>
      </c>
      <c r="K512" s="97">
        <f t="shared" ref="K512:K514" si="3">J512/G512</f>
        <v>4</v>
      </c>
      <c r="L512" s="154" t="s">
        <v>649</v>
      </c>
      <c r="M512" s="104"/>
      <c r="N512" s="104"/>
      <c r="O512" s="104"/>
      <c r="P512" s="104"/>
      <c r="Q512" s="104"/>
      <c r="R512" s="104"/>
      <c r="S512" s="104"/>
      <c r="T512" s="104"/>
      <c r="U512" s="104"/>
      <c r="V512" s="104"/>
      <c r="W512" s="104"/>
      <c r="X512" s="104"/>
      <c r="Y512" s="104"/>
      <c r="Z512" s="104"/>
    </row>
    <row r="513" ht="11.25" customHeight="1">
      <c r="A513" s="135" t="s">
        <v>2518</v>
      </c>
      <c r="B513" s="90" t="s">
        <v>2519</v>
      </c>
      <c r="C513" s="97" t="s">
        <v>148</v>
      </c>
      <c r="D513" s="135" t="s">
        <v>5295</v>
      </c>
      <c r="E513" s="184" t="s">
        <v>5296</v>
      </c>
      <c r="F513" s="135" t="s">
        <v>5297</v>
      </c>
      <c r="G513" s="218">
        <v>5.0</v>
      </c>
      <c r="H513" s="605">
        <v>1.0</v>
      </c>
      <c r="I513" s="177">
        <v>8.0</v>
      </c>
      <c r="J513" s="177">
        <v>20.0</v>
      </c>
      <c r="K513" s="97">
        <f t="shared" si="3"/>
        <v>4</v>
      </c>
      <c r="L513" s="154" t="s">
        <v>649</v>
      </c>
      <c r="M513" s="104"/>
      <c r="N513" s="104"/>
      <c r="O513" s="104"/>
      <c r="P513" s="104"/>
      <c r="Q513" s="104"/>
      <c r="R513" s="104"/>
      <c r="S513" s="104"/>
      <c r="T513" s="104"/>
      <c r="U513" s="104"/>
      <c r="V513" s="104"/>
      <c r="W513" s="104"/>
      <c r="X513" s="104"/>
      <c r="Y513" s="104"/>
      <c r="Z513" s="104"/>
    </row>
    <row r="514" ht="11.25" customHeight="1">
      <c r="A514" s="135" t="s">
        <v>2518</v>
      </c>
      <c r="B514" s="90" t="s">
        <v>2519</v>
      </c>
      <c r="C514" s="97" t="s">
        <v>148</v>
      </c>
      <c r="D514" s="135" t="s">
        <v>5298</v>
      </c>
      <c r="E514" s="184" t="s">
        <v>5299</v>
      </c>
      <c r="F514" s="253"/>
      <c r="G514" s="218">
        <v>5.0</v>
      </c>
      <c r="H514" s="605">
        <v>1.0</v>
      </c>
      <c r="I514" s="177">
        <v>8.0</v>
      </c>
      <c r="J514" s="177">
        <v>20.0</v>
      </c>
      <c r="K514" s="97">
        <f t="shared" si="3"/>
        <v>4</v>
      </c>
      <c r="L514" s="154" t="s">
        <v>649</v>
      </c>
      <c r="M514" s="104"/>
      <c r="N514" s="104"/>
      <c r="O514" s="104"/>
      <c r="P514" s="104"/>
      <c r="Q514" s="104"/>
      <c r="R514" s="104"/>
      <c r="S514" s="104"/>
      <c r="T514" s="104"/>
      <c r="U514" s="104"/>
      <c r="V514" s="104"/>
      <c r="W514" s="104"/>
      <c r="X514" s="104"/>
      <c r="Y514" s="104"/>
      <c r="Z514" s="104"/>
    </row>
    <row r="515" ht="11.25" customHeight="1">
      <c r="A515" s="135" t="s">
        <v>5300</v>
      </c>
      <c r="B515" s="90" t="s">
        <v>5301</v>
      </c>
      <c r="C515" s="97" t="s">
        <v>148</v>
      </c>
      <c r="D515" s="135" t="s">
        <v>5302</v>
      </c>
      <c r="E515" s="184" t="s">
        <v>5303</v>
      </c>
      <c r="F515" s="253"/>
      <c r="G515" s="218">
        <v>1.0</v>
      </c>
      <c r="H515" s="613">
        <v>1.0</v>
      </c>
      <c r="I515" s="177">
        <v>1.0</v>
      </c>
      <c r="J515" s="177">
        <v>20.0</v>
      </c>
      <c r="K515" s="97">
        <v>20.0</v>
      </c>
      <c r="L515" s="154" t="s">
        <v>649</v>
      </c>
      <c r="M515" s="104"/>
      <c r="N515" s="104"/>
      <c r="O515" s="104"/>
      <c r="P515" s="104"/>
      <c r="Q515" s="104"/>
      <c r="R515" s="104"/>
      <c r="S515" s="104"/>
      <c r="T515" s="104"/>
      <c r="U515" s="104"/>
      <c r="V515" s="104"/>
      <c r="W515" s="104"/>
      <c r="X515" s="104"/>
      <c r="Y515" s="104"/>
      <c r="Z515" s="104"/>
    </row>
    <row r="516" ht="11.25" customHeight="1">
      <c r="A516" s="135" t="s">
        <v>844</v>
      </c>
      <c r="B516" s="135" t="s">
        <v>5304</v>
      </c>
      <c r="C516" s="97" t="s">
        <v>148</v>
      </c>
      <c r="D516" s="90" t="s">
        <v>5305</v>
      </c>
      <c r="E516" s="89" t="s">
        <v>5306</v>
      </c>
      <c r="F516" s="90" t="s">
        <v>5307</v>
      </c>
      <c r="G516" s="220">
        <v>1.0</v>
      </c>
      <c r="H516" s="541">
        <v>1.0</v>
      </c>
      <c r="I516" s="97">
        <v>1.0</v>
      </c>
      <c r="J516" s="97">
        <v>20.0</v>
      </c>
      <c r="K516" s="97">
        <v>20.0</v>
      </c>
      <c r="L516" s="154" t="s">
        <v>649</v>
      </c>
      <c r="M516" s="104"/>
      <c r="N516" s="104"/>
      <c r="O516" s="104"/>
      <c r="P516" s="104"/>
      <c r="Q516" s="104"/>
      <c r="R516" s="104"/>
      <c r="S516" s="104"/>
      <c r="T516" s="104"/>
      <c r="U516" s="104"/>
      <c r="V516" s="104"/>
      <c r="W516" s="104"/>
      <c r="X516" s="104"/>
      <c r="Y516" s="104"/>
      <c r="Z516" s="104"/>
    </row>
    <row r="517" ht="11.25" customHeight="1">
      <c r="A517" s="135" t="s">
        <v>844</v>
      </c>
      <c r="B517" s="135" t="s">
        <v>2534</v>
      </c>
      <c r="C517" s="97" t="s">
        <v>148</v>
      </c>
      <c r="D517" s="135" t="s">
        <v>5308</v>
      </c>
      <c r="E517" s="130" t="s">
        <v>5309</v>
      </c>
      <c r="F517" s="135" t="s">
        <v>5310</v>
      </c>
      <c r="G517" s="220">
        <v>1.0</v>
      </c>
      <c r="H517" s="541">
        <v>1.0</v>
      </c>
      <c r="I517" s="97">
        <v>1.0</v>
      </c>
      <c r="J517" s="97">
        <v>20.0</v>
      </c>
      <c r="K517" s="97">
        <v>20.0</v>
      </c>
      <c r="L517" s="154" t="s">
        <v>649</v>
      </c>
      <c r="M517" s="104"/>
      <c r="N517" s="104"/>
      <c r="O517" s="104"/>
      <c r="P517" s="104"/>
      <c r="Q517" s="104"/>
      <c r="R517" s="104"/>
      <c r="S517" s="104"/>
      <c r="T517" s="104"/>
      <c r="U517" s="104"/>
      <c r="V517" s="104"/>
      <c r="W517" s="104"/>
      <c r="X517" s="104"/>
      <c r="Y517" s="104"/>
      <c r="Z517" s="104"/>
    </row>
    <row r="518" ht="11.25" customHeight="1">
      <c r="A518" s="135" t="s">
        <v>844</v>
      </c>
      <c r="B518" s="135" t="s">
        <v>2534</v>
      </c>
      <c r="C518" s="97" t="s">
        <v>148</v>
      </c>
      <c r="D518" s="135" t="s">
        <v>5311</v>
      </c>
      <c r="E518" s="130" t="s">
        <v>5312</v>
      </c>
      <c r="F518" s="253"/>
      <c r="G518" s="220">
        <v>1.0</v>
      </c>
      <c r="H518" s="541">
        <v>1.0</v>
      </c>
      <c r="I518" s="97">
        <v>1.0</v>
      </c>
      <c r="J518" s="97">
        <v>10.0</v>
      </c>
      <c r="K518" s="97">
        <v>10.0</v>
      </c>
      <c r="L518" s="154" t="s">
        <v>649</v>
      </c>
      <c r="M518" s="104"/>
      <c r="N518" s="104"/>
      <c r="O518" s="104"/>
      <c r="P518" s="104"/>
      <c r="Q518" s="104"/>
      <c r="R518" s="104"/>
      <c r="S518" s="104"/>
      <c r="T518" s="104"/>
      <c r="U518" s="104"/>
      <c r="V518" s="104"/>
      <c r="W518" s="104"/>
      <c r="X518" s="104"/>
      <c r="Y518" s="104"/>
      <c r="Z518" s="104"/>
    </row>
    <row r="519" ht="11.25" customHeight="1">
      <c r="A519" s="135" t="s">
        <v>844</v>
      </c>
      <c r="B519" s="135" t="s">
        <v>2534</v>
      </c>
      <c r="C519" s="97" t="s">
        <v>148</v>
      </c>
      <c r="D519" s="135" t="s">
        <v>5313</v>
      </c>
      <c r="E519" s="130" t="s">
        <v>5312</v>
      </c>
      <c r="F519" s="253"/>
      <c r="G519" s="220">
        <v>1.0</v>
      </c>
      <c r="H519" s="541">
        <v>1.0</v>
      </c>
      <c r="I519" s="97">
        <v>1.0</v>
      </c>
      <c r="J519" s="97">
        <v>10.0</v>
      </c>
      <c r="K519" s="97">
        <v>10.0</v>
      </c>
      <c r="L519" s="154" t="s">
        <v>649</v>
      </c>
      <c r="M519" s="104"/>
      <c r="N519" s="104"/>
      <c r="O519" s="104"/>
      <c r="P519" s="104"/>
      <c r="Q519" s="104"/>
      <c r="R519" s="104"/>
      <c r="S519" s="104"/>
      <c r="T519" s="104"/>
      <c r="U519" s="104"/>
      <c r="V519" s="104"/>
      <c r="W519" s="104"/>
      <c r="X519" s="104"/>
      <c r="Y519" s="104"/>
      <c r="Z519" s="104"/>
    </row>
    <row r="520" ht="11.25" customHeight="1">
      <c r="A520" s="135" t="s">
        <v>5314</v>
      </c>
      <c r="B520" s="135" t="s">
        <v>5315</v>
      </c>
      <c r="C520" s="97" t="s">
        <v>148</v>
      </c>
      <c r="D520" s="135" t="s">
        <v>5316</v>
      </c>
      <c r="E520" s="130" t="s">
        <v>5317</v>
      </c>
      <c r="F520" s="253"/>
      <c r="G520" s="220">
        <v>3.0</v>
      </c>
      <c r="H520" s="541">
        <v>1.0</v>
      </c>
      <c r="I520" s="97">
        <v>3.0</v>
      </c>
      <c r="J520" s="97">
        <v>10.0</v>
      </c>
      <c r="K520" s="97">
        <f t="shared" ref="K520:K527" si="4">J520/I520</f>
        <v>3.333333333</v>
      </c>
      <c r="L520" s="154" t="s">
        <v>649</v>
      </c>
      <c r="M520" s="104"/>
      <c r="N520" s="104"/>
      <c r="O520" s="104"/>
      <c r="P520" s="104"/>
      <c r="Q520" s="104"/>
      <c r="R520" s="104"/>
      <c r="S520" s="104"/>
      <c r="T520" s="104"/>
      <c r="U520" s="104"/>
      <c r="V520" s="104"/>
      <c r="W520" s="104"/>
      <c r="X520" s="104"/>
      <c r="Y520" s="104"/>
      <c r="Z520" s="104"/>
    </row>
    <row r="521" ht="11.25" customHeight="1">
      <c r="A521" s="135" t="s">
        <v>5318</v>
      </c>
      <c r="B521" s="135" t="s">
        <v>5319</v>
      </c>
      <c r="C521" s="273" t="s">
        <v>148</v>
      </c>
      <c r="D521" s="271" t="s">
        <v>5320</v>
      </c>
      <c r="E521" s="277" t="s">
        <v>5321</v>
      </c>
      <c r="F521" s="135" t="s">
        <v>5214</v>
      </c>
      <c r="G521" s="220">
        <v>3.0</v>
      </c>
      <c r="H521" s="541">
        <v>1.0</v>
      </c>
      <c r="I521" s="97">
        <v>3.0</v>
      </c>
      <c r="J521" s="97">
        <v>20.0</v>
      </c>
      <c r="K521" s="97">
        <f t="shared" si="4"/>
        <v>6.666666667</v>
      </c>
      <c r="L521" s="154" t="s">
        <v>649</v>
      </c>
      <c r="M521" s="104"/>
      <c r="N521" s="104"/>
      <c r="O521" s="104"/>
      <c r="P521" s="104"/>
      <c r="Q521" s="104"/>
      <c r="R521" s="104"/>
      <c r="S521" s="104"/>
      <c r="T521" s="104"/>
      <c r="U521" s="104"/>
      <c r="V521" s="104"/>
      <c r="W521" s="104"/>
      <c r="X521" s="104"/>
      <c r="Y521" s="104"/>
      <c r="Z521" s="104"/>
    </row>
    <row r="522" ht="11.25" customHeight="1">
      <c r="A522" s="135" t="s">
        <v>5318</v>
      </c>
      <c r="B522" s="135" t="s">
        <v>5319</v>
      </c>
      <c r="C522" s="347" t="s">
        <v>148</v>
      </c>
      <c r="D522" s="271" t="s">
        <v>5322</v>
      </c>
      <c r="E522" s="277" t="s">
        <v>5323</v>
      </c>
      <c r="F522" s="614"/>
      <c r="G522" s="570">
        <v>3.0</v>
      </c>
      <c r="H522" s="541">
        <v>1.0</v>
      </c>
      <c r="I522" s="97">
        <v>3.0</v>
      </c>
      <c r="J522" s="97">
        <v>20.0</v>
      </c>
      <c r="K522" s="97">
        <f t="shared" si="4"/>
        <v>6.666666667</v>
      </c>
      <c r="L522" s="154" t="s">
        <v>649</v>
      </c>
      <c r="M522" s="104"/>
      <c r="N522" s="104"/>
      <c r="O522" s="104"/>
      <c r="P522" s="104"/>
      <c r="Q522" s="104"/>
      <c r="R522" s="104"/>
      <c r="S522" s="104"/>
      <c r="T522" s="104"/>
      <c r="U522" s="104"/>
      <c r="V522" s="104"/>
      <c r="W522" s="104"/>
      <c r="X522" s="104"/>
      <c r="Y522" s="104"/>
      <c r="Z522" s="104"/>
    </row>
    <row r="523" ht="11.25" customHeight="1">
      <c r="A523" s="135" t="s">
        <v>5318</v>
      </c>
      <c r="B523" s="135" t="s">
        <v>5319</v>
      </c>
      <c r="C523" s="347" t="s">
        <v>148</v>
      </c>
      <c r="D523" s="135" t="s">
        <v>5324</v>
      </c>
      <c r="E523" s="184" t="s">
        <v>5325</v>
      </c>
      <c r="F523" s="253"/>
      <c r="G523" s="570">
        <v>3.0</v>
      </c>
      <c r="H523" s="541">
        <v>1.0</v>
      </c>
      <c r="I523" s="97">
        <v>3.0</v>
      </c>
      <c r="J523" s="97">
        <v>20.0</v>
      </c>
      <c r="K523" s="97">
        <f t="shared" si="4"/>
        <v>6.666666667</v>
      </c>
      <c r="L523" s="154" t="s">
        <v>649</v>
      </c>
      <c r="M523" s="104"/>
      <c r="N523" s="104"/>
      <c r="O523" s="104"/>
      <c r="P523" s="104"/>
      <c r="Q523" s="104"/>
      <c r="R523" s="104"/>
      <c r="S523" s="104"/>
      <c r="T523" s="104"/>
      <c r="U523" s="104"/>
      <c r="V523" s="104"/>
      <c r="W523" s="104"/>
      <c r="X523" s="104"/>
      <c r="Y523" s="104"/>
      <c r="Z523" s="104"/>
    </row>
    <row r="524" ht="11.25" customHeight="1">
      <c r="A524" s="135" t="s">
        <v>5318</v>
      </c>
      <c r="B524" s="135" t="s">
        <v>5319</v>
      </c>
      <c r="C524" s="347" t="s">
        <v>148</v>
      </c>
      <c r="D524" s="135" t="s">
        <v>5326</v>
      </c>
      <c r="E524" s="184" t="s">
        <v>5327</v>
      </c>
      <c r="F524" s="253"/>
      <c r="G524" s="570">
        <v>3.0</v>
      </c>
      <c r="H524" s="541">
        <v>1.0</v>
      </c>
      <c r="I524" s="97">
        <v>3.0</v>
      </c>
      <c r="J524" s="97">
        <v>20.0</v>
      </c>
      <c r="K524" s="97">
        <f t="shared" si="4"/>
        <v>6.666666667</v>
      </c>
      <c r="L524" s="154" t="s">
        <v>649</v>
      </c>
      <c r="M524" s="104"/>
      <c r="N524" s="104"/>
      <c r="O524" s="104"/>
      <c r="P524" s="104"/>
      <c r="Q524" s="104"/>
      <c r="R524" s="104"/>
      <c r="S524" s="104"/>
      <c r="T524" s="104"/>
      <c r="U524" s="104"/>
      <c r="V524" s="104"/>
      <c r="W524" s="104"/>
      <c r="X524" s="104"/>
      <c r="Y524" s="104"/>
      <c r="Z524" s="104"/>
    </row>
    <row r="525" ht="11.25" customHeight="1">
      <c r="A525" s="135" t="s">
        <v>5318</v>
      </c>
      <c r="B525" s="135" t="s">
        <v>5319</v>
      </c>
      <c r="C525" s="347" t="s">
        <v>148</v>
      </c>
      <c r="D525" s="135" t="s">
        <v>5328</v>
      </c>
      <c r="E525" s="184" t="s">
        <v>5329</v>
      </c>
      <c r="F525" s="253"/>
      <c r="G525" s="570">
        <v>3.0</v>
      </c>
      <c r="H525" s="541">
        <v>1.0</v>
      </c>
      <c r="I525" s="97">
        <v>3.0</v>
      </c>
      <c r="J525" s="97">
        <v>20.0</v>
      </c>
      <c r="K525" s="97">
        <f t="shared" si="4"/>
        <v>6.666666667</v>
      </c>
      <c r="L525" s="154" t="s">
        <v>649</v>
      </c>
      <c r="M525" s="104"/>
      <c r="N525" s="104"/>
      <c r="O525" s="104"/>
      <c r="P525" s="104"/>
      <c r="Q525" s="104"/>
      <c r="R525" s="104"/>
      <c r="S525" s="104"/>
      <c r="T525" s="104"/>
      <c r="U525" s="104"/>
      <c r="V525" s="104"/>
      <c r="W525" s="104"/>
      <c r="X525" s="104"/>
      <c r="Y525" s="104"/>
      <c r="Z525" s="104"/>
    </row>
    <row r="526" ht="11.25" customHeight="1">
      <c r="A526" s="135" t="s">
        <v>5318</v>
      </c>
      <c r="B526" s="135" t="s">
        <v>5319</v>
      </c>
      <c r="C526" s="347" t="s">
        <v>148</v>
      </c>
      <c r="D526" s="253"/>
      <c r="E526" s="184" t="s">
        <v>5330</v>
      </c>
      <c r="F526" s="253"/>
      <c r="G526" s="570">
        <v>3.0</v>
      </c>
      <c r="H526" s="541">
        <v>1.0</v>
      </c>
      <c r="I526" s="97">
        <v>3.0</v>
      </c>
      <c r="J526" s="97">
        <v>20.0</v>
      </c>
      <c r="K526" s="97">
        <f t="shared" si="4"/>
        <v>6.666666667</v>
      </c>
      <c r="L526" s="154" t="s">
        <v>649</v>
      </c>
      <c r="M526" s="104"/>
      <c r="N526" s="104"/>
      <c r="O526" s="104"/>
      <c r="P526" s="104"/>
      <c r="Q526" s="104"/>
      <c r="R526" s="104"/>
      <c r="S526" s="104"/>
      <c r="T526" s="104"/>
      <c r="U526" s="104"/>
      <c r="V526" s="104"/>
      <c r="W526" s="104"/>
      <c r="X526" s="104"/>
      <c r="Y526" s="104"/>
      <c r="Z526" s="104"/>
    </row>
    <row r="527" ht="11.25" customHeight="1">
      <c r="A527" s="135" t="s">
        <v>5331</v>
      </c>
      <c r="B527" s="340" t="s">
        <v>5332</v>
      </c>
      <c r="C527" s="347" t="s">
        <v>148</v>
      </c>
      <c r="D527" s="135" t="s">
        <v>5333</v>
      </c>
      <c r="E527" s="184" t="s">
        <v>5330</v>
      </c>
      <c r="F527" s="615"/>
      <c r="G527" s="220">
        <v>1.0</v>
      </c>
      <c r="H527" s="541">
        <v>1.0</v>
      </c>
      <c r="I527" s="97">
        <v>1.0</v>
      </c>
      <c r="J527" s="97">
        <v>20.0</v>
      </c>
      <c r="K527" s="97">
        <f t="shared" si="4"/>
        <v>20</v>
      </c>
      <c r="L527" s="154" t="s">
        <v>649</v>
      </c>
      <c r="M527" s="104"/>
      <c r="N527" s="104"/>
      <c r="O527" s="104"/>
      <c r="P527" s="104"/>
      <c r="Q527" s="104"/>
      <c r="R527" s="104"/>
      <c r="S527" s="104"/>
      <c r="T527" s="104"/>
      <c r="U527" s="104"/>
      <c r="V527" s="104"/>
      <c r="W527" s="104"/>
      <c r="X527" s="104"/>
      <c r="Y527" s="104"/>
      <c r="Z527" s="104"/>
    </row>
    <row r="528" ht="11.25" customHeight="1">
      <c r="A528" s="135" t="s">
        <v>2545</v>
      </c>
      <c r="B528" s="135" t="s">
        <v>2546</v>
      </c>
      <c r="C528" s="97" t="s">
        <v>148</v>
      </c>
      <c r="D528" s="354" t="s">
        <v>5334</v>
      </c>
      <c r="E528" s="616" t="s">
        <v>5335</v>
      </c>
      <c r="F528" s="617"/>
      <c r="G528" s="482">
        <v>3.0</v>
      </c>
      <c r="H528" s="499">
        <v>2.0</v>
      </c>
      <c r="I528" s="97">
        <v>4.0</v>
      </c>
      <c r="J528" s="561">
        <v>10.0</v>
      </c>
      <c r="K528" s="134">
        <f>J528/G528</f>
        <v>3.333333333</v>
      </c>
      <c r="L528" s="154" t="s">
        <v>649</v>
      </c>
      <c r="M528" s="104"/>
      <c r="N528" s="104"/>
      <c r="O528" s="104"/>
      <c r="P528" s="104"/>
      <c r="Q528" s="104"/>
      <c r="R528" s="104"/>
      <c r="S528" s="104"/>
      <c r="T528" s="104"/>
      <c r="U528" s="104"/>
      <c r="V528" s="104"/>
      <c r="W528" s="104"/>
      <c r="X528" s="104"/>
      <c r="Y528" s="104"/>
      <c r="Z528" s="104"/>
    </row>
    <row r="529" ht="11.25" customHeight="1">
      <c r="A529" s="135" t="s">
        <v>5336</v>
      </c>
      <c r="B529" s="340" t="s">
        <v>5337</v>
      </c>
      <c r="C529" s="97" t="s">
        <v>148</v>
      </c>
      <c r="D529" s="135" t="s">
        <v>5338</v>
      </c>
      <c r="E529" s="184" t="s">
        <v>5339</v>
      </c>
      <c r="F529" s="548" t="s">
        <v>5340</v>
      </c>
      <c r="G529" s="220">
        <v>2.0</v>
      </c>
      <c r="H529" s="541">
        <v>2.0</v>
      </c>
      <c r="I529" s="97">
        <v>2.0</v>
      </c>
      <c r="J529" s="97">
        <v>20.0</v>
      </c>
      <c r="K529" s="97">
        <v>10.0</v>
      </c>
      <c r="L529" s="154" t="s">
        <v>649</v>
      </c>
      <c r="M529" s="104"/>
      <c r="N529" s="104"/>
      <c r="O529" s="104"/>
      <c r="P529" s="104"/>
      <c r="Q529" s="104"/>
      <c r="R529" s="104"/>
      <c r="S529" s="104"/>
      <c r="T529" s="104"/>
      <c r="U529" s="104"/>
      <c r="V529" s="104"/>
      <c r="W529" s="104"/>
      <c r="X529" s="104"/>
      <c r="Y529" s="104"/>
      <c r="Z529" s="104"/>
    </row>
    <row r="530" ht="11.25" customHeight="1">
      <c r="A530" s="135" t="s">
        <v>5341</v>
      </c>
      <c r="B530" s="340" t="s">
        <v>5342</v>
      </c>
      <c r="C530" s="97" t="s">
        <v>148</v>
      </c>
      <c r="D530" s="135" t="s">
        <v>5343</v>
      </c>
      <c r="E530" s="184" t="s">
        <v>5344</v>
      </c>
      <c r="F530" s="615"/>
      <c r="G530" s="220">
        <v>3.0</v>
      </c>
      <c r="H530" s="541">
        <v>2.0</v>
      </c>
      <c r="I530" s="97">
        <v>5.0</v>
      </c>
      <c r="J530" s="97">
        <v>10.0</v>
      </c>
      <c r="K530" s="97">
        <f t="shared" ref="K530:K534" si="5">J530/3</f>
        <v>3.333333333</v>
      </c>
      <c r="L530" s="154" t="s">
        <v>649</v>
      </c>
      <c r="M530" s="104"/>
      <c r="N530" s="104"/>
      <c r="O530" s="104"/>
      <c r="P530" s="104"/>
      <c r="Q530" s="104"/>
      <c r="R530" s="104"/>
      <c r="S530" s="104"/>
      <c r="T530" s="104"/>
      <c r="U530" s="104"/>
      <c r="V530" s="104"/>
      <c r="W530" s="104"/>
      <c r="X530" s="104"/>
      <c r="Y530" s="104"/>
      <c r="Z530" s="104"/>
    </row>
    <row r="531" ht="11.25" customHeight="1">
      <c r="A531" s="135" t="s">
        <v>5341</v>
      </c>
      <c r="B531" s="340" t="s">
        <v>5342</v>
      </c>
      <c r="C531" s="97" t="s">
        <v>148</v>
      </c>
      <c r="D531" s="135" t="s">
        <v>5345</v>
      </c>
      <c r="E531" s="184" t="s">
        <v>5346</v>
      </c>
      <c r="F531" s="548" t="s">
        <v>5347</v>
      </c>
      <c r="G531" s="220">
        <v>3.0</v>
      </c>
      <c r="H531" s="541">
        <v>2.0</v>
      </c>
      <c r="I531" s="97">
        <v>5.0</v>
      </c>
      <c r="J531" s="97">
        <v>20.0</v>
      </c>
      <c r="K531" s="97">
        <f t="shared" si="5"/>
        <v>6.666666667</v>
      </c>
      <c r="L531" s="154" t="s">
        <v>649</v>
      </c>
      <c r="M531" s="104"/>
      <c r="N531" s="104"/>
      <c r="O531" s="104"/>
      <c r="P531" s="104"/>
      <c r="Q531" s="104"/>
      <c r="R531" s="104"/>
      <c r="S531" s="104"/>
      <c r="T531" s="104"/>
      <c r="U531" s="104"/>
      <c r="V531" s="104"/>
      <c r="W531" s="104"/>
      <c r="X531" s="104"/>
      <c r="Y531" s="104"/>
      <c r="Z531" s="104"/>
    </row>
    <row r="532" ht="11.25" customHeight="1">
      <c r="A532" s="135" t="s">
        <v>5348</v>
      </c>
      <c r="B532" s="340" t="s">
        <v>5349</v>
      </c>
      <c r="C532" s="97" t="s">
        <v>148</v>
      </c>
      <c r="D532" s="135" t="s">
        <v>5350</v>
      </c>
      <c r="E532" s="184" t="s">
        <v>5351</v>
      </c>
      <c r="F532" s="548" t="s">
        <v>5352</v>
      </c>
      <c r="G532" s="220">
        <v>3.0</v>
      </c>
      <c r="H532" s="541">
        <v>1.0</v>
      </c>
      <c r="I532" s="97">
        <v>3.0</v>
      </c>
      <c r="J532" s="97">
        <v>20.0</v>
      </c>
      <c r="K532" s="97">
        <f t="shared" si="5"/>
        <v>6.666666667</v>
      </c>
      <c r="L532" s="154" t="s">
        <v>649</v>
      </c>
      <c r="M532" s="104"/>
      <c r="N532" s="104"/>
      <c r="O532" s="104"/>
      <c r="P532" s="104"/>
      <c r="Q532" s="104"/>
      <c r="R532" s="104"/>
      <c r="S532" s="104"/>
      <c r="T532" s="104"/>
      <c r="U532" s="104"/>
      <c r="V532" s="104"/>
      <c r="W532" s="104"/>
      <c r="X532" s="104"/>
      <c r="Y532" s="104"/>
      <c r="Z532" s="104"/>
    </row>
    <row r="533" ht="11.25" customHeight="1">
      <c r="A533" s="135" t="s">
        <v>5348</v>
      </c>
      <c r="B533" s="340" t="s">
        <v>5349</v>
      </c>
      <c r="C533" s="97" t="s">
        <v>148</v>
      </c>
      <c r="D533" s="135" t="s">
        <v>5353</v>
      </c>
      <c r="E533" s="184" t="s">
        <v>5354</v>
      </c>
      <c r="F533" s="548" t="s">
        <v>5352</v>
      </c>
      <c r="G533" s="220">
        <v>3.0</v>
      </c>
      <c r="H533" s="541">
        <v>1.0</v>
      </c>
      <c r="I533" s="97">
        <v>3.0</v>
      </c>
      <c r="J533" s="97">
        <v>20.0</v>
      </c>
      <c r="K533" s="97">
        <f t="shared" si="5"/>
        <v>6.666666667</v>
      </c>
      <c r="L533" s="154" t="s">
        <v>649</v>
      </c>
      <c r="M533" s="104"/>
      <c r="N533" s="104"/>
      <c r="O533" s="104"/>
      <c r="P533" s="104"/>
      <c r="Q533" s="104"/>
      <c r="R533" s="104"/>
      <c r="S533" s="104"/>
      <c r="T533" s="104"/>
      <c r="U533" s="104"/>
      <c r="V533" s="104"/>
      <c r="W533" s="104"/>
      <c r="X533" s="104"/>
      <c r="Y533" s="104"/>
      <c r="Z533" s="104"/>
    </row>
    <row r="534" ht="11.25" customHeight="1">
      <c r="A534" s="135" t="s">
        <v>5348</v>
      </c>
      <c r="B534" s="340" t="s">
        <v>5349</v>
      </c>
      <c r="C534" s="97" t="s">
        <v>148</v>
      </c>
      <c r="D534" s="135" t="s">
        <v>5355</v>
      </c>
      <c r="E534" s="184" t="s">
        <v>5356</v>
      </c>
      <c r="F534" s="548" t="s">
        <v>5357</v>
      </c>
      <c r="G534" s="220">
        <v>3.0</v>
      </c>
      <c r="H534" s="541">
        <v>1.0</v>
      </c>
      <c r="I534" s="97">
        <v>3.0</v>
      </c>
      <c r="J534" s="97">
        <v>20.0</v>
      </c>
      <c r="K534" s="97">
        <f t="shared" si="5"/>
        <v>6.666666667</v>
      </c>
      <c r="L534" s="154" t="s">
        <v>649</v>
      </c>
      <c r="M534" s="104"/>
      <c r="N534" s="104"/>
      <c r="O534" s="104"/>
      <c r="P534" s="104"/>
      <c r="Q534" s="104"/>
      <c r="R534" s="104"/>
      <c r="S534" s="104"/>
      <c r="T534" s="104"/>
      <c r="U534" s="104"/>
      <c r="V534" s="104"/>
      <c r="W534" s="104"/>
      <c r="X534" s="104"/>
      <c r="Y534" s="104"/>
      <c r="Z534" s="104"/>
    </row>
    <row r="535" ht="11.25" customHeight="1">
      <c r="A535" s="135" t="s">
        <v>2651</v>
      </c>
      <c r="B535" s="618" t="s">
        <v>2652</v>
      </c>
      <c r="C535" s="97" t="s">
        <v>148</v>
      </c>
      <c r="D535" s="135" t="s">
        <v>5358</v>
      </c>
      <c r="E535" s="130" t="s">
        <v>5359</v>
      </c>
      <c r="F535" s="135" t="s">
        <v>5359</v>
      </c>
      <c r="G535" s="98">
        <v>1.0</v>
      </c>
      <c r="H535" s="316">
        <v>1.0</v>
      </c>
      <c r="I535" s="5">
        <v>6.0</v>
      </c>
      <c r="J535" s="5">
        <v>20.0</v>
      </c>
      <c r="K535" s="5">
        <v>20.0</v>
      </c>
      <c r="L535" s="154" t="s">
        <v>667</v>
      </c>
      <c r="M535" s="104"/>
      <c r="N535" s="104"/>
      <c r="O535" s="104"/>
      <c r="P535" s="104"/>
      <c r="Q535" s="104"/>
      <c r="R535" s="104"/>
      <c r="S535" s="104"/>
      <c r="T535" s="104"/>
      <c r="U535" s="104"/>
      <c r="V535" s="104"/>
      <c r="W535" s="104"/>
      <c r="X535" s="104"/>
      <c r="Y535" s="104"/>
      <c r="Z535" s="104"/>
    </row>
    <row r="536" ht="11.25" customHeight="1">
      <c r="A536" s="135" t="s">
        <v>2651</v>
      </c>
      <c r="B536" s="618" t="s">
        <v>2652</v>
      </c>
      <c r="C536" s="97" t="s">
        <v>148</v>
      </c>
      <c r="D536" s="90" t="s">
        <v>5360</v>
      </c>
      <c r="E536" s="188" t="s">
        <v>5361</v>
      </c>
      <c r="F536" s="612" t="s">
        <v>5361</v>
      </c>
      <c r="G536" s="98">
        <v>1.0</v>
      </c>
      <c r="H536" s="316">
        <v>1.0</v>
      </c>
      <c r="I536" s="5">
        <v>6.0</v>
      </c>
      <c r="J536" s="5">
        <v>20.0</v>
      </c>
      <c r="K536" s="5">
        <v>20.0</v>
      </c>
      <c r="L536" s="154" t="s">
        <v>667</v>
      </c>
      <c r="M536" s="104"/>
      <c r="N536" s="104"/>
      <c r="O536" s="104"/>
      <c r="P536" s="104"/>
      <c r="Q536" s="104"/>
      <c r="R536" s="104"/>
      <c r="S536" s="104"/>
      <c r="T536" s="104"/>
      <c r="U536" s="104"/>
      <c r="V536" s="104"/>
      <c r="W536" s="104"/>
      <c r="X536" s="104"/>
      <c r="Y536" s="104"/>
      <c r="Z536" s="104"/>
    </row>
    <row r="537" ht="11.25" customHeight="1">
      <c r="A537" s="252" t="s">
        <v>2779</v>
      </c>
      <c r="B537" s="135" t="s">
        <v>2780</v>
      </c>
      <c r="C537" s="273" t="s">
        <v>148</v>
      </c>
      <c r="D537" s="135" t="s">
        <v>5362</v>
      </c>
      <c r="E537" s="184" t="s">
        <v>5363</v>
      </c>
      <c r="F537" s="135" t="s">
        <v>4713</v>
      </c>
      <c r="G537" s="619">
        <v>2.0</v>
      </c>
      <c r="H537" s="620">
        <v>2.0</v>
      </c>
      <c r="I537" s="206">
        <v>2.0</v>
      </c>
      <c r="J537" s="351">
        <v>10.0</v>
      </c>
      <c r="K537" s="273">
        <f>J537/2</f>
        <v>5</v>
      </c>
      <c r="L537" s="154" t="s">
        <v>667</v>
      </c>
      <c r="M537" s="104"/>
      <c r="N537" s="104"/>
      <c r="O537" s="104"/>
      <c r="P537" s="104"/>
      <c r="Q537" s="104"/>
      <c r="R537" s="104"/>
      <c r="S537" s="104"/>
      <c r="T537" s="104"/>
      <c r="U537" s="104"/>
      <c r="V537" s="104"/>
      <c r="W537" s="104"/>
      <c r="X537" s="104"/>
      <c r="Y537" s="104"/>
      <c r="Z537" s="104"/>
    </row>
    <row r="538" ht="11.25" customHeight="1">
      <c r="A538" s="432"/>
      <c r="B538" s="160"/>
      <c r="C538" s="160"/>
      <c r="D538" s="295"/>
      <c r="E538" s="295"/>
      <c r="F538" s="295"/>
      <c r="G538" s="621"/>
      <c r="H538" s="622"/>
      <c r="I538" s="103"/>
      <c r="J538" s="103"/>
      <c r="K538" s="103"/>
      <c r="L538" s="104"/>
      <c r="M538" s="104"/>
      <c r="N538" s="104"/>
      <c r="O538" s="104"/>
      <c r="P538" s="104"/>
      <c r="Q538" s="104"/>
      <c r="R538" s="104"/>
      <c r="S538" s="104"/>
      <c r="T538" s="104"/>
      <c r="U538" s="104"/>
      <c r="V538" s="104"/>
      <c r="W538" s="104"/>
      <c r="X538" s="104"/>
      <c r="Y538" s="104"/>
      <c r="Z538" s="104"/>
    </row>
    <row r="539" ht="11.25" customHeight="1">
      <c r="A539" s="226" t="s">
        <v>190</v>
      </c>
      <c r="B539" s="69"/>
      <c r="C539" s="69"/>
      <c r="D539" s="69"/>
      <c r="E539" s="69"/>
      <c r="F539" s="69"/>
      <c r="G539" s="80"/>
      <c r="H539" s="104"/>
      <c r="I539" s="104"/>
      <c r="J539" s="104"/>
      <c r="K539" s="530">
        <f>SUM(K15:K538)</f>
        <v>6446.043</v>
      </c>
      <c r="L539" s="104"/>
      <c r="M539" s="104"/>
      <c r="N539" s="104"/>
      <c r="O539" s="104"/>
      <c r="P539" s="104"/>
      <c r="Q539" s="104"/>
      <c r="R539" s="104"/>
      <c r="S539" s="104"/>
      <c r="T539" s="104"/>
      <c r="U539" s="104"/>
      <c r="V539" s="104"/>
      <c r="W539" s="104"/>
      <c r="X539" s="104"/>
      <c r="Y539" s="104"/>
      <c r="Z539" s="104"/>
    </row>
    <row r="540" ht="11.25" customHeight="1">
      <c r="A540" s="68"/>
      <c r="B540" s="69"/>
      <c r="C540" s="69"/>
      <c r="D540" s="69"/>
      <c r="E540" s="69"/>
      <c r="F540" s="69"/>
      <c r="G540" s="69"/>
      <c r="H540" s="1"/>
      <c r="I540" s="104"/>
      <c r="J540" s="104"/>
      <c r="K540" s="104"/>
      <c r="L540" s="104"/>
      <c r="M540" s="104"/>
      <c r="N540" s="104"/>
      <c r="O540" s="104"/>
      <c r="P540" s="104"/>
      <c r="Q540" s="104"/>
      <c r="R540" s="104"/>
      <c r="S540" s="104"/>
      <c r="T540" s="104"/>
      <c r="U540" s="104"/>
      <c r="V540" s="104"/>
      <c r="W540" s="104"/>
      <c r="X540" s="104"/>
      <c r="Y540" s="104"/>
      <c r="Z540" s="104"/>
    </row>
    <row r="541" ht="11.25" customHeight="1">
      <c r="A541" s="531" t="s">
        <v>675</v>
      </c>
      <c r="B541" s="229"/>
      <c r="C541" s="229"/>
      <c r="D541" s="229"/>
      <c r="E541" s="229"/>
      <c r="F541" s="229"/>
      <c r="G541" s="229"/>
      <c r="H541" s="229"/>
      <c r="I541" s="104"/>
      <c r="J541" s="104"/>
      <c r="K541" s="104"/>
      <c r="L541" s="104"/>
      <c r="M541" s="104"/>
      <c r="N541" s="104"/>
      <c r="O541" s="104"/>
      <c r="P541" s="104"/>
      <c r="Q541" s="104"/>
      <c r="R541" s="104"/>
      <c r="S541" s="104"/>
      <c r="T541" s="104"/>
      <c r="U541" s="104"/>
      <c r="V541" s="104"/>
      <c r="W541" s="104"/>
      <c r="X541" s="104"/>
      <c r="Y541" s="104"/>
      <c r="Z541" s="104"/>
    </row>
    <row r="542" ht="15.75" customHeight="1">
      <c r="A542" s="68"/>
      <c r="B542" s="69"/>
      <c r="C542" s="69"/>
      <c r="D542" s="69"/>
      <c r="E542" s="69"/>
      <c r="F542" s="69"/>
      <c r="G542" s="69"/>
      <c r="H542" s="1"/>
      <c r="I542" s="3"/>
      <c r="J542" s="3"/>
      <c r="K542" s="3"/>
      <c r="L542" s="3"/>
      <c r="M542" s="3"/>
      <c r="N542" s="3"/>
      <c r="O542" s="3"/>
      <c r="P542" s="3"/>
      <c r="Q542" s="3"/>
      <c r="R542" s="3"/>
      <c r="S542" s="3"/>
      <c r="T542" s="3"/>
      <c r="U542" s="3"/>
      <c r="V542" s="3"/>
      <c r="W542" s="3"/>
      <c r="X542" s="3"/>
      <c r="Y542" s="3"/>
      <c r="Z542" s="3"/>
    </row>
    <row r="543" ht="15.75" customHeight="1">
      <c r="A543" s="68"/>
      <c r="B543" s="69"/>
      <c r="C543" s="69"/>
      <c r="D543" s="69"/>
      <c r="E543" s="69"/>
      <c r="F543" s="69"/>
      <c r="G543" s="69"/>
      <c r="H543" s="1"/>
      <c r="I543" s="3"/>
      <c r="J543" s="3"/>
      <c r="K543" s="3"/>
      <c r="L543" s="3"/>
      <c r="M543" s="3"/>
      <c r="N543" s="3"/>
      <c r="O543" s="3"/>
      <c r="P543" s="3"/>
      <c r="Q543" s="3"/>
      <c r="R543" s="3"/>
      <c r="S543" s="3"/>
      <c r="T543" s="3"/>
      <c r="U543" s="3"/>
      <c r="V543" s="3"/>
      <c r="W543" s="3"/>
      <c r="X543" s="3"/>
      <c r="Y543" s="3"/>
      <c r="Z543" s="3"/>
    </row>
    <row r="544" ht="15.75" customHeight="1">
      <c r="A544" s="68"/>
      <c r="B544" s="69"/>
      <c r="C544" s="69"/>
      <c r="D544" s="69"/>
      <c r="E544" s="69"/>
      <c r="F544" s="69"/>
      <c r="G544" s="69"/>
      <c r="H544" s="1"/>
      <c r="I544" s="3"/>
      <c r="J544" s="3"/>
      <c r="K544" s="3"/>
      <c r="L544" s="3"/>
      <c r="M544" s="3"/>
      <c r="N544" s="3"/>
      <c r="O544" s="3"/>
      <c r="P544" s="3"/>
      <c r="Q544" s="3"/>
      <c r="R544" s="3"/>
      <c r="S544" s="3"/>
      <c r="T544" s="3"/>
      <c r="U544" s="3"/>
      <c r="V544" s="3"/>
      <c r="W544" s="3"/>
      <c r="X544" s="3"/>
      <c r="Y544" s="3"/>
      <c r="Z544" s="3"/>
    </row>
    <row r="545" ht="15.75" customHeight="1">
      <c r="A545" s="68"/>
      <c r="B545" s="69"/>
      <c r="C545" s="69"/>
      <c r="D545" s="69"/>
      <c r="E545" s="69"/>
      <c r="F545" s="69"/>
      <c r="G545" s="69"/>
      <c r="H545" s="1"/>
      <c r="I545" s="3"/>
      <c r="J545" s="3"/>
      <c r="K545" s="3"/>
      <c r="L545" s="3"/>
      <c r="M545" s="3"/>
      <c r="N545" s="3"/>
      <c r="O545" s="3"/>
      <c r="P545" s="3"/>
      <c r="Q545" s="3"/>
      <c r="R545" s="3"/>
      <c r="S545" s="3"/>
      <c r="T545" s="3"/>
      <c r="U545" s="3"/>
      <c r="V545" s="3"/>
      <c r="W545" s="3"/>
      <c r="X545" s="3"/>
      <c r="Y545" s="3"/>
      <c r="Z545" s="3"/>
    </row>
    <row r="546" ht="15.75" customHeight="1">
      <c r="A546" s="68"/>
      <c r="B546" s="69"/>
      <c r="C546" s="69"/>
      <c r="D546" s="69"/>
      <c r="E546" s="69"/>
      <c r="F546" s="69"/>
      <c r="G546" s="69"/>
      <c r="H546" s="1"/>
      <c r="I546" s="3"/>
      <c r="J546" s="3"/>
      <c r="K546" s="3"/>
      <c r="L546" s="3"/>
      <c r="M546" s="3"/>
      <c r="N546" s="3"/>
      <c r="O546" s="3"/>
      <c r="P546" s="3"/>
      <c r="Q546" s="3"/>
      <c r="R546" s="3"/>
      <c r="S546" s="3"/>
      <c r="T546" s="3"/>
      <c r="U546" s="3"/>
      <c r="V546" s="3"/>
      <c r="W546" s="3"/>
      <c r="X546" s="3"/>
      <c r="Y546" s="3"/>
      <c r="Z546" s="3"/>
    </row>
    <row r="547" ht="15.75" customHeight="1">
      <c r="A547" s="68"/>
      <c r="B547" s="69"/>
      <c r="C547" s="69"/>
      <c r="D547" s="69"/>
      <c r="E547" s="69"/>
      <c r="F547" s="69"/>
      <c r="G547" s="69"/>
      <c r="H547" s="1"/>
      <c r="I547" s="3"/>
      <c r="J547" s="3"/>
      <c r="K547" s="3"/>
      <c r="L547" s="3"/>
      <c r="M547" s="3"/>
      <c r="N547" s="3"/>
      <c r="O547" s="3"/>
      <c r="P547" s="3"/>
      <c r="Q547" s="3"/>
      <c r="R547" s="3"/>
      <c r="S547" s="3"/>
      <c r="T547" s="3"/>
      <c r="U547" s="3"/>
      <c r="V547" s="3"/>
      <c r="W547" s="3"/>
      <c r="X547" s="3"/>
      <c r="Y547" s="3"/>
      <c r="Z547" s="3"/>
    </row>
    <row r="548" ht="15.75" customHeight="1">
      <c r="A548" s="68"/>
      <c r="B548" s="69"/>
      <c r="C548" s="69"/>
      <c r="D548" s="69"/>
      <c r="E548" s="69"/>
      <c r="F548" s="69"/>
      <c r="G548" s="69"/>
      <c r="H548" s="1"/>
      <c r="I548" s="3"/>
      <c r="J548" s="3"/>
      <c r="K548" s="3"/>
      <c r="L548" s="3"/>
      <c r="M548" s="3"/>
      <c r="N548" s="3"/>
      <c r="O548" s="3"/>
      <c r="P548" s="3"/>
      <c r="Q548" s="3"/>
      <c r="R548" s="3"/>
      <c r="S548" s="3"/>
      <c r="T548" s="3"/>
      <c r="U548" s="3"/>
      <c r="V548" s="3"/>
      <c r="W548" s="3"/>
      <c r="X548" s="3"/>
      <c r="Y548" s="3"/>
      <c r="Z548" s="3"/>
    </row>
    <row r="549" ht="15.75" customHeight="1">
      <c r="A549" s="68"/>
      <c r="B549" s="69"/>
      <c r="C549" s="69"/>
      <c r="D549" s="69"/>
      <c r="E549" s="69"/>
      <c r="F549" s="69"/>
      <c r="G549" s="69"/>
      <c r="H549" s="1"/>
      <c r="I549" s="3"/>
      <c r="J549" s="3"/>
      <c r="K549" s="3"/>
      <c r="L549" s="3"/>
      <c r="M549" s="3"/>
      <c r="N549" s="3"/>
      <c r="O549" s="3"/>
      <c r="P549" s="3"/>
      <c r="Q549" s="3"/>
      <c r="R549" s="3"/>
      <c r="S549" s="3"/>
      <c r="T549" s="3"/>
      <c r="U549" s="3"/>
      <c r="V549" s="3"/>
      <c r="W549" s="3"/>
      <c r="X549" s="3"/>
      <c r="Y549" s="3"/>
      <c r="Z549" s="3"/>
    </row>
    <row r="550" ht="15.75" customHeight="1">
      <c r="A550" s="68"/>
      <c r="B550" s="69"/>
      <c r="C550" s="69"/>
      <c r="D550" s="69"/>
      <c r="E550" s="69"/>
      <c r="F550" s="69"/>
      <c r="G550" s="69"/>
      <c r="H550" s="1"/>
      <c r="I550" s="3"/>
      <c r="J550" s="3"/>
      <c r="K550" s="3"/>
      <c r="L550" s="3"/>
      <c r="M550" s="3"/>
      <c r="N550" s="3"/>
      <c r="O550" s="3"/>
      <c r="P550" s="3"/>
      <c r="Q550" s="3"/>
      <c r="R550" s="3"/>
      <c r="S550" s="3"/>
      <c r="T550" s="3"/>
      <c r="U550" s="3"/>
      <c r="V550" s="3"/>
      <c r="W550" s="3"/>
      <c r="X550" s="3"/>
      <c r="Y550" s="3"/>
      <c r="Z550" s="3"/>
    </row>
    <row r="551" ht="15.75" customHeight="1">
      <c r="A551" s="68"/>
      <c r="B551" s="69"/>
      <c r="C551" s="69"/>
      <c r="D551" s="69"/>
      <c r="E551" s="69"/>
      <c r="F551" s="69"/>
      <c r="G551" s="69"/>
      <c r="H551" s="1"/>
      <c r="I551" s="3"/>
      <c r="J551" s="3"/>
      <c r="K551" s="3"/>
      <c r="L551" s="3"/>
      <c r="M551" s="3"/>
      <c r="N551" s="3"/>
      <c r="O551" s="3"/>
      <c r="P551" s="3"/>
      <c r="Q551" s="3"/>
      <c r="R551" s="3"/>
      <c r="S551" s="3"/>
      <c r="T551" s="3"/>
      <c r="U551" s="3"/>
      <c r="V551" s="3"/>
      <c r="W551" s="3"/>
      <c r="X551" s="3"/>
      <c r="Y551" s="3"/>
      <c r="Z551" s="3"/>
    </row>
    <row r="552" ht="15.75" customHeight="1">
      <c r="A552" s="68"/>
      <c r="B552" s="69"/>
      <c r="C552" s="69"/>
      <c r="D552" s="69"/>
      <c r="E552" s="69"/>
      <c r="F552" s="69"/>
      <c r="G552" s="69"/>
      <c r="H552" s="1"/>
      <c r="I552" s="3"/>
      <c r="J552" s="3"/>
      <c r="K552" s="3"/>
      <c r="L552" s="3"/>
      <c r="M552" s="3"/>
      <c r="N552" s="3"/>
      <c r="O552" s="3"/>
      <c r="P552" s="3"/>
      <c r="Q552" s="3"/>
      <c r="R552" s="3"/>
      <c r="S552" s="3"/>
      <c r="T552" s="3"/>
      <c r="U552" s="3"/>
      <c r="V552" s="3"/>
      <c r="W552" s="3"/>
      <c r="X552" s="3"/>
      <c r="Y552" s="3"/>
      <c r="Z552" s="3"/>
    </row>
    <row r="553" ht="15.75" customHeight="1">
      <c r="A553" s="68"/>
      <c r="B553" s="69"/>
      <c r="C553" s="69"/>
      <c r="D553" s="69"/>
      <c r="E553" s="69"/>
      <c r="F553" s="69"/>
      <c r="G553" s="69"/>
      <c r="H553" s="1"/>
      <c r="I553" s="3"/>
      <c r="J553" s="3"/>
      <c r="K553" s="3"/>
      <c r="L553" s="3"/>
      <c r="M553" s="3"/>
      <c r="N553" s="3"/>
      <c r="O553" s="3"/>
      <c r="P553" s="3"/>
      <c r="Q553" s="3"/>
      <c r="R553" s="3"/>
      <c r="S553" s="3"/>
      <c r="T553" s="3"/>
      <c r="U553" s="3"/>
      <c r="V553" s="3"/>
      <c r="W553" s="3"/>
      <c r="X553" s="3"/>
      <c r="Y553" s="3"/>
      <c r="Z553" s="3"/>
    </row>
    <row r="554" ht="15.75" customHeight="1">
      <c r="A554" s="68"/>
      <c r="B554" s="69"/>
      <c r="C554" s="69"/>
      <c r="D554" s="69"/>
      <c r="E554" s="69"/>
      <c r="F554" s="69"/>
      <c r="G554" s="69"/>
      <c r="H554" s="1"/>
      <c r="I554" s="3"/>
      <c r="J554" s="3"/>
      <c r="K554" s="3"/>
      <c r="L554" s="3"/>
      <c r="M554" s="3"/>
      <c r="N554" s="3"/>
      <c r="O554" s="3"/>
      <c r="P554" s="3"/>
      <c r="Q554" s="3"/>
      <c r="R554" s="3"/>
      <c r="S554" s="3"/>
      <c r="T554" s="3"/>
      <c r="U554" s="3"/>
      <c r="V554" s="3"/>
      <c r="W554" s="3"/>
      <c r="X554" s="3"/>
      <c r="Y554" s="3"/>
      <c r="Z554" s="3"/>
    </row>
    <row r="555" ht="15.75" customHeight="1">
      <c r="A555" s="68"/>
      <c r="B555" s="69"/>
      <c r="C555" s="69"/>
      <c r="D555" s="69"/>
      <c r="E555" s="69"/>
      <c r="F555" s="69"/>
      <c r="G555" s="69"/>
      <c r="H555" s="1"/>
      <c r="I555" s="3"/>
      <c r="J555" s="3"/>
      <c r="K555" s="3"/>
      <c r="L555" s="3"/>
      <c r="M555" s="3"/>
      <c r="N555" s="3"/>
      <c r="O555" s="3"/>
      <c r="P555" s="3"/>
      <c r="Q555" s="3"/>
      <c r="R555" s="3"/>
      <c r="S555" s="3"/>
      <c r="T555" s="3"/>
      <c r="U555" s="3"/>
      <c r="V555" s="3"/>
      <c r="W555" s="3"/>
      <c r="X555" s="3"/>
      <c r="Y555" s="3"/>
      <c r="Z555" s="3"/>
    </row>
    <row r="556" ht="15.75" customHeight="1">
      <c r="A556" s="68"/>
      <c r="B556" s="69"/>
      <c r="C556" s="69"/>
      <c r="D556" s="69"/>
      <c r="E556" s="69"/>
      <c r="F556" s="69"/>
      <c r="G556" s="69"/>
      <c r="H556" s="1"/>
      <c r="I556" s="3"/>
      <c r="J556" s="3"/>
      <c r="K556" s="3"/>
      <c r="L556" s="3"/>
      <c r="M556" s="3"/>
      <c r="N556" s="3"/>
      <c r="O556" s="3"/>
      <c r="P556" s="3"/>
      <c r="Q556" s="3"/>
      <c r="R556" s="3"/>
      <c r="S556" s="3"/>
      <c r="T556" s="3"/>
      <c r="U556" s="3"/>
      <c r="V556" s="3"/>
      <c r="W556" s="3"/>
      <c r="X556" s="3"/>
      <c r="Y556" s="3"/>
      <c r="Z556" s="3"/>
    </row>
    <row r="557" ht="15.75" customHeight="1">
      <c r="A557" s="68"/>
      <c r="B557" s="69"/>
      <c r="C557" s="69"/>
      <c r="D557" s="69"/>
      <c r="E557" s="69"/>
      <c r="F557" s="69"/>
      <c r="G557" s="69"/>
      <c r="H557" s="1"/>
      <c r="I557" s="3"/>
      <c r="J557" s="3"/>
      <c r="K557" s="3"/>
      <c r="L557" s="3"/>
      <c r="M557" s="3"/>
      <c r="N557" s="3"/>
      <c r="O557" s="3"/>
      <c r="P557" s="3"/>
      <c r="Q557" s="3"/>
      <c r="R557" s="3"/>
      <c r="S557" s="3"/>
      <c r="T557" s="3"/>
      <c r="U557" s="3"/>
      <c r="V557" s="3"/>
      <c r="W557" s="3"/>
      <c r="X557" s="3"/>
      <c r="Y557" s="3"/>
      <c r="Z557" s="3"/>
    </row>
    <row r="558" ht="15.75" customHeight="1">
      <c r="A558" s="68"/>
      <c r="B558" s="69"/>
      <c r="C558" s="69"/>
      <c r="D558" s="69"/>
      <c r="E558" s="69"/>
      <c r="F558" s="69"/>
      <c r="G558" s="69"/>
      <c r="H558" s="1"/>
      <c r="I558" s="3"/>
      <c r="J558" s="3"/>
      <c r="K558" s="3"/>
      <c r="L558" s="3"/>
      <c r="M558" s="3"/>
      <c r="N558" s="3"/>
      <c r="O558" s="3"/>
      <c r="P558" s="3"/>
      <c r="Q558" s="3"/>
      <c r="R558" s="3"/>
      <c r="S558" s="3"/>
      <c r="T558" s="3"/>
      <c r="U558" s="3"/>
      <c r="V558" s="3"/>
      <c r="W558" s="3"/>
      <c r="X558" s="3"/>
      <c r="Y558" s="3"/>
      <c r="Z558" s="3"/>
    </row>
    <row r="559" ht="15.75" customHeight="1">
      <c r="A559" s="68"/>
      <c r="B559" s="69"/>
      <c r="C559" s="69"/>
      <c r="D559" s="69"/>
      <c r="E559" s="69"/>
      <c r="F559" s="69"/>
      <c r="G559" s="69"/>
      <c r="H559" s="1"/>
      <c r="I559" s="3"/>
      <c r="J559" s="3"/>
      <c r="K559" s="3"/>
      <c r="L559" s="3"/>
      <c r="M559" s="3"/>
      <c r="N559" s="3"/>
      <c r="O559" s="3"/>
      <c r="P559" s="3"/>
      <c r="Q559" s="3"/>
      <c r="R559" s="3"/>
      <c r="S559" s="3"/>
      <c r="T559" s="3"/>
      <c r="U559" s="3"/>
      <c r="V559" s="3"/>
      <c r="W559" s="3"/>
      <c r="X559" s="3"/>
      <c r="Y559" s="3"/>
      <c r="Z559" s="3"/>
    </row>
    <row r="560" ht="15.75" customHeight="1">
      <c r="A560" s="68"/>
      <c r="B560" s="69"/>
      <c r="C560" s="69"/>
      <c r="D560" s="69"/>
      <c r="E560" s="69"/>
      <c r="F560" s="69"/>
      <c r="G560" s="69"/>
      <c r="H560" s="1"/>
      <c r="I560" s="3"/>
      <c r="J560" s="3"/>
      <c r="K560" s="3"/>
      <c r="L560" s="3"/>
      <c r="M560" s="3"/>
      <c r="N560" s="3"/>
      <c r="O560" s="3"/>
      <c r="P560" s="3"/>
      <c r="Q560" s="3"/>
      <c r="R560" s="3"/>
      <c r="S560" s="3"/>
      <c r="T560" s="3"/>
      <c r="U560" s="3"/>
      <c r="V560" s="3"/>
      <c r="W560" s="3"/>
      <c r="X560" s="3"/>
      <c r="Y560" s="3"/>
      <c r="Z560" s="3"/>
    </row>
    <row r="561" ht="15.75" customHeight="1">
      <c r="A561" s="68"/>
      <c r="B561" s="69"/>
      <c r="C561" s="69"/>
      <c r="D561" s="69"/>
      <c r="E561" s="69"/>
      <c r="F561" s="69"/>
      <c r="G561" s="69"/>
      <c r="H561" s="1"/>
      <c r="I561" s="3"/>
      <c r="J561" s="3"/>
      <c r="K561" s="3"/>
      <c r="L561" s="3"/>
      <c r="M561" s="3"/>
      <c r="N561" s="3"/>
      <c r="O561" s="3"/>
      <c r="P561" s="3"/>
      <c r="Q561" s="3"/>
      <c r="R561" s="3"/>
      <c r="S561" s="3"/>
      <c r="T561" s="3"/>
      <c r="U561" s="3"/>
      <c r="V561" s="3"/>
      <c r="W561" s="3"/>
      <c r="X561" s="3"/>
      <c r="Y561" s="3"/>
      <c r="Z561" s="3"/>
    </row>
    <row r="562" ht="15.75" customHeight="1">
      <c r="A562" s="68"/>
      <c r="B562" s="69"/>
      <c r="C562" s="69"/>
      <c r="D562" s="69"/>
      <c r="E562" s="69"/>
      <c r="F562" s="69"/>
      <c r="G562" s="69"/>
      <c r="H562" s="1"/>
      <c r="I562" s="3"/>
      <c r="J562" s="3"/>
      <c r="K562" s="3"/>
      <c r="L562" s="3"/>
      <c r="M562" s="3"/>
      <c r="N562" s="3"/>
      <c r="O562" s="3"/>
      <c r="P562" s="3"/>
      <c r="Q562" s="3"/>
      <c r="R562" s="3"/>
      <c r="S562" s="3"/>
      <c r="T562" s="3"/>
      <c r="U562" s="3"/>
      <c r="V562" s="3"/>
      <c r="W562" s="3"/>
      <c r="X562" s="3"/>
      <c r="Y562" s="3"/>
      <c r="Z562" s="3"/>
    </row>
    <row r="563" ht="15.75" customHeight="1">
      <c r="A563" s="68"/>
      <c r="B563" s="69"/>
      <c r="C563" s="69"/>
      <c r="D563" s="69"/>
      <c r="E563" s="69"/>
      <c r="F563" s="69"/>
      <c r="G563" s="69"/>
      <c r="H563" s="1"/>
      <c r="I563" s="3"/>
      <c r="J563" s="3"/>
      <c r="K563" s="3"/>
      <c r="L563" s="3"/>
      <c r="M563" s="3"/>
      <c r="N563" s="3"/>
      <c r="O563" s="3"/>
      <c r="P563" s="3"/>
      <c r="Q563" s="3"/>
      <c r="R563" s="3"/>
      <c r="S563" s="3"/>
      <c r="T563" s="3"/>
      <c r="U563" s="3"/>
      <c r="V563" s="3"/>
      <c r="W563" s="3"/>
      <c r="X563" s="3"/>
      <c r="Y563" s="3"/>
      <c r="Z563" s="3"/>
    </row>
    <row r="564" ht="15.75" customHeight="1">
      <c r="A564" s="68"/>
      <c r="B564" s="69"/>
      <c r="C564" s="69"/>
      <c r="D564" s="69"/>
      <c r="E564" s="69"/>
      <c r="F564" s="69"/>
      <c r="G564" s="69"/>
      <c r="H564" s="1"/>
      <c r="I564" s="3"/>
      <c r="J564" s="3"/>
      <c r="K564" s="3"/>
      <c r="L564" s="3"/>
      <c r="M564" s="3"/>
      <c r="N564" s="3"/>
      <c r="O564" s="3"/>
      <c r="P564" s="3"/>
      <c r="Q564" s="3"/>
      <c r="R564" s="3"/>
      <c r="S564" s="3"/>
      <c r="T564" s="3"/>
      <c r="U564" s="3"/>
      <c r="V564" s="3"/>
      <c r="W564" s="3"/>
      <c r="X564" s="3"/>
      <c r="Y564" s="3"/>
      <c r="Z564" s="3"/>
    </row>
    <row r="565" ht="15.75" customHeight="1">
      <c r="A565" s="68"/>
      <c r="B565" s="69"/>
      <c r="C565" s="69"/>
      <c r="D565" s="69"/>
      <c r="E565" s="69"/>
      <c r="F565" s="69"/>
      <c r="G565" s="69"/>
      <c r="H565" s="1"/>
      <c r="I565" s="3"/>
      <c r="J565" s="3"/>
      <c r="K565" s="3"/>
      <c r="L565" s="3"/>
      <c r="M565" s="3"/>
      <c r="N565" s="3"/>
      <c r="O565" s="3"/>
      <c r="P565" s="3"/>
      <c r="Q565" s="3"/>
      <c r="R565" s="3"/>
      <c r="S565" s="3"/>
      <c r="T565" s="3"/>
      <c r="U565" s="3"/>
      <c r="V565" s="3"/>
      <c r="W565" s="3"/>
      <c r="X565" s="3"/>
      <c r="Y565" s="3"/>
      <c r="Z565" s="3"/>
    </row>
    <row r="566" ht="15.75" customHeight="1">
      <c r="A566" s="68"/>
      <c r="B566" s="69"/>
      <c r="C566" s="69"/>
      <c r="D566" s="69"/>
      <c r="E566" s="69"/>
      <c r="F566" s="69"/>
      <c r="G566" s="69"/>
      <c r="H566" s="1"/>
      <c r="I566" s="3"/>
      <c r="J566" s="3"/>
      <c r="K566" s="3"/>
      <c r="L566" s="3"/>
      <c r="M566" s="3"/>
      <c r="N566" s="3"/>
      <c r="O566" s="3"/>
      <c r="P566" s="3"/>
      <c r="Q566" s="3"/>
      <c r="R566" s="3"/>
      <c r="S566" s="3"/>
      <c r="T566" s="3"/>
      <c r="U566" s="3"/>
      <c r="V566" s="3"/>
      <c r="W566" s="3"/>
      <c r="X566" s="3"/>
      <c r="Y566" s="3"/>
      <c r="Z566" s="3"/>
    </row>
    <row r="567" ht="15.75" customHeight="1">
      <c r="A567" s="68"/>
      <c r="B567" s="69"/>
      <c r="C567" s="69"/>
      <c r="D567" s="69"/>
      <c r="E567" s="69"/>
      <c r="F567" s="69"/>
      <c r="G567" s="69"/>
      <c r="H567" s="1"/>
      <c r="I567" s="3"/>
      <c r="J567" s="3"/>
      <c r="K567" s="3"/>
      <c r="L567" s="3"/>
      <c r="M567" s="3"/>
      <c r="N567" s="3"/>
      <c r="O567" s="3"/>
      <c r="P567" s="3"/>
      <c r="Q567" s="3"/>
      <c r="R567" s="3"/>
      <c r="S567" s="3"/>
      <c r="T567" s="3"/>
      <c r="U567" s="3"/>
      <c r="V567" s="3"/>
      <c r="W567" s="3"/>
      <c r="X567" s="3"/>
      <c r="Y567" s="3"/>
      <c r="Z567" s="3"/>
    </row>
    <row r="568" ht="15.75" customHeight="1">
      <c r="A568" s="68"/>
      <c r="B568" s="69"/>
      <c r="C568" s="69"/>
      <c r="D568" s="69"/>
      <c r="E568" s="69"/>
      <c r="F568" s="69"/>
      <c r="G568" s="69"/>
      <c r="H568" s="1"/>
      <c r="I568" s="3"/>
      <c r="J568" s="3"/>
      <c r="K568" s="3"/>
      <c r="L568" s="3"/>
      <c r="M568" s="3"/>
      <c r="N568" s="3"/>
      <c r="O568" s="3"/>
      <c r="P568" s="3"/>
      <c r="Q568" s="3"/>
      <c r="R568" s="3"/>
      <c r="S568" s="3"/>
      <c r="T568" s="3"/>
      <c r="U568" s="3"/>
      <c r="V568" s="3"/>
      <c r="W568" s="3"/>
      <c r="X568" s="3"/>
      <c r="Y568" s="3"/>
      <c r="Z568" s="3"/>
    </row>
    <row r="569" ht="15.75" customHeight="1">
      <c r="A569" s="68"/>
      <c r="B569" s="69"/>
      <c r="C569" s="69"/>
      <c r="D569" s="69"/>
      <c r="E569" s="69"/>
      <c r="F569" s="69"/>
      <c r="G569" s="69"/>
      <c r="H569" s="1"/>
      <c r="I569" s="3"/>
      <c r="J569" s="3"/>
      <c r="K569" s="3"/>
      <c r="L569" s="3"/>
      <c r="M569" s="3"/>
      <c r="N569" s="3"/>
      <c r="O569" s="3"/>
      <c r="P569" s="3"/>
      <c r="Q569" s="3"/>
      <c r="R569" s="3"/>
      <c r="S569" s="3"/>
      <c r="T569" s="3"/>
      <c r="U569" s="3"/>
      <c r="V569" s="3"/>
      <c r="W569" s="3"/>
      <c r="X569" s="3"/>
      <c r="Y569" s="3"/>
      <c r="Z569" s="3"/>
    </row>
    <row r="570" ht="15.75" customHeight="1">
      <c r="A570" s="68"/>
      <c r="B570" s="69"/>
      <c r="C570" s="69"/>
      <c r="D570" s="69"/>
      <c r="E570" s="69"/>
      <c r="F570" s="69"/>
      <c r="G570" s="69"/>
      <c r="H570" s="1"/>
      <c r="I570" s="3"/>
      <c r="J570" s="3"/>
      <c r="K570" s="3"/>
      <c r="L570" s="3"/>
      <c r="M570" s="3"/>
      <c r="N570" s="3"/>
      <c r="O570" s="3"/>
      <c r="P570" s="3"/>
      <c r="Q570" s="3"/>
      <c r="R570" s="3"/>
      <c r="S570" s="3"/>
      <c r="T570" s="3"/>
      <c r="U570" s="3"/>
      <c r="V570" s="3"/>
      <c r="W570" s="3"/>
      <c r="X570" s="3"/>
      <c r="Y570" s="3"/>
      <c r="Z570" s="3"/>
    </row>
    <row r="571" ht="15.75" customHeight="1">
      <c r="A571" s="68"/>
      <c r="B571" s="69"/>
      <c r="C571" s="69"/>
      <c r="D571" s="69"/>
      <c r="E571" s="69"/>
      <c r="F571" s="69"/>
      <c r="G571" s="69"/>
      <c r="H571" s="1"/>
      <c r="I571" s="3"/>
      <c r="J571" s="3"/>
      <c r="K571" s="3"/>
      <c r="L571" s="3"/>
      <c r="M571" s="3"/>
      <c r="N571" s="3"/>
      <c r="O571" s="3"/>
      <c r="P571" s="3"/>
      <c r="Q571" s="3"/>
      <c r="R571" s="3"/>
      <c r="S571" s="3"/>
      <c r="T571" s="3"/>
      <c r="U571" s="3"/>
      <c r="V571" s="3"/>
      <c r="W571" s="3"/>
      <c r="X571" s="3"/>
      <c r="Y571" s="3"/>
      <c r="Z571" s="3"/>
    </row>
    <row r="572" ht="15.75" customHeight="1">
      <c r="A572" s="68"/>
      <c r="B572" s="69"/>
      <c r="C572" s="69"/>
      <c r="D572" s="69"/>
      <c r="E572" s="69"/>
      <c r="F572" s="69"/>
      <c r="G572" s="69"/>
      <c r="H572" s="1"/>
      <c r="I572" s="3"/>
      <c r="J572" s="3"/>
      <c r="K572" s="3"/>
      <c r="L572" s="3"/>
      <c r="M572" s="3"/>
      <c r="N572" s="3"/>
      <c r="O572" s="3"/>
      <c r="P572" s="3"/>
      <c r="Q572" s="3"/>
      <c r="R572" s="3"/>
      <c r="S572" s="3"/>
      <c r="T572" s="3"/>
      <c r="U572" s="3"/>
      <c r="V572" s="3"/>
      <c r="W572" s="3"/>
      <c r="X572" s="3"/>
      <c r="Y572" s="3"/>
      <c r="Z572" s="3"/>
    </row>
    <row r="573" ht="15.75" customHeight="1">
      <c r="A573" s="68"/>
      <c r="B573" s="69"/>
      <c r="C573" s="69"/>
      <c r="D573" s="69"/>
      <c r="E573" s="69"/>
      <c r="F573" s="69"/>
      <c r="G573" s="69"/>
      <c r="H573" s="1"/>
      <c r="I573" s="3"/>
      <c r="J573" s="3"/>
      <c r="K573" s="3"/>
      <c r="L573" s="3"/>
      <c r="M573" s="3"/>
      <c r="N573" s="3"/>
      <c r="O573" s="3"/>
      <c r="P573" s="3"/>
      <c r="Q573" s="3"/>
      <c r="R573" s="3"/>
      <c r="S573" s="3"/>
      <c r="T573" s="3"/>
      <c r="U573" s="3"/>
      <c r="V573" s="3"/>
      <c r="W573" s="3"/>
      <c r="X573" s="3"/>
      <c r="Y573" s="3"/>
      <c r="Z573" s="3"/>
    </row>
    <row r="574" ht="15.75" customHeight="1">
      <c r="A574" s="68"/>
      <c r="B574" s="69"/>
      <c r="C574" s="69"/>
      <c r="D574" s="69"/>
      <c r="E574" s="69"/>
      <c r="F574" s="69"/>
      <c r="G574" s="69"/>
      <c r="H574" s="1"/>
      <c r="I574" s="3"/>
      <c r="J574" s="3"/>
      <c r="K574" s="3"/>
      <c r="L574" s="3"/>
      <c r="M574" s="3"/>
      <c r="N574" s="3"/>
      <c r="O574" s="3"/>
      <c r="P574" s="3"/>
      <c r="Q574" s="3"/>
      <c r="R574" s="3"/>
      <c r="S574" s="3"/>
      <c r="T574" s="3"/>
      <c r="U574" s="3"/>
      <c r="V574" s="3"/>
      <c r="W574" s="3"/>
      <c r="X574" s="3"/>
      <c r="Y574" s="3"/>
      <c r="Z574" s="3"/>
    </row>
    <row r="575" ht="15.75" customHeight="1">
      <c r="A575" s="68"/>
      <c r="B575" s="69"/>
      <c r="C575" s="69"/>
      <c r="D575" s="69"/>
      <c r="E575" s="69"/>
      <c r="F575" s="69"/>
      <c r="G575" s="69"/>
      <c r="H575" s="1"/>
      <c r="I575" s="3"/>
      <c r="J575" s="3"/>
      <c r="K575" s="3"/>
      <c r="L575" s="3"/>
      <c r="M575" s="3"/>
      <c r="N575" s="3"/>
      <c r="O575" s="3"/>
      <c r="P575" s="3"/>
      <c r="Q575" s="3"/>
      <c r="R575" s="3"/>
      <c r="S575" s="3"/>
      <c r="T575" s="3"/>
      <c r="U575" s="3"/>
      <c r="V575" s="3"/>
      <c r="W575" s="3"/>
      <c r="X575" s="3"/>
      <c r="Y575" s="3"/>
      <c r="Z575" s="3"/>
    </row>
    <row r="576" ht="15.75" customHeight="1">
      <c r="A576" s="68"/>
      <c r="B576" s="69"/>
      <c r="C576" s="69"/>
      <c r="D576" s="69"/>
      <c r="E576" s="69"/>
      <c r="F576" s="69"/>
      <c r="G576" s="69"/>
      <c r="H576" s="1"/>
      <c r="I576" s="3"/>
      <c r="J576" s="3"/>
      <c r="K576" s="3"/>
      <c r="L576" s="3"/>
      <c r="M576" s="3"/>
      <c r="N576" s="3"/>
      <c r="O576" s="3"/>
      <c r="P576" s="3"/>
      <c r="Q576" s="3"/>
      <c r="R576" s="3"/>
      <c r="S576" s="3"/>
      <c r="T576" s="3"/>
      <c r="U576" s="3"/>
      <c r="V576" s="3"/>
      <c r="W576" s="3"/>
      <c r="X576" s="3"/>
      <c r="Y576" s="3"/>
      <c r="Z576" s="3"/>
    </row>
    <row r="577" ht="15.75" customHeight="1">
      <c r="A577" s="68"/>
      <c r="B577" s="69"/>
      <c r="C577" s="69"/>
      <c r="D577" s="69"/>
      <c r="E577" s="69"/>
      <c r="F577" s="69"/>
      <c r="G577" s="69"/>
      <c r="H577" s="1"/>
      <c r="I577" s="3"/>
      <c r="J577" s="3"/>
      <c r="K577" s="3"/>
      <c r="L577" s="3"/>
      <c r="M577" s="3"/>
      <c r="N577" s="3"/>
      <c r="O577" s="3"/>
      <c r="P577" s="3"/>
      <c r="Q577" s="3"/>
      <c r="R577" s="3"/>
      <c r="S577" s="3"/>
      <c r="T577" s="3"/>
      <c r="U577" s="3"/>
      <c r="V577" s="3"/>
      <c r="W577" s="3"/>
      <c r="X577" s="3"/>
      <c r="Y577" s="3"/>
      <c r="Z577" s="3"/>
    </row>
    <row r="578" ht="15.75" customHeight="1">
      <c r="A578" s="68"/>
      <c r="B578" s="69"/>
      <c r="C578" s="69"/>
      <c r="D578" s="69"/>
      <c r="E578" s="69"/>
      <c r="F578" s="69"/>
      <c r="G578" s="69"/>
      <c r="H578" s="1"/>
      <c r="I578" s="3"/>
      <c r="J578" s="3"/>
      <c r="K578" s="3"/>
      <c r="L578" s="3"/>
      <c r="M578" s="3"/>
      <c r="N578" s="3"/>
      <c r="O578" s="3"/>
      <c r="P578" s="3"/>
      <c r="Q578" s="3"/>
      <c r="R578" s="3"/>
      <c r="S578" s="3"/>
      <c r="T578" s="3"/>
      <c r="U578" s="3"/>
      <c r="V578" s="3"/>
      <c r="W578" s="3"/>
      <c r="X578" s="3"/>
      <c r="Y578" s="3"/>
      <c r="Z578" s="3"/>
    </row>
    <row r="579" ht="15.75" customHeight="1">
      <c r="A579" s="68"/>
      <c r="B579" s="69"/>
      <c r="C579" s="69"/>
      <c r="D579" s="69"/>
      <c r="E579" s="69"/>
      <c r="F579" s="69"/>
      <c r="G579" s="69"/>
      <c r="H579" s="1"/>
      <c r="I579" s="3"/>
      <c r="J579" s="3"/>
      <c r="K579" s="3"/>
      <c r="L579" s="3"/>
      <c r="M579" s="3"/>
      <c r="N579" s="3"/>
      <c r="O579" s="3"/>
      <c r="P579" s="3"/>
      <c r="Q579" s="3"/>
      <c r="R579" s="3"/>
      <c r="S579" s="3"/>
      <c r="T579" s="3"/>
      <c r="U579" s="3"/>
      <c r="V579" s="3"/>
      <c r="W579" s="3"/>
      <c r="X579" s="3"/>
      <c r="Y579" s="3"/>
      <c r="Z579" s="3"/>
    </row>
    <row r="580" ht="15.75" customHeight="1">
      <c r="A580" s="68"/>
      <c r="B580" s="69"/>
      <c r="C580" s="69"/>
      <c r="D580" s="69"/>
      <c r="E580" s="69"/>
      <c r="F580" s="69"/>
      <c r="G580" s="69"/>
      <c r="H580" s="1"/>
      <c r="I580" s="3"/>
      <c r="J580" s="3"/>
      <c r="K580" s="3"/>
      <c r="L580" s="3"/>
      <c r="M580" s="3"/>
      <c r="N580" s="3"/>
      <c r="O580" s="3"/>
      <c r="P580" s="3"/>
      <c r="Q580" s="3"/>
      <c r="R580" s="3"/>
      <c r="S580" s="3"/>
      <c r="T580" s="3"/>
      <c r="U580" s="3"/>
      <c r="V580" s="3"/>
      <c r="W580" s="3"/>
      <c r="X580" s="3"/>
      <c r="Y580" s="3"/>
      <c r="Z580" s="3"/>
    </row>
    <row r="581" ht="15.75" customHeight="1">
      <c r="A581" s="68"/>
      <c r="B581" s="69"/>
      <c r="C581" s="69"/>
      <c r="D581" s="69"/>
      <c r="E581" s="69"/>
      <c r="F581" s="69"/>
      <c r="G581" s="69"/>
      <c r="H581" s="1"/>
      <c r="I581" s="3"/>
      <c r="J581" s="3"/>
      <c r="K581" s="3"/>
      <c r="L581" s="3"/>
      <c r="M581" s="3"/>
      <c r="N581" s="3"/>
      <c r="O581" s="3"/>
      <c r="P581" s="3"/>
      <c r="Q581" s="3"/>
      <c r="R581" s="3"/>
      <c r="S581" s="3"/>
      <c r="T581" s="3"/>
      <c r="U581" s="3"/>
      <c r="V581" s="3"/>
      <c r="W581" s="3"/>
      <c r="X581" s="3"/>
      <c r="Y581" s="3"/>
      <c r="Z581" s="3"/>
    </row>
    <row r="582" ht="15.75" customHeight="1">
      <c r="A582" s="68"/>
      <c r="B582" s="69"/>
      <c r="C582" s="69"/>
      <c r="D582" s="69"/>
      <c r="E582" s="69"/>
      <c r="F582" s="69"/>
      <c r="G582" s="69"/>
      <c r="H582" s="1"/>
      <c r="I582" s="3"/>
      <c r="J582" s="3"/>
      <c r="K582" s="3"/>
      <c r="L582" s="3"/>
      <c r="M582" s="3"/>
      <c r="N582" s="3"/>
      <c r="O582" s="3"/>
      <c r="P582" s="3"/>
      <c r="Q582" s="3"/>
      <c r="R582" s="3"/>
      <c r="S582" s="3"/>
      <c r="T582" s="3"/>
      <c r="U582" s="3"/>
      <c r="V582" s="3"/>
      <c r="W582" s="3"/>
      <c r="X582" s="3"/>
      <c r="Y582" s="3"/>
      <c r="Z582" s="3"/>
    </row>
    <row r="583" ht="15.75" customHeight="1">
      <c r="A583" s="68"/>
      <c r="B583" s="69"/>
      <c r="C583" s="69"/>
      <c r="D583" s="69"/>
      <c r="E583" s="69"/>
      <c r="F583" s="69"/>
      <c r="G583" s="69"/>
      <c r="H583" s="1"/>
      <c r="I583" s="3"/>
      <c r="J583" s="3"/>
      <c r="K583" s="3"/>
      <c r="L583" s="3"/>
      <c r="M583" s="3"/>
      <c r="N583" s="3"/>
      <c r="O583" s="3"/>
      <c r="P583" s="3"/>
      <c r="Q583" s="3"/>
      <c r="R583" s="3"/>
      <c r="S583" s="3"/>
      <c r="T583" s="3"/>
      <c r="U583" s="3"/>
      <c r="V583" s="3"/>
      <c r="W583" s="3"/>
      <c r="X583" s="3"/>
      <c r="Y583" s="3"/>
      <c r="Z583" s="3"/>
    </row>
    <row r="584" ht="15.75" customHeight="1">
      <c r="A584" s="68"/>
      <c r="B584" s="69"/>
      <c r="C584" s="69"/>
      <c r="D584" s="69"/>
      <c r="E584" s="69"/>
      <c r="F584" s="69"/>
      <c r="G584" s="69"/>
      <c r="H584" s="1"/>
      <c r="I584" s="3"/>
      <c r="J584" s="3"/>
      <c r="K584" s="3"/>
      <c r="L584" s="3"/>
      <c r="M584" s="3"/>
      <c r="N584" s="3"/>
      <c r="O584" s="3"/>
      <c r="P584" s="3"/>
      <c r="Q584" s="3"/>
      <c r="R584" s="3"/>
      <c r="S584" s="3"/>
      <c r="T584" s="3"/>
      <c r="U584" s="3"/>
      <c r="V584" s="3"/>
      <c r="W584" s="3"/>
      <c r="X584" s="3"/>
      <c r="Y584" s="3"/>
      <c r="Z584" s="3"/>
    </row>
    <row r="585" ht="15.75" customHeight="1">
      <c r="A585" s="68"/>
      <c r="B585" s="69"/>
      <c r="C585" s="69"/>
      <c r="D585" s="69"/>
      <c r="E585" s="69"/>
      <c r="F585" s="69"/>
      <c r="G585" s="69"/>
      <c r="H585" s="1"/>
      <c r="I585" s="3"/>
      <c r="J585" s="3"/>
      <c r="K585" s="3"/>
      <c r="L585" s="3"/>
      <c r="M585" s="3"/>
      <c r="N585" s="3"/>
      <c r="O585" s="3"/>
      <c r="P585" s="3"/>
      <c r="Q585" s="3"/>
      <c r="R585" s="3"/>
      <c r="S585" s="3"/>
      <c r="T585" s="3"/>
      <c r="U585" s="3"/>
      <c r="V585" s="3"/>
      <c r="W585" s="3"/>
      <c r="X585" s="3"/>
      <c r="Y585" s="3"/>
      <c r="Z585" s="3"/>
    </row>
    <row r="586" ht="15.75" customHeight="1">
      <c r="A586" s="68"/>
      <c r="B586" s="69"/>
      <c r="C586" s="69"/>
      <c r="D586" s="69"/>
      <c r="E586" s="69"/>
      <c r="F586" s="69"/>
      <c r="G586" s="69"/>
      <c r="H586" s="1"/>
      <c r="I586" s="3"/>
      <c r="J586" s="3"/>
      <c r="K586" s="3"/>
      <c r="L586" s="3"/>
      <c r="M586" s="3"/>
      <c r="N586" s="3"/>
      <c r="O586" s="3"/>
      <c r="P586" s="3"/>
      <c r="Q586" s="3"/>
      <c r="R586" s="3"/>
      <c r="S586" s="3"/>
      <c r="T586" s="3"/>
      <c r="U586" s="3"/>
      <c r="V586" s="3"/>
      <c r="W586" s="3"/>
      <c r="X586" s="3"/>
      <c r="Y586" s="3"/>
      <c r="Z586" s="3"/>
    </row>
    <row r="587" ht="15.75" customHeight="1">
      <c r="A587" s="68"/>
      <c r="B587" s="69"/>
      <c r="C587" s="69"/>
      <c r="D587" s="69"/>
      <c r="E587" s="69"/>
      <c r="F587" s="69"/>
      <c r="G587" s="69"/>
      <c r="H587" s="1"/>
      <c r="I587" s="3"/>
      <c r="J587" s="3"/>
      <c r="K587" s="3"/>
      <c r="L587" s="3"/>
      <c r="M587" s="3"/>
      <c r="N587" s="3"/>
      <c r="O587" s="3"/>
      <c r="P587" s="3"/>
      <c r="Q587" s="3"/>
      <c r="R587" s="3"/>
      <c r="S587" s="3"/>
      <c r="T587" s="3"/>
      <c r="U587" s="3"/>
      <c r="V587" s="3"/>
      <c r="W587" s="3"/>
      <c r="X587" s="3"/>
      <c r="Y587" s="3"/>
      <c r="Z587" s="3"/>
    </row>
    <row r="588" ht="15.75" customHeight="1">
      <c r="A588" s="68"/>
      <c r="B588" s="69"/>
      <c r="C588" s="69"/>
      <c r="D588" s="69"/>
      <c r="E588" s="69"/>
      <c r="F588" s="69"/>
      <c r="G588" s="69"/>
      <c r="H588" s="1"/>
      <c r="I588" s="3"/>
      <c r="J588" s="3"/>
      <c r="K588" s="3"/>
      <c r="L588" s="3"/>
      <c r="M588" s="3"/>
      <c r="N588" s="3"/>
      <c r="O588" s="3"/>
      <c r="P588" s="3"/>
      <c r="Q588" s="3"/>
      <c r="R588" s="3"/>
      <c r="S588" s="3"/>
      <c r="T588" s="3"/>
      <c r="U588" s="3"/>
      <c r="V588" s="3"/>
      <c r="W588" s="3"/>
      <c r="X588" s="3"/>
      <c r="Y588" s="3"/>
      <c r="Z588" s="3"/>
    </row>
    <row r="589" ht="15.75" customHeight="1">
      <c r="A589" s="68"/>
      <c r="B589" s="69"/>
      <c r="C589" s="69"/>
      <c r="D589" s="69"/>
      <c r="E589" s="69"/>
      <c r="F589" s="69"/>
      <c r="G589" s="69"/>
      <c r="H589" s="1"/>
      <c r="I589" s="3"/>
      <c r="J589" s="3"/>
      <c r="K589" s="3"/>
      <c r="L589" s="3"/>
      <c r="M589" s="3"/>
      <c r="N589" s="3"/>
      <c r="O589" s="3"/>
      <c r="P589" s="3"/>
      <c r="Q589" s="3"/>
      <c r="R589" s="3"/>
      <c r="S589" s="3"/>
      <c r="T589" s="3"/>
      <c r="U589" s="3"/>
      <c r="V589" s="3"/>
      <c r="W589" s="3"/>
      <c r="X589" s="3"/>
      <c r="Y589" s="3"/>
      <c r="Z589" s="3"/>
    </row>
    <row r="590" ht="15.75" customHeight="1">
      <c r="A590" s="68"/>
      <c r="B590" s="69"/>
      <c r="C590" s="69"/>
      <c r="D590" s="69"/>
      <c r="E590" s="69"/>
      <c r="F590" s="69"/>
      <c r="G590" s="69"/>
      <c r="H590" s="1"/>
      <c r="I590" s="3"/>
      <c r="J590" s="3"/>
      <c r="K590" s="3"/>
      <c r="L590" s="3"/>
      <c r="M590" s="3"/>
      <c r="N590" s="3"/>
      <c r="O590" s="3"/>
      <c r="P590" s="3"/>
      <c r="Q590" s="3"/>
      <c r="R590" s="3"/>
      <c r="S590" s="3"/>
      <c r="T590" s="3"/>
      <c r="U590" s="3"/>
      <c r="V590" s="3"/>
      <c r="W590" s="3"/>
      <c r="X590" s="3"/>
      <c r="Y590" s="3"/>
      <c r="Z590" s="3"/>
    </row>
    <row r="591" ht="15.75" customHeight="1">
      <c r="A591" s="68"/>
      <c r="B591" s="69"/>
      <c r="C591" s="69"/>
      <c r="D591" s="69"/>
      <c r="E591" s="69"/>
      <c r="F591" s="69"/>
      <c r="G591" s="69"/>
      <c r="H591" s="1"/>
      <c r="I591" s="3"/>
      <c r="J591" s="3"/>
      <c r="K591" s="3"/>
      <c r="L591" s="3"/>
      <c r="M591" s="3"/>
      <c r="N591" s="3"/>
      <c r="O591" s="3"/>
      <c r="P591" s="3"/>
      <c r="Q591" s="3"/>
      <c r="R591" s="3"/>
      <c r="S591" s="3"/>
      <c r="T591" s="3"/>
      <c r="U591" s="3"/>
      <c r="V591" s="3"/>
      <c r="W591" s="3"/>
      <c r="X591" s="3"/>
      <c r="Y591" s="3"/>
      <c r="Z591" s="3"/>
    </row>
    <row r="592" ht="15.75" customHeight="1">
      <c r="A592" s="68"/>
      <c r="B592" s="69"/>
      <c r="C592" s="69"/>
      <c r="D592" s="69"/>
      <c r="E592" s="69"/>
      <c r="F592" s="69"/>
      <c r="G592" s="69"/>
      <c r="H592" s="1"/>
      <c r="I592" s="3"/>
      <c r="J592" s="3"/>
      <c r="K592" s="3"/>
      <c r="L592" s="3"/>
      <c r="M592" s="3"/>
      <c r="N592" s="3"/>
      <c r="O592" s="3"/>
      <c r="P592" s="3"/>
      <c r="Q592" s="3"/>
      <c r="R592" s="3"/>
      <c r="S592" s="3"/>
      <c r="T592" s="3"/>
      <c r="U592" s="3"/>
      <c r="V592" s="3"/>
      <c r="W592" s="3"/>
      <c r="X592" s="3"/>
      <c r="Y592" s="3"/>
      <c r="Z592" s="3"/>
    </row>
    <row r="593" ht="15.75" customHeight="1">
      <c r="A593" s="68"/>
      <c r="B593" s="69"/>
      <c r="C593" s="69"/>
      <c r="D593" s="69"/>
      <c r="E593" s="69"/>
      <c r="F593" s="69"/>
      <c r="G593" s="69"/>
      <c r="H593" s="1"/>
      <c r="I593" s="3"/>
      <c r="J593" s="3"/>
      <c r="K593" s="3"/>
      <c r="L593" s="3"/>
      <c r="M593" s="3"/>
      <c r="N593" s="3"/>
      <c r="O593" s="3"/>
      <c r="P593" s="3"/>
      <c r="Q593" s="3"/>
      <c r="R593" s="3"/>
      <c r="S593" s="3"/>
      <c r="T593" s="3"/>
      <c r="U593" s="3"/>
      <c r="V593" s="3"/>
      <c r="W593" s="3"/>
      <c r="X593" s="3"/>
      <c r="Y593" s="3"/>
      <c r="Z593" s="3"/>
    </row>
    <row r="594" ht="15.75" customHeight="1">
      <c r="A594" s="68"/>
      <c r="B594" s="69"/>
      <c r="C594" s="69"/>
      <c r="D594" s="69"/>
      <c r="E594" s="69"/>
      <c r="F594" s="69"/>
      <c r="G594" s="69"/>
      <c r="H594" s="1"/>
      <c r="I594" s="3"/>
      <c r="J594" s="3"/>
      <c r="K594" s="3"/>
      <c r="L594" s="3"/>
      <c r="M594" s="3"/>
      <c r="N594" s="3"/>
      <c r="O594" s="3"/>
      <c r="P594" s="3"/>
      <c r="Q594" s="3"/>
      <c r="R594" s="3"/>
      <c r="S594" s="3"/>
      <c r="T594" s="3"/>
      <c r="U594" s="3"/>
      <c r="V594" s="3"/>
      <c r="W594" s="3"/>
      <c r="X594" s="3"/>
      <c r="Y594" s="3"/>
      <c r="Z594" s="3"/>
    </row>
    <row r="595" ht="15.75" customHeight="1">
      <c r="A595" s="68"/>
      <c r="B595" s="69"/>
      <c r="C595" s="69"/>
      <c r="D595" s="69"/>
      <c r="E595" s="69"/>
      <c r="F595" s="69"/>
      <c r="G595" s="69"/>
      <c r="H595" s="1"/>
      <c r="I595" s="3"/>
      <c r="J595" s="3"/>
      <c r="K595" s="3"/>
      <c r="L595" s="3"/>
      <c r="M595" s="3"/>
      <c r="N595" s="3"/>
      <c r="O595" s="3"/>
      <c r="P595" s="3"/>
      <c r="Q595" s="3"/>
      <c r="R595" s="3"/>
      <c r="S595" s="3"/>
      <c r="T595" s="3"/>
      <c r="U595" s="3"/>
      <c r="V595" s="3"/>
      <c r="W595" s="3"/>
      <c r="X595" s="3"/>
      <c r="Y595" s="3"/>
      <c r="Z595" s="3"/>
    </row>
    <row r="596" ht="15.75" customHeight="1">
      <c r="A596" s="68"/>
      <c r="B596" s="69"/>
      <c r="C596" s="69"/>
      <c r="D596" s="69"/>
      <c r="E596" s="69"/>
      <c r="F596" s="69"/>
      <c r="G596" s="69"/>
      <c r="H596" s="1"/>
      <c r="I596" s="3"/>
      <c r="J596" s="3"/>
      <c r="K596" s="3"/>
      <c r="L596" s="3"/>
      <c r="M596" s="3"/>
      <c r="N596" s="3"/>
      <c r="O596" s="3"/>
      <c r="P596" s="3"/>
      <c r="Q596" s="3"/>
      <c r="R596" s="3"/>
      <c r="S596" s="3"/>
      <c r="T596" s="3"/>
      <c r="U596" s="3"/>
      <c r="V596" s="3"/>
      <c r="W596" s="3"/>
      <c r="X596" s="3"/>
      <c r="Y596" s="3"/>
      <c r="Z596" s="3"/>
    </row>
    <row r="597" ht="15.75" customHeight="1">
      <c r="A597" s="68"/>
      <c r="B597" s="69"/>
      <c r="C597" s="69"/>
      <c r="D597" s="69"/>
      <c r="E597" s="69"/>
      <c r="F597" s="69"/>
      <c r="G597" s="69"/>
      <c r="H597" s="1"/>
      <c r="I597" s="3"/>
      <c r="J597" s="3"/>
      <c r="K597" s="3"/>
      <c r="L597" s="3"/>
      <c r="M597" s="3"/>
      <c r="N597" s="3"/>
      <c r="O597" s="3"/>
      <c r="P597" s="3"/>
      <c r="Q597" s="3"/>
      <c r="R597" s="3"/>
      <c r="S597" s="3"/>
      <c r="T597" s="3"/>
      <c r="U597" s="3"/>
      <c r="V597" s="3"/>
      <c r="W597" s="3"/>
      <c r="X597" s="3"/>
      <c r="Y597" s="3"/>
      <c r="Z597" s="3"/>
    </row>
    <row r="598" ht="15.75" customHeight="1">
      <c r="A598" s="68"/>
      <c r="B598" s="69"/>
      <c r="C598" s="69"/>
      <c r="D598" s="69"/>
      <c r="E598" s="69"/>
      <c r="F598" s="69"/>
      <c r="G598" s="69"/>
      <c r="H598" s="1"/>
      <c r="I598" s="3"/>
      <c r="J598" s="3"/>
      <c r="K598" s="3"/>
      <c r="L598" s="3"/>
      <c r="M598" s="3"/>
      <c r="N598" s="3"/>
      <c r="O598" s="3"/>
      <c r="P598" s="3"/>
      <c r="Q598" s="3"/>
      <c r="R598" s="3"/>
      <c r="S598" s="3"/>
      <c r="T598" s="3"/>
      <c r="U598" s="3"/>
      <c r="V598" s="3"/>
      <c r="W598" s="3"/>
      <c r="X598" s="3"/>
      <c r="Y598" s="3"/>
      <c r="Z598" s="3"/>
    </row>
    <row r="599" ht="15.75" customHeight="1">
      <c r="A599" s="68"/>
      <c r="B599" s="69"/>
      <c r="C599" s="69"/>
      <c r="D599" s="69"/>
      <c r="E599" s="69"/>
      <c r="F599" s="69"/>
      <c r="G599" s="69"/>
      <c r="H599" s="1"/>
      <c r="I599" s="3"/>
      <c r="J599" s="3"/>
      <c r="K599" s="3"/>
      <c r="L599" s="3"/>
      <c r="M599" s="3"/>
      <c r="N599" s="3"/>
      <c r="O599" s="3"/>
      <c r="P599" s="3"/>
      <c r="Q599" s="3"/>
      <c r="R599" s="3"/>
      <c r="S599" s="3"/>
      <c r="T599" s="3"/>
      <c r="U599" s="3"/>
      <c r="V599" s="3"/>
      <c r="W599" s="3"/>
      <c r="X599" s="3"/>
      <c r="Y599" s="3"/>
      <c r="Z599" s="3"/>
    </row>
    <row r="600" ht="15.75" customHeight="1">
      <c r="A600" s="68"/>
      <c r="B600" s="69"/>
      <c r="C600" s="69"/>
      <c r="D600" s="69"/>
      <c r="E600" s="69"/>
      <c r="F600" s="69"/>
      <c r="G600" s="69"/>
      <c r="H600" s="1"/>
      <c r="I600" s="3"/>
      <c r="J600" s="3"/>
      <c r="K600" s="3"/>
      <c r="L600" s="3"/>
      <c r="M600" s="3"/>
      <c r="N600" s="3"/>
      <c r="O600" s="3"/>
      <c r="P600" s="3"/>
      <c r="Q600" s="3"/>
      <c r="R600" s="3"/>
      <c r="S600" s="3"/>
      <c r="T600" s="3"/>
      <c r="U600" s="3"/>
      <c r="V600" s="3"/>
      <c r="W600" s="3"/>
      <c r="X600" s="3"/>
      <c r="Y600" s="3"/>
      <c r="Z600" s="3"/>
    </row>
    <row r="601" ht="15.75" customHeight="1">
      <c r="A601" s="68"/>
      <c r="B601" s="69"/>
      <c r="C601" s="69"/>
      <c r="D601" s="69"/>
      <c r="E601" s="69"/>
      <c r="F601" s="69"/>
      <c r="G601" s="69"/>
      <c r="H601" s="1"/>
      <c r="I601" s="3"/>
      <c r="J601" s="3"/>
      <c r="K601" s="3"/>
      <c r="L601" s="3"/>
      <c r="M601" s="3"/>
      <c r="N601" s="3"/>
      <c r="O601" s="3"/>
      <c r="P601" s="3"/>
      <c r="Q601" s="3"/>
      <c r="R601" s="3"/>
      <c r="S601" s="3"/>
      <c r="T601" s="3"/>
      <c r="U601" s="3"/>
      <c r="V601" s="3"/>
      <c r="W601" s="3"/>
      <c r="X601" s="3"/>
      <c r="Y601" s="3"/>
      <c r="Z601" s="3"/>
    </row>
    <row r="602" ht="15.75" customHeight="1">
      <c r="A602" s="68"/>
      <c r="B602" s="69"/>
      <c r="C602" s="69"/>
      <c r="D602" s="69"/>
      <c r="E602" s="69"/>
      <c r="F602" s="69"/>
      <c r="G602" s="69"/>
      <c r="H602" s="1"/>
      <c r="I602" s="3"/>
      <c r="J602" s="3"/>
      <c r="K602" s="3"/>
      <c r="L602" s="3"/>
      <c r="M602" s="3"/>
      <c r="N602" s="3"/>
      <c r="O602" s="3"/>
      <c r="P602" s="3"/>
      <c r="Q602" s="3"/>
      <c r="R602" s="3"/>
      <c r="S602" s="3"/>
      <c r="T602" s="3"/>
      <c r="U602" s="3"/>
      <c r="V602" s="3"/>
      <c r="W602" s="3"/>
      <c r="X602" s="3"/>
      <c r="Y602" s="3"/>
      <c r="Z602" s="3"/>
    </row>
    <row r="603" ht="15.75" customHeight="1">
      <c r="A603" s="68"/>
      <c r="B603" s="69"/>
      <c r="C603" s="69"/>
      <c r="D603" s="69"/>
      <c r="E603" s="69"/>
      <c r="F603" s="69"/>
      <c r="G603" s="69"/>
      <c r="H603" s="1"/>
      <c r="I603" s="3"/>
      <c r="J603" s="3"/>
      <c r="K603" s="3"/>
      <c r="L603" s="3"/>
      <c r="M603" s="3"/>
      <c r="N603" s="3"/>
      <c r="O603" s="3"/>
      <c r="P603" s="3"/>
      <c r="Q603" s="3"/>
      <c r="R603" s="3"/>
      <c r="S603" s="3"/>
      <c r="T603" s="3"/>
      <c r="U603" s="3"/>
      <c r="V603" s="3"/>
      <c r="W603" s="3"/>
      <c r="X603" s="3"/>
      <c r="Y603" s="3"/>
      <c r="Z603" s="3"/>
    </row>
    <row r="604" ht="15.75" customHeight="1">
      <c r="A604" s="68"/>
      <c r="B604" s="69"/>
      <c r="C604" s="69"/>
      <c r="D604" s="69"/>
      <c r="E604" s="69"/>
      <c r="F604" s="69"/>
      <c r="G604" s="69"/>
      <c r="H604" s="1"/>
      <c r="I604" s="3"/>
      <c r="J604" s="3"/>
      <c r="K604" s="3"/>
      <c r="L604" s="3"/>
      <c r="M604" s="3"/>
      <c r="N604" s="3"/>
      <c r="O604" s="3"/>
      <c r="P604" s="3"/>
      <c r="Q604" s="3"/>
      <c r="R604" s="3"/>
      <c r="S604" s="3"/>
      <c r="T604" s="3"/>
      <c r="U604" s="3"/>
      <c r="V604" s="3"/>
      <c r="W604" s="3"/>
      <c r="X604" s="3"/>
      <c r="Y604" s="3"/>
      <c r="Z604" s="3"/>
    </row>
    <row r="605" ht="15.75" customHeight="1">
      <c r="A605" s="68"/>
      <c r="B605" s="69"/>
      <c r="C605" s="69"/>
      <c r="D605" s="69"/>
      <c r="E605" s="69"/>
      <c r="F605" s="69"/>
      <c r="G605" s="69"/>
      <c r="H605" s="1"/>
      <c r="I605" s="3"/>
      <c r="J605" s="3"/>
      <c r="K605" s="3"/>
      <c r="L605" s="3"/>
      <c r="M605" s="3"/>
      <c r="N605" s="3"/>
      <c r="O605" s="3"/>
      <c r="P605" s="3"/>
      <c r="Q605" s="3"/>
      <c r="R605" s="3"/>
      <c r="S605" s="3"/>
      <c r="T605" s="3"/>
      <c r="U605" s="3"/>
      <c r="V605" s="3"/>
      <c r="W605" s="3"/>
      <c r="X605" s="3"/>
      <c r="Y605" s="3"/>
      <c r="Z605" s="3"/>
    </row>
    <row r="606" ht="15.75" customHeight="1">
      <c r="A606" s="68"/>
      <c r="B606" s="69"/>
      <c r="C606" s="69"/>
      <c r="D606" s="69"/>
      <c r="E606" s="69"/>
      <c r="F606" s="69"/>
      <c r="G606" s="69"/>
      <c r="H606" s="1"/>
      <c r="I606" s="3"/>
      <c r="J606" s="3"/>
      <c r="K606" s="3"/>
      <c r="L606" s="3"/>
      <c r="M606" s="3"/>
      <c r="N606" s="3"/>
      <c r="O606" s="3"/>
      <c r="P606" s="3"/>
      <c r="Q606" s="3"/>
      <c r="R606" s="3"/>
      <c r="S606" s="3"/>
      <c r="T606" s="3"/>
      <c r="U606" s="3"/>
      <c r="V606" s="3"/>
      <c r="W606" s="3"/>
      <c r="X606" s="3"/>
      <c r="Y606" s="3"/>
      <c r="Z606" s="3"/>
    </row>
    <row r="607" ht="15.75" customHeight="1">
      <c r="A607" s="68"/>
      <c r="B607" s="69"/>
      <c r="C607" s="69"/>
      <c r="D607" s="69"/>
      <c r="E607" s="69"/>
      <c r="F607" s="69"/>
      <c r="G607" s="69"/>
      <c r="H607" s="1"/>
      <c r="I607" s="3"/>
      <c r="J607" s="3"/>
      <c r="K607" s="3"/>
      <c r="L607" s="3"/>
      <c r="M607" s="3"/>
      <c r="N607" s="3"/>
      <c r="O607" s="3"/>
      <c r="P607" s="3"/>
      <c r="Q607" s="3"/>
      <c r="R607" s="3"/>
      <c r="S607" s="3"/>
      <c r="T607" s="3"/>
      <c r="U607" s="3"/>
      <c r="V607" s="3"/>
      <c r="W607" s="3"/>
      <c r="X607" s="3"/>
      <c r="Y607" s="3"/>
      <c r="Z607" s="3"/>
    </row>
    <row r="608" ht="15.75" customHeight="1">
      <c r="A608" s="68"/>
      <c r="B608" s="69"/>
      <c r="C608" s="69"/>
      <c r="D608" s="69"/>
      <c r="E608" s="69"/>
      <c r="F608" s="69"/>
      <c r="G608" s="69"/>
      <c r="H608" s="1"/>
      <c r="I608" s="3"/>
      <c r="J608" s="3"/>
      <c r="K608" s="3"/>
      <c r="L608" s="3"/>
      <c r="M608" s="3"/>
      <c r="N608" s="3"/>
      <c r="O608" s="3"/>
      <c r="P608" s="3"/>
      <c r="Q608" s="3"/>
      <c r="R608" s="3"/>
      <c r="S608" s="3"/>
      <c r="T608" s="3"/>
      <c r="U608" s="3"/>
      <c r="V608" s="3"/>
      <c r="W608" s="3"/>
      <c r="X608" s="3"/>
      <c r="Y608" s="3"/>
      <c r="Z608" s="3"/>
    </row>
    <row r="609" ht="15.75" customHeight="1">
      <c r="A609" s="68"/>
      <c r="B609" s="69"/>
      <c r="C609" s="69"/>
      <c r="D609" s="69"/>
      <c r="E609" s="69"/>
      <c r="F609" s="69"/>
      <c r="G609" s="69"/>
      <c r="H609" s="1"/>
      <c r="I609" s="3"/>
      <c r="J609" s="3"/>
      <c r="K609" s="3"/>
      <c r="L609" s="3"/>
      <c r="M609" s="3"/>
      <c r="N609" s="3"/>
      <c r="O609" s="3"/>
      <c r="P609" s="3"/>
      <c r="Q609" s="3"/>
      <c r="R609" s="3"/>
      <c r="S609" s="3"/>
      <c r="T609" s="3"/>
      <c r="U609" s="3"/>
      <c r="V609" s="3"/>
      <c r="W609" s="3"/>
      <c r="X609" s="3"/>
      <c r="Y609" s="3"/>
      <c r="Z609" s="3"/>
    </row>
    <row r="610" ht="15.75" customHeight="1">
      <c r="A610" s="68"/>
      <c r="B610" s="69"/>
      <c r="C610" s="69"/>
      <c r="D610" s="69"/>
      <c r="E610" s="69"/>
      <c r="F610" s="69"/>
      <c r="G610" s="69"/>
      <c r="H610" s="1"/>
      <c r="I610" s="3"/>
      <c r="J610" s="3"/>
      <c r="K610" s="3"/>
      <c r="L610" s="3"/>
      <c r="M610" s="3"/>
      <c r="N610" s="3"/>
      <c r="O610" s="3"/>
      <c r="P610" s="3"/>
      <c r="Q610" s="3"/>
      <c r="R610" s="3"/>
      <c r="S610" s="3"/>
      <c r="T610" s="3"/>
      <c r="U610" s="3"/>
      <c r="V610" s="3"/>
      <c r="W610" s="3"/>
      <c r="X610" s="3"/>
      <c r="Y610" s="3"/>
      <c r="Z610" s="3"/>
    </row>
    <row r="611" ht="15.75" customHeight="1">
      <c r="A611" s="68"/>
      <c r="B611" s="69"/>
      <c r="C611" s="69"/>
      <c r="D611" s="69"/>
      <c r="E611" s="69"/>
      <c r="F611" s="69"/>
      <c r="G611" s="69"/>
      <c r="H611" s="1"/>
      <c r="I611" s="3"/>
      <c r="J611" s="3"/>
      <c r="K611" s="3"/>
      <c r="L611" s="3"/>
      <c r="M611" s="3"/>
      <c r="N611" s="3"/>
      <c r="O611" s="3"/>
      <c r="P611" s="3"/>
      <c r="Q611" s="3"/>
      <c r="R611" s="3"/>
      <c r="S611" s="3"/>
      <c r="T611" s="3"/>
      <c r="U611" s="3"/>
      <c r="V611" s="3"/>
      <c r="W611" s="3"/>
      <c r="X611" s="3"/>
      <c r="Y611" s="3"/>
      <c r="Z611" s="3"/>
    </row>
    <row r="612" ht="15.75" customHeight="1">
      <c r="A612" s="68"/>
      <c r="B612" s="69"/>
      <c r="C612" s="69"/>
      <c r="D612" s="69"/>
      <c r="E612" s="69"/>
      <c r="F612" s="69"/>
      <c r="G612" s="69"/>
      <c r="H612" s="1"/>
      <c r="I612" s="3"/>
      <c r="J612" s="3"/>
      <c r="K612" s="3"/>
      <c r="L612" s="3"/>
      <c r="M612" s="3"/>
      <c r="N612" s="3"/>
      <c r="O612" s="3"/>
      <c r="P612" s="3"/>
      <c r="Q612" s="3"/>
      <c r="R612" s="3"/>
      <c r="S612" s="3"/>
      <c r="T612" s="3"/>
      <c r="U612" s="3"/>
      <c r="V612" s="3"/>
      <c r="W612" s="3"/>
      <c r="X612" s="3"/>
      <c r="Y612" s="3"/>
      <c r="Z612" s="3"/>
    </row>
    <row r="613" ht="15.75" customHeight="1">
      <c r="A613" s="68"/>
      <c r="B613" s="69"/>
      <c r="C613" s="69"/>
      <c r="D613" s="69"/>
      <c r="E613" s="69"/>
      <c r="F613" s="69"/>
      <c r="G613" s="69"/>
      <c r="H613" s="1"/>
      <c r="I613" s="3"/>
      <c r="J613" s="3"/>
      <c r="K613" s="3"/>
      <c r="L613" s="3"/>
      <c r="M613" s="3"/>
      <c r="N613" s="3"/>
      <c r="O613" s="3"/>
      <c r="P613" s="3"/>
      <c r="Q613" s="3"/>
      <c r="R613" s="3"/>
      <c r="S613" s="3"/>
      <c r="T613" s="3"/>
      <c r="U613" s="3"/>
      <c r="V613" s="3"/>
      <c r="W613" s="3"/>
      <c r="X613" s="3"/>
      <c r="Y613" s="3"/>
      <c r="Z613" s="3"/>
    </row>
    <row r="614" ht="15.75" customHeight="1">
      <c r="A614" s="68"/>
      <c r="B614" s="69"/>
      <c r="C614" s="69"/>
      <c r="D614" s="69"/>
      <c r="E614" s="69"/>
      <c r="F614" s="69"/>
      <c r="G614" s="69"/>
      <c r="H614" s="1"/>
      <c r="I614" s="3"/>
      <c r="J614" s="3"/>
      <c r="K614" s="3"/>
      <c r="L614" s="3"/>
      <c r="M614" s="3"/>
      <c r="N614" s="3"/>
      <c r="O614" s="3"/>
      <c r="P614" s="3"/>
      <c r="Q614" s="3"/>
      <c r="R614" s="3"/>
      <c r="S614" s="3"/>
      <c r="T614" s="3"/>
      <c r="U614" s="3"/>
      <c r="V614" s="3"/>
      <c r="W614" s="3"/>
      <c r="X614" s="3"/>
      <c r="Y614" s="3"/>
      <c r="Z614" s="3"/>
    </row>
    <row r="615" ht="15.75" customHeight="1">
      <c r="A615" s="68"/>
      <c r="B615" s="69"/>
      <c r="C615" s="69"/>
      <c r="D615" s="69"/>
      <c r="E615" s="69"/>
      <c r="F615" s="69"/>
      <c r="G615" s="69"/>
      <c r="H615" s="1"/>
      <c r="I615" s="3"/>
      <c r="J615" s="3"/>
      <c r="K615" s="3"/>
      <c r="L615" s="3"/>
      <c r="M615" s="3"/>
      <c r="N615" s="3"/>
      <c r="O615" s="3"/>
      <c r="P615" s="3"/>
      <c r="Q615" s="3"/>
      <c r="R615" s="3"/>
      <c r="S615" s="3"/>
      <c r="T615" s="3"/>
      <c r="U615" s="3"/>
      <c r="V615" s="3"/>
      <c r="W615" s="3"/>
      <c r="X615" s="3"/>
      <c r="Y615" s="3"/>
      <c r="Z615" s="3"/>
    </row>
    <row r="616" ht="15.75" customHeight="1">
      <c r="A616" s="68"/>
      <c r="B616" s="69"/>
      <c r="C616" s="69"/>
      <c r="D616" s="69"/>
      <c r="E616" s="69"/>
      <c r="F616" s="69"/>
      <c r="G616" s="69"/>
      <c r="H616" s="1"/>
      <c r="I616" s="3"/>
      <c r="J616" s="3"/>
      <c r="K616" s="3"/>
      <c r="L616" s="3"/>
      <c r="M616" s="3"/>
      <c r="N616" s="3"/>
      <c r="O616" s="3"/>
      <c r="P616" s="3"/>
      <c r="Q616" s="3"/>
      <c r="R616" s="3"/>
      <c r="S616" s="3"/>
      <c r="T616" s="3"/>
      <c r="U616" s="3"/>
      <c r="V616" s="3"/>
      <c r="W616" s="3"/>
      <c r="X616" s="3"/>
      <c r="Y616" s="3"/>
      <c r="Z616" s="3"/>
    </row>
    <row r="617" ht="15.75" customHeight="1">
      <c r="A617" s="68"/>
      <c r="B617" s="69"/>
      <c r="C617" s="69"/>
      <c r="D617" s="69"/>
      <c r="E617" s="69"/>
      <c r="F617" s="69"/>
      <c r="G617" s="69"/>
      <c r="H617" s="1"/>
      <c r="I617" s="3"/>
      <c r="J617" s="3"/>
      <c r="K617" s="3"/>
      <c r="L617" s="3"/>
      <c r="M617" s="3"/>
      <c r="N617" s="3"/>
      <c r="O617" s="3"/>
      <c r="P617" s="3"/>
      <c r="Q617" s="3"/>
      <c r="R617" s="3"/>
      <c r="S617" s="3"/>
      <c r="T617" s="3"/>
      <c r="U617" s="3"/>
      <c r="V617" s="3"/>
      <c r="W617" s="3"/>
      <c r="X617" s="3"/>
      <c r="Y617" s="3"/>
      <c r="Z617" s="3"/>
    </row>
    <row r="618" ht="15.75" customHeight="1">
      <c r="A618" s="68"/>
      <c r="B618" s="69"/>
      <c r="C618" s="69"/>
      <c r="D618" s="69"/>
      <c r="E618" s="69"/>
      <c r="F618" s="69"/>
      <c r="G618" s="69"/>
      <c r="H618" s="1"/>
      <c r="I618" s="3"/>
      <c r="J618" s="3"/>
      <c r="K618" s="3"/>
      <c r="L618" s="3"/>
      <c r="M618" s="3"/>
      <c r="N618" s="3"/>
      <c r="O618" s="3"/>
      <c r="P618" s="3"/>
      <c r="Q618" s="3"/>
      <c r="R618" s="3"/>
      <c r="S618" s="3"/>
      <c r="T618" s="3"/>
      <c r="U618" s="3"/>
      <c r="V618" s="3"/>
      <c r="W618" s="3"/>
      <c r="X618" s="3"/>
      <c r="Y618" s="3"/>
      <c r="Z618" s="3"/>
    </row>
    <row r="619" ht="15.75" customHeight="1">
      <c r="A619" s="68"/>
      <c r="B619" s="69"/>
      <c r="C619" s="69"/>
      <c r="D619" s="69"/>
      <c r="E619" s="69"/>
      <c r="F619" s="69"/>
      <c r="G619" s="69"/>
      <c r="H619" s="1"/>
      <c r="I619" s="3"/>
      <c r="J619" s="3"/>
      <c r="K619" s="3"/>
      <c r="L619" s="3"/>
      <c r="M619" s="3"/>
      <c r="N619" s="3"/>
      <c r="O619" s="3"/>
      <c r="P619" s="3"/>
      <c r="Q619" s="3"/>
      <c r="R619" s="3"/>
      <c r="S619" s="3"/>
      <c r="T619" s="3"/>
      <c r="U619" s="3"/>
      <c r="V619" s="3"/>
      <c r="W619" s="3"/>
      <c r="X619" s="3"/>
      <c r="Y619" s="3"/>
      <c r="Z619" s="3"/>
    </row>
    <row r="620" ht="15.75" customHeight="1">
      <c r="A620" s="68"/>
      <c r="B620" s="69"/>
      <c r="C620" s="69"/>
      <c r="D620" s="69"/>
      <c r="E620" s="69"/>
      <c r="F620" s="69"/>
      <c r="G620" s="69"/>
      <c r="H620" s="1"/>
      <c r="I620" s="3"/>
      <c r="J620" s="3"/>
      <c r="K620" s="3"/>
      <c r="L620" s="3"/>
      <c r="M620" s="3"/>
      <c r="N620" s="3"/>
      <c r="O620" s="3"/>
      <c r="P620" s="3"/>
      <c r="Q620" s="3"/>
      <c r="R620" s="3"/>
      <c r="S620" s="3"/>
      <c r="T620" s="3"/>
      <c r="U620" s="3"/>
      <c r="V620" s="3"/>
      <c r="W620" s="3"/>
      <c r="X620" s="3"/>
      <c r="Y620" s="3"/>
      <c r="Z620" s="3"/>
    </row>
    <row r="621" ht="15.75" customHeight="1">
      <c r="A621" s="68"/>
      <c r="B621" s="69"/>
      <c r="C621" s="69"/>
      <c r="D621" s="69"/>
      <c r="E621" s="69"/>
      <c r="F621" s="69"/>
      <c r="G621" s="69"/>
      <c r="H621" s="1"/>
      <c r="I621" s="3"/>
      <c r="J621" s="3"/>
      <c r="K621" s="3"/>
      <c r="L621" s="3"/>
      <c r="M621" s="3"/>
      <c r="N621" s="3"/>
      <c r="O621" s="3"/>
      <c r="P621" s="3"/>
      <c r="Q621" s="3"/>
      <c r="R621" s="3"/>
      <c r="S621" s="3"/>
      <c r="T621" s="3"/>
      <c r="U621" s="3"/>
      <c r="V621" s="3"/>
      <c r="W621" s="3"/>
      <c r="X621" s="3"/>
      <c r="Y621" s="3"/>
      <c r="Z621" s="3"/>
    </row>
    <row r="622" ht="15.75" customHeight="1">
      <c r="A622" s="68"/>
      <c r="B622" s="69"/>
      <c r="C622" s="69"/>
      <c r="D622" s="69"/>
      <c r="E622" s="69"/>
      <c r="F622" s="69"/>
      <c r="G622" s="69"/>
      <c r="H622" s="1"/>
      <c r="I622" s="3"/>
      <c r="J622" s="3"/>
      <c r="K622" s="3"/>
      <c r="L622" s="3"/>
      <c r="M622" s="3"/>
      <c r="N622" s="3"/>
      <c r="O622" s="3"/>
      <c r="P622" s="3"/>
      <c r="Q622" s="3"/>
      <c r="R622" s="3"/>
      <c r="S622" s="3"/>
      <c r="T622" s="3"/>
      <c r="U622" s="3"/>
      <c r="V622" s="3"/>
      <c r="W622" s="3"/>
      <c r="X622" s="3"/>
      <c r="Y622" s="3"/>
      <c r="Z622" s="3"/>
    </row>
    <row r="623" ht="15.75" customHeight="1">
      <c r="A623" s="68"/>
      <c r="B623" s="69"/>
      <c r="C623" s="69"/>
      <c r="D623" s="69"/>
      <c r="E623" s="69"/>
      <c r="F623" s="69"/>
      <c r="G623" s="69"/>
      <c r="H623" s="1"/>
      <c r="I623" s="3"/>
      <c r="J623" s="3"/>
      <c r="K623" s="3"/>
      <c r="L623" s="3"/>
      <c r="M623" s="3"/>
      <c r="N623" s="3"/>
      <c r="O623" s="3"/>
      <c r="P623" s="3"/>
      <c r="Q623" s="3"/>
      <c r="R623" s="3"/>
      <c r="S623" s="3"/>
      <c r="T623" s="3"/>
      <c r="U623" s="3"/>
      <c r="V623" s="3"/>
      <c r="W623" s="3"/>
      <c r="X623" s="3"/>
      <c r="Y623" s="3"/>
      <c r="Z623" s="3"/>
    </row>
    <row r="624" ht="15.75" customHeight="1">
      <c r="A624" s="68"/>
      <c r="B624" s="69"/>
      <c r="C624" s="69"/>
      <c r="D624" s="69"/>
      <c r="E624" s="69"/>
      <c r="F624" s="69"/>
      <c r="G624" s="69"/>
      <c r="H624" s="1"/>
      <c r="I624" s="3"/>
      <c r="J624" s="3"/>
      <c r="K624" s="3"/>
      <c r="L624" s="3"/>
      <c r="M624" s="3"/>
      <c r="N624" s="3"/>
      <c r="O624" s="3"/>
      <c r="P624" s="3"/>
      <c r="Q624" s="3"/>
      <c r="R624" s="3"/>
      <c r="S624" s="3"/>
      <c r="T624" s="3"/>
      <c r="U624" s="3"/>
      <c r="V624" s="3"/>
      <c r="W624" s="3"/>
      <c r="X624" s="3"/>
      <c r="Y624" s="3"/>
      <c r="Z624" s="3"/>
    </row>
    <row r="625" ht="15.75" customHeight="1">
      <c r="A625" s="68"/>
      <c r="B625" s="69"/>
      <c r="C625" s="69"/>
      <c r="D625" s="69"/>
      <c r="E625" s="69"/>
      <c r="F625" s="69"/>
      <c r="G625" s="69"/>
      <c r="H625" s="1"/>
      <c r="I625" s="3"/>
      <c r="J625" s="3"/>
      <c r="K625" s="3"/>
      <c r="L625" s="3"/>
      <c r="M625" s="3"/>
      <c r="N625" s="3"/>
      <c r="O625" s="3"/>
      <c r="P625" s="3"/>
      <c r="Q625" s="3"/>
      <c r="R625" s="3"/>
      <c r="S625" s="3"/>
      <c r="T625" s="3"/>
      <c r="U625" s="3"/>
      <c r="V625" s="3"/>
      <c r="W625" s="3"/>
      <c r="X625" s="3"/>
      <c r="Y625" s="3"/>
      <c r="Z625" s="3"/>
    </row>
    <row r="626" ht="15.75" customHeight="1">
      <c r="A626" s="68"/>
      <c r="B626" s="69"/>
      <c r="C626" s="69"/>
      <c r="D626" s="69"/>
      <c r="E626" s="69"/>
      <c r="F626" s="69"/>
      <c r="G626" s="69"/>
      <c r="H626" s="1"/>
      <c r="I626" s="3"/>
      <c r="J626" s="3"/>
      <c r="K626" s="3"/>
      <c r="L626" s="3"/>
      <c r="M626" s="3"/>
      <c r="N626" s="3"/>
      <c r="O626" s="3"/>
      <c r="P626" s="3"/>
      <c r="Q626" s="3"/>
      <c r="R626" s="3"/>
      <c r="S626" s="3"/>
      <c r="T626" s="3"/>
      <c r="U626" s="3"/>
      <c r="V626" s="3"/>
      <c r="W626" s="3"/>
      <c r="X626" s="3"/>
      <c r="Y626" s="3"/>
      <c r="Z626" s="3"/>
    </row>
    <row r="627" ht="15.75" customHeight="1">
      <c r="A627" s="68"/>
      <c r="B627" s="69"/>
      <c r="C627" s="69"/>
      <c r="D627" s="69"/>
      <c r="E627" s="69"/>
      <c r="F627" s="69"/>
      <c r="G627" s="69"/>
      <c r="H627" s="1"/>
      <c r="I627" s="3"/>
      <c r="J627" s="3"/>
      <c r="K627" s="3"/>
      <c r="L627" s="3"/>
      <c r="M627" s="3"/>
      <c r="N627" s="3"/>
      <c r="O627" s="3"/>
      <c r="P627" s="3"/>
      <c r="Q627" s="3"/>
      <c r="R627" s="3"/>
      <c r="S627" s="3"/>
      <c r="T627" s="3"/>
      <c r="U627" s="3"/>
      <c r="V627" s="3"/>
      <c r="W627" s="3"/>
      <c r="X627" s="3"/>
      <c r="Y627" s="3"/>
      <c r="Z627" s="3"/>
    </row>
    <row r="628" ht="15.75" customHeight="1">
      <c r="A628" s="68"/>
      <c r="B628" s="69"/>
      <c r="C628" s="69"/>
      <c r="D628" s="69"/>
      <c r="E628" s="69"/>
      <c r="F628" s="69"/>
      <c r="G628" s="69"/>
      <c r="H628" s="1"/>
      <c r="I628" s="3"/>
      <c r="J628" s="3"/>
      <c r="K628" s="3"/>
      <c r="L628" s="3"/>
      <c r="M628" s="3"/>
      <c r="N628" s="3"/>
      <c r="O628" s="3"/>
      <c r="P628" s="3"/>
      <c r="Q628" s="3"/>
      <c r="R628" s="3"/>
      <c r="S628" s="3"/>
      <c r="T628" s="3"/>
      <c r="U628" s="3"/>
      <c r="V628" s="3"/>
      <c r="W628" s="3"/>
      <c r="X628" s="3"/>
      <c r="Y628" s="3"/>
      <c r="Z628" s="3"/>
    </row>
    <row r="629" ht="15.75" customHeight="1">
      <c r="A629" s="68"/>
      <c r="B629" s="69"/>
      <c r="C629" s="69"/>
      <c r="D629" s="69"/>
      <c r="E629" s="69"/>
      <c r="F629" s="69"/>
      <c r="G629" s="69"/>
      <c r="H629" s="1"/>
      <c r="I629" s="3"/>
      <c r="J629" s="3"/>
      <c r="K629" s="3"/>
      <c r="L629" s="3"/>
      <c r="M629" s="3"/>
      <c r="N629" s="3"/>
      <c r="O629" s="3"/>
      <c r="P629" s="3"/>
      <c r="Q629" s="3"/>
      <c r="R629" s="3"/>
      <c r="S629" s="3"/>
      <c r="T629" s="3"/>
      <c r="U629" s="3"/>
      <c r="V629" s="3"/>
      <c r="W629" s="3"/>
      <c r="X629" s="3"/>
      <c r="Y629" s="3"/>
      <c r="Z629" s="3"/>
    </row>
    <row r="630" ht="15.75" customHeight="1">
      <c r="A630" s="68"/>
      <c r="B630" s="69"/>
      <c r="C630" s="69"/>
      <c r="D630" s="69"/>
      <c r="E630" s="69"/>
      <c r="F630" s="69"/>
      <c r="G630" s="69"/>
      <c r="H630" s="1"/>
      <c r="I630" s="3"/>
      <c r="J630" s="3"/>
      <c r="K630" s="3"/>
      <c r="L630" s="3"/>
      <c r="M630" s="3"/>
      <c r="N630" s="3"/>
      <c r="O630" s="3"/>
      <c r="P630" s="3"/>
      <c r="Q630" s="3"/>
      <c r="R630" s="3"/>
      <c r="S630" s="3"/>
      <c r="T630" s="3"/>
      <c r="U630" s="3"/>
      <c r="V630" s="3"/>
      <c r="W630" s="3"/>
      <c r="X630" s="3"/>
      <c r="Y630" s="3"/>
      <c r="Z630" s="3"/>
    </row>
    <row r="631" ht="15.75" customHeight="1">
      <c r="A631" s="68"/>
      <c r="B631" s="69"/>
      <c r="C631" s="69"/>
      <c r="D631" s="69"/>
      <c r="E631" s="69"/>
      <c r="F631" s="69"/>
      <c r="G631" s="69"/>
      <c r="H631" s="1"/>
      <c r="I631" s="3"/>
      <c r="J631" s="3"/>
      <c r="K631" s="3"/>
      <c r="L631" s="3"/>
      <c r="M631" s="3"/>
      <c r="N631" s="3"/>
      <c r="O631" s="3"/>
      <c r="P631" s="3"/>
      <c r="Q631" s="3"/>
      <c r="R631" s="3"/>
      <c r="S631" s="3"/>
      <c r="T631" s="3"/>
      <c r="U631" s="3"/>
      <c r="V631" s="3"/>
      <c r="W631" s="3"/>
      <c r="X631" s="3"/>
      <c r="Y631" s="3"/>
      <c r="Z631" s="3"/>
    </row>
    <row r="632" ht="15.75" customHeight="1">
      <c r="A632" s="68"/>
      <c r="B632" s="69"/>
      <c r="C632" s="69"/>
      <c r="D632" s="69"/>
      <c r="E632" s="69"/>
      <c r="F632" s="69"/>
      <c r="G632" s="69"/>
      <c r="H632" s="1"/>
      <c r="I632" s="3"/>
      <c r="J632" s="3"/>
      <c r="K632" s="3"/>
      <c r="L632" s="3"/>
      <c r="M632" s="3"/>
      <c r="N632" s="3"/>
      <c r="O632" s="3"/>
      <c r="P632" s="3"/>
      <c r="Q632" s="3"/>
      <c r="R632" s="3"/>
      <c r="S632" s="3"/>
      <c r="T632" s="3"/>
      <c r="U632" s="3"/>
      <c r="V632" s="3"/>
      <c r="W632" s="3"/>
      <c r="X632" s="3"/>
      <c r="Y632" s="3"/>
      <c r="Z632" s="3"/>
    </row>
    <row r="633" ht="15.75" customHeight="1">
      <c r="A633" s="68"/>
      <c r="B633" s="69"/>
      <c r="C633" s="69"/>
      <c r="D633" s="69"/>
      <c r="E633" s="69"/>
      <c r="F633" s="69"/>
      <c r="G633" s="69"/>
      <c r="H633" s="1"/>
      <c r="I633" s="3"/>
      <c r="J633" s="3"/>
      <c r="K633" s="3"/>
      <c r="L633" s="3"/>
      <c r="M633" s="3"/>
      <c r="N633" s="3"/>
      <c r="O633" s="3"/>
      <c r="P633" s="3"/>
      <c r="Q633" s="3"/>
      <c r="R633" s="3"/>
      <c r="S633" s="3"/>
      <c r="T633" s="3"/>
      <c r="U633" s="3"/>
      <c r="V633" s="3"/>
      <c r="W633" s="3"/>
      <c r="X633" s="3"/>
      <c r="Y633" s="3"/>
      <c r="Z633" s="3"/>
    </row>
    <row r="634" ht="15.75" customHeight="1">
      <c r="A634" s="68"/>
      <c r="B634" s="69"/>
      <c r="C634" s="69"/>
      <c r="D634" s="69"/>
      <c r="E634" s="69"/>
      <c r="F634" s="69"/>
      <c r="G634" s="69"/>
      <c r="H634" s="1"/>
      <c r="I634" s="3"/>
      <c r="J634" s="3"/>
      <c r="K634" s="3"/>
      <c r="L634" s="3"/>
      <c r="M634" s="3"/>
      <c r="N634" s="3"/>
      <c r="O634" s="3"/>
      <c r="P634" s="3"/>
      <c r="Q634" s="3"/>
      <c r="R634" s="3"/>
      <c r="S634" s="3"/>
      <c r="T634" s="3"/>
      <c r="U634" s="3"/>
      <c r="V634" s="3"/>
      <c r="W634" s="3"/>
      <c r="X634" s="3"/>
      <c r="Y634" s="3"/>
      <c r="Z634" s="3"/>
    </row>
    <row r="635" ht="15.75" customHeight="1">
      <c r="A635" s="68"/>
      <c r="B635" s="69"/>
      <c r="C635" s="69"/>
      <c r="D635" s="69"/>
      <c r="E635" s="69"/>
      <c r="F635" s="69"/>
      <c r="G635" s="69"/>
      <c r="H635" s="1"/>
      <c r="I635" s="3"/>
      <c r="J635" s="3"/>
      <c r="K635" s="3"/>
      <c r="L635" s="3"/>
      <c r="M635" s="3"/>
      <c r="N635" s="3"/>
      <c r="O635" s="3"/>
      <c r="P635" s="3"/>
      <c r="Q635" s="3"/>
      <c r="R635" s="3"/>
      <c r="S635" s="3"/>
      <c r="T635" s="3"/>
      <c r="U635" s="3"/>
      <c r="V635" s="3"/>
      <c r="W635" s="3"/>
      <c r="X635" s="3"/>
      <c r="Y635" s="3"/>
      <c r="Z635" s="3"/>
    </row>
    <row r="636" ht="15.75" customHeight="1">
      <c r="A636" s="68"/>
      <c r="B636" s="69"/>
      <c r="C636" s="69"/>
      <c r="D636" s="69"/>
      <c r="E636" s="69"/>
      <c r="F636" s="69"/>
      <c r="G636" s="69"/>
      <c r="H636" s="1"/>
      <c r="I636" s="3"/>
      <c r="J636" s="3"/>
      <c r="K636" s="3"/>
      <c r="L636" s="3"/>
      <c r="M636" s="3"/>
      <c r="N636" s="3"/>
      <c r="O636" s="3"/>
      <c r="P636" s="3"/>
      <c r="Q636" s="3"/>
      <c r="R636" s="3"/>
      <c r="S636" s="3"/>
      <c r="T636" s="3"/>
      <c r="U636" s="3"/>
      <c r="V636" s="3"/>
      <c r="W636" s="3"/>
      <c r="X636" s="3"/>
      <c r="Y636" s="3"/>
      <c r="Z636" s="3"/>
    </row>
    <row r="637" ht="15.75" customHeight="1">
      <c r="A637" s="68"/>
      <c r="B637" s="69"/>
      <c r="C637" s="69"/>
      <c r="D637" s="69"/>
      <c r="E637" s="69"/>
      <c r="F637" s="69"/>
      <c r="G637" s="69"/>
      <c r="H637" s="1"/>
      <c r="I637" s="3"/>
      <c r="J637" s="3"/>
      <c r="K637" s="3"/>
      <c r="L637" s="3"/>
      <c r="M637" s="3"/>
      <c r="N637" s="3"/>
      <c r="O637" s="3"/>
      <c r="P637" s="3"/>
      <c r="Q637" s="3"/>
      <c r="R637" s="3"/>
      <c r="S637" s="3"/>
      <c r="T637" s="3"/>
      <c r="U637" s="3"/>
      <c r="V637" s="3"/>
      <c r="W637" s="3"/>
      <c r="X637" s="3"/>
      <c r="Y637" s="3"/>
      <c r="Z637" s="3"/>
    </row>
    <row r="638" ht="15.75" customHeight="1">
      <c r="A638" s="68"/>
      <c r="B638" s="69"/>
      <c r="C638" s="69"/>
      <c r="D638" s="69"/>
      <c r="E638" s="69"/>
      <c r="F638" s="69"/>
      <c r="G638" s="69"/>
      <c r="H638" s="1"/>
      <c r="I638" s="3"/>
      <c r="J638" s="3"/>
      <c r="K638" s="3"/>
      <c r="L638" s="3"/>
      <c r="M638" s="3"/>
      <c r="N638" s="3"/>
      <c r="O638" s="3"/>
      <c r="P638" s="3"/>
      <c r="Q638" s="3"/>
      <c r="R638" s="3"/>
      <c r="S638" s="3"/>
      <c r="T638" s="3"/>
      <c r="U638" s="3"/>
      <c r="V638" s="3"/>
      <c r="W638" s="3"/>
      <c r="X638" s="3"/>
      <c r="Y638" s="3"/>
      <c r="Z638" s="3"/>
    </row>
    <row r="639" ht="15.75" customHeight="1">
      <c r="A639" s="68"/>
      <c r="B639" s="69"/>
      <c r="C639" s="69"/>
      <c r="D639" s="69"/>
      <c r="E639" s="69"/>
      <c r="F639" s="69"/>
      <c r="G639" s="69"/>
      <c r="H639" s="1"/>
      <c r="I639" s="3"/>
      <c r="J639" s="3"/>
      <c r="K639" s="3"/>
      <c r="L639" s="3"/>
      <c r="M639" s="3"/>
      <c r="N639" s="3"/>
      <c r="O639" s="3"/>
      <c r="P639" s="3"/>
      <c r="Q639" s="3"/>
      <c r="R639" s="3"/>
      <c r="S639" s="3"/>
      <c r="T639" s="3"/>
      <c r="U639" s="3"/>
      <c r="V639" s="3"/>
      <c r="W639" s="3"/>
      <c r="X639" s="3"/>
      <c r="Y639" s="3"/>
      <c r="Z639" s="3"/>
    </row>
    <row r="640" ht="15.75" customHeight="1">
      <c r="A640" s="68"/>
      <c r="B640" s="69"/>
      <c r="C640" s="69"/>
      <c r="D640" s="69"/>
      <c r="E640" s="69"/>
      <c r="F640" s="69"/>
      <c r="G640" s="69"/>
      <c r="H640" s="1"/>
      <c r="I640" s="3"/>
      <c r="J640" s="3"/>
      <c r="K640" s="3"/>
      <c r="L640" s="3"/>
      <c r="M640" s="3"/>
      <c r="N640" s="3"/>
      <c r="O640" s="3"/>
      <c r="P640" s="3"/>
      <c r="Q640" s="3"/>
      <c r="R640" s="3"/>
      <c r="S640" s="3"/>
      <c r="T640" s="3"/>
      <c r="U640" s="3"/>
      <c r="V640" s="3"/>
      <c r="W640" s="3"/>
      <c r="X640" s="3"/>
      <c r="Y640" s="3"/>
      <c r="Z640" s="3"/>
    </row>
    <row r="641" ht="15.75" customHeight="1">
      <c r="A641" s="68"/>
      <c r="B641" s="69"/>
      <c r="C641" s="69"/>
      <c r="D641" s="69"/>
      <c r="E641" s="69"/>
      <c r="F641" s="69"/>
      <c r="G641" s="69"/>
      <c r="H641" s="1"/>
      <c r="I641" s="3"/>
      <c r="J641" s="3"/>
      <c r="K641" s="3"/>
      <c r="L641" s="3"/>
      <c r="M641" s="3"/>
      <c r="N641" s="3"/>
      <c r="O641" s="3"/>
      <c r="P641" s="3"/>
      <c r="Q641" s="3"/>
      <c r="R641" s="3"/>
      <c r="S641" s="3"/>
      <c r="T641" s="3"/>
      <c r="U641" s="3"/>
      <c r="V641" s="3"/>
      <c r="W641" s="3"/>
      <c r="X641" s="3"/>
      <c r="Y641" s="3"/>
      <c r="Z641" s="3"/>
    </row>
    <row r="642" ht="15.75" customHeight="1">
      <c r="A642" s="68"/>
      <c r="B642" s="69"/>
      <c r="C642" s="69"/>
      <c r="D642" s="69"/>
      <c r="E642" s="69"/>
      <c r="F642" s="69"/>
      <c r="G642" s="69"/>
      <c r="H642" s="1"/>
      <c r="I642" s="3"/>
      <c r="J642" s="3"/>
      <c r="K642" s="3"/>
      <c r="L642" s="3"/>
      <c r="M642" s="3"/>
      <c r="N642" s="3"/>
      <c r="O642" s="3"/>
      <c r="P642" s="3"/>
      <c r="Q642" s="3"/>
      <c r="R642" s="3"/>
      <c r="S642" s="3"/>
      <c r="T642" s="3"/>
      <c r="U642" s="3"/>
      <c r="V642" s="3"/>
      <c r="W642" s="3"/>
      <c r="X642" s="3"/>
      <c r="Y642" s="3"/>
      <c r="Z642" s="3"/>
    </row>
    <row r="643" ht="15.75" customHeight="1">
      <c r="A643" s="68"/>
      <c r="B643" s="69"/>
      <c r="C643" s="69"/>
      <c r="D643" s="69"/>
      <c r="E643" s="69"/>
      <c r="F643" s="69"/>
      <c r="G643" s="69"/>
      <c r="H643" s="1"/>
      <c r="I643" s="3"/>
      <c r="J643" s="3"/>
      <c r="K643" s="3"/>
      <c r="L643" s="3"/>
      <c r="M643" s="3"/>
      <c r="N643" s="3"/>
      <c r="O643" s="3"/>
      <c r="P643" s="3"/>
      <c r="Q643" s="3"/>
      <c r="R643" s="3"/>
      <c r="S643" s="3"/>
      <c r="T643" s="3"/>
      <c r="U643" s="3"/>
      <c r="V643" s="3"/>
      <c r="W643" s="3"/>
      <c r="X643" s="3"/>
      <c r="Y643" s="3"/>
      <c r="Z643" s="3"/>
    </row>
    <row r="644" ht="15.75" customHeight="1">
      <c r="A644" s="68"/>
      <c r="B644" s="69"/>
      <c r="C644" s="69"/>
      <c r="D644" s="69"/>
      <c r="E644" s="69"/>
      <c r="F644" s="69"/>
      <c r="G644" s="69"/>
      <c r="H644" s="1"/>
      <c r="I644" s="3"/>
      <c r="J644" s="3"/>
      <c r="K644" s="3"/>
      <c r="L644" s="3"/>
      <c r="M644" s="3"/>
      <c r="N644" s="3"/>
      <c r="O644" s="3"/>
      <c r="P644" s="3"/>
      <c r="Q644" s="3"/>
      <c r="R644" s="3"/>
      <c r="S644" s="3"/>
      <c r="T644" s="3"/>
      <c r="U644" s="3"/>
      <c r="V644" s="3"/>
      <c r="W644" s="3"/>
      <c r="X644" s="3"/>
      <c r="Y644" s="3"/>
      <c r="Z644" s="3"/>
    </row>
    <row r="645" ht="15.75" customHeight="1">
      <c r="A645" s="68"/>
      <c r="B645" s="69"/>
      <c r="C645" s="69"/>
      <c r="D645" s="69"/>
      <c r="E645" s="69"/>
      <c r="F645" s="69"/>
      <c r="G645" s="69"/>
      <c r="H645" s="1"/>
      <c r="I645" s="3"/>
      <c r="J645" s="3"/>
      <c r="K645" s="3"/>
      <c r="L645" s="3"/>
      <c r="M645" s="3"/>
      <c r="N645" s="3"/>
      <c r="O645" s="3"/>
      <c r="P645" s="3"/>
      <c r="Q645" s="3"/>
      <c r="R645" s="3"/>
      <c r="S645" s="3"/>
      <c r="T645" s="3"/>
      <c r="U645" s="3"/>
      <c r="V645" s="3"/>
      <c r="W645" s="3"/>
      <c r="X645" s="3"/>
      <c r="Y645" s="3"/>
      <c r="Z645" s="3"/>
    </row>
    <row r="646" ht="15.75" customHeight="1">
      <c r="A646" s="68"/>
      <c r="B646" s="69"/>
      <c r="C646" s="69"/>
      <c r="D646" s="69"/>
      <c r="E646" s="69"/>
      <c r="F646" s="69"/>
      <c r="G646" s="69"/>
      <c r="H646" s="1"/>
      <c r="I646" s="3"/>
      <c r="J646" s="3"/>
      <c r="K646" s="3"/>
      <c r="L646" s="3"/>
      <c r="M646" s="3"/>
      <c r="N646" s="3"/>
      <c r="O646" s="3"/>
      <c r="P646" s="3"/>
      <c r="Q646" s="3"/>
      <c r="R646" s="3"/>
      <c r="S646" s="3"/>
      <c r="T646" s="3"/>
      <c r="U646" s="3"/>
      <c r="V646" s="3"/>
      <c r="W646" s="3"/>
      <c r="X646" s="3"/>
      <c r="Y646" s="3"/>
      <c r="Z646" s="3"/>
    </row>
    <row r="647" ht="15.75" customHeight="1">
      <c r="A647" s="68"/>
      <c r="B647" s="69"/>
      <c r="C647" s="69"/>
      <c r="D647" s="69"/>
      <c r="E647" s="69"/>
      <c r="F647" s="69"/>
      <c r="G647" s="69"/>
      <c r="H647" s="1"/>
      <c r="I647" s="3"/>
      <c r="J647" s="3"/>
      <c r="K647" s="3"/>
      <c r="L647" s="3"/>
      <c r="M647" s="3"/>
      <c r="N647" s="3"/>
      <c r="O647" s="3"/>
      <c r="P647" s="3"/>
      <c r="Q647" s="3"/>
      <c r="R647" s="3"/>
      <c r="S647" s="3"/>
      <c r="T647" s="3"/>
      <c r="U647" s="3"/>
      <c r="V647" s="3"/>
      <c r="W647" s="3"/>
      <c r="X647" s="3"/>
      <c r="Y647" s="3"/>
      <c r="Z647" s="3"/>
    </row>
    <row r="648" ht="15.75" customHeight="1">
      <c r="A648" s="68"/>
      <c r="B648" s="69"/>
      <c r="C648" s="69"/>
      <c r="D648" s="69"/>
      <c r="E648" s="69"/>
      <c r="F648" s="69"/>
      <c r="G648" s="69"/>
      <c r="H648" s="1"/>
      <c r="I648" s="3"/>
      <c r="J648" s="3"/>
      <c r="K648" s="3"/>
      <c r="L648" s="3"/>
      <c r="M648" s="3"/>
      <c r="N648" s="3"/>
      <c r="O648" s="3"/>
      <c r="P648" s="3"/>
      <c r="Q648" s="3"/>
      <c r="R648" s="3"/>
      <c r="S648" s="3"/>
      <c r="T648" s="3"/>
      <c r="U648" s="3"/>
      <c r="V648" s="3"/>
      <c r="W648" s="3"/>
      <c r="X648" s="3"/>
      <c r="Y648" s="3"/>
      <c r="Z648" s="3"/>
    </row>
    <row r="649" ht="15.75" customHeight="1">
      <c r="A649" s="68"/>
      <c r="B649" s="69"/>
      <c r="C649" s="69"/>
      <c r="D649" s="69"/>
      <c r="E649" s="69"/>
      <c r="F649" s="69"/>
      <c r="G649" s="69"/>
      <c r="H649" s="1"/>
      <c r="I649" s="3"/>
      <c r="J649" s="3"/>
      <c r="K649" s="3"/>
      <c r="L649" s="3"/>
      <c r="M649" s="3"/>
      <c r="N649" s="3"/>
      <c r="O649" s="3"/>
      <c r="P649" s="3"/>
      <c r="Q649" s="3"/>
      <c r="R649" s="3"/>
      <c r="S649" s="3"/>
      <c r="T649" s="3"/>
      <c r="U649" s="3"/>
      <c r="V649" s="3"/>
      <c r="W649" s="3"/>
      <c r="X649" s="3"/>
      <c r="Y649" s="3"/>
      <c r="Z649" s="3"/>
    </row>
    <row r="650" ht="15.75" customHeight="1">
      <c r="A650" s="68"/>
      <c r="B650" s="69"/>
      <c r="C650" s="69"/>
      <c r="D650" s="69"/>
      <c r="E650" s="69"/>
      <c r="F650" s="69"/>
      <c r="G650" s="69"/>
      <c r="H650" s="1"/>
      <c r="I650" s="3"/>
      <c r="J650" s="3"/>
      <c r="K650" s="3"/>
      <c r="L650" s="3"/>
      <c r="M650" s="3"/>
      <c r="N650" s="3"/>
      <c r="O650" s="3"/>
      <c r="P650" s="3"/>
      <c r="Q650" s="3"/>
      <c r="R650" s="3"/>
      <c r="S650" s="3"/>
      <c r="T650" s="3"/>
      <c r="U650" s="3"/>
      <c r="V650" s="3"/>
      <c r="W650" s="3"/>
      <c r="X650" s="3"/>
      <c r="Y650" s="3"/>
      <c r="Z650" s="3"/>
    </row>
    <row r="651" ht="15.75" customHeight="1">
      <c r="A651" s="68"/>
      <c r="B651" s="69"/>
      <c r="C651" s="69"/>
      <c r="D651" s="69"/>
      <c r="E651" s="69"/>
      <c r="F651" s="69"/>
      <c r="G651" s="69"/>
      <c r="H651" s="1"/>
      <c r="I651" s="3"/>
      <c r="J651" s="3"/>
      <c r="K651" s="3"/>
      <c r="L651" s="3"/>
      <c r="M651" s="3"/>
      <c r="N651" s="3"/>
      <c r="O651" s="3"/>
      <c r="P651" s="3"/>
      <c r="Q651" s="3"/>
      <c r="R651" s="3"/>
      <c r="S651" s="3"/>
      <c r="T651" s="3"/>
      <c r="U651" s="3"/>
      <c r="V651" s="3"/>
      <c r="W651" s="3"/>
      <c r="X651" s="3"/>
      <c r="Y651" s="3"/>
      <c r="Z651" s="3"/>
    </row>
    <row r="652" ht="15.75" customHeight="1">
      <c r="A652" s="68"/>
      <c r="B652" s="69"/>
      <c r="C652" s="69"/>
      <c r="D652" s="69"/>
      <c r="E652" s="69"/>
      <c r="F652" s="69"/>
      <c r="G652" s="69"/>
      <c r="H652" s="1"/>
      <c r="I652" s="3"/>
      <c r="J652" s="3"/>
      <c r="K652" s="3"/>
      <c r="L652" s="3"/>
      <c r="M652" s="3"/>
      <c r="N652" s="3"/>
      <c r="O652" s="3"/>
      <c r="P652" s="3"/>
      <c r="Q652" s="3"/>
      <c r="R652" s="3"/>
      <c r="S652" s="3"/>
      <c r="T652" s="3"/>
      <c r="U652" s="3"/>
      <c r="V652" s="3"/>
      <c r="W652" s="3"/>
      <c r="X652" s="3"/>
      <c r="Y652" s="3"/>
      <c r="Z652" s="3"/>
    </row>
    <row r="653" ht="15.75" customHeight="1">
      <c r="A653" s="68"/>
      <c r="B653" s="69"/>
      <c r="C653" s="69"/>
      <c r="D653" s="69"/>
      <c r="E653" s="69"/>
      <c r="F653" s="69"/>
      <c r="G653" s="69"/>
      <c r="H653" s="1"/>
      <c r="I653" s="3"/>
      <c r="J653" s="3"/>
      <c r="K653" s="3"/>
      <c r="L653" s="3"/>
      <c r="M653" s="3"/>
      <c r="N653" s="3"/>
      <c r="O653" s="3"/>
      <c r="P653" s="3"/>
      <c r="Q653" s="3"/>
      <c r="R653" s="3"/>
      <c r="S653" s="3"/>
      <c r="T653" s="3"/>
      <c r="U653" s="3"/>
      <c r="V653" s="3"/>
      <c r="W653" s="3"/>
      <c r="X653" s="3"/>
      <c r="Y653" s="3"/>
      <c r="Z653" s="3"/>
    </row>
    <row r="654" ht="15.75" customHeight="1">
      <c r="A654" s="68"/>
      <c r="B654" s="69"/>
      <c r="C654" s="69"/>
      <c r="D654" s="69"/>
      <c r="E654" s="69"/>
      <c r="F654" s="69"/>
      <c r="G654" s="69"/>
      <c r="H654" s="1"/>
      <c r="I654" s="3"/>
      <c r="J654" s="3"/>
      <c r="K654" s="3"/>
      <c r="L654" s="3"/>
      <c r="M654" s="3"/>
      <c r="N654" s="3"/>
      <c r="O654" s="3"/>
      <c r="P654" s="3"/>
      <c r="Q654" s="3"/>
      <c r="R654" s="3"/>
      <c r="S654" s="3"/>
      <c r="T654" s="3"/>
      <c r="U654" s="3"/>
      <c r="V654" s="3"/>
      <c r="W654" s="3"/>
      <c r="X654" s="3"/>
      <c r="Y654" s="3"/>
      <c r="Z654" s="3"/>
    </row>
    <row r="655" ht="15.75" customHeight="1">
      <c r="A655" s="68"/>
      <c r="B655" s="69"/>
      <c r="C655" s="69"/>
      <c r="D655" s="69"/>
      <c r="E655" s="69"/>
      <c r="F655" s="69"/>
      <c r="G655" s="69"/>
      <c r="H655" s="1"/>
      <c r="I655" s="3"/>
      <c r="J655" s="3"/>
      <c r="K655" s="3"/>
      <c r="L655" s="3"/>
      <c r="M655" s="3"/>
      <c r="N655" s="3"/>
      <c r="O655" s="3"/>
      <c r="P655" s="3"/>
      <c r="Q655" s="3"/>
      <c r="R655" s="3"/>
      <c r="S655" s="3"/>
      <c r="T655" s="3"/>
      <c r="U655" s="3"/>
      <c r="V655" s="3"/>
      <c r="W655" s="3"/>
      <c r="X655" s="3"/>
      <c r="Y655" s="3"/>
      <c r="Z655" s="3"/>
    </row>
    <row r="656" ht="15.75" customHeight="1">
      <c r="A656" s="68"/>
      <c r="B656" s="69"/>
      <c r="C656" s="69"/>
      <c r="D656" s="69"/>
      <c r="E656" s="69"/>
      <c r="F656" s="69"/>
      <c r="G656" s="69"/>
      <c r="H656" s="1"/>
      <c r="I656" s="3"/>
      <c r="J656" s="3"/>
      <c r="K656" s="3"/>
      <c r="L656" s="3"/>
      <c r="M656" s="3"/>
      <c r="N656" s="3"/>
      <c r="O656" s="3"/>
      <c r="P656" s="3"/>
      <c r="Q656" s="3"/>
      <c r="R656" s="3"/>
      <c r="S656" s="3"/>
      <c r="T656" s="3"/>
      <c r="U656" s="3"/>
      <c r="V656" s="3"/>
      <c r="W656" s="3"/>
      <c r="X656" s="3"/>
      <c r="Y656" s="3"/>
      <c r="Z656" s="3"/>
    </row>
    <row r="657" ht="15.75" customHeight="1">
      <c r="A657" s="68"/>
      <c r="B657" s="69"/>
      <c r="C657" s="69"/>
      <c r="D657" s="69"/>
      <c r="E657" s="69"/>
      <c r="F657" s="69"/>
      <c r="G657" s="69"/>
      <c r="H657" s="1"/>
      <c r="I657" s="3"/>
      <c r="J657" s="3"/>
      <c r="K657" s="3"/>
      <c r="L657" s="3"/>
      <c r="M657" s="3"/>
      <c r="N657" s="3"/>
      <c r="O657" s="3"/>
      <c r="P657" s="3"/>
      <c r="Q657" s="3"/>
      <c r="R657" s="3"/>
      <c r="S657" s="3"/>
      <c r="T657" s="3"/>
      <c r="U657" s="3"/>
      <c r="V657" s="3"/>
      <c r="W657" s="3"/>
      <c r="X657" s="3"/>
      <c r="Y657" s="3"/>
      <c r="Z657" s="3"/>
    </row>
    <row r="658" ht="15.75" customHeight="1">
      <c r="A658" s="68"/>
      <c r="B658" s="69"/>
      <c r="C658" s="69"/>
      <c r="D658" s="69"/>
      <c r="E658" s="69"/>
      <c r="F658" s="69"/>
      <c r="G658" s="69"/>
      <c r="H658" s="1"/>
      <c r="I658" s="3"/>
      <c r="J658" s="3"/>
      <c r="K658" s="3"/>
      <c r="L658" s="3"/>
      <c r="M658" s="3"/>
      <c r="N658" s="3"/>
      <c r="O658" s="3"/>
      <c r="P658" s="3"/>
      <c r="Q658" s="3"/>
      <c r="R658" s="3"/>
      <c r="S658" s="3"/>
      <c r="T658" s="3"/>
      <c r="U658" s="3"/>
      <c r="V658" s="3"/>
      <c r="W658" s="3"/>
      <c r="X658" s="3"/>
      <c r="Y658" s="3"/>
      <c r="Z658" s="3"/>
    </row>
    <row r="659" ht="15.75" customHeight="1">
      <c r="A659" s="68"/>
      <c r="B659" s="69"/>
      <c r="C659" s="69"/>
      <c r="D659" s="69"/>
      <c r="E659" s="69"/>
      <c r="F659" s="69"/>
      <c r="G659" s="69"/>
      <c r="H659" s="1"/>
      <c r="I659" s="3"/>
      <c r="J659" s="3"/>
      <c r="K659" s="3"/>
      <c r="L659" s="3"/>
      <c r="M659" s="3"/>
      <c r="N659" s="3"/>
      <c r="O659" s="3"/>
      <c r="P659" s="3"/>
      <c r="Q659" s="3"/>
      <c r="R659" s="3"/>
      <c r="S659" s="3"/>
      <c r="T659" s="3"/>
      <c r="U659" s="3"/>
      <c r="V659" s="3"/>
      <c r="W659" s="3"/>
      <c r="X659" s="3"/>
      <c r="Y659" s="3"/>
      <c r="Z659" s="3"/>
    </row>
    <row r="660" ht="15.75" customHeight="1">
      <c r="A660" s="68"/>
      <c r="B660" s="69"/>
      <c r="C660" s="69"/>
      <c r="D660" s="69"/>
      <c r="E660" s="69"/>
      <c r="F660" s="69"/>
      <c r="G660" s="69"/>
      <c r="H660" s="1"/>
      <c r="I660" s="3"/>
      <c r="J660" s="3"/>
      <c r="K660" s="3"/>
      <c r="L660" s="3"/>
      <c r="M660" s="3"/>
      <c r="N660" s="3"/>
      <c r="O660" s="3"/>
      <c r="P660" s="3"/>
      <c r="Q660" s="3"/>
      <c r="R660" s="3"/>
      <c r="S660" s="3"/>
      <c r="T660" s="3"/>
      <c r="U660" s="3"/>
      <c r="V660" s="3"/>
      <c r="W660" s="3"/>
      <c r="X660" s="3"/>
      <c r="Y660" s="3"/>
      <c r="Z660" s="3"/>
    </row>
    <row r="661" ht="15.75" customHeight="1">
      <c r="A661" s="68"/>
      <c r="B661" s="69"/>
      <c r="C661" s="69"/>
      <c r="D661" s="69"/>
      <c r="E661" s="69"/>
      <c r="F661" s="69"/>
      <c r="G661" s="69"/>
      <c r="H661" s="1"/>
      <c r="I661" s="3"/>
      <c r="J661" s="3"/>
      <c r="K661" s="3"/>
      <c r="L661" s="3"/>
      <c r="M661" s="3"/>
      <c r="N661" s="3"/>
      <c r="O661" s="3"/>
      <c r="P661" s="3"/>
      <c r="Q661" s="3"/>
      <c r="R661" s="3"/>
      <c r="S661" s="3"/>
      <c r="T661" s="3"/>
      <c r="U661" s="3"/>
      <c r="V661" s="3"/>
      <c r="W661" s="3"/>
      <c r="X661" s="3"/>
      <c r="Y661" s="3"/>
      <c r="Z661" s="3"/>
    </row>
    <row r="662" ht="15.75" customHeight="1">
      <c r="A662" s="68"/>
      <c r="B662" s="69"/>
      <c r="C662" s="69"/>
      <c r="D662" s="69"/>
      <c r="E662" s="69"/>
      <c r="F662" s="69"/>
      <c r="G662" s="69"/>
      <c r="H662" s="1"/>
      <c r="I662" s="3"/>
      <c r="J662" s="3"/>
      <c r="K662" s="3"/>
      <c r="L662" s="3"/>
      <c r="M662" s="3"/>
      <c r="N662" s="3"/>
      <c r="O662" s="3"/>
      <c r="P662" s="3"/>
      <c r="Q662" s="3"/>
      <c r="R662" s="3"/>
      <c r="S662" s="3"/>
      <c r="T662" s="3"/>
      <c r="U662" s="3"/>
      <c r="V662" s="3"/>
      <c r="W662" s="3"/>
      <c r="X662" s="3"/>
      <c r="Y662" s="3"/>
      <c r="Z662" s="3"/>
    </row>
    <row r="663" ht="15.75" customHeight="1">
      <c r="A663" s="68"/>
      <c r="B663" s="69"/>
      <c r="C663" s="69"/>
      <c r="D663" s="69"/>
      <c r="E663" s="69"/>
      <c r="F663" s="69"/>
      <c r="G663" s="69"/>
      <c r="H663" s="1"/>
      <c r="I663" s="3"/>
      <c r="J663" s="3"/>
      <c r="K663" s="3"/>
      <c r="L663" s="3"/>
      <c r="M663" s="3"/>
      <c r="N663" s="3"/>
      <c r="O663" s="3"/>
      <c r="P663" s="3"/>
      <c r="Q663" s="3"/>
      <c r="R663" s="3"/>
      <c r="S663" s="3"/>
      <c r="T663" s="3"/>
      <c r="U663" s="3"/>
      <c r="V663" s="3"/>
      <c r="W663" s="3"/>
      <c r="X663" s="3"/>
      <c r="Y663" s="3"/>
      <c r="Z663" s="3"/>
    </row>
    <row r="664" ht="15.75" customHeight="1">
      <c r="A664" s="68"/>
      <c r="B664" s="69"/>
      <c r="C664" s="69"/>
      <c r="D664" s="69"/>
      <c r="E664" s="69"/>
      <c r="F664" s="69"/>
      <c r="G664" s="69"/>
      <c r="H664" s="1"/>
      <c r="I664" s="3"/>
      <c r="J664" s="3"/>
      <c r="K664" s="3"/>
      <c r="L664" s="3"/>
      <c r="M664" s="3"/>
      <c r="N664" s="3"/>
      <c r="O664" s="3"/>
      <c r="P664" s="3"/>
      <c r="Q664" s="3"/>
      <c r="R664" s="3"/>
      <c r="S664" s="3"/>
      <c r="T664" s="3"/>
      <c r="U664" s="3"/>
      <c r="V664" s="3"/>
      <c r="W664" s="3"/>
      <c r="X664" s="3"/>
      <c r="Y664" s="3"/>
      <c r="Z664" s="3"/>
    </row>
    <row r="665" ht="15.75" customHeight="1">
      <c r="A665" s="68"/>
      <c r="B665" s="69"/>
      <c r="C665" s="69"/>
      <c r="D665" s="69"/>
      <c r="E665" s="69"/>
      <c r="F665" s="69"/>
      <c r="G665" s="69"/>
      <c r="H665" s="1"/>
      <c r="I665" s="3"/>
      <c r="J665" s="3"/>
      <c r="K665" s="3"/>
      <c r="L665" s="3"/>
      <c r="M665" s="3"/>
      <c r="N665" s="3"/>
      <c r="O665" s="3"/>
      <c r="P665" s="3"/>
      <c r="Q665" s="3"/>
      <c r="R665" s="3"/>
      <c r="S665" s="3"/>
      <c r="T665" s="3"/>
      <c r="U665" s="3"/>
      <c r="V665" s="3"/>
      <c r="W665" s="3"/>
      <c r="X665" s="3"/>
      <c r="Y665" s="3"/>
      <c r="Z665" s="3"/>
    </row>
    <row r="666" ht="15.75" customHeight="1">
      <c r="A666" s="68"/>
      <c r="B666" s="69"/>
      <c r="C666" s="69"/>
      <c r="D666" s="69"/>
      <c r="E666" s="69"/>
      <c r="F666" s="69"/>
      <c r="G666" s="69"/>
      <c r="H666" s="1"/>
      <c r="I666" s="3"/>
      <c r="J666" s="3"/>
      <c r="K666" s="3"/>
      <c r="L666" s="3"/>
      <c r="M666" s="3"/>
      <c r="N666" s="3"/>
      <c r="O666" s="3"/>
      <c r="P666" s="3"/>
      <c r="Q666" s="3"/>
      <c r="R666" s="3"/>
      <c r="S666" s="3"/>
      <c r="T666" s="3"/>
      <c r="U666" s="3"/>
      <c r="V666" s="3"/>
      <c r="W666" s="3"/>
      <c r="X666" s="3"/>
      <c r="Y666" s="3"/>
      <c r="Z666" s="3"/>
    </row>
    <row r="667" ht="15.75" customHeight="1">
      <c r="A667" s="68"/>
      <c r="B667" s="69"/>
      <c r="C667" s="69"/>
      <c r="D667" s="69"/>
      <c r="E667" s="69"/>
      <c r="F667" s="69"/>
      <c r="G667" s="69"/>
      <c r="H667" s="1"/>
      <c r="I667" s="3"/>
      <c r="J667" s="3"/>
      <c r="K667" s="3"/>
      <c r="L667" s="3"/>
      <c r="M667" s="3"/>
      <c r="N667" s="3"/>
      <c r="O667" s="3"/>
      <c r="P667" s="3"/>
      <c r="Q667" s="3"/>
      <c r="R667" s="3"/>
      <c r="S667" s="3"/>
      <c r="T667" s="3"/>
      <c r="U667" s="3"/>
      <c r="V667" s="3"/>
      <c r="W667" s="3"/>
      <c r="X667" s="3"/>
      <c r="Y667" s="3"/>
      <c r="Z667" s="3"/>
    </row>
    <row r="668" ht="15.75" customHeight="1">
      <c r="A668" s="68"/>
      <c r="B668" s="69"/>
      <c r="C668" s="69"/>
      <c r="D668" s="69"/>
      <c r="E668" s="69"/>
      <c r="F668" s="69"/>
      <c r="G668" s="69"/>
      <c r="H668" s="1"/>
      <c r="I668" s="3"/>
      <c r="J668" s="3"/>
      <c r="K668" s="3"/>
      <c r="L668" s="3"/>
      <c r="M668" s="3"/>
      <c r="N668" s="3"/>
      <c r="O668" s="3"/>
      <c r="P668" s="3"/>
      <c r="Q668" s="3"/>
      <c r="R668" s="3"/>
      <c r="S668" s="3"/>
      <c r="T668" s="3"/>
      <c r="U668" s="3"/>
      <c r="V668" s="3"/>
      <c r="W668" s="3"/>
      <c r="X668" s="3"/>
      <c r="Y668" s="3"/>
      <c r="Z668" s="3"/>
    </row>
    <row r="669" ht="15.75" customHeight="1">
      <c r="A669" s="68"/>
      <c r="B669" s="69"/>
      <c r="C669" s="69"/>
      <c r="D669" s="69"/>
      <c r="E669" s="69"/>
      <c r="F669" s="69"/>
      <c r="G669" s="69"/>
      <c r="H669" s="1"/>
      <c r="I669" s="3"/>
      <c r="J669" s="3"/>
      <c r="K669" s="3"/>
      <c r="L669" s="3"/>
      <c r="M669" s="3"/>
      <c r="N669" s="3"/>
      <c r="O669" s="3"/>
      <c r="P669" s="3"/>
      <c r="Q669" s="3"/>
      <c r="R669" s="3"/>
      <c r="S669" s="3"/>
      <c r="T669" s="3"/>
      <c r="U669" s="3"/>
      <c r="V669" s="3"/>
      <c r="W669" s="3"/>
      <c r="X669" s="3"/>
      <c r="Y669" s="3"/>
      <c r="Z669" s="3"/>
    </row>
    <row r="670" ht="15.75" customHeight="1">
      <c r="A670" s="68"/>
      <c r="B670" s="69"/>
      <c r="C670" s="69"/>
      <c r="D670" s="69"/>
      <c r="E670" s="69"/>
      <c r="F670" s="69"/>
      <c r="G670" s="69"/>
      <c r="H670" s="1"/>
      <c r="I670" s="3"/>
      <c r="J670" s="3"/>
      <c r="K670" s="3"/>
      <c r="L670" s="3"/>
      <c r="M670" s="3"/>
      <c r="N670" s="3"/>
      <c r="O670" s="3"/>
      <c r="P670" s="3"/>
      <c r="Q670" s="3"/>
      <c r="R670" s="3"/>
      <c r="S670" s="3"/>
      <c r="T670" s="3"/>
      <c r="U670" s="3"/>
      <c r="V670" s="3"/>
      <c r="W670" s="3"/>
      <c r="X670" s="3"/>
      <c r="Y670" s="3"/>
      <c r="Z670" s="3"/>
    </row>
    <row r="671" ht="15.75" customHeight="1">
      <c r="A671" s="68"/>
      <c r="B671" s="69"/>
      <c r="C671" s="69"/>
      <c r="D671" s="69"/>
      <c r="E671" s="69"/>
      <c r="F671" s="69"/>
      <c r="G671" s="69"/>
      <c r="H671" s="1"/>
      <c r="I671" s="3"/>
      <c r="J671" s="3"/>
      <c r="K671" s="3"/>
      <c r="L671" s="3"/>
      <c r="M671" s="3"/>
      <c r="N671" s="3"/>
      <c r="O671" s="3"/>
      <c r="P671" s="3"/>
      <c r="Q671" s="3"/>
      <c r="R671" s="3"/>
      <c r="S671" s="3"/>
      <c r="T671" s="3"/>
      <c r="U671" s="3"/>
      <c r="V671" s="3"/>
      <c r="W671" s="3"/>
      <c r="X671" s="3"/>
      <c r="Y671" s="3"/>
      <c r="Z671" s="3"/>
    </row>
    <row r="672" ht="15.75" customHeight="1">
      <c r="A672" s="68"/>
      <c r="B672" s="69"/>
      <c r="C672" s="69"/>
      <c r="D672" s="69"/>
      <c r="E672" s="69"/>
      <c r="F672" s="69"/>
      <c r="G672" s="69"/>
      <c r="H672" s="1"/>
      <c r="I672" s="3"/>
      <c r="J672" s="3"/>
      <c r="K672" s="3"/>
      <c r="L672" s="3"/>
      <c r="M672" s="3"/>
      <c r="N672" s="3"/>
      <c r="O672" s="3"/>
      <c r="P672" s="3"/>
      <c r="Q672" s="3"/>
      <c r="R672" s="3"/>
      <c r="S672" s="3"/>
      <c r="T672" s="3"/>
      <c r="U672" s="3"/>
      <c r="V672" s="3"/>
      <c r="W672" s="3"/>
      <c r="X672" s="3"/>
      <c r="Y672" s="3"/>
      <c r="Z672" s="3"/>
    </row>
    <row r="673" ht="15.75" customHeight="1">
      <c r="A673" s="68"/>
      <c r="B673" s="69"/>
      <c r="C673" s="69"/>
      <c r="D673" s="69"/>
      <c r="E673" s="69"/>
      <c r="F673" s="69"/>
      <c r="G673" s="69"/>
      <c r="H673" s="1"/>
      <c r="I673" s="3"/>
      <c r="J673" s="3"/>
      <c r="K673" s="3"/>
      <c r="L673" s="3"/>
      <c r="M673" s="3"/>
      <c r="N673" s="3"/>
      <c r="O673" s="3"/>
      <c r="P673" s="3"/>
      <c r="Q673" s="3"/>
      <c r="R673" s="3"/>
      <c r="S673" s="3"/>
      <c r="T673" s="3"/>
      <c r="U673" s="3"/>
      <c r="V673" s="3"/>
      <c r="W673" s="3"/>
      <c r="X673" s="3"/>
      <c r="Y673" s="3"/>
      <c r="Z673" s="3"/>
    </row>
    <row r="674" ht="15.75" customHeight="1">
      <c r="A674" s="68"/>
      <c r="B674" s="69"/>
      <c r="C674" s="69"/>
      <c r="D674" s="69"/>
      <c r="E674" s="69"/>
      <c r="F674" s="69"/>
      <c r="G674" s="69"/>
      <c r="H674" s="1"/>
      <c r="I674" s="3"/>
      <c r="J674" s="3"/>
      <c r="K674" s="3"/>
      <c r="L674" s="3"/>
      <c r="M674" s="3"/>
      <c r="N674" s="3"/>
      <c r="O674" s="3"/>
      <c r="P674" s="3"/>
      <c r="Q674" s="3"/>
      <c r="R674" s="3"/>
      <c r="S674" s="3"/>
      <c r="T674" s="3"/>
      <c r="U674" s="3"/>
      <c r="V674" s="3"/>
      <c r="W674" s="3"/>
      <c r="X674" s="3"/>
      <c r="Y674" s="3"/>
      <c r="Z674" s="3"/>
    </row>
    <row r="675" ht="15.75" customHeight="1">
      <c r="A675" s="68"/>
      <c r="B675" s="69"/>
      <c r="C675" s="69"/>
      <c r="D675" s="69"/>
      <c r="E675" s="69"/>
      <c r="F675" s="69"/>
      <c r="G675" s="69"/>
      <c r="H675" s="1"/>
      <c r="I675" s="3"/>
      <c r="J675" s="3"/>
      <c r="K675" s="3"/>
      <c r="L675" s="3"/>
      <c r="M675" s="3"/>
      <c r="N675" s="3"/>
      <c r="O675" s="3"/>
      <c r="P675" s="3"/>
      <c r="Q675" s="3"/>
      <c r="R675" s="3"/>
      <c r="S675" s="3"/>
      <c r="T675" s="3"/>
      <c r="U675" s="3"/>
      <c r="V675" s="3"/>
      <c r="W675" s="3"/>
      <c r="X675" s="3"/>
      <c r="Y675" s="3"/>
      <c r="Z675" s="3"/>
    </row>
    <row r="676" ht="15.75" customHeight="1">
      <c r="A676" s="68"/>
      <c r="B676" s="69"/>
      <c r="C676" s="69"/>
      <c r="D676" s="69"/>
      <c r="E676" s="69"/>
      <c r="F676" s="69"/>
      <c r="G676" s="69"/>
      <c r="H676" s="1"/>
      <c r="I676" s="3"/>
      <c r="J676" s="3"/>
      <c r="K676" s="3"/>
      <c r="L676" s="3"/>
      <c r="M676" s="3"/>
      <c r="N676" s="3"/>
      <c r="O676" s="3"/>
      <c r="P676" s="3"/>
      <c r="Q676" s="3"/>
      <c r="R676" s="3"/>
      <c r="S676" s="3"/>
      <c r="T676" s="3"/>
      <c r="U676" s="3"/>
      <c r="V676" s="3"/>
      <c r="W676" s="3"/>
      <c r="X676" s="3"/>
      <c r="Y676" s="3"/>
      <c r="Z676" s="3"/>
    </row>
    <row r="677" ht="15.75" customHeight="1">
      <c r="A677" s="68"/>
      <c r="B677" s="69"/>
      <c r="C677" s="69"/>
      <c r="D677" s="69"/>
      <c r="E677" s="69"/>
      <c r="F677" s="69"/>
      <c r="G677" s="69"/>
      <c r="H677" s="1"/>
      <c r="I677" s="3"/>
      <c r="J677" s="3"/>
      <c r="K677" s="3"/>
      <c r="L677" s="3"/>
      <c r="M677" s="3"/>
      <c r="N677" s="3"/>
      <c r="O677" s="3"/>
      <c r="P677" s="3"/>
      <c r="Q677" s="3"/>
      <c r="R677" s="3"/>
      <c r="S677" s="3"/>
      <c r="T677" s="3"/>
      <c r="U677" s="3"/>
      <c r="V677" s="3"/>
      <c r="W677" s="3"/>
      <c r="X677" s="3"/>
      <c r="Y677" s="3"/>
      <c r="Z677" s="3"/>
    </row>
    <row r="678" ht="15.75" customHeight="1">
      <c r="A678" s="68"/>
      <c r="B678" s="69"/>
      <c r="C678" s="69"/>
      <c r="D678" s="69"/>
      <c r="E678" s="69"/>
      <c r="F678" s="69"/>
      <c r="G678" s="69"/>
      <c r="H678" s="1"/>
      <c r="I678" s="3"/>
      <c r="J678" s="3"/>
      <c r="K678" s="3"/>
      <c r="L678" s="3"/>
      <c r="M678" s="3"/>
      <c r="N678" s="3"/>
      <c r="O678" s="3"/>
      <c r="P678" s="3"/>
      <c r="Q678" s="3"/>
      <c r="R678" s="3"/>
      <c r="S678" s="3"/>
      <c r="T678" s="3"/>
      <c r="U678" s="3"/>
      <c r="V678" s="3"/>
      <c r="W678" s="3"/>
      <c r="X678" s="3"/>
      <c r="Y678" s="3"/>
      <c r="Z678" s="3"/>
    </row>
    <row r="679" ht="15.75" customHeight="1">
      <c r="A679" s="68"/>
      <c r="B679" s="69"/>
      <c r="C679" s="69"/>
      <c r="D679" s="69"/>
      <c r="E679" s="69"/>
      <c r="F679" s="69"/>
      <c r="G679" s="69"/>
      <c r="H679" s="1"/>
      <c r="I679" s="3"/>
      <c r="J679" s="3"/>
      <c r="K679" s="3"/>
      <c r="L679" s="3"/>
      <c r="M679" s="3"/>
      <c r="N679" s="3"/>
      <c r="O679" s="3"/>
      <c r="P679" s="3"/>
      <c r="Q679" s="3"/>
      <c r="R679" s="3"/>
      <c r="S679" s="3"/>
      <c r="T679" s="3"/>
      <c r="U679" s="3"/>
      <c r="V679" s="3"/>
      <c r="W679" s="3"/>
      <c r="X679" s="3"/>
      <c r="Y679" s="3"/>
      <c r="Z679" s="3"/>
    </row>
    <row r="680" ht="15.75" customHeight="1">
      <c r="A680" s="68"/>
      <c r="B680" s="69"/>
      <c r="C680" s="69"/>
      <c r="D680" s="69"/>
      <c r="E680" s="69"/>
      <c r="F680" s="69"/>
      <c r="G680" s="69"/>
      <c r="H680" s="1"/>
      <c r="I680" s="3"/>
      <c r="J680" s="3"/>
      <c r="K680" s="3"/>
      <c r="L680" s="3"/>
      <c r="M680" s="3"/>
      <c r="N680" s="3"/>
      <c r="O680" s="3"/>
      <c r="P680" s="3"/>
      <c r="Q680" s="3"/>
      <c r="R680" s="3"/>
      <c r="S680" s="3"/>
      <c r="T680" s="3"/>
      <c r="U680" s="3"/>
      <c r="V680" s="3"/>
      <c r="W680" s="3"/>
      <c r="X680" s="3"/>
      <c r="Y680" s="3"/>
      <c r="Z680" s="3"/>
    </row>
    <row r="681" ht="15.75" customHeight="1">
      <c r="A681" s="68"/>
      <c r="B681" s="69"/>
      <c r="C681" s="69"/>
      <c r="D681" s="69"/>
      <c r="E681" s="69"/>
      <c r="F681" s="69"/>
      <c r="G681" s="69"/>
      <c r="H681" s="1"/>
      <c r="I681" s="3"/>
      <c r="J681" s="3"/>
      <c r="K681" s="3"/>
      <c r="L681" s="3"/>
      <c r="M681" s="3"/>
      <c r="N681" s="3"/>
      <c r="O681" s="3"/>
      <c r="P681" s="3"/>
      <c r="Q681" s="3"/>
      <c r="R681" s="3"/>
      <c r="S681" s="3"/>
      <c r="T681" s="3"/>
      <c r="U681" s="3"/>
      <c r="V681" s="3"/>
      <c r="W681" s="3"/>
      <c r="X681" s="3"/>
      <c r="Y681" s="3"/>
      <c r="Z681" s="3"/>
    </row>
    <row r="682" ht="15.75" customHeight="1">
      <c r="A682" s="68"/>
      <c r="B682" s="69"/>
      <c r="C682" s="69"/>
      <c r="D682" s="69"/>
      <c r="E682" s="69"/>
      <c r="F682" s="69"/>
      <c r="G682" s="69"/>
      <c r="H682" s="1"/>
      <c r="I682" s="3"/>
      <c r="J682" s="3"/>
      <c r="K682" s="3"/>
      <c r="L682" s="3"/>
      <c r="M682" s="3"/>
      <c r="N682" s="3"/>
      <c r="O682" s="3"/>
      <c r="P682" s="3"/>
      <c r="Q682" s="3"/>
      <c r="R682" s="3"/>
      <c r="S682" s="3"/>
      <c r="T682" s="3"/>
      <c r="U682" s="3"/>
      <c r="V682" s="3"/>
      <c r="W682" s="3"/>
      <c r="X682" s="3"/>
      <c r="Y682" s="3"/>
      <c r="Z682" s="3"/>
    </row>
    <row r="683" ht="15.75" customHeight="1">
      <c r="A683" s="68"/>
      <c r="B683" s="69"/>
      <c r="C683" s="69"/>
      <c r="D683" s="69"/>
      <c r="E683" s="69"/>
      <c r="F683" s="69"/>
      <c r="G683" s="69"/>
      <c r="H683" s="1"/>
      <c r="I683" s="3"/>
      <c r="J683" s="3"/>
      <c r="K683" s="3"/>
      <c r="L683" s="3"/>
      <c r="M683" s="3"/>
      <c r="N683" s="3"/>
      <c r="O683" s="3"/>
      <c r="P683" s="3"/>
      <c r="Q683" s="3"/>
      <c r="R683" s="3"/>
      <c r="S683" s="3"/>
      <c r="T683" s="3"/>
      <c r="U683" s="3"/>
      <c r="V683" s="3"/>
      <c r="W683" s="3"/>
      <c r="X683" s="3"/>
      <c r="Y683" s="3"/>
      <c r="Z683" s="3"/>
    </row>
    <row r="684" ht="15.75" customHeight="1">
      <c r="A684" s="68"/>
      <c r="B684" s="69"/>
      <c r="C684" s="69"/>
      <c r="D684" s="69"/>
      <c r="E684" s="69"/>
      <c r="F684" s="69"/>
      <c r="G684" s="69"/>
      <c r="H684" s="1"/>
      <c r="I684" s="3"/>
      <c r="J684" s="3"/>
      <c r="K684" s="3"/>
      <c r="L684" s="3"/>
      <c r="M684" s="3"/>
      <c r="N684" s="3"/>
      <c r="O684" s="3"/>
      <c r="P684" s="3"/>
      <c r="Q684" s="3"/>
      <c r="R684" s="3"/>
      <c r="S684" s="3"/>
      <c r="T684" s="3"/>
      <c r="U684" s="3"/>
      <c r="V684" s="3"/>
      <c r="W684" s="3"/>
      <c r="X684" s="3"/>
      <c r="Y684" s="3"/>
      <c r="Z684" s="3"/>
    </row>
    <row r="685" ht="15.75" customHeight="1">
      <c r="A685" s="68"/>
      <c r="B685" s="69"/>
      <c r="C685" s="69"/>
      <c r="D685" s="69"/>
      <c r="E685" s="69"/>
      <c r="F685" s="69"/>
      <c r="G685" s="69"/>
      <c r="H685" s="1"/>
      <c r="I685" s="3"/>
      <c r="J685" s="3"/>
      <c r="K685" s="3"/>
      <c r="L685" s="3"/>
      <c r="M685" s="3"/>
      <c r="N685" s="3"/>
      <c r="O685" s="3"/>
      <c r="P685" s="3"/>
      <c r="Q685" s="3"/>
      <c r="R685" s="3"/>
      <c r="S685" s="3"/>
      <c r="T685" s="3"/>
      <c r="U685" s="3"/>
      <c r="V685" s="3"/>
      <c r="W685" s="3"/>
      <c r="X685" s="3"/>
      <c r="Y685" s="3"/>
      <c r="Z685" s="3"/>
    </row>
    <row r="686" ht="15.75" customHeight="1">
      <c r="A686" s="68"/>
      <c r="B686" s="69"/>
      <c r="C686" s="69"/>
      <c r="D686" s="69"/>
      <c r="E686" s="69"/>
      <c r="F686" s="69"/>
      <c r="G686" s="69"/>
      <c r="H686" s="1"/>
      <c r="I686" s="3"/>
      <c r="J686" s="3"/>
      <c r="K686" s="3"/>
      <c r="L686" s="3"/>
      <c r="M686" s="3"/>
      <c r="N686" s="3"/>
      <c r="O686" s="3"/>
      <c r="P686" s="3"/>
      <c r="Q686" s="3"/>
      <c r="R686" s="3"/>
      <c r="S686" s="3"/>
      <c r="T686" s="3"/>
      <c r="U686" s="3"/>
      <c r="V686" s="3"/>
      <c r="W686" s="3"/>
      <c r="X686" s="3"/>
      <c r="Y686" s="3"/>
      <c r="Z686" s="3"/>
    </row>
    <row r="687" ht="15.75" customHeight="1">
      <c r="A687" s="68"/>
      <c r="B687" s="69"/>
      <c r="C687" s="69"/>
      <c r="D687" s="69"/>
      <c r="E687" s="69"/>
      <c r="F687" s="69"/>
      <c r="G687" s="69"/>
      <c r="H687" s="1"/>
      <c r="I687" s="3"/>
      <c r="J687" s="3"/>
      <c r="K687" s="3"/>
      <c r="L687" s="3"/>
      <c r="M687" s="3"/>
      <c r="N687" s="3"/>
      <c r="O687" s="3"/>
      <c r="P687" s="3"/>
      <c r="Q687" s="3"/>
      <c r="R687" s="3"/>
      <c r="S687" s="3"/>
      <c r="T687" s="3"/>
      <c r="U687" s="3"/>
      <c r="V687" s="3"/>
      <c r="W687" s="3"/>
      <c r="X687" s="3"/>
      <c r="Y687" s="3"/>
      <c r="Z687" s="3"/>
    </row>
    <row r="688" ht="15.75" customHeight="1">
      <c r="A688" s="68"/>
      <c r="B688" s="69"/>
      <c r="C688" s="69"/>
      <c r="D688" s="69"/>
      <c r="E688" s="69"/>
      <c r="F688" s="69"/>
      <c r="G688" s="69"/>
      <c r="H688" s="1"/>
      <c r="I688" s="3"/>
      <c r="J688" s="3"/>
      <c r="K688" s="3"/>
      <c r="L688" s="3"/>
      <c r="M688" s="3"/>
      <c r="N688" s="3"/>
      <c r="O688" s="3"/>
      <c r="P688" s="3"/>
      <c r="Q688" s="3"/>
      <c r="R688" s="3"/>
      <c r="S688" s="3"/>
      <c r="T688" s="3"/>
      <c r="U688" s="3"/>
      <c r="V688" s="3"/>
      <c r="W688" s="3"/>
      <c r="X688" s="3"/>
      <c r="Y688" s="3"/>
      <c r="Z688" s="3"/>
    </row>
    <row r="689" ht="15.75" customHeight="1">
      <c r="A689" s="68"/>
      <c r="B689" s="69"/>
      <c r="C689" s="69"/>
      <c r="D689" s="69"/>
      <c r="E689" s="69"/>
      <c r="F689" s="69"/>
      <c r="G689" s="69"/>
      <c r="H689" s="1"/>
      <c r="I689" s="3"/>
      <c r="J689" s="3"/>
      <c r="K689" s="3"/>
      <c r="L689" s="3"/>
      <c r="M689" s="3"/>
      <c r="N689" s="3"/>
      <c r="O689" s="3"/>
      <c r="P689" s="3"/>
      <c r="Q689" s="3"/>
      <c r="R689" s="3"/>
      <c r="S689" s="3"/>
      <c r="T689" s="3"/>
      <c r="U689" s="3"/>
      <c r="V689" s="3"/>
      <c r="W689" s="3"/>
      <c r="X689" s="3"/>
      <c r="Y689" s="3"/>
      <c r="Z689" s="3"/>
    </row>
    <row r="690" ht="15.75" customHeight="1">
      <c r="A690" s="68"/>
      <c r="B690" s="69"/>
      <c r="C690" s="69"/>
      <c r="D690" s="69"/>
      <c r="E690" s="69"/>
      <c r="F690" s="69"/>
      <c r="G690" s="69"/>
      <c r="H690" s="1"/>
      <c r="I690" s="3"/>
      <c r="J690" s="3"/>
      <c r="K690" s="3"/>
      <c r="L690" s="3"/>
      <c r="M690" s="3"/>
      <c r="N690" s="3"/>
      <c r="O690" s="3"/>
      <c r="P690" s="3"/>
      <c r="Q690" s="3"/>
      <c r="R690" s="3"/>
      <c r="S690" s="3"/>
      <c r="T690" s="3"/>
      <c r="U690" s="3"/>
      <c r="V690" s="3"/>
      <c r="W690" s="3"/>
      <c r="X690" s="3"/>
      <c r="Y690" s="3"/>
      <c r="Z690" s="3"/>
    </row>
    <row r="691" ht="15.75" customHeight="1">
      <c r="A691" s="68"/>
      <c r="B691" s="69"/>
      <c r="C691" s="69"/>
      <c r="D691" s="69"/>
      <c r="E691" s="69"/>
      <c r="F691" s="69"/>
      <c r="G691" s="69"/>
      <c r="H691" s="1"/>
      <c r="I691" s="3"/>
      <c r="J691" s="3"/>
      <c r="K691" s="3"/>
      <c r="L691" s="3"/>
      <c r="M691" s="3"/>
      <c r="N691" s="3"/>
      <c r="O691" s="3"/>
      <c r="P691" s="3"/>
      <c r="Q691" s="3"/>
      <c r="R691" s="3"/>
      <c r="S691" s="3"/>
      <c r="T691" s="3"/>
      <c r="U691" s="3"/>
      <c r="V691" s="3"/>
      <c r="W691" s="3"/>
      <c r="X691" s="3"/>
      <c r="Y691" s="3"/>
      <c r="Z691" s="3"/>
    </row>
    <row r="692" ht="15.75" customHeight="1">
      <c r="A692" s="68"/>
      <c r="B692" s="69"/>
      <c r="C692" s="69"/>
      <c r="D692" s="69"/>
      <c r="E692" s="69"/>
      <c r="F692" s="69"/>
      <c r="G692" s="69"/>
      <c r="H692" s="1"/>
      <c r="I692" s="3"/>
      <c r="J692" s="3"/>
      <c r="K692" s="3"/>
      <c r="L692" s="3"/>
      <c r="M692" s="3"/>
      <c r="N692" s="3"/>
      <c r="O692" s="3"/>
      <c r="P692" s="3"/>
      <c r="Q692" s="3"/>
      <c r="R692" s="3"/>
      <c r="S692" s="3"/>
      <c r="T692" s="3"/>
      <c r="U692" s="3"/>
      <c r="V692" s="3"/>
      <c r="W692" s="3"/>
      <c r="X692" s="3"/>
      <c r="Y692" s="3"/>
      <c r="Z692" s="3"/>
    </row>
    <row r="693" ht="15.75" customHeight="1">
      <c r="A693" s="68"/>
      <c r="B693" s="69"/>
      <c r="C693" s="69"/>
      <c r="D693" s="69"/>
      <c r="E693" s="69"/>
      <c r="F693" s="69"/>
      <c r="G693" s="69"/>
      <c r="H693" s="1"/>
      <c r="I693" s="3"/>
      <c r="J693" s="3"/>
      <c r="K693" s="3"/>
      <c r="L693" s="3"/>
      <c r="M693" s="3"/>
      <c r="N693" s="3"/>
      <c r="O693" s="3"/>
      <c r="P693" s="3"/>
      <c r="Q693" s="3"/>
      <c r="R693" s="3"/>
      <c r="S693" s="3"/>
      <c r="T693" s="3"/>
      <c r="U693" s="3"/>
      <c r="V693" s="3"/>
      <c r="W693" s="3"/>
      <c r="X693" s="3"/>
      <c r="Y693" s="3"/>
      <c r="Z693" s="3"/>
    </row>
    <row r="694" ht="15.75" customHeight="1">
      <c r="A694" s="68"/>
      <c r="B694" s="69"/>
      <c r="C694" s="69"/>
      <c r="D694" s="69"/>
      <c r="E694" s="69"/>
      <c r="F694" s="69"/>
      <c r="G694" s="69"/>
      <c r="H694" s="1"/>
      <c r="I694" s="3"/>
      <c r="J694" s="3"/>
      <c r="K694" s="3"/>
      <c r="L694" s="3"/>
      <c r="M694" s="3"/>
      <c r="N694" s="3"/>
      <c r="O694" s="3"/>
      <c r="P694" s="3"/>
      <c r="Q694" s="3"/>
      <c r="R694" s="3"/>
      <c r="S694" s="3"/>
      <c r="T694" s="3"/>
      <c r="U694" s="3"/>
      <c r="V694" s="3"/>
      <c r="W694" s="3"/>
      <c r="X694" s="3"/>
      <c r="Y694" s="3"/>
      <c r="Z694" s="3"/>
    </row>
    <row r="695" ht="15.75" customHeight="1">
      <c r="A695" s="68"/>
      <c r="B695" s="69"/>
      <c r="C695" s="69"/>
      <c r="D695" s="69"/>
      <c r="E695" s="69"/>
      <c r="F695" s="69"/>
      <c r="G695" s="69"/>
      <c r="H695" s="1"/>
      <c r="I695" s="3"/>
      <c r="J695" s="3"/>
      <c r="K695" s="3"/>
      <c r="L695" s="3"/>
      <c r="M695" s="3"/>
      <c r="N695" s="3"/>
      <c r="O695" s="3"/>
      <c r="P695" s="3"/>
      <c r="Q695" s="3"/>
      <c r="R695" s="3"/>
      <c r="S695" s="3"/>
      <c r="T695" s="3"/>
      <c r="U695" s="3"/>
      <c r="V695" s="3"/>
      <c r="W695" s="3"/>
      <c r="X695" s="3"/>
      <c r="Y695" s="3"/>
      <c r="Z695" s="3"/>
    </row>
    <row r="696" ht="15.75" customHeight="1">
      <c r="A696" s="68"/>
      <c r="B696" s="69"/>
      <c r="C696" s="69"/>
      <c r="D696" s="69"/>
      <c r="E696" s="69"/>
      <c r="F696" s="69"/>
      <c r="G696" s="69"/>
      <c r="H696" s="1"/>
      <c r="I696" s="3"/>
      <c r="J696" s="3"/>
      <c r="K696" s="3"/>
      <c r="L696" s="3"/>
      <c r="M696" s="3"/>
      <c r="N696" s="3"/>
      <c r="O696" s="3"/>
      <c r="P696" s="3"/>
      <c r="Q696" s="3"/>
      <c r="R696" s="3"/>
      <c r="S696" s="3"/>
      <c r="T696" s="3"/>
      <c r="U696" s="3"/>
      <c r="V696" s="3"/>
      <c r="W696" s="3"/>
      <c r="X696" s="3"/>
      <c r="Y696" s="3"/>
      <c r="Z696" s="3"/>
    </row>
    <row r="697" ht="15.75" customHeight="1">
      <c r="A697" s="68"/>
      <c r="B697" s="69"/>
      <c r="C697" s="69"/>
      <c r="D697" s="69"/>
      <c r="E697" s="69"/>
      <c r="F697" s="69"/>
      <c r="G697" s="69"/>
      <c r="H697" s="1"/>
      <c r="I697" s="3"/>
      <c r="J697" s="3"/>
      <c r="K697" s="3"/>
      <c r="L697" s="3"/>
      <c r="M697" s="3"/>
      <c r="N697" s="3"/>
      <c r="O697" s="3"/>
      <c r="P697" s="3"/>
      <c r="Q697" s="3"/>
      <c r="R697" s="3"/>
      <c r="S697" s="3"/>
      <c r="T697" s="3"/>
      <c r="U697" s="3"/>
      <c r="V697" s="3"/>
      <c r="W697" s="3"/>
      <c r="X697" s="3"/>
      <c r="Y697" s="3"/>
      <c r="Z697" s="3"/>
    </row>
    <row r="698" ht="15.75" customHeight="1">
      <c r="A698" s="68"/>
      <c r="B698" s="69"/>
      <c r="C698" s="69"/>
      <c r="D698" s="69"/>
      <c r="E698" s="69"/>
      <c r="F698" s="69"/>
      <c r="G698" s="69"/>
      <c r="H698" s="1"/>
      <c r="I698" s="3"/>
      <c r="J698" s="3"/>
      <c r="K698" s="3"/>
      <c r="L698" s="3"/>
      <c r="M698" s="3"/>
      <c r="N698" s="3"/>
      <c r="O698" s="3"/>
      <c r="P698" s="3"/>
      <c r="Q698" s="3"/>
      <c r="R698" s="3"/>
      <c r="S698" s="3"/>
      <c r="T698" s="3"/>
      <c r="U698" s="3"/>
      <c r="V698" s="3"/>
      <c r="W698" s="3"/>
      <c r="X698" s="3"/>
      <c r="Y698" s="3"/>
      <c r="Z698" s="3"/>
    </row>
    <row r="699" ht="15.75" customHeight="1">
      <c r="A699" s="68"/>
      <c r="B699" s="69"/>
      <c r="C699" s="69"/>
      <c r="D699" s="69"/>
      <c r="E699" s="69"/>
      <c r="F699" s="69"/>
      <c r="G699" s="69"/>
      <c r="H699" s="1"/>
      <c r="I699" s="3"/>
      <c r="J699" s="3"/>
      <c r="K699" s="3"/>
      <c r="L699" s="3"/>
      <c r="M699" s="3"/>
      <c r="N699" s="3"/>
      <c r="O699" s="3"/>
      <c r="P699" s="3"/>
      <c r="Q699" s="3"/>
      <c r="R699" s="3"/>
      <c r="S699" s="3"/>
      <c r="T699" s="3"/>
      <c r="U699" s="3"/>
      <c r="V699" s="3"/>
      <c r="W699" s="3"/>
      <c r="X699" s="3"/>
      <c r="Y699" s="3"/>
      <c r="Z699" s="3"/>
    </row>
    <row r="700" ht="15.75" customHeight="1">
      <c r="A700" s="68"/>
      <c r="B700" s="69"/>
      <c r="C700" s="69"/>
      <c r="D700" s="69"/>
      <c r="E700" s="69"/>
      <c r="F700" s="69"/>
      <c r="G700" s="69"/>
      <c r="H700" s="1"/>
      <c r="I700" s="3"/>
      <c r="J700" s="3"/>
      <c r="K700" s="3"/>
      <c r="L700" s="3"/>
      <c r="M700" s="3"/>
      <c r="N700" s="3"/>
      <c r="O700" s="3"/>
      <c r="P700" s="3"/>
      <c r="Q700" s="3"/>
      <c r="R700" s="3"/>
      <c r="S700" s="3"/>
      <c r="T700" s="3"/>
      <c r="U700" s="3"/>
      <c r="V700" s="3"/>
      <c r="W700" s="3"/>
      <c r="X700" s="3"/>
      <c r="Y700" s="3"/>
      <c r="Z700" s="3"/>
    </row>
    <row r="701" ht="15.75" customHeight="1">
      <c r="A701" s="68"/>
      <c r="B701" s="69"/>
      <c r="C701" s="69"/>
      <c r="D701" s="69"/>
      <c r="E701" s="69"/>
      <c r="F701" s="69"/>
      <c r="G701" s="69"/>
      <c r="H701" s="1"/>
      <c r="I701" s="3"/>
      <c r="J701" s="3"/>
      <c r="K701" s="3"/>
      <c r="L701" s="3"/>
      <c r="M701" s="3"/>
      <c r="N701" s="3"/>
      <c r="O701" s="3"/>
      <c r="P701" s="3"/>
      <c r="Q701" s="3"/>
      <c r="R701" s="3"/>
      <c r="S701" s="3"/>
      <c r="T701" s="3"/>
      <c r="U701" s="3"/>
      <c r="V701" s="3"/>
      <c r="W701" s="3"/>
      <c r="X701" s="3"/>
      <c r="Y701" s="3"/>
      <c r="Z701" s="3"/>
    </row>
    <row r="702" ht="15.75" customHeight="1">
      <c r="A702" s="68"/>
      <c r="B702" s="69"/>
      <c r="C702" s="69"/>
      <c r="D702" s="69"/>
      <c r="E702" s="69"/>
      <c r="F702" s="69"/>
      <c r="G702" s="69"/>
      <c r="H702" s="1"/>
      <c r="I702" s="3"/>
      <c r="J702" s="3"/>
      <c r="K702" s="3"/>
      <c r="L702" s="3"/>
      <c r="M702" s="3"/>
      <c r="N702" s="3"/>
      <c r="O702" s="3"/>
      <c r="P702" s="3"/>
      <c r="Q702" s="3"/>
      <c r="R702" s="3"/>
      <c r="S702" s="3"/>
      <c r="T702" s="3"/>
      <c r="U702" s="3"/>
      <c r="V702" s="3"/>
      <c r="W702" s="3"/>
      <c r="X702" s="3"/>
      <c r="Y702" s="3"/>
      <c r="Z702" s="3"/>
    </row>
    <row r="703" ht="15.75" customHeight="1">
      <c r="A703" s="68"/>
      <c r="B703" s="69"/>
      <c r="C703" s="69"/>
      <c r="D703" s="69"/>
      <c r="E703" s="69"/>
      <c r="F703" s="69"/>
      <c r="G703" s="69"/>
      <c r="H703" s="1"/>
      <c r="I703" s="3"/>
      <c r="J703" s="3"/>
      <c r="K703" s="3"/>
      <c r="L703" s="3"/>
      <c r="M703" s="3"/>
      <c r="N703" s="3"/>
      <c r="O703" s="3"/>
      <c r="P703" s="3"/>
      <c r="Q703" s="3"/>
      <c r="R703" s="3"/>
      <c r="S703" s="3"/>
      <c r="T703" s="3"/>
      <c r="U703" s="3"/>
      <c r="V703" s="3"/>
      <c r="W703" s="3"/>
      <c r="X703" s="3"/>
      <c r="Y703" s="3"/>
      <c r="Z703" s="3"/>
    </row>
    <row r="704" ht="15.75" customHeight="1">
      <c r="A704" s="68"/>
      <c r="B704" s="69"/>
      <c r="C704" s="69"/>
      <c r="D704" s="69"/>
      <c r="E704" s="69"/>
      <c r="F704" s="69"/>
      <c r="G704" s="69"/>
      <c r="H704" s="1"/>
      <c r="I704" s="3"/>
      <c r="J704" s="3"/>
      <c r="K704" s="3"/>
      <c r="L704" s="3"/>
      <c r="M704" s="3"/>
      <c r="N704" s="3"/>
      <c r="O704" s="3"/>
      <c r="P704" s="3"/>
      <c r="Q704" s="3"/>
      <c r="R704" s="3"/>
      <c r="S704" s="3"/>
      <c r="T704" s="3"/>
      <c r="U704" s="3"/>
      <c r="V704" s="3"/>
      <c r="W704" s="3"/>
      <c r="X704" s="3"/>
      <c r="Y704" s="3"/>
      <c r="Z704" s="3"/>
    </row>
    <row r="705" ht="15.75" customHeight="1">
      <c r="A705" s="68"/>
      <c r="B705" s="69"/>
      <c r="C705" s="69"/>
      <c r="D705" s="69"/>
      <c r="E705" s="69"/>
      <c r="F705" s="69"/>
      <c r="G705" s="69"/>
      <c r="H705" s="1"/>
      <c r="I705" s="3"/>
      <c r="J705" s="3"/>
      <c r="K705" s="3"/>
      <c r="L705" s="3"/>
      <c r="M705" s="3"/>
      <c r="N705" s="3"/>
      <c r="O705" s="3"/>
      <c r="P705" s="3"/>
      <c r="Q705" s="3"/>
      <c r="R705" s="3"/>
      <c r="S705" s="3"/>
      <c r="T705" s="3"/>
      <c r="U705" s="3"/>
      <c r="V705" s="3"/>
      <c r="W705" s="3"/>
      <c r="X705" s="3"/>
      <c r="Y705" s="3"/>
      <c r="Z705" s="3"/>
    </row>
    <row r="706" ht="15.75" customHeight="1">
      <c r="A706" s="68"/>
      <c r="B706" s="69"/>
      <c r="C706" s="69"/>
      <c r="D706" s="69"/>
      <c r="E706" s="69"/>
      <c r="F706" s="69"/>
      <c r="G706" s="69"/>
      <c r="H706" s="1"/>
      <c r="I706" s="3"/>
      <c r="J706" s="3"/>
      <c r="K706" s="3"/>
      <c r="L706" s="3"/>
      <c r="M706" s="3"/>
      <c r="N706" s="3"/>
      <c r="O706" s="3"/>
      <c r="P706" s="3"/>
      <c r="Q706" s="3"/>
      <c r="R706" s="3"/>
      <c r="S706" s="3"/>
      <c r="T706" s="3"/>
      <c r="U706" s="3"/>
      <c r="V706" s="3"/>
      <c r="W706" s="3"/>
      <c r="X706" s="3"/>
      <c r="Y706" s="3"/>
      <c r="Z706" s="3"/>
    </row>
    <row r="707" ht="15.75" customHeight="1">
      <c r="A707" s="68"/>
      <c r="B707" s="69"/>
      <c r="C707" s="69"/>
      <c r="D707" s="69"/>
      <c r="E707" s="69"/>
      <c r="F707" s="69"/>
      <c r="G707" s="69"/>
      <c r="H707" s="1"/>
      <c r="I707" s="3"/>
      <c r="J707" s="3"/>
      <c r="K707" s="3"/>
      <c r="L707" s="3"/>
      <c r="M707" s="3"/>
      <c r="N707" s="3"/>
      <c r="O707" s="3"/>
      <c r="P707" s="3"/>
      <c r="Q707" s="3"/>
      <c r="R707" s="3"/>
      <c r="S707" s="3"/>
      <c r="T707" s="3"/>
      <c r="U707" s="3"/>
      <c r="V707" s="3"/>
      <c r="W707" s="3"/>
      <c r="X707" s="3"/>
      <c r="Y707" s="3"/>
      <c r="Z707" s="3"/>
    </row>
    <row r="708" ht="15.75" customHeight="1">
      <c r="A708" s="68"/>
      <c r="B708" s="69"/>
      <c r="C708" s="69"/>
      <c r="D708" s="69"/>
      <c r="E708" s="69"/>
      <c r="F708" s="69"/>
      <c r="G708" s="69"/>
      <c r="H708" s="1"/>
      <c r="I708" s="3"/>
      <c r="J708" s="3"/>
      <c r="K708" s="3"/>
      <c r="L708" s="3"/>
      <c r="M708" s="3"/>
      <c r="N708" s="3"/>
      <c r="O708" s="3"/>
      <c r="P708" s="3"/>
      <c r="Q708" s="3"/>
      <c r="R708" s="3"/>
      <c r="S708" s="3"/>
      <c r="T708" s="3"/>
      <c r="U708" s="3"/>
      <c r="V708" s="3"/>
      <c r="W708" s="3"/>
      <c r="X708" s="3"/>
      <c r="Y708" s="3"/>
      <c r="Z708" s="3"/>
    </row>
    <row r="709" ht="15.75" customHeight="1">
      <c r="A709" s="68"/>
      <c r="B709" s="69"/>
      <c r="C709" s="69"/>
      <c r="D709" s="69"/>
      <c r="E709" s="69"/>
      <c r="F709" s="69"/>
      <c r="G709" s="69"/>
      <c r="H709" s="1"/>
      <c r="I709" s="3"/>
      <c r="J709" s="3"/>
      <c r="K709" s="3"/>
      <c r="L709" s="3"/>
      <c r="M709" s="3"/>
      <c r="N709" s="3"/>
      <c r="O709" s="3"/>
      <c r="P709" s="3"/>
      <c r="Q709" s="3"/>
      <c r="R709" s="3"/>
      <c r="S709" s="3"/>
      <c r="T709" s="3"/>
      <c r="U709" s="3"/>
      <c r="V709" s="3"/>
      <c r="W709" s="3"/>
      <c r="X709" s="3"/>
      <c r="Y709" s="3"/>
      <c r="Z709" s="3"/>
    </row>
    <row r="710" ht="15.75" customHeight="1">
      <c r="A710" s="68"/>
      <c r="B710" s="69"/>
      <c r="C710" s="69"/>
      <c r="D710" s="69"/>
      <c r="E710" s="69"/>
      <c r="F710" s="69"/>
      <c r="G710" s="69"/>
      <c r="H710" s="1"/>
      <c r="I710" s="3"/>
      <c r="J710" s="3"/>
      <c r="K710" s="3"/>
      <c r="L710" s="3"/>
      <c r="M710" s="3"/>
      <c r="N710" s="3"/>
      <c r="O710" s="3"/>
      <c r="P710" s="3"/>
      <c r="Q710" s="3"/>
      <c r="R710" s="3"/>
      <c r="S710" s="3"/>
      <c r="T710" s="3"/>
      <c r="U710" s="3"/>
      <c r="V710" s="3"/>
      <c r="W710" s="3"/>
      <c r="X710" s="3"/>
      <c r="Y710" s="3"/>
      <c r="Z710" s="3"/>
    </row>
    <row r="711" ht="15.75" customHeight="1">
      <c r="A711" s="68"/>
      <c r="B711" s="69"/>
      <c r="C711" s="69"/>
      <c r="D711" s="69"/>
      <c r="E711" s="69"/>
      <c r="F711" s="69"/>
      <c r="G711" s="69"/>
      <c r="H711" s="1"/>
      <c r="I711" s="3"/>
      <c r="J711" s="3"/>
      <c r="K711" s="3"/>
      <c r="L711" s="3"/>
      <c r="M711" s="3"/>
      <c r="N711" s="3"/>
      <c r="O711" s="3"/>
      <c r="P711" s="3"/>
      <c r="Q711" s="3"/>
      <c r="R711" s="3"/>
      <c r="S711" s="3"/>
      <c r="T711" s="3"/>
      <c r="U711" s="3"/>
      <c r="V711" s="3"/>
      <c r="W711" s="3"/>
      <c r="X711" s="3"/>
      <c r="Y711" s="3"/>
      <c r="Z711" s="3"/>
    </row>
    <row r="712" ht="15.75" customHeight="1">
      <c r="A712" s="68"/>
      <c r="B712" s="69"/>
      <c r="C712" s="69"/>
      <c r="D712" s="69"/>
      <c r="E712" s="69"/>
      <c r="F712" s="69"/>
      <c r="G712" s="69"/>
      <c r="H712" s="1"/>
      <c r="I712" s="3"/>
      <c r="J712" s="3"/>
      <c r="K712" s="3"/>
      <c r="L712" s="3"/>
      <c r="M712" s="3"/>
      <c r="N712" s="3"/>
      <c r="O712" s="3"/>
      <c r="P712" s="3"/>
      <c r="Q712" s="3"/>
      <c r="R712" s="3"/>
      <c r="S712" s="3"/>
      <c r="T712" s="3"/>
      <c r="U712" s="3"/>
      <c r="V712" s="3"/>
      <c r="W712" s="3"/>
      <c r="X712" s="3"/>
      <c r="Y712" s="3"/>
      <c r="Z712" s="3"/>
    </row>
    <row r="713" ht="15.75" customHeight="1">
      <c r="A713" s="68"/>
      <c r="B713" s="69"/>
      <c r="C713" s="69"/>
      <c r="D713" s="69"/>
      <c r="E713" s="69"/>
      <c r="F713" s="69"/>
      <c r="G713" s="69"/>
      <c r="H713" s="1"/>
      <c r="I713" s="3"/>
      <c r="J713" s="3"/>
      <c r="K713" s="3"/>
      <c r="L713" s="3"/>
      <c r="M713" s="3"/>
      <c r="N713" s="3"/>
      <c r="O713" s="3"/>
      <c r="P713" s="3"/>
      <c r="Q713" s="3"/>
      <c r="R713" s="3"/>
      <c r="S713" s="3"/>
      <c r="T713" s="3"/>
      <c r="U713" s="3"/>
      <c r="V713" s="3"/>
      <c r="W713" s="3"/>
      <c r="X713" s="3"/>
      <c r="Y713" s="3"/>
      <c r="Z713" s="3"/>
    </row>
    <row r="714" ht="15.75" customHeight="1">
      <c r="A714" s="68"/>
      <c r="B714" s="69"/>
      <c r="C714" s="69"/>
      <c r="D714" s="69"/>
      <c r="E714" s="69"/>
      <c r="F714" s="69"/>
      <c r="G714" s="69"/>
      <c r="H714" s="1"/>
      <c r="I714" s="3"/>
      <c r="J714" s="3"/>
      <c r="K714" s="3"/>
      <c r="L714" s="3"/>
      <c r="M714" s="3"/>
      <c r="N714" s="3"/>
      <c r="O714" s="3"/>
      <c r="P714" s="3"/>
      <c r="Q714" s="3"/>
      <c r="R714" s="3"/>
      <c r="S714" s="3"/>
      <c r="T714" s="3"/>
      <c r="U714" s="3"/>
      <c r="V714" s="3"/>
      <c r="W714" s="3"/>
      <c r="X714" s="3"/>
      <c r="Y714" s="3"/>
      <c r="Z714" s="3"/>
    </row>
    <row r="715" ht="15.75" customHeight="1">
      <c r="A715" s="68"/>
      <c r="B715" s="69"/>
      <c r="C715" s="69"/>
      <c r="D715" s="69"/>
      <c r="E715" s="69"/>
      <c r="F715" s="69"/>
      <c r="G715" s="69"/>
      <c r="H715" s="1"/>
      <c r="I715" s="3"/>
      <c r="J715" s="3"/>
      <c r="K715" s="3"/>
      <c r="L715" s="3"/>
      <c r="M715" s="3"/>
      <c r="N715" s="3"/>
      <c r="O715" s="3"/>
      <c r="P715" s="3"/>
      <c r="Q715" s="3"/>
      <c r="R715" s="3"/>
      <c r="S715" s="3"/>
      <c r="T715" s="3"/>
      <c r="U715" s="3"/>
      <c r="V715" s="3"/>
      <c r="W715" s="3"/>
      <c r="X715" s="3"/>
      <c r="Y715" s="3"/>
      <c r="Z715" s="3"/>
    </row>
    <row r="716" ht="15.75" customHeight="1">
      <c r="A716" s="68"/>
      <c r="B716" s="69"/>
      <c r="C716" s="69"/>
      <c r="D716" s="69"/>
      <c r="E716" s="69"/>
      <c r="F716" s="69"/>
      <c r="G716" s="69"/>
      <c r="H716" s="1"/>
      <c r="I716" s="3"/>
      <c r="J716" s="3"/>
      <c r="K716" s="3"/>
      <c r="L716" s="3"/>
      <c r="M716" s="3"/>
      <c r="N716" s="3"/>
      <c r="O716" s="3"/>
      <c r="P716" s="3"/>
      <c r="Q716" s="3"/>
      <c r="R716" s="3"/>
      <c r="S716" s="3"/>
      <c r="T716" s="3"/>
      <c r="U716" s="3"/>
      <c r="V716" s="3"/>
      <c r="W716" s="3"/>
      <c r="X716" s="3"/>
      <c r="Y716" s="3"/>
      <c r="Z716" s="3"/>
    </row>
    <row r="717" ht="15.75" customHeight="1">
      <c r="A717" s="68"/>
      <c r="B717" s="69"/>
      <c r="C717" s="69"/>
      <c r="D717" s="69"/>
      <c r="E717" s="69"/>
      <c r="F717" s="69"/>
      <c r="G717" s="69"/>
      <c r="H717" s="1"/>
      <c r="I717" s="3"/>
      <c r="J717" s="3"/>
      <c r="K717" s="3"/>
      <c r="L717" s="3"/>
      <c r="M717" s="3"/>
      <c r="N717" s="3"/>
      <c r="O717" s="3"/>
      <c r="P717" s="3"/>
      <c r="Q717" s="3"/>
      <c r="R717" s="3"/>
      <c r="S717" s="3"/>
      <c r="T717" s="3"/>
      <c r="U717" s="3"/>
      <c r="V717" s="3"/>
      <c r="W717" s="3"/>
      <c r="X717" s="3"/>
      <c r="Y717" s="3"/>
      <c r="Z717" s="3"/>
    </row>
    <row r="718" ht="15.75" customHeight="1">
      <c r="A718" s="68"/>
      <c r="B718" s="69"/>
      <c r="C718" s="69"/>
      <c r="D718" s="69"/>
      <c r="E718" s="69"/>
      <c r="F718" s="69"/>
      <c r="G718" s="69"/>
      <c r="H718" s="1"/>
      <c r="I718" s="3"/>
      <c r="J718" s="3"/>
      <c r="K718" s="3"/>
      <c r="L718" s="3"/>
      <c r="M718" s="3"/>
      <c r="N718" s="3"/>
      <c r="O718" s="3"/>
      <c r="P718" s="3"/>
      <c r="Q718" s="3"/>
      <c r="R718" s="3"/>
      <c r="S718" s="3"/>
      <c r="T718" s="3"/>
      <c r="U718" s="3"/>
      <c r="V718" s="3"/>
      <c r="W718" s="3"/>
      <c r="X718" s="3"/>
      <c r="Y718" s="3"/>
      <c r="Z718" s="3"/>
    </row>
    <row r="719" ht="15.75" customHeight="1">
      <c r="A719" s="68"/>
      <c r="B719" s="69"/>
      <c r="C719" s="69"/>
      <c r="D719" s="69"/>
      <c r="E719" s="69"/>
      <c r="F719" s="69"/>
      <c r="G719" s="69"/>
      <c r="H719" s="1"/>
      <c r="I719" s="3"/>
      <c r="J719" s="3"/>
      <c r="K719" s="3"/>
      <c r="L719" s="3"/>
      <c r="M719" s="3"/>
      <c r="N719" s="3"/>
      <c r="O719" s="3"/>
      <c r="P719" s="3"/>
      <c r="Q719" s="3"/>
      <c r="R719" s="3"/>
      <c r="S719" s="3"/>
      <c r="T719" s="3"/>
      <c r="U719" s="3"/>
      <c r="V719" s="3"/>
      <c r="W719" s="3"/>
      <c r="X719" s="3"/>
      <c r="Y719" s="3"/>
      <c r="Z719" s="3"/>
    </row>
    <row r="720" ht="15.75" customHeight="1">
      <c r="A720" s="68"/>
      <c r="B720" s="69"/>
      <c r="C720" s="69"/>
      <c r="D720" s="69"/>
      <c r="E720" s="69"/>
      <c r="F720" s="69"/>
      <c r="G720" s="69"/>
      <c r="H720" s="1"/>
      <c r="I720" s="3"/>
      <c r="J720" s="3"/>
      <c r="K720" s="3"/>
      <c r="L720" s="3"/>
      <c r="M720" s="3"/>
      <c r="N720" s="3"/>
      <c r="O720" s="3"/>
      <c r="P720" s="3"/>
      <c r="Q720" s="3"/>
      <c r="R720" s="3"/>
      <c r="S720" s="3"/>
      <c r="T720" s="3"/>
      <c r="U720" s="3"/>
      <c r="V720" s="3"/>
      <c r="W720" s="3"/>
      <c r="X720" s="3"/>
      <c r="Y720" s="3"/>
      <c r="Z720" s="3"/>
    </row>
    <row r="721" ht="15.75" customHeight="1">
      <c r="A721" s="68"/>
      <c r="B721" s="69"/>
      <c r="C721" s="69"/>
      <c r="D721" s="69"/>
      <c r="E721" s="69"/>
      <c r="F721" s="69"/>
      <c r="G721" s="69"/>
      <c r="H721" s="1"/>
      <c r="I721" s="3"/>
      <c r="J721" s="3"/>
      <c r="K721" s="3"/>
      <c r="L721" s="3"/>
      <c r="M721" s="3"/>
      <c r="N721" s="3"/>
      <c r="O721" s="3"/>
      <c r="P721" s="3"/>
      <c r="Q721" s="3"/>
      <c r="R721" s="3"/>
      <c r="S721" s="3"/>
      <c r="T721" s="3"/>
      <c r="U721" s="3"/>
      <c r="V721" s="3"/>
      <c r="W721" s="3"/>
      <c r="X721" s="3"/>
      <c r="Y721" s="3"/>
      <c r="Z721" s="3"/>
    </row>
    <row r="722" ht="15.75" customHeight="1">
      <c r="A722" s="68"/>
      <c r="B722" s="69"/>
      <c r="C722" s="69"/>
      <c r="D722" s="69"/>
      <c r="E722" s="69"/>
      <c r="F722" s="69"/>
      <c r="G722" s="69"/>
      <c r="H722" s="1"/>
      <c r="I722" s="3"/>
      <c r="J722" s="3"/>
      <c r="K722" s="3"/>
      <c r="L722" s="3"/>
      <c r="M722" s="3"/>
      <c r="N722" s="3"/>
      <c r="O722" s="3"/>
      <c r="P722" s="3"/>
      <c r="Q722" s="3"/>
      <c r="R722" s="3"/>
      <c r="S722" s="3"/>
      <c r="T722" s="3"/>
      <c r="U722" s="3"/>
      <c r="V722" s="3"/>
      <c r="W722" s="3"/>
      <c r="X722" s="3"/>
      <c r="Y722" s="3"/>
      <c r="Z722" s="3"/>
    </row>
    <row r="723" ht="15.75" customHeight="1">
      <c r="A723" s="68"/>
      <c r="B723" s="69"/>
      <c r="C723" s="69"/>
      <c r="D723" s="69"/>
      <c r="E723" s="69"/>
      <c r="F723" s="69"/>
      <c r="G723" s="69"/>
      <c r="H723" s="1"/>
      <c r="I723" s="3"/>
      <c r="J723" s="3"/>
      <c r="K723" s="3"/>
      <c r="L723" s="3"/>
      <c r="M723" s="3"/>
      <c r="N723" s="3"/>
      <c r="O723" s="3"/>
      <c r="P723" s="3"/>
      <c r="Q723" s="3"/>
      <c r="R723" s="3"/>
      <c r="S723" s="3"/>
      <c r="T723" s="3"/>
      <c r="U723" s="3"/>
      <c r="V723" s="3"/>
      <c r="W723" s="3"/>
      <c r="X723" s="3"/>
      <c r="Y723" s="3"/>
      <c r="Z723" s="3"/>
    </row>
    <row r="724" ht="15.75" customHeight="1">
      <c r="A724" s="68"/>
      <c r="B724" s="69"/>
      <c r="C724" s="69"/>
      <c r="D724" s="69"/>
      <c r="E724" s="69"/>
      <c r="F724" s="69"/>
      <c r="G724" s="69"/>
      <c r="H724" s="1"/>
      <c r="I724" s="3"/>
      <c r="J724" s="3"/>
      <c r="K724" s="3"/>
      <c r="L724" s="3"/>
      <c r="M724" s="3"/>
      <c r="N724" s="3"/>
      <c r="O724" s="3"/>
      <c r="P724" s="3"/>
      <c r="Q724" s="3"/>
      <c r="R724" s="3"/>
      <c r="S724" s="3"/>
      <c r="T724" s="3"/>
      <c r="U724" s="3"/>
      <c r="V724" s="3"/>
      <c r="W724" s="3"/>
      <c r="X724" s="3"/>
      <c r="Y724" s="3"/>
      <c r="Z724" s="3"/>
    </row>
    <row r="725" ht="15.75" customHeight="1">
      <c r="A725" s="68"/>
      <c r="B725" s="69"/>
      <c r="C725" s="69"/>
      <c r="D725" s="69"/>
      <c r="E725" s="69"/>
      <c r="F725" s="69"/>
      <c r="G725" s="69"/>
      <c r="H725" s="1"/>
      <c r="I725" s="3"/>
      <c r="J725" s="3"/>
      <c r="K725" s="3"/>
      <c r="L725" s="3"/>
      <c r="M725" s="3"/>
      <c r="N725" s="3"/>
      <c r="O725" s="3"/>
      <c r="P725" s="3"/>
      <c r="Q725" s="3"/>
      <c r="R725" s="3"/>
      <c r="S725" s="3"/>
      <c r="T725" s="3"/>
      <c r="U725" s="3"/>
      <c r="V725" s="3"/>
      <c r="W725" s="3"/>
      <c r="X725" s="3"/>
      <c r="Y725" s="3"/>
      <c r="Z725" s="3"/>
    </row>
    <row r="726" ht="15.75" customHeight="1">
      <c r="A726" s="68"/>
      <c r="B726" s="69"/>
      <c r="C726" s="69"/>
      <c r="D726" s="69"/>
      <c r="E726" s="69"/>
      <c r="F726" s="69"/>
      <c r="G726" s="69"/>
      <c r="H726" s="1"/>
      <c r="I726" s="3"/>
      <c r="J726" s="3"/>
      <c r="K726" s="3"/>
      <c r="L726" s="3"/>
      <c r="M726" s="3"/>
      <c r="N726" s="3"/>
      <c r="O726" s="3"/>
      <c r="P726" s="3"/>
      <c r="Q726" s="3"/>
      <c r="R726" s="3"/>
      <c r="S726" s="3"/>
      <c r="T726" s="3"/>
      <c r="U726" s="3"/>
      <c r="V726" s="3"/>
      <c r="W726" s="3"/>
      <c r="X726" s="3"/>
      <c r="Y726" s="3"/>
      <c r="Z726" s="3"/>
    </row>
    <row r="727" ht="15.75" customHeight="1">
      <c r="A727" s="68"/>
      <c r="B727" s="69"/>
      <c r="C727" s="69"/>
      <c r="D727" s="69"/>
      <c r="E727" s="69"/>
      <c r="F727" s="69"/>
      <c r="G727" s="69"/>
      <c r="H727" s="1"/>
      <c r="I727" s="3"/>
      <c r="J727" s="3"/>
      <c r="K727" s="3"/>
      <c r="L727" s="3"/>
      <c r="M727" s="3"/>
      <c r="N727" s="3"/>
      <c r="O727" s="3"/>
      <c r="P727" s="3"/>
      <c r="Q727" s="3"/>
      <c r="R727" s="3"/>
      <c r="S727" s="3"/>
      <c r="T727" s="3"/>
      <c r="U727" s="3"/>
      <c r="V727" s="3"/>
      <c r="W727" s="3"/>
      <c r="X727" s="3"/>
      <c r="Y727" s="3"/>
      <c r="Z727" s="3"/>
    </row>
    <row r="728" ht="15.75" customHeight="1">
      <c r="A728" s="68"/>
      <c r="B728" s="69"/>
      <c r="C728" s="69"/>
      <c r="D728" s="69"/>
      <c r="E728" s="69"/>
      <c r="F728" s="69"/>
      <c r="G728" s="69"/>
      <c r="H728" s="1"/>
      <c r="I728" s="3"/>
      <c r="J728" s="3"/>
      <c r="K728" s="3"/>
      <c r="L728" s="3"/>
      <c r="M728" s="3"/>
      <c r="N728" s="3"/>
      <c r="O728" s="3"/>
      <c r="P728" s="3"/>
      <c r="Q728" s="3"/>
      <c r="R728" s="3"/>
      <c r="S728" s="3"/>
      <c r="T728" s="3"/>
      <c r="U728" s="3"/>
      <c r="V728" s="3"/>
      <c r="W728" s="3"/>
      <c r="X728" s="3"/>
      <c r="Y728" s="3"/>
      <c r="Z728" s="3"/>
    </row>
    <row r="729" ht="15.75" customHeight="1">
      <c r="A729" s="68"/>
      <c r="B729" s="69"/>
      <c r="C729" s="69"/>
      <c r="D729" s="69"/>
      <c r="E729" s="69"/>
      <c r="F729" s="69"/>
      <c r="G729" s="69"/>
      <c r="H729" s="1"/>
      <c r="I729" s="3"/>
      <c r="J729" s="3"/>
      <c r="K729" s="3"/>
      <c r="L729" s="3"/>
      <c r="M729" s="3"/>
      <c r="N729" s="3"/>
      <c r="O729" s="3"/>
      <c r="P729" s="3"/>
      <c r="Q729" s="3"/>
      <c r="R729" s="3"/>
      <c r="S729" s="3"/>
      <c r="T729" s="3"/>
      <c r="U729" s="3"/>
      <c r="V729" s="3"/>
      <c r="W729" s="3"/>
      <c r="X729" s="3"/>
      <c r="Y729" s="3"/>
      <c r="Z729" s="3"/>
    </row>
    <row r="730" ht="15.75" customHeight="1">
      <c r="A730" s="68"/>
      <c r="B730" s="69"/>
      <c r="C730" s="69"/>
      <c r="D730" s="69"/>
      <c r="E730" s="69"/>
      <c r="F730" s="69"/>
      <c r="G730" s="69"/>
      <c r="H730" s="1"/>
      <c r="I730" s="3"/>
      <c r="J730" s="3"/>
      <c r="K730" s="3"/>
      <c r="L730" s="3"/>
      <c r="M730" s="3"/>
      <c r="N730" s="3"/>
      <c r="O730" s="3"/>
      <c r="P730" s="3"/>
      <c r="Q730" s="3"/>
      <c r="R730" s="3"/>
      <c r="S730" s="3"/>
      <c r="T730" s="3"/>
      <c r="U730" s="3"/>
      <c r="V730" s="3"/>
      <c r="W730" s="3"/>
      <c r="X730" s="3"/>
      <c r="Y730" s="3"/>
      <c r="Z730" s="3"/>
    </row>
    <row r="731" ht="15.75" customHeight="1">
      <c r="A731" s="68"/>
      <c r="B731" s="69"/>
      <c r="C731" s="69"/>
      <c r="D731" s="69"/>
      <c r="E731" s="69"/>
      <c r="F731" s="69"/>
      <c r="G731" s="69"/>
      <c r="H731" s="1"/>
      <c r="I731" s="3"/>
      <c r="J731" s="3"/>
      <c r="K731" s="3"/>
      <c r="L731" s="3"/>
      <c r="M731" s="3"/>
      <c r="N731" s="3"/>
      <c r="O731" s="3"/>
      <c r="P731" s="3"/>
      <c r="Q731" s="3"/>
      <c r="R731" s="3"/>
      <c r="S731" s="3"/>
      <c r="T731" s="3"/>
      <c r="U731" s="3"/>
      <c r="V731" s="3"/>
      <c r="W731" s="3"/>
      <c r="X731" s="3"/>
      <c r="Y731" s="3"/>
      <c r="Z731" s="3"/>
    </row>
    <row r="732" ht="15.75" customHeight="1">
      <c r="A732" s="68"/>
      <c r="B732" s="69"/>
      <c r="C732" s="69"/>
      <c r="D732" s="69"/>
      <c r="E732" s="69"/>
      <c r="F732" s="69"/>
      <c r="G732" s="69"/>
      <c r="H732" s="1"/>
      <c r="I732" s="3"/>
      <c r="J732" s="3"/>
      <c r="K732" s="3"/>
      <c r="L732" s="3"/>
      <c r="M732" s="3"/>
      <c r="N732" s="3"/>
      <c r="O732" s="3"/>
      <c r="P732" s="3"/>
      <c r="Q732" s="3"/>
      <c r="R732" s="3"/>
      <c r="S732" s="3"/>
      <c r="T732" s="3"/>
      <c r="U732" s="3"/>
      <c r="V732" s="3"/>
      <c r="W732" s="3"/>
      <c r="X732" s="3"/>
      <c r="Y732" s="3"/>
      <c r="Z732" s="3"/>
    </row>
    <row r="733" ht="15.75" customHeight="1">
      <c r="A733" s="68"/>
      <c r="B733" s="69"/>
      <c r="C733" s="69"/>
      <c r="D733" s="69"/>
      <c r="E733" s="69"/>
      <c r="F733" s="69"/>
      <c r="G733" s="69"/>
      <c r="H733" s="1"/>
      <c r="I733" s="3"/>
      <c r="J733" s="3"/>
      <c r="K733" s="3"/>
      <c r="L733" s="3"/>
      <c r="M733" s="3"/>
      <c r="N733" s="3"/>
      <c r="O733" s="3"/>
      <c r="P733" s="3"/>
      <c r="Q733" s="3"/>
      <c r="R733" s="3"/>
      <c r="S733" s="3"/>
      <c r="T733" s="3"/>
      <c r="U733" s="3"/>
      <c r="V733" s="3"/>
      <c r="W733" s="3"/>
      <c r="X733" s="3"/>
      <c r="Y733" s="3"/>
      <c r="Z733" s="3"/>
    </row>
    <row r="734" ht="15.75" customHeight="1">
      <c r="A734" s="68"/>
      <c r="B734" s="69"/>
      <c r="C734" s="69"/>
      <c r="D734" s="69"/>
      <c r="E734" s="69"/>
      <c r="F734" s="69"/>
      <c r="G734" s="69"/>
      <c r="H734" s="1"/>
      <c r="I734" s="3"/>
      <c r="J734" s="3"/>
      <c r="K734" s="3"/>
      <c r="L734" s="3"/>
      <c r="M734" s="3"/>
      <c r="N734" s="3"/>
      <c r="O734" s="3"/>
      <c r="P734" s="3"/>
      <c r="Q734" s="3"/>
      <c r="R734" s="3"/>
      <c r="S734" s="3"/>
      <c r="T734" s="3"/>
      <c r="U734" s="3"/>
      <c r="V734" s="3"/>
      <c r="W734" s="3"/>
      <c r="X734" s="3"/>
      <c r="Y734" s="3"/>
      <c r="Z734" s="3"/>
    </row>
    <row r="735" ht="15.75" customHeight="1">
      <c r="A735" s="68"/>
      <c r="B735" s="69"/>
      <c r="C735" s="69"/>
      <c r="D735" s="69"/>
      <c r="E735" s="69"/>
      <c r="F735" s="69"/>
      <c r="G735" s="69"/>
      <c r="H735" s="1"/>
      <c r="I735" s="3"/>
      <c r="J735" s="3"/>
      <c r="K735" s="3"/>
      <c r="L735" s="3"/>
      <c r="M735" s="3"/>
      <c r="N735" s="3"/>
      <c r="O735" s="3"/>
      <c r="P735" s="3"/>
      <c r="Q735" s="3"/>
      <c r="R735" s="3"/>
      <c r="S735" s="3"/>
      <c r="T735" s="3"/>
      <c r="U735" s="3"/>
      <c r="V735" s="3"/>
      <c r="W735" s="3"/>
      <c r="X735" s="3"/>
      <c r="Y735" s="3"/>
      <c r="Z735" s="3"/>
    </row>
    <row r="736" ht="15.75" customHeight="1">
      <c r="A736" s="68"/>
      <c r="B736" s="69"/>
      <c r="C736" s="69"/>
      <c r="D736" s="69"/>
      <c r="E736" s="69"/>
      <c r="F736" s="69"/>
      <c r="G736" s="69"/>
      <c r="H736" s="1"/>
      <c r="I736" s="3"/>
      <c r="J736" s="3"/>
      <c r="K736" s="3"/>
      <c r="L736" s="3"/>
      <c r="M736" s="3"/>
      <c r="N736" s="3"/>
      <c r="O736" s="3"/>
      <c r="P736" s="3"/>
      <c r="Q736" s="3"/>
      <c r="R736" s="3"/>
      <c r="S736" s="3"/>
      <c r="T736" s="3"/>
      <c r="U736" s="3"/>
      <c r="V736" s="3"/>
      <c r="W736" s="3"/>
      <c r="X736" s="3"/>
      <c r="Y736" s="3"/>
      <c r="Z736" s="3"/>
    </row>
    <row r="737" ht="15.75" customHeight="1">
      <c r="A737" s="68"/>
      <c r="B737" s="69"/>
      <c r="C737" s="69"/>
      <c r="D737" s="69"/>
      <c r="E737" s="69"/>
      <c r="F737" s="69"/>
      <c r="G737" s="69"/>
      <c r="H737" s="1"/>
      <c r="I737" s="3"/>
      <c r="J737" s="3"/>
      <c r="K737" s="3"/>
      <c r="L737" s="3"/>
      <c r="M737" s="3"/>
      <c r="N737" s="3"/>
      <c r="O737" s="3"/>
      <c r="P737" s="3"/>
      <c r="Q737" s="3"/>
      <c r="R737" s="3"/>
      <c r="S737" s="3"/>
      <c r="T737" s="3"/>
      <c r="U737" s="3"/>
      <c r="V737" s="3"/>
      <c r="W737" s="3"/>
      <c r="X737" s="3"/>
      <c r="Y737" s="3"/>
      <c r="Z737" s="3"/>
    </row>
    <row r="738" ht="15.75" customHeight="1">
      <c r="A738" s="68"/>
      <c r="B738" s="69"/>
      <c r="C738" s="69"/>
      <c r="D738" s="69"/>
      <c r="E738" s="69"/>
      <c r="F738" s="69"/>
      <c r="G738" s="69"/>
      <c r="H738" s="1"/>
      <c r="I738" s="3"/>
      <c r="J738" s="3"/>
      <c r="K738" s="3"/>
      <c r="L738" s="3"/>
      <c r="M738" s="3"/>
      <c r="N738" s="3"/>
      <c r="O738" s="3"/>
      <c r="P738" s="3"/>
      <c r="Q738" s="3"/>
      <c r="R738" s="3"/>
      <c r="S738" s="3"/>
      <c r="T738" s="3"/>
      <c r="U738" s="3"/>
      <c r="V738" s="3"/>
      <c r="W738" s="3"/>
      <c r="X738" s="3"/>
      <c r="Y738" s="3"/>
      <c r="Z738" s="3"/>
    </row>
    <row r="739" ht="15.75" customHeight="1">
      <c r="A739" s="68"/>
      <c r="B739" s="69"/>
      <c r="C739" s="69"/>
      <c r="D739" s="69"/>
      <c r="E739" s="69"/>
      <c r="F739" s="69"/>
      <c r="G739" s="69"/>
      <c r="H739" s="1"/>
      <c r="I739" s="3"/>
      <c r="J739" s="3"/>
      <c r="K739" s="3"/>
      <c r="L739" s="3"/>
      <c r="M739" s="3"/>
      <c r="N739" s="3"/>
      <c r="O739" s="3"/>
      <c r="P739" s="3"/>
      <c r="Q739" s="3"/>
      <c r="R739" s="3"/>
      <c r="S739" s="3"/>
      <c r="T739" s="3"/>
      <c r="U739" s="3"/>
      <c r="V739" s="3"/>
      <c r="W739" s="3"/>
      <c r="X739" s="3"/>
      <c r="Y739" s="3"/>
      <c r="Z739" s="3"/>
    </row>
    <row r="740" ht="15.75" customHeight="1">
      <c r="A740" s="68"/>
      <c r="B740" s="69"/>
      <c r="C740" s="69"/>
      <c r="D740" s="69"/>
      <c r="E740" s="69"/>
      <c r="F740" s="69"/>
      <c r="G740" s="69"/>
      <c r="H740" s="1"/>
      <c r="I740" s="3"/>
      <c r="J740" s="3"/>
      <c r="K740" s="3"/>
      <c r="L740" s="3"/>
      <c r="M740" s="3"/>
      <c r="N740" s="3"/>
      <c r="O740" s="3"/>
      <c r="P740" s="3"/>
      <c r="Q740" s="3"/>
      <c r="R740" s="3"/>
      <c r="S740" s="3"/>
      <c r="T740" s="3"/>
      <c r="U740" s="3"/>
      <c r="V740" s="3"/>
      <c r="W740" s="3"/>
      <c r="X740" s="3"/>
      <c r="Y740" s="3"/>
      <c r="Z740" s="3"/>
    </row>
    <row r="741" ht="15.75" customHeight="1">
      <c r="A741" s="68"/>
      <c r="B741" s="69"/>
      <c r="C741" s="69"/>
      <c r="D741" s="69"/>
      <c r="E741" s="69"/>
      <c r="F741" s="69"/>
      <c r="G741" s="69"/>
      <c r="H741" s="1"/>
      <c r="I741" s="3"/>
      <c r="J741" s="3"/>
      <c r="K741" s="3"/>
      <c r="L741" s="3"/>
      <c r="M741" s="3"/>
      <c r="N741" s="3"/>
      <c r="O741" s="3"/>
      <c r="P741" s="3"/>
      <c r="Q741" s="3"/>
      <c r="R741" s="3"/>
      <c r="S741" s="3"/>
      <c r="T741" s="3"/>
      <c r="U741" s="3"/>
      <c r="V741" s="3"/>
      <c r="W741" s="3"/>
      <c r="X741" s="3"/>
      <c r="Y741" s="3"/>
      <c r="Z741" s="3"/>
    </row>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7">
    <mergeCell ref="A2:K2"/>
    <mergeCell ref="A4:K4"/>
    <mergeCell ref="A5:K5"/>
    <mergeCell ref="A6:K6"/>
    <mergeCell ref="A7:K7"/>
    <mergeCell ref="A8:K8"/>
    <mergeCell ref="A9:K9"/>
    <mergeCell ref="E344:E345"/>
    <mergeCell ref="F344:F345"/>
    <mergeCell ref="G344:G345"/>
    <mergeCell ref="H344:H345"/>
    <mergeCell ref="I344:I345"/>
    <mergeCell ref="J344:J345"/>
    <mergeCell ref="A10:K10"/>
    <mergeCell ref="A11:K11"/>
    <mergeCell ref="A12:K12"/>
    <mergeCell ref="B344:B357"/>
    <mergeCell ref="C344:C357"/>
    <mergeCell ref="D344:D345"/>
    <mergeCell ref="K344:K345"/>
    <mergeCell ref="A344:A357"/>
    <mergeCell ref="A358:A360"/>
    <mergeCell ref="B358:B360"/>
    <mergeCell ref="C358:C360"/>
    <mergeCell ref="A361:A362"/>
    <mergeCell ref="B361:B362"/>
    <mergeCell ref="C361:C362"/>
    <mergeCell ref="B373:B375"/>
    <mergeCell ref="C373:C375"/>
    <mergeCell ref="A541:H541"/>
    <mergeCell ref="A363:A368"/>
    <mergeCell ref="B363:B368"/>
    <mergeCell ref="C363:C368"/>
    <mergeCell ref="A369:A371"/>
    <mergeCell ref="B369:B371"/>
    <mergeCell ref="C369:C371"/>
    <mergeCell ref="A373:A375"/>
  </mergeCells>
  <hyperlinks>
    <hyperlink r:id="rId1" ref="E32"/>
    <hyperlink r:id="rId2" ref="E33"/>
    <hyperlink r:id="rId3" ref="E39"/>
    <hyperlink r:id="rId4" ref="E41"/>
    <hyperlink r:id="rId5" ref="E46"/>
    <hyperlink r:id="rId6" ref="E47"/>
    <hyperlink r:id="rId7" ref="E48"/>
    <hyperlink r:id="rId8" ref="E49"/>
    <hyperlink r:id="rId9" ref="E50"/>
    <hyperlink r:id="rId10" location="v=onepage&amp;q&amp;f=false" ref="E51"/>
    <hyperlink r:id="rId11" location="v=onepage&amp;q&amp;f=false" ref="E52"/>
    <hyperlink r:id="rId12" ref="E53"/>
    <hyperlink r:id="rId13" ref="E54"/>
    <hyperlink r:id="rId14" ref="E55"/>
    <hyperlink r:id="rId15" ref="E56"/>
    <hyperlink r:id="rId16" ref="E57"/>
    <hyperlink r:id="rId17" ref="F57"/>
    <hyperlink r:id="rId18" ref="D64"/>
    <hyperlink r:id="rId19" ref="F64"/>
    <hyperlink r:id="rId20" ref="E65"/>
    <hyperlink r:id="rId21" ref="E66"/>
    <hyperlink r:id="rId22" ref="E67"/>
    <hyperlink r:id="rId23" ref="E68"/>
    <hyperlink r:id="rId24" ref="E69"/>
    <hyperlink r:id="rId25" ref="E70"/>
    <hyperlink r:id="rId26" ref="E71"/>
    <hyperlink r:id="rId27" ref="E72"/>
    <hyperlink r:id="rId28" ref="E73"/>
    <hyperlink r:id="rId29" ref="E75"/>
    <hyperlink r:id="rId30" ref="E76"/>
    <hyperlink r:id="rId31" ref="E77"/>
    <hyperlink r:id="rId32" location="page=65" ref="E78"/>
    <hyperlink r:id="rId33" ref="E79"/>
    <hyperlink r:id="rId34" ref="E80"/>
    <hyperlink r:id="rId35" ref="E81"/>
    <hyperlink r:id="rId36" ref="E82"/>
    <hyperlink r:id="rId37" ref="E83"/>
    <hyperlink r:id="rId38" ref="E84"/>
    <hyperlink r:id="rId39" ref="E85"/>
    <hyperlink r:id="rId40" ref="E86"/>
    <hyperlink r:id="rId41" ref="E87"/>
    <hyperlink r:id="rId42" ref="E88"/>
    <hyperlink r:id="rId43" ref="E89"/>
    <hyperlink r:id="rId44" ref="E90"/>
    <hyperlink r:id="rId45" ref="E91"/>
    <hyperlink r:id="rId46" ref="E92"/>
    <hyperlink r:id="rId47" ref="E93"/>
    <hyperlink r:id="rId48" ref="D95"/>
    <hyperlink r:id="rId49" ref="E97"/>
    <hyperlink r:id="rId50" ref="E98"/>
    <hyperlink r:id="rId51" ref="E99"/>
    <hyperlink r:id="rId52" location="page=301" ref="E100"/>
    <hyperlink r:id="rId53" ref="E101"/>
    <hyperlink r:id="rId54" ref="E102"/>
    <hyperlink r:id="rId55" ref="E103"/>
    <hyperlink r:id="rId56" ref="E104"/>
    <hyperlink r:id="rId57" ref="E105"/>
    <hyperlink r:id="rId58" ref="E106"/>
    <hyperlink r:id="rId59" ref="E107"/>
    <hyperlink r:id="rId60" ref="E108"/>
    <hyperlink r:id="rId61" ref="E109"/>
    <hyperlink r:id="rId62" ref="E110"/>
    <hyperlink r:id="rId63" ref="E111"/>
    <hyperlink r:id="rId64" ref="E112"/>
    <hyperlink r:id="rId65" location="page=301" ref="E113"/>
    <hyperlink r:id="rId66" ref="E114"/>
    <hyperlink r:id="rId67" ref="E115"/>
    <hyperlink r:id="rId68" ref="E116"/>
    <hyperlink r:id="rId69" ref="E117"/>
    <hyperlink r:id="rId70" ref="E118"/>
    <hyperlink r:id="rId71" ref="F118"/>
    <hyperlink r:id="rId72" ref="E119"/>
    <hyperlink r:id="rId73" ref="E120"/>
    <hyperlink r:id="rId74" ref="E169"/>
    <hyperlink r:id="rId75" ref="E170"/>
    <hyperlink r:id="rId76" ref="E171"/>
    <hyperlink r:id="rId77" ref="E172"/>
    <hyperlink r:id="rId78" ref="E173"/>
    <hyperlink r:id="rId79" ref="E174"/>
    <hyperlink r:id="rId80" ref="E175"/>
    <hyperlink r:id="rId81" ref="E176"/>
    <hyperlink r:id="rId82" ref="E177"/>
    <hyperlink r:id="rId83" ref="E178"/>
    <hyperlink r:id="rId84" ref="E183"/>
    <hyperlink r:id="rId85" ref="E184"/>
    <hyperlink r:id="rId86" ref="E185"/>
    <hyperlink r:id="rId87" ref="E187"/>
    <hyperlink r:id="rId88" ref="E189"/>
    <hyperlink r:id="rId89" ref="E190"/>
    <hyperlink r:id="rId90" ref="E191"/>
    <hyperlink r:id="rId91" ref="E198"/>
    <hyperlink r:id="rId92" ref="E199"/>
    <hyperlink r:id="rId93" ref="E200"/>
    <hyperlink r:id="rId94" ref="E202"/>
    <hyperlink r:id="rId95" ref="E204"/>
    <hyperlink r:id="rId96" ref="E207"/>
    <hyperlink r:id="rId97" ref="E210"/>
    <hyperlink r:id="rId98" ref="E211"/>
    <hyperlink r:id="rId99" ref="E213"/>
    <hyperlink r:id="rId100" ref="E215"/>
    <hyperlink r:id="rId101" ref="E219"/>
    <hyperlink r:id="rId102" ref="E220"/>
    <hyperlink r:id="rId103" ref="E223"/>
    <hyperlink r:id="rId104" location="page=254" ref="E225"/>
    <hyperlink r:id="rId105" ref="E228"/>
    <hyperlink r:id="rId106" ref="E234"/>
    <hyperlink r:id="rId107" ref="E321"/>
    <hyperlink r:id="rId108" ref="E322"/>
    <hyperlink r:id="rId109" ref="E324"/>
    <hyperlink r:id="rId110" location="page=130" ref="E325"/>
    <hyperlink r:id="rId111" ref="E326"/>
    <hyperlink r:id="rId112" ref="E327"/>
    <hyperlink r:id="rId113" ref="E328"/>
    <hyperlink r:id="rId114" ref="E329"/>
    <hyperlink r:id="rId115" ref="E330"/>
    <hyperlink r:id="rId116" ref="E335"/>
    <hyperlink r:id="rId117" ref="E336"/>
    <hyperlink r:id="rId118" ref="E338"/>
    <hyperlink r:id="rId119" ref="E339"/>
    <hyperlink r:id="rId120" ref="E340"/>
    <hyperlink r:id="rId121" location="more-943" ref="E341"/>
    <hyperlink r:id="rId122" ref="E342"/>
    <hyperlink r:id="rId123" ref="E343"/>
    <hyperlink r:id="rId124" ref="E344"/>
    <hyperlink r:id="rId125" ref="E346"/>
    <hyperlink r:id="rId126" ref="E347"/>
    <hyperlink r:id="rId127" ref="E348"/>
    <hyperlink r:id="rId128" ref="E349"/>
    <hyperlink r:id="rId129" ref="E350"/>
    <hyperlink r:id="rId130" ref="E351"/>
    <hyperlink r:id="rId131" ref="E352"/>
    <hyperlink r:id="rId132" ref="E353"/>
    <hyperlink r:id="rId133" ref="E354"/>
    <hyperlink r:id="rId134" ref="E355"/>
    <hyperlink r:id="rId135" ref="E356"/>
    <hyperlink r:id="rId136" ref="E357"/>
    <hyperlink r:id="rId137" ref="E358"/>
    <hyperlink r:id="rId138" ref="E359"/>
    <hyperlink r:id="rId139" ref="E360"/>
    <hyperlink r:id="rId140" ref="E361"/>
    <hyperlink r:id="rId141" ref="E362"/>
    <hyperlink r:id="rId142" ref="E363"/>
    <hyperlink r:id="rId143" ref="E364"/>
    <hyperlink r:id="rId144" ref="E365"/>
    <hyperlink r:id="rId145" ref="E366"/>
    <hyperlink r:id="rId146" ref="E367"/>
    <hyperlink r:id="rId147" ref="E368"/>
    <hyperlink r:id="rId148" ref="E369"/>
    <hyperlink r:id="rId149" ref="E370"/>
    <hyperlink r:id="rId150" ref="E371"/>
    <hyperlink r:id="rId151" ref="E372"/>
    <hyperlink r:id="rId152" ref="E373"/>
    <hyperlink r:id="rId153" ref="E374"/>
    <hyperlink r:id="rId154" ref="E375"/>
    <hyperlink r:id="rId155" ref="E376"/>
    <hyperlink r:id="rId156" ref="E377"/>
    <hyperlink r:id="rId157" ref="E384"/>
    <hyperlink r:id="rId158" ref="E385"/>
    <hyperlink r:id="rId159" ref="E386"/>
    <hyperlink r:id="rId160" ref="E387"/>
    <hyperlink r:id="rId161" ref="E388"/>
    <hyperlink r:id="rId162" ref="E389"/>
    <hyperlink r:id="rId163" location="v=onepage&amp;q&amp;f=false" ref="E400"/>
    <hyperlink r:id="rId164" ref="E404"/>
    <hyperlink r:id="rId165" ref="E407"/>
    <hyperlink r:id="rId166" ref="E409"/>
    <hyperlink r:id="rId167" ref="E410"/>
    <hyperlink r:id="rId168" ref="E411"/>
    <hyperlink r:id="rId169" ref="F411"/>
    <hyperlink r:id="rId170" ref="E412"/>
    <hyperlink r:id="rId171" ref="F412"/>
    <hyperlink r:id="rId172" ref="E413"/>
    <hyperlink r:id="rId173" ref="F413"/>
    <hyperlink r:id="rId174" ref="E414"/>
    <hyperlink r:id="rId175" ref="E415"/>
    <hyperlink r:id="rId176" ref="E416"/>
    <hyperlink r:id="rId177" ref="E417"/>
    <hyperlink r:id="rId178" ref="E418"/>
    <hyperlink r:id="rId179" ref="E419"/>
    <hyperlink r:id="rId180" ref="E420"/>
    <hyperlink r:id="rId181" ref="E421"/>
    <hyperlink r:id="rId182" ref="E422"/>
    <hyperlink r:id="rId183" ref="E423"/>
    <hyperlink r:id="rId184" ref="E424"/>
    <hyperlink r:id="rId185" ref="E425"/>
    <hyperlink r:id="rId186" ref="E426"/>
    <hyperlink r:id="rId187" ref="E427"/>
    <hyperlink r:id="rId188" ref="E428"/>
    <hyperlink r:id="rId189" ref="E429"/>
    <hyperlink r:id="rId190" ref="E430"/>
    <hyperlink r:id="rId191" ref="E431"/>
    <hyperlink r:id="rId192" ref="E432"/>
    <hyperlink r:id="rId193" ref="E433"/>
    <hyperlink r:id="rId194" ref="E434"/>
    <hyperlink r:id="rId195" ref="E435"/>
    <hyperlink r:id="rId196" ref="E436"/>
    <hyperlink r:id="rId197" ref="E437"/>
    <hyperlink r:id="rId198" ref="E438"/>
    <hyperlink r:id="rId199" ref="E439"/>
    <hyperlink r:id="rId200" ref="E440"/>
    <hyperlink r:id="rId201" ref="E441"/>
    <hyperlink r:id="rId202" ref="E442"/>
    <hyperlink r:id="rId203" ref="E443"/>
    <hyperlink r:id="rId204" ref="E444"/>
    <hyperlink r:id="rId205" ref="E445"/>
    <hyperlink r:id="rId206" ref="E446"/>
    <hyperlink r:id="rId207" ref="E447"/>
    <hyperlink r:id="rId208" ref="E448"/>
    <hyperlink r:id="rId209" ref="E449"/>
    <hyperlink r:id="rId210" ref="E450"/>
    <hyperlink r:id="rId211" ref="E451"/>
    <hyperlink r:id="rId212" ref="E452"/>
    <hyperlink r:id="rId213" ref="E453"/>
    <hyperlink r:id="rId214" ref="E454"/>
    <hyperlink r:id="rId215" ref="E455"/>
    <hyperlink r:id="rId216" ref="E456"/>
    <hyperlink r:id="rId217" ref="E457"/>
    <hyperlink r:id="rId218" ref="E458"/>
    <hyperlink r:id="rId219" ref="E459"/>
    <hyperlink r:id="rId220" ref="E460"/>
    <hyperlink r:id="rId221" ref="E461"/>
    <hyperlink r:id="rId222" ref="E462"/>
    <hyperlink r:id="rId223" ref="E463"/>
    <hyperlink r:id="rId224" ref="E464"/>
    <hyperlink r:id="rId225" ref="E465"/>
    <hyperlink r:id="rId226" ref="E469"/>
    <hyperlink r:id="rId227" ref="E470"/>
    <hyperlink r:id="rId228" ref="E471"/>
    <hyperlink r:id="rId229" ref="E472"/>
    <hyperlink r:id="rId230" ref="E473"/>
    <hyperlink r:id="rId231" ref="E474"/>
    <hyperlink r:id="rId232" ref="E475"/>
    <hyperlink r:id="rId233" location="v=onepage&amp;q&amp;f=false" ref="E476"/>
    <hyperlink r:id="rId234" ref="E477"/>
    <hyperlink r:id="rId235" ref="E478"/>
    <hyperlink r:id="rId236" ref="E479"/>
    <hyperlink r:id="rId237" ref="E480"/>
    <hyperlink r:id="rId238" ref="E481"/>
    <hyperlink r:id="rId239" ref="E482"/>
    <hyperlink r:id="rId240" ref="E483"/>
    <hyperlink r:id="rId241" ref="E484"/>
    <hyperlink r:id="rId242" ref="E485"/>
    <hyperlink r:id="rId243" ref="E486"/>
    <hyperlink r:id="rId244" ref="E487"/>
    <hyperlink r:id="rId245" ref="E489"/>
    <hyperlink r:id="rId246" ref="E490"/>
    <hyperlink r:id="rId247" ref="E491"/>
    <hyperlink r:id="rId248" ref="E492"/>
    <hyperlink r:id="rId249" ref="E494"/>
    <hyperlink r:id="rId250" location="page=62" ref="E495"/>
    <hyperlink r:id="rId251" ref="E496"/>
    <hyperlink r:id="rId252" ref="E497"/>
    <hyperlink r:id="rId253" ref="E498"/>
    <hyperlink r:id="rId254" ref="E499"/>
    <hyperlink r:id="rId255" ref="E500"/>
    <hyperlink r:id="rId256" ref="E501"/>
    <hyperlink r:id="rId257" ref="E502"/>
    <hyperlink r:id="rId258" ref="E503"/>
    <hyperlink r:id="rId259" ref="E504"/>
    <hyperlink r:id="rId260" ref="E505"/>
    <hyperlink r:id="rId261" ref="E509"/>
    <hyperlink r:id="rId262" ref="F509"/>
    <hyperlink r:id="rId263" ref="E510"/>
    <hyperlink r:id="rId264" ref="F510"/>
    <hyperlink r:id="rId265" ref="E511"/>
    <hyperlink r:id="rId266" ref="E512"/>
    <hyperlink r:id="rId267" ref="E513"/>
    <hyperlink r:id="rId268" ref="E514"/>
    <hyperlink r:id="rId269" ref="E515"/>
    <hyperlink r:id="rId270" ref="E521"/>
    <hyperlink r:id="rId271" ref="E522"/>
    <hyperlink r:id="rId272" ref="E523"/>
    <hyperlink r:id="rId273" ref="E524"/>
    <hyperlink r:id="rId274" ref="E528"/>
    <hyperlink r:id="rId275" ref="E529"/>
    <hyperlink r:id="rId276" ref="E530"/>
    <hyperlink r:id="rId277" ref="E531"/>
    <hyperlink r:id="rId278" ref="E533"/>
    <hyperlink r:id="rId279" ref="E536"/>
    <hyperlink r:id="rId280" ref="F536"/>
    <hyperlink r:id="rId281" ref="E537"/>
  </hyperlinks>
  <printOptions/>
  <pageMargins bottom="1.0" footer="0.0" header="0.0" left="0.75" right="0.75" top="1.0"/>
  <pageSetup orientation="landscape"/>
  <drawing r:id="rId28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2.14"/>
    <col customWidth="1" min="11" max="26" width="8.0"/>
  </cols>
  <sheetData>
    <row r="1">
      <c r="A1" s="68"/>
      <c r="B1" s="69"/>
      <c r="C1" s="69"/>
      <c r="D1" s="69"/>
      <c r="E1" s="69"/>
      <c r="F1" s="1"/>
      <c r="G1" s="1"/>
      <c r="H1" s="3"/>
      <c r="I1" s="3"/>
      <c r="J1" s="3"/>
      <c r="K1" s="3"/>
      <c r="L1" s="3"/>
      <c r="M1" s="3"/>
      <c r="N1" s="3"/>
      <c r="O1" s="3"/>
      <c r="P1" s="3"/>
      <c r="Q1" s="3"/>
      <c r="R1" s="3"/>
      <c r="S1" s="3"/>
      <c r="T1" s="3"/>
      <c r="U1" s="3"/>
      <c r="V1" s="3"/>
      <c r="W1" s="3"/>
      <c r="X1" s="3"/>
      <c r="Y1" s="3"/>
      <c r="Z1" s="3"/>
    </row>
    <row r="2" ht="14.25" customHeight="1">
      <c r="A2" s="495" t="s">
        <v>5364</v>
      </c>
      <c r="B2" s="229"/>
      <c r="C2" s="229"/>
      <c r="D2" s="229"/>
      <c r="E2" s="229"/>
      <c r="F2" s="229"/>
      <c r="G2" s="229"/>
      <c r="H2" s="229"/>
      <c r="I2" s="229"/>
      <c r="J2" s="74"/>
      <c r="K2" s="74"/>
      <c r="L2" s="74"/>
      <c r="M2" s="74"/>
      <c r="N2" s="74"/>
      <c r="O2" s="74"/>
      <c r="P2" s="74"/>
      <c r="Q2" s="74"/>
      <c r="R2" s="74"/>
      <c r="S2" s="74"/>
      <c r="T2" s="74"/>
      <c r="U2" s="74"/>
      <c r="V2" s="74"/>
      <c r="W2" s="74"/>
      <c r="X2" s="74"/>
      <c r="Y2" s="74"/>
      <c r="Z2" s="74"/>
    </row>
    <row r="3">
      <c r="A3" s="287"/>
      <c r="B3" s="287"/>
      <c r="C3" s="287"/>
      <c r="D3" s="287"/>
      <c r="E3" s="287"/>
      <c r="F3" s="287"/>
      <c r="G3" s="73"/>
      <c r="H3" s="74"/>
      <c r="I3" s="74"/>
      <c r="J3" s="74"/>
      <c r="K3" s="74"/>
      <c r="L3" s="74"/>
      <c r="M3" s="74"/>
      <c r="N3" s="74"/>
      <c r="O3" s="74"/>
      <c r="P3" s="74"/>
      <c r="Q3" s="74"/>
      <c r="R3" s="74"/>
      <c r="S3" s="74"/>
      <c r="T3" s="74"/>
      <c r="U3" s="74"/>
      <c r="V3" s="74"/>
      <c r="W3" s="74"/>
      <c r="X3" s="74"/>
      <c r="Y3" s="74"/>
      <c r="Z3" s="74"/>
    </row>
    <row r="4" ht="14.25" customHeight="1">
      <c r="A4" s="75" t="s">
        <v>5365</v>
      </c>
      <c r="B4" s="71"/>
      <c r="C4" s="71"/>
      <c r="D4" s="71"/>
      <c r="E4" s="71"/>
      <c r="F4" s="71"/>
      <c r="G4" s="71"/>
      <c r="H4" s="71"/>
      <c r="I4" s="72"/>
      <c r="J4" s="74"/>
      <c r="K4" s="74"/>
      <c r="L4" s="74"/>
      <c r="M4" s="74"/>
      <c r="N4" s="74"/>
      <c r="O4" s="74"/>
      <c r="P4" s="74"/>
      <c r="Q4" s="74"/>
      <c r="R4" s="74"/>
      <c r="S4" s="74"/>
      <c r="T4" s="74"/>
      <c r="U4" s="74"/>
      <c r="V4" s="74"/>
      <c r="W4" s="74"/>
      <c r="X4" s="74"/>
      <c r="Y4" s="74"/>
      <c r="Z4" s="74"/>
    </row>
    <row r="5" ht="27.0" customHeight="1">
      <c r="A5" s="75" t="s">
        <v>5366</v>
      </c>
      <c r="B5" s="71"/>
      <c r="C5" s="71"/>
      <c r="D5" s="71"/>
      <c r="E5" s="71"/>
      <c r="F5" s="71"/>
      <c r="G5" s="71"/>
      <c r="H5" s="71"/>
      <c r="I5" s="72"/>
      <c r="J5" s="74"/>
      <c r="K5" s="74"/>
      <c r="L5" s="74"/>
      <c r="M5" s="74"/>
      <c r="N5" s="74"/>
      <c r="O5" s="74"/>
      <c r="P5" s="74"/>
      <c r="Q5" s="74"/>
      <c r="R5" s="74"/>
      <c r="S5" s="74"/>
      <c r="T5" s="74"/>
      <c r="U5" s="74"/>
      <c r="V5" s="74"/>
      <c r="W5" s="74"/>
      <c r="X5" s="74"/>
      <c r="Y5" s="74"/>
      <c r="Z5" s="74"/>
    </row>
    <row r="6" ht="14.25" customHeight="1">
      <c r="A6" s="75" t="s">
        <v>5367</v>
      </c>
      <c r="B6" s="71"/>
      <c r="C6" s="71"/>
      <c r="D6" s="71"/>
      <c r="E6" s="71"/>
      <c r="F6" s="71"/>
      <c r="G6" s="71"/>
      <c r="H6" s="71"/>
      <c r="I6" s="72"/>
      <c r="J6" s="74"/>
      <c r="K6" s="74"/>
      <c r="L6" s="74"/>
      <c r="M6" s="74"/>
      <c r="N6" s="74"/>
      <c r="O6" s="74"/>
      <c r="P6" s="74"/>
      <c r="Q6" s="74"/>
      <c r="R6" s="74"/>
      <c r="S6" s="74"/>
      <c r="T6" s="74"/>
      <c r="U6" s="74"/>
      <c r="V6" s="74"/>
      <c r="W6" s="74"/>
      <c r="X6" s="74"/>
      <c r="Y6" s="74"/>
      <c r="Z6" s="74"/>
    </row>
    <row r="7" ht="17.25" customHeight="1">
      <c r="A7" s="75" t="s">
        <v>5368</v>
      </c>
      <c r="B7" s="71"/>
      <c r="C7" s="71"/>
      <c r="D7" s="71"/>
      <c r="E7" s="71"/>
      <c r="F7" s="71"/>
      <c r="G7" s="71"/>
      <c r="H7" s="71"/>
      <c r="I7" s="72"/>
      <c r="J7" s="74"/>
      <c r="K7" s="74"/>
      <c r="L7" s="74"/>
      <c r="M7" s="74"/>
      <c r="N7" s="74"/>
      <c r="O7" s="74"/>
      <c r="P7" s="74"/>
      <c r="Q7" s="74"/>
      <c r="R7" s="74"/>
      <c r="S7" s="74"/>
      <c r="T7" s="74"/>
      <c r="U7" s="74"/>
      <c r="V7" s="74"/>
      <c r="W7" s="74"/>
      <c r="X7" s="74"/>
      <c r="Y7" s="74"/>
      <c r="Z7" s="74"/>
    </row>
    <row r="8" ht="30.0" customHeight="1">
      <c r="A8" s="75" t="s">
        <v>5369</v>
      </c>
      <c r="B8" s="71"/>
      <c r="C8" s="71"/>
      <c r="D8" s="71"/>
      <c r="E8" s="71"/>
      <c r="F8" s="71"/>
      <c r="G8" s="71"/>
      <c r="H8" s="71"/>
      <c r="I8" s="72"/>
      <c r="J8" s="74"/>
      <c r="K8" s="74"/>
      <c r="L8" s="74"/>
      <c r="M8" s="74"/>
      <c r="N8" s="74"/>
      <c r="O8" s="74"/>
      <c r="P8" s="74"/>
      <c r="Q8" s="74"/>
      <c r="R8" s="74"/>
      <c r="S8" s="74"/>
      <c r="T8" s="74"/>
      <c r="U8" s="74"/>
      <c r="V8" s="74"/>
      <c r="W8" s="74"/>
      <c r="X8" s="74"/>
      <c r="Y8" s="74"/>
      <c r="Z8" s="74"/>
    </row>
    <row r="9" ht="15.0" customHeight="1">
      <c r="A9" s="75" t="s">
        <v>5370</v>
      </c>
      <c r="B9" s="71"/>
      <c r="C9" s="71"/>
      <c r="D9" s="71"/>
      <c r="E9" s="71"/>
      <c r="F9" s="71"/>
      <c r="G9" s="71"/>
      <c r="H9" s="71"/>
      <c r="I9" s="72"/>
      <c r="J9" s="74"/>
      <c r="K9" s="74"/>
      <c r="L9" s="74"/>
      <c r="M9" s="74"/>
      <c r="N9" s="74"/>
      <c r="O9" s="74"/>
      <c r="P9" s="74"/>
      <c r="Q9" s="74"/>
      <c r="R9" s="74"/>
      <c r="S9" s="74"/>
      <c r="T9" s="74"/>
      <c r="U9" s="74"/>
      <c r="V9" s="74"/>
      <c r="W9" s="74"/>
      <c r="X9" s="74"/>
      <c r="Y9" s="74"/>
      <c r="Z9" s="74"/>
    </row>
    <row r="10" ht="24.75" customHeight="1">
      <c r="A10" s="75" t="s">
        <v>5371</v>
      </c>
      <c r="B10" s="71"/>
      <c r="C10" s="71"/>
      <c r="D10" s="71"/>
      <c r="E10" s="71"/>
      <c r="F10" s="71"/>
      <c r="G10" s="71"/>
      <c r="H10" s="71"/>
      <c r="I10" s="72"/>
      <c r="J10" s="74"/>
      <c r="K10" s="74"/>
      <c r="L10" s="74"/>
      <c r="M10" s="74"/>
      <c r="N10" s="74"/>
      <c r="O10" s="74"/>
      <c r="P10" s="74"/>
      <c r="Q10" s="74"/>
      <c r="R10" s="74"/>
      <c r="S10" s="74"/>
      <c r="T10" s="74"/>
      <c r="U10" s="74"/>
      <c r="V10" s="74"/>
      <c r="W10" s="74"/>
      <c r="X10" s="74"/>
      <c r="Y10" s="74"/>
      <c r="Z10" s="74"/>
    </row>
    <row r="11" ht="14.25" customHeight="1">
      <c r="A11" s="75" t="s">
        <v>5372</v>
      </c>
      <c r="B11" s="71"/>
      <c r="C11" s="71"/>
      <c r="D11" s="71"/>
      <c r="E11" s="71"/>
      <c r="F11" s="71"/>
      <c r="G11" s="71"/>
      <c r="H11" s="71"/>
      <c r="I11" s="72"/>
      <c r="J11" s="74"/>
      <c r="K11" s="74"/>
      <c r="L11" s="74"/>
      <c r="M11" s="74"/>
      <c r="N11" s="74"/>
      <c r="O11" s="74"/>
      <c r="P11" s="74"/>
      <c r="Q11" s="74"/>
      <c r="R11" s="74"/>
      <c r="S11" s="74"/>
      <c r="T11" s="74"/>
      <c r="U11" s="74"/>
      <c r="V11" s="74"/>
      <c r="W11" s="74"/>
      <c r="X11" s="74"/>
      <c r="Y11" s="74"/>
      <c r="Z11" s="74"/>
    </row>
    <row r="12" ht="15.75" customHeight="1">
      <c r="A12" s="75" t="s">
        <v>5373</v>
      </c>
      <c r="B12" s="71"/>
      <c r="C12" s="71"/>
      <c r="D12" s="71"/>
      <c r="E12" s="71"/>
      <c r="F12" s="71"/>
      <c r="G12" s="71"/>
      <c r="H12" s="71"/>
      <c r="I12" s="72"/>
      <c r="J12" s="74"/>
      <c r="K12" s="74"/>
      <c r="L12" s="74"/>
      <c r="M12" s="74"/>
      <c r="N12" s="74"/>
      <c r="O12" s="74"/>
      <c r="P12" s="74"/>
      <c r="Q12" s="74"/>
      <c r="R12" s="74"/>
      <c r="S12" s="74"/>
      <c r="T12" s="74"/>
      <c r="U12" s="74"/>
      <c r="V12" s="74"/>
      <c r="W12" s="74"/>
      <c r="X12" s="74"/>
      <c r="Y12" s="74"/>
      <c r="Z12" s="74"/>
    </row>
    <row r="13" ht="213.0" customHeight="1">
      <c r="A13" s="78" t="s">
        <v>5374</v>
      </c>
      <c r="B13" s="71"/>
      <c r="C13" s="71"/>
      <c r="D13" s="71"/>
      <c r="E13" s="71"/>
      <c r="F13" s="71"/>
      <c r="G13" s="71"/>
      <c r="H13" s="71"/>
      <c r="I13" s="72"/>
      <c r="J13" s="74"/>
      <c r="K13" s="74"/>
      <c r="L13" s="74"/>
      <c r="M13" s="74"/>
      <c r="N13" s="74"/>
      <c r="O13" s="74"/>
      <c r="P13" s="74"/>
      <c r="Q13" s="74"/>
      <c r="R13" s="74"/>
      <c r="S13" s="74"/>
      <c r="T13" s="74"/>
      <c r="U13" s="74"/>
      <c r="V13" s="74"/>
      <c r="W13" s="74"/>
      <c r="X13" s="74"/>
      <c r="Y13" s="74"/>
      <c r="Z13" s="74"/>
    </row>
    <row r="14">
      <c r="A14" s="79"/>
      <c r="B14" s="80"/>
      <c r="C14" s="80"/>
      <c r="D14" s="80"/>
      <c r="E14" s="80"/>
      <c r="F14" s="79"/>
      <c r="G14" s="73"/>
      <c r="H14" s="74"/>
      <c r="I14" s="74"/>
      <c r="J14" s="74"/>
      <c r="K14" s="74"/>
      <c r="L14" s="74"/>
      <c r="M14" s="74"/>
      <c r="N14" s="74"/>
      <c r="O14" s="74"/>
      <c r="P14" s="74"/>
      <c r="Q14" s="74"/>
      <c r="R14" s="74"/>
      <c r="S14" s="74"/>
      <c r="T14" s="74"/>
      <c r="U14" s="74"/>
      <c r="V14" s="74"/>
      <c r="W14" s="74"/>
      <c r="X14" s="74"/>
      <c r="Y14" s="74"/>
      <c r="Z14" s="74"/>
    </row>
    <row r="15" ht="45.0" customHeight="1">
      <c r="A15" s="244" t="s">
        <v>7</v>
      </c>
      <c r="B15" s="83" t="s">
        <v>8</v>
      </c>
      <c r="C15" s="244" t="s">
        <v>5375</v>
      </c>
      <c r="D15" s="623" t="s">
        <v>5376</v>
      </c>
      <c r="E15" s="85" t="s">
        <v>5377</v>
      </c>
      <c r="F15" s="244" t="s">
        <v>5378</v>
      </c>
      <c r="G15" s="244" t="s">
        <v>5379</v>
      </c>
      <c r="H15" s="244" t="s">
        <v>5380</v>
      </c>
      <c r="I15" s="244" t="s">
        <v>226</v>
      </c>
      <c r="J15" s="86" t="s">
        <v>227</v>
      </c>
      <c r="K15" s="3"/>
      <c r="L15" s="3"/>
      <c r="M15" s="3"/>
      <c r="N15" s="3"/>
      <c r="O15" s="3"/>
      <c r="P15" s="3"/>
      <c r="Q15" s="3"/>
      <c r="R15" s="3"/>
      <c r="S15" s="3"/>
      <c r="T15" s="3"/>
      <c r="U15" s="3"/>
      <c r="V15" s="3"/>
      <c r="W15" s="3"/>
      <c r="X15" s="3"/>
      <c r="Y15" s="3"/>
      <c r="Z15" s="3"/>
    </row>
    <row r="16" ht="11.25" customHeight="1">
      <c r="A16" s="135" t="s">
        <v>5381</v>
      </c>
      <c r="B16" s="97" t="s">
        <v>52</v>
      </c>
      <c r="C16" s="135" t="s">
        <v>5382</v>
      </c>
      <c r="D16" s="97" t="s">
        <v>5383</v>
      </c>
      <c r="E16" s="304" t="s">
        <v>5384</v>
      </c>
      <c r="F16" s="624" t="s">
        <v>5385</v>
      </c>
      <c r="G16" s="210">
        <v>50.0</v>
      </c>
      <c r="H16" s="294" t="s">
        <v>5386</v>
      </c>
      <c r="I16" s="187">
        <v>50.0</v>
      </c>
      <c r="J16" s="103" t="s">
        <v>51</v>
      </c>
      <c r="K16" s="104"/>
      <c r="L16" s="104"/>
      <c r="M16" s="104"/>
      <c r="N16" s="104"/>
      <c r="O16" s="104"/>
      <c r="P16" s="104"/>
      <c r="Q16" s="104"/>
      <c r="R16" s="104"/>
      <c r="S16" s="104"/>
      <c r="T16" s="104"/>
      <c r="U16" s="104"/>
      <c r="V16" s="104"/>
      <c r="W16" s="104"/>
      <c r="X16" s="104"/>
      <c r="Y16" s="104"/>
      <c r="Z16" s="104"/>
    </row>
    <row r="17" ht="11.25" customHeight="1">
      <c r="A17" s="135" t="s">
        <v>235</v>
      </c>
      <c r="B17" s="97" t="s">
        <v>52</v>
      </c>
      <c r="C17" s="135" t="s">
        <v>5387</v>
      </c>
      <c r="D17" s="97"/>
      <c r="E17" s="304" t="s">
        <v>233</v>
      </c>
      <c r="F17" s="135" t="s">
        <v>5388</v>
      </c>
      <c r="G17" s="210" t="s">
        <v>5389</v>
      </c>
      <c r="H17" s="294" t="s">
        <v>5390</v>
      </c>
      <c r="I17" s="187">
        <v>450.0</v>
      </c>
      <c r="J17" s="103" t="s">
        <v>235</v>
      </c>
      <c r="K17" s="104"/>
      <c r="L17" s="104"/>
      <c r="M17" s="104"/>
      <c r="N17" s="104"/>
      <c r="O17" s="104"/>
      <c r="P17" s="104"/>
      <c r="Q17" s="104"/>
      <c r="R17" s="104"/>
      <c r="S17" s="104"/>
      <c r="T17" s="104"/>
      <c r="U17" s="104"/>
      <c r="V17" s="104"/>
      <c r="W17" s="104"/>
      <c r="X17" s="104"/>
      <c r="Y17" s="104"/>
      <c r="Z17" s="104"/>
    </row>
    <row r="18" ht="11.25" customHeight="1">
      <c r="A18" s="135" t="s">
        <v>235</v>
      </c>
      <c r="B18" s="97" t="s">
        <v>52</v>
      </c>
      <c r="C18" s="295" t="s">
        <v>5391</v>
      </c>
      <c r="D18" s="91" t="s">
        <v>318</v>
      </c>
      <c r="E18" s="90"/>
      <c r="F18" s="90"/>
      <c r="G18" s="625" t="s">
        <v>5392</v>
      </c>
      <c r="H18" s="294" t="s">
        <v>5390</v>
      </c>
      <c r="I18" s="187">
        <v>100.0</v>
      </c>
      <c r="J18" s="103" t="s">
        <v>235</v>
      </c>
      <c r="K18" s="104"/>
      <c r="L18" s="104"/>
      <c r="M18" s="104"/>
      <c r="N18" s="104"/>
      <c r="O18" s="104"/>
      <c r="P18" s="104"/>
      <c r="Q18" s="104"/>
      <c r="R18" s="104"/>
      <c r="S18" s="104"/>
      <c r="T18" s="104"/>
      <c r="U18" s="104"/>
      <c r="V18" s="104"/>
      <c r="W18" s="104"/>
      <c r="X18" s="104"/>
      <c r="Y18" s="104"/>
      <c r="Z18" s="104"/>
    </row>
    <row r="19" ht="11.25" customHeight="1">
      <c r="A19" s="135" t="s">
        <v>5393</v>
      </c>
      <c r="B19" s="97" t="s">
        <v>52</v>
      </c>
      <c r="C19" s="135" t="s">
        <v>5394</v>
      </c>
      <c r="D19" s="97"/>
      <c r="E19" s="135" t="s">
        <v>5395</v>
      </c>
      <c r="F19" s="135" t="s">
        <v>5396</v>
      </c>
      <c r="G19" s="210">
        <v>10.0</v>
      </c>
      <c r="H19" s="294">
        <v>1.0</v>
      </c>
      <c r="I19" s="187">
        <v>10.0</v>
      </c>
      <c r="J19" s="103" t="s">
        <v>61</v>
      </c>
      <c r="K19" s="104"/>
      <c r="L19" s="104"/>
      <c r="M19" s="104"/>
      <c r="N19" s="104"/>
      <c r="O19" s="104"/>
      <c r="P19" s="104"/>
      <c r="Q19" s="104"/>
      <c r="R19" s="104"/>
      <c r="S19" s="104"/>
      <c r="T19" s="104"/>
      <c r="U19" s="104"/>
      <c r="V19" s="104"/>
      <c r="W19" s="104"/>
      <c r="X19" s="104"/>
      <c r="Y19" s="104"/>
      <c r="Z19" s="104"/>
    </row>
    <row r="20" ht="11.25" customHeight="1">
      <c r="A20" s="135" t="s">
        <v>5393</v>
      </c>
      <c r="B20" s="97" t="s">
        <v>52</v>
      </c>
      <c r="C20" s="135" t="s">
        <v>5394</v>
      </c>
      <c r="D20" s="91"/>
      <c r="E20" s="135" t="s">
        <v>5395</v>
      </c>
      <c r="F20" s="90" t="s">
        <v>5396</v>
      </c>
      <c r="G20" s="625">
        <v>10.0</v>
      </c>
      <c r="H20" s="541">
        <v>1.0</v>
      </c>
      <c r="I20" s="187">
        <v>10.0</v>
      </c>
      <c r="J20" s="103" t="s">
        <v>61</v>
      </c>
      <c r="K20" s="104"/>
      <c r="L20" s="104"/>
      <c r="M20" s="104"/>
      <c r="N20" s="104"/>
      <c r="O20" s="104"/>
      <c r="P20" s="104"/>
      <c r="Q20" s="104"/>
      <c r="R20" s="104"/>
      <c r="S20" s="104"/>
      <c r="T20" s="104"/>
      <c r="U20" s="104"/>
      <c r="V20" s="104"/>
      <c r="W20" s="104"/>
      <c r="X20" s="104"/>
      <c r="Y20" s="104"/>
      <c r="Z20" s="104"/>
    </row>
    <row r="21" ht="11.25" customHeight="1">
      <c r="A21" s="135" t="s">
        <v>5397</v>
      </c>
      <c r="B21" s="97" t="s">
        <v>52</v>
      </c>
      <c r="C21" s="135" t="s">
        <v>5398</v>
      </c>
      <c r="D21" s="97" t="s">
        <v>5399</v>
      </c>
      <c r="E21" s="304" t="s">
        <v>277</v>
      </c>
      <c r="F21" s="626">
        <v>45607.0</v>
      </c>
      <c r="G21" s="210" t="s">
        <v>5400</v>
      </c>
      <c r="H21" s="294" t="s">
        <v>5390</v>
      </c>
      <c r="I21" s="187">
        <v>500.0</v>
      </c>
      <c r="J21" s="103" t="s">
        <v>5397</v>
      </c>
      <c r="K21" s="104"/>
      <c r="L21" s="104"/>
      <c r="M21" s="104"/>
      <c r="N21" s="104"/>
      <c r="O21" s="104"/>
      <c r="P21" s="104"/>
      <c r="Q21" s="104"/>
      <c r="R21" s="104"/>
      <c r="S21" s="104"/>
      <c r="T21" s="104"/>
      <c r="U21" s="104"/>
      <c r="V21" s="104"/>
      <c r="W21" s="104"/>
      <c r="X21" s="104"/>
      <c r="Y21" s="104"/>
      <c r="Z21" s="104"/>
    </row>
    <row r="22" ht="11.25" customHeight="1">
      <c r="A22" s="295" t="s">
        <v>5397</v>
      </c>
      <c r="B22" s="160" t="s">
        <v>52</v>
      </c>
      <c r="C22" s="295" t="s">
        <v>5401</v>
      </c>
      <c r="D22" s="91" t="s">
        <v>5402</v>
      </c>
      <c r="E22" s="547" t="s">
        <v>5403</v>
      </c>
      <c r="F22" s="627">
        <v>45498.0</v>
      </c>
      <c r="G22" s="625" t="s">
        <v>5404</v>
      </c>
      <c r="H22" s="541" t="s">
        <v>5390</v>
      </c>
      <c r="I22" s="187">
        <v>10.0</v>
      </c>
      <c r="J22" s="103" t="s">
        <v>5397</v>
      </c>
      <c r="K22" s="104"/>
      <c r="L22" s="104"/>
      <c r="M22" s="104"/>
      <c r="N22" s="104"/>
      <c r="O22" s="104"/>
      <c r="P22" s="104"/>
      <c r="Q22" s="104"/>
      <c r="R22" s="104"/>
      <c r="S22" s="104"/>
      <c r="T22" s="104"/>
      <c r="U22" s="104"/>
      <c r="V22" s="104"/>
      <c r="W22" s="104"/>
      <c r="X22" s="104"/>
      <c r="Y22" s="104"/>
      <c r="Z22" s="104"/>
    </row>
    <row r="23" ht="11.25" customHeight="1">
      <c r="A23" s="135" t="s">
        <v>63</v>
      </c>
      <c r="B23" s="97" t="s">
        <v>52</v>
      </c>
      <c r="C23" s="135" t="s">
        <v>2899</v>
      </c>
      <c r="D23" s="97" t="s">
        <v>3040</v>
      </c>
      <c r="E23" s="135" t="s">
        <v>5405</v>
      </c>
      <c r="F23" s="135"/>
      <c r="G23" s="210">
        <v>200.0</v>
      </c>
      <c r="H23" s="294">
        <v>3.0</v>
      </c>
      <c r="I23" s="187">
        <v>200.0</v>
      </c>
      <c r="J23" s="103" t="s">
        <v>63</v>
      </c>
      <c r="K23" s="104"/>
      <c r="L23" s="104"/>
      <c r="M23" s="104"/>
      <c r="N23" s="104"/>
      <c r="O23" s="104"/>
      <c r="P23" s="104"/>
      <c r="Q23" s="104"/>
      <c r="R23" s="104"/>
      <c r="S23" s="104"/>
      <c r="T23" s="104"/>
      <c r="U23" s="104"/>
      <c r="V23" s="104"/>
      <c r="W23" s="104"/>
      <c r="X23" s="104"/>
      <c r="Y23" s="104"/>
      <c r="Z23" s="104"/>
    </row>
    <row r="24" ht="11.25" customHeight="1">
      <c r="A24" s="135" t="s">
        <v>63</v>
      </c>
      <c r="B24" s="97" t="s">
        <v>52</v>
      </c>
      <c r="C24" s="295" t="s">
        <v>5406</v>
      </c>
      <c r="D24" s="2" t="s">
        <v>4165</v>
      </c>
      <c r="E24" s="90"/>
      <c r="F24" s="90" t="s">
        <v>5407</v>
      </c>
      <c r="G24" s="625">
        <v>10.0</v>
      </c>
      <c r="H24" s="541">
        <v>2.0</v>
      </c>
      <c r="I24" s="187">
        <v>10.0</v>
      </c>
      <c r="J24" s="103" t="s">
        <v>63</v>
      </c>
      <c r="K24" s="104"/>
      <c r="L24" s="104"/>
      <c r="M24" s="104"/>
      <c r="N24" s="104"/>
      <c r="O24" s="104"/>
      <c r="P24" s="104"/>
      <c r="Q24" s="104"/>
      <c r="R24" s="104"/>
      <c r="S24" s="104"/>
      <c r="T24" s="104"/>
      <c r="U24" s="104"/>
      <c r="V24" s="104"/>
      <c r="W24" s="104"/>
      <c r="X24" s="104"/>
      <c r="Y24" s="104"/>
      <c r="Z24" s="104"/>
    </row>
    <row r="25" ht="11.25" customHeight="1">
      <c r="A25" s="135" t="s">
        <v>5408</v>
      </c>
      <c r="B25" s="97" t="s">
        <v>52</v>
      </c>
      <c r="C25" s="135" t="s">
        <v>5409</v>
      </c>
      <c r="D25" s="97"/>
      <c r="E25" s="304" t="s">
        <v>5410</v>
      </c>
      <c r="F25" s="135"/>
      <c r="G25" s="628">
        <v>50.0</v>
      </c>
      <c r="H25" s="526">
        <v>1.0</v>
      </c>
      <c r="I25" s="187">
        <v>50.0</v>
      </c>
      <c r="J25" s="103" t="s">
        <v>67</v>
      </c>
      <c r="K25" s="104"/>
      <c r="L25" s="104"/>
      <c r="M25" s="104"/>
      <c r="N25" s="104"/>
      <c r="O25" s="104"/>
      <c r="P25" s="104"/>
      <c r="Q25" s="104"/>
      <c r="R25" s="104"/>
      <c r="S25" s="104"/>
      <c r="T25" s="104"/>
      <c r="U25" s="104"/>
      <c r="V25" s="104"/>
      <c r="W25" s="104"/>
      <c r="X25" s="104"/>
      <c r="Y25" s="104"/>
      <c r="Z25" s="104"/>
    </row>
    <row r="26" ht="11.25" customHeight="1">
      <c r="A26" s="295" t="s">
        <v>5408</v>
      </c>
      <c r="B26" s="160" t="s">
        <v>52</v>
      </c>
      <c r="C26" s="295" t="s">
        <v>288</v>
      </c>
      <c r="D26" s="91" t="s">
        <v>5411</v>
      </c>
      <c r="E26" s="314" t="s">
        <v>5412</v>
      </c>
      <c r="F26" s="90"/>
      <c r="G26" s="629">
        <v>50.0</v>
      </c>
      <c r="H26" s="630">
        <v>1.0</v>
      </c>
      <c r="I26" s="187">
        <v>100.0</v>
      </c>
      <c r="J26" s="103" t="s">
        <v>67</v>
      </c>
      <c r="K26" s="104"/>
      <c r="L26" s="104"/>
      <c r="M26" s="104"/>
      <c r="N26" s="104"/>
      <c r="O26" s="104"/>
      <c r="P26" s="104"/>
      <c r="Q26" s="104"/>
      <c r="R26" s="104"/>
      <c r="S26" s="104"/>
      <c r="T26" s="104"/>
      <c r="U26" s="104"/>
      <c r="V26" s="104"/>
      <c r="W26" s="104"/>
      <c r="X26" s="104"/>
      <c r="Y26" s="104"/>
      <c r="Z26" s="104"/>
    </row>
    <row r="27" ht="11.25" customHeight="1">
      <c r="A27" s="295" t="s">
        <v>5408</v>
      </c>
      <c r="B27" s="160" t="s">
        <v>52</v>
      </c>
      <c r="C27" s="295" t="s">
        <v>5413</v>
      </c>
      <c r="D27" s="97" t="s">
        <v>3325</v>
      </c>
      <c r="E27" s="135"/>
      <c r="F27" s="135"/>
      <c r="G27" s="631">
        <v>50.0</v>
      </c>
      <c r="H27" s="632">
        <v>1.0</v>
      </c>
      <c r="I27" s="187">
        <v>50.0</v>
      </c>
      <c r="J27" s="103" t="s">
        <v>67</v>
      </c>
      <c r="K27" s="104"/>
      <c r="L27" s="104"/>
      <c r="M27" s="104"/>
      <c r="N27" s="104"/>
      <c r="O27" s="104"/>
      <c r="P27" s="104"/>
      <c r="Q27" s="104"/>
      <c r="R27" s="104"/>
      <c r="S27" s="104"/>
      <c r="T27" s="104"/>
      <c r="U27" s="104"/>
      <c r="V27" s="104"/>
      <c r="W27" s="104"/>
      <c r="X27" s="104"/>
      <c r="Y27" s="104"/>
      <c r="Z27" s="104"/>
    </row>
    <row r="28" ht="11.25" customHeight="1">
      <c r="A28" s="295" t="s">
        <v>5408</v>
      </c>
      <c r="B28" s="160" t="s">
        <v>52</v>
      </c>
      <c r="C28" s="295" t="s">
        <v>5414</v>
      </c>
      <c r="D28" s="97" t="s">
        <v>5415</v>
      </c>
      <c r="E28" s="304" t="s">
        <v>5416</v>
      </c>
      <c r="F28" s="135"/>
      <c r="G28" s="631">
        <v>50.0</v>
      </c>
      <c r="H28" s="632">
        <v>1.0</v>
      </c>
      <c r="I28" s="187">
        <v>100.0</v>
      </c>
      <c r="J28" s="103" t="s">
        <v>67</v>
      </c>
      <c r="K28" s="104"/>
      <c r="L28" s="104"/>
      <c r="M28" s="104"/>
      <c r="N28" s="104"/>
      <c r="O28" s="104"/>
      <c r="P28" s="104"/>
      <c r="Q28" s="104"/>
      <c r="R28" s="104"/>
      <c r="S28" s="104"/>
      <c r="T28" s="104"/>
      <c r="U28" s="104"/>
      <c r="V28" s="104"/>
      <c r="W28" s="104"/>
      <c r="X28" s="104"/>
      <c r="Y28" s="104"/>
      <c r="Z28" s="104"/>
    </row>
    <row r="29" ht="11.25" customHeight="1">
      <c r="A29" s="295" t="s">
        <v>5408</v>
      </c>
      <c r="B29" s="160" t="s">
        <v>52</v>
      </c>
      <c r="C29" s="295" t="s">
        <v>2905</v>
      </c>
      <c r="D29" s="160" t="s">
        <v>5417</v>
      </c>
      <c r="E29" s="304" t="s">
        <v>5403</v>
      </c>
      <c r="F29" s="295"/>
      <c r="G29" s="633">
        <v>100.0</v>
      </c>
      <c r="H29" s="634">
        <v>1.0</v>
      </c>
      <c r="I29" s="187">
        <v>100.0</v>
      </c>
      <c r="J29" s="103" t="s">
        <v>67</v>
      </c>
      <c r="K29" s="104"/>
      <c r="L29" s="104"/>
      <c r="M29" s="104"/>
      <c r="N29" s="104"/>
      <c r="O29" s="104"/>
      <c r="P29" s="104"/>
      <c r="Q29" s="104"/>
      <c r="R29" s="104"/>
      <c r="S29" s="104"/>
      <c r="T29" s="104"/>
      <c r="U29" s="104"/>
      <c r="V29" s="104"/>
      <c r="W29" s="104"/>
      <c r="X29" s="104"/>
      <c r="Y29" s="104"/>
      <c r="Z29" s="104"/>
    </row>
    <row r="30" ht="11.25" customHeight="1">
      <c r="A30" s="135" t="s">
        <v>5418</v>
      </c>
      <c r="B30" s="97" t="s">
        <v>52</v>
      </c>
      <c r="C30" s="135" t="s">
        <v>5419</v>
      </c>
      <c r="D30" s="97" t="s">
        <v>318</v>
      </c>
      <c r="E30" s="304" t="s">
        <v>5420</v>
      </c>
      <c r="F30" s="135"/>
      <c r="G30" s="210">
        <v>100.0</v>
      </c>
      <c r="H30" s="294"/>
      <c r="I30" s="187">
        <v>100.0</v>
      </c>
      <c r="J30" s="103" t="s">
        <v>70</v>
      </c>
      <c r="K30" s="104"/>
      <c r="L30" s="104"/>
      <c r="M30" s="104"/>
      <c r="N30" s="104"/>
      <c r="O30" s="104"/>
      <c r="P30" s="104"/>
      <c r="Q30" s="104"/>
      <c r="R30" s="104"/>
      <c r="S30" s="104"/>
      <c r="T30" s="104"/>
      <c r="U30" s="104"/>
      <c r="V30" s="104"/>
      <c r="W30" s="104"/>
      <c r="X30" s="104"/>
      <c r="Y30" s="104"/>
      <c r="Z30" s="104"/>
    </row>
    <row r="31" ht="11.25" customHeight="1">
      <c r="A31" s="295" t="s">
        <v>5418</v>
      </c>
      <c r="B31" s="160" t="s">
        <v>52</v>
      </c>
      <c r="C31" s="295" t="s">
        <v>5414</v>
      </c>
      <c r="D31" s="91" t="s">
        <v>3163</v>
      </c>
      <c r="E31" s="547" t="s">
        <v>5416</v>
      </c>
      <c r="F31" s="90"/>
      <c r="G31" s="625">
        <v>100.0</v>
      </c>
      <c r="H31" s="541"/>
      <c r="I31" s="187">
        <v>100.0</v>
      </c>
      <c r="J31" s="103" t="s">
        <v>70</v>
      </c>
      <c r="K31" s="104"/>
      <c r="L31" s="104"/>
      <c r="M31" s="104"/>
      <c r="N31" s="104"/>
      <c r="O31" s="104"/>
      <c r="P31" s="104"/>
      <c r="Q31" s="104"/>
      <c r="R31" s="104"/>
      <c r="S31" s="104"/>
      <c r="T31" s="104"/>
      <c r="U31" s="104"/>
      <c r="V31" s="104"/>
      <c r="W31" s="104"/>
      <c r="X31" s="104"/>
      <c r="Y31" s="104"/>
      <c r="Z31" s="104"/>
    </row>
    <row r="32" ht="11.25" customHeight="1">
      <c r="A32" s="295" t="s">
        <v>5418</v>
      </c>
      <c r="B32" s="160" t="s">
        <v>52</v>
      </c>
      <c r="C32" s="295" t="s">
        <v>5421</v>
      </c>
      <c r="D32" s="97" t="s">
        <v>3163</v>
      </c>
      <c r="E32" s="135"/>
      <c r="F32" s="135" t="s">
        <v>5422</v>
      </c>
      <c r="G32" s="231">
        <v>50.0</v>
      </c>
      <c r="H32" s="316"/>
      <c r="I32" s="187">
        <v>50.0</v>
      </c>
      <c r="J32" s="103" t="s">
        <v>70</v>
      </c>
      <c r="K32" s="104"/>
      <c r="L32" s="104"/>
      <c r="M32" s="104"/>
      <c r="N32" s="104"/>
      <c r="O32" s="104"/>
      <c r="P32" s="104"/>
      <c r="Q32" s="104"/>
      <c r="R32" s="104"/>
      <c r="S32" s="104"/>
      <c r="T32" s="104"/>
      <c r="U32" s="104"/>
      <c r="V32" s="104"/>
      <c r="W32" s="104"/>
      <c r="X32" s="104"/>
      <c r="Y32" s="104"/>
      <c r="Z32" s="104"/>
    </row>
    <row r="33" ht="11.25" customHeight="1">
      <c r="A33" s="295" t="s">
        <v>5418</v>
      </c>
      <c r="B33" s="160" t="s">
        <v>52</v>
      </c>
      <c r="C33" s="295" t="s">
        <v>5421</v>
      </c>
      <c r="D33" s="97" t="s">
        <v>3163</v>
      </c>
      <c r="E33" s="135"/>
      <c r="F33" s="135" t="s">
        <v>5423</v>
      </c>
      <c r="G33" s="231">
        <v>50.0</v>
      </c>
      <c r="H33" s="316"/>
      <c r="I33" s="187">
        <v>50.0</v>
      </c>
      <c r="J33" s="103" t="s">
        <v>70</v>
      </c>
      <c r="K33" s="104"/>
      <c r="L33" s="104"/>
      <c r="M33" s="104"/>
      <c r="N33" s="104"/>
      <c r="O33" s="104"/>
      <c r="P33" s="104"/>
      <c r="Q33" s="104"/>
      <c r="R33" s="104"/>
      <c r="S33" s="104"/>
      <c r="T33" s="104"/>
      <c r="U33" s="104"/>
      <c r="V33" s="104"/>
      <c r="W33" s="104"/>
      <c r="X33" s="104"/>
      <c r="Y33" s="104"/>
      <c r="Z33" s="104"/>
    </row>
    <row r="34" ht="11.25" customHeight="1">
      <c r="A34" s="295" t="s">
        <v>5418</v>
      </c>
      <c r="B34" s="160" t="s">
        <v>52</v>
      </c>
      <c r="C34" s="295" t="s">
        <v>5421</v>
      </c>
      <c r="D34" s="160" t="s">
        <v>3163</v>
      </c>
      <c r="E34" s="295"/>
      <c r="F34" s="295" t="s">
        <v>5424</v>
      </c>
      <c r="G34" s="231">
        <v>50.0</v>
      </c>
      <c r="H34" s="305"/>
      <c r="I34" s="187">
        <v>50.0</v>
      </c>
      <c r="J34" s="103" t="s">
        <v>70</v>
      </c>
      <c r="K34" s="104"/>
      <c r="L34" s="104"/>
      <c r="M34" s="104"/>
      <c r="N34" s="104"/>
      <c r="O34" s="104"/>
      <c r="P34" s="104"/>
      <c r="Q34" s="104"/>
      <c r="R34" s="104"/>
      <c r="S34" s="104"/>
      <c r="T34" s="104"/>
      <c r="U34" s="104"/>
      <c r="V34" s="104"/>
      <c r="W34" s="104"/>
      <c r="X34" s="104"/>
      <c r="Y34" s="104"/>
      <c r="Z34" s="104"/>
    </row>
    <row r="35" ht="11.25" customHeight="1">
      <c r="A35" s="295" t="s">
        <v>5418</v>
      </c>
      <c r="B35" s="160" t="s">
        <v>52</v>
      </c>
      <c r="C35" s="295" t="s">
        <v>5425</v>
      </c>
      <c r="D35" s="160" t="s">
        <v>3163</v>
      </c>
      <c r="E35" s="295"/>
      <c r="F35" s="295" t="s">
        <v>5426</v>
      </c>
      <c r="G35" s="231">
        <v>50.0</v>
      </c>
      <c r="H35" s="305"/>
      <c r="I35" s="187">
        <v>50.0</v>
      </c>
      <c r="J35" s="103" t="s">
        <v>70</v>
      </c>
      <c r="K35" s="104"/>
      <c r="L35" s="104"/>
      <c r="M35" s="104"/>
      <c r="N35" s="104"/>
      <c r="O35" s="104"/>
      <c r="P35" s="104"/>
      <c r="Q35" s="104"/>
      <c r="R35" s="104"/>
      <c r="S35" s="104"/>
      <c r="T35" s="104"/>
      <c r="U35" s="104"/>
      <c r="V35" s="104"/>
      <c r="W35" s="104"/>
      <c r="X35" s="104"/>
      <c r="Y35" s="104"/>
      <c r="Z35" s="104"/>
    </row>
    <row r="36" ht="11.25" customHeight="1">
      <c r="A36" s="295" t="s">
        <v>5418</v>
      </c>
      <c r="B36" s="160" t="s">
        <v>52</v>
      </c>
      <c r="C36" s="295" t="s">
        <v>5425</v>
      </c>
      <c r="D36" s="160" t="s">
        <v>3163</v>
      </c>
      <c r="E36" s="295"/>
      <c r="F36" s="295" t="s">
        <v>5427</v>
      </c>
      <c r="G36" s="231">
        <v>50.0</v>
      </c>
      <c r="H36" s="305"/>
      <c r="I36" s="187">
        <v>50.0</v>
      </c>
      <c r="J36" s="103" t="s">
        <v>70</v>
      </c>
      <c r="K36" s="104"/>
      <c r="L36" s="104"/>
      <c r="M36" s="104"/>
      <c r="N36" s="104"/>
      <c r="O36" s="104"/>
      <c r="P36" s="104"/>
      <c r="Q36" s="104"/>
      <c r="R36" s="104"/>
      <c r="S36" s="104"/>
      <c r="T36" s="104"/>
      <c r="U36" s="104"/>
      <c r="V36" s="104"/>
      <c r="W36" s="104"/>
      <c r="X36" s="104"/>
      <c r="Y36" s="104"/>
      <c r="Z36" s="104"/>
    </row>
    <row r="37" ht="11.25" customHeight="1">
      <c r="A37" s="295" t="s">
        <v>71</v>
      </c>
      <c r="B37" s="145" t="s">
        <v>52</v>
      </c>
      <c r="C37" s="297" t="s">
        <v>280</v>
      </c>
      <c r="D37" s="145" t="s">
        <v>318</v>
      </c>
      <c r="E37" s="297" t="s">
        <v>5428</v>
      </c>
      <c r="F37" s="297"/>
      <c r="G37" s="301">
        <v>50.0</v>
      </c>
      <c r="H37" s="549" t="s">
        <v>5429</v>
      </c>
      <c r="I37" s="102">
        <v>100.0</v>
      </c>
      <c r="J37" s="103" t="s">
        <v>71</v>
      </c>
      <c r="K37" s="104"/>
      <c r="L37" s="104"/>
      <c r="M37" s="104"/>
      <c r="N37" s="104"/>
      <c r="O37" s="104"/>
      <c r="P37" s="104"/>
      <c r="Q37" s="104"/>
      <c r="R37" s="104"/>
      <c r="S37" s="104"/>
      <c r="T37" s="104"/>
      <c r="U37" s="104"/>
      <c r="V37" s="104"/>
      <c r="W37" s="104"/>
      <c r="X37" s="104"/>
      <c r="Y37" s="104"/>
      <c r="Z37" s="104"/>
    </row>
    <row r="38" ht="11.25" customHeight="1">
      <c r="A38" s="295" t="s">
        <v>72</v>
      </c>
      <c r="B38" s="145" t="s">
        <v>52</v>
      </c>
      <c r="C38" s="297" t="s">
        <v>280</v>
      </c>
      <c r="D38" s="145" t="s">
        <v>5430</v>
      </c>
      <c r="E38" s="557" t="s">
        <v>5420</v>
      </c>
      <c r="F38" s="297"/>
      <c r="G38" s="301">
        <v>100.0</v>
      </c>
      <c r="H38" s="549"/>
      <c r="I38" s="102">
        <v>200.0</v>
      </c>
      <c r="J38" s="103" t="s">
        <v>72</v>
      </c>
      <c r="K38" s="104"/>
      <c r="L38" s="104"/>
      <c r="M38" s="104"/>
      <c r="N38" s="104"/>
      <c r="O38" s="104"/>
      <c r="P38" s="104"/>
      <c r="Q38" s="104"/>
      <c r="R38" s="104"/>
      <c r="S38" s="104"/>
      <c r="T38" s="104"/>
      <c r="U38" s="104"/>
      <c r="V38" s="104"/>
      <c r="W38" s="104"/>
      <c r="X38" s="104"/>
      <c r="Y38" s="104"/>
      <c r="Z38" s="104"/>
    </row>
    <row r="39" ht="11.25" customHeight="1">
      <c r="A39" s="457" t="s">
        <v>72</v>
      </c>
      <c r="B39" s="437" t="s">
        <v>52</v>
      </c>
      <c r="C39" s="635" t="s">
        <v>5431</v>
      </c>
      <c r="D39" s="437" t="s">
        <v>5432</v>
      </c>
      <c r="E39" s="636" t="s">
        <v>5433</v>
      </c>
      <c r="F39" s="637"/>
      <c r="G39" s="638">
        <v>50.0</v>
      </c>
      <c r="H39" s="639" t="s">
        <v>5434</v>
      </c>
      <c r="I39" s="640">
        <v>200.0</v>
      </c>
      <c r="J39" s="103" t="s">
        <v>72</v>
      </c>
      <c r="K39" s="104"/>
      <c r="L39" s="104"/>
      <c r="M39" s="104"/>
      <c r="N39" s="104"/>
      <c r="O39" s="104"/>
      <c r="P39" s="104"/>
      <c r="Q39" s="104"/>
      <c r="R39" s="104"/>
      <c r="S39" s="104"/>
      <c r="T39" s="104"/>
      <c r="U39" s="104"/>
      <c r="V39" s="104"/>
      <c r="W39" s="104"/>
      <c r="X39" s="104"/>
      <c r="Y39" s="104"/>
      <c r="Z39" s="104"/>
    </row>
    <row r="40" ht="11.25" customHeight="1">
      <c r="A40" s="641" t="s">
        <v>4000</v>
      </c>
      <c r="B40" s="2" t="s">
        <v>52</v>
      </c>
      <c r="C40" s="641" t="s">
        <v>5435</v>
      </c>
      <c r="D40" s="2" t="s">
        <v>5436</v>
      </c>
      <c r="E40" s="314" t="s">
        <v>5437</v>
      </c>
      <c r="F40" s="457"/>
      <c r="G40" s="456">
        <v>50.0</v>
      </c>
      <c r="H40" s="642"/>
      <c r="I40" s="640">
        <v>100.0</v>
      </c>
      <c r="J40" s="103" t="s">
        <v>72</v>
      </c>
      <c r="K40" s="104"/>
      <c r="L40" s="104"/>
      <c r="M40" s="104"/>
      <c r="N40" s="104"/>
      <c r="O40" s="104"/>
      <c r="P40" s="104"/>
      <c r="Q40" s="104"/>
      <c r="R40" s="104"/>
      <c r="S40" s="104"/>
      <c r="T40" s="104"/>
      <c r="U40" s="104"/>
      <c r="V40" s="104"/>
      <c r="W40" s="104"/>
      <c r="X40" s="104"/>
      <c r="Y40" s="104"/>
      <c r="Z40" s="104"/>
    </row>
    <row r="41" ht="11.25" customHeight="1">
      <c r="A41" s="295" t="s">
        <v>72</v>
      </c>
      <c r="B41" s="145" t="s">
        <v>52</v>
      </c>
      <c r="C41" s="297" t="s">
        <v>5438</v>
      </c>
      <c r="D41" s="145" t="s">
        <v>5439</v>
      </c>
      <c r="E41" s="557" t="s">
        <v>5440</v>
      </c>
      <c r="F41" s="458"/>
      <c r="G41" s="456">
        <v>50.0</v>
      </c>
      <c r="H41" s="642"/>
      <c r="I41" s="640">
        <v>100.0</v>
      </c>
      <c r="J41" s="103" t="s">
        <v>72</v>
      </c>
      <c r="K41" s="104"/>
      <c r="L41" s="104"/>
      <c r="M41" s="104"/>
      <c r="N41" s="104"/>
      <c r="O41" s="104"/>
      <c r="P41" s="104"/>
      <c r="Q41" s="104"/>
      <c r="R41" s="104"/>
      <c r="S41" s="104"/>
      <c r="T41" s="104"/>
      <c r="U41" s="104"/>
      <c r="V41" s="104"/>
      <c r="W41" s="104"/>
      <c r="X41" s="104"/>
      <c r="Y41" s="104"/>
      <c r="Z41" s="104"/>
    </row>
    <row r="42" ht="11.25" customHeight="1">
      <c r="A42" s="135" t="s">
        <v>78</v>
      </c>
      <c r="B42" s="97" t="s">
        <v>5441</v>
      </c>
      <c r="C42" s="135" t="s">
        <v>280</v>
      </c>
      <c r="D42" s="97" t="s">
        <v>5442</v>
      </c>
      <c r="E42" s="135" t="s">
        <v>5428</v>
      </c>
      <c r="F42" s="135"/>
      <c r="G42" s="210">
        <v>50.0</v>
      </c>
      <c r="H42" s="294" t="s">
        <v>5429</v>
      </c>
      <c r="I42" s="187">
        <v>100.0</v>
      </c>
      <c r="J42" s="103" t="s">
        <v>78</v>
      </c>
      <c r="K42" s="104"/>
      <c r="L42" s="104"/>
      <c r="M42" s="104"/>
      <c r="N42" s="104"/>
      <c r="O42" s="104"/>
      <c r="P42" s="104"/>
      <c r="Q42" s="104"/>
      <c r="R42" s="104"/>
      <c r="S42" s="104"/>
      <c r="T42" s="104"/>
      <c r="U42" s="104"/>
      <c r="V42" s="104"/>
      <c r="W42" s="104"/>
      <c r="X42" s="104"/>
      <c r="Y42" s="104"/>
      <c r="Z42" s="104"/>
    </row>
    <row r="43" ht="11.25" customHeight="1">
      <c r="A43" s="311" t="s">
        <v>78</v>
      </c>
      <c r="B43" s="6" t="s">
        <v>52</v>
      </c>
      <c r="C43" s="311" t="s">
        <v>5443</v>
      </c>
      <c r="D43" s="6" t="s">
        <v>5444</v>
      </c>
      <c r="E43" s="311" t="s">
        <v>5445</v>
      </c>
      <c r="F43" s="104"/>
      <c r="G43" s="478">
        <v>100.0</v>
      </c>
      <c r="H43" s="6" t="s">
        <v>5390</v>
      </c>
      <c r="I43" s="478">
        <v>200.0</v>
      </c>
      <c r="J43" s="103" t="s">
        <v>78</v>
      </c>
      <c r="K43" s="104"/>
      <c r="L43" s="104"/>
      <c r="M43" s="104"/>
      <c r="N43" s="104"/>
      <c r="O43" s="104"/>
      <c r="P43" s="104"/>
      <c r="Q43" s="104"/>
      <c r="R43" s="104"/>
      <c r="S43" s="104"/>
      <c r="T43" s="104"/>
      <c r="U43" s="104"/>
      <c r="V43" s="104"/>
      <c r="W43" s="104"/>
      <c r="X43" s="104"/>
      <c r="Y43" s="104"/>
      <c r="Z43" s="104"/>
    </row>
    <row r="44" ht="11.25" customHeight="1">
      <c r="A44" s="311" t="s">
        <v>78</v>
      </c>
      <c r="B44" s="6" t="s">
        <v>52</v>
      </c>
      <c r="C44" s="295" t="s">
        <v>5446</v>
      </c>
      <c r="D44" s="97" t="s">
        <v>899</v>
      </c>
      <c r="E44" s="135" t="s">
        <v>5447</v>
      </c>
      <c r="F44" s="626">
        <v>45511.0</v>
      </c>
      <c r="G44" s="231">
        <v>10.0</v>
      </c>
      <c r="H44" s="316"/>
      <c r="I44" s="187">
        <v>50.0</v>
      </c>
      <c r="J44" s="103" t="s">
        <v>78</v>
      </c>
      <c r="K44" s="104"/>
      <c r="L44" s="104"/>
      <c r="M44" s="104"/>
      <c r="N44" s="104"/>
      <c r="O44" s="104"/>
      <c r="P44" s="104"/>
      <c r="Q44" s="104"/>
      <c r="R44" s="104"/>
      <c r="S44" s="104"/>
      <c r="T44" s="104"/>
      <c r="U44" s="104"/>
      <c r="V44" s="104"/>
      <c r="W44" s="104"/>
      <c r="X44" s="104"/>
      <c r="Y44" s="104"/>
      <c r="Z44" s="104"/>
    </row>
    <row r="45" ht="11.25" customHeight="1">
      <c r="A45" s="311" t="s">
        <v>78</v>
      </c>
      <c r="B45" s="6" t="s">
        <v>52</v>
      </c>
      <c r="C45" s="295" t="s">
        <v>5446</v>
      </c>
      <c r="D45" s="97" t="s">
        <v>899</v>
      </c>
      <c r="E45" s="135" t="s">
        <v>5448</v>
      </c>
      <c r="F45" s="626">
        <v>45571.0</v>
      </c>
      <c r="G45" s="231">
        <v>10.0</v>
      </c>
      <c r="H45" s="316"/>
      <c r="I45" s="187">
        <v>50.0</v>
      </c>
      <c r="J45" s="103" t="s">
        <v>78</v>
      </c>
      <c r="K45" s="104"/>
      <c r="L45" s="104"/>
      <c r="M45" s="104"/>
      <c r="N45" s="104"/>
      <c r="O45" s="104"/>
      <c r="P45" s="104"/>
      <c r="Q45" s="104"/>
      <c r="R45" s="104"/>
      <c r="S45" s="104"/>
      <c r="T45" s="104"/>
      <c r="U45" s="104"/>
      <c r="V45" s="104"/>
      <c r="W45" s="104"/>
      <c r="X45" s="104"/>
      <c r="Y45" s="104"/>
      <c r="Z45" s="104"/>
    </row>
    <row r="46" ht="11.25" customHeight="1">
      <c r="A46" s="135" t="s">
        <v>764</v>
      </c>
      <c r="B46" s="97" t="s">
        <v>52</v>
      </c>
      <c r="C46" s="135" t="s">
        <v>5449</v>
      </c>
      <c r="D46" s="97" t="s">
        <v>5450</v>
      </c>
      <c r="E46" s="304" t="s">
        <v>5451</v>
      </c>
      <c r="F46" s="135"/>
      <c r="G46" s="210">
        <v>50.0</v>
      </c>
      <c r="H46" s="294" t="s">
        <v>5452</v>
      </c>
      <c r="I46" s="187">
        <v>100.0</v>
      </c>
      <c r="J46" s="103" t="s">
        <v>79</v>
      </c>
      <c r="K46" s="104"/>
      <c r="L46" s="104"/>
      <c r="M46" s="104"/>
      <c r="N46" s="104"/>
      <c r="O46" s="104"/>
      <c r="P46" s="104"/>
      <c r="Q46" s="104"/>
      <c r="R46" s="104"/>
      <c r="S46" s="104"/>
      <c r="T46" s="104"/>
      <c r="U46" s="104"/>
      <c r="V46" s="104"/>
      <c r="W46" s="104"/>
      <c r="X46" s="104"/>
      <c r="Y46" s="104"/>
      <c r="Z46" s="104"/>
    </row>
    <row r="47" ht="11.25" customHeight="1">
      <c r="A47" s="295" t="s">
        <v>764</v>
      </c>
      <c r="B47" s="160" t="s">
        <v>52</v>
      </c>
      <c r="C47" s="295" t="s">
        <v>5414</v>
      </c>
      <c r="D47" s="91" t="s">
        <v>5453</v>
      </c>
      <c r="E47" s="90" t="s">
        <v>5454</v>
      </c>
      <c r="F47" s="90"/>
      <c r="G47" s="625">
        <v>50.0</v>
      </c>
      <c r="H47" s="541"/>
      <c r="I47" s="187">
        <v>100.0</v>
      </c>
      <c r="J47" s="103" t="s">
        <v>79</v>
      </c>
      <c r="K47" s="104"/>
      <c r="L47" s="104"/>
      <c r="M47" s="104"/>
      <c r="N47" s="104"/>
      <c r="O47" s="104"/>
      <c r="P47" s="104"/>
      <c r="Q47" s="104"/>
      <c r="R47" s="104"/>
      <c r="S47" s="104"/>
      <c r="T47" s="104"/>
      <c r="U47" s="104"/>
      <c r="V47" s="104"/>
      <c r="W47" s="104"/>
      <c r="X47" s="104"/>
      <c r="Y47" s="104"/>
      <c r="Z47" s="104"/>
    </row>
    <row r="48" ht="11.25" customHeight="1">
      <c r="A48" s="295" t="s">
        <v>764</v>
      </c>
      <c r="B48" s="160" t="s">
        <v>52</v>
      </c>
      <c r="C48" s="295" t="s">
        <v>5455</v>
      </c>
      <c r="D48" s="97" t="s">
        <v>5456</v>
      </c>
      <c r="E48" s="135" t="s">
        <v>5457</v>
      </c>
      <c r="F48" s="135"/>
      <c r="G48" s="231">
        <v>100.0</v>
      </c>
      <c r="H48" s="316"/>
      <c r="I48" s="187">
        <v>200.0</v>
      </c>
      <c r="J48" s="103" t="s">
        <v>79</v>
      </c>
      <c r="K48" s="104"/>
      <c r="L48" s="104"/>
      <c r="M48" s="104"/>
      <c r="N48" s="104"/>
      <c r="O48" s="104"/>
      <c r="P48" s="104"/>
      <c r="Q48" s="104"/>
      <c r="R48" s="104"/>
      <c r="S48" s="104"/>
      <c r="T48" s="104"/>
      <c r="U48" s="104"/>
      <c r="V48" s="104"/>
      <c r="W48" s="104"/>
      <c r="X48" s="104"/>
      <c r="Y48" s="104"/>
      <c r="Z48" s="104"/>
    </row>
    <row r="49" ht="11.25" customHeight="1">
      <c r="A49" s="135" t="s">
        <v>77</v>
      </c>
      <c r="B49" s="97" t="s">
        <v>52</v>
      </c>
      <c r="C49" s="135" t="s">
        <v>280</v>
      </c>
      <c r="D49" s="97" t="s">
        <v>5458</v>
      </c>
      <c r="E49" s="304" t="s">
        <v>5457</v>
      </c>
      <c r="F49" s="135"/>
      <c r="G49" s="210">
        <v>50.0</v>
      </c>
      <c r="H49" s="294"/>
      <c r="I49" s="187">
        <v>100.0</v>
      </c>
      <c r="J49" s="103" t="s">
        <v>77</v>
      </c>
      <c r="K49" s="104"/>
      <c r="L49" s="104"/>
      <c r="M49" s="104"/>
      <c r="N49" s="104"/>
      <c r="O49" s="104"/>
      <c r="P49" s="104"/>
      <c r="Q49" s="104"/>
      <c r="R49" s="104"/>
      <c r="S49" s="104"/>
      <c r="T49" s="104"/>
      <c r="U49" s="104"/>
      <c r="V49" s="104"/>
      <c r="W49" s="104"/>
      <c r="X49" s="104"/>
      <c r="Y49" s="104"/>
      <c r="Z49" s="104"/>
    </row>
    <row r="50" ht="11.25" customHeight="1">
      <c r="A50" s="135" t="s">
        <v>96</v>
      </c>
      <c r="B50" s="97" t="s">
        <v>81</v>
      </c>
      <c r="C50" s="135" t="s">
        <v>5459</v>
      </c>
      <c r="D50" s="97" t="s">
        <v>5460</v>
      </c>
      <c r="E50" s="304" t="s">
        <v>5461</v>
      </c>
      <c r="F50" s="169">
        <v>45600.0</v>
      </c>
      <c r="G50" s="210">
        <v>50.0</v>
      </c>
      <c r="H50" s="294">
        <v>3.0</v>
      </c>
      <c r="I50" s="178">
        <v>50.0</v>
      </c>
      <c r="J50" s="103" t="s">
        <v>96</v>
      </c>
      <c r="K50" s="104"/>
      <c r="L50" s="104"/>
      <c r="M50" s="104"/>
      <c r="N50" s="104"/>
      <c r="O50" s="104"/>
      <c r="P50" s="104"/>
      <c r="Q50" s="104"/>
      <c r="R50" s="104"/>
      <c r="S50" s="104"/>
      <c r="T50" s="104"/>
      <c r="U50" s="104"/>
      <c r="V50" s="104"/>
      <c r="W50" s="104"/>
      <c r="X50" s="104"/>
      <c r="Y50" s="104"/>
      <c r="Z50" s="104"/>
    </row>
    <row r="51" ht="11.25" customHeight="1">
      <c r="A51" s="135" t="s">
        <v>96</v>
      </c>
      <c r="B51" s="97" t="s">
        <v>81</v>
      </c>
      <c r="C51" s="135" t="s">
        <v>5459</v>
      </c>
      <c r="D51" s="97" t="s">
        <v>5460</v>
      </c>
      <c r="E51" s="304" t="s">
        <v>5461</v>
      </c>
      <c r="F51" s="169">
        <v>45600.0</v>
      </c>
      <c r="G51" s="210">
        <v>50.0</v>
      </c>
      <c r="H51" s="294">
        <v>3.0</v>
      </c>
      <c r="I51" s="178">
        <v>50.0</v>
      </c>
      <c r="J51" s="103" t="s">
        <v>96</v>
      </c>
      <c r="K51" s="104"/>
      <c r="L51" s="104"/>
      <c r="M51" s="104"/>
      <c r="N51" s="104"/>
      <c r="O51" s="104"/>
      <c r="P51" s="104"/>
      <c r="Q51" s="104"/>
      <c r="R51" s="104"/>
      <c r="S51" s="104"/>
      <c r="T51" s="104"/>
      <c r="U51" s="104"/>
      <c r="V51" s="104"/>
      <c r="W51" s="104"/>
      <c r="X51" s="104"/>
      <c r="Y51" s="104"/>
      <c r="Z51" s="104"/>
    </row>
    <row r="52" ht="11.25" customHeight="1">
      <c r="A52" s="135" t="s">
        <v>791</v>
      </c>
      <c r="B52" s="97" t="s">
        <v>81</v>
      </c>
      <c r="C52" s="135" t="s">
        <v>5462</v>
      </c>
      <c r="D52" s="97" t="s">
        <v>1071</v>
      </c>
      <c r="E52" s="304" t="s">
        <v>5463</v>
      </c>
      <c r="F52" s="169" t="s">
        <v>5464</v>
      </c>
      <c r="G52" s="210">
        <f>10*5</f>
        <v>50</v>
      </c>
      <c r="H52" s="541"/>
      <c r="I52" s="187">
        <f>G52</f>
        <v>50</v>
      </c>
      <c r="J52" s="154" t="s">
        <v>89</v>
      </c>
      <c r="K52" s="211"/>
      <c r="L52" s="104"/>
      <c r="M52" s="104"/>
      <c r="N52" s="104"/>
      <c r="O52" s="104"/>
      <c r="P52" s="104"/>
      <c r="Q52" s="104"/>
      <c r="R52" s="104"/>
      <c r="S52" s="104"/>
      <c r="T52" s="104"/>
      <c r="U52" s="104"/>
      <c r="V52" s="104"/>
      <c r="W52" s="104"/>
      <c r="X52" s="104"/>
      <c r="Y52" s="104"/>
      <c r="Z52" s="104"/>
    </row>
    <row r="53" ht="11.25" customHeight="1">
      <c r="A53" s="135" t="s">
        <v>791</v>
      </c>
      <c r="B53" s="97" t="s">
        <v>81</v>
      </c>
      <c r="C53" s="295" t="s">
        <v>5465</v>
      </c>
      <c r="D53" s="91" t="s">
        <v>1071</v>
      </c>
      <c r="E53" s="547" t="s">
        <v>5466</v>
      </c>
      <c r="F53" s="643">
        <v>45576.0</v>
      </c>
      <c r="G53" s="625">
        <v>50.0</v>
      </c>
      <c r="H53" s="541"/>
      <c r="I53" s="187">
        <v>50.0</v>
      </c>
      <c r="J53" s="154" t="s">
        <v>89</v>
      </c>
      <c r="K53" s="211"/>
      <c r="L53" s="104"/>
      <c r="M53" s="104"/>
      <c r="N53" s="104"/>
      <c r="O53" s="104"/>
      <c r="P53" s="104"/>
      <c r="Q53" s="104"/>
      <c r="R53" s="104"/>
      <c r="S53" s="104"/>
      <c r="T53" s="104"/>
      <c r="U53" s="104"/>
      <c r="V53" s="104"/>
      <c r="W53" s="104"/>
      <c r="X53" s="104"/>
      <c r="Y53" s="104"/>
      <c r="Z53" s="104"/>
    </row>
    <row r="54" ht="11.25" customHeight="1">
      <c r="A54" s="271" t="s">
        <v>3628</v>
      </c>
      <c r="B54" s="273" t="s">
        <v>5467</v>
      </c>
      <c r="C54" s="644" t="s">
        <v>5468</v>
      </c>
      <c r="D54" s="645" t="s">
        <v>5469</v>
      </c>
      <c r="E54" s="646" t="s">
        <v>5470</v>
      </c>
      <c r="F54" s="647">
        <v>45627.0</v>
      </c>
      <c r="G54" s="648">
        <v>10.0</v>
      </c>
      <c r="H54" s="347">
        <v>12.0</v>
      </c>
      <c r="I54" s="649">
        <v>50.0</v>
      </c>
      <c r="J54" s="154" t="s">
        <v>3628</v>
      </c>
      <c r="K54" s="211"/>
      <c r="L54" s="104"/>
      <c r="M54" s="104"/>
      <c r="N54" s="104"/>
      <c r="O54" s="104"/>
      <c r="P54" s="104"/>
      <c r="Q54" s="104"/>
      <c r="R54" s="104"/>
      <c r="S54" s="104"/>
      <c r="T54" s="104"/>
      <c r="U54" s="104"/>
      <c r="V54" s="104"/>
      <c r="W54" s="104"/>
      <c r="X54" s="104"/>
      <c r="Y54" s="104"/>
      <c r="Z54" s="104"/>
    </row>
    <row r="55" ht="11.25" customHeight="1">
      <c r="A55" s="135" t="s">
        <v>5471</v>
      </c>
      <c r="B55" s="97" t="s">
        <v>81</v>
      </c>
      <c r="C55" s="135" t="s">
        <v>5472</v>
      </c>
      <c r="D55" s="97" t="s">
        <v>5473</v>
      </c>
      <c r="E55" s="304" t="s">
        <v>5474</v>
      </c>
      <c r="F55" s="135"/>
      <c r="G55" s="210" t="s">
        <v>5475</v>
      </c>
      <c r="H55" s="294" t="s">
        <v>5476</v>
      </c>
      <c r="I55" s="187">
        <v>150.0</v>
      </c>
      <c r="J55" s="154" t="s">
        <v>85</v>
      </c>
      <c r="K55" s="211"/>
      <c r="L55" s="104"/>
      <c r="M55" s="104"/>
      <c r="N55" s="104"/>
      <c r="O55" s="104"/>
      <c r="P55" s="104"/>
      <c r="Q55" s="104"/>
      <c r="R55" s="104"/>
      <c r="S55" s="104"/>
      <c r="T55" s="104"/>
      <c r="U55" s="104"/>
      <c r="V55" s="104"/>
      <c r="W55" s="104"/>
      <c r="X55" s="104"/>
      <c r="Y55" s="104"/>
      <c r="Z55" s="104"/>
    </row>
    <row r="56" ht="11.25" customHeight="1">
      <c r="A56" s="135" t="s">
        <v>5471</v>
      </c>
      <c r="B56" s="97" t="s">
        <v>81</v>
      </c>
      <c r="C56" s="135" t="s">
        <v>5472</v>
      </c>
      <c r="D56" s="97" t="s">
        <v>5473</v>
      </c>
      <c r="E56" s="547" t="s">
        <v>5477</v>
      </c>
      <c r="F56" s="90"/>
      <c r="G56" s="625" t="s">
        <v>5478</v>
      </c>
      <c r="H56" s="294" t="s">
        <v>5476</v>
      </c>
      <c r="I56" s="187">
        <v>50.0</v>
      </c>
      <c r="J56" s="154" t="s">
        <v>85</v>
      </c>
      <c r="K56" s="211"/>
      <c r="L56" s="104"/>
      <c r="M56" s="104"/>
      <c r="N56" s="104"/>
      <c r="O56" s="104"/>
      <c r="P56" s="104"/>
      <c r="Q56" s="104"/>
      <c r="R56" s="104"/>
      <c r="S56" s="104"/>
      <c r="T56" s="104"/>
      <c r="U56" s="104"/>
      <c r="V56" s="104"/>
      <c r="W56" s="104"/>
      <c r="X56" s="104"/>
      <c r="Y56" s="104"/>
      <c r="Z56" s="104"/>
    </row>
    <row r="57" ht="11.25" customHeight="1">
      <c r="A57" s="135" t="s">
        <v>5479</v>
      </c>
      <c r="B57" s="97" t="s">
        <v>81</v>
      </c>
      <c r="C57" s="135" t="s">
        <v>5480</v>
      </c>
      <c r="D57" s="97" t="s">
        <v>5481</v>
      </c>
      <c r="E57" s="650" t="s">
        <v>5482</v>
      </c>
      <c r="F57" s="135" t="s">
        <v>5483</v>
      </c>
      <c r="G57" s="210">
        <v>100.0</v>
      </c>
      <c r="H57" s="294">
        <v>12.0</v>
      </c>
      <c r="I57" s="210">
        <v>300.0</v>
      </c>
      <c r="J57" s="154" t="s">
        <v>82</v>
      </c>
      <c r="K57" s="211"/>
      <c r="L57" s="104"/>
      <c r="M57" s="104"/>
      <c r="N57" s="104"/>
      <c r="O57" s="104"/>
      <c r="P57" s="104"/>
      <c r="Q57" s="104"/>
      <c r="R57" s="104"/>
      <c r="S57" s="104"/>
      <c r="T57" s="104"/>
      <c r="U57" s="104"/>
      <c r="V57" s="104"/>
      <c r="W57" s="104"/>
      <c r="X57" s="104"/>
      <c r="Y57" s="104"/>
      <c r="Z57" s="104"/>
    </row>
    <row r="58" ht="11.25" customHeight="1">
      <c r="A58" s="135" t="s">
        <v>5479</v>
      </c>
      <c r="B58" s="97" t="s">
        <v>81</v>
      </c>
      <c r="C58" s="295" t="s">
        <v>5484</v>
      </c>
      <c r="D58" s="160" t="s">
        <v>5485</v>
      </c>
      <c r="E58" s="304" t="s">
        <v>5486</v>
      </c>
      <c r="F58" s="90" t="s">
        <v>5487</v>
      </c>
      <c r="G58" s="628">
        <v>50.0</v>
      </c>
      <c r="H58" s="294">
        <v>6.0</v>
      </c>
      <c r="I58" s="187">
        <v>0.0</v>
      </c>
      <c r="J58" s="154" t="s">
        <v>82</v>
      </c>
      <c r="K58" s="211"/>
      <c r="L58" s="104"/>
      <c r="M58" s="104"/>
      <c r="N58" s="104"/>
      <c r="O58" s="104"/>
      <c r="P58" s="104"/>
      <c r="Q58" s="104"/>
      <c r="R58" s="104"/>
      <c r="S58" s="104"/>
      <c r="T58" s="104"/>
      <c r="U58" s="104"/>
      <c r="V58" s="104"/>
      <c r="W58" s="104"/>
      <c r="X58" s="104"/>
      <c r="Y58" s="104"/>
      <c r="Z58" s="104"/>
    </row>
    <row r="59" ht="11.25" customHeight="1">
      <c r="A59" s="135" t="s">
        <v>5479</v>
      </c>
      <c r="B59" s="97" t="s">
        <v>81</v>
      </c>
      <c r="C59" s="135" t="s">
        <v>5488</v>
      </c>
      <c r="D59" s="111" t="s">
        <v>5489</v>
      </c>
      <c r="E59" s="304" t="s">
        <v>5490</v>
      </c>
      <c r="F59" s="135" t="s">
        <v>5491</v>
      </c>
      <c r="G59" s="628">
        <v>50.0</v>
      </c>
      <c r="H59" s="294">
        <v>12.0</v>
      </c>
      <c r="I59" s="318">
        <v>300.0</v>
      </c>
      <c r="J59" s="154" t="s">
        <v>82</v>
      </c>
      <c r="K59" s="211"/>
      <c r="L59" s="104"/>
      <c r="M59" s="104"/>
      <c r="N59" s="104"/>
      <c r="O59" s="104"/>
      <c r="P59" s="104"/>
      <c r="Q59" s="104"/>
      <c r="R59" s="104"/>
      <c r="S59" s="104"/>
      <c r="T59" s="104"/>
      <c r="U59" s="104"/>
      <c r="V59" s="104"/>
      <c r="W59" s="104"/>
      <c r="X59" s="104"/>
      <c r="Y59" s="104"/>
      <c r="Z59" s="104"/>
    </row>
    <row r="60" ht="11.25" customHeight="1">
      <c r="A60" s="135" t="s">
        <v>5479</v>
      </c>
      <c r="B60" s="97" t="s">
        <v>81</v>
      </c>
      <c r="C60" s="135" t="s">
        <v>5492</v>
      </c>
      <c r="D60" s="111" t="s">
        <v>318</v>
      </c>
      <c r="E60" s="256" t="s">
        <v>5493</v>
      </c>
      <c r="F60" s="135" t="s">
        <v>5494</v>
      </c>
      <c r="G60" s="628">
        <v>50.0</v>
      </c>
      <c r="H60" s="294">
        <v>12.0</v>
      </c>
      <c r="I60" s="318">
        <v>300.0</v>
      </c>
      <c r="J60" s="154" t="s">
        <v>82</v>
      </c>
      <c r="K60" s="211"/>
      <c r="L60" s="104"/>
      <c r="M60" s="104"/>
      <c r="N60" s="104"/>
      <c r="O60" s="104"/>
      <c r="P60" s="104"/>
      <c r="Q60" s="104"/>
      <c r="R60" s="104"/>
      <c r="S60" s="104"/>
      <c r="T60" s="104"/>
      <c r="U60" s="104"/>
      <c r="V60" s="104"/>
      <c r="W60" s="104"/>
      <c r="X60" s="104"/>
      <c r="Y60" s="104"/>
      <c r="Z60" s="104"/>
    </row>
    <row r="61" ht="11.25" customHeight="1">
      <c r="A61" s="135" t="s">
        <v>80</v>
      </c>
      <c r="B61" s="97" t="s">
        <v>81</v>
      </c>
      <c r="C61" s="135" t="s">
        <v>5495</v>
      </c>
      <c r="D61" s="97" t="s">
        <v>1071</v>
      </c>
      <c r="E61" s="135" t="s">
        <v>5496</v>
      </c>
      <c r="F61" s="135"/>
      <c r="G61" s="210">
        <v>50.0</v>
      </c>
      <c r="H61" s="294"/>
      <c r="I61" s="187">
        <v>50.0</v>
      </c>
      <c r="J61" s="154" t="s">
        <v>80</v>
      </c>
      <c r="K61" s="211"/>
      <c r="L61" s="104"/>
      <c r="M61" s="104"/>
      <c r="N61" s="104"/>
      <c r="O61" s="104"/>
      <c r="P61" s="104"/>
      <c r="Q61" s="104"/>
      <c r="R61" s="104"/>
      <c r="S61" s="104"/>
      <c r="T61" s="104"/>
      <c r="U61" s="104"/>
      <c r="V61" s="104"/>
      <c r="W61" s="104"/>
      <c r="X61" s="104"/>
      <c r="Y61" s="104"/>
      <c r="Z61" s="104"/>
    </row>
    <row r="62" ht="11.25" customHeight="1">
      <c r="A62" s="135" t="s">
        <v>80</v>
      </c>
      <c r="B62" s="160" t="s">
        <v>81</v>
      </c>
      <c r="C62" s="295" t="s">
        <v>5497</v>
      </c>
      <c r="D62" s="91" t="s">
        <v>1071</v>
      </c>
      <c r="E62" s="90"/>
      <c r="F62" s="90" t="s">
        <v>5498</v>
      </c>
      <c r="G62" s="625">
        <v>50.0</v>
      </c>
      <c r="H62" s="541"/>
      <c r="I62" s="187">
        <v>50.0</v>
      </c>
      <c r="J62" s="154" t="s">
        <v>80</v>
      </c>
      <c r="K62" s="211"/>
      <c r="L62" s="104"/>
      <c r="M62" s="104"/>
      <c r="N62" s="104"/>
      <c r="O62" s="104"/>
      <c r="P62" s="104"/>
      <c r="Q62" s="104"/>
      <c r="R62" s="104"/>
      <c r="S62" s="104"/>
      <c r="T62" s="104"/>
      <c r="U62" s="104"/>
      <c r="V62" s="104"/>
      <c r="W62" s="104"/>
      <c r="X62" s="104"/>
      <c r="Y62" s="104"/>
      <c r="Z62" s="104"/>
    </row>
    <row r="63" ht="11.25" customHeight="1">
      <c r="A63" s="135" t="s">
        <v>80</v>
      </c>
      <c r="B63" s="160" t="s">
        <v>81</v>
      </c>
      <c r="C63" s="295" t="s">
        <v>5499</v>
      </c>
      <c r="D63" s="97" t="s">
        <v>1071</v>
      </c>
      <c r="E63" s="135"/>
      <c r="F63" s="135" t="s">
        <v>5500</v>
      </c>
      <c r="G63" s="231">
        <v>50.0</v>
      </c>
      <c r="H63" s="316"/>
      <c r="I63" s="187">
        <v>50.0</v>
      </c>
      <c r="J63" s="154" t="s">
        <v>80</v>
      </c>
      <c r="K63" s="211"/>
      <c r="L63" s="104"/>
      <c r="M63" s="104"/>
      <c r="N63" s="104"/>
      <c r="O63" s="104"/>
      <c r="P63" s="104"/>
      <c r="Q63" s="104"/>
      <c r="R63" s="104"/>
      <c r="S63" s="104"/>
      <c r="T63" s="104"/>
      <c r="U63" s="104"/>
      <c r="V63" s="104"/>
      <c r="W63" s="104"/>
      <c r="X63" s="104"/>
      <c r="Y63" s="104"/>
      <c r="Z63" s="104"/>
    </row>
    <row r="64" ht="11.25" customHeight="1">
      <c r="A64" s="135" t="s">
        <v>99</v>
      </c>
      <c r="B64" s="97" t="s">
        <v>100</v>
      </c>
      <c r="C64" s="135" t="s">
        <v>5501</v>
      </c>
      <c r="D64" s="97" t="s">
        <v>5502</v>
      </c>
      <c r="E64" s="135" t="s">
        <v>5503</v>
      </c>
      <c r="F64" s="135"/>
      <c r="G64" s="210">
        <v>50.0</v>
      </c>
      <c r="H64" s="294">
        <v>2.0</v>
      </c>
      <c r="I64" s="187">
        <v>50.0</v>
      </c>
      <c r="J64" s="103" t="s">
        <v>99</v>
      </c>
      <c r="K64" s="104"/>
      <c r="L64" s="104"/>
      <c r="M64" s="104"/>
      <c r="N64" s="104"/>
      <c r="O64" s="104"/>
      <c r="P64" s="104"/>
      <c r="Q64" s="104"/>
      <c r="R64" s="104"/>
      <c r="S64" s="104"/>
      <c r="T64" s="104"/>
      <c r="U64" s="104"/>
      <c r="V64" s="104"/>
      <c r="W64" s="104"/>
      <c r="X64" s="104"/>
      <c r="Y64" s="104"/>
      <c r="Z64" s="104"/>
    </row>
    <row r="65" ht="11.25" customHeight="1">
      <c r="A65" s="135" t="s">
        <v>102</v>
      </c>
      <c r="B65" s="97" t="s">
        <v>100</v>
      </c>
      <c r="C65" s="135" t="s">
        <v>5504</v>
      </c>
      <c r="D65" s="97" t="s">
        <v>5505</v>
      </c>
      <c r="E65" s="135" t="s">
        <v>5506</v>
      </c>
      <c r="F65" s="135"/>
      <c r="G65" s="210" t="s">
        <v>5507</v>
      </c>
      <c r="H65" s="294"/>
      <c r="I65" s="187">
        <v>150.0</v>
      </c>
      <c r="J65" s="103" t="s">
        <v>102</v>
      </c>
      <c r="K65" s="104"/>
      <c r="L65" s="104"/>
      <c r="M65" s="104"/>
      <c r="N65" s="104"/>
      <c r="O65" s="104"/>
      <c r="P65" s="104"/>
      <c r="Q65" s="104"/>
      <c r="R65" s="104"/>
      <c r="S65" s="104"/>
      <c r="T65" s="104"/>
      <c r="U65" s="104"/>
      <c r="V65" s="104"/>
      <c r="W65" s="104"/>
      <c r="X65" s="104"/>
      <c r="Y65" s="104"/>
      <c r="Z65" s="104"/>
    </row>
    <row r="66" ht="11.25" customHeight="1">
      <c r="A66" s="135" t="s">
        <v>102</v>
      </c>
      <c r="B66" s="97" t="s">
        <v>100</v>
      </c>
      <c r="C66" s="135" t="s">
        <v>5508</v>
      </c>
      <c r="D66" s="97" t="s">
        <v>5509</v>
      </c>
      <c r="E66" s="135" t="s">
        <v>5510</v>
      </c>
      <c r="F66" s="135"/>
      <c r="G66" s="210">
        <v>50.0</v>
      </c>
      <c r="H66" s="294"/>
      <c r="I66" s="187">
        <v>50.0</v>
      </c>
      <c r="J66" s="103" t="s">
        <v>102</v>
      </c>
      <c r="K66" s="104"/>
      <c r="L66" s="104"/>
      <c r="M66" s="104"/>
      <c r="N66" s="104"/>
      <c r="O66" s="104"/>
      <c r="P66" s="104"/>
      <c r="Q66" s="104"/>
      <c r="R66" s="104"/>
      <c r="S66" s="104"/>
      <c r="T66" s="104"/>
      <c r="U66" s="104"/>
      <c r="V66" s="104"/>
      <c r="W66" s="104"/>
      <c r="X66" s="104"/>
      <c r="Y66" s="104"/>
      <c r="Z66" s="104"/>
    </row>
    <row r="67" ht="11.25" customHeight="1">
      <c r="A67" s="135" t="s">
        <v>102</v>
      </c>
      <c r="B67" s="97" t="s">
        <v>100</v>
      </c>
      <c r="C67" s="135" t="s">
        <v>5511</v>
      </c>
      <c r="D67" s="97" t="s">
        <v>5512</v>
      </c>
      <c r="E67" s="135" t="s">
        <v>5513</v>
      </c>
      <c r="F67" s="135"/>
      <c r="G67" s="210" t="s">
        <v>5507</v>
      </c>
      <c r="H67" s="294"/>
      <c r="I67" s="187">
        <v>150.0</v>
      </c>
      <c r="J67" s="103" t="s">
        <v>102</v>
      </c>
      <c r="K67" s="104"/>
      <c r="L67" s="104"/>
      <c r="M67" s="104"/>
      <c r="N67" s="104"/>
      <c r="O67" s="104"/>
      <c r="P67" s="104"/>
      <c r="Q67" s="104"/>
      <c r="R67" s="104"/>
      <c r="S67" s="104"/>
      <c r="T67" s="104"/>
      <c r="U67" s="104"/>
      <c r="V67" s="104"/>
      <c r="W67" s="104"/>
      <c r="X67" s="104"/>
      <c r="Y67" s="104"/>
      <c r="Z67" s="104"/>
    </row>
    <row r="68" ht="11.25" customHeight="1">
      <c r="A68" s="135" t="s">
        <v>103</v>
      </c>
      <c r="B68" s="97" t="s">
        <v>100</v>
      </c>
      <c r="C68" s="135" t="s">
        <v>5514</v>
      </c>
      <c r="D68" s="97" t="s">
        <v>899</v>
      </c>
      <c r="E68" s="135" t="s">
        <v>5515</v>
      </c>
      <c r="F68" s="135">
        <v>45330.0</v>
      </c>
      <c r="G68" s="210">
        <v>50.0</v>
      </c>
      <c r="H68" s="294"/>
      <c r="I68" s="187">
        <v>50.0</v>
      </c>
      <c r="J68" s="103" t="s">
        <v>103</v>
      </c>
      <c r="K68" s="104"/>
      <c r="L68" s="104"/>
      <c r="M68" s="104"/>
      <c r="N68" s="104"/>
      <c r="O68" s="104"/>
      <c r="P68" s="104"/>
      <c r="Q68" s="104"/>
      <c r="R68" s="104"/>
      <c r="S68" s="104"/>
      <c r="T68" s="104"/>
      <c r="U68" s="104"/>
      <c r="V68" s="104"/>
      <c r="W68" s="104"/>
      <c r="X68" s="104"/>
      <c r="Y68" s="104"/>
      <c r="Z68" s="104"/>
    </row>
    <row r="69" ht="11.25" customHeight="1">
      <c r="A69" s="135" t="s">
        <v>103</v>
      </c>
      <c r="B69" s="97" t="s">
        <v>100</v>
      </c>
      <c r="C69" s="135" t="s">
        <v>5514</v>
      </c>
      <c r="D69" s="97" t="s">
        <v>899</v>
      </c>
      <c r="E69" s="135" t="s">
        <v>5516</v>
      </c>
      <c r="F69" s="135">
        <v>45503.0</v>
      </c>
      <c r="G69" s="210">
        <v>50.0</v>
      </c>
      <c r="H69" s="294"/>
      <c r="I69" s="187">
        <v>50.0</v>
      </c>
      <c r="J69" s="103" t="s">
        <v>103</v>
      </c>
      <c r="K69" s="104"/>
      <c r="L69" s="104"/>
      <c r="M69" s="104"/>
      <c r="N69" s="104"/>
      <c r="O69" s="104"/>
      <c r="P69" s="104"/>
      <c r="Q69" s="104"/>
      <c r="R69" s="104"/>
      <c r="S69" s="104"/>
      <c r="T69" s="104"/>
      <c r="U69" s="104"/>
      <c r="V69" s="104"/>
      <c r="W69" s="104"/>
      <c r="X69" s="104"/>
      <c r="Y69" s="104"/>
      <c r="Z69" s="104"/>
    </row>
    <row r="70" ht="11.25" customHeight="1">
      <c r="A70" s="135" t="s">
        <v>105</v>
      </c>
      <c r="B70" s="97" t="s">
        <v>100</v>
      </c>
      <c r="C70" s="135" t="s">
        <v>5517</v>
      </c>
      <c r="D70" s="97" t="s">
        <v>4644</v>
      </c>
      <c r="E70" s="135" t="s">
        <v>3031</v>
      </c>
      <c r="F70" s="135" t="s">
        <v>5518</v>
      </c>
      <c r="G70" s="210">
        <v>50.0</v>
      </c>
      <c r="H70" s="294">
        <v>1.0</v>
      </c>
      <c r="I70" s="187">
        <v>50.0</v>
      </c>
      <c r="J70" s="103" t="s">
        <v>105</v>
      </c>
      <c r="K70" s="104"/>
      <c r="L70" s="104"/>
      <c r="M70" s="104"/>
      <c r="N70" s="104"/>
      <c r="O70" s="104"/>
      <c r="P70" s="104"/>
      <c r="Q70" s="104"/>
      <c r="R70" s="104"/>
      <c r="S70" s="104"/>
      <c r="T70" s="104"/>
      <c r="U70" s="104"/>
      <c r="V70" s="104"/>
      <c r="W70" s="104"/>
      <c r="X70" s="104"/>
      <c r="Y70" s="104"/>
      <c r="Z70" s="104"/>
    </row>
    <row r="71" ht="11.25" customHeight="1">
      <c r="A71" s="135" t="s">
        <v>106</v>
      </c>
      <c r="B71" s="97" t="s">
        <v>100</v>
      </c>
      <c r="C71" s="135" t="s">
        <v>5519</v>
      </c>
      <c r="D71" s="97" t="s">
        <v>5520</v>
      </c>
      <c r="E71" s="135" t="s">
        <v>5521</v>
      </c>
      <c r="F71" s="135"/>
      <c r="G71" s="210" t="s">
        <v>5392</v>
      </c>
      <c r="H71" s="294" t="s">
        <v>5434</v>
      </c>
      <c r="I71" s="187">
        <v>100.0</v>
      </c>
      <c r="J71" s="103" t="s">
        <v>106</v>
      </c>
      <c r="K71" s="104"/>
      <c r="L71" s="104"/>
      <c r="M71" s="104"/>
      <c r="N71" s="104"/>
      <c r="O71" s="104"/>
      <c r="P71" s="104"/>
      <c r="Q71" s="104"/>
      <c r="R71" s="104"/>
      <c r="S71" s="104"/>
      <c r="T71" s="104"/>
      <c r="U71" s="104"/>
      <c r="V71" s="104"/>
      <c r="W71" s="104"/>
      <c r="X71" s="104"/>
      <c r="Y71" s="104"/>
      <c r="Z71" s="104"/>
    </row>
    <row r="72" ht="11.25" customHeight="1">
      <c r="A72" s="135" t="s">
        <v>106</v>
      </c>
      <c r="B72" s="97" t="s">
        <v>100</v>
      </c>
      <c r="C72" s="135" t="s">
        <v>555</v>
      </c>
      <c r="D72" s="97" t="s">
        <v>2531</v>
      </c>
      <c r="E72" s="135" t="s">
        <v>5522</v>
      </c>
      <c r="F72" s="135"/>
      <c r="G72" s="210" t="s">
        <v>5392</v>
      </c>
      <c r="H72" s="294" t="s">
        <v>5434</v>
      </c>
      <c r="I72" s="187">
        <v>100.0</v>
      </c>
      <c r="J72" s="103" t="s">
        <v>106</v>
      </c>
      <c r="K72" s="104"/>
      <c r="L72" s="104"/>
      <c r="M72" s="104"/>
      <c r="N72" s="104"/>
      <c r="O72" s="104"/>
      <c r="P72" s="104"/>
      <c r="Q72" s="104"/>
      <c r="R72" s="104"/>
      <c r="S72" s="104"/>
      <c r="T72" s="104"/>
      <c r="U72" s="104"/>
      <c r="V72" s="104"/>
      <c r="W72" s="104"/>
      <c r="X72" s="104"/>
      <c r="Y72" s="104"/>
      <c r="Z72" s="104"/>
    </row>
    <row r="73" ht="11.25" customHeight="1">
      <c r="A73" s="135" t="s">
        <v>106</v>
      </c>
      <c r="B73" s="97" t="s">
        <v>100</v>
      </c>
      <c r="C73" s="135" t="s">
        <v>5523</v>
      </c>
      <c r="D73" s="97" t="s">
        <v>5524</v>
      </c>
      <c r="E73" s="135" t="s">
        <v>5525</v>
      </c>
      <c r="F73" s="135"/>
      <c r="G73" s="210" t="s">
        <v>5526</v>
      </c>
      <c r="H73" s="294" t="s">
        <v>5527</v>
      </c>
      <c r="I73" s="187">
        <v>125.0</v>
      </c>
      <c r="J73" s="103" t="s">
        <v>106</v>
      </c>
      <c r="K73" s="104"/>
      <c r="L73" s="104"/>
      <c r="M73" s="104"/>
      <c r="N73" s="104"/>
      <c r="O73" s="104"/>
      <c r="P73" s="104"/>
      <c r="Q73" s="104"/>
      <c r="R73" s="104"/>
      <c r="S73" s="104"/>
      <c r="T73" s="104"/>
      <c r="U73" s="104"/>
      <c r="V73" s="104"/>
      <c r="W73" s="104"/>
      <c r="X73" s="104"/>
      <c r="Y73" s="104"/>
      <c r="Z73" s="104"/>
    </row>
    <row r="74" ht="11.25" customHeight="1">
      <c r="A74" s="135" t="s">
        <v>106</v>
      </c>
      <c r="B74" s="97" t="s">
        <v>100</v>
      </c>
      <c r="C74" s="135" t="s">
        <v>5528</v>
      </c>
      <c r="D74" s="97" t="s">
        <v>5529</v>
      </c>
      <c r="E74" s="135" t="s">
        <v>5530</v>
      </c>
      <c r="F74" s="135"/>
      <c r="G74" s="210" t="s">
        <v>5531</v>
      </c>
      <c r="H74" s="294" t="s">
        <v>5532</v>
      </c>
      <c r="I74" s="187">
        <v>150.0</v>
      </c>
      <c r="J74" s="103" t="s">
        <v>106</v>
      </c>
      <c r="K74" s="104"/>
      <c r="L74" s="104"/>
      <c r="M74" s="104"/>
      <c r="N74" s="104"/>
      <c r="O74" s="104"/>
      <c r="P74" s="104"/>
      <c r="Q74" s="104"/>
      <c r="R74" s="104"/>
      <c r="S74" s="104"/>
      <c r="T74" s="104"/>
      <c r="U74" s="104"/>
      <c r="V74" s="104"/>
      <c r="W74" s="104"/>
      <c r="X74" s="104"/>
      <c r="Y74" s="104"/>
      <c r="Z74" s="104"/>
    </row>
    <row r="75" ht="11.25" customHeight="1">
      <c r="A75" s="135" t="s">
        <v>106</v>
      </c>
      <c r="B75" s="97" t="s">
        <v>100</v>
      </c>
      <c r="C75" s="135" t="s">
        <v>3023</v>
      </c>
      <c r="D75" s="97" t="s">
        <v>5533</v>
      </c>
      <c r="E75" s="135" t="s">
        <v>5534</v>
      </c>
      <c r="F75" s="135"/>
      <c r="G75" s="210" t="s">
        <v>5535</v>
      </c>
      <c r="H75" s="294" t="s">
        <v>5476</v>
      </c>
      <c r="I75" s="187">
        <v>75.0</v>
      </c>
      <c r="J75" s="103" t="s">
        <v>106</v>
      </c>
      <c r="K75" s="104"/>
      <c r="L75" s="104"/>
      <c r="M75" s="104"/>
      <c r="N75" s="104"/>
      <c r="O75" s="104"/>
      <c r="P75" s="104"/>
      <c r="Q75" s="104"/>
      <c r="R75" s="104"/>
      <c r="S75" s="104"/>
      <c r="T75" s="104"/>
      <c r="U75" s="104"/>
      <c r="V75" s="104"/>
      <c r="W75" s="104"/>
      <c r="X75" s="104"/>
      <c r="Y75" s="104"/>
      <c r="Z75" s="104"/>
    </row>
    <row r="76" ht="11.25" customHeight="1">
      <c r="A76" s="135" t="s">
        <v>106</v>
      </c>
      <c r="B76" s="97" t="s">
        <v>100</v>
      </c>
      <c r="C76" s="135" t="s">
        <v>5536</v>
      </c>
      <c r="D76" s="97" t="s">
        <v>5537</v>
      </c>
      <c r="E76" s="135" t="s">
        <v>5538</v>
      </c>
      <c r="F76" s="135"/>
      <c r="G76" s="210" t="s">
        <v>5526</v>
      </c>
      <c r="H76" s="294" t="s">
        <v>5527</v>
      </c>
      <c r="I76" s="187">
        <v>125.0</v>
      </c>
      <c r="J76" s="103" t="s">
        <v>106</v>
      </c>
      <c r="K76" s="104"/>
      <c r="L76" s="104"/>
      <c r="M76" s="104"/>
      <c r="N76" s="104"/>
      <c r="O76" s="104"/>
      <c r="P76" s="104"/>
      <c r="Q76" s="104"/>
      <c r="R76" s="104"/>
      <c r="S76" s="104"/>
      <c r="T76" s="104"/>
      <c r="U76" s="104"/>
      <c r="V76" s="104"/>
      <c r="W76" s="104"/>
      <c r="X76" s="104"/>
      <c r="Y76" s="104"/>
      <c r="Z76" s="104"/>
    </row>
    <row r="77" ht="11.25" customHeight="1">
      <c r="A77" s="135" t="s">
        <v>106</v>
      </c>
      <c r="B77" s="97" t="s">
        <v>100</v>
      </c>
      <c r="C77" s="135" t="s">
        <v>5539</v>
      </c>
      <c r="D77" s="97" t="s">
        <v>5540</v>
      </c>
      <c r="E77" s="135" t="s">
        <v>5541</v>
      </c>
      <c r="F77" s="135"/>
      <c r="G77" s="210" t="s">
        <v>5535</v>
      </c>
      <c r="H77" s="294" t="s">
        <v>5476</v>
      </c>
      <c r="I77" s="187">
        <v>75.0</v>
      </c>
      <c r="J77" s="103" t="s">
        <v>106</v>
      </c>
      <c r="K77" s="104"/>
      <c r="L77" s="104"/>
      <c r="M77" s="104"/>
      <c r="N77" s="104"/>
      <c r="O77" s="104"/>
      <c r="P77" s="104"/>
      <c r="Q77" s="104"/>
      <c r="R77" s="104"/>
      <c r="S77" s="104"/>
      <c r="T77" s="104"/>
      <c r="U77" s="104"/>
      <c r="V77" s="104"/>
      <c r="W77" s="104"/>
      <c r="X77" s="104"/>
      <c r="Y77" s="104"/>
      <c r="Z77" s="104"/>
    </row>
    <row r="78" ht="11.25" customHeight="1">
      <c r="A78" s="135" t="s">
        <v>106</v>
      </c>
      <c r="B78" s="97" t="s">
        <v>100</v>
      </c>
      <c r="C78" s="135" t="s">
        <v>411</v>
      </c>
      <c r="D78" s="97" t="s">
        <v>5542</v>
      </c>
      <c r="E78" s="135" t="s">
        <v>5543</v>
      </c>
      <c r="F78" s="135">
        <v>45637.0</v>
      </c>
      <c r="G78" s="210" t="s">
        <v>5544</v>
      </c>
      <c r="H78" s="294"/>
      <c r="I78" s="187">
        <v>50.0</v>
      </c>
      <c r="J78" s="103" t="s">
        <v>106</v>
      </c>
      <c r="K78" s="104"/>
      <c r="L78" s="104"/>
      <c r="M78" s="104"/>
      <c r="N78" s="104"/>
      <c r="O78" s="104"/>
      <c r="P78" s="104"/>
      <c r="Q78" s="104"/>
      <c r="R78" s="104"/>
      <c r="S78" s="104"/>
      <c r="T78" s="104"/>
      <c r="U78" s="104"/>
      <c r="V78" s="104"/>
      <c r="W78" s="104"/>
      <c r="X78" s="104"/>
      <c r="Y78" s="104"/>
      <c r="Z78" s="104"/>
    </row>
    <row r="79" ht="11.25" customHeight="1">
      <c r="A79" s="135" t="s">
        <v>106</v>
      </c>
      <c r="B79" s="97" t="s">
        <v>100</v>
      </c>
      <c r="C79" s="135" t="s">
        <v>5545</v>
      </c>
      <c r="D79" s="97" t="s">
        <v>5546</v>
      </c>
      <c r="E79" s="135" t="s">
        <v>5547</v>
      </c>
      <c r="F79" s="135" t="s">
        <v>5548</v>
      </c>
      <c r="G79" s="210" t="s">
        <v>5549</v>
      </c>
      <c r="H79" s="294"/>
      <c r="I79" s="187">
        <v>100.0</v>
      </c>
      <c r="J79" s="103" t="s">
        <v>106</v>
      </c>
      <c r="K79" s="104"/>
      <c r="L79" s="104"/>
      <c r="M79" s="104"/>
      <c r="N79" s="104"/>
      <c r="O79" s="104"/>
      <c r="P79" s="104"/>
      <c r="Q79" s="104"/>
      <c r="R79" s="104"/>
      <c r="S79" s="104"/>
      <c r="T79" s="104"/>
      <c r="U79" s="104"/>
      <c r="V79" s="104"/>
      <c r="W79" s="104"/>
      <c r="X79" s="104"/>
      <c r="Y79" s="104"/>
      <c r="Z79" s="104"/>
    </row>
    <row r="80" ht="11.25" customHeight="1">
      <c r="A80" s="135" t="s">
        <v>107</v>
      </c>
      <c r="B80" s="97" t="s">
        <v>100</v>
      </c>
      <c r="C80" s="135" t="s">
        <v>5550</v>
      </c>
      <c r="D80" s="97"/>
      <c r="E80" s="135" t="s">
        <v>5551</v>
      </c>
      <c r="F80" s="135"/>
      <c r="G80" s="210" t="s">
        <v>5552</v>
      </c>
      <c r="H80" s="294"/>
      <c r="I80" s="187">
        <v>75.0</v>
      </c>
      <c r="J80" s="103" t="s">
        <v>107</v>
      </c>
      <c r="K80" s="104"/>
      <c r="L80" s="104"/>
      <c r="M80" s="104"/>
      <c r="N80" s="104"/>
      <c r="O80" s="104"/>
      <c r="P80" s="104"/>
      <c r="Q80" s="104"/>
      <c r="R80" s="104"/>
      <c r="S80" s="104"/>
      <c r="T80" s="104"/>
      <c r="U80" s="104"/>
      <c r="V80" s="104"/>
      <c r="W80" s="104"/>
      <c r="X80" s="104"/>
      <c r="Y80" s="104"/>
      <c r="Z80" s="104"/>
    </row>
    <row r="81" ht="11.25" customHeight="1">
      <c r="A81" s="135" t="s">
        <v>108</v>
      </c>
      <c r="B81" s="97" t="s">
        <v>100</v>
      </c>
      <c r="C81" s="135" t="s">
        <v>5553</v>
      </c>
      <c r="D81" s="97" t="s">
        <v>318</v>
      </c>
      <c r="E81" s="135" t="s">
        <v>233</v>
      </c>
      <c r="F81" s="135" t="s">
        <v>5554</v>
      </c>
      <c r="G81" s="210" t="s">
        <v>5555</v>
      </c>
      <c r="H81" s="294" t="s">
        <v>5390</v>
      </c>
      <c r="I81" s="187">
        <v>450.0</v>
      </c>
      <c r="J81" s="103" t="s">
        <v>108</v>
      </c>
      <c r="K81" s="104"/>
      <c r="L81" s="104"/>
      <c r="M81" s="104"/>
      <c r="N81" s="104"/>
      <c r="O81" s="104"/>
      <c r="P81" s="104"/>
      <c r="Q81" s="104"/>
      <c r="R81" s="104"/>
      <c r="S81" s="104"/>
      <c r="T81" s="104"/>
      <c r="U81" s="104"/>
      <c r="V81" s="104"/>
      <c r="W81" s="104"/>
      <c r="X81" s="104"/>
      <c r="Y81" s="104"/>
      <c r="Z81" s="104"/>
    </row>
    <row r="82" ht="11.25" customHeight="1">
      <c r="A82" s="135" t="s">
        <v>108</v>
      </c>
      <c r="B82" s="97" t="s">
        <v>100</v>
      </c>
      <c r="C82" s="135" t="s">
        <v>5556</v>
      </c>
      <c r="D82" s="97" t="s">
        <v>318</v>
      </c>
      <c r="E82" s="135" t="s">
        <v>5557</v>
      </c>
      <c r="F82" s="135"/>
      <c r="G82" s="210" t="s">
        <v>5392</v>
      </c>
      <c r="H82" s="294" t="s">
        <v>5390</v>
      </c>
      <c r="I82" s="187">
        <v>100.0</v>
      </c>
      <c r="J82" s="103" t="s">
        <v>108</v>
      </c>
      <c r="K82" s="104"/>
      <c r="L82" s="104"/>
      <c r="M82" s="104"/>
      <c r="N82" s="104"/>
      <c r="O82" s="104"/>
      <c r="P82" s="104"/>
      <c r="Q82" s="104"/>
      <c r="R82" s="104"/>
      <c r="S82" s="104"/>
      <c r="T82" s="104"/>
      <c r="U82" s="104"/>
      <c r="V82" s="104"/>
      <c r="W82" s="104"/>
      <c r="X82" s="104"/>
      <c r="Y82" s="104"/>
      <c r="Z82" s="104"/>
    </row>
    <row r="83" ht="11.25" customHeight="1">
      <c r="A83" s="135" t="s">
        <v>108</v>
      </c>
      <c r="B83" s="97" t="s">
        <v>100</v>
      </c>
      <c r="C83" s="135" t="s">
        <v>5558</v>
      </c>
      <c r="D83" s="97"/>
      <c r="E83" s="135" t="s">
        <v>5559</v>
      </c>
      <c r="F83" s="135"/>
      <c r="G83" s="210">
        <v>50.0</v>
      </c>
      <c r="H83" s="294"/>
      <c r="I83" s="187">
        <v>50.0</v>
      </c>
      <c r="J83" s="103" t="s">
        <v>108</v>
      </c>
      <c r="K83" s="104"/>
      <c r="L83" s="104"/>
      <c r="M83" s="104"/>
      <c r="N83" s="104"/>
      <c r="O83" s="104"/>
      <c r="P83" s="104"/>
      <c r="Q83" s="104"/>
      <c r="R83" s="104"/>
      <c r="S83" s="104"/>
      <c r="T83" s="104"/>
      <c r="U83" s="104"/>
      <c r="V83" s="104"/>
      <c r="W83" s="104"/>
      <c r="X83" s="104"/>
      <c r="Y83" s="104"/>
      <c r="Z83" s="104"/>
    </row>
    <row r="84" ht="11.25" customHeight="1">
      <c r="A84" s="135" t="s">
        <v>108</v>
      </c>
      <c r="B84" s="97" t="s">
        <v>100</v>
      </c>
      <c r="C84" s="135" t="s">
        <v>5560</v>
      </c>
      <c r="D84" s="97"/>
      <c r="E84" s="135" t="s">
        <v>5559</v>
      </c>
      <c r="F84" s="135"/>
      <c r="G84" s="210">
        <v>50.0</v>
      </c>
      <c r="H84" s="294"/>
      <c r="I84" s="187">
        <v>50.0</v>
      </c>
      <c r="J84" s="103" t="s">
        <v>108</v>
      </c>
      <c r="K84" s="104"/>
      <c r="L84" s="104"/>
      <c r="M84" s="104"/>
      <c r="N84" s="104"/>
      <c r="O84" s="104"/>
      <c r="P84" s="104"/>
      <c r="Q84" s="104"/>
      <c r="R84" s="104"/>
      <c r="S84" s="104"/>
      <c r="T84" s="104"/>
      <c r="U84" s="104"/>
      <c r="V84" s="104"/>
      <c r="W84" s="104"/>
      <c r="X84" s="104"/>
      <c r="Y84" s="104"/>
      <c r="Z84" s="104"/>
    </row>
    <row r="85" ht="11.25" customHeight="1">
      <c r="A85" s="135" t="s">
        <v>108</v>
      </c>
      <c r="B85" s="97" t="s">
        <v>100</v>
      </c>
      <c r="C85" s="135" t="s">
        <v>5550</v>
      </c>
      <c r="D85" s="97"/>
      <c r="E85" s="135" t="s">
        <v>5557</v>
      </c>
      <c r="F85" s="135"/>
      <c r="G85" s="210" t="s">
        <v>5552</v>
      </c>
      <c r="H85" s="294" t="s">
        <v>5390</v>
      </c>
      <c r="I85" s="187">
        <v>75.0</v>
      </c>
      <c r="J85" s="103" t="s">
        <v>108</v>
      </c>
      <c r="K85" s="104"/>
      <c r="L85" s="104"/>
      <c r="M85" s="104"/>
      <c r="N85" s="104"/>
      <c r="O85" s="104"/>
      <c r="P85" s="104"/>
      <c r="Q85" s="104"/>
      <c r="R85" s="104"/>
      <c r="S85" s="104"/>
      <c r="T85" s="104"/>
      <c r="U85" s="104"/>
      <c r="V85" s="104"/>
      <c r="W85" s="104"/>
      <c r="X85" s="104"/>
      <c r="Y85" s="104"/>
      <c r="Z85" s="104"/>
    </row>
    <row r="86" ht="11.25" customHeight="1">
      <c r="A86" s="135" t="s">
        <v>110</v>
      </c>
      <c r="B86" s="97" t="s">
        <v>100</v>
      </c>
      <c r="C86" s="135" t="s">
        <v>3023</v>
      </c>
      <c r="D86" s="97" t="s">
        <v>5561</v>
      </c>
      <c r="E86" s="135" t="s">
        <v>5534</v>
      </c>
      <c r="F86" s="135"/>
      <c r="G86" s="210"/>
      <c r="H86" s="294" t="s">
        <v>5562</v>
      </c>
      <c r="I86" s="187">
        <v>50.0</v>
      </c>
      <c r="J86" s="103" t="s">
        <v>110</v>
      </c>
      <c r="K86" s="104"/>
      <c r="L86" s="104"/>
      <c r="M86" s="104"/>
      <c r="N86" s="104"/>
      <c r="O86" s="104"/>
      <c r="P86" s="104"/>
      <c r="Q86" s="104"/>
      <c r="R86" s="104"/>
      <c r="S86" s="104"/>
      <c r="T86" s="104"/>
      <c r="U86" s="104"/>
      <c r="V86" s="104"/>
      <c r="W86" s="104"/>
      <c r="X86" s="104"/>
      <c r="Y86" s="104"/>
      <c r="Z86" s="104"/>
    </row>
    <row r="87" ht="11.25" customHeight="1">
      <c r="A87" s="135" t="s">
        <v>111</v>
      </c>
      <c r="B87" s="97" t="s">
        <v>100</v>
      </c>
      <c r="C87" s="135" t="s">
        <v>5563</v>
      </c>
      <c r="D87" s="97" t="s">
        <v>293</v>
      </c>
      <c r="E87" s="135"/>
      <c r="F87" s="135">
        <v>45362.0</v>
      </c>
      <c r="G87" s="210">
        <v>50.0</v>
      </c>
      <c r="H87" s="294"/>
      <c r="I87" s="187">
        <v>50.0</v>
      </c>
      <c r="J87" s="103" t="s">
        <v>111</v>
      </c>
      <c r="K87" s="104"/>
      <c r="L87" s="104"/>
      <c r="M87" s="104"/>
      <c r="N87" s="104"/>
      <c r="O87" s="104"/>
      <c r="P87" s="104"/>
      <c r="Q87" s="104"/>
      <c r="R87" s="104"/>
      <c r="S87" s="104"/>
      <c r="T87" s="104"/>
      <c r="U87" s="104"/>
      <c r="V87" s="104"/>
      <c r="W87" s="104"/>
      <c r="X87" s="104"/>
      <c r="Y87" s="104"/>
      <c r="Z87" s="104"/>
    </row>
    <row r="88" ht="11.25" customHeight="1">
      <c r="A88" s="135" t="s">
        <v>111</v>
      </c>
      <c r="B88" s="97" t="s">
        <v>100</v>
      </c>
      <c r="C88" s="135" t="s">
        <v>5564</v>
      </c>
      <c r="D88" s="97" t="s">
        <v>293</v>
      </c>
      <c r="E88" s="135"/>
      <c r="F88" s="135">
        <v>45350.0</v>
      </c>
      <c r="G88" s="210">
        <v>50.0</v>
      </c>
      <c r="H88" s="294"/>
      <c r="I88" s="187">
        <v>50.0</v>
      </c>
      <c r="J88" s="103" t="s">
        <v>111</v>
      </c>
      <c r="K88" s="104"/>
      <c r="L88" s="104"/>
      <c r="M88" s="104"/>
      <c r="N88" s="104"/>
      <c r="O88" s="104"/>
      <c r="P88" s="104"/>
      <c r="Q88" s="104"/>
      <c r="R88" s="104"/>
      <c r="S88" s="104"/>
      <c r="T88" s="104"/>
      <c r="U88" s="104"/>
      <c r="V88" s="104"/>
      <c r="W88" s="104"/>
      <c r="X88" s="104"/>
      <c r="Y88" s="104"/>
      <c r="Z88" s="104"/>
    </row>
    <row r="89" ht="11.25" customHeight="1">
      <c r="A89" s="135" t="s">
        <v>115</v>
      </c>
      <c r="B89" s="97" t="s">
        <v>100</v>
      </c>
      <c r="C89" s="135" t="s">
        <v>5565</v>
      </c>
      <c r="D89" s="97" t="s">
        <v>5566</v>
      </c>
      <c r="E89" s="135" t="s">
        <v>5567</v>
      </c>
      <c r="F89" s="135"/>
      <c r="G89" s="210" t="s">
        <v>5568</v>
      </c>
      <c r="H89" s="294" t="s">
        <v>5569</v>
      </c>
      <c r="I89" s="187">
        <v>200.0</v>
      </c>
      <c r="J89" s="103" t="s">
        <v>115</v>
      </c>
      <c r="K89" s="104"/>
      <c r="L89" s="104"/>
      <c r="M89" s="104"/>
      <c r="N89" s="104"/>
      <c r="O89" s="104"/>
      <c r="P89" s="104"/>
      <c r="Q89" s="104"/>
      <c r="R89" s="104"/>
      <c r="S89" s="104"/>
      <c r="T89" s="104"/>
      <c r="U89" s="104"/>
      <c r="V89" s="104"/>
      <c r="W89" s="104"/>
      <c r="X89" s="104"/>
      <c r="Y89" s="104"/>
      <c r="Z89" s="104"/>
    </row>
    <row r="90" ht="11.25" customHeight="1">
      <c r="A90" s="135" t="s">
        <v>116</v>
      </c>
      <c r="B90" s="97" t="s">
        <v>100</v>
      </c>
      <c r="C90" s="135" t="s">
        <v>5570</v>
      </c>
      <c r="D90" s="97" t="s">
        <v>318</v>
      </c>
      <c r="E90" s="135" t="s">
        <v>5571</v>
      </c>
      <c r="F90" s="135" t="s">
        <v>5572</v>
      </c>
      <c r="G90" s="210">
        <v>50.0</v>
      </c>
      <c r="H90" s="294" t="s">
        <v>5573</v>
      </c>
      <c r="I90" s="187">
        <v>50.0</v>
      </c>
      <c r="J90" s="103" t="s">
        <v>116</v>
      </c>
      <c r="K90" s="104"/>
      <c r="L90" s="104"/>
      <c r="M90" s="104"/>
      <c r="N90" s="104"/>
      <c r="O90" s="104"/>
      <c r="P90" s="104"/>
      <c r="Q90" s="104"/>
      <c r="R90" s="104"/>
      <c r="S90" s="104"/>
      <c r="T90" s="104"/>
      <c r="U90" s="104"/>
      <c r="V90" s="104"/>
      <c r="W90" s="104"/>
      <c r="X90" s="104"/>
      <c r="Y90" s="104"/>
      <c r="Z90" s="104"/>
    </row>
    <row r="91" ht="11.25" customHeight="1">
      <c r="A91" s="135" t="s">
        <v>116</v>
      </c>
      <c r="B91" s="97" t="s">
        <v>100</v>
      </c>
      <c r="C91" s="135" t="s">
        <v>5574</v>
      </c>
      <c r="D91" s="97" t="s">
        <v>5575</v>
      </c>
      <c r="E91" s="135" t="s">
        <v>5538</v>
      </c>
      <c r="F91" s="135" t="s">
        <v>5576</v>
      </c>
      <c r="G91" s="210">
        <v>20.0</v>
      </c>
      <c r="H91" s="294" t="s">
        <v>5577</v>
      </c>
      <c r="I91" s="187">
        <v>20.0</v>
      </c>
      <c r="J91" s="103" t="s">
        <v>116</v>
      </c>
      <c r="K91" s="104"/>
      <c r="L91" s="104"/>
      <c r="M91" s="104"/>
      <c r="N91" s="104"/>
      <c r="O91" s="104"/>
      <c r="P91" s="104"/>
      <c r="Q91" s="104"/>
      <c r="R91" s="104"/>
      <c r="S91" s="104"/>
      <c r="T91" s="104"/>
      <c r="U91" s="104"/>
      <c r="V91" s="104"/>
      <c r="W91" s="104"/>
      <c r="X91" s="104"/>
      <c r="Y91" s="104"/>
      <c r="Z91" s="104"/>
    </row>
    <row r="92" ht="11.25" customHeight="1">
      <c r="A92" s="135" t="s">
        <v>116</v>
      </c>
      <c r="B92" s="97" t="s">
        <v>100</v>
      </c>
      <c r="C92" s="135" t="s">
        <v>5578</v>
      </c>
      <c r="D92" s="97" t="s">
        <v>5579</v>
      </c>
      <c r="E92" s="135" t="s">
        <v>5580</v>
      </c>
      <c r="F92" s="135" t="s">
        <v>5581</v>
      </c>
      <c r="G92" s="210">
        <v>10.0</v>
      </c>
      <c r="H92" s="294" t="s">
        <v>5582</v>
      </c>
      <c r="I92" s="187">
        <v>10.0</v>
      </c>
      <c r="J92" s="103" t="s">
        <v>116</v>
      </c>
      <c r="K92" s="104"/>
      <c r="L92" s="104"/>
      <c r="M92" s="104"/>
      <c r="N92" s="104"/>
      <c r="O92" s="104"/>
      <c r="P92" s="104"/>
      <c r="Q92" s="104"/>
      <c r="R92" s="104"/>
      <c r="S92" s="104"/>
      <c r="T92" s="104"/>
      <c r="U92" s="104"/>
      <c r="V92" s="104"/>
      <c r="W92" s="104"/>
      <c r="X92" s="104"/>
      <c r="Y92" s="104"/>
      <c r="Z92" s="104"/>
    </row>
    <row r="93" ht="11.25" customHeight="1">
      <c r="A93" s="135" t="s">
        <v>116</v>
      </c>
      <c r="B93" s="97" t="s">
        <v>100</v>
      </c>
      <c r="C93" s="135" t="s">
        <v>5583</v>
      </c>
      <c r="D93" s="97" t="s">
        <v>5584</v>
      </c>
      <c r="E93" s="135" t="s">
        <v>5585</v>
      </c>
      <c r="F93" s="135" t="s">
        <v>5586</v>
      </c>
      <c r="G93" s="210">
        <v>50.0</v>
      </c>
      <c r="H93" s="294" t="s">
        <v>5577</v>
      </c>
      <c r="I93" s="187">
        <v>50.0</v>
      </c>
      <c r="J93" s="103" t="s">
        <v>116</v>
      </c>
      <c r="K93" s="104"/>
      <c r="L93" s="104"/>
      <c r="M93" s="104"/>
      <c r="N93" s="104"/>
      <c r="O93" s="104"/>
      <c r="P93" s="104"/>
      <c r="Q93" s="104"/>
      <c r="R93" s="104"/>
      <c r="S93" s="104"/>
      <c r="T93" s="104"/>
      <c r="U93" s="104"/>
      <c r="V93" s="104"/>
      <c r="W93" s="104"/>
      <c r="X93" s="104"/>
      <c r="Y93" s="104"/>
      <c r="Z93" s="104"/>
    </row>
    <row r="94" ht="11.25" customHeight="1">
      <c r="A94" s="135" t="s">
        <v>116</v>
      </c>
      <c r="B94" s="97" t="s">
        <v>100</v>
      </c>
      <c r="C94" s="135" t="s">
        <v>5587</v>
      </c>
      <c r="D94" s="97" t="s">
        <v>4116</v>
      </c>
      <c r="E94" s="135" t="s">
        <v>5588</v>
      </c>
      <c r="F94" s="135" t="s">
        <v>5589</v>
      </c>
      <c r="G94" s="210">
        <v>50.0</v>
      </c>
      <c r="H94" s="294" t="s">
        <v>5590</v>
      </c>
      <c r="I94" s="187">
        <v>50.0</v>
      </c>
      <c r="J94" s="103" t="s">
        <v>116</v>
      </c>
      <c r="K94" s="104"/>
      <c r="L94" s="104"/>
      <c r="M94" s="104"/>
      <c r="N94" s="104"/>
      <c r="O94" s="104"/>
      <c r="P94" s="104"/>
      <c r="Q94" s="104"/>
      <c r="R94" s="104"/>
      <c r="S94" s="104"/>
      <c r="T94" s="104"/>
      <c r="U94" s="104"/>
      <c r="V94" s="104"/>
      <c r="W94" s="104"/>
      <c r="X94" s="104"/>
      <c r="Y94" s="104"/>
      <c r="Z94" s="104"/>
    </row>
    <row r="95" ht="11.25" customHeight="1">
      <c r="A95" s="135" t="s">
        <v>116</v>
      </c>
      <c r="B95" s="97" t="s">
        <v>100</v>
      </c>
      <c r="C95" s="135" t="s">
        <v>5591</v>
      </c>
      <c r="D95" s="97" t="s">
        <v>4116</v>
      </c>
      <c r="E95" s="135" t="s">
        <v>5592</v>
      </c>
      <c r="F95" s="135" t="s">
        <v>5593</v>
      </c>
      <c r="G95" s="210">
        <v>50.0</v>
      </c>
      <c r="H95" s="294" t="s">
        <v>5594</v>
      </c>
      <c r="I95" s="187">
        <v>50.0</v>
      </c>
      <c r="J95" s="103" t="s">
        <v>116</v>
      </c>
      <c r="K95" s="104"/>
      <c r="L95" s="104"/>
      <c r="M95" s="104"/>
      <c r="N95" s="104"/>
      <c r="O95" s="104"/>
      <c r="P95" s="104"/>
      <c r="Q95" s="104"/>
      <c r="R95" s="104"/>
      <c r="S95" s="104"/>
      <c r="T95" s="104"/>
      <c r="U95" s="104"/>
      <c r="V95" s="104"/>
      <c r="W95" s="104"/>
      <c r="X95" s="104"/>
      <c r="Y95" s="104"/>
      <c r="Z95" s="104"/>
    </row>
    <row r="96" ht="11.25" customHeight="1">
      <c r="A96" s="135" t="s">
        <v>116</v>
      </c>
      <c r="B96" s="97" t="s">
        <v>100</v>
      </c>
      <c r="C96" s="135" t="s">
        <v>5595</v>
      </c>
      <c r="D96" s="97" t="s">
        <v>4116</v>
      </c>
      <c r="E96" s="135" t="s">
        <v>5596</v>
      </c>
      <c r="F96" s="135" t="s">
        <v>5589</v>
      </c>
      <c r="G96" s="210">
        <v>50.0</v>
      </c>
      <c r="H96" s="294" t="s">
        <v>5573</v>
      </c>
      <c r="I96" s="187">
        <v>50.0</v>
      </c>
      <c r="J96" s="103" t="s">
        <v>116</v>
      </c>
      <c r="K96" s="104"/>
      <c r="L96" s="104"/>
      <c r="M96" s="104"/>
      <c r="N96" s="104"/>
      <c r="O96" s="104"/>
      <c r="P96" s="104"/>
      <c r="Q96" s="104"/>
      <c r="R96" s="104"/>
      <c r="S96" s="104"/>
      <c r="T96" s="104"/>
      <c r="U96" s="104"/>
      <c r="V96" s="104"/>
      <c r="W96" s="104"/>
      <c r="X96" s="104"/>
      <c r="Y96" s="104"/>
      <c r="Z96" s="104"/>
    </row>
    <row r="97" ht="11.25" customHeight="1">
      <c r="A97" s="135" t="s">
        <v>116</v>
      </c>
      <c r="B97" s="97" t="s">
        <v>100</v>
      </c>
      <c r="C97" s="135" t="s">
        <v>5597</v>
      </c>
      <c r="D97" s="97" t="s">
        <v>4116</v>
      </c>
      <c r="E97" s="135" t="s">
        <v>5598</v>
      </c>
      <c r="F97" s="135" t="s">
        <v>5599</v>
      </c>
      <c r="G97" s="210">
        <v>50.0</v>
      </c>
      <c r="H97" s="294" t="s">
        <v>5600</v>
      </c>
      <c r="I97" s="187">
        <v>50.0</v>
      </c>
      <c r="J97" s="103" t="s">
        <v>116</v>
      </c>
      <c r="K97" s="104"/>
      <c r="L97" s="104"/>
      <c r="M97" s="104"/>
      <c r="N97" s="104"/>
      <c r="O97" s="104"/>
      <c r="P97" s="104"/>
      <c r="Q97" s="104"/>
      <c r="R97" s="104"/>
      <c r="S97" s="104"/>
      <c r="T97" s="104"/>
      <c r="U97" s="104"/>
      <c r="V97" s="104"/>
      <c r="W97" s="104"/>
      <c r="X97" s="104"/>
      <c r="Y97" s="104"/>
      <c r="Z97" s="104"/>
    </row>
    <row r="98" ht="11.25" customHeight="1">
      <c r="A98" s="135" t="s">
        <v>3735</v>
      </c>
      <c r="B98" s="97" t="s">
        <v>100</v>
      </c>
      <c r="C98" s="135" t="s">
        <v>5523</v>
      </c>
      <c r="D98" s="97" t="s">
        <v>5601</v>
      </c>
      <c r="E98" s="135" t="s">
        <v>5525</v>
      </c>
      <c r="F98" s="135"/>
      <c r="G98" s="210">
        <v>50.0</v>
      </c>
      <c r="H98" s="294"/>
      <c r="I98" s="187">
        <v>50.0</v>
      </c>
      <c r="J98" s="103" t="s">
        <v>119</v>
      </c>
      <c r="K98" s="104"/>
      <c r="L98" s="104"/>
      <c r="M98" s="104"/>
      <c r="N98" s="104"/>
      <c r="O98" s="104"/>
      <c r="P98" s="104"/>
      <c r="Q98" s="104"/>
      <c r="R98" s="104"/>
      <c r="S98" s="104"/>
      <c r="T98" s="104"/>
      <c r="U98" s="104"/>
      <c r="V98" s="104"/>
      <c r="W98" s="104"/>
      <c r="X98" s="104"/>
      <c r="Y98" s="104"/>
      <c r="Z98" s="104"/>
    </row>
    <row r="99" ht="11.25" customHeight="1">
      <c r="A99" s="135" t="s">
        <v>3735</v>
      </c>
      <c r="B99" s="97" t="s">
        <v>100</v>
      </c>
      <c r="C99" s="135" t="s">
        <v>5602</v>
      </c>
      <c r="D99" s="97" t="s">
        <v>5603</v>
      </c>
      <c r="E99" s="135" t="s">
        <v>5604</v>
      </c>
      <c r="F99" s="135"/>
      <c r="G99" s="210">
        <v>50.0</v>
      </c>
      <c r="H99" s="294"/>
      <c r="I99" s="187">
        <v>50.0</v>
      </c>
      <c r="J99" s="103" t="s">
        <v>119</v>
      </c>
      <c r="K99" s="104"/>
      <c r="L99" s="104"/>
      <c r="M99" s="104"/>
      <c r="N99" s="104"/>
      <c r="O99" s="104"/>
      <c r="P99" s="104"/>
      <c r="Q99" s="104"/>
      <c r="R99" s="104"/>
      <c r="S99" s="104"/>
      <c r="T99" s="104"/>
      <c r="U99" s="104"/>
      <c r="V99" s="104"/>
      <c r="W99" s="104"/>
      <c r="X99" s="104"/>
      <c r="Y99" s="104"/>
      <c r="Z99" s="104"/>
    </row>
    <row r="100" ht="11.25" customHeight="1">
      <c r="A100" s="135" t="s">
        <v>3735</v>
      </c>
      <c r="B100" s="97" t="s">
        <v>148</v>
      </c>
      <c r="C100" s="135" t="s">
        <v>5605</v>
      </c>
      <c r="D100" s="97" t="s">
        <v>318</v>
      </c>
      <c r="E100" s="135" t="s">
        <v>5606</v>
      </c>
      <c r="F100" s="135"/>
      <c r="G100" s="210">
        <v>100.0</v>
      </c>
      <c r="H100" s="294"/>
      <c r="I100" s="187">
        <v>100.0</v>
      </c>
      <c r="J100" s="103" t="s">
        <v>119</v>
      </c>
      <c r="K100" s="104"/>
      <c r="L100" s="104"/>
      <c r="M100" s="104"/>
      <c r="N100" s="104"/>
      <c r="O100" s="104"/>
      <c r="P100" s="104"/>
      <c r="Q100" s="104"/>
      <c r="R100" s="104"/>
      <c r="S100" s="104"/>
      <c r="T100" s="104"/>
      <c r="U100" s="104"/>
      <c r="V100" s="104"/>
      <c r="W100" s="104"/>
      <c r="X100" s="104"/>
      <c r="Y100" s="104"/>
      <c r="Z100" s="104"/>
    </row>
    <row r="101" ht="11.25" customHeight="1">
      <c r="A101" s="135" t="s">
        <v>3735</v>
      </c>
      <c r="B101" s="97" t="s">
        <v>5607</v>
      </c>
      <c r="C101" s="135" t="s">
        <v>5608</v>
      </c>
      <c r="D101" s="97" t="s">
        <v>899</v>
      </c>
      <c r="E101" s="135" t="s">
        <v>5522</v>
      </c>
      <c r="F101" s="135"/>
      <c r="G101" s="210">
        <v>100.0</v>
      </c>
      <c r="H101" s="294"/>
      <c r="I101" s="187">
        <v>100.0</v>
      </c>
      <c r="J101" s="103" t="s">
        <v>119</v>
      </c>
      <c r="K101" s="104"/>
      <c r="L101" s="104"/>
      <c r="M101" s="104"/>
      <c r="N101" s="104"/>
      <c r="O101" s="104"/>
      <c r="P101" s="104"/>
      <c r="Q101" s="104"/>
      <c r="R101" s="104"/>
      <c r="S101" s="104"/>
      <c r="T101" s="104"/>
      <c r="U101" s="104"/>
      <c r="V101" s="104"/>
      <c r="W101" s="104"/>
      <c r="X101" s="104"/>
      <c r="Y101" s="104"/>
      <c r="Z101" s="104"/>
    </row>
    <row r="102" ht="11.25" customHeight="1">
      <c r="A102" s="135" t="s">
        <v>120</v>
      </c>
      <c r="B102" s="97" t="s">
        <v>100</v>
      </c>
      <c r="C102" s="135" t="s">
        <v>5609</v>
      </c>
      <c r="D102" s="97" t="s">
        <v>5610</v>
      </c>
      <c r="E102" s="135" t="s">
        <v>5611</v>
      </c>
      <c r="F102" s="135"/>
      <c r="G102" s="210">
        <v>50.0</v>
      </c>
      <c r="H102" s="294"/>
      <c r="I102" s="187">
        <v>50.0</v>
      </c>
      <c r="J102" s="103" t="s">
        <v>120</v>
      </c>
      <c r="K102" s="104"/>
      <c r="L102" s="104"/>
      <c r="M102" s="104"/>
      <c r="N102" s="104"/>
      <c r="O102" s="104"/>
      <c r="P102" s="104"/>
      <c r="Q102" s="104"/>
      <c r="R102" s="104"/>
      <c r="S102" s="104"/>
      <c r="T102" s="104"/>
      <c r="U102" s="104"/>
      <c r="V102" s="104"/>
      <c r="W102" s="104"/>
      <c r="X102" s="104"/>
      <c r="Y102" s="104"/>
      <c r="Z102" s="104"/>
    </row>
    <row r="103" ht="11.25" customHeight="1">
      <c r="A103" s="135" t="s">
        <v>124</v>
      </c>
      <c r="B103" s="97" t="s">
        <v>100</v>
      </c>
      <c r="C103" s="135" t="s">
        <v>5612</v>
      </c>
      <c r="D103" s="97" t="s">
        <v>5613</v>
      </c>
      <c r="E103" s="135" t="s">
        <v>5614</v>
      </c>
      <c r="F103" s="135">
        <v>45650.0</v>
      </c>
      <c r="G103" s="210">
        <v>10.0</v>
      </c>
      <c r="H103" s="294">
        <v>2.0</v>
      </c>
      <c r="I103" s="187">
        <v>10.0</v>
      </c>
      <c r="J103" s="103" t="s">
        <v>124</v>
      </c>
      <c r="K103" s="104"/>
      <c r="L103" s="104"/>
      <c r="M103" s="104"/>
      <c r="N103" s="104"/>
      <c r="O103" s="104"/>
      <c r="P103" s="104"/>
      <c r="Q103" s="104"/>
      <c r="R103" s="104"/>
      <c r="S103" s="104"/>
      <c r="T103" s="104"/>
      <c r="U103" s="104"/>
      <c r="V103" s="104"/>
      <c r="W103" s="104"/>
      <c r="X103" s="104"/>
      <c r="Y103" s="104"/>
      <c r="Z103" s="104"/>
    </row>
    <row r="104" ht="11.25" customHeight="1">
      <c r="A104" s="135" t="s">
        <v>124</v>
      </c>
      <c r="B104" s="97" t="s">
        <v>100</v>
      </c>
      <c r="C104" s="135" t="s">
        <v>5615</v>
      </c>
      <c r="D104" s="97" t="s">
        <v>899</v>
      </c>
      <c r="E104" s="135" t="s">
        <v>5616</v>
      </c>
      <c r="F104" s="135">
        <v>45575.0</v>
      </c>
      <c r="G104" s="210">
        <v>50.0</v>
      </c>
      <c r="H104" s="294">
        <v>18.0</v>
      </c>
      <c r="I104" s="187">
        <v>50.0</v>
      </c>
      <c r="J104" s="103" t="s">
        <v>124</v>
      </c>
      <c r="K104" s="104"/>
      <c r="L104" s="104"/>
      <c r="M104" s="104"/>
      <c r="N104" s="104"/>
      <c r="O104" s="104"/>
      <c r="P104" s="104"/>
      <c r="Q104" s="104"/>
      <c r="R104" s="104"/>
      <c r="S104" s="104"/>
      <c r="T104" s="104"/>
      <c r="U104" s="104"/>
      <c r="V104" s="104"/>
      <c r="W104" s="104"/>
      <c r="X104" s="104"/>
      <c r="Y104" s="104"/>
      <c r="Z104" s="104"/>
    </row>
    <row r="105" ht="11.25" customHeight="1">
      <c r="A105" s="135" t="s">
        <v>124</v>
      </c>
      <c r="B105" s="97" t="s">
        <v>100</v>
      </c>
      <c r="C105" s="135" t="s">
        <v>5615</v>
      </c>
      <c r="D105" s="97" t="s">
        <v>899</v>
      </c>
      <c r="E105" s="135" t="s">
        <v>5616</v>
      </c>
      <c r="F105" s="135">
        <v>45538.0</v>
      </c>
      <c r="G105" s="210">
        <v>50.0</v>
      </c>
      <c r="H105" s="294">
        <v>18.0</v>
      </c>
      <c r="I105" s="187">
        <v>50.0</v>
      </c>
      <c r="J105" s="103" t="s">
        <v>124</v>
      </c>
      <c r="K105" s="104"/>
      <c r="L105" s="104"/>
      <c r="M105" s="104"/>
      <c r="N105" s="104"/>
      <c r="O105" s="104"/>
      <c r="P105" s="104"/>
      <c r="Q105" s="104"/>
      <c r="R105" s="104"/>
      <c r="S105" s="104"/>
      <c r="T105" s="104"/>
      <c r="U105" s="104"/>
      <c r="V105" s="104"/>
      <c r="W105" s="104"/>
      <c r="X105" s="104"/>
      <c r="Y105" s="104"/>
      <c r="Z105" s="104"/>
    </row>
    <row r="106" ht="11.25" customHeight="1">
      <c r="A106" s="135" t="s">
        <v>125</v>
      </c>
      <c r="B106" s="97" t="s">
        <v>100</v>
      </c>
      <c r="C106" s="135" t="s">
        <v>5617</v>
      </c>
      <c r="D106" s="97" t="s">
        <v>5618</v>
      </c>
      <c r="E106" s="135" t="s">
        <v>5619</v>
      </c>
      <c r="F106" s="135"/>
      <c r="G106" s="210">
        <v>50.0</v>
      </c>
      <c r="H106" s="294">
        <v>1.0</v>
      </c>
      <c r="I106" s="187">
        <v>50.0</v>
      </c>
      <c r="J106" s="103" t="s">
        <v>125</v>
      </c>
      <c r="K106" s="104"/>
      <c r="L106" s="104"/>
      <c r="M106" s="104"/>
      <c r="N106" s="104"/>
      <c r="O106" s="104"/>
      <c r="P106" s="104"/>
      <c r="Q106" s="104"/>
      <c r="R106" s="104"/>
      <c r="S106" s="104"/>
      <c r="T106" s="104"/>
      <c r="U106" s="104"/>
      <c r="V106" s="104"/>
      <c r="W106" s="104"/>
      <c r="X106" s="104"/>
      <c r="Y106" s="104"/>
      <c r="Z106" s="104"/>
    </row>
    <row r="107" ht="11.25" customHeight="1">
      <c r="A107" s="135" t="s">
        <v>5620</v>
      </c>
      <c r="B107" s="97" t="s">
        <v>128</v>
      </c>
      <c r="C107" s="135" t="s">
        <v>3251</v>
      </c>
      <c r="D107" s="97" t="s">
        <v>4801</v>
      </c>
      <c r="E107" s="304" t="s">
        <v>5621</v>
      </c>
      <c r="F107" s="135"/>
      <c r="G107" s="210" t="s">
        <v>5475</v>
      </c>
      <c r="H107" s="294" t="s">
        <v>5622</v>
      </c>
      <c r="I107" s="187">
        <v>150.0</v>
      </c>
      <c r="J107" s="190" t="s">
        <v>5623</v>
      </c>
      <c r="K107" s="104"/>
      <c r="L107" s="104"/>
      <c r="M107" s="104"/>
      <c r="N107" s="104"/>
      <c r="O107" s="104"/>
      <c r="P107" s="104"/>
      <c r="Q107" s="104"/>
      <c r="R107" s="104"/>
      <c r="S107" s="104"/>
      <c r="T107" s="104"/>
      <c r="U107" s="104"/>
      <c r="V107" s="104"/>
      <c r="W107" s="104"/>
      <c r="X107" s="104"/>
      <c r="Y107" s="104"/>
      <c r="Z107" s="104"/>
    </row>
    <row r="108" ht="11.25" customHeight="1">
      <c r="A108" s="135" t="s">
        <v>5624</v>
      </c>
      <c r="B108" s="97" t="s">
        <v>128</v>
      </c>
      <c r="C108" s="135" t="s">
        <v>3225</v>
      </c>
      <c r="D108" s="97" t="s">
        <v>3080</v>
      </c>
      <c r="E108" s="135" t="s">
        <v>5384</v>
      </c>
      <c r="F108" s="135"/>
      <c r="G108" s="210" t="s">
        <v>5568</v>
      </c>
      <c r="H108" s="294">
        <v>4.0</v>
      </c>
      <c r="I108" s="187">
        <v>200.0</v>
      </c>
      <c r="J108" s="130" t="s">
        <v>5624</v>
      </c>
      <c r="K108" s="104"/>
      <c r="L108" s="104"/>
      <c r="M108" s="104"/>
      <c r="N108" s="104"/>
      <c r="O108" s="104"/>
      <c r="P108" s="104"/>
      <c r="Q108" s="104"/>
      <c r="R108" s="104"/>
      <c r="S108" s="104"/>
      <c r="T108" s="104"/>
      <c r="U108" s="104"/>
      <c r="V108" s="104"/>
      <c r="W108" s="104"/>
      <c r="X108" s="104"/>
      <c r="Y108" s="104"/>
      <c r="Z108" s="104"/>
    </row>
    <row r="109" ht="11.25" customHeight="1">
      <c r="A109" s="295" t="s">
        <v>5624</v>
      </c>
      <c r="B109" s="160" t="s">
        <v>128</v>
      </c>
      <c r="C109" s="295" t="s">
        <v>5625</v>
      </c>
      <c r="D109" s="97" t="s">
        <v>3223</v>
      </c>
      <c r="E109" s="135" t="s">
        <v>5626</v>
      </c>
      <c r="F109" s="90"/>
      <c r="G109" s="625" t="s">
        <v>5392</v>
      </c>
      <c r="H109" s="541">
        <v>4.0</v>
      </c>
      <c r="I109" s="187">
        <v>100.0</v>
      </c>
      <c r="J109" s="130" t="s">
        <v>5624</v>
      </c>
      <c r="K109" s="104"/>
      <c r="L109" s="104"/>
      <c r="M109" s="104"/>
      <c r="N109" s="104"/>
      <c r="O109" s="104"/>
      <c r="P109" s="104"/>
      <c r="Q109" s="104"/>
      <c r="R109" s="104"/>
      <c r="S109" s="104"/>
      <c r="T109" s="104"/>
      <c r="U109" s="104"/>
      <c r="V109" s="104"/>
      <c r="W109" s="104"/>
      <c r="X109" s="104"/>
      <c r="Y109" s="104"/>
      <c r="Z109" s="104"/>
    </row>
    <row r="110" ht="11.25" customHeight="1">
      <c r="A110" s="135" t="s">
        <v>5627</v>
      </c>
      <c r="B110" s="97" t="s">
        <v>128</v>
      </c>
      <c r="C110" s="135" t="s">
        <v>5625</v>
      </c>
      <c r="D110" s="97" t="s">
        <v>5628</v>
      </c>
      <c r="E110" s="135" t="s">
        <v>5629</v>
      </c>
      <c r="F110" s="135"/>
      <c r="G110" s="210">
        <v>50.0</v>
      </c>
      <c r="H110" s="294"/>
      <c r="I110" s="187">
        <v>50.0</v>
      </c>
      <c r="J110" s="103" t="s">
        <v>5627</v>
      </c>
      <c r="K110" s="104"/>
      <c r="L110" s="104"/>
      <c r="M110" s="104"/>
      <c r="N110" s="104"/>
      <c r="O110" s="104"/>
      <c r="P110" s="104"/>
      <c r="Q110" s="104"/>
      <c r="R110" s="104"/>
      <c r="S110" s="104"/>
      <c r="T110" s="104"/>
      <c r="U110" s="104"/>
      <c r="V110" s="104"/>
      <c r="W110" s="104"/>
      <c r="X110" s="104"/>
      <c r="Y110" s="104"/>
      <c r="Z110" s="104"/>
    </row>
    <row r="111" ht="11.25" customHeight="1">
      <c r="A111" s="135" t="s">
        <v>5630</v>
      </c>
      <c r="B111" s="97" t="s">
        <v>128</v>
      </c>
      <c r="C111" s="135" t="s">
        <v>5625</v>
      </c>
      <c r="D111" s="97" t="s">
        <v>5628</v>
      </c>
      <c r="E111" s="135" t="s">
        <v>5629</v>
      </c>
      <c r="F111" s="135"/>
      <c r="G111" s="210">
        <v>50.0</v>
      </c>
      <c r="H111" s="294"/>
      <c r="I111" s="187">
        <v>50.0</v>
      </c>
      <c r="J111" s="103" t="s">
        <v>1799</v>
      </c>
      <c r="K111" s="104"/>
      <c r="L111" s="104"/>
      <c r="M111" s="104"/>
      <c r="N111" s="104"/>
      <c r="O111" s="104"/>
      <c r="P111" s="104"/>
      <c r="Q111" s="104"/>
      <c r="R111" s="104"/>
      <c r="S111" s="104"/>
      <c r="T111" s="104"/>
      <c r="U111" s="104"/>
      <c r="V111" s="104"/>
      <c r="W111" s="104"/>
      <c r="X111" s="104"/>
      <c r="Y111" s="104"/>
      <c r="Z111" s="104"/>
    </row>
    <row r="112" ht="11.25" customHeight="1">
      <c r="A112" s="135" t="s">
        <v>134</v>
      </c>
      <c r="B112" s="97" t="s">
        <v>128</v>
      </c>
      <c r="C112" s="135" t="s">
        <v>3251</v>
      </c>
      <c r="D112" s="97" t="s">
        <v>5631</v>
      </c>
      <c r="E112" s="304" t="s">
        <v>5632</v>
      </c>
      <c r="F112" s="135"/>
      <c r="G112" s="210">
        <v>50.0</v>
      </c>
      <c r="H112" s="294">
        <v>2.0</v>
      </c>
      <c r="I112" s="187">
        <v>150.0</v>
      </c>
      <c r="J112" s="103" t="s">
        <v>134</v>
      </c>
      <c r="K112" s="104"/>
      <c r="L112" s="104"/>
      <c r="M112" s="104"/>
      <c r="N112" s="104"/>
      <c r="O112" s="104"/>
      <c r="P112" s="104"/>
      <c r="Q112" s="104"/>
      <c r="R112" s="104"/>
      <c r="S112" s="104"/>
      <c r="T112" s="104"/>
      <c r="U112" s="104"/>
      <c r="V112" s="104"/>
      <c r="W112" s="104"/>
      <c r="X112" s="104"/>
      <c r="Y112" s="104"/>
      <c r="Z112" s="104"/>
    </row>
    <row r="113" ht="11.25" customHeight="1">
      <c r="A113" s="295" t="s">
        <v>134</v>
      </c>
      <c r="B113" s="160" t="s">
        <v>128</v>
      </c>
      <c r="C113" s="295" t="s">
        <v>3258</v>
      </c>
      <c r="D113" s="91" t="s">
        <v>3248</v>
      </c>
      <c r="E113" s="547" t="s">
        <v>5633</v>
      </c>
      <c r="F113" s="90"/>
      <c r="G113" s="625">
        <v>50.0</v>
      </c>
      <c r="H113" s="541">
        <v>1.0</v>
      </c>
      <c r="I113" s="187">
        <v>50.0</v>
      </c>
      <c r="J113" s="103" t="s">
        <v>134</v>
      </c>
      <c r="K113" s="104"/>
      <c r="L113" s="104"/>
      <c r="M113" s="104"/>
      <c r="N113" s="104"/>
      <c r="O113" s="104"/>
      <c r="P113" s="104"/>
      <c r="Q113" s="104"/>
      <c r="R113" s="104"/>
      <c r="S113" s="104"/>
      <c r="T113" s="104"/>
      <c r="U113" s="104"/>
      <c r="V113" s="104"/>
      <c r="W113" s="104"/>
      <c r="X113" s="104"/>
      <c r="Y113" s="104"/>
      <c r="Z113" s="104"/>
    </row>
    <row r="114" ht="11.25" customHeight="1">
      <c r="A114" s="135" t="s">
        <v>135</v>
      </c>
      <c r="B114" s="97" t="s">
        <v>128</v>
      </c>
      <c r="C114" s="135" t="s">
        <v>5634</v>
      </c>
      <c r="D114" s="97" t="s">
        <v>5635</v>
      </c>
      <c r="E114" s="304" t="s">
        <v>5636</v>
      </c>
      <c r="F114" s="135"/>
      <c r="G114" s="210" t="s">
        <v>5552</v>
      </c>
      <c r="H114" s="294">
        <v>2.0</v>
      </c>
      <c r="I114" s="178">
        <v>75.0</v>
      </c>
      <c r="J114" s="103" t="s">
        <v>135</v>
      </c>
      <c r="K114" s="104"/>
      <c r="L114" s="104"/>
      <c r="M114" s="104"/>
      <c r="N114" s="104"/>
      <c r="O114" s="104"/>
      <c r="P114" s="104"/>
      <c r="Q114" s="104"/>
      <c r="R114" s="104"/>
      <c r="S114" s="104"/>
      <c r="T114" s="104"/>
      <c r="U114" s="104"/>
      <c r="V114" s="104"/>
      <c r="W114" s="104"/>
      <c r="X114" s="104"/>
      <c r="Y114" s="104"/>
      <c r="Z114" s="104"/>
    </row>
    <row r="115" ht="11.25" customHeight="1">
      <c r="A115" s="295" t="s">
        <v>135</v>
      </c>
      <c r="B115" s="160" t="s">
        <v>128</v>
      </c>
      <c r="C115" s="295" t="s">
        <v>3251</v>
      </c>
      <c r="D115" s="91" t="s">
        <v>5637</v>
      </c>
      <c r="E115" s="547" t="s">
        <v>5638</v>
      </c>
      <c r="F115" s="90"/>
      <c r="G115" s="625" t="s">
        <v>5639</v>
      </c>
      <c r="H115" s="541">
        <v>2.0</v>
      </c>
      <c r="I115" s="178">
        <v>150.0</v>
      </c>
      <c r="J115" s="103" t="s">
        <v>135</v>
      </c>
      <c r="K115" s="104"/>
      <c r="L115" s="104"/>
      <c r="M115" s="104"/>
      <c r="N115" s="104"/>
      <c r="O115" s="104"/>
      <c r="P115" s="104"/>
      <c r="Q115" s="104"/>
      <c r="R115" s="104"/>
      <c r="S115" s="104"/>
      <c r="T115" s="104"/>
      <c r="U115" s="104"/>
      <c r="V115" s="104"/>
      <c r="W115" s="104"/>
      <c r="X115" s="104"/>
      <c r="Y115" s="104"/>
      <c r="Z115" s="104"/>
    </row>
    <row r="116" ht="11.25" customHeight="1">
      <c r="A116" s="135" t="s">
        <v>5640</v>
      </c>
      <c r="B116" s="97" t="s">
        <v>128</v>
      </c>
      <c r="C116" s="135" t="s">
        <v>5641</v>
      </c>
      <c r="D116" s="294" t="s">
        <v>4801</v>
      </c>
      <c r="E116" s="304" t="s">
        <v>5621</v>
      </c>
      <c r="F116" s="548"/>
      <c r="G116" s="210" t="s">
        <v>5642</v>
      </c>
      <c r="H116" s="294" t="s">
        <v>5643</v>
      </c>
      <c r="I116" s="178">
        <v>300.0</v>
      </c>
      <c r="J116" s="103" t="s">
        <v>136</v>
      </c>
      <c r="K116" s="104"/>
      <c r="L116" s="104"/>
      <c r="M116" s="104"/>
      <c r="N116" s="104"/>
      <c r="O116" s="104"/>
      <c r="P116" s="104"/>
      <c r="Q116" s="104"/>
      <c r="R116" s="104"/>
      <c r="S116" s="104"/>
      <c r="T116" s="104"/>
      <c r="U116" s="104"/>
      <c r="V116" s="104"/>
      <c r="W116" s="104"/>
      <c r="X116" s="104"/>
      <c r="Y116" s="104"/>
      <c r="Z116" s="104"/>
    </row>
    <row r="117" ht="11.25" customHeight="1">
      <c r="A117" s="135" t="s">
        <v>5640</v>
      </c>
      <c r="B117" s="97" t="s">
        <v>128</v>
      </c>
      <c r="C117" s="295" t="s">
        <v>5644</v>
      </c>
      <c r="D117" s="651" t="s">
        <v>5645</v>
      </c>
      <c r="E117" s="652" t="s">
        <v>5646</v>
      </c>
      <c r="F117" s="611"/>
      <c r="G117" s="625" t="s">
        <v>5647</v>
      </c>
      <c r="H117" s="541" t="s">
        <v>5648</v>
      </c>
      <c r="I117" s="178">
        <v>50.0</v>
      </c>
      <c r="J117" s="103" t="s">
        <v>136</v>
      </c>
      <c r="K117" s="104"/>
      <c r="L117" s="104"/>
      <c r="M117" s="104"/>
      <c r="N117" s="104"/>
      <c r="O117" s="104"/>
      <c r="P117" s="104"/>
      <c r="Q117" s="104"/>
      <c r="R117" s="104"/>
      <c r="S117" s="104"/>
      <c r="T117" s="104"/>
      <c r="U117" s="104"/>
      <c r="V117" s="104"/>
      <c r="W117" s="104"/>
      <c r="X117" s="104"/>
      <c r="Y117" s="104"/>
      <c r="Z117" s="104"/>
    </row>
    <row r="118" ht="11.25" customHeight="1">
      <c r="A118" s="135" t="s">
        <v>5640</v>
      </c>
      <c r="B118" s="97" t="s">
        <v>128</v>
      </c>
      <c r="C118" s="653" t="s">
        <v>5649</v>
      </c>
      <c r="D118" s="291" t="s">
        <v>5650</v>
      </c>
      <c r="E118" s="304" t="s">
        <v>5651</v>
      </c>
      <c r="F118" s="548" t="s">
        <v>5652</v>
      </c>
      <c r="G118" s="231" t="s">
        <v>5653</v>
      </c>
      <c r="H118" s="316"/>
      <c r="I118" s="178">
        <v>50.0</v>
      </c>
      <c r="J118" s="103" t="s">
        <v>136</v>
      </c>
      <c r="K118" s="104"/>
      <c r="L118" s="104"/>
      <c r="M118" s="104"/>
      <c r="N118" s="104"/>
      <c r="O118" s="104"/>
      <c r="P118" s="104"/>
      <c r="Q118" s="104"/>
      <c r="R118" s="104"/>
      <c r="S118" s="104"/>
      <c r="T118" s="104"/>
      <c r="U118" s="104"/>
      <c r="V118" s="104"/>
      <c r="W118" s="104"/>
      <c r="X118" s="104"/>
      <c r="Y118" s="104"/>
      <c r="Z118" s="104"/>
    </row>
    <row r="119" ht="11.25" customHeight="1">
      <c r="A119" s="135" t="s">
        <v>5640</v>
      </c>
      <c r="B119" s="97" t="s">
        <v>128</v>
      </c>
      <c r="C119" s="653" t="s">
        <v>5654</v>
      </c>
      <c r="D119" s="291" t="s">
        <v>5650</v>
      </c>
      <c r="E119" s="304" t="s">
        <v>5655</v>
      </c>
      <c r="F119" s="548" t="s">
        <v>5656</v>
      </c>
      <c r="G119" s="231" t="s">
        <v>5653</v>
      </c>
      <c r="H119" s="316"/>
      <c r="I119" s="178">
        <v>50.0</v>
      </c>
      <c r="J119" s="103" t="s">
        <v>136</v>
      </c>
      <c r="K119" s="104"/>
      <c r="L119" s="104"/>
      <c r="M119" s="104"/>
      <c r="N119" s="104"/>
      <c r="O119" s="104"/>
      <c r="P119" s="104"/>
      <c r="Q119" s="104"/>
      <c r="R119" s="104"/>
      <c r="S119" s="104"/>
      <c r="T119" s="104"/>
      <c r="U119" s="104"/>
      <c r="V119" s="104"/>
      <c r="W119" s="104"/>
      <c r="X119" s="104"/>
      <c r="Y119" s="104"/>
      <c r="Z119" s="104"/>
    </row>
    <row r="120" ht="11.25" customHeight="1">
      <c r="A120" s="135" t="s">
        <v>5640</v>
      </c>
      <c r="B120" s="97" t="s">
        <v>128</v>
      </c>
      <c r="C120" s="654" t="s">
        <v>5657</v>
      </c>
      <c r="D120" s="373" t="s">
        <v>5658</v>
      </c>
      <c r="E120" s="458" t="s">
        <v>5659</v>
      </c>
      <c r="F120" s="295"/>
      <c r="G120" s="621" t="s">
        <v>5660</v>
      </c>
      <c r="H120" s="305" t="s">
        <v>5661</v>
      </c>
      <c r="I120" s="178">
        <v>75.0</v>
      </c>
      <c r="J120" s="103" t="s">
        <v>136</v>
      </c>
      <c r="K120" s="104"/>
      <c r="L120" s="104"/>
      <c r="M120" s="104"/>
      <c r="N120" s="104"/>
      <c r="O120" s="104"/>
      <c r="P120" s="104"/>
      <c r="Q120" s="104"/>
      <c r="R120" s="104"/>
      <c r="S120" s="104"/>
      <c r="T120" s="104"/>
      <c r="U120" s="104"/>
      <c r="V120" s="104"/>
      <c r="W120" s="104"/>
      <c r="X120" s="104"/>
      <c r="Y120" s="104"/>
      <c r="Z120" s="104"/>
    </row>
    <row r="121" ht="11.25" customHeight="1">
      <c r="A121" s="271" t="s">
        <v>137</v>
      </c>
      <c r="B121" s="273" t="s">
        <v>128</v>
      </c>
      <c r="C121" s="271" t="s">
        <v>5662</v>
      </c>
      <c r="D121" s="273" t="s">
        <v>899</v>
      </c>
      <c r="E121" s="652" t="s">
        <v>5663</v>
      </c>
      <c r="F121" s="655">
        <v>45343.0</v>
      </c>
      <c r="G121" s="275">
        <v>10.0</v>
      </c>
      <c r="H121" s="347">
        <v>5.0</v>
      </c>
      <c r="I121" s="649">
        <v>50.0</v>
      </c>
      <c r="J121" s="103" t="s">
        <v>137</v>
      </c>
      <c r="K121" s="104"/>
      <c r="L121" s="104"/>
      <c r="M121" s="104"/>
      <c r="N121" s="104"/>
      <c r="O121" s="104"/>
      <c r="P121" s="104"/>
      <c r="Q121" s="104"/>
      <c r="R121" s="104"/>
      <c r="S121" s="104"/>
      <c r="T121" s="104"/>
      <c r="U121" s="104"/>
      <c r="V121" s="104"/>
      <c r="W121" s="104"/>
      <c r="X121" s="104"/>
      <c r="Y121" s="104"/>
      <c r="Z121" s="104"/>
    </row>
    <row r="122" ht="11.25" customHeight="1">
      <c r="A122" s="344"/>
      <c r="B122" s="344"/>
      <c r="C122" s="253" t="s">
        <v>575</v>
      </c>
      <c r="D122" s="177" t="s">
        <v>899</v>
      </c>
      <c r="E122" s="304" t="s">
        <v>5664</v>
      </c>
      <c r="F122" s="656">
        <v>45293.0</v>
      </c>
      <c r="G122" s="210">
        <v>10.0</v>
      </c>
      <c r="H122" s="294">
        <v>5.0</v>
      </c>
      <c r="I122" s="178">
        <v>50.0</v>
      </c>
      <c r="J122" s="103" t="s">
        <v>137</v>
      </c>
      <c r="K122" s="104"/>
      <c r="L122" s="104"/>
      <c r="M122" s="104"/>
      <c r="N122" s="104"/>
      <c r="O122" s="104"/>
      <c r="P122" s="104"/>
      <c r="Q122" s="104"/>
      <c r="R122" s="104"/>
      <c r="S122" s="104"/>
      <c r="T122" s="104"/>
      <c r="U122" s="104"/>
      <c r="V122" s="104"/>
      <c r="W122" s="104"/>
      <c r="X122" s="104"/>
      <c r="Y122" s="104"/>
      <c r="Z122" s="104"/>
    </row>
    <row r="123" ht="11.25" customHeight="1">
      <c r="A123" s="344"/>
      <c r="B123" s="344"/>
      <c r="C123" s="354" t="s">
        <v>5665</v>
      </c>
      <c r="D123" s="373" t="s">
        <v>5666</v>
      </c>
      <c r="E123" s="657" t="s">
        <v>5667</v>
      </c>
      <c r="F123" s="658">
        <v>45338.0</v>
      </c>
      <c r="G123" s="659">
        <v>10.0</v>
      </c>
      <c r="H123" s="660">
        <v>1.0</v>
      </c>
      <c r="I123" s="661">
        <v>10.0</v>
      </c>
      <c r="J123" s="103" t="s">
        <v>137</v>
      </c>
      <c r="K123" s="104"/>
      <c r="L123" s="104"/>
      <c r="M123" s="104"/>
      <c r="N123" s="104"/>
      <c r="O123" s="104"/>
      <c r="P123" s="104"/>
      <c r="Q123" s="104"/>
      <c r="R123" s="104"/>
      <c r="S123" s="104"/>
      <c r="T123" s="104"/>
      <c r="U123" s="104"/>
      <c r="V123" s="104"/>
      <c r="W123" s="104"/>
      <c r="X123" s="104"/>
      <c r="Y123" s="104"/>
      <c r="Z123" s="104"/>
    </row>
    <row r="124" ht="11.25" customHeight="1">
      <c r="A124" s="344"/>
      <c r="B124" s="344"/>
      <c r="C124" s="135" t="s">
        <v>575</v>
      </c>
      <c r="D124" s="97" t="s">
        <v>899</v>
      </c>
      <c r="E124" s="304" t="s">
        <v>5668</v>
      </c>
      <c r="F124" s="169">
        <v>45356.0</v>
      </c>
      <c r="G124" s="210">
        <v>10.0</v>
      </c>
      <c r="H124" s="294">
        <v>5.0</v>
      </c>
      <c r="I124" s="178">
        <v>50.0</v>
      </c>
      <c r="J124" s="103" t="s">
        <v>137</v>
      </c>
      <c r="K124" s="104"/>
      <c r="L124" s="104"/>
      <c r="M124" s="104"/>
      <c r="N124" s="104"/>
      <c r="O124" s="104"/>
      <c r="P124" s="104"/>
      <c r="Q124" s="104"/>
      <c r="R124" s="104"/>
      <c r="S124" s="104"/>
      <c r="T124" s="104"/>
      <c r="U124" s="104"/>
      <c r="V124" s="104"/>
      <c r="W124" s="104"/>
      <c r="X124" s="104"/>
      <c r="Y124" s="104"/>
      <c r="Z124" s="104"/>
    </row>
    <row r="125" ht="11.25" customHeight="1">
      <c r="A125" s="344"/>
      <c r="B125" s="344"/>
      <c r="C125" s="135" t="s">
        <v>5669</v>
      </c>
      <c r="D125" s="97" t="s">
        <v>899</v>
      </c>
      <c r="E125" s="304" t="s">
        <v>5670</v>
      </c>
      <c r="F125" s="169">
        <v>45383.0</v>
      </c>
      <c r="G125" s="210">
        <v>10.0</v>
      </c>
      <c r="H125" s="294">
        <v>5.0</v>
      </c>
      <c r="I125" s="178">
        <v>50.0</v>
      </c>
      <c r="J125" s="103" t="s">
        <v>137</v>
      </c>
      <c r="K125" s="104"/>
      <c r="L125" s="104"/>
      <c r="M125" s="104"/>
      <c r="N125" s="104"/>
      <c r="O125" s="104"/>
      <c r="P125" s="104"/>
      <c r="Q125" s="104"/>
      <c r="R125" s="104"/>
      <c r="S125" s="104"/>
      <c r="T125" s="104"/>
      <c r="U125" s="104"/>
      <c r="V125" s="104"/>
      <c r="W125" s="104"/>
      <c r="X125" s="104"/>
      <c r="Y125" s="104"/>
      <c r="Z125" s="104"/>
    </row>
    <row r="126" ht="11.25" customHeight="1">
      <c r="A126" s="344"/>
      <c r="B126" s="344"/>
      <c r="C126" s="135" t="s">
        <v>575</v>
      </c>
      <c r="D126" s="97" t="s">
        <v>899</v>
      </c>
      <c r="E126" s="304" t="s">
        <v>5671</v>
      </c>
      <c r="F126" s="169">
        <v>45440.0</v>
      </c>
      <c r="G126" s="210">
        <v>10.0</v>
      </c>
      <c r="H126" s="294">
        <v>5.0</v>
      </c>
      <c r="I126" s="178">
        <v>50.0</v>
      </c>
      <c r="J126" s="103" t="s">
        <v>137</v>
      </c>
      <c r="K126" s="104"/>
      <c r="L126" s="104"/>
      <c r="M126" s="104"/>
      <c r="N126" s="104"/>
      <c r="O126" s="104"/>
      <c r="P126" s="104"/>
      <c r="Q126" s="104"/>
      <c r="R126" s="104"/>
      <c r="S126" s="104"/>
      <c r="T126" s="104"/>
      <c r="U126" s="104"/>
      <c r="V126" s="104"/>
      <c r="W126" s="104"/>
      <c r="X126" s="104"/>
      <c r="Y126" s="104"/>
      <c r="Z126" s="104"/>
    </row>
    <row r="127" ht="11.25" customHeight="1">
      <c r="A127" s="344"/>
      <c r="B127" s="344"/>
      <c r="C127" s="135" t="s">
        <v>5669</v>
      </c>
      <c r="D127" s="97" t="s">
        <v>899</v>
      </c>
      <c r="E127" s="304" t="s">
        <v>5672</v>
      </c>
      <c r="F127" s="169">
        <v>45455.0</v>
      </c>
      <c r="G127" s="210">
        <v>10.0</v>
      </c>
      <c r="H127" s="294">
        <v>5.0</v>
      </c>
      <c r="I127" s="178">
        <v>50.0</v>
      </c>
      <c r="J127" s="103" t="s">
        <v>137</v>
      </c>
      <c r="K127" s="104"/>
      <c r="L127" s="104"/>
      <c r="M127" s="104"/>
      <c r="N127" s="104"/>
      <c r="O127" s="104"/>
      <c r="P127" s="104"/>
      <c r="Q127" s="104"/>
      <c r="R127" s="104"/>
      <c r="S127" s="104"/>
      <c r="T127" s="104"/>
      <c r="U127" s="104"/>
      <c r="V127" s="104"/>
      <c r="W127" s="104"/>
      <c r="X127" s="104"/>
      <c r="Y127" s="104"/>
      <c r="Z127" s="104"/>
    </row>
    <row r="128" ht="11.25" customHeight="1">
      <c r="A128" s="344"/>
      <c r="B128" s="344"/>
      <c r="C128" s="135" t="s">
        <v>575</v>
      </c>
      <c r="D128" s="97" t="s">
        <v>899</v>
      </c>
      <c r="E128" s="304" t="s">
        <v>5673</v>
      </c>
      <c r="F128" s="169">
        <v>45582.0</v>
      </c>
      <c r="G128" s="210">
        <v>10.0</v>
      </c>
      <c r="H128" s="294">
        <v>5.0</v>
      </c>
      <c r="I128" s="178">
        <v>50.0</v>
      </c>
      <c r="J128" s="103" t="s">
        <v>137</v>
      </c>
      <c r="K128" s="104"/>
      <c r="L128" s="104"/>
      <c r="M128" s="104"/>
      <c r="N128" s="104"/>
      <c r="O128" s="104"/>
      <c r="P128" s="104"/>
      <c r="Q128" s="104"/>
      <c r="R128" s="104"/>
      <c r="S128" s="104"/>
      <c r="T128" s="104"/>
      <c r="U128" s="104"/>
      <c r="V128" s="104"/>
      <c r="W128" s="104"/>
      <c r="X128" s="104"/>
      <c r="Y128" s="104"/>
      <c r="Z128" s="104"/>
    </row>
    <row r="129" ht="11.25" customHeight="1">
      <c r="A129" s="344"/>
      <c r="B129" s="344"/>
      <c r="C129" s="135" t="s">
        <v>575</v>
      </c>
      <c r="D129" s="97" t="s">
        <v>899</v>
      </c>
      <c r="E129" s="304" t="s">
        <v>5674</v>
      </c>
      <c r="F129" s="169">
        <v>45587.0</v>
      </c>
      <c r="G129" s="210">
        <v>10.0</v>
      </c>
      <c r="H129" s="294">
        <v>5.0</v>
      </c>
      <c r="I129" s="178">
        <v>50.0</v>
      </c>
      <c r="J129" s="103" t="s">
        <v>137</v>
      </c>
      <c r="K129" s="104"/>
      <c r="L129" s="104"/>
      <c r="M129" s="104"/>
      <c r="N129" s="104"/>
      <c r="O129" s="104"/>
      <c r="P129" s="104"/>
      <c r="Q129" s="104"/>
      <c r="R129" s="104"/>
      <c r="S129" s="104"/>
      <c r="T129" s="104"/>
      <c r="U129" s="104"/>
      <c r="V129" s="104"/>
      <c r="W129" s="104"/>
      <c r="X129" s="104"/>
      <c r="Y129" s="104"/>
      <c r="Z129" s="104"/>
    </row>
    <row r="130" ht="11.25" customHeight="1">
      <c r="A130" s="344"/>
      <c r="B130" s="344"/>
      <c r="C130" s="135" t="s">
        <v>5675</v>
      </c>
      <c r="D130" s="97" t="s">
        <v>899</v>
      </c>
      <c r="E130" s="304" t="s">
        <v>5676</v>
      </c>
      <c r="F130" s="169">
        <v>45599.0</v>
      </c>
      <c r="G130" s="210">
        <v>10.0</v>
      </c>
      <c r="H130" s="294">
        <v>5.0</v>
      </c>
      <c r="I130" s="178">
        <v>50.0</v>
      </c>
      <c r="J130" s="103" t="s">
        <v>137</v>
      </c>
      <c r="K130" s="104"/>
      <c r="L130" s="104"/>
      <c r="M130" s="104"/>
      <c r="N130" s="104"/>
      <c r="O130" s="104"/>
      <c r="P130" s="104"/>
      <c r="Q130" s="104"/>
      <c r="R130" s="104"/>
      <c r="S130" s="104"/>
      <c r="T130" s="104"/>
      <c r="U130" s="104"/>
      <c r="V130" s="104"/>
      <c r="W130" s="104"/>
      <c r="X130" s="104"/>
      <c r="Y130" s="104"/>
      <c r="Z130" s="104"/>
    </row>
    <row r="131" ht="11.25" customHeight="1">
      <c r="A131" s="344"/>
      <c r="B131" s="344"/>
      <c r="C131" s="282" t="s">
        <v>5677</v>
      </c>
      <c r="D131" s="121" t="s">
        <v>5678</v>
      </c>
      <c r="E131" s="662" t="s">
        <v>5679</v>
      </c>
      <c r="F131" s="121"/>
      <c r="G131" s="631">
        <v>50.0</v>
      </c>
      <c r="H131" s="632">
        <v>4.0</v>
      </c>
      <c r="I131" s="527">
        <v>200.0</v>
      </c>
      <c r="J131" s="103" t="s">
        <v>137</v>
      </c>
      <c r="K131" s="104"/>
      <c r="L131" s="104"/>
      <c r="M131" s="104"/>
      <c r="N131" s="104"/>
      <c r="O131" s="104"/>
      <c r="P131" s="104"/>
      <c r="Q131" s="104"/>
      <c r="R131" s="104"/>
      <c r="S131" s="104"/>
      <c r="T131" s="104"/>
      <c r="U131" s="104"/>
      <c r="V131" s="104"/>
      <c r="W131" s="104"/>
      <c r="X131" s="104"/>
      <c r="Y131" s="104"/>
      <c r="Z131" s="104"/>
    </row>
    <row r="132" ht="11.25" customHeight="1">
      <c r="A132" s="344"/>
      <c r="B132" s="344"/>
      <c r="C132" s="282" t="s">
        <v>5680</v>
      </c>
      <c r="D132" s="121" t="s">
        <v>5681</v>
      </c>
      <c r="E132" s="662" t="s">
        <v>5682</v>
      </c>
      <c r="F132" s="663"/>
      <c r="G132" s="631">
        <v>50.0</v>
      </c>
      <c r="H132" s="632">
        <v>4.0</v>
      </c>
      <c r="I132" s="527">
        <v>200.0</v>
      </c>
      <c r="J132" s="103" t="s">
        <v>137</v>
      </c>
      <c r="K132" s="104"/>
      <c r="L132" s="104"/>
      <c r="M132" s="104"/>
      <c r="N132" s="104"/>
      <c r="O132" s="104"/>
      <c r="P132" s="104"/>
      <c r="Q132" s="104"/>
      <c r="R132" s="104"/>
      <c r="S132" s="104"/>
      <c r="T132" s="104"/>
      <c r="U132" s="104"/>
      <c r="V132" s="104"/>
      <c r="W132" s="104"/>
      <c r="X132" s="104"/>
      <c r="Y132" s="104"/>
      <c r="Z132" s="104"/>
    </row>
    <row r="133" ht="11.25" customHeight="1">
      <c r="A133" s="343"/>
      <c r="B133" s="343"/>
      <c r="C133" s="282" t="s">
        <v>5683</v>
      </c>
      <c r="D133" s="121" t="s">
        <v>5684</v>
      </c>
      <c r="E133" s="664" t="s">
        <v>5685</v>
      </c>
      <c r="F133" s="665"/>
      <c r="G133" s="631">
        <v>50.0</v>
      </c>
      <c r="H133" s="632">
        <v>2.0</v>
      </c>
      <c r="I133" s="527">
        <v>100.0</v>
      </c>
      <c r="J133" s="103" t="s">
        <v>137</v>
      </c>
      <c r="K133" s="104"/>
      <c r="L133" s="104"/>
      <c r="M133" s="104"/>
      <c r="N133" s="104"/>
      <c r="O133" s="104"/>
      <c r="P133" s="104"/>
      <c r="Q133" s="104"/>
      <c r="R133" s="104"/>
      <c r="S133" s="104"/>
      <c r="T133" s="104"/>
      <c r="U133" s="104"/>
      <c r="V133" s="104"/>
      <c r="W133" s="104"/>
      <c r="X133" s="104"/>
      <c r="Y133" s="104"/>
      <c r="Z133" s="104"/>
    </row>
    <row r="134" ht="11.25" customHeight="1">
      <c r="A134" s="135" t="s">
        <v>5686</v>
      </c>
      <c r="B134" s="97" t="s">
        <v>128</v>
      </c>
      <c r="C134" s="135" t="s">
        <v>3251</v>
      </c>
      <c r="D134" s="97" t="s">
        <v>5631</v>
      </c>
      <c r="E134" s="135" t="s">
        <v>5632</v>
      </c>
      <c r="F134" s="135"/>
      <c r="G134" s="210">
        <v>50.0</v>
      </c>
      <c r="H134" s="294">
        <v>2.0</v>
      </c>
      <c r="I134" s="187">
        <v>150.0</v>
      </c>
      <c r="J134" s="103" t="s">
        <v>138</v>
      </c>
      <c r="K134" s="104"/>
      <c r="L134" s="104"/>
      <c r="M134" s="104"/>
      <c r="N134" s="104"/>
      <c r="O134" s="104"/>
      <c r="P134" s="104"/>
      <c r="Q134" s="104"/>
      <c r="R134" s="104"/>
      <c r="S134" s="104"/>
      <c r="T134" s="104"/>
      <c r="U134" s="104"/>
      <c r="V134" s="104"/>
      <c r="W134" s="104"/>
      <c r="X134" s="104"/>
      <c r="Y134" s="104"/>
      <c r="Z134" s="104"/>
    </row>
    <row r="135" ht="11.25" customHeight="1">
      <c r="A135" s="295" t="s">
        <v>5686</v>
      </c>
      <c r="B135" s="160" t="s">
        <v>128</v>
      </c>
      <c r="C135" s="295" t="s">
        <v>3258</v>
      </c>
      <c r="D135" s="91" t="s">
        <v>5687</v>
      </c>
      <c r="E135" s="90" t="s">
        <v>5633</v>
      </c>
      <c r="F135" s="90"/>
      <c r="G135" s="625">
        <v>50.0</v>
      </c>
      <c r="H135" s="541">
        <v>1.0</v>
      </c>
      <c r="I135" s="187">
        <v>50.0</v>
      </c>
      <c r="J135" s="103" t="s">
        <v>138</v>
      </c>
      <c r="K135" s="104"/>
      <c r="L135" s="104"/>
      <c r="M135" s="104"/>
      <c r="N135" s="104"/>
      <c r="O135" s="104"/>
      <c r="P135" s="104"/>
      <c r="Q135" s="104"/>
      <c r="R135" s="104"/>
      <c r="S135" s="104"/>
      <c r="T135" s="104"/>
      <c r="U135" s="104"/>
      <c r="V135" s="104"/>
      <c r="W135" s="104"/>
      <c r="X135" s="104"/>
      <c r="Y135" s="104"/>
      <c r="Z135" s="104"/>
    </row>
    <row r="136" ht="11.25" customHeight="1">
      <c r="A136" s="135" t="s">
        <v>5688</v>
      </c>
      <c r="B136" s="97" t="s">
        <v>128</v>
      </c>
      <c r="C136" s="135" t="s">
        <v>3251</v>
      </c>
      <c r="D136" s="97" t="s">
        <v>4801</v>
      </c>
      <c r="E136" s="304" t="s">
        <v>5621</v>
      </c>
      <c r="F136" s="135"/>
      <c r="G136" s="210" t="s">
        <v>5475</v>
      </c>
      <c r="H136" s="294" t="s">
        <v>5622</v>
      </c>
      <c r="I136" s="187">
        <v>150.0</v>
      </c>
      <c r="J136" s="103" t="s">
        <v>140</v>
      </c>
      <c r="K136" s="104"/>
      <c r="L136" s="104"/>
      <c r="M136" s="104"/>
      <c r="N136" s="104"/>
      <c r="O136" s="104"/>
      <c r="P136" s="104"/>
      <c r="Q136" s="104"/>
      <c r="R136" s="104"/>
      <c r="S136" s="104"/>
      <c r="T136" s="104"/>
      <c r="U136" s="104"/>
      <c r="V136" s="104"/>
      <c r="W136" s="104"/>
      <c r="X136" s="104"/>
      <c r="Y136" s="104"/>
      <c r="Z136" s="104"/>
    </row>
    <row r="137" ht="11.25" customHeight="1">
      <c r="A137" s="135" t="s">
        <v>5689</v>
      </c>
      <c r="B137" s="97" t="s">
        <v>128</v>
      </c>
      <c r="C137" s="135" t="s">
        <v>5690</v>
      </c>
      <c r="D137" s="97" t="s">
        <v>5691</v>
      </c>
      <c r="E137" s="135" t="s">
        <v>5632</v>
      </c>
      <c r="F137" s="135"/>
      <c r="G137" s="210" t="s">
        <v>5475</v>
      </c>
      <c r="H137" s="294" t="s">
        <v>5692</v>
      </c>
      <c r="I137" s="187">
        <v>150.0</v>
      </c>
      <c r="J137" s="103" t="s">
        <v>141</v>
      </c>
      <c r="K137" s="104"/>
      <c r="L137" s="104"/>
      <c r="M137" s="104"/>
      <c r="N137" s="104"/>
      <c r="O137" s="104"/>
      <c r="P137" s="104"/>
      <c r="Q137" s="104"/>
      <c r="R137" s="104"/>
      <c r="S137" s="104"/>
      <c r="T137" s="104"/>
      <c r="U137" s="104"/>
      <c r="V137" s="104"/>
      <c r="W137" s="104"/>
      <c r="X137" s="104"/>
      <c r="Y137" s="104"/>
      <c r="Z137" s="104"/>
    </row>
    <row r="138" ht="11.25" customHeight="1">
      <c r="A138" s="295" t="s">
        <v>5693</v>
      </c>
      <c r="B138" s="160" t="s">
        <v>128</v>
      </c>
      <c r="C138" s="295" t="s">
        <v>5694</v>
      </c>
      <c r="D138" s="91" t="s">
        <v>5645</v>
      </c>
      <c r="E138" s="90" t="s">
        <v>5695</v>
      </c>
      <c r="F138" s="90"/>
      <c r="G138" s="625">
        <v>50.0</v>
      </c>
      <c r="H138" s="541">
        <v>1.0</v>
      </c>
      <c r="I138" s="187">
        <v>50.0</v>
      </c>
      <c r="J138" s="103" t="s">
        <v>141</v>
      </c>
      <c r="K138" s="104"/>
      <c r="L138" s="104"/>
      <c r="M138" s="104"/>
      <c r="N138" s="104"/>
      <c r="O138" s="104"/>
      <c r="P138" s="104"/>
      <c r="Q138" s="104"/>
      <c r="R138" s="104"/>
      <c r="S138" s="104"/>
      <c r="T138" s="104"/>
      <c r="U138" s="104"/>
      <c r="V138" s="104"/>
      <c r="W138" s="104"/>
      <c r="X138" s="104"/>
      <c r="Y138" s="104"/>
      <c r="Z138" s="104"/>
    </row>
    <row r="139" ht="11.25" customHeight="1">
      <c r="A139" s="135" t="s">
        <v>142</v>
      </c>
      <c r="B139" s="97" t="s">
        <v>128</v>
      </c>
      <c r="C139" s="135" t="s">
        <v>5696</v>
      </c>
      <c r="D139" s="97" t="s">
        <v>5697</v>
      </c>
      <c r="E139" s="135" t="s">
        <v>5698</v>
      </c>
      <c r="F139" s="135" t="s">
        <v>5699</v>
      </c>
      <c r="G139" s="210">
        <v>500.0</v>
      </c>
      <c r="H139" s="97">
        <v>5.0</v>
      </c>
      <c r="I139" s="210">
        <v>500.0</v>
      </c>
      <c r="J139" s="103" t="s">
        <v>142</v>
      </c>
      <c r="K139" s="104"/>
      <c r="L139" s="104"/>
      <c r="M139" s="104"/>
      <c r="N139" s="104"/>
      <c r="O139" s="104"/>
      <c r="P139" s="104"/>
      <c r="Q139" s="104"/>
      <c r="R139" s="104"/>
      <c r="S139" s="104"/>
      <c r="T139" s="104"/>
      <c r="U139" s="104"/>
      <c r="V139" s="104"/>
      <c r="W139" s="104"/>
      <c r="X139" s="104"/>
      <c r="Y139" s="104"/>
      <c r="Z139" s="104"/>
    </row>
    <row r="140" ht="11.25" customHeight="1">
      <c r="A140" s="135" t="s">
        <v>3915</v>
      </c>
      <c r="B140" s="97" t="s">
        <v>128</v>
      </c>
      <c r="C140" s="295" t="s">
        <v>5700</v>
      </c>
      <c r="D140" s="91" t="s">
        <v>5701</v>
      </c>
      <c r="E140" s="90" t="s">
        <v>5702</v>
      </c>
      <c r="F140" s="666">
        <v>45383.0</v>
      </c>
      <c r="G140" s="210">
        <v>50.0</v>
      </c>
      <c r="H140" s="97"/>
      <c r="I140" s="210">
        <v>50.0</v>
      </c>
      <c r="J140" s="103" t="s">
        <v>142</v>
      </c>
      <c r="K140" s="104"/>
      <c r="L140" s="104"/>
      <c r="M140" s="104"/>
      <c r="N140" s="104"/>
      <c r="O140" s="104"/>
      <c r="P140" s="104"/>
      <c r="Q140" s="104"/>
      <c r="R140" s="104"/>
      <c r="S140" s="104"/>
      <c r="T140" s="104"/>
      <c r="U140" s="104"/>
      <c r="V140" s="104"/>
      <c r="W140" s="104"/>
      <c r="X140" s="104"/>
      <c r="Y140" s="104"/>
      <c r="Z140" s="104"/>
    </row>
    <row r="141" ht="11.25" customHeight="1">
      <c r="A141" s="135" t="s">
        <v>3915</v>
      </c>
      <c r="B141" s="97" t="s">
        <v>128</v>
      </c>
      <c r="C141" s="295" t="s">
        <v>5700</v>
      </c>
      <c r="D141" s="91" t="s">
        <v>5701</v>
      </c>
      <c r="E141" s="90" t="s">
        <v>5702</v>
      </c>
      <c r="F141" s="666">
        <v>45536.0</v>
      </c>
      <c r="G141" s="210">
        <v>50.0</v>
      </c>
      <c r="H141" s="97"/>
      <c r="I141" s="210">
        <v>50.0</v>
      </c>
      <c r="J141" s="103" t="s">
        <v>142</v>
      </c>
      <c r="K141" s="104"/>
      <c r="L141" s="104"/>
      <c r="M141" s="104"/>
      <c r="N141" s="104"/>
      <c r="O141" s="104"/>
      <c r="P141" s="104"/>
      <c r="Q141" s="104"/>
      <c r="R141" s="104"/>
      <c r="S141" s="104"/>
      <c r="T141" s="104"/>
      <c r="U141" s="104"/>
      <c r="V141" s="104"/>
      <c r="W141" s="104"/>
      <c r="X141" s="104"/>
      <c r="Y141" s="104"/>
      <c r="Z141" s="104"/>
    </row>
    <row r="142" ht="11.25" customHeight="1">
      <c r="A142" s="135" t="s">
        <v>3915</v>
      </c>
      <c r="B142" s="97" t="s">
        <v>128</v>
      </c>
      <c r="C142" s="295" t="s">
        <v>5703</v>
      </c>
      <c r="D142" s="97" t="s">
        <v>5704</v>
      </c>
      <c r="E142" s="135"/>
      <c r="F142" s="666">
        <v>45597.0</v>
      </c>
      <c r="G142" s="210">
        <v>50.0</v>
      </c>
      <c r="H142" s="97"/>
      <c r="I142" s="210">
        <v>50.0</v>
      </c>
      <c r="J142" s="103" t="s">
        <v>142</v>
      </c>
      <c r="K142" s="104"/>
      <c r="L142" s="104"/>
      <c r="M142" s="104"/>
      <c r="N142" s="104"/>
      <c r="O142" s="104"/>
      <c r="P142" s="104"/>
      <c r="Q142" s="104"/>
      <c r="R142" s="104"/>
      <c r="S142" s="104"/>
      <c r="T142" s="104"/>
      <c r="U142" s="104"/>
      <c r="V142" s="104"/>
      <c r="W142" s="104"/>
      <c r="X142" s="104"/>
      <c r="Y142" s="104"/>
      <c r="Z142" s="104"/>
    </row>
    <row r="143" ht="11.25" customHeight="1">
      <c r="A143" s="135" t="s">
        <v>3315</v>
      </c>
      <c r="B143" s="97" t="s">
        <v>128</v>
      </c>
      <c r="C143" s="135" t="s">
        <v>3251</v>
      </c>
      <c r="D143" s="97" t="s">
        <v>3317</v>
      </c>
      <c r="E143" s="135"/>
      <c r="F143" s="135" t="s">
        <v>5705</v>
      </c>
      <c r="G143" s="210">
        <v>50.0</v>
      </c>
      <c r="H143" s="294" t="s">
        <v>5706</v>
      </c>
      <c r="I143" s="187">
        <v>50.0</v>
      </c>
      <c r="J143" s="103" t="s">
        <v>143</v>
      </c>
      <c r="K143" s="104"/>
      <c r="L143" s="104"/>
      <c r="M143" s="104"/>
      <c r="N143" s="104"/>
      <c r="O143" s="104"/>
      <c r="P143" s="104"/>
      <c r="Q143" s="104"/>
      <c r="R143" s="104"/>
      <c r="S143" s="104"/>
      <c r="T143" s="104"/>
      <c r="U143" s="104"/>
      <c r="V143" s="104"/>
      <c r="W143" s="104"/>
      <c r="X143" s="104"/>
      <c r="Y143" s="104"/>
      <c r="Z143" s="104"/>
    </row>
    <row r="144" ht="11.25" customHeight="1">
      <c r="A144" s="295" t="s">
        <v>3315</v>
      </c>
      <c r="B144" s="160" t="s">
        <v>128</v>
      </c>
      <c r="C144" s="295" t="s">
        <v>3251</v>
      </c>
      <c r="D144" s="91" t="s">
        <v>3317</v>
      </c>
      <c r="E144" s="90"/>
      <c r="F144" s="90" t="s">
        <v>5707</v>
      </c>
      <c r="G144" s="625">
        <v>50.0</v>
      </c>
      <c r="H144" s="541">
        <v>2.0</v>
      </c>
      <c r="I144" s="187">
        <v>50.0</v>
      </c>
      <c r="J144" s="103" t="s">
        <v>143</v>
      </c>
      <c r="K144" s="104"/>
      <c r="L144" s="104"/>
      <c r="M144" s="104"/>
      <c r="N144" s="104"/>
      <c r="O144" s="104"/>
      <c r="P144" s="104"/>
      <c r="Q144" s="104"/>
      <c r="R144" s="104"/>
      <c r="S144" s="104"/>
      <c r="T144" s="104"/>
      <c r="U144" s="104"/>
      <c r="V144" s="104"/>
      <c r="W144" s="104"/>
      <c r="X144" s="104"/>
      <c r="Y144" s="104"/>
      <c r="Z144" s="104"/>
    </row>
    <row r="145" ht="11.25" customHeight="1">
      <c r="A145" s="295" t="s">
        <v>3315</v>
      </c>
      <c r="B145" s="160" t="s">
        <v>128</v>
      </c>
      <c r="C145" s="295" t="s">
        <v>3251</v>
      </c>
      <c r="D145" s="97" t="s">
        <v>3317</v>
      </c>
      <c r="E145" s="135"/>
      <c r="F145" s="135" t="s">
        <v>5707</v>
      </c>
      <c r="G145" s="231">
        <v>50.0</v>
      </c>
      <c r="H145" s="316">
        <v>2.0</v>
      </c>
      <c r="I145" s="187">
        <v>50.0</v>
      </c>
      <c r="J145" s="103" t="s">
        <v>143</v>
      </c>
      <c r="K145" s="104"/>
      <c r="L145" s="104"/>
      <c r="M145" s="104"/>
      <c r="N145" s="104"/>
      <c r="O145" s="104"/>
      <c r="P145" s="104"/>
      <c r="Q145" s="104"/>
      <c r="R145" s="104"/>
      <c r="S145" s="104"/>
      <c r="T145" s="104"/>
      <c r="U145" s="104"/>
      <c r="V145" s="104"/>
      <c r="W145" s="104"/>
      <c r="X145" s="104"/>
      <c r="Y145" s="104"/>
      <c r="Z145" s="104"/>
    </row>
    <row r="146" ht="11.25" customHeight="1">
      <c r="A146" s="295" t="s">
        <v>3315</v>
      </c>
      <c r="B146" s="160" t="s">
        <v>128</v>
      </c>
      <c r="C146" s="295" t="s">
        <v>3251</v>
      </c>
      <c r="D146" s="97" t="s">
        <v>3317</v>
      </c>
      <c r="E146" s="135"/>
      <c r="F146" s="135" t="s">
        <v>5708</v>
      </c>
      <c r="G146" s="231">
        <v>50.0</v>
      </c>
      <c r="H146" s="316">
        <v>2.0</v>
      </c>
      <c r="I146" s="187">
        <v>50.0</v>
      </c>
      <c r="J146" s="103" t="s">
        <v>143</v>
      </c>
      <c r="K146" s="104"/>
      <c r="L146" s="104"/>
      <c r="M146" s="104"/>
      <c r="N146" s="104"/>
      <c r="O146" s="104"/>
      <c r="P146" s="104"/>
      <c r="Q146" s="104"/>
      <c r="R146" s="104"/>
      <c r="S146" s="104"/>
      <c r="T146" s="104"/>
      <c r="U146" s="104"/>
      <c r="V146" s="104"/>
      <c r="W146" s="104"/>
      <c r="X146" s="104"/>
      <c r="Y146" s="104"/>
      <c r="Z146" s="104"/>
    </row>
    <row r="147" ht="11.25" customHeight="1">
      <c r="A147" s="295" t="s">
        <v>3315</v>
      </c>
      <c r="B147" s="160" t="s">
        <v>128</v>
      </c>
      <c r="C147" s="295" t="s">
        <v>306</v>
      </c>
      <c r="D147" s="97" t="s">
        <v>1610</v>
      </c>
      <c r="E147" s="135"/>
      <c r="F147" s="135" t="s">
        <v>5709</v>
      </c>
      <c r="G147" s="231">
        <v>50.0</v>
      </c>
      <c r="H147" s="316">
        <v>2.0</v>
      </c>
      <c r="I147" s="187">
        <v>50.0</v>
      </c>
      <c r="J147" s="103" t="s">
        <v>143</v>
      </c>
      <c r="K147" s="104"/>
      <c r="L147" s="104"/>
      <c r="M147" s="104"/>
      <c r="N147" s="104"/>
      <c r="O147" s="104"/>
      <c r="P147" s="104"/>
      <c r="Q147" s="104"/>
      <c r="R147" s="104"/>
      <c r="S147" s="104"/>
      <c r="T147" s="104"/>
      <c r="U147" s="104"/>
      <c r="V147" s="104"/>
      <c r="W147" s="104"/>
      <c r="X147" s="104"/>
      <c r="Y147" s="104"/>
      <c r="Z147" s="104"/>
    </row>
    <row r="148" ht="11.25" customHeight="1">
      <c r="A148" s="295" t="s">
        <v>3315</v>
      </c>
      <c r="B148" s="160" t="s">
        <v>128</v>
      </c>
      <c r="C148" s="295" t="s">
        <v>5710</v>
      </c>
      <c r="D148" s="160" t="s">
        <v>5711</v>
      </c>
      <c r="E148" s="304" t="s">
        <v>5712</v>
      </c>
      <c r="F148" s="295"/>
      <c r="G148" s="621">
        <v>50.0</v>
      </c>
      <c r="H148" s="305">
        <v>3.0</v>
      </c>
      <c r="I148" s="187">
        <v>100.0</v>
      </c>
      <c r="J148" s="103" t="s">
        <v>143</v>
      </c>
      <c r="K148" s="104"/>
      <c r="L148" s="104"/>
      <c r="M148" s="104"/>
      <c r="N148" s="104"/>
      <c r="O148" s="104"/>
      <c r="P148" s="104"/>
      <c r="Q148" s="104"/>
      <c r="R148" s="104"/>
      <c r="S148" s="104"/>
      <c r="T148" s="104"/>
      <c r="U148" s="104"/>
      <c r="V148" s="104"/>
      <c r="W148" s="104"/>
      <c r="X148" s="104"/>
      <c r="Y148" s="104"/>
      <c r="Z148" s="104"/>
    </row>
    <row r="149" ht="11.25" customHeight="1">
      <c r="A149" s="295" t="s">
        <v>3315</v>
      </c>
      <c r="B149" s="160" t="s">
        <v>128</v>
      </c>
      <c r="C149" s="295" t="s">
        <v>5713</v>
      </c>
      <c r="D149" s="160" t="s">
        <v>5714</v>
      </c>
      <c r="E149" s="304" t="s">
        <v>5715</v>
      </c>
      <c r="F149" s="295"/>
      <c r="G149" s="621">
        <v>50.0</v>
      </c>
      <c r="H149" s="305">
        <v>1.0</v>
      </c>
      <c r="I149" s="187">
        <v>50.0</v>
      </c>
      <c r="J149" s="103" t="s">
        <v>143</v>
      </c>
      <c r="K149" s="104"/>
      <c r="L149" s="104"/>
      <c r="M149" s="104"/>
      <c r="N149" s="104"/>
      <c r="O149" s="104"/>
      <c r="P149" s="104"/>
      <c r="Q149" s="104"/>
      <c r="R149" s="104"/>
      <c r="S149" s="104"/>
      <c r="T149" s="104"/>
      <c r="U149" s="104"/>
      <c r="V149" s="104"/>
      <c r="W149" s="104"/>
      <c r="X149" s="104"/>
      <c r="Y149" s="104"/>
      <c r="Z149" s="104"/>
    </row>
    <row r="150" ht="11.25" customHeight="1">
      <c r="A150" s="295" t="s">
        <v>3315</v>
      </c>
      <c r="B150" s="160" t="s">
        <v>128</v>
      </c>
      <c r="C150" s="295" t="s">
        <v>3258</v>
      </c>
      <c r="D150" s="160" t="s">
        <v>5714</v>
      </c>
      <c r="E150" s="304" t="s">
        <v>5695</v>
      </c>
      <c r="F150" s="295"/>
      <c r="G150" s="621">
        <v>100.0</v>
      </c>
      <c r="H150" s="305">
        <v>1.0</v>
      </c>
      <c r="I150" s="187">
        <v>100.0</v>
      </c>
      <c r="J150" s="103" t="s">
        <v>143</v>
      </c>
      <c r="K150" s="104"/>
      <c r="L150" s="104"/>
      <c r="M150" s="104"/>
      <c r="N150" s="104"/>
      <c r="O150" s="104"/>
      <c r="P150" s="104"/>
      <c r="Q150" s="104"/>
      <c r="R150" s="104"/>
      <c r="S150" s="104"/>
      <c r="T150" s="104"/>
      <c r="U150" s="104"/>
      <c r="V150" s="104"/>
      <c r="W150" s="104"/>
      <c r="X150" s="104"/>
      <c r="Y150" s="104"/>
      <c r="Z150" s="104"/>
    </row>
    <row r="151" ht="11.25" customHeight="1">
      <c r="A151" s="135" t="s">
        <v>5716</v>
      </c>
      <c r="B151" s="97" t="s">
        <v>128</v>
      </c>
      <c r="C151" s="135" t="s">
        <v>3251</v>
      </c>
      <c r="D151" s="97" t="s">
        <v>5631</v>
      </c>
      <c r="E151" s="135" t="s">
        <v>5632</v>
      </c>
      <c r="F151" s="135"/>
      <c r="G151" s="210">
        <v>50.0</v>
      </c>
      <c r="H151" s="294">
        <v>2.0</v>
      </c>
      <c r="I151" s="187">
        <v>150.0</v>
      </c>
      <c r="J151" s="103" t="s">
        <v>144</v>
      </c>
      <c r="K151" s="104"/>
      <c r="L151" s="104"/>
      <c r="M151" s="104"/>
      <c r="N151" s="104"/>
      <c r="O151" s="104"/>
      <c r="P151" s="104"/>
      <c r="Q151" s="104"/>
      <c r="R151" s="104"/>
      <c r="S151" s="104"/>
      <c r="T151" s="104"/>
      <c r="U151" s="104"/>
      <c r="V151" s="104"/>
      <c r="W151" s="104"/>
      <c r="X151" s="104"/>
      <c r="Y151" s="104"/>
      <c r="Z151" s="104"/>
    </row>
    <row r="152" ht="11.25" customHeight="1">
      <c r="A152" s="135" t="s">
        <v>770</v>
      </c>
      <c r="B152" s="97" t="s">
        <v>128</v>
      </c>
      <c r="C152" s="135" t="s">
        <v>5717</v>
      </c>
      <c r="D152" s="97" t="s">
        <v>5718</v>
      </c>
      <c r="E152" s="304" t="s">
        <v>5719</v>
      </c>
      <c r="F152" s="135" t="s">
        <v>5720</v>
      </c>
      <c r="G152" s="210">
        <v>10.0</v>
      </c>
      <c r="H152" s="294"/>
      <c r="I152" s="178">
        <v>50.0</v>
      </c>
      <c r="J152" s="103" t="s">
        <v>770</v>
      </c>
      <c r="K152" s="104"/>
      <c r="L152" s="104"/>
      <c r="M152" s="104"/>
      <c r="N152" s="104"/>
      <c r="O152" s="104"/>
      <c r="P152" s="104"/>
      <c r="Q152" s="104"/>
      <c r="R152" s="104"/>
      <c r="S152" s="104"/>
      <c r="T152" s="104"/>
      <c r="U152" s="104"/>
      <c r="V152" s="104"/>
      <c r="W152" s="104"/>
      <c r="X152" s="104"/>
      <c r="Y152" s="104"/>
      <c r="Z152" s="104"/>
    </row>
    <row r="153" ht="11.25" customHeight="1">
      <c r="A153" s="135" t="s">
        <v>770</v>
      </c>
      <c r="B153" s="97" t="s">
        <v>128</v>
      </c>
      <c r="C153" s="667" t="s">
        <v>5721</v>
      </c>
      <c r="D153" s="97" t="s">
        <v>899</v>
      </c>
      <c r="E153" s="90" t="s">
        <v>5719</v>
      </c>
      <c r="F153" s="90" t="s">
        <v>5722</v>
      </c>
      <c r="G153" s="625">
        <v>10.0</v>
      </c>
      <c r="H153" s="541"/>
      <c r="I153" s="178">
        <v>50.0</v>
      </c>
      <c r="J153" s="103" t="s">
        <v>770</v>
      </c>
      <c r="K153" s="104"/>
      <c r="L153" s="104"/>
      <c r="M153" s="104"/>
      <c r="N153" s="104"/>
      <c r="O153" s="104"/>
      <c r="P153" s="104"/>
      <c r="Q153" s="104"/>
      <c r="R153" s="104"/>
      <c r="S153" s="104"/>
      <c r="T153" s="104"/>
      <c r="U153" s="104"/>
      <c r="V153" s="104"/>
      <c r="W153" s="104"/>
      <c r="X153" s="104"/>
      <c r="Y153" s="104"/>
      <c r="Z153" s="104"/>
    </row>
    <row r="154" ht="11.25" customHeight="1">
      <c r="A154" s="135" t="s">
        <v>770</v>
      </c>
      <c r="B154" s="97" t="s">
        <v>128</v>
      </c>
      <c r="C154" s="667" t="s">
        <v>5723</v>
      </c>
      <c r="D154" s="97" t="s">
        <v>899</v>
      </c>
      <c r="E154" s="135" t="s">
        <v>5719</v>
      </c>
      <c r="F154" s="135" t="s">
        <v>5724</v>
      </c>
      <c r="G154" s="231">
        <v>10.0</v>
      </c>
      <c r="H154" s="316"/>
      <c r="I154" s="178">
        <v>50.0</v>
      </c>
      <c r="J154" s="103" t="s">
        <v>770</v>
      </c>
      <c r="K154" s="104"/>
      <c r="L154" s="104"/>
      <c r="M154" s="104"/>
      <c r="N154" s="104"/>
      <c r="O154" s="104"/>
      <c r="P154" s="104"/>
      <c r="Q154" s="104"/>
      <c r="R154" s="104"/>
      <c r="S154" s="104"/>
      <c r="T154" s="104"/>
      <c r="U154" s="104"/>
      <c r="V154" s="104"/>
      <c r="W154" s="104"/>
      <c r="X154" s="104"/>
      <c r="Y154" s="104"/>
      <c r="Z154" s="104"/>
    </row>
    <row r="155" ht="11.25" customHeight="1">
      <c r="A155" s="135" t="s">
        <v>770</v>
      </c>
      <c r="B155" s="97" t="s">
        <v>128</v>
      </c>
      <c r="C155" s="667" t="s">
        <v>5725</v>
      </c>
      <c r="D155" s="97" t="s">
        <v>5718</v>
      </c>
      <c r="E155" s="135" t="s">
        <v>5719</v>
      </c>
      <c r="F155" s="135" t="s">
        <v>5726</v>
      </c>
      <c r="G155" s="210">
        <v>10.0</v>
      </c>
      <c r="H155" s="294"/>
      <c r="I155" s="178">
        <v>50.0</v>
      </c>
      <c r="J155" s="103" t="s">
        <v>770</v>
      </c>
      <c r="K155" s="104"/>
      <c r="L155" s="104"/>
      <c r="M155" s="104"/>
      <c r="N155" s="104"/>
      <c r="O155" s="104"/>
      <c r="P155" s="104"/>
      <c r="Q155" s="104"/>
      <c r="R155" s="104"/>
      <c r="S155" s="104"/>
      <c r="T155" s="104"/>
      <c r="U155" s="104"/>
      <c r="V155" s="104"/>
      <c r="W155" s="104"/>
      <c r="X155" s="104"/>
      <c r="Y155" s="104"/>
      <c r="Z155" s="104"/>
    </row>
    <row r="156" ht="11.25" customHeight="1">
      <c r="A156" s="135" t="s">
        <v>770</v>
      </c>
      <c r="B156" s="97" t="s">
        <v>128</v>
      </c>
      <c r="C156" s="667" t="s">
        <v>5727</v>
      </c>
      <c r="D156" s="97" t="s">
        <v>899</v>
      </c>
      <c r="E156" s="90" t="s">
        <v>5719</v>
      </c>
      <c r="F156" s="90" t="s">
        <v>5728</v>
      </c>
      <c r="G156" s="625">
        <v>10.0</v>
      </c>
      <c r="H156" s="541"/>
      <c r="I156" s="178">
        <v>50.0</v>
      </c>
      <c r="J156" s="103" t="s">
        <v>770</v>
      </c>
      <c r="K156" s="104"/>
      <c r="L156" s="104"/>
      <c r="M156" s="104"/>
      <c r="N156" s="104"/>
      <c r="O156" s="104"/>
      <c r="P156" s="104"/>
      <c r="Q156" s="104"/>
      <c r="R156" s="104"/>
      <c r="S156" s="104"/>
      <c r="T156" s="104"/>
      <c r="U156" s="104"/>
      <c r="V156" s="104"/>
      <c r="W156" s="104"/>
      <c r="X156" s="104"/>
      <c r="Y156" s="104"/>
      <c r="Z156" s="104"/>
    </row>
    <row r="157" ht="11.25" customHeight="1">
      <c r="A157" s="135" t="s">
        <v>770</v>
      </c>
      <c r="B157" s="97" t="s">
        <v>128</v>
      </c>
      <c r="C157" s="135" t="s">
        <v>5729</v>
      </c>
      <c r="D157" s="91" t="s">
        <v>3248</v>
      </c>
      <c r="E157" s="135" t="s">
        <v>5730</v>
      </c>
      <c r="F157" s="135"/>
      <c r="G157" s="625">
        <v>50.0</v>
      </c>
      <c r="H157" s="541" t="s">
        <v>5731</v>
      </c>
      <c r="I157" s="178">
        <v>100.0</v>
      </c>
      <c r="J157" s="103" t="s">
        <v>770</v>
      </c>
      <c r="K157" s="104"/>
      <c r="L157" s="104"/>
      <c r="M157" s="104"/>
      <c r="N157" s="104"/>
      <c r="O157" s="104"/>
      <c r="P157" s="104"/>
      <c r="Q157" s="104"/>
      <c r="R157" s="104"/>
      <c r="S157" s="104"/>
      <c r="T157" s="104"/>
      <c r="U157" s="104"/>
      <c r="V157" s="104"/>
      <c r="W157" s="104"/>
      <c r="X157" s="104"/>
      <c r="Y157" s="104"/>
      <c r="Z157" s="104"/>
    </row>
    <row r="158" ht="11.25" customHeight="1">
      <c r="A158" s="135" t="s">
        <v>5732</v>
      </c>
      <c r="B158" s="97" t="s">
        <v>148</v>
      </c>
      <c r="C158" s="135" t="s">
        <v>3225</v>
      </c>
      <c r="D158" s="97" t="s">
        <v>5733</v>
      </c>
      <c r="E158" s="135" t="s">
        <v>5734</v>
      </c>
      <c r="F158" s="135"/>
      <c r="G158" s="210">
        <v>50.0</v>
      </c>
      <c r="H158" s="294" t="s">
        <v>5735</v>
      </c>
      <c r="I158" s="178">
        <v>200.0</v>
      </c>
      <c r="J158" s="103" t="s">
        <v>498</v>
      </c>
      <c r="K158" s="104"/>
      <c r="L158" s="104"/>
      <c r="M158" s="104"/>
      <c r="N158" s="104"/>
      <c r="O158" s="104"/>
      <c r="P158" s="104"/>
      <c r="Q158" s="104"/>
      <c r="R158" s="104"/>
      <c r="S158" s="104"/>
      <c r="T158" s="104"/>
      <c r="U158" s="104"/>
      <c r="V158" s="104"/>
      <c r="W158" s="104"/>
      <c r="X158" s="104"/>
      <c r="Y158" s="104"/>
      <c r="Z158" s="104"/>
    </row>
    <row r="159" ht="11.25" customHeight="1">
      <c r="A159" s="135" t="s">
        <v>2138</v>
      </c>
      <c r="B159" s="97" t="s">
        <v>148</v>
      </c>
      <c r="C159" s="135" t="s">
        <v>3229</v>
      </c>
      <c r="D159" s="97" t="s">
        <v>3334</v>
      </c>
      <c r="E159" s="135" t="s">
        <v>5736</v>
      </c>
      <c r="F159" s="135" t="s">
        <v>5737</v>
      </c>
      <c r="G159" s="210">
        <v>150.0</v>
      </c>
      <c r="H159" s="294" t="s">
        <v>5738</v>
      </c>
      <c r="I159" s="187">
        <v>150.0</v>
      </c>
      <c r="J159" s="103" t="s">
        <v>2142</v>
      </c>
      <c r="K159" s="104"/>
      <c r="L159" s="104"/>
      <c r="M159" s="104"/>
      <c r="N159" s="104"/>
      <c r="O159" s="104"/>
      <c r="P159" s="104"/>
      <c r="Q159" s="104"/>
      <c r="R159" s="104"/>
      <c r="S159" s="104"/>
      <c r="T159" s="104"/>
      <c r="U159" s="104"/>
      <c r="V159" s="104"/>
      <c r="W159" s="104"/>
      <c r="X159" s="104"/>
      <c r="Y159" s="104"/>
      <c r="Z159" s="104"/>
    </row>
    <row r="160" ht="11.25" customHeight="1">
      <c r="A160" s="295" t="s">
        <v>2138</v>
      </c>
      <c r="B160" s="160" t="s">
        <v>148</v>
      </c>
      <c r="C160" s="295" t="s">
        <v>5739</v>
      </c>
      <c r="D160" s="91" t="s">
        <v>5740</v>
      </c>
      <c r="E160" s="90" t="s">
        <v>5734</v>
      </c>
      <c r="F160" s="627">
        <v>45442.0</v>
      </c>
      <c r="G160" s="625">
        <v>50.0</v>
      </c>
      <c r="H160" s="541" t="s">
        <v>5741</v>
      </c>
      <c r="I160" s="187">
        <v>50.0</v>
      </c>
      <c r="J160" s="103" t="s">
        <v>2142</v>
      </c>
      <c r="K160" s="104"/>
      <c r="L160" s="104"/>
      <c r="M160" s="104"/>
      <c r="N160" s="104"/>
      <c r="O160" s="104"/>
      <c r="P160" s="104"/>
      <c r="Q160" s="104"/>
      <c r="R160" s="104"/>
      <c r="S160" s="104"/>
      <c r="T160" s="104"/>
      <c r="U160" s="104"/>
      <c r="V160" s="104"/>
      <c r="W160" s="104"/>
      <c r="X160" s="104"/>
      <c r="Y160" s="104"/>
      <c r="Z160" s="104"/>
    </row>
    <row r="161" ht="11.25" customHeight="1">
      <c r="A161" s="135" t="s">
        <v>3852</v>
      </c>
      <c r="B161" s="97" t="s">
        <v>148</v>
      </c>
      <c r="C161" s="459" t="s">
        <v>5742</v>
      </c>
      <c r="D161" s="6" t="s">
        <v>5743</v>
      </c>
      <c r="E161" s="304" t="s">
        <v>5744</v>
      </c>
      <c r="F161" s="97"/>
      <c r="G161" s="210" t="s">
        <v>5475</v>
      </c>
      <c r="H161" s="294" t="s">
        <v>5745</v>
      </c>
      <c r="I161" s="187">
        <v>150.0</v>
      </c>
      <c r="J161" s="103" t="s">
        <v>741</v>
      </c>
      <c r="K161" s="104"/>
      <c r="L161" s="104"/>
      <c r="M161" s="104"/>
      <c r="N161" s="104"/>
      <c r="O161" s="104"/>
      <c r="P161" s="104"/>
      <c r="Q161" s="104"/>
      <c r="R161" s="104"/>
      <c r="S161" s="104"/>
      <c r="T161" s="104"/>
      <c r="U161" s="104"/>
      <c r="V161" s="104"/>
      <c r="W161" s="104"/>
      <c r="X161" s="104"/>
      <c r="Y161" s="104"/>
      <c r="Z161" s="104"/>
    </row>
    <row r="162" ht="11.25" customHeight="1">
      <c r="A162" s="295" t="s">
        <v>3852</v>
      </c>
      <c r="B162" s="160" t="s">
        <v>148</v>
      </c>
      <c r="C162" s="295" t="s">
        <v>3225</v>
      </c>
      <c r="D162" s="91" t="s">
        <v>5746</v>
      </c>
      <c r="E162" s="90" t="s">
        <v>5734</v>
      </c>
      <c r="F162" s="643">
        <v>45455.0</v>
      </c>
      <c r="G162" s="625" t="s">
        <v>5653</v>
      </c>
      <c r="H162" s="541" t="s">
        <v>5747</v>
      </c>
      <c r="I162" s="187">
        <v>50.0</v>
      </c>
      <c r="J162" s="103" t="s">
        <v>741</v>
      </c>
      <c r="K162" s="104"/>
      <c r="L162" s="104"/>
      <c r="M162" s="104"/>
      <c r="N162" s="104"/>
      <c r="O162" s="104"/>
      <c r="P162" s="104"/>
      <c r="Q162" s="104"/>
      <c r="R162" s="104"/>
      <c r="S162" s="104"/>
      <c r="T162" s="104"/>
      <c r="U162" s="104"/>
      <c r="V162" s="104"/>
      <c r="W162" s="104"/>
      <c r="X162" s="104"/>
      <c r="Y162" s="104"/>
      <c r="Z162" s="104"/>
    </row>
    <row r="163" ht="11.25" customHeight="1">
      <c r="A163" s="295" t="s">
        <v>3852</v>
      </c>
      <c r="B163" s="160" t="s">
        <v>148</v>
      </c>
      <c r="C163" s="295" t="s">
        <v>3225</v>
      </c>
      <c r="D163" s="91" t="s">
        <v>5746</v>
      </c>
      <c r="E163" s="547" t="s">
        <v>5734</v>
      </c>
      <c r="F163" s="169">
        <v>45553.0</v>
      </c>
      <c r="G163" s="625" t="s">
        <v>5653</v>
      </c>
      <c r="H163" s="541" t="s">
        <v>5747</v>
      </c>
      <c r="I163" s="187">
        <v>50.0</v>
      </c>
      <c r="J163" s="103" t="s">
        <v>741</v>
      </c>
      <c r="K163" s="104"/>
      <c r="L163" s="104"/>
      <c r="M163" s="104"/>
      <c r="N163" s="104"/>
      <c r="O163" s="104"/>
      <c r="P163" s="104"/>
      <c r="Q163" s="104"/>
      <c r="R163" s="104"/>
      <c r="S163" s="104"/>
      <c r="T163" s="104"/>
      <c r="U163" s="104"/>
      <c r="V163" s="104"/>
      <c r="W163" s="104"/>
      <c r="X163" s="104"/>
      <c r="Y163" s="104"/>
      <c r="Z163" s="104"/>
    </row>
    <row r="164" ht="11.25" customHeight="1">
      <c r="A164" s="295" t="s">
        <v>3852</v>
      </c>
      <c r="B164" s="160" t="s">
        <v>148</v>
      </c>
      <c r="C164" s="641" t="s">
        <v>5748</v>
      </c>
      <c r="D164" s="97" t="s">
        <v>5749</v>
      </c>
      <c r="E164" s="304" t="s">
        <v>5750</v>
      </c>
      <c r="F164" s="169">
        <v>45606.0</v>
      </c>
      <c r="G164" s="625" t="s">
        <v>5653</v>
      </c>
      <c r="H164" s="541" t="s">
        <v>5745</v>
      </c>
      <c r="I164" s="187">
        <v>50.0</v>
      </c>
      <c r="J164" s="103" t="s">
        <v>741</v>
      </c>
      <c r="K164" s="104"/>
      <c r="L164" s="104"/>
      <c r="M164" s="104"/>
      <c r="N164" s="104"/>
      <c r="O164" s="104"/>
      <c r="P164" s="104"/>
      <c r="Q164" s="104"/>
      <c r="R164" s="104"/>
      <c r="S164" s="104"/>
      <c r="T164" s="104"/>
      <c r="U164" s="104"/>
      <c r="V164" s="104"/>
      <c r="W164" s="104"/>
      <c r="X164" s="104"/>
      <c r="Y164" s="104"/>
      <c r="Z164" s="104"/>
    </row>
    <row r="165" ht="11.25" customHeight="1">
      <c r="A165" s="295" t="s">
        <v>3852</v>
      </c>
      <c r="B165" s="160" t="s">
        <v>148</v>
      </c>
      <c r="C165" s="295" t="s">
        <v>3229</v>
      </c>
      <c r="D165" s="160" t="s">
        <v>3355</v>
      </c>
      <c r="E165" s="304" t="s">
        <v>5751</v>
      </c>
      <c r="F165" s="160"/>
      <c r="G165" s="621" t="s">
        <v>5475</v>
      </c>
      <c r="H165" s="541" t="s">
        <v>5745</v>
      </c>
      <c r="I165" s="187">
        <v>150.0</v>
      </c>
      <c r="J165" s="103" t="s">
        <v>741</v>
      </c>
      <c r="K165" s="104"/>
      <c r="L165" s="104"/>
      <c r="M165" s="104"/>
      <c r="N165" s="104"/>
      <c r="O165" s="104"/>
      <c r="P165" s="104"/>
      <c r="Q165" s="104"/>
      <c r="R165" s="104"/>
      <c r="S165" s="104"/>
      <c r="T165" s="104"/>
      <c r="U165" s="104"/>
      <c r="V165" s="104"/>
      <c r="W165" s="104"/>
      <c r="X165" s="104"/>
      <c r="Y165" s="104"/>
      <c r="Z165" s="104"/>
    </row>
    <row r="166" ht="11.25" customHeight="1">
      <c r="A166" s="295" t="s">
        <v>3852</v>
      </c>
      <c r="B166" s="160" t="s">
        <v>148</v>
      </c>
      <c r="C166" s="295" t="s">
        <v>3477</v>
      </c>
      <c r="D166" s="160"/>
      <c r="E166" s="304" t="s">
        <v>5752</v>
      </c>
      <c r="F166" s="295"/>
      <c r="G166" s="621">
        <v>50.0</v>
      </c>
      <c r="H166" s="305" t="s">
        <v>5452</v>
      </c>
      <c r="I166" s="187">
        <v>50.0</v>
      </c>
      <c r="J166" s="103" t="s">
        <v>741</v>
      </c>
      <c r="K166" s="104"/>
      <c r="L166" s="104"/>
      <c r="M166" s="104"/>
      <c r="N166" s="104"/>
      <c r="O166" s="104"/>
      <c r="P166" s="104"/>
      <c r="Q166" s="104"/>
      <c r="R166" s="104"/>
      <c r="S166" s="104"/>
      <c r="T166" s="104"/>
      <c r="U166" s="104"/>
      <c r="V166" s="104"/>
      <c r="W166" s="104"/>
      <c r="X166" s="104"/>
      <c r="Y166" s="104"/>
      <c r="Z166" s="104"/>
    </row>
    <row r="167" ht="11.25" customHeight="1">
      <c r="A167" s="135" t="s">
        <v>5753</v>
      </c>
      <c r="B167" s="97" t="s">
        <v>148</v>
      </c>
      <c r="C167" s="135" t="s">
        <v>3229</v>
      </c>
      <c r="D167" s="97" t="s">
        <v>5754</v>
      </c>
      <c r="E167" s="304" t="s">
        <v>5751</v>
      </c>
      <c r="F167" s="135"/>
      <c r="G167" s="210" t="s">
        <v>5475</v>
      </c>
      <c r="H167" s="294" t="s">
        <v>5476</v>
      </c>
      <c r="I167" s="187">
        <v>150.0</v>
      </c>
      <c r="J167" s="103" t="s">
        <v>5753</v>
      </c>
      <c r="K167" s="104"/>
      <c r="L167" s="104"/>
      <c r="M167" s="104"/>
      <c r="N167" s="104"/>
      <c r="O167" s="104"/>
      <c r="P167" s="104"/>
      <c r="Q167" s="104"/>
      <c r="R167" s="104"/>
      <c r="S167" s="104"/>
      <c r="T167" s="104"/>
      <c r="U167" s="104"/>
      <c r="V167" s="104"/>
      <c r="W167" s="104"/>
      <c r="X167" s="104"/>
      <c r="Y167" s="104"/>
      <c r="Z167" s="104"/>
    </row>
    <row r="168" ht="11.25" customHeight="1">
      <c r="A168" s="135" t="s">
        <v>5753</v>
      </c>
      <c r="B168" s="160" t="s">
        <v>151</v>
      </c>
      <c r="C168" s="295" t="s">
        <v>5755</v>
      </c>
      <c r="D168" s="97" t="s">
        <v>5754</v>
      </c>
      <c r="E168" s="547" t="s">
        <v>5756</v>
      </c>
      <c r="F168" s="90"/>
      <c r="G168" s="210" t="s">
        <v>5475</v>
      </c>
      <c r="H168" s="294" t="s">
        <v>5476</v>
      </c>
      <c r="I168" s="187">
        <v>150.0</v>
      </c>
      <c r="J168" s="103" t="s">
        <v>5753</v>
      </c>
      <c r="K168" s="104"/>
      <c r="L168" s="104"/>
      <c r="M168" s="104"/>
      <c r="N168" s="104"/>
      <c r="O168" s="104"/>
      <c r="P168" s="104"/>
      <c r="Q168" s="104"/>
      <c r="R168" s="104"/>
      <c r="S168" s="104"/>
      <c r="T168" s="104"/>
      <c r="U168" s="104"/>
      <c r="V168" s="104"/>
      <c r="W168" s="104"/>
      <c r="X168" s="104"/>
      <c r="Y168" s="104"/>
      <c r="Z168" s="104"/>
    </row>
    <row r="169" ht="11.25" customHeight="1">
      <c r="A169" s="135" t="s">
        <v>5757</v>
      </c>
      <c r="B169" s="97" t="s">
        <v>148</v>
      </c>
      <c r="C169" s="135" t="s">
        <v>3225</v>
      </c>
      <c r="D169" s="97" t="s">
        <v>3163</v>
      </c>
      <c r="E169" s="304" t="s">
        <v>5384</v>
      </c>
      <c r="F169" s="135"/>
      <c r="G169" s="210" t="s">
        <v>5758</v>
      </c>
      <c r="H169" s="294">
        <v>4.0</v>
      </c>
      <c r="I169" s="187">
        <v>200.0</v>
      </c>
      <c r="J169" s="103" t="s">
        <v>3373</v>
      </c>
      <c r="K169" s="104"/>
      <c r="L169" s="104"/>
      <c r="M169" s="104"/>
      <c r="N169" s="104"/>
      <c r="O169" s="104"/>
      <c r="P169" s="104"/>
      <c r="Q169" s="104"/>
      <c r="R169" s="104"/>
      <c r="S169" s="104"/>
      <c r="T169" s="104"/>
      <c r="U169" s="104"/>
      <c r="V169" s="104"/>
      <c r="W169" s="104"/>
      <c r="X169" s="104"/>
      <c r="Y169" s="104"/>
      <c r="Z169" s="104"/>
    </row>
    <row r="170" ht="11.25" customHeight="1">
      <c r="A170" s="135" t="s">
        <v>3376</v>
      </c>
      <c r="B170" s="97" t="s">
        <v>148</v>
      </c>
      <c r="C170" s="135" t="s">
        <v>3377</v>
      </c>
      <c r="D170" s="97" t="s">
        <v>5759</v>
      </c>
      <c r="E170" s="304" t="s">
        <v>5760</v>
      </c>
      <c r="F170" s="135"/>
      <c r="G170" s="210" t="s">
        <v>5761</v>
      </c>
      <c r="H170" s="294" t="s">
        <v>5706</v>
      </c>
      <c r="I170" s="187">
        <v>300.0</v>
      </c>
      <c r="J170" s="103" t="s">
        <v>3376</v>
      </c>
      <c r="K170" s="104"/>
      <c r="L170" s="104"/>
      <c r="M170" s="104"/>
      <c r="N170" s="104"/>
      <c r="O170" s="104"/>
      <c r="P170" s="104"/>
      <c r="Q170" s="104"/>
      <c r="R170" s="104"/>
      <c r="S170" s="104"/>
      <c r="T170" s="104"/>
      <c r="U170" s="104"/>
      <c r="V170" s="104"/>
      <c r="W170" s="104"/>
      <c r="X170" s="104"/>
      <c r="Y170" s="104"/>
      <c r="Z170" s="104"/>
    </row>
    <row r="171" ht="11.25" customHeight="1">
      <c r="A171" s="295" t="s">
        <v>5762</v>
      </c>
      <c r="B171" s="160" t="s">
        <v>148</v>
      </c>
      <c r="C171" s="295" t="s">
        <v>5739</v>
      </c>
      <c r="D171" s="91" t="s">
        <v>2882</v>
      </c>
      <c r="E171" s="547" t="s">
        <v>5384</v>
      </c>
      <c r="F171" s="90"/>
      <c r="G171" s="625" t="s">
        <v>5763</v>
      </c>
      <c r="H171" s="541" t="s">
        <v>5764</v>
      </c>
      <c r="I171" s="187">
        <v>200.0</v>
      </c>
      <c r="J171" s="103" t="s">
        <v>3376</v>
      </c>
      <c r="K171" s="104"/>
      <c r="L171" s="104"/>
      <c r="M171" s="104"/>
      <c r="N171" s="104"/>
      <c r="O171" s="104"/>
      <c r="P171" s="104"/>
      <c r="Q171" s="104"/>
      <c r="R171" s="104"/>
      <c r="S171" s="104"/>
      <c r="T171" s="104"/>
      <c r="U171" s="104"/>
      <c r="V171" s="104"/>
      <c r="W171" s="104"/>
      <c r="X171" s="104"/>
      <c r="Y171" s="104"/>
      <c r="Z171" s="104"/>
    </row>
    <row r="172" ht="11.25" customHeight="1">
      <c r="A172" s="135" t="s">
        <v>512</v>
      </c>
      <c r="B172" s="97" t="s">
        <v>5765</v>
      </c>
      <c r="C172" s="135" t="s">
        <v>3229</v>
      </c>
      <c r="D172" s="97" t="s">
        <v>5766</v>
      </c>
      <c r="E172" s="598" t="s">
        <v>5751</v>
      </c>
      <c r="F172" s="135"/>
      <c r="G172" s="210">
        <v>50.0</v>
      </c>
      <c r="H172" s="294" t="s">
        <v>5767</v>
      </c>
      <c r="I172" s="187">
        <v>150.0</v>
      </c>
      <c r="J172" s="103" t="s">
        <v>512</v>
      </c>
      <c r="K172" s="104"/>
      <c r="L172" s="104"/>
      <c r="M172" s="104"/>
      <c r="N172" s="104"/>
      <c r="O172" s="104"/>
      <c r="P172" s="104"/>
      <c r="Q172" s="104"/>
      <c r="R172" s="104"/>
      <c r="S172" s="104"/>
      <c r="T172" s="104"/>
      <c r="U172" s="104"/>
      <c r="V172" s="104"/>
      <c r="W172" s="104"/>
      <c r="X172" s="104"/>
      <c r="Y172" s="104"/>
      <c r="Z172" s="104"/>
    </row>
    <row r="173" ht="11.25" customHeight="1">
      <c r="A173" s="135" t="s">
        <v>5768</v>
      </c>
      <c r="B173" s="97" t="s">
        <v>148</v>
      </c>
      <c r="C173" s="135" t="s">
        <v>3229</v>
      </c>
      <c r="D173" s="97" t="s">
        <v>5769</v>
      </c>
      <c r="E173" s="304" t="s">
        <v>5751</v>
      </c>
      <c r="F173" s="135"/>
      <c r="G173" s="210">
        <v>300.0</v>
      </c>
      <c r="H173" s="294">
        <v>2.0</v>
      </c>
      <c r="I173" s="187">
        <v>300.0</v>
      </c>
      <c r="J173" s="103" t="s">
        <v>3409</v>
      </c>
      <c r="K173" s="104"/>
      <c r="L173" s="104"/>
      <c r="M173" s="104"/>
      <c r="N173" s="104"/>
      <c r="O173" s="104"/>
      <c r="P173" s="104"/>
      <c r="Q173" s="104"/>
      <c r="R173" s="104"/>
      <c r="S173" s="104"/>
      <c r="T173" s="104"/>
      <c r="U173" s="104"/>
      <c r="V173" s="104"/>
      <c r="W173" s="104"/>
      <c r="X173" s="104"/>
      <c r="Y173" s="104"/>
      <c r="Z173" s="104"/>
    </row>
    <row r="174" ht="11.25" customHeight="1">
      <c r="A174" s="295" t="s">
        <v>5770</v>
      </c>
      <c r="B174" s="160" t="s">
        <v>148</v>
      </c>
      <c r="C174" s="135" t="s">
        <v>5771</v>
      </c>
      <c r="D174" s="91" t="s">
        <v>5772</v>
      </c>
      <c r="E174" s="547" t="s">
        <v>5744</v>
      </c>
      <c r="F174" s="90"/>
      <c r="G174" s="625">
        <v>150.0</v>
      </c>
      <c r="H174" s="541">
        <v>2.0</v>
      </c>
      <c r="I174" s="187">
        <v>150.0</v>
      </c>
      <c r="J174" s="103" t="s">
        <v>3409</v>
      </c>
      <c r="K174" s="104"/>
      <c r="L174" s="104"/>
      <c r="M174" s="104"/>
      <c r="N174" s="104"/>
      <c r="O174" s="104"/>
      <c r="P174" s="104"/>
      <c r="Q174" s="104"/>
      <c r="R174" s="104"/>
      <c r="S174" s="104"/>
      <c r="T174" s="104"/>
      <c r="U174" s="104"/>
      <c r="V174" s="104"/>
      <c r="W174" s="104"/>
      <c r="X174" s="104"/>
      <c r="Y174" s="104"/>
      <c r="Z174" s="104"/>
    </row>
    <row r="175" ht="11.25" customHeight="1">
      <c r="A175" s="135" t="s">
        <v>2143</v>
      </c>
      <c r="B175" s="97" t="s">
        <v>148</v>
      </c>
      <c r="C175" s="135" t="s">
        <v>5773</v>
      </c>
      <c r="D175" s="97" t="s">
        <v>2882</v>
      </c>
      <c r="E175" s="304" t="s">
        <v>5384</v>
      </c>
      <c r="F175" s="135"/>
      <c r="G175" s="210" t="s">
        <v>5774</v>
      </c>
      <c r="H175" s="294" t="s">
        <v>5434</v>
      </c>
      <c r="I175" s="187">
        <v>400.0</v>
      </c>
      <c r="J175" s="103" t="s">
        <v>2143</v>
      </c>
      <c r="K175" s="104"/>
      <c r="L175" s="104"/>
      <c r="M175" s="104"/>
      <c r="N175" s="104"/>
      <c r="O175" s="104"/>
      <c r="P175" s="104"/>
      <c r="Q175" s="104"/>
      <c r="R175" s="104"/>
      <c r="S175" s="104"/>
      <c r="T175" s="104"/>
      <c r="U175" s="104"/>
      <c r="V175" s="104"/>
      <c r="W175" s="104"/>
      <c r="X175" s="104"/>
      <c r="Y175" s="104"/>
      <c r="Z175" s="104"/>
    </row>
    <row r="176" ht="11.25" customHeight="1">
      <c r="A176" s="295" t="s">
        <v>2143</v>
      </c>
      <c r="B176" s="160" t="s">
        <v>148</v>
      </c>
      <c r="C176" s="295" t="s">
        <v>5775</v>
      </c>
      <c r="D176" s="91" t="s">
        <v>2882</v>
      </c>
      <c r="E176" s="547" t="s">
        <v>5776</v>
      </c>
      <c r="F176" s="90"/>
      <c r="G176" s="625" t="s">
        <v>5777</v>
      </c>
      <c r="H176" s="541" t="s">
        <v>5476</v>
      </c>
      <c r="I176" s="187">
        <v>150.0</v>
      </c>
      <c r="J176" s="103" t="s">
        <v>2143</v>
      </c>
      <c r="K176" s="104"/>
      <c r="L176" s="104"/>
      <c r="M176" s="104"/>
      <c r="N176" s="104"/>
      <c r="O176" s="104"/>
      <c r="P176" s="104"/>
      <c r="Q176" s="104"/>
      <c r="R176" s="104"/>
      <c r="S176" s="104"/>
      <c r="T176" s="104"/>
      <c r="U176" s="104"/>
      <c r="V176" s="104"/>
      <c r="W176" s="104"/>
      <c r="X176" s="104"/>
      <c r="Y176" s="104"/>
      <c r="Z176" s="104"/>
    </row>
    <row r="177" ht="11.25" customHeight="1">
      <c r="A177" s="295" t="s">
        <v>2143</v>
      </c>
      <c r="B177" s="160" t="s">
        <v>148</v>
      </c>
      <c r="C177" s="295" t="s">
        <v>5778</v>
      </c>
      <c r="D177" s="97" t="s">
        <v>2882</v>
      </c>
      <c r="E177" s="304" t="s">
        <v>5779</v>
      </c>
      <c r="F177" s="626">
        <v>45613.0</v>
      </c>
      <c r="G177" s="231" t="s">
        <v>5780</v>
      </c>
      <c r="H177" s="316" t="s">
        <v>5476</v>
      </c>
      <c r="I177" s="187">
        <v>50.0</v>
      </c>
      <c r="J177" s="103" t="s">
        <v>2143</v>
      </c>
      <c r="K177" s="104"/>
      <c r="L177" s="104"/>
      <c r="M177" s="104"/>
      <c r="N177" s="104"/>
      <c r="O177" s="104"/>
      <c r="P177" s="104"/>
      <c r="Q177" s="104"/>
      <c r="R177" s="104"/>
      <c r="S177" s="104"/>
      <c r="T177" s="104"/>
      <c r="U177" s="104"/>
      <c r="V177" s="104"/>
      <c r="W177" s="104"/>
      <c r="X177" s="104"/>
      <c r="Y177" s="104"/>
      <c r="Z177" s="104"/>
    </row>
    <row r="178" ht="11.25" customHeight="1">
      <c r="A178" s="295" t="s">
        <v>2143</v>
      </c>
      <c r="B178" s="160" t="s">
        <v>148</v>
      </c>
      <c r="C178" s="295" t="s">
        <v>5778</v>
      </c>
      <c r="D178" s="97" t="s">
        <v>2882</v>
      </c>
      <c r="E178" s="304" t="s">
        <v>5779</v>
      </c>
      <c r="F178" s="626">
        <v>45614.0</v>
      </c>
      <c r="G178" s="231" t="s">
        <v>5780</v>
      </c>
      <c r="H178" s="316" t="s">
        <v>5476</v>
      </c>
      <c r="I178" s="187">
        <v>50.0</v>
      </c>
      <c r="J178" s="103" t="s">
        <v>2143</v>
      </c>
      <c r="K178" s="104"/>
      <c r="L178" s="104"/>
      <c r="M178" s="104"/>
      <c r="N178" s="104"/>
      <c r="O178" s="104"/>
      <c r="P178" s="104"/>
      <c r="Q178" s="104"/>
      <c r="R178" s="104"/>
      <c r="S178" s="104"/>
      <c r="T178" s="104"/>
      <c r="U178" s="104"/>
      <c r="V178" s="104"/>
      <c r="W178" s="104"/>
      <c r="X178" s="104"/>
      <c r="Y178" s="104"/>
      <c r="Z178" s="104"/>
    </row>
    <row r="179" ht="11.25" customHeight="1">
      <c r="A179" s="135" t="s">
        <v>2153</v>
      </c>
      <c r="B179" s="97" t="s">
        <v>148</v>
      </c>
      <c r="C179" s="135" t="s">
        <v>3229</v>
      </c>
      <c r="D179" s="97" t="s">
        <v>5781</v>
      </c>
      <c r="E179" s="304" t="s">
        <v>5782</v>
      </c>
      <c r="F179" s="135"/>
      <c r="G179" s="210" t="s">
        <v>5475</v>
      </c>
      <c r="H179" s="294" t="s">
        <v>5476</v>
      </c>
      <c r="I179" s="187">
        <v>150.0</v>
      </c>
      <c r="J179" s="103" t="s">
        <v>2153</v>
      </c>
      <c r="K179" s="104"/>
      <c r="L179" s="104"/>
      <c r="M179" s="104"/>
      <c r="N179" s="104"/>
      <c r="O179" s="104"/>
      <c r="P179" s="104"/>
      <c r="Q179" s="104"/>
      <c r="R179" s="104"/>
      <c r="S179" s="104"/>
      <c r="T179" s="104"/>
      <c r="U179" s="104"/>
      <c r="V179" s="104"/>
      <c r="W179" s="104"/>
      <c r="X179" s="104"/>
      <c r="Y179" s="104"/>
      <c r="Z179" s="104"/>
    </row>
    <row r="180" ht="11.25" customHeight="1">
      <c r="A180" s="295" t="s">
        <v>2153</v>
      </c>
      <c r="B180" s="160" t="s">
        <v>148</v>
      </c>
      <c r="C180" s="295" t="s">
        <v>5783</v>
      </c>
      <c r="D180" s="91" t="s">
        <v>5784</v>
      </c>
      <c r="E180" s="90"/>
      <c r="F180" s="627">
        <v>45637.0</v>
      </c>
      <c r="G180" s="625">
        <v>50.0</v>
      </c>
      <c r="H180" s="541"/>
      <c r="I180" s="187">
        <v>50.0</v>
      </c>
      <c r="J180" s="103" t="s">
        <v>2153</v>
      </c>
      <c r="K180" s="104"/>
      <c r="L180" s="104"/>
      <c r="M180" s="104"/>
      <c r="N180" s="104"/>
      <c r="O180" s="104"/>
      <c r="P180" s="104"/>
      <c r="Q180" s="104"/>
      <c r="R180" s="104"/>
      <c r="S180" s="104"/>
      <c r="T180" s="104"/>
      <c r="U180" s="104"/>
      <c r="V180" s="104"/>
      <c r="W180" s="104"/>
      <c r="X180" s="104"/>
      <c r="Y180" s="104"/>
      <c r="Z180" s="104"/>
    </row>
    <row r="181" ht="11.25" customHeight="1">
      <c r="A181" s="295" t="s">
        <v>2153</v>
      </c>
      <c r="B181" s="160" t="s">
        <v>148</v>
      </c>
      <c r="C181" s="295" t="s">
        <v>5785</v>
      </c>
      <c r="D181" s="97" t="s">
        <v>5786</v>
      </c>
      <c r="E181" s="135"/>
      <c r="F181" s="626">
        <v>45626.0</v>
      </c>
      <c r="G181" s="231">
        <v>50.0</v>
      </c>
      <c r="H181" s="316"/>
      <c r="I181" s="187">
        <v>50.0</v>
      </c>
      <c r="J181" s="103" t="s">
        <v>2153</v>
      </c>
      <c r="K181" s="104"/>
      <c r="L181" s="104"/>
      <c r="M181" s="104"/>
      <c r="N181" s="104"/>
      <c r="O181" s="104"/>
      <c r="P181" s="104"/>
      <c r="Q181" s="104"/>
      <c r="R181" s="104"/>
      <c r="S181" s="104"/>
      <c r="T181" s="104"/>
      <c r="U181" s="104"/>
      <c r="V181" s="104"/>
      <c r="W181" s="104"/>
      <c r="X181" s="104"/>
      <c r="Y181" s="104"/>
      <c r="Z181" s="104"/>
    </row>
    <row r="182" ht="11.25" customHeight="1">
      <c r="A182" s="295" t="s">
        <v>2153</v>
      </c>
      <c r="B182" s="160" t="s">
        <v>148</v>
      </c>
      <c r="C182" s="295" t="s">
        <v>575</v>
      </c>
      <c r="D182" s="97" t="s">
        <v>5787</v>
      </c>
      <c r="E182" s="135"/>
      <c r="F182" s="626">
        <v>45639.0</v>
      </c>
      <c r="G182" s="231">
        <v>50.0</v>
      </c>
      <c r="H182" s="316"/>
      <c r="I182" s="187">
        <v>50.0</v>
      </c>
      <c r="J182" s="103" t="s">
        <v>2153</v>
      </c>
      <c r="K182" s="104"/>
      <c r="L182" s="104"/>
      <c r="M182" s="104"/>
      <c r="N182" s="104"/>
      <c r="O182" s="104"/>
      <c r="P182" s="104"/>
      <c r="Q182" s="104"/>
      <c r="R182" s="104"/>
      <c r="S182" s="104"/>
      <c r="T182" s="104"/>
      <c r="U182" s="104"/>
      <c r="V182" s="104"/>
      <c r="W182" s="104"/>
      <c r="X182" s="104"/>
      <c r="Y182" s="104"/>
      <c r="Z182" s="104"/>
    </row>
    <row r="183" ht="11.25" customHeight="1">
      <c r="A183" s="295" t="s">
        <v>2153</v>
      </c>
      <c r="B183" s="160" t="s">
        <v>148</v>
      </c>
      <c r="C183" s="295" t="s">
        <v>575</v>
      </c>
      <c r="D183" s="160" t="s">
        <v>5787</v>
      </c>
      <c r="E183" s="295"/>
      <c r="F183" s="668">
        <v>45654.0</v>
      </c>
      <c r="G183" s="621">
        <v>50.0</v>
      </c>
      <c r="H183" s="305"/>
      <c r="I183" s="187">
        <v>50.0</v>
      </c>
      <c r="J183" s="103" t="s">
        <v>2153</v>
      </c>
      <c r="K183" s="104"/>
      <c r="L183" s="104"/>
      <c r="M183" s="104"/>
      <c r="N183" s="104"/>
      <c r="O183" s="104"/>
      <c r="P183" s="104"/>
      <c r="Q183" s="104"/>
      <c r="R183" s="104"/>
      <c r="S183" s="104"/>
      <c r="T183" s="104"/>
      <c r="U183" s="104"/>
      <c r="V183" s="104"/>
      <c r="W183" s="104"/>
      <c r="X183" s="104"/>
      <c r="Y183" s="104"/>
      <c r="Z183" s="104"/>
    </row>
    <row r="184" ht="11.25" customHeight="1">
      <c r="A184" s="135" t="s">
        <v>537</v>
      </c>
      <c r="B184" s="97" t="s">
        <v>148</v>
      </c>
      <c r="C184" s="135" t="s">
        <v>3229</v>
      </c>
      <c r="D184" s="97" t="s">
        <v>5788</v>
      </c>
      <c r="E184" s="304" t="s">
        <v>5736</v>
      </c>
      <c r="F184" s="135"/>
      <c r="G184" s="210"/>
      <c r="H184" s="294" t="s">
        <v>5476</v>
      </c>
      <c r="I184" s="187">
        <v>150.0</v>
      </c>
      <c r="J184" s="103" t="s">
        <v>537</v>
      </c>
      <c r="K184" s="104"/>
      <c r="L184" s="104"/>
      <c r="M184" s="104"/>
      <c r="N184" s="104"/>
      <c r="O184" s="104"/>
      <c r="P184" s="104"/>
      <c r="Q184" s="104"/>
      <c r="R184" s="104"/>
      <c r="S184" s="104"/>
      <c r="T184" s="104"/>
      <c r="U184" s="104"/>
      <c r="V184" s="104"/>
      <c r="W184" s="104"/>
      <c r="X184" s="104"/>
      <c r="Y184" s="104"/>
      <c r="Z184" s="104"/>
    </row>
    <row r="185" ht="11.25" customHeight="1">
      <c r="A185" s="135" t="s">
        <v>802</v>
      </c>
      <c r="B185" s="97" t="s">
        <v>148</v>
      </c>
      <c r="C185" s="135" t="s">
        <v>5789</v>
      </c>
      <c r="D185" s="97" t="s">
        <v>5790</v>
      </c>
      <c r="E185" s="304"/>
      <c r="F185" s="135" t="s">
        <v>5791</v>
      </c>
      <c r="G185" s="210">
        <v>10.0</v>
      </c>
      <c r="H185" s="294"/>
      <c r="I185" s="187">
        <v>10.0</v>
      </c>
      <c r="J185" s="103" t="s">
        <v>540</v>
      </c>
      <c r="K185" s="104"/>
      <c r="L185" s="104"/>
      <c r="M185" s="104"/>
      <c r="N185" s="104"/>
      <c r="O185" s="104"/>
      <c r="P185" s="104"/>
      <c r="Q185" s="104"/>
      <c r="R185" s="104"/>
      <c r="S185" s="104"/>
      <c r="T185" s="104"/>
      <c r="U185" s="104"/>
      <c r="V185" s="104"/>
      <c r="W185" s="104"/>
      <c r="X185" s="104"/>
      <c r="Y185" s="104"/>
      <c r="Z185" s="104"/>
    </row>
    <row r="186" ht="11.25" customHeight="1">
      <c r="A186" s="295" t="s">
        <v>802</v>
      </c>
      <c r="B186" s="160" t="s">
        <v>148</v>
      </c>
      <c r="C186" s="295" t="s">
        <v>5792</v>
      </c>
      <c r="D186" s="91" t="s">
        <v>5793</v>
      </c>
      <c r="E186" s="547"/>
      <c r="F186" s="90" t="s">
        <v>5794</v>
      </c>
      <c r="G186" s="625">
        <v>50.0</v>
      </c>
      <c r="H186" s="541" t="s">
        <v>5795</v>
      </c>
      <c r="I186" s="187">
        <v>50.0</v>
      </c>
      <c r="J186" s="103" t="s">
        <v>540</v>
      </c>
      <c r="K186" s="104"/>
      <c r="L186" s="104"/>
      <c r="M186" s="104"/>
      <c r="N186" s="104"/>
      <c r="O186" s="104"/>
      <c r="P186" s="104"/>
      <c r="Q186" s="104"/>
      <c r="R186" s="104"/>
      <c r="S186" s="104"/>
      <c r="T186" s="104"/>
      <c r="U186" s="104"/>
      <c r="V186" s="104"/>
      <c r="W186" s="104"/>
      <c r="X186" s="104"/>
      <c r="Y186" s="104"/>
      <c r="Z186" s="104"/>
    </row>
    <row r="187" ht="11.25" customHeight="1">
      <c r="A187" s="295" t="s">
        <v>802</v>
      </c>
      <c r="B187" s="160" t="s">
        <v>148</v>
      </c>
      <c r="C187" s="295" t="s">
        <v>3229</v>
      </c>
      <c r="D187" s="97" t="s">
        <v>5796</v>
      </c>
      <c r="E187" s="304" t="s">
        <v>5736</v>
      </c>
      <c r="F187" s="135"/>
      <c r="G187" s="231">
        <v>150.0</v>
      </c>
      <c r="H187" s="316" t="s">
        <v>5797</v>
      </c>
      <c r="I187" s="187">
        <v>150.0</v>
      </c>
      <c r="J187" s="103" t="s">
        <v>540</v>
      </c>
      <c r="K187" s="104"/>
      <c r="L187" s="104"/>
      <c r="M187" s="104"/>
      <c r="N187" s="104"/>
      <c r="O187" s="104"/>
      <c r="P187" s="104"/>
      <c r="Q187" s="104"/>
      <c r="R187" s="104"/>
      <c r="S187" s="104"/>
      <c r="T187" s="104"/>
      <c r="U187" s="104"/>
      <c r="V187" s="104"/>
      <c r="W187" s="104"/>
      <c r="X187" s="104"/>
      <c r="Y187" s="104"/>
      <c r="Z187" s="104"/>
    </row>
    <row r="188" ht="11.25" customHeight="1">
      <c r="A188" s="295" t="s">
        <v>802</v>
      </c>
      <c r="B188" s="160" t="s">
        <v>148</v>
      </c>
      <c r="C188" s="295" t="s">
        <v>238</v>
      </c>
      <c r="D188" s="97" t="s">
        <v>293</v>
      </c>
      <c r="E188" s="135"/>
      <c r="F188" s="135" t="s">
        <v>5794</v>
      </c>
      <c r="G188" s="231">
        <v>50.0</v>
      </c>
      <c r="H188" s="316" t="s">
        <v>5798</v>
      </c>
      <c r="I188" s="187">
        <v>50.0</v>
      </c>
      <c r="J188" s="103" t="s">
        <v>540</v>
      </c>
      <c r="K188" s="104"/>
      <c r="L188" s="104"/>
      <c r="M188" s="104"/>
      <c r="N188" s="104"/>
      <c r="O188" s="104"/>
      <c r="P188" s="104"/>
      <c r="Q188" s="104"/>
      <c r="R188" s="104"/>
      <c r="S188" s="104"/>
      <c r="T188" s="104"/>
      <c r="U188" s="104"/>
      <c r="V188" s="104"/>
      <c r="W188" s="104"/>
      <c r="X188" s="104"/>
      <c r="Y188" s="104"/>
      <c r="Z188" s="104"/>
    </row>
    <row r="189" ht="11.25" customHeight="1">
      <c r="A189" s="135" t="s">
        <v>3443</v>
      </c>
      <c r="B189" s="97" t="s">
        <v>148</v>
      </c>
      <c r="C189" s="135" t="s">
        <v>3229</v>
      </c>
      <c r="D189" s="97" t="s">
        <v>3446</v>
      </c>
      <c r="E189" s="304" t="s">
        <v>5799</v>
      </c>
      <c r="F189" s="135"/>
      <c r="G189" s="210">
        <v>150.0</v>
      </c>
      <c r="H189" s="294" t="s">
        <v>5476</v>
      </c>
      <c r="I189" s="187">
        <v>150.0</v>
      </c>
      <c r="J189" s="103" t="s">
        <v>3447</v>
      </c>
      <c r="K189" s="104"/>
      <c r="L189" s="104"/>
      <c r="M189" s="104"/>
      <c r="N189" s="104"/>
      <c r="O189" s="104"/>
      <c r="P189" s="104"/>
      <c r="Q189" s="104"/>
      <c r="R189" s="104"/>
      <c r="S189" s="104"/>
      <c r="T189" s="104"/>
      <c r="U189" s="104"/>
      <c r="V189" s="104"/>
      <c r="W189" s="104"/>
      <c r="X189" s="104"/>
      <c r="Y189" s="104"/>
      <c r="Z189" s="104"/>
    </row>
    <row r="190" ht="11.25" customHeight="1">
      <c r="A190" s="135" t="s">
        <v>5800</v>
      </c>
      <c r="B190" s="97" t="s">
        <v>148</v>
      </c>
      <c r="C190" s="135" t="s">
        <v>3481</v>
      </c>
      <c r="D190" s="97" t="s">
        <v>5801</v>
      </c>
      <c r="E190" s="256" t="s">
        <v>5802</v>
      </c>
      <c r="F190" s="669" t="s">
        <v>5803</v>
      </c>
      <c r="G190" s="210" t="s">
        <v>5804</v>
      </c>
      <c r="H190" s="294" t="s">
        <v>5805</v>
      </c>
      <c r="I190" s="187">
        <v>100.0</v>
      </c>
      <c r="J190" s="154" t="s">
        <v>552</v>
      </c>
      <c r="K190" s="104"/>
      <c r="L190" s="104"/>
      <c r="M190" s="104"/>
      <c r="N190" s="104"/>
      <c r="O190" s="104"/>
      <c r="P190" s="104"/>
      <c r="Q190" s="104"/>
      <c r="R190" s="104"/>
      <c r="S190" s="104"/>
      <c r="T190" s="104"/>
      <c r="U190" s="104"/>
      <c r="V190" s="104"/>
      <c r="W190" s="104"/>
      <c r="X190" s="104"/>
      <c r="Y190" s="104"/>
      <c r="Z190" s="104"/>
    </row>
    <row r="191" ht="11.25" customHeight="1">
      <c r="A191" s="135" t="s">
        <v>5800</v>
      </c>
      <c r="B191" s="97" t="s">
        <v>148</v>
      </c>
      <c r="C191" s="135" t="s">
        <v>5806</v>
      </c>
      <c r="D191" s="91" t="s">
        <v>1610</v>
      </c>
      <c r="E191" s="612" t="s">
        <v>5807</v>
      </c>
      <c r="F191" s="670">
        <v>45310.0</v>
      </c>
      <c r="G191" s="625" t="s">
        <v>5780</v>
      </c>
      <c r="H191" s="671"/>
      <c r="I191" s="187">
        <v>50.0</v>
      </c>
      <c r="J191" s="154" t="s">
        <v>552</v>
      </c>
      <c r="K191" s="104"/>
      <c r="L191" s="104"/>
      <c r="M191" s="104"/>
      <c r="N191" s="104"/>
      <c r="O191" s="104"/>
      <c r="P191" s="104"/>
      <c r="Q191" s="104"/>
      <c r="R191" s="104"/>
      <c r="S191" s="104"/>
      <c r="T191" s="104"/>
      <c r="U191" s="104"/>
      <c r="V191" s="104"/>
      <c r="W191" s="104"/>
      <c r="X191" s="104"/>
      <c r="Y191" s="104"/>
      <c r="Z191" s="104"/>
    </row>
    <row r="192" ht="11.25" customHeight="1">
      <c r="A192" s="135" t="s">
        <v>5800</v>
      </c>
      <c r="B192" s="97" t="s">
        <v>148</v>
      </c>
      <c r="C192" s="135" t="s">
        <v>5808</v>
      </c>
      <c r="D192" s="91" t="s">
        <v>1610</v>
      </c>
      <c r="E192" s="612" t="s">
        <v>5809</v>
      </c>
      <c r="F192" s="670">
        <v>45340.0</v>
      </c>
      <c r="G192" s="625" t="s">
        <v>5780</v>
      </c>
      <c r="H192" s="671"/>
      <c r="I192" s="187">
        <v>50.0</v>
      </c>
      <c r="J192" s="154" t="s">
        <v>552</v>
      </c>
      <c r="K192" s="104"/>
      <c r="L192" s="104"/>
      <c r="M192" s="104"/>
      <c r="N192" s="104"/>
      <c r="O192" s="104"/>
      <c r="P192" s="104"/>
      <c r="Q192" s="104"/>
      <c r="R192" s="104"/>
      <c r="S192" s="104"/>
      <c r="T192" s="104"/>
      <c r="U192" s="104"/>
      <c r="V192" s="104"/>
      <c r="W192" s="104"/>
      <c r="X192" s="104"/>
      <c r="Y192" s="104"/>
      <c r="Z192" s="104"/>
    </row>
    <row r="193" ht="11.25" customHeight="1">
      <c r="A193" s="135" t="s">
        <v>5800</v>
      </c>
      <c r="B193" s="97" t="s">
        <v>148</v>
      </c>
      <c r="C193" s="135" t="s">
        <v>5810</v>
      </c>
      <c r="D193" s="91" t="s">
        <v>5811</v>
      </c>
      <c r="E193" s="612" t="s">
        <v>5812</v>
      </c>
      <c r="F193" s="670">
        <v>45461.0</v>
      </c>
      <c r="G193" s="625" t="s">
        <v>5780</v>
      </c>
      <c r="H193" s="671"/>
      <c r="I193" s="187">
        <v>50.0</v>
      </c>
      <c r="J193" s="154" t="s">
        <v>552</v>
      </c>
      <c r="K193" s="104"/>
      <c r="L193" s="104"/>
      <c r="M193" s="104"/>
      <c r="N193" s="104"/>
      <c r="O193" s="104"/>
      <c r="P193" s="104"/>
      <c r="Q193" s="104"/>
      <c r="R193" s="104"/>
      <c r="S193" s="104"/>
      <c r="T193" s="104"/>
      <c r="U193" s="104"/>
      <c r="V193" s="104"/>
      <c r="W193" s="104"/>
      <c r="X193" s="104"/>
      <c r="Y193" s="104"/>
      <c r="Z193" s="104"/>
    </row>
    <row r="194" ht="11.25" customHeight="1">
      <c r="A194" s="135" t="s">
        <v>5800</v>
      </c>
      <c r="B194" s="97" t="s">
        <v>148</v>
      </c>
      <c r="C194" s="135" t="s">
        <v>5813</v>
      </c>
      <c r="D194" s="91" t="s">
        <v>1610</v>
      </c>
      <c r="E194" s="612" t="s">
        <v>5814</v>
      </c>
      <c r="F194" s="670">
        <v>45336.0</v>
      </c>
      <c r="G194" s="625" t="s">
        <v>5780</v>
      </c>
      <c r="H194" s="671"/>
      <c r="I194" s="187">
        <v>50.0</v>
      </c>
      <c r="J194" s="154" t="s">
        <v>552</v>
      </c>
      <c r="K194" s="104"/>
      <c r="L194" s="104"/>
      <c r="M194" s="104"/>
      <c r="N194" s="104"/>
      <c r="O194" s="104"/>
      <c r="P194" s="104"/>
      <c r="Q194" s="104"/>
      <c r="R194" s="104"/>
      <c r="S194" s="104"/>
      <c r="T194" s="104"/>
      <c r="U194" s="104"/>
      <c r="V194" s="104"/>
      <c r="W194" s="104"/>
      <c r="X194" s="104"/>
      <c r="Y194" s="104"/>
      <c r="Z194" s="104"/>
    </row>
    <row r="195" ht="11.25" customHeight="1">
      <c r="A195" s="135" t="s">
        <v>5800</v>
      </c>
      <c r="B195" s="97" t="s">
        <v>148</v>
      </c>
      <c r="C195" s="135" t="s">
        <v>5545</v>
      </c>
      <c r="D195" s="91" t="s">
        <v>1610</v>
      </c>
      <c r="E195" s="612" t="s">
        <v>5815</v>
      </c>
      <c r="F195" s="670">
        <v>45453.0</v>
      </c>
      <c r="G195" s="625" t="s">
        <v>5780</v>
      </c>
      <c r="H195" s="671"/>
      <c r="I195" s="187">
        <v>50.0</v>
      </c>
      <c r="J195" s="154" t="s">
        <v>552</v>
      </c>
      <c r="K195" s="104"/>
      <c r="L195" s="104"/>
      <c r="M195" s="104"/>
      <c r="N195" s="104"/>
      <c r="O195" s="104"/>
      <c r="P195" s="104"/>
      <c r="Q195" s="104"/>
      <c r="R195" s="104"/>
      <c r="S195" s="104"/>
      <c r="T195" s="104"/>
      <c r="U195" s="104"/>
      <c r="V195" s="104"/>
      <c r="W195" s="104"/>
      <c r="X195" s="104"/>
      <c r="Y195" s="104"/>
      <c r="Z195" s="104"/>
    </row>
    <row r="196" ht="11.25" customHeight="1">
      <c r="A196" s="135" t="s">
        <v>5800</v>
      </c>
      <c r="B196" s="97" t="s">
        <v>148</v>
      </c>
      <c r="C196" s="135" t="s">
        <v>5545</v>
      </c>
      <c r="D196" s="91" t="s">
        <v>1610</v>
      </c>
      <c r="E196" s="612" t="s">
        <v>5815</v>
      </c>
      <c r="F196" s="670">
        <v>45523.0</v>
      </c>
      <c r="G196" s="625" t="s">
        <v>5780</v>
      </c>
      <c r="H196" s="671"/>
      <c r="I196" s="187">
        <v>50.0</v>
      </c>
      <c r="J196" s="154" t="s">
        <v>552</v>
      </c>
      <c r="K196" s="104"/>
      <c r="L196" s="104"/>
      <c r="M196" s="104"/>
      <c r="N196" s="104"/>
      <c r="O196" s="104"/>
      <c r="P196" s="104"/>
      <c r="Q196" s="104"/>
      <c r="R196" s="104"/>
      <c r="S196" s="104"/>
      <c r="T196" s="104"/>
      <c r="U196" s="104"/>
      <c r="V196" s="104"/>
      <c r="W196" s="104"/>
      <c r="X196" s="104"/>
      <c r="Y196" s="104"/>
      <c r="Z196" s="104"/>
    </row>
    <row r="197" ht="11.25" customHeight="1">
      <c r="A197" s="135" t="s">
        <v>5800</v>
      </c>
      <c r="B197" s="97" t="s">
        <v>148</v>
      </c>
      <c r="C197" s="135" t="s">
        <v>5545</v>
      </c>
      <c r="D197" s="91" t="s">
        <v>1610</v>
      </c>
      <c r="E197" s="612" t="s">
        <v>5815</v>
      </c>
      <c r="F197" s="670">
        <v>45445.0</v>
      </c>
      <c r="G197" s="625" t="s">
        <v>5780</v>
      </c>
      <c r="H197" s="671"/>
      <c r="I197" s="187">
        <v>50.0</v>
      </c>
      <c r="J197" s="154" t="s">
        <v>552</v>
      </c>
      <c r="K197" s="104"/>
      <c r="L197" s="104"/>
      <c r="M197" s="104"/>
      <c r="N197" s="104"/>
      <c r="O197" s="104"/>
      <c r="P197" s="104"/>
      <c r="Q197" s="104"/>
      <c r="R197" s="104"/>
      <c r="S197" s="104"/>
      <c r="T197" s="104"/>
      <c r="U197" s="104"/>
      <c r="V197" s="104"/>
      <c r="W197" s="104"/>
      <c r="X197" s="104"/>
      <c r="Y197" s="104"/>
      <c r="Z197" s="104"/>
    </row>
    <row r="198" ht="11.25" customHeight="1">
      <c r="A198" s="135" t="s">
        <v>5800</v>
      </c>
      <c r="B198" s="97" t="s">
        <v>148</v>
      </c>
      <c r="C198" s="135" t="s">
        <v>5545</v>
      </c>
      <c r="D198" s="91" t="s">
        <v>1610</v>
      </c>
      <c r="E198" s="612" t="s">
        <v>5815</v>
      </c>
      <c r="F198" s="670">
        <v>45400.0</v>
      </c>
      <c r="G198" s="625" t="s">
        <v>5780</v>
      </c>
      <c r="H198" s="671"/>
      <c r="I198" s="187">
        <v>50.0</v>
      </c>
      <c r="J198" s="154" t="s">
        <v>552</v>
      </c>
      <c r="K198" s="104"/>
      <c r="L198" s="104"/>
      <c r="M198" s="104"/>
      <c r="N198" s="104"/>
      <c r="O198" s="104"/>
      <c r="P198" s="104"/>
      <c r="Q198" s="104"/>
      <c r="R198" s="104"/>
      <c r="S198" s="104"/>
      <c r="T198" s="104"/>
      <c r="U198" s="104"/>
      <c r="V198" s="104"/>
      <c r="W198" s="104"/>
      <c r="X198" s="104"/>
      <c r="Y198" s="104"/>
      <c r="Z198" s="104"/>
    </row>
    <row r="199" ht="11.25" customHeight="1">
      <c r="A199" s="135" t="s">
        <v>5800</v>
      </c>
      <c r="B199" s="97" t="s">
        <v>148</v>
      </c>
      <c r="C199" s="135" t="s">
        <v>5545</v>
      </c>
      <c r="D199" s="91" t="s">
        <v>1610</v>
      </c>
      <c r="E199" s="612" t="s">
        <v>5815</v>
      </c>
      <c r="F199" s="670">
        <v>45516.0</v>
      </c>
      <c r="G199" s="625" t="s">
        <v>5780</v>
      </c>
      <c r="H199" s="671"/>
      <c r="I199" s="187">
        <v>50.0</v>
      </c>
      <c r="J199" s="154" t="s">
        <v>552</v>
      </c>
      <c r="K199" s="104"/>
      <c r="L199" s="104"/>
      <c r="M199" s="104"/>
      <c r="N199" s="104"/>
      <c r="O199" s="104"/>
      <c r="P199" s="104"/>
      <c r="Q199" s="104"/>
      <c r="R199" s="104"/>
      <c r="S199" s="104"/>
      <c r="T199" s="104"/>
      <c r="U199" s="104"/>
      <c r="V199" s="104"/>
      <c r="W199" s="104"/>
      <c r="X199" s="104"/>
      <c r="Y199" s="104"/>
      <c r="Z199" s="104"/>
    </row>
    <row r="200" ht="11.25" customHeight="1">
      <c r="A200" s="135" t="s">
        <v>5800</v>
      </c>
      <c r="B200" s="97" t="s">
        <v>148</v>
      </c>
      <c r="C200" s="135" t="s">
        <v>5545</v>
      </c>
      <c r="D200" s="91" t="s">
        <v>1610</v>
      </c>
      <c r="E200" s="612" t="s">
        <v>5815</v>
      </c>
      <c r="F200" s="670">
        <v>45479.0</v>
      </c>
      <c r="G200" s="625" t="s">
        <v>5780</v>
      </c>
      <c r="H200" s="671"/>
      <c r="I200" s="187">
        <v>50.0</v>
      </c>
      <c r="J200" s="154" t="s">
        <v>552</v>
      </c>
      <c r="K200" s="104"/>
      <c r="L200" s="104"/>
      <c r="M200" s="104"/>
      <c r="N200" s="104"/>
      <c r="O200" s="104"/>
      <c r="P200" s="104"/>
      <c r="Q200" s="104"/>
      <c r="R200" s="104"/>
      <c r="S200" s="104"/>
      <c r="T200" s="104"/>
      <c r="U200" s="104"/>
      <c r="V200" s="104"/>
      <c r="W200" s="104"/>
      <c r="X200" s="104"/>
      <c r="Y200" s="104"/>
      <c r="Z200" s="104"/>
    </row>
    <row r="201" ht="11.25" customHeight="1">
      <c r="A201" s="135" t="s">
        <v>5800</v>
      </c>
      <c r="B201" s="97" t="s">
        <v>148</v>
      </c>
      <c r="C201" s="135" t="s">
        <v>5545</v>
      </c>
      <c r="D201" s="91" t="s">
        <v>1610</v>
      </c>
      <c r="E201" s="612" t="s">
        <v>5815</v>
      </c>
      <c r="F201" s="670">
        <v>45633.0</v>
      </c>
      <c r="G201" s="625" t="s">
        <v>5780</v>
      </c>
      <c r="H201" s="671"/>
      <c r="I201" s="187">
        <v>50.0</v>
      </c>
      <c r="J201" s="154" t="s">
        <v>552</v>
      </c>
      <c r="K201" s="104"/>
      <c r="L201" s="104"/>
      <c r="M201" s="104"/>
      <c r="N201" s="104"/>
      <c r="O201" s="104"/>
      <c r="P201" s="104"/>
      <c r="Q201" s="104"/>
      <c r="R201" s="104"/>
      <c r="S201" s="104"/>
      <c r="T201" s="104"/>
      <c r="U201" s="104"/>
      <c r="V201" s="104"/>
      <c r="W201" s="104"/>
      <c r="X201" s="104"/>
      <c r="Y201" s="104"/>
      <c r="Z201" s="104"/>
    </row>
    <row r="202" ht="11.25" customHeight="1">
      <c r="A202" s="135" t="s">
        <v>5800</v>
      </c>
      <c r="B202" s="97" t="s">
        <v>148</v>
      </c>
      <c r="C202" s="135" t="s">
        <v>5816</v>
      </c>
      <c r="D202" s="91" t="s">
        <v>1610</v>
      </c>
      <c r="E202" s="256" t="s">
        <v>5817</v>
      </c>
      <c r="F202" s="670">
        <v>45382.0</v>
      </c>
      <c r="G202" s="625" t="s">
        <v>5780</v>
      </c>
      <c r="H202" s="613"/>
      <c r="I202" s="187">
        <v>50.0</v>
      </c>
      <c r="J202" s="154" t="s">
        <v>552</v>
      </c>
      <c r="K202" s="104"/>
      <c r="L202" s="104"/>
      <c r="M202" s="104"/>
      <c r="N202" s="104"/>
      <c r="O202" s="104"/>
      <c r="P202" s="104"/>
      <c r="Q202" s="104"/>
      <c r="R202" s="104"/>
      <c r="S202" s="104"/>
      <c r="T202" s="104"/>
      <c r="U202" s="104"/>
      <c r="V202" s="104"/>
      <c r="W202" s="104"/>
      <c r="X202" s="104"/>
      <c r="Y202" s="104"/>
      <c r="Z202" s="104"/>
    </row>
    <row r="203" ht="11.25" customHeight="1">
      <c r="A203" s="135" t="s">
        <v>5800</v>
      </c>
      <c r="B203" s="97" t="s">
        <v>148</v>
      </c>
      <c r="C203" s="135" t="s">
        <v>5816</v>
      </c>
      <c r="D203" s="91" t="s">
        <v>1610</v>
      </c>
      <c r="E203" s="256" t="s">
        <v>5817</v>
      </c>
      <c r="F203" s="670">
        <v>45334.0</v>
      </c>
      <c r="G203" s="625" t="s">
        <v>5780</v>
      </c>
      <c r="H203" s="613"/>
      <c r="I203" s="187">
        <v>50.0</v>
      </c>
      <c r="J203" s="154" t="s">
        <v>552</v>
      </c>
      <c r="K203" s="104"/>
      <c r="L203" s="104"/>
      <c r="M203" s="104"/>
      <c r="N203" s="104"/>
      <c r="O203" s="104"/>
      <c r="P203" s="104"/>
      <c r="Q203" s="104"/>
      <c r="R203" s="104"/>
      <c r="S203" s="104"/>
      <c r="T203" s="104"/>
      <c r="U203" s="104"/>
      <c r="V203" s="104"/>
      <c r="W203" s="104"/>
      <c r="X203" s="104"/>
      <c r="Y203" s="104"/>
      <c r="Z203" s="104"/>
    </row>
    <row r="204" ht="11.25" customHeight="1">
      <c r="A204" s="135" t="s">
        <v>5800</v>
      </c>
      <c r="B204" s="97" t="s">
        <v>148</v>
      </c>
      <c r="C204" s="135" t="s">
        <v>5816</v>
      </c>
      <c r="D204" s="91" t="s">
        <v>1610</v>
      </c>
      <c r="E204" s="256" t="s">
        <v>5817</v>
      </c>
      <c r="F204" s="670">
        <v>45443.0</v>
      </c>
      <c r="G204" s="625" t="s">
        <v>5780</v>
      </c>
      <c r="H204" s="613"/>
      <c r="I204" s="187">
        <v>50.0</v>
      </c>
      <c r="J204" s="154" t="s">
        <v>552</v>
      </c>
      <c r="K204" s="104"/>
      <c r="L204" s="104"/>
      <c r="M204" s="104"/>
      <c r="N204" s="104"/>
      <c r="O204" s="104"/>
      <c r="P204" s="104"/>
      <c r="Q204" s="104"/>
      <c r="R204" s="104"/>
      <c r="S204" s="104"/>
      <c r="T204" s="104"/>
      <c r="U204" s="104"/>
      <c r="V204" s="104"/>
      <c r="W204" s="104"/>
      <c r="X204" s="104"/>
      <c r="Y204" s="104"/>
      <c r="Z204" s="104"/>
    </row>
    <row r="205" ht="11.25" customHeight="1">
      <c r="A205" s="135" t="s">
        <v>5800</v>
      </c>
      <c r="B205" s="97" t="s">
        <v>148</v>
      </c>
      <c r="C205" s="135" t="s">
        <v>5816</v>
      </c>
      <c r="D205" s="91" t="s">
        <v>1610</v>
      </c>
      <c r="E205" s="256" t="s">
        <v>5817</v>
      </c>
      <c r="F205" s="672">
        <v>45615.0</v>
      </c>
      <c r="G205" s="625" t="s">
        <v>5780</v>
      </c>
      <c r="H205" s="613"/>
      <c r="I205" s="187">
        <v>50.0</v>
      </c>
      <c r="J205" s="154" t="s">
        <v>552</v>
      </c>
      <c r="K205" s="104"/>
      <c r="L205" s="104"/>
      <c r="M205" s="104"/>
      <c r="N205" s="104"/>
      <c r="O205" s="104"/>
      <c r="P205" s="104"/>
      <c r="Q205" s="104"/>
      <c r="R205" s="104"/>
      <c r="S205" s="104"/>
      <c r="T205" s="104"/>
      <c r="U205" s="104"/>
      <c r="V205" s="104"/>
      <c r="W205" s="104"/>
      <c r="X205" s="104"/>
      <c r="Y205" s="104"/>
      <c r="Z205" s="104"/>
    </row>
    <row r="206" ht="11.25" customHeight="1">
      <c r="A206" s="135" t="s">
        <v>5800</v>
      </c>
      <c r="B206" s="97" t="s">
        <v>148</v>
      </c>
      <c r="C206" s="135" t="s">
        <v>5818</v>
      </c>
      <c r="D206" s="91" t="s">
        <v>1610</v>
      </c>
      <c r="E206" s="256" t="s">
        <v>5819</v>
      </c>
      <c r="F206" s="672">
        <v>45512.0</v>
      </c>
      <c r="G206" s="625" t="s">
        <v>5780</v>
      </c>
      <c r="H206" s="613"/>
      <c r="I206" s="187">
        <v>50.0</v>
      </c>
      <c r="J206" s="154" t="s">
        <v>552</v>
      </c>
      <c r="K206" s="104"/>
      <c r="L206" s="104"/>
      <c r="M206" s="104"/>
      <c r="N206" s="104"/>
      <c r="O206" s="104"/>
      <c r="P206" s="104"/>
      <c r="Q206" s="104"/>
      <c r="R206" s="104"/>
      <c r="S206" s="104"/>
      <c r="T206" s="104"/>
      <c r="U206" s="104"/>
      <c r="V206" s="104"/>
      <c r="W206" s="104"/>
      <c r="X206" s="104"/>
      <c r="Y206" s="104"/>
      <c r="Z206" s="104"/>
    </row>
    <row r="207" ht="11.25" customHeight="1">
      <c r="A207" s="135" t="s">
        <v>5800</v>
      </c>
      <c r="B207" s="97" t="s">
        <v>148</v>
      </c>
      <c r="C207" s="135" t="s">
        <v>5818</v>
      </c>
      <c r="D207" s="91" t="s">
        <v>1610</v>
      </c>
      <c r="E207" s="256" t="s">
        <v>5820</v>
      </c>
      <c r="F207" s="672">
        <v>45506.0</v>
      </c>
      <c r="G207" s="625" t="s">
        <v>5780</v>
      </c>
      <c r="H207" s="613"/>
      <c r="I207" s="187">
        <v>50.0</v>
      </c>
      <c r="J207" s="154" t="s">
        <v>552</v>
      </c>
      <c r="K207" s="104"/>
      <c r="L207" s="104"/>
      <c r="M207" s="104"/>
      <c r="N207" s="104"/>
      <c r="O207" s="104"/>
      <c r="P207" s="104"/>
      <c r="Q207" s="104"/>
      <c r="R207" s="104"/>
      <c r="S207" s="104"/>
      <c r="T207" s="104"/>
      <c r="U207" s="104"/>
      <c r="V207" s="104"/>
      <c r="W207" s="104"/>
      <c r="X207" s="104"/>
      <c r="Y207" s="104"/>
      <c r="Z207" s="104"/>
    </row>
    <row r="208" ht="11.25" customHeight="1">
      <c r="A208" s="135" t="s">
        <v>5800</v>
      </c>
      <c r="B208" s="97" t="s">
        <v>148</v>
      </c>
      <c r="C208" s="135" t="s">
        <v>5818</v>
      </c>
      <c r="D208" s="91" t="s">
        <v>1610</v>
      </c>
      <c r="E208" s="256" t="s">
        <v>5821</v>
      </c>
      <c r="F208" s="672">
        <v>45643.0</v>
      </c>
      <c r="G208" s="625" t="s">
        <v>5780</v>
      </c>
      <c r="H208" s="613"/>
      <c r="I208" s="187">
        <v>50.0</v>
      </c>
      <c r="J208" s="154" t="s">
        <v>552</v>
      </c>
      <c r="K208" s="104"/>
      <c r="L208" s="104"/>
      <c r="M208" s="104"/>
      <c r="N208" s="104"/>
      <c r="O208" s="104"/>
      <c r="P208" s="104"/>
      <c r="Q208" s="104"/>
      <c r="R208" s="104"/>
      <c r="S208" s="104"/>
      <c r="T208" s="104"/>
      <c r="U208" s="104"/>
      <c r="V208" s="104"/>
      <c r="W208" s="104"/>
      <c r="X208" s="104"/>
      <c r="Y208" s="104"/>
      <c r="Z208" s="104"/>
    </row>
    <row r="209" ht="11.25" customHeight="1">
      <c r="A209" s="135" t="s">
        <v>5800</v>
      </c>
      <c r="B209" s="97" t="s">
        <v>148</v>
      </c>
      <c r="C209" s="135" t="s">
        <v>5818</v>
      </c>
      <c r="D209" s="91" t="s">
        <v>1610</v>
      </c>
      <c r="E209" s="256" t="s">
        <v>5822</v>
      </c>
      <c r="F209" s="672" t="s">
        <v>5823</v>
      </c>
      <c r="G209" s="625" t="s">
        <v>5780</v>
      </c>
      <c r="H209" s="613"/>
      <c r="I209" s="187">
        <v>50.0</v>
      </c>
      <c r="J209" s="154" t="s">
        <v>552</v>
      </c>
      <c r="K209" s="104"/>
      <c r="L209" s="104"/>
      <c r="M209" s="104"/>
      <c r="N209" s="104"/>
      <c r="O209" s="104"/>
      <c r="P209" s="104"/>
      <c r="Q209" s="104"/>
      <c r="R209" s="104"/>
      <c r="S209" s="104"/>
      <c r="T209" s="104"/>
      <c r="U209" s="104"/>
      <c r="V209" s="104"/>
      <c r="W209" s="104"/>
      <c r="X209" s="104"/>
      <c r="Y209" s="104"/>
      <c r="Z209" s="104"/>
    </row>
    <row r="210" ht="11.25" customHeight="1">
      <c r="A210" s="135" t="s">
        <v>5800</v>
      </c>
      <c r="B210" s="97" t="s">
        <v>148</v>
      </c>
      <c r="C210" s="135" t="s">
        <v>5818</v>
      </c>
      <c r="D210" s="91" t="s">
        <v>1610</v>
      </c>
      <c r="E210" s="256" t="s">
        <v>5824</v>
      </c>
      <c r="F210" s="672">
        <v>45471.0</v>
      </c>
      <c r="G210" s="625" t="s">
        <v>5780</v>
      </c>
      <c r="H210" s="613"/>
      <c r="I210" s="187">
        <v>50.0</v>
      </c>
      <c r="J210" s="154" t="s">
        <v>552</v>
      </c>
      <c r="K210" s="104"/>
      <c r="L210" s="104"/>
      <c r="M210" s="104"/>
      <c r="N210" s="104"/>
      <c r="O210" s="104"/>
      <c r="P210" s="104"/>
      <c r="Q210" s="104"/>
      <c r="R210" s="104"/>
      <c r="S210" s="104"/>
      <c r="T210" s="104"/>
      <c r="U210" s="104"/>
      <c r="V210" s="104"/>
      <c r="W210" s="104"/>
      <c r="X210" s="104"/>
      <c r="Y210" s="104"/>
      <c r="Z210" s="104"/>
    </row>
    <row r="211" ht="11.25" customHeight="1">
      <c r="A211" s="135" t="s">
        <v>5800</v>
      </c>
      <c r="B211" s="97" t="s">
        <v>148</v>
      </c>
      <c r="C211" s="135" t="s">
        <v>5818</v>
      </c>
      <c r="D211" s="91" t="s">
        <v>1610</v>
      </c>
      <c r="E211" s="256" t="s">
        <v>5825</v>
      </c>
      <c r="F211" s="672">
        <v>45609.0</v>
      </c>
      <c r="G211" s="625" t="s">
        <v>5780</v>
      </c>
      <c r="H211" s="613"/>
      <c r="I211" s="187">
        <v>50.0</v>
      </c>
      <c r="J211" s="154" t="s">
        <v>552</v>
      </c>
      <c r="K211" s="104"/>
      <c r="L211" s="104"/>
      <c r="M211" s="104"/>
      <c r="N211" s="104"/>
      <c r="O211" s="104"/>
      <c r="P211" s="104"/>
      <c r="Q211" s="104"/>
      <c r="R211" s="104"/>
      <c r="S211" s="104"/>
      <c r="T211" s="104"/>
      <c r="U211" s="104"/>
      <c r="V211" s="104"/>
      <c r="W211" s="104"/>
      <c r="X211" s="104"/>
      <c r="Y211" s="104"/>
      <c r="Z211" s="104"/>
    </row>
    <row r="212" ht="11.25" customHeight="1">
      <c r="A212" s="135" t="s">
        <v>5800</v>
      </c>
      <c r="B212" s="97" t="s">
        <v>148</v>
      </c>
      <c r="C212" s="135" t="s">
        <v>5818</v>
      </c>
      <c r="D212" s="91" t="s">
        <v>1610</v>
      </c>
      <c r="E212" s="256" t="s">
        <v>5826</v>
      </c>
      <c r="F212" s="669" t="s">
        <v>5827</v>
      </c>
      <c r="G212" s="625" t="s">
        <v>5780</v>
      </c>
      <c r="H212" s="613"/>
      <c r="I212" s="187">
        <v>50.0</v>
      </c>
      <c r="J212" s="154" t="s">
        <v>552</v>
      </c>
      <c r="K212" s="104"/>
      <c r="L212" s="104"/>
      <c r="M212" s="104"/>
      <c r="N212" s="104"/>
      <c r="O212" s="104"/>
      <c r="P212" s="104"/>
      <c r="Q212" s="104"/>
      <c r="R212" s="104"/>
      <c r="S212" s="104"/>
      <c r="T212" s="104"/>
      <c r="U212" s="104"/>
      <c r="V212" s="104"/>
      <c r="W212" s="104"/>
      <c r="X212" s="104"/>
      <c r="Y212" s="104"/>
      <c r="Z212" s="104"/>
    </row>
    <row r="213" ht="11.25" customHeight="1">
      <c r="A213" s="135" t="s">
        <v>5800</v>
      </c>
      <c r="B213" s="97" t="s">
        <v>148</v>
      </c>
      <c r="C213" s="135" t="s">
        <v>5818</v>
      </c>
      <c r="D213" s="91" t="s">
        <v>1610</v>
      </c>
      <c r="E213" s="256" t="s">
        <v>5828</v>
      </c>
      <c r="F213" s="672">
        <v>45534.0</v>
      </c>
      <c r="G213" s="625" t="s">
        <v>5780</v>
      </c>
      <c r="H213" s="613"/>
      <c r="I213" s="187">
        <v>50.0</v>
      </c>
      <c r="J213" s="154" t="s">
        <v>552</v>
      </c>
      <c r="K213" s="104"/>
      <c r="L213" s="104"/>
      <c r="M213" s="104"/>
      <c r="N213" s="104"/>
      <c r="O213" s="104"/>
      <c r="P213" s="104"/>
      <c r="Q213" s="104"/>
      <c r="R213" s="104"/>
      <c r="S213" s="104"/>
      <c r="T213" s="104"/>
      <c r="U213" s="104"/>
      <c r="V213" s="104"/>
      <c r="W213" s="104"/>
      <c r="X213" s="104"/>
      <c r="Y213" s="104"/>
      <c r="Z213" s="104"/>
    </row>
    <row r="214" ht="11.25" customHeight="1">
      <c r="A214" s="135" t="s">
        <v>5800</v>
      </c>
      <c r="B214" s="97" t="s">
        <v>148</v>
      </c>
      <c r="C214" s="135" t="s">
        <v>5818</v>
      </c>
      <c r="D214" s="91" t="s">
        <v>1610</v>
      </c>
      <c r="E214" s="256" t="s">
        <v>5829</v>
      </c>
      <c r="F214" s="672">
        <v>45522.0</v>
      </c>
      <c r="G214" s="625" t="s">
        <v>5780</v>
      </c>
      <c r="H214" s="613"/>
      <c r="I214" s="187">
        <v>50.0</v>
      </c>
      <c r="J214" s="154" t="s">
        <v>552</v>
      </c>
      <c r="K214" s="104"/>
      <c r="L214" s="104"/>
      <c r="M214" s="104"/>
      <c r="N214" s="104"/>
      <c r="O214" s="104"/>
      <c r="P214" s="104"/>
      <c r="Q214" s="104"/>
      <c r="R214" s="104"/>
      <c r="S214" s="104"/>
      <c r="T214" s="104"/>
      <c r="U214" s="104"/>
      <c r="V214" s="104"/>
      <c r="W214" s="104"/>
      <c r="X214" s="104"/>
      <c r="Y214" s="104"/>
      <c r="Z214" s="104"/>
    </row>
    <row r="215" ht="11.25" customHeight="1">
      <c r="A215" s="253"/>
      <c r="B215" s="97" t="s">
        <v>148</v>
      </c>
      <c r="C215" s="135" t="s">
        <v>5818</v>
      </c>
      <c r="D215" s="91" t="s">
        <v>1610</v>
      </c>
      <c r="E215" s="256" t="s">
        <v>5830</v>
      </c>
      <c r="F215" s="672">
        <v>45538.0</v>
      </c>
      <c r="G215" s="625" t="s">
        <v>5780</v>
      </c>
      <c r="H215" s="613"/>
      <c r="I215" s="187">
        <v>50.0</v>
      </c>
      <c r="J215" s="154" t="s">
        <v>552</v>
      </c>
      <c r="K215" s="104"/>
      <c r="L215" s="104"/>
      <c r="M215" s="104"/>
      <c r="N215" s="104"/>
      <c r="O215" s="104"/>
      <c r="P215" s="104"/>
      <c r="Q215" s="104"/>
      <c r="R215" s="104"/>
      <c r="S215" s="104"/>
      <c r="T215" s="104"/>
      <c r="U215" s="104"/>
      <c r="V215" s="104"/>
      <c r="W215" s="104"/>
      <c r="X215" s="104"/>
      <c r="Y215" s="104"/>
      <c r="Z215" s="104"/>
    </row>
    <row r="216" ht="11.25" customHeight="1">
      <c r="A216" s="253"/>
      <c r="B216" s="97" t="s">
        <v>148</v>
      </c>
      <c r="C216" s="135" t="s">
        <v>5818</v>
      </c>
      <c r="D216" s="91" t="s">
        <v>1610</v>
      </c>
      <c r="E216" s="256" t="s">
        <v>5831</v>
      </c>
      <c r="F216" s="672">
        <v>45606.0</v>
      </c>
      <c r="G216" s="625" t="s">
        <v>5780</v>
      </c>
      <c r="H216" s="613"/>
      <c r="I216" s="187">
        <v>50.0</v>
      </c>
      <c r="J216" s="154" t="s">
        <v>552</v>
      </c>
      <c r="K216" s="104"/>
      <c r="L216" s="104"/>
      <c r="M216" s="104"/>
      <c r="N216" s="104"/>
      <c r="O216" s="104"/>
      <c r="P216" s="104"/>
      <c r="Q216" s="104"/>
      <c r="R216" s="104"/>
      <c r="S216" s="104"/>
      <c r="T216" s="104"/>
      <c r="U216" s="104"/>
      <c r="V216" s="104"/>
      <c r="W216" s="104"/>
      <c r="X216" s="104"/>
      <c r="Y216" s="104"/>
      <c r="Z216" s="104"/>
    </row>
    <row r="217" ht="11.25" customHeight="1">
      <c r="A217" s="253"/>
      <c r="B217" s="97" t="s">
        <v>148</v>
      </c>
      <c r="C217" s="135" t="s">
        <v>5818</v>
      </c>
      <c r="D217" s="91" t="s">
        <v>1610</v>
      </c>
      <c r="E217" s="256" t="s">
        <v>5832</v>
      </c>
      <c r="F217" s="672">
        <v>45644.0</v>
      </c>
      <c r="G217" s="625" t="s">
        <v>5780</v>
      </c>
      <c r="H217" s="613"/>
      <c r="I217" s="187">
        <v>50.0</v>
      </c>
      <c r="J217" s="154" t="s">
        <v>552</v>
      </c>
      <c r="K217" s="104"/>
      <c r="L217" s="104"/>
      <c r="M217" s="104"/>
      <c r="N217" s="104"/>
      <c r="O217" s="104"/>
      <c r="P217" s="104"/>
      <c r="Q217" s="104"/>
      <c r="R217" s="104"/>
      <c r="S217" s="104"/>
      <c r="T217" s="104"/>
      <c r="U217" s="104"/>
      <c r="V217" s="104"/>
      <c r="W217" s="104"/>
      <c r="X217" s="104"/>
      <c r="Y217" s="104"/>
      <c r="Z217" s="104"/>
    </row>
    <row r="218" ht="11.25" customHeight="1">
      <c r="A218" s="135" t="s">
        <v>5800</v>
      </c>
      <c r="B218" s="97" t="s">
        <v>148</v>
      </c>
      <c r="C218" s="135" t="s">
        <v>5818</v>
      </c>
      <c r="D218" s="91" t="s">
        <v>1610</v>
      </c>
      <c r="E218" s="256" t="s">
        <v>5833</v>
      </c>
      <c r="F218" s="672">
        <v>45651.0</v>
      </c>
      <c r="G218" s="625" t="s">
        <v>5780</v>
      </c>
      <c r="H218" s="613"/>
      <c r="I218" s="187">
        <v>50.0</v>
      </c>
      <c r="J218" s="154" t="s">
        <v>552</v>
      </c>
      <c r="K218" s="104"/>
      <c r="L218" s="104"/>
      <c r="M218" s="104"/>
      <c r="N218" s="104"/>
      <c r="O218" s="104"/>
      <c r="P218" s="104"/>
      <c r="Q218" s="104"/>
      <c r="R218" s="104"/>
      <c r="S218" s="104"/>
      <c r="T218" s="104"/>
      <c r="U218" s="104"/>
      <c r="V218" s="104"/>
      <c r="W218" s="104"/>
      <c r="X218" s="104"/>
      <c r="Y218" s="104"/>
      <c r="Z218" s="104"/>
    </row>
    <row r="219" ht="11.25" customHeight="1">
      <c r="A219" s="135" t="s">
        <v>581</v>
      </c>
      <c r="B219" s="97" t="s">
        <v>574</v>
      </c>
      <c r="C219" s="135" t="s">
        <v>5834</v>
      </c>
      <c r="D219" s="97" t="s">
        <v>899</v>
      </c>
      <c r="E219" s="256" t="s">
        <v>5835</v>
      </c>
      <c r="F219" s="669" t="s">
        <v>5836</v>
      </c>
      <c r="G219" s="210">
        <v>50.0</v>
      </c>
      <c r="H219" s="294" t="s">
        <v>5837</v>
      </c>
      <c r="I219" s="187">
        <v>50.0</v>
      </c>
      <c r="J219" s="154" t="s">
        <v>581</v>
      </c>
      <c r="K219" s="104"/>
      <c r="L219" s="104"/>
      <c r="M219" s="104"/>
      <c r="N219" s="104"/>
      <c r="O219" s="104"/>
      <c r="P219" s="104"/>
      <c r="Q219" s="104"/>
      <c r="R219" s="104"/>
      <c r="S219" s="104"/>
      <c r="T219" s="104"/>
      <c r="U219" s="104"/>
      <c r="V219" s="104"/>
      <c r="W219" s="104"/>
      <c r="X219" s="104"/>
      <c r="Y219" s="104"/>
      <c r="Z219" s="104"/>
    </row>
    <row r="220" ht="11.25" customHeight="1">
      <c r="A220" s="135" t="s">
        <v>581</v>
      </c>
      <c r="B220" s="97" t="s">
        <v>574</v>
      </c>
      <c r="C220" s="135" t="s">
        <v>5834</v>
      </c>
      <c r="D220" s="91" t="s">
        <v>899</v>
      </c>
      <c r="E220" s="256" t="s">
        <v>5835</v>
      </c>
      <c r="F220" s="418" t="s">
        <v>5838</v>
      </c>
      <c r="G220" s="210">
        <v>50.0</v>
      </c>
      <c r="H220" s="294" t="s">
        <v>5837</v>
      </c>
      <c r="I220" s="187">
        <v>50.0</v>
      </c>
      <c r="J220" s="154" t="s">
        <v>581</v>
      </c>
      <c r="K220" s="104"/>
      <c r="L220" s="104"/>
      <c r="M220" s="104"/>
      <c r="N220" s="104"/>
      <c r="O220" s="104"/>
      <c r="P220" s="104"/>
      <c r="Q220" s="104"/>
      <c r="R220" s="104"/>
      <c r="S220" s="104"/>
      <c r="T220" s="104"/>
      <c r="U220" s="104"/>
      <c r="V220" s="104"/>
      <c r="W220" s="104"/>
      <c r="X220" s="104"/>
      <c r="Y220" s="104"/>
      <c r="Z220" s="104"/>
    </row>
    <row r="221" ht="11.25" customHeight="1">
      <c r="A221" s="135" t="s">
        <v>581</v>
      </c>
      <c r="B221" s="97" t="s">
        <v>574</v>
      </c>
      <c r="C221" s="135" t="s">
        <v>5834</v>
      </c>
      <c r="D221" s="97" t="s">
        <v>5839</v>
      </c>
      <c r="E221" s="256" t="s">
        <v>5835</v>
      </c>
      <c r="F221" s="669" t="s">
        <v>5840</v>
      </c>
      <c r="G221" s="231">
        <v>50.0</v>
      </c>
      <c r="H221" s="294" t="s">
        <v>5837</v>
      </c>
      <c r="I221" s="187">
        <v>50.0</v>
      </c>
      <c r="J221" s="154" t="s">
        <v>581</v>
      </c>
      <c r="K221" s="104"/>
      <c r="L221" s="104"/>
      <c r="M221" s="104"/>
      <c r="N221" s="104"/>
      <c r="O221" s="104"/>
      <c r="P221" s="104"/>
      <c r="Q221" s="104"/>
      <c r="R221" s="104"/>
      <c r="S221" s="104"/>
      <c r="T221" s="104"/>
      <c r="U221" s="104"/>
      <c r="V221" s="104"/>
      <c r="W221" s="104"/>
      <c r="X221" s="104"/>
      <c r="Y221" s="104"/>
      <c r="Z221" s="104"/>
    </row>
    <row r="222" ht="11.25" customHeight="1">
      <c r="A222" s="135" t="s">
        <v>581</v>
      </c>
      <c r="B222" s="97" t="s">
        <v>574</v>
      </c>
      <c r="C222" s="135" t="s">
        <v>5810</v>
      </c>
      <c r="D222" s="97" t="s">
        <v>318</v>
      </c>
      <c r="E222" s="256" t="s">
        <v>5841</v>
      </c>
      <c r="F222" s="669" t="s">
        <v>5842</v>
      </c>
      <c r="G222" s="231">
        <v>50.0</v>
      </c>
      <c r="H222" s="294" t="s">
        <v>5843</v>
      </c>
      <c r="I222" s="187">
        <v>50.0</v>
      </c>
      <c r="J222" s="154" t="s">
        <v>581</v>
      </c>
      <c r="K222" s="104"/>
      <c r="L222" s="104"/>
      <c r="M222" s="104"/>
      <c r="N222" s="104"/>
      <c r="O222" s="104"/>
      <c r="P222" s="104"/>
      <c r="Q222" s="104"/>
      <c r="R222" s="104"/>
      <c r="S222" s="104"/>
      <c r="T222" s="104"/>
      <c r="U222" s="104"/>
      <c r="V222" s="104"/>
      <c r="W222" s="104"/>
      <c r="X222" s="104"/>
      <c r="Y222" s="104"/>
      <c r="Z222" s="104"/>
    </row>
    <row r="223" ht="11.25" customHeight="1">
      <c r="A223" s="135" t="s">
        <v>581</v>
      </c>
      <c r="B223" s="97" t="s">
        <v>574</v>
      </c>
      <c r="C223" s="135" t="s">
        <v>5810</v>
      </c>
      <c r="D223" s="97" t="s">
        <v>318</v>
      </c>
      <c r="E223" s="256" t="s">
        <v>5841</v>
      </c>
      <c r="F223" s="669" t="s">
        <v>5844</v>
      </c>
      <c r="G223" s="231">
        <v>50.0</v>
      </c>
      <c r="H223" s="294" t="s">
        <v>5843</v>
      </c>
      <c r="I223" s="187">
        <v>50.0</v>
      </c>
      <c r="J223" s="154" t="s">
        <v>581</v>
      </c>
      <c r="K223" s="104"/>
      <c r="L223" s="104"/>
      <c r="M223" s="104"/>
      <c r="N223" s="104"/>
      <c r="O223" s="104"/>
      <c r="P223" s="104"/>
      <c r="Q223" s="104"/>
      <c r="R223" s="104"/>
      <c r="S223" s="104"/>
      <c r="T223" s="104"/>
      <c r="U223" s="104"/>
      <c r="V223" s="104"/>
      <c r="W223" s="104"/>
      <c r="X223" s="104"/>
      <c r="Y223" s="104"/>
      <c r="Z223" s="104"/>
    </row>
    <row r="224" ht="11.25" customHeight="1">
      <c r="A224" s="135" t="s">
        <v>815</v>
      </c>
      <c r="B224" s="97" t="s">
        <v>574</v>
      </c>
      <c r="C224" s="135" t="s">
        <v>5810</v>
      </c>
      <c r="D224" s="97" t="s">
        <v>318</v>
      </c>
      <c r="E224" s="612" t="s">
        <v>5845</v>
      </c>
      <c r="F224" s="673">
        <v>2024.0</v>
      </c>
      <c r="G224" s="231">
        <v>50.0</v>
      </c>
      <c r="H224" s="674">
        <v>45750.0</v>
      </c>
      <c r="I224" s="178">
        <f>50*2*2</f>
        <v>200</v>
      </c>
      <c r="J224" s="154" t="s">
        <v>607</v>
      </c>
      <c r="K224" s="104"/>
      <c r="L224" s="104"/>
      <c r="M224" s="104"/>
      <c r="N224" s="104"/>
      <c r="O224" s="104"/>
      <c r="P224" s="104"/>
      <c r="Q224" s="104"/>
      <c r="R224" s="104"/>
      <c r="S224" s="104"/>
      <c r="T224" s="104"/>
      <c r="U224" s="104"/>
      <c r="V224" s="104"/>
      <c r="W224" s="104"/>
      <c r="X224" s="104"/>
      <c r="Y224" s="104"/>
      <c r="Z224" s="104"/>
    </row>
    <row r="225" ht="11.25" customHeight="1">
      <c r="A225" s="135" t="s">
        <v>815</v>
      </c>
      <c r="B225" s="97" t="s">
        <v>574</v>
      </c>
      <c r="C225" s="135" t="s">
        <v>5846</v>
      </c>
      <c r="D225" s="97" t="s">
        <v>1071</v>
      </c>
      <c r="E225" s="612" t="s">
        <v>5847</v>
      </c>
      <c r="F225" s="673" t="s">
        <v>5848</v>
      </c>
      <c r="G225" s="231">
        <v>50.0</v>
      </c>
      <c r="H225" s="675"/>
      <c r="I225" s="178">
        <v>50.0</v>
      </c>
      <c r="J225" s="154" t="s">
        <v>607</v>
      </c>
      <c r="K225" s="104"/>
      <c r="L225" s="104"/>
      <c r="M225" s="104"/>
      <c r="N225" s="104"/>
      <c r="O225" s="104"/>
      <c r="P225" s="104"/>
      <c r="Q225" s="104"/>
      <c r="R225" s="104"/>
      <c r="S225" s="104"/>
      <c r="T225" s="104"/>
      <c r="U225" s="104"/>
      <c r="V225" s="104"/>
      <c r="W225" s="104"/>
      <c r="X225" s="104"/>
      <c r="Y225" s="104"/>
      <c r="Z225" s="104"/>
    </row>
    <row r="226" ht="11.25" customHeight="1">
      <c r="A226" s="135" t="s">
        <v>815</v>
      </c>
      <c r="B226" s="97" t="s">
        <v>574</v>
      </c>
      <c r="C226" s="135" t="s">
        <v>5849</v>
      </c>
      <c r="D226" s="91" t="s">
        <v>1071</v>
      </c>
      <c r="E226" s="612" t="s">
        <v>5850</v>
      </c>
      <c r="F226" s="676" t="s">
        <v>5851</v>
      </c>
      <c r="G226" s="231">
        <v>50.0</v>
      </c>
      <c r="H226" s="675"/>
      <c r="I226" s="178">
        <v>50.0</v>
      </c>
      <c r="J226" s="154" t="s">
        <v>607</v>
      </c>
      <c r="K226" s="104"/>
      <c r="L226" s="104"/>
      <c r="M226" s="104"/>
      <c r="N226" s="104"/>
      <c r="O226" s="104"/>
      <c r="P226" s="104"/>
      <c r="Q226" s="104"/>
      <c r="R226" s="104"/>
      <c r="S226" s="104"/>
      <c r="T226" s="104"/>
      <c r="U226" s="104"/>
      <c r="V226" s="104"/>
      <c r="W226" s="104"/>
      <c r="X226" s="104"/>
      <c r="Y226" s="104"/>
      <c r="Z226" s="104"/>
    </row>
    <row r="227" ht="11.25" customHeight="1">
      <c r="A227" s="135" t="s">
        <v>815</v>
      </c>
      <c r="B227" s="97" t="s">
        <v>574</v>
      </c>
      <c r="C227" s="135" t="s">
        <v>5852</v>
      </c>
      <c r="D227" s="91" t="s">
        <v>1071</v>
      </c>
      <c r="E227" s="612" t="s">
        <v>5853</v>
      </c>
      <c r="F227" s="676" t="s">
        <v>5854</v>
      </c>
      <c r="G227" s="231">
        <v>50.0</v>
      </c>
      <c r="H227" s="675"/>
      <c r="I227" s="178">
        <v>50.0</v>
      </c>
      <c r="J227" s="154" t="s">
        <v>607</v>
      </c>
      <c r="K227" s="104"/>
      <c r="L227" s="104"/>
      <c r="M227" s="104"/>
      <c r="N227" s="104"/>
      <c r="O227" s="104"/>
      <c r="P227" s="104"/>
      <c r="Q227" s="104"/>
      <c r="R227" s="104"/>
      <c r="S227" s="104"/>
      <c r="T227" s="104"/>
      <c r="U227" s="104"/>
      <c r="V227" s="104"/>
      <c r="W227" s="104"/>
      <c r="X227" s="104"/>
      <c r="Y227" s="104"/>
      <c r="Z227" s="104"/>
    </row>
    <row r="228" ht="11.25" customHeight="1">
      <c r="A228" s="135" t="s">
        <v>815</v>
      </c>
      <c r="B228" s="97" t="s">
        <v>574</v>
      </c>
      <c r="C228" s="135" t="s">
        <v>5855</v>
      </c>
      <c r="D228" s="97" t="s">
        <v>1071</v>
      </c>
      <c r="E228" s="612" t="s">
        <v>5835</v>
      </c>
      <c r="F228" s="673" t="s">
        <v>5856</v>
      </c>
      <c r="G228" s="231">
        <v>50.0</v>
      </c>
      <c r="H228" s="675"/>
      <c r="I228" s="178">
        <v>50.0</v>
      </c>
      <c r="J228" s="154" t="s">
        <v>607</v>
      </c>
      <c r="K228" s="104"/>
      <c r="L228" s="104"/>
      <c r="M228" s="104"/>
      <c r="N228" s="104"/>
      <c r="O228" s="104"/>
      <c r="P228" s="104"/>
      <c r="Q228" s="104"/>
      <c r="R228" s="104"/>
      <c r="S228" s="104"/>
      <c r="T228" s="104"/>
      <c r="U228" s="104"/>
      <c r="V228" s="104"/>
      <c r="W228" s="104"/>
      <c r="X228" s="104"/>
      <c r="Y228" s="104"/>
      <c r="Z228" s="104"/>
    </row>
    <row r="229" ht="11.25" customHeight="1">
      <c r="A229" s="135" t="s">
        <v>815</v>
      </c>
      <c r="B229" s="97" t="s">
        <v>574</v>
      </c>
      <c r="C229" s="135" t="s">
        <v>5857</v>
      </c>
      <c r="D229" s="97" t="s">
        <v>1071</v>
      </c>
      <c r="E229" s="612" t="s">
        <v>5858</v>
      </c>
      <c r="F229" s="673" t="s">
        <v>5859</v>
      </c>
      <c r="G229" s="231">
        <v>50.0</v>
      </c>
      <c r="H229" s="675"/>
      <c r="I229" s="178">
        <v>50.0</v>
      </c>
      <c r="J229" s="154" t="s">
        <v>607</v>
      </c>
      <c r="K229" s="104"/>
      <c r="L229" s="104"/>
      <c r="M229" s="104"/>
      <c r="N229" s="104"/>
      <c r="O229" s="104"/>
      <c r="P229" s="104"/>
      <c r="Q229" s="104"/>
      <c r="R229" s="104"/>
      <c r="S229" s="104"/>
      <c r="T229" s="104"/>
      <c r="U229" s="104"/>
      <c r="V229" s="104"/>
      <c r="W229" s="104"/>
      <c r="X229" s="104"/>
      <c r="Y229" s="104"/>
      <c r="Z229" s="104"/>
    </row>
    <row r="230" ht="11.25" customHeight="1">
      <c r="A230" s="135" t="s">
        <v>815</v>
      </c>
      <c r="B230" s="97" t="s">
        <v>574</v>
      </c>
      <c r="C230" s="135" t="s">
        <v>5675</v>
      </c>
      <c r="D230" s="91" t="s">
        <v>1071</v>
      </c>
      <c r="E230" s="612" t="s">
        <v>5860</v>
      </c>
      <c r="F230" s="676" t="s">
        <v>5848</v>
      </c>
      <c r="G230" s="231">
        <v>50.0</v>
      </c>
      <c r="H230" s="675"/>
      <c r="I230" s="178">
        <v>50.0</v>
      </c>
      <c r="J230" s="154" t="s">
        <v>607</v>
      </c>
      <c r="K230" s="104"/>
      <c r="L230" s="104"/>
      <c r="M230" s="104"/>
      <c r="N230" s="104"/>
      <c r="O230" s="104"/>
      <c r="P230" s="104"/>
      <c r="Q230" s="104"/>
      <c r="R230" s="104"/>
      <c r="S230" s="104"/>
      <c r="T230" s="104"/>
      <c r="U230" s="104"/>
      <c r="V230" s="104"/>
      <c r="W230" s="104"/>
      <c r="X230" s="104"/>
      <c r="Y230" s="104"/>
      <c r="Z230" s="104"/>
    </row>
    <row r="231" ht="11.25" customHeight="1">
      <c r="A231" s="135" t="s">
        <v>815</v>
      </c>
      <c r="B231" s="97" t="s">
        <v>574</v>
      </c>
      <c r="C231" s="135" t="s">
        <v>5849</v>
      </c>
      <c r="D231" s="91" t="s">
        <v>1071</v>
      </c>
      <c r="E231" s="612" t="s">
        <v>5850</v>
      </c>
      <c r="F231" s="676" t="s">
        <v>5861</v>
      </c>
      <c r="G231" s="231">
        <v>50.0</v>
      </c>
      <c r="H231" s="675"/>
      <c r="I231" s="178">
        <v>50.0</v>
      </c>
      <c r="J231" s="154" t="s">
        <v>607</v>
      </c>
      <c r="K231" s="104"/>
      <c r="L231" s="104"/>
      <c r="M231" s="104"/>
      <c r="N231" s="104"/>
      <c r="O231" s="104"/>
      <c r="P231" s="104"/>
      <c r="Q231" s="104"/>
      <c r="R231" s="104"/>
      <c r="S231" s="104"/>
      <c r="T231" s="104"/>
      <c r="U231" s="104"/>
      <c r="V231" s="104"/>
      <c r="W231" s="104"/>
      <c r="X231" s="104"/>
      <c r="Y231" s="104"/>
      <c r="Z231" s="104"/>
    </row>
    <row r="232" ht="11.25" customHeight="1">
      <c r="A232" s="135" t="s">
        <v>815</v>
      </c>
      <c r="B232" s="97" t="s">
        <v>574</v>
      </c>
      <c r="C232" s="135" t="s">
        <v>5862</v>
      </c>
      <c r="D232" s="97" t="s">
        <v>318</v>
      </c>
      <c r="E232" s="612" t="s">
        <v>5863</v>
      </c>
      <c r="F232" s="673" t="s">
        <v>5864</v>
      </c>
      <c r="G232" s="231">
        <v>50.0</v>
      </c>
      <c r="H232" s="675"/>
      <c r="I232" s="178">
        <v>50.0</v>
      </c>
      <c r="J232" s="154" t="s">
        <v>607</v>
      </c>
      <c r="K232" s="104"/>
      <c r="L232" s="104"/>
      <c r="M232" s="104"/>
      <c r="N232" s="104"/>
      <c r="O232" s="104"/>
      <c r="P232" s="104"/>
      <c r="Q232" s="104"/>
      <c r="R232" s="104"/>
      <c r="S232" s="104"/>
      <c r="T232" s="104"/>
      <c r="U232" s="104"/>
      <c r="V232" s="104"/>
      <c r="W232" s="104"/>
      <c r="X232" s="104"/>
      <c r="Y232" s="104"/>
      <c r="Z232" s="104"/>
    </row>
    <row r="233" ht="11.25" customHeight="1">
      <c r="A233" s="135" t="s">
        <v>815</v>
      </c>
      <c r="B233" s="97" t="s">
        <v>574</v>
      </c>
      <c r="C233" s="135" t="s">
        <v>5852</v>
      </c>
      <c r="D233" s="91" t="s">
        <v>1071</v>
      </c>
      <c r="E233" s="612" t="s">
        <v>5853</v>
      </c>
      <c r="F233" s="673" t="s">
        <v>5865</v>
      </c>
      <c r="G233" s="231">
        <v>50.0</v>
      </c>
      <c r="H233" s="675"/>
      <c r="I233" s="178">
        <v>50.0</v>
      </c>
      <c r="J233" s="154" t="s">
        <v>607</v>
      </c>
      <c r="K233" s="104"/>
      <c r="L233" s="104"/>
      <c r="M233" s="104"/>
      <c r="N233" s="104"/>
      <c r="O233" s="104"/>
      <c r="P233" s="104"/>
      <c r="Q233" s="104"/>
      <c r="R233" s="104"/>
      <c r="S233" s="104"/>
      <c r="T233" s="104"/>
      <c r="U233" s="104"/>
      <c r="V233" s="104"/>
      <c r="W233" s="104"/>
      <c r="X233" s="104"/>
      <c r="Y233" s="104"/>
      <c r="Z233" s="104"/>
    </row>
    <row r="234" ht="11.25" customHeight="1">
      <c r="A234" s="135" t="s">
        <v>815</v>
      </c>
      <c r="B234" s="97" t="s">
        <v>574</v>
      </c>
      <c r="C234" s="135" t="s">
        <v>5866</v>
      </c>
      <c r="D234" s="91" t="s">
        <v>1071</v>
      </c>
      <c r="E234" s="612" t="s">
        <v>5850</v>
      </c>
      <c r="F234" s="170">
        <v>45523.0</v>
      </c>
      <c r="G234" s="231">
        <v>50.0</v>
      </c>
      <c r="H234" s="675"/>
      <c r="I234" s="178">
        <v>50.0</v>
      </c>
      <c r="J234" s="154" t="s">
        <v>607</v>
      </c>
      <c r="K234" s="104"/>
      <c r="L234" s="104"/>
      <c r="M234" s="104"/>
      <c r="N234" s="104"/>
      <c r="O234" s="104"/>
      <c r="P234" s="104"/>
      <c r="Q234" s="104"/>
      <c r="R234" s="104"/>
      <c r="S234" s="104"/>
      <c r="T234" s="104"/>
      <c r="U234" s="104"/>
      <c r="V234" s="104"/>
      <c r="W234" s="104"/>
      <c r="X234" s="104"/>
      <c r="Y234" s="104"/>
      <c r="Z234" s="104"/>
    </row>
    <row r="235" ht="11.25" customHeight="1">
      <c r="A235" s="135" t="s">
        <v>815</v>
      </c>
      <c r="B235" s="97" t="s">
        <v>574</v>
      </c>
      <c r="C235" s="135" t="s">
        <v>575</v>
      </c>
      <c r="D235" s="97" t="s">
        <v>1071</v>
      </c>
      <c r="E235" s="612" t="s">
        <v>5867</v>
      </c>
      <c r="F235" s="170">
        <v>45518.0</v>
      </c>
      <c r="G235" s="231">
        <v>50.0</v>
      </c>
      <c r="H235" s="675"/>
      <c r="I235" s="178">
        <v>50.0</v>
      </c>
      <c r="J235" s="154" t="s">
        <v>607</v>
      </c>
      <c r="K235" s="104"/>
      <c r="L235" s="104"/>
      <c r="M235" s="104"/>
      <c r="N235" s="104"/>
      <c r="O235" s="104"/>
      <c r="P235" s="104"/>
      <c r="Q235" s="104"/>
      <c r="R235" s="104"/>
      <c r="S235" s="104"/>
      <c r="T235" s="104"/>
      <c r="U235" s="104"/>
      <c r="V235" s="104"/>
      <c r="W235" s="104"/>
      <c r="X235" s="104"/>
      <c r="Y235" s="104"/>
      <c r="Z235" s="104"/>
    </row>
    <row r="236" ht="11.25" customHeight="1">
      <c r="A236" s="135" t="s">
        <v>815</v>
      </c>
      <c r="B236" s="97" t="s">
        <v>574</v>
      </c>
      <c r="C236" s="135" t="s">
        <v>5868</v>
      </c>
      <c r="D236" s="97" t="s">
        <v>318</v>
      </c>
      <c r="E236" s="612" t="s">
        <v>5869</v>
      </c>
      <c r="F236" s="673" t="s">
        <v>5854</v>
      </c>
      <c r="G236" s="231">
        <v>50.0</v>
      </c>
      <c r="H236" s="675"/>
      <c r="I236" s="178">
        <v>50.0</v>
      </c>
      <c r="J236" s="154" t="s">
        <v>607</v>
      </c>
      <c r="K236" s="104"/>
      <c r="L236" s="104"/>
      <c r="M236" s="104"/>
      <c r="N236" s="104"/>
      <c r="O236" s="104"/>
      <c r="P236" s="104"/>
      <c r="Q236" s="104"/>
      <c r="R236" s="104"/>
      <c r="S236" s="104"/>
      <c r="T236" s="104"/>
      <c r="U236" s="104"/>
      <c r="V236" s="104"/>
      <c r="W236" s="104"/>
      <c r="X236" s="104"/>
      <c r="Y236" s="104"/>
      <c r="Z236" s="104"/>
    </row>
    <row r="237" ht="11.25" customHeight="1">
      <c r="A237" s="135" t="s">
        <v>815</v>
      </c>
      <c r="B237" s="97" t="s">
        <v>574</v>
      </c>
      <c r="C237" s="135" t="s">
        <v>5870</v>
      </c>
      <c r="D237" s="97" t="s">
        <v>5871</v>
      </c>
      <c r="E237" s="612" t="s">
        <v>5872</v>
      </c>
      <c r="F237" s="673" t="s">
        <v>5873</v>
      </c>
      <c r="G237" s="231">
        <v>10.0</v>
      </c>
      <c r="H237" s="675"/>
      <c r="I237" s="178">
        <v>10.0</v>
      </c>
      <c r="J237" s="154" t="s">
        <v>607</v>
      </c>
      <c r="K237" s="104"/>
      <c r="L237" s="104"/>
      <c r="M237" s="104"/>
      <c r="N237" s="104"/>
      <c r="O237" s="104"/>
      <c r="P237" s="104"/>
      <c r="Q237" s="104"/>
      <c r="R237" s="104"/>
      <c r="S237" s="104"/>
      <c r="T237" s="104"/>
      <c r="U237" s="104"/>
      <c r="V237" s="104"/>
      <c r="W237" s="104"/>
      <c r="X237" s="104"/>
      <c r="Y237" s="104"/>
      <c r="Z237" s="104"/>
    </row>
    <row r="238" ht="11.25" customHeight="1">
      <c r="A238" s="135" t="s">
        <v>5874</v>
      </c>
      <c r="B238" s="97" t="s">
        <v>148</v>
      </c>
      <c r="C238" s="135" t="s">
        <v>3481</v>
      </c>
      <c r="D238" s="97" t="s">
        <v>3482</v>
      </c>
      <c r="E238" s="135" t="s">
        <v>5875</v>
      </c>
      <c r="F238" s="677" t="s">
        <v>5876</v>
      </c>
      <c r="G238" s="231" t="s">
        <v>5877</v>
      </c>
      <c r="H238" s="541">
        <v>1.0</v>
      </c>
      <c r="I238" s="178">
        <v>100.0</v>
      </c>
      <c r="J238" s="130" t="s">
        <v>2289</v>
      </c>
      <c r="K238" s="104"/>
      <c r="L238" s="104"/>
      <c r="M238" s="104"/>
      <c r="N238" s="104"/>
      <c r="O238" s="104"/>
      <c r="P238" s="104"/>
      <c r="Q238" s="104"/>
      <c r="R238" s="104"/>
      <c r="S238" s="104"/>
      <c r="T238" s="104"/>
      <c r="U238" s="104"/>
      <c r="V238" s="104"/>
      <c r="W238" s="104"/>
      <c r="X238" s="104"/>
      <c r="Y238" s="104"/>
      <c r="Z238" s="104"/>
    </row>
    <row r="239" ht="11.25" customHeight="1">
      <c r="A239" s="135" t="s">
        <v>5874</v>
      </c>
      <c r="B239" s="97" t="s">
        <v>148</v>
      </c>
      <c r="C239" s="135" t="s">
        <v>5878</v>
      </c>
      <c r="D239" s="91" t="s">
        <v>899</v>
      </c>
      <c r="E239" s="135" t="s">
        <v>5879</v>
      </c>
      <c r="F239" s="678" t="s">
        <v>5880</v>
      </c>
      <c r="G239" s="625" t="s">
        <v>5881</v>
      </c>
      <c r="H239" s="541">
        <v>6.0</v>
      </c>
      <c r="I239" s="178">
        <v>50.0</v>
      </c>
      <c r="J239" s="130" t="s">
        <v>2289</v>
      </c>
      <c r="K239" s="104"/>
      <c r="L239" s="104"/>
      <c r="M239" s="104"/>
      <c r="N239" s="104"/>
      <c r="O239" s="104"/>
      <c r="P239" s="104"/>
      <c r="Q239" s="104"/>
      <c r="R239" s="104"/>
      <c r="S239" s="104"/>
      <c r="T239" s="104"/>
      <c r="U239" s="104"/>
      <c r="V239" s="104"/>
      <c r="W239" s="104"/>
      <c r="X239" s="104"/>
      <c r="Y239" s="104"/>
      <c r="Z239" s="104"/>
    </row>
    <row r="240" ht="11.25" customHeight="1">
      <c r="A240" s="135" t="s">
        <v>5874</v>
      </c>
      <c r="B240" s="97" t="s">
        <v>148</v>
      </c>
      <c r="C240" s="135" t="s">
        <v>5878</v>
      </c>
      <c r="D240" s="97" t="s">
        <v>899</v>
      </c>
      <c r="E240" s="135" t="s">
        <v>5879</v>
      </c>
      <c r="F240" s="677" t="s">
        <v>5882</v>
      </c>
      <c r="G240" s="231" t="s">
        <v>5881</v>
      </c>
      <c r="H240" s="316">
        <v>6.0</v>
      </c>
      <c r="I240" s="178">
        <v>50.0</v>
      </c>
      <c r="J240" s="130" t="s">
        <v>2289</v>
      </c>
      <c r="K240" s="104"/>
      <c r="L240" s="104"/>
      <c r="M240" s="104"/>
      <c r="N240" s="104"/>
      <c r="O240" s="104"/>
      <c r="P240" s="104"/>
      <c r="Q240" s="104"/>
      <c r="R240" s="104"/>
      <c r="S240" s="104"/>
      <c r="T240" s="104"/>
      <c r="U240" s="104"/>
      <c r="V240" s="104"/>
      <c r="W240" s="104"/>
      <c r="X240" s="104"/>
      <c r="Y240" s="104"/>
      <c r="Z240" s="104"/>
    </row>
    <row r="241" ht="11.25" customHeight="1">
      <c r="A241" s="135" t="s">
        <v>5874</v>
      </c>
      <c r="B241" s="97" t="s">
        <v>148</v>
      </c>
      <c r="C241" s="135" t="s">
        <v>5883</v>
      </c>
      <c r="D241" s="97" t="s">
        <v>5884</v>
      </c>
      <c r="E241" s="135" t="s">
        <v>5885</v>
      </c>
      <c r="F241" s="677" t="s">
        <v>5886</v>
      </c>
      <c r="G241" s="231">
        <v>10.0</v>
      </c>
      <c r="H241" s="316" t="s">
        <v>828</v>
      </c>
      <c r="I241" s="178">
        <v>10.0</v>
      </c>
      <c r="J241" s="130" t="s">
        <v>2289</v>
      </c>
      <c r="K241" s="104"/>
      <c r="L241" s="104"/>
      <c r="M241" s="104"/>
      <c r="N241" s="104"/>
      <c r="O241" s="104"/>
      <c r="P241" s="104"/>
      <c r="Q241" s="104"/>
      <c r="R241" s="104"/>
      <c r="S241" s="104"/>
      <c r="T241" s="104"/>
      <c r="U241" s="104"/>
      <c r="V241" s="104"/>
      <c r="W241" s="104"/>
      <c r="X241" s="104"/>
      <c r="Y241" s="104"/>
      <c r="Z241" s="104"/>
    </row>
    <row r="242" ht="11.25" customHeight="1">
      <c r="A242" s="135" t="s">
        <v>5874</v>
      </c>
      <c r="B242" s="97" t="s">
        <v>148</v>
      </c>
      <c r="C242" s="135" t="s">
        <v>5887</v>
      </c>
      <c r="D242" s="97" t="s">
        <v>5888</v>
      </c>
      <c r="E242" s="135" t="s">
        <v>5889</v>
      </c>
      <c r="F242" s="677" t="s">
        <v>5890</v>
      </c>
      <c r="G242" s="231">
        <v>10.0</v>
      </c>
      <c r="H242" s="316" t="s">
        <v>828</v>
      </c>
      <c r="I242" s="178">
        <v>10.0</v>
      </c>
      <c r="J242" s="130" t="s">
        <v>2289</v>
      </c>
      <c r="K242" s="104"/>
      <c r="L242" s="104"/>
      <c r="M242" s="104"/>
      <c r="N242" s="104"/>
      <c r="O242" s="104"/>
      <c r="P242" s="104"/>
      <c r="Q242" s="104"/>
      <c r="R242" s="104"/>
      <c r="S242" s="104"/>
      <c r="T242" s="104"/>
      <c r="U242" s="104"/>
      <c r="V242" s="104"/>
      <c r="W242" s="104"/>
      <c r="X242" s="104"/>
      <c r="Y242" s="104"/>
      <c r="Z242" s="104"/>
    </row>
    <row r="243" ht="11.25" customHeight="1">
      <c r="A243" s="135" t="s">
        <v>5891</v>
      </c>
      <c r="B243" s="97" t="s">
        <v>148</v>
      </c>
      <c r="C243" s="135" t="s">
        <v>5892</v>
      </c>
      <c r="D243" s="97" t="s">
        <v>899</v>
      </c>
      <c r="E243" s="256" t="s">
        <v>5893</v>
      </c>
      <c r="F243" s="669">
        <v>45566.0</v>
      </c>
      <c r="G243" s="210">
        <v>50.0</v>
      </c>
      <c r="H243" s="558"/>
      <c r="I243" s="178">
        <v>50.0</v>
      </c>
      <c r="J243" s="154" t="s">
        <v>829</v>
      </c>
      <c r="K243" s="211"/>
      <c r="L243" s="211"/>
      <c r="M243" s="211"/>
      <c r="N243" s="211"/>
      <c r="O243" s="211"/>
      <c r="P243" s="211"/>
      <c r="Q243" s="211"/>
      <c r="R243" s="211"/>
      <c r="S243" s="211"/>
      <c r="T243" s="211"/>
      <c r="U243" s="211"/>
      <c r="V243" s="211"/>
      <c r="W243" s="211"/>
      <c r="X243" s="211"/>
      <c r="Y243" s="211"/>
      <c r="Z243" s="211"/>
    </row>
    <row r="244" ht="11.25" customHeight="1">
      <c r="A244" s="135" t="s">
        <v>5891</v>
      </c>
      <c r="B244" s="97" t="s">
        <v>5894</v>
      </c>
      <c r="C244" s="135" t="s">
        <v>5895</v>
      </c>
      <c r="D244" s="91" t="s">
        <v>5896</v>
      </c>
      <c r="E244" s="612" t="s">
        <v>5897</v>
      </c>
      <c r="F244" s="678">
        <v>45383.0</v>
      </c>
      <c r="G244" s="625">
        <v>50.0</v>
      </c>
      <c r="H244" s="671"/>
      <c r="I244" s="178">
        <v>50.0</v>
      </c>
      <c r="J244" s="154" t="s">
        <v>829</v>
      </c>
      <c r="K244" s="211"/>
      <c r="L244" s="211"/>
      <c r="M244" s="211"/>
      <c r="N244" s="211"/>
      <c r="O244" s="211"/>
      <c r="P244" s="211"/>
      <c r="Q244" s="211"/>
      <c r="R244" s="211"/>
      <c r="S244" s="211"/>
      <c r="T244" s="211"/>
      <c r="U244" s="211"/>
      <c r="V244" s="211"/>
      <c r="W244" s="211"/>
      <c r="X244" s="211"/>
      <c r="Y244" s="211"/>
      <c r="Z244" s="211"/>
    </row>
    <row r="245" ht="11.25" customHeight="1">
      <c r="A245" s="354" t="s">
        <v>2340</v>
      </c>
      <c r="B245" s="373" t="s">
        <v>148</v>
      </c>
      <c r="C245" s="354" t="s">
        <v>3481</v>
      </c>
      <c r="D245" s="373" t="s">
        <v>5898</v>
      </c>
      <c r="E245" s="679" t="s">
        <v>5899</v>
      </c>
      <c r="F245" s="680"/>
      <c r="G245" s="451" t="s">
        <v>5804</v>
      </c>
      <c r="H245" s="681" t="s">
        <v>5900</v>
      </c>
      <c r="I245" s="682">
        <v>100.0</v>
      </c>
      <c r="J245" s="154" t="s">
        <v>2340</v>
      </c>
      <c r="K245" s="104"/>
      <c r="L245" s="104"/>
      <c r="M245" s="104"/>
      <c r="N245" s="104"/>
      <c r="O245" s="104"/>
      <c r="P245" s="104"/>
      <c r="Q245" s="104"/>
      <c r="R245" s="104"/>
      <c r="S245" s="104"/>
      <c r="T245" s="104"/>
      <c r="U245" s="104"/>
      <c r="V245" s="104"/>
      <c r="W245" s="104"/>
      <c r="X245" s="104"/>
      <c r="Y245" s="104"/>
      <c r="Z245" s="104"/>
    </row>
    <row r="246" ht="11.25" customHeight="1">
      <c r="A246" s="135" t="s">
        <v>830</v>
      </c>
      <c r="B246" s="97" t="s">
        <v>148</v>
      </c>
      <c r="C246" s="135" t="s">
        <v>5901</v>
      </c>
      <c r="D246" s="97" t="s">
        <v>5902</v>
      </c>
      <c r="E246" s="612" t="s">
        <v>5903</v>
      </c>
      <c r="F246" s="192"/>
      <c r="G246" s="625">
        <v>50.0</v>
      </c>
      <c r="H246" s="541" t="s">
        <v>5476</v>
      </c>
      <c r="I246" s="187">
        <v>150.0</v>
      </c>
      <c r="J246" s="130" t="s">
        <v>835</v>
      </c>
      <c r="K246" s="104"/>
      <c r="L246" s="104"/>
      <c r="M246" s="104"/>
      <c r="N246" s="104"/>
      <c r="O246" s="104"/>
      <c r="P246" s="104"/>
      <c r="Q246" s="104"/>
      <c r="R246" s="104"/>
      <c r="S246" s="104"/>
      <c r="T246" s="104"/>
      <c r="U246" s="104"/>
      <c r="V246" s="104"/>
      <c r="W246" s="104"/>
      <c r="X246" s="104"/>
      <c r="Y246" s="104"/>
      <c r="Z246" s="104"/>
    </row>
    <row r="247" ht="11.25" customHeight="1">
      <c r="A247" s="135" t="s">
        <v>830</v>
      </c>
      <c r="B247" s="97" t="s">
        <v>148</v>
      </c>
      <c r="C247" s="135" t="s">
        <v>5904</v>
      </c>
      <c r="D247" s="97" t="s">
        <v>318</v>
      </c>
      <c r="E247" s="256" t="s">
        <v>5905</v>
      </c>
      <c r="F247" s="683">
        <v>45316.0</v>
      </c>
      <c r="G247" s="231">
        <v>10.0</v>
      </c>
      <c r="H247" s="541" t="s">
        <v>5476</v>
      </c>
      <c r="I247" s="187">
        <v>50.0</v>
      </c>
      <c r="J247" s="130" t="s">
        <v>835</v>
      </c>
      <c r="K247" s="104"/>
      <c r="L247" s="104"/>
      <c r="M247" s="104"/>
      <c r="N247" s="104"/>
      <c r="O247" s="104"/>
      <c r="P247" s="104"/>
      <c r="Q247" s="104"/>
      <c r="R247" s="104"/>
      <c r="S247" s="104"/>
      <c r="T247" s="104"/>
      <c r="U247" s="104"/>
      <c r="V247" s="104"/>
      <c r="W247" s="104"/>
      <c r="X247" s="104"/>
      <c r="Y247" s="104"/>
      <c r="Z247" s="104"/>
    </row>
    <row r="248" ht="11.25" customHeight="1">
      <c r="A248" s="135" t="s">
        <v>830</v>
      </c>
      <c r="B248" s="97" t="s">
        <v>148</v>
      </c>
      <c r="C248" s="135" t="s">
        <v>5906</v>
      </c>
      <c r="D248" s="177"/>
      <c r="E248" s="256" t="s">
        <v>5907</v>
      </c>
      <c r="F248" s="683">
        <v>45596.0</v>
      </c>
      <c r="G248" s="231">
        <v>10.0</v>
      </c>
      <c r="H248" s="541" t="s">
        <v>5476</v>
      </c>
      <c r="I248" s="187">
        <v>50.0</v>
      </c>
      <c r="J248" s="130" t="s">
        <v>835</v>
      </c>
      <c r="K248" s="104"/>
      <c r="L248" s="104"/>
      <c r="M248" s="104"/>
      <c r="N248" s="104"/>
      <c r="O248" s="104"/>
      <c r="P248" s="104"/>
      <c r="Q248" s="104"/>
      <c r="R248" s="104"/>
      <c r="S248" s="104"/>
      <c r="T248" s="104"/>
      <c r="U248" s="104"/>
      <c r="V248" s="104"/>
      <c r="W248" s="104"/>
      <c r="X248" s="104"/>
      <c r="Y248" s="104"/>
      <c r="Z248" s="104"/>
    </row>
    <row r="249" ht="11.25" customHeight="1">
      <c r="A249" s="135" t="s">
        <v>626</v>
      </c>
      <c r="B249" s="97" t="s">
        <v>148</v>
      </c>
      <c r="C249" s="135" t="s">
        <v>619</v>
      </c>
      <c r="D249" s="97" t="s">
        <v>1071</v>
      </c>
      <c r="E249" s="256" t="s">
        <v>5908</v>
      </c>
      <c r="F249" s="169" t="s">
        <v>5909</v>
      </c>
      <c r="G249" s="231" t="s">
        <v>5910</v>
      </c>
      <c r="H249" s="316" t="s">
        <v>5911</v>
      </c>
      <c r="I249" s="210">
        <v>250.0</v>
      </c>
      <c r="J249" s="130" t="s">
        <v>626</v>
      </c>
      <c r="K249" s="211"/>
      <c r="L249" s="211"/>
      <c r="M249" s="211"/>
      <c r="N249" s="211"/>
      <c r="O249" s="211"/>
      <c r="P249" s="211"/>
      <c r="Q249" s="211"/>
      <c r="R249" s="211"/>
      <c r="S249" s="211"/>
      <c r="T249" s="211"/>
      <c r="U249" s="211"/>
      <c r="V249" s="211"/>
      <c r="W249" s="211"/>
      <c r="X249" s="211"/>
      <c r="Y249" s="211"/>
      <c r="Z249" s="211"/>
    </row>
    <row r="250" ht="11.25" customHeight="1">
      <c r="A250" s="135" t="s">
        <v>626</v>
      </c>
      <c r="B250" s="97" t="s">
        <v>148</v>
      </c>
      <c r="C250" s="135" t="s">
        <v>5912</v>
      </c>
      <c r="D250" s="97" t="s">
        <v>1071</v>
      </c>
      <c r="E250" s="612" t="s">
        <v>5913</v>
      </c>
      <c r="F250" s="643" t="s">
        <v>5914</v>
      </c>
      <c r="G250" s="625" t="s">
        <v>5780</v>
      </c>
      <c r="H250" s="316" t="s">
        <v>5911</v>
      </c>
      <c r="I250" s="210">
        <v>50.0</v>
      </c>
      <c r="J250" s="130" t="s">
        <v>626</v>
      </c>
      <c r="K250" s="211"/>
      <c r="L250" s="211"/>
      <c r="M250" s="211"/>
      <c r="N250" s="211"/>
      <c r="O250" s="211"/>
      <c r="P250" s="211"/>
      <c r="Q250" s="211"/>
      <c r="R250" s="211"/>
      <c r="S250" s="211"/>
      <c r="T250" s="211"/>
      <c r="U250" s="211"/>
      <c r="V250" s="211"/>
      <c r="W250" s="211"/>
      <c r="X250" s="211"/>
      <c r="Y250" s="211"/>
      <c r="Z250" s="211"/>
    </row>
    <row r="251" ht="11.25" customHeight="1">
      <c r="A251" s="135" t="s">
        <v>626</v>
      </c>
      <c r="B251" s="97" t="s">
        <v>148</v>
      </c>
      <c r="C251" s="135" t="s">
        <v>5915</v>
      </c>
      <c r="D251" s="97" t="s">
        <v>1071</v>
      </c>
      <c r="E251" s="256" t="s">
        <v>5916</v>
      </c>
      <c r="F251" s="683" t="s">
        <v>5917</v>
      </c>
      <c r="G251" s="625" t="s">
        <v>5780</v>
      </c>
      <c r="H251" s="316" t="s">
        <v>5918</v>
      </c>
      <c r="I251" s="210">
        <v>50.0</v>
      </c>
      <c r="J251" s="130" t="s">
        <v>626</v>
      </c>
      <c r="K251" s="211"/>
      <c r="L251" s="211"/>
      <c r="M251" s="211"/>
      <c r="N251" s="211"/>
      <c r="O251" s="211"/>
      <c r="P251" s="211"/>
      <c r="Q251" s="211"/>
      <c r="R251" s="211"/>
      <c r="S251" s="211"/>
      <c r="T251" s="211"/>
      <c r="U251" s="211"/>
      <c r="V251" s="211"/>
      <c r="W251" s="211"/>
      <c r="X251" s="211"/>
      <c r="Y251" s="211"/>
      <c r="Z251" s="211"/>
    </row>
    <row r="252" ht="11.25" customHeight="1">
      <c r="A252" s="135" t="s">
        <v>3502</v>
      </c>
      <c r="B252" s="97" t="s">
        <v>148</v>
      </c>
      <c r="C252" s="135" t="s">
        <v>5472</v>
      </c>
      <c r="D252" s="97" t="s">
        <v>3040</v>
      </c>
      <c r="E252" s="135" t="s">
        <v>5919</v>
      </c>
      <c r="F252" s="169" t="s">
        <v>5920</v>
      </c>
      <c r="G252" s="231" t="s">
        <v>5475</v>
      </c>
      <c r="H252" s="316" t="s">
        <v>5767</v>
      </c>
      <c r="I252" s="178">
        <v>150.0</v>
      </c>
      <c r="J252" s="130" t="s">
        <v>630</v>
      </c>
      <c r="K252" s="104"/>
      <c r="L252" s="104"/>
      <c r="M252" s="104"/>
      <c r="N252" s="104"/>
      <c r="O252" s="104"/>
      <c r="P252" s="104"/>
      <c r="Q252" s="104"/>
      <c r="R252" s="104"/>
      <c r="S252" s="104"/>
      <c r="T252" s="104"/>
      <c r="U252" s="104"/>
      <c r="V252" s="104"/>
      <c r="W252" s="104"/>
      <c r="X252" s="104"/>
      <c r="Y252" s="104"/>
      <c r="Z252" s="104"/>
    </row>
    <row r="253" ht="11.25" customHeight="1">
      <c r="A253" s="135" t="s">
        <v>3502</v>
      </c>
      <c r="B253" s="97" t="s">
        <v>148</v>
      </c>
      <c r="C253" s="135" t="s">
        <v>5921</v>
      </c>
      <c r="D253" s="97" t="s">
        <v>3040</v>
      </c>
      <c r="E253" s="209" t="s">
        <v>5922</v>
      </c>
      <c r="F253" s="169" t="s">
        <v>5923</v>
      </c>
      <c r="G253" s="231" t="s">
        <v>5653</v>
      </c>
      <c r="H253" s="316" t="s">
        <v>5767</v>
      </c>
      <c r="I253" s="178">
        <v>50.0</v>
      </c>
      <c r="J253" s="130" t="s">
        <v>630</v>
      </c>
      <c r="K253" s="104"/>
      <c r="L253" s="104"/>
      <c r="M253" s="104"/>
      <c r="N253" s="104"/>
      <c r="O253" s="104"/>
      <c r="P253" s="104"/>
      <c r="Q253" s="104"/>
      <c r="R253" s="104"/>
      <c r="S253" s="104"/>
      <c r="T253" s="104"/>
      <c r="U253" s="104"/>
      <c r="V253" s="104"/>
      <c r="W253" s="104"/>
      <c r="X253" s="104"/>
      <c r="Y253" s="104"/>
      <c r="Z253" s="104"/>
    </row>
    <row r="254" ht="11.25" customHeight="1">
      <c r="A254" s="135" t="s">
        <v>3502</v>
      </c>
      <c r="B254" s="97" t="s">
        <v>148</v>
      </c>
      <c r="C254" s="135" t="s">
        <v>5924</v>
      </c>
      <c r="D254" s="97" t="s">
        <v>293</v>
      </c>
      <c r="E254" s="135" t="s">
        <v>5925</v>
      </c>
      <c r="F254" s="684" t="s">
        <v>5926</v>
      </c>
      <c r="G254" s="231" t="s">
        <v>5653</v>
      </c>
      <c r="H254" s="541" t="s">
        <v>5927</v>
      </c>
      <c r="I254" s="178">
        <v>50.0</v>
      </c>
      <c r="J254" s="130" t="s">
        <v>630</v>
      </c>
      <c r="K254" s="104"/>
      <c r="L254" s="104"/>
      <c r="M254" s="104"/>
      <c r="N254" s="104"/>
      <c r="O254" s="104"/>
      <c r="P254" s="104"/>
      <c r="Q254" s="104"/>
      <c r="R254" s="104"/>
      <c r="S254" s="104"/>
      <c r="T254" s="104"/>
      <c r="U254" s="104"/>
      <c r="V254" s="104"/>
      <c r="W254" s="104"/>
      <c r="X254" s="104"/>
      <c r="Y254" s="104"/>
      <c r="Z254" s="104"/>
    </row>
    <row r="255" ht="11.25" customHeight="1">
      <c r="A255" s="252" t="s">
        <v>5928</v>
      </c>
      <c r="B255" s="202" t="s">
        <v>148</v>
      </c>
      <c r="C255" s="252" t="s">
        <v>5929</v>
      </c>
      <c r="D255" s="202" t="s">
        <v>5930</v>
      </c>
      <c r="E255" s="685" t="s">
        <v>5931</v>
      </c>
      <c r="F255" s="686"/>
      <c r="G255" s="687">
        <v>50.0</v>
      </c>
      <c r="H255" s="366" t="s">
        <v>5932</v>
      </c>
      <c r="I255" s="280">
        <v>150.0</v>
      </c>
      <c r="J255" s="154" t="s">
        <v>649</v>
      </c>
      <c r="K255" s="104"/>
      <c r="L255" s="104"/>
      <c r="M255" s="104"/>
      <c r="N255" s="104"/>
      <c r="O255" s="104"/>
      <c r="P255" s="104"/>
      <c r="Q255" s="104"/>
      <c r="R255" s="104"/>
      <c r="S255" s="104"/>
      <c r="T255" s="104"/>
      <c r="U255" s="104"/>
      <c r="V255" s="104"/>
      <c r="W255" s="104"/>
      <c r="X255" s="104"/>
      <c r="Y255" s="104"/>
      <c r="Z255" s="104"/>
    </row>
    <row r="256" ht="11.25" customHeight="1">
      <c r="A256" s="252" t="s">
        <v>5928</v>
      </c>
      <c r="B256" s="202" t="s">
        <v>148</v>
      </c>
      <c r="C256" s="252" t="s">
        <v>5810</v>
      </c>
      <c r="D256" s="202" t="s">
        <v>5933</v>
      </c>
      <c r="E256" s="688" t="s">
        <v>5812</v>
      </c>
      <c r="F256" s="689"/>
      <c r="G256" s="687">
        <v>50.0</v>
      </c>
      <c r="H256" s="603" t="s">
        <v>5934</v>
      </c>
      <c r="I256" s="187">
        <v>200.0</v>
      </c>
      <c r="J256" s="154" t="s">
        <v>649</v>
      </c>
      <c r="K256" s="104"/>
      <c r="L256" s="104"/>
      <c r="M256" s="104"/>
      <c r="N256" s="104"/>
      <c r="O256" s="104"/>
      <c r="P256" s="104"/>
      <c r="Q256" s="104"/>
      <c r="R256" s="104"/>
      <c r="S256" s="104"/>
      <c r="T256" s="104"/>
      <c r="U256" s="104"/>
      <c r="V256" s="104"/>
      <c r="W256" s="104"/>
      <c r="X256" s="104"/>
      <c r="Y256" s="104"/>
      <c r="Z256" s="104"/>
    </row>
    <row r="257" ht="11.25" customHeight="1">
      <c r="A257" s="260" t="s">
        <v>5928</v>
      </c>
      <c r="B257" s="202" t="s">
        <v>148</v>
      </c>
      <c r="C257" s="252" t="s">
        <v>5935</v>
      </c>
      <c r="D257" s="567" t="s">
        <v>5936</v>
      </c>
      <c r="E257" s="690" t="s">
        <v>5937</v>
      </c>
      <c r="F257" s="686"/>
      <c r="G257" s="687">
        <v>50.0</v>
      </c>
      <c r="H257" s="366" t="s">
        <v>5932</v>
      </c>
      <c r="I257" s="280">
        <v>150.0</v>
      </c>
      <c r="J257" s="154" t="s">
        <v>649</v>
      </c>
      <c r="K257" s="104"/>
      <c r="L257" s="104"/>
      <c r="M257" s="104"/>
      <c r="N257" s="104"/>
      <c r="O257" s="104"/>
      <c r="P257" s="104"/>
      <c r="Q257" s="104"/>
      <c r="R257" s="104"/>
      <c r="S257" s="104"/>
      <c r="T257" s="104"/>
      <c r="U257" s="104"/>
      <c r="V257" s="104"/>
      <c r="W257" s="104"/>
      <c r="X257" s="104"/>
      <c r="Y257" s="104"/>
      <c r="Z257" s="104"/>
    </row>
    <row r="258" ht="11.25" customHeight="1">
      <c r="A258" s="252" t="s">
        <v>5938</v>
      </c>
      <c r="B258" s="202" t="s">
        <v>148</v>
      </c>
      <c r="C258" s="252" t="s">
        <v>3481</v>
      </c>
      <c r="D258" s="202" t="s">
        <v>5939</v>
      </c>
      <c r="E258" s="691" t="s">
        <v>5940</v>
      </c>
      <c r="F258" s="686"/>
      <c r="G258" s="687">
        <v>100.0</v>
      </c>
      <c r="H258" s="366">
        <v>2.0</v>
      </c>
      <c r="I258" s="280">
        <v>200.0</v>
      </c>
      <c r="J258" s="154" t="s">
        <v>649</v>
      </c>
      <c r="K258" s="104"/>
      <c r="L258" s="104"/>
      <c r="M258" s="104"/>
      <c r="N258" s="104"/>
      <c r="O258" s="104"/>
      <c r="P258" s="104"/>
      <c r="Q258" s="104"/>
      <c r="R258" s="104"/>
      <c r="S258" s="104"/>
      <c r="T258" s="104"/>
      <c r="U258" s="104"/>
      <c r="V258" s="104"/>
      <c r="W258" s="104"/>
      <c r="X258" s="104"/>
      <c r="Y258" s="104"/>
      <c r="Z258" s="104"/>
    </row>
    <row r="259" ht="11.25" customHeight="1">
      <c r="A259" s="260" t="s">
        <v>5928</v>
      </c>
      <c r="B259" s="261" t="s">
        <v>148</v>
      </c>
      <c r="C259" s="260" t="s">
        <v>5941</v>
      </c>
      <c r="D259" s="261" t="s">
        <v>5942</v>
      </c>
      <c r="E259" s="692" t="s">
        <v>5943</v>
      </c>
      <c r="F259" s="693"/>
      <c r="G259" s="694">
        <v>50.0</v>
      </c>
      <c r="H259" s="695" t="s">
        <v>5934</v>
      </c>
      <c r="I259" s="265">
        <v>200.0</v>
      </c>
      <c r="J259" s="154" t="s">
        <v>649</v>
      </c>
      <c r="K259" s="104"/>
      <c r="L259" s="104"/>
      <c r="M259" s="104"/>
      <c r="N259" s="104"/>
      <c r="O259" s="104"/>
      <c r="P259" s="104"/>
      <c r="Q259" s="104"/>
      <c r="R259" s="104"/>
      <c r="S259" s="104"/>
      <c r="T259" s="104"/>
      <c r="U259" s="104"/>
      <c r="V259" s="104"/>
      <c r="W259" s="104"/>
      <c r="X259" s="104"/>
      <c r="Y259" s="104"/>
      <c r="Z259" s="104"/>
    </row>
    <row r="260" ht="11.25" customHeight="1">
      <c r="A260" s="135" t="s">
        <v>658</v>
      </c>
      <c r="B260" s="97" t="s">
        <v>148</v>
      </c>
      <c r="C260" s="135" t="s">
        <v>5944</v>
      </c>
      <c r="D260" s="97" t="s">
        <v>899</v>
      </c>
      <c r="E260" s="256" t="s">
        <v>5945</v>
      </c>
      <c r="F260" s="696"/>
      <c r="G260" s="231">
        <v>100.0</v>
      </c>
      <c r="H260" s="613"/>
      <c r="I260" s="178">
        <v>100.0</v>
      </c>
      <c r="J260" s="130" t="s">
        <v>658</v>
      </c>
      <c r="K260" s="104"/>
      <c r="L260" s="104"/>
      <c r="M260" s="104"/>
      <c r="N260" s="104"/>
      <c r="O260" s="104"/>
      <c r="P260" s="104"/>
      <c r="Q260" s="104"/>
      <c r="R260" s="104"/>
      <c r="S260" s="104"/>
      <c r="T260" s="104"/>
      <c r="U260" s="104"/>
      <c r="V260" s="104"/>
      <c r="W260" s="104"/>
      <c r="X260" s="104"/>
      <c r="Y260" s="104"/>
      <c r="Z260" s="104"/>
    </row>
    <row r="261" ht="11.25" customHeight="1">
      <c r="A261" s="135" t="s">
        <v>658</v>
      </c>
      <c r="B261" s="97" t="s">
        <v>148</v>
      </c>
      <c r="C261" s="135" t="s">
        <v>5946</v>
      </c>
      <c r="D261" s="97" t="s">
        <v>899</v>
      </c>
      <c r="E261" s="612" t="s">
        <v>5947</v>
      </c>
      <c r="F261" s="132" t="s">
        <v>5948</v>
      </c>
      <c r="G261" s="503">
        <v>50.0</v>
      </c>
      <c r="H261" s="671"/>
      <c r="I261" s="178">
        <v>50.0</v>
      </c>
      <c r="J261" s="130" t="s">
        <v>658</v>
      </c>
      <c r="K261" s="104"/>
      <c r="L261" s="104"/>
      <c r="M261" s="104"/>
      <c r="N261" s="104"/>
      <c r="O261" s="104"/>
      <c r="P261" s="104"/>
      <c r="Q261" s="104"/>
      <c r="R261" s="104"/>
      <c r="S261" s="104"/>
      <c r="T261" s="104"/>
      <c r="U261" s="104"/>
      <c r="V261" s="104"/>
      <c r="W261" s="104"/>
      <c r="X261" s="104"/>
      <c r="Y261" s="104"/>
      <c r="Z261" s="104"/>
    </row>
    <row r="262" ht="11.25" customHeight="1">
      <c r="A262" s="135" t="s">
        <v>658</v>
      </c>
      <c r="B262" s="97" t="s">
        <v>148</v>
      </c>
      <c r="C262" s="135" t="s">
        <v>5857</v>
      </c>
      <c r="D262" s="97" t="s">
        <v>899</v>
      </c>
      <c r="E262" s="256" t="s">
        <v>5858</v>
      </c>
      <c r="F262" s="136" t="s">
        <v>5949</v>
      </c>
      <c r="G262" s="503">
        <v>50.0</v>
      </c>
      <c r="H262" s="613"/>
      <c r="I262" s="178">
        <v>50.0</v>
      </c>
      <c r="J262" s="130" t="s">
        <v>658</v>
      </c>
      <c r="K262" s="104"/>
      <c r="L262" s="104"/>
      <c r="M262" s="104"/>
      <c r="N262" s="104"/>
      <c r="O262" s="104"/>
      <c r="P262" s="104"/>
      <c r="Q262" s="104"/>
      <c r="R262" s="104"/>
      <c r="S262" s="104"/>
      <c r="T262" s="104"/>
      <c r="U262" s="104"/>
      <c r="V262" s="104"/>
      <c r="W262" s="104"/>
      <c r="X262" s="104"/>
      <c r="Y262" s="104"/>
      <c r="Z262" s="104"/>
    </row>
    <row r="263" ht="11.25" customHeight="1">
      <c r="A263" s="135" t="s">
        <v>658</v>
      </c>
      <c r="B263" s="97" t="s">
        <v>148</v>
      </c>
      <c r="C263" s="135" t="s">
        <v>619</v>
      </c>
      <c r="D263" s="97" t="s">
        <v>899</v>
      </c>
      <c r="E263" s="256" t="s">
        <v>5950</v>
      </c>
      <c r="F263" s="136" t="s">
        <v>5949</v>
      </c>
      <c r="G263" s="503">
        <v>50.0</v>
      </c>
      <c r="H263" s="613"/>
      <c r="I263" s="178">
        <v>50.0</v>
      </c>
      <c r="J263" s="130" t="s">
        <v>658</v>
      </c>
      <c r="K263" s="104"/>
      <c r="L263" s="104"/>
      <c r="M263" s="104"/>
      <c r="N263" s="104"/>
      <c r="O263" s="104"/>
      <c r="P263" s="104"/>
      <c r="Q263" s="104"/>
      <c r="R263" s="104"/>
      <c r="S263" s="104"/>
      <c r="T263" s="104"/>
      <c r="U263" s="104"/>
      <c r="V263" s="104"/>
      <c r="W263" s="104"/>
      <c r="X263" s="104"/>
      <c r="Y263" s="104"/>
      <c r="Z263" s="104"/>
    </row>
    <row r="264" ht="11.25" customHeight="1">
      <c r="A264" s="135" t="s">
        <v>658</v>
      </c>
      <c r="B264" s="97" t="s">
        <v>148</v>
      </c>
      <c r="C264" s="135" t="s">
        <v>5951</v>
      </c>
      <c r="D264" s="97" t="s">
        <v>318</v>
      </c>
      <c r="E264" s="256" t="s">
        <v>5952</v>
      </c>
      <c r="F264" s="697">
        <v>45323.0</v>
      </c>
      <c r="G264" s="503">
        <v>50.0</v>
      </c>
      <c r="H264" s="613"/>
      <c r="I264" s="178">
        <v>50.0</v>
      </c>
      <c r="J264" s="130" t="s">
        <v>658</v>
      </c>
      <c r="K264" s="104"/>
      <c r="L264" s="104"/>
      <c r="M264" s="104"/>
      <c r="N264" s="104"/>
      <c r="O264" s="104"/>
      <c r="P264" s="104"/>
      <c r="Q264" s="104"/>
      <c r="R264" s="104"/>
      <c r="S264" s="104"/>
      <c r="T264" s="104"/>
      <c r="U264" s="104"/>
      <c r="V264" s="104"/>
      <c r="W264" s="104"/>
      <c r="X264" s="104"/>
      <c r="Y264" s="104"/>
      <c r="Z264" s="104"/>
    </row>
    <row r="265" ht="11.25" customHeight="1">
      <c r="A265" s="135" t="s">
        <v>658</v>
      </c>
      <c r="B265" s="97" t="s">
        <v>148</v>
      </c>
      <c r="C265" s="135" t="s">
        <v>5953</v>
      </c>
      <c r="D265" s="97" t="s">
        <v>899</v>
      </c>
      <c r="E265" s="256" t="s">
        <v>5954</v>
      </c>
      <c r="F265" s="697">
        <v>45323.0</v>
      </c>
      <c r="G265" s="503">
        <v>50.0</v>
      </c>
      <c r="H265" s="613"/>
      <c r="I265" s="178">
        <v>50.0</v>
      </c>
      <c r="J265" s="130" t="s">
        <v>658</v>
      </c>
      <c r="K265" s="104"/>
      <c r="L265" s="104"/>
      <c r="M265" s="104"/>
      <c r="N265" s="104"/>
      <c r="O265" s="104"/>
      <c r="P265" s="104"/>
      <c r="Q265" s="104"/>
      <c r="R265" s="104"/>
      <c r="S265" s="104"/>
      <c r="T265" s="104"/>
      <c r="U265" s="104"/>
      <c r="V265" s="104"/>
      <c r="W265" s="104"/>
      <c r="X265" s="104"/>
      <c r="Y265" s="104"/>
      <c r="Z265" s="104"/>
    </row>
    <row r="266" ht="11.25" customHeight="1">
      <c r="A266" s="135" t="s">
        <v>658</v>
      </c>
      <c r="B266" s="97" t="s">
        <v>148</v>
      </c>
      <c r="C266" s="135" t="s">
        <v>5955</v>
      </c>
      <c r="D266" s="97" t="s">
        <v>899</v>
      </c>
      <c r="E266" s="256" t="s">
        <v>5956</v>
      </c>
      <c r="F266" s="697">
        <v>45323.0</v>
      </c>
      <c r="G266" s="503">
        <v>50.0</v>
      </c>
      <c r="H266" s="613"/>
      <c r="I266" s="178">
        <v>50.0</v>
      </c>
      <c r="J266" s="130" t="s">
        <v>658</v>
      </c>
      <c r="K266" s="104"/>
      <c r="L266" s="104"/>
      <c r="M266" s="104"/>
      <c r="N266" s="104"/>
      <c r="O266" s="104"/>
      <c r="P266" s="104"/>
      <c r="Q266" s="104"/>
      <c r="R266" s="104"/>
      <c r="S266" s="104"/>
      <c r="T266" s="104"/>
      <c r="U266" s="104"/>
      <c r="V266" s="104"/>
      <c r="W266" s="104"/>
      <c r="X266" s="104"/>
      <c r="Y266" s="104"/>
      <c r="Z266" s="104"/>
    </row>
    <row r="267" ht="11.25" customHeight="1">
      <c r="A267" s="135" t="s">
        <v>658</v>
      </c>
      <c r="B267" s="97" t="s">
        <v>148</v>
      </c>
      <c r="C267" s="135" t="s">
        <v>5957</v>
      </c>
      <c r="D267" s="97" t="s">
        <v>899</v>
      </c>
      <c r="E267" s="256" t="s">
        <v>5958</v>
      </c>
      <c r="F267" s="697">
        <v>45352.0</v>
      </c>
      <c r="G267" s="503">
        <v>50.0</v>
      </c>
      <c r="H267" s="613"/>
      <c r="I267" s="178">
        <v>50.0</v>
      </c>
      <c r="J267" s="130" t="s">
        <v>658</v>
      </c>
      <c r="K267" s="104"/>
      <c r="L267" s="104"/>
      <c r="M267" s="104"/>
      <c r="N267" s="104"/>
      <c r="O267" s="104"/>
      <c r="P267" s="104"/>
      <c r="Q267" s="104"/>
      <c r="R267" s="104"/>
      <c r="S267" s="104"/>
      <c r="T267" s="104"/>
      <c r="U267" s="104"/>
      <c r="V267" s="104"/>
      <c r="W267" s="104"/>
      <c r="X267" s="104"/>
      <c r="Y267" s="104"/>
      <c r="Z267" s="104"/>
    </row>
    <row r="268" ht="11.25" customHeight="1">
      <c r="A268" s="135" t="s">
        <v>658</v>
      </c>
      <c r="B268" s="97" t="s">
        <v>148</v>
      </c>
      <c r="C268" s="135" t="s">
        <v>5959</v>
      </c>
      <c r="D268" s="97" t="s">
        <v>899</v>
      </c>
      <c r="E268" s="256" t="s">
        <v>5960</v>
      </c>
      <c r="F268" s="697">
        <v>45352.0</v>
      </c>
      <c r="G268" s="503">
        <v>50.0</v>
      </c>
      <c r="H268" s="613"/>
      <c r="I268" s="178">
        <v>50.0</v>
      </c>
      <c r="J268" s="130" t="s">
        <v>658</v>
      </c>
      <c r="K268" s="104"/>
      <c r="L268" s="104"/>
      <c r="M268" s="104"/>
      <c r="N268" s="104"/>
      <c r="O268" s="104"/>
      <c r="P268" s="104"/>
      <c r="Q268" s="104"/>
      <c r="R268" s="104"/>
      <c r="S268" s="104"/>
      <c r="T268" s="104"/>
      <c r="U268" s="104"/>
      <c r="V268" s="104"/>
      <c r="W268" s="104"/>
      <c r="X268" s="104"/>
      <c r="Y268" s="104"/>
      <c r="Z268" s="104"/>
    </row>
    <row r="269" ht="11.25" customHeight="1">
      <c r="A269" s="135" t="s">
        <v>658</v>
      </c>
      <c r="B269" s="97" t="s">
        <v>148</v>
      </c>
      <c r="C269" s="135" t="s">
        <v>5961</v>
      </c>
      <c r="D269" s="97" t="s">
        <v>318</v>
      </c>
      <c r="E269" s="256" t="s">
        <v>5962</v>
      </c>
      <c r="F269" s="697">
        <v>45352.0</v>
      </c>
      <c r="G269" s="503">
        <v>50.0</v>
      </c>
      <c r="H269" s="613"/>
      <c r="I269" s="178">
        <v>50.0</v>
      </c>
      <c r="J269" s="130" t="s">
        <v>658</v>
      </c>
      <c r="K269" s="104"/>
      <c r="L269" s="104"/>
      <c r="M269" s="104"/>
      <c r="N269" s="104"/>
      <c r="O269" s="104"/>
      <c r="P269" s="104"/>
      <c r="Q269" s="104"/>
      <c r="R269" s="104"/>
      <c r="S269" s="104"/>
      <c r="T269" s="104"/>
      <c r="U269" s="104"/>
      <c r="V269" s="104"/>
      <c r="W269" s="104"/>
      <c r="X269" s="104"/>
      <c r="Y269" s="104"/>
      <c r="Z269" s="104"/>
    </row>
    <row r="270" ht="11.25" customHeight="1">
      <c r="A270" s="135" t="s">
        <v>658</v>
      </c>
      <c r="B270" s="97" t="s">
        <v>148</v>
      </c>
      <c r="C270" s="135" t="s">
        <v>5963</v>
      </c>
      <c r="D270" s="97" t="s">
        <v>899</v>
      </c>
      <c r="E270" s="256" t="s">
        <v>5964</v>
      </c>
      <c r="F270" s="697">
        <v>45352.0</v>
      </c>
      <c r="G270" s="503">
        <v>50.0</v>
      </c>
      <c r="H270" s="613"/>
      <c r="I270" s="178">
        <v>50.0</v>
      </c>
      <c r="J270" s="130" t="s">
        <v>658</v>
      </c>
      <c r="K270" s="104"/>
      <c r="L270" s="104"/>
      <c r="M270" s="104"/>
      <c r="N270" s="104"/>
      <c r="O270" s="104"/>
      <c r="P270" s="104"/>
      <c r="Q270" s="104"/>
      <c r="R270" s="104"/>
      <c r="S270" s="104"/>
      <c r="T270" s="104"/>
      <c r="U270" s="104"/>
      <c r="V270" s="104"/>
      <c r="W270" s="104"/>
      <c r="X270" s="104"/>
      <c r="Y270" s="104"/>
      <c r="Z270" s="104"/>
    </row>
    <row r="271" ht="11.25" customHeight="1">
      <c r="A271" s="135" t="s">
        <v>658</v>
      </c>
      <c r="B271" s="97" t="s">
        <v>148</v>
      </c>
      <c r="C271" s="135" t="s">
        <v>238</v>
      </c>
      <c r="D271" s="97" t="s">
        <v>318</v>
      </c>
      <c r="E271" s="256" t="s">
        <v>5965</v>
      </c>
      <c r="F271" s="697">
        <v>45352.0</v>
      </c>
      <c r="G271" s="503">
        <v>50.0</v>
      </c>
      <c r="H271" s="613"/>
      <c r="I271" s="178">
        <v>50.0</v>
      </c>
      <c r="J271" s="130" t="s">
        <v>658</v>
      </c>
      <c r="K271" s="104"/>
      <c r="L271" s="104"/>
      <c r="M271" s="104"/>
      <c r="N271" s="104"/>
      <c r="O271" s="104"/>
      <c r="P271" s="104"/>
      <c r="Q271" s="104"/>
      <c r="R271" s="104"/>
      <c r="S271" s="104"/>
      <c r="T271" s="104"/>
      <c r="U271" s="104"/>
      <c r="V271" s="104"/>
      <c r="W271" s="104"/>
      <c r="X271" s="104"/>
      <c r="Y271" s="104"/>
      <c r="Z271" s="104"/>
    </row>
    <row r="272" ht="11.25" customHeight="1">
      <c r="A272" s="135" t="s">
        <v>658</v>
      </c>
      <c r="B272" s="97" t="s">
        <v>148</v>
      </c>
      <c r="C272" s="135" t="s">
        <v>5966</v>
      </c>
      <c r="D272" s="97" t="s">
        <v>899</v>
      </c>
      <c r="E272" s="256" t="s">
        <v>5967</v>
      </c>
      <c r="F272" s="697">
        <v>45352.0</v>
      </c>
      <c r="G272" s="503">
        <v>50.0</v>
      </c>
      <c r="H272" s="613"/>
      <c r="I272" s="178">
        <v>50.0</v>
      </c>
      <c r="J272" s="130" t="s">
        <v>658</v>
      </c>
      <c r="K272" s="104"/>
      <c r="L272" s="104"/>
      <c r="M272" s="104"/>
      <c r="N272" s="104"/>
      <c r="O272" s="104"/>
      <c r="P272" s="104"/>
      <c r="Q272" s="104"/>
      <c r="R272" s="104"/>
      <c r="S272" s="104"/>
      <c r="T272" s="104"/>
      <c r="U272" s="104"/>
      <c r="V272" s="104"/>
      <c r="W272" s="104"/>
      <c r="X272" s="104"/>
      <c r="Y272" s="104"/>
      <c r="Z272" s="104"/>
    </row>
    <row r="273" ht="11.25" customHeight="1">
      <c r="A273" s="135" t="s">
        <v>658</v>
      </c>
      <c r="B273" s="97" t="s">
        <v>148</v>
      </c>
      <c r="C273" s="135" t="s">
        <v>5968</v>
      </c>
      <c r="D273" s="97" t="s">
        <v>899</v>
      </c>
      <c r="E273" s="256" t="s">
        <v>5969</v>
      </c>
      <c r="F273" s="697">
        <v>45383.0</v>
      </c>
      <c r="G273" s="503">
        <v>50.0</v>
      </c>
      <c r="H273" s="613"/>
      <c r="I273" s="178">
        <v>50.0</v>
      </c>
      <c r="J273" s="130" t="s">
        <v>658</v>
      </c>
      <c r="K273" s="104"/>
      <c r="L273" s="104"/>
      <c r="M273" s="104"/>
      <c r="N273" s="104"/>
      <c r="O273" s="104"/>
      <c r="P273" s="104"/>
      <c r="Q273" s="104"/>
      <c r="R273" s="104"/>
      <c r="S273" s="104"/>
      <c r="T273" s="104"/>
      <c r="U273" s="104"/>
      <c r="V273" s="104"/>
      <c r="W273" s="104"/>
      <c r="X273" s="104"/>
      <c r="Y273" s="104"/>
      <c r="Z273" s="104"/>
    </row>
    <row r="274" ht="11.25" customHeight="1">
      <c r="A274" s="135" t="s">
        <v>658</v>
      </c>
      <c r="B274" s="97" t="s">
        <v>148</v>
      </c>
      <c r="C274" s="135" t="s">
        <v>619</v>
      </c>
      <c r="D274" s="97" t="s">
        <v>899</v>
      </c>
      <c r="E274" s="256" t="s">
        <v>5950</v>
      </c>
      <c r="F274" s="697">
        <v>45383.0</v>
      </c>
      <c r="G274" s="503">
        <v>50.0</v>
      </c>
      <c r="H274" s="613"/>
      <c r="I274" s="178">
        <v>50.0</v>
      </c>
      <c r="J274" s="130" t="s">
        <v>658</v>
      </c>
      <c r="K274" s="104"/>
      <c r="L274" s="104"/>
      <c r="M274" s="104"/>
      <c r="N274" s="104"/>
      <c r="O274" s="104"/>
      <c r="P274" s="104"/>
      <c r="Q274" s="104"/>
      <c r="R274" s="104"/>
      <c r="S274" s="104"/>
      <c r="T274" s="104"/>
      <c r="U274" s="104"/>
      <c r="V274" s="104"/>
      <c r="W274" s="104"/>
      <c r="X274" s="104"/>
      <c r="Y274" s="104"/>
      <c r="Z274" s="104"/>
    </row>
    <row r="275" ht="11.25" customHeight="1">
      <c r="A275" s="135" t="s">
        <v>658</v>
      </c>
      <c r="B275" s="97" t="s">
        <v>148</v>
      </c>
      <c r="C275" s="135" t="s">
        <v>5970</v>
      </c>
      <c r="D275" s="97" t="s">
        <v>899</v>
      </c>
      <c r="E275" s="698" t="s">
        <v>5971</v>
      </c>
      <c r="F275" s="697">
        <v>45444.0</v>
      </c>
      <c r="G275" s="503">
        <v>50.0</v>
      </c>
      <c r="H275" s="613"/>
      <c r="I275" s="178">
        <v>50.0</v>
      </c>
      <c r="J275" s="130" t="s">
        <v>658</v>
      </c>
      <c r="K275" s="104"/>
      <c r="L275" s="104"/>
      <c r="M275" s="104"/>
      <c r="N275" s="104"/>
      <c r="O275" s="104"/>
      <c r="P275" s="104"/>
      <c r="Q275" s="104"/>
      <c r="R275" s="104"/>
      <c r="S275" s="104"/>
      <c r="T275" s="104"/>
      <c r="U275" s="104"/>
      <c r="V275" s="104"/>
      <c r="W275" s="104"/>
      <c r="X275" s="104"/>
      <c r="Y275" s="104"/>
      <c r="Z275" s="104"/>
    </row>
    <row r="276" ht="11.25" customHeight="1">
      <c r="A276" s="135" t="s">
        <v>658</v>
      </c>
      <c r="B276" s="97" t="s">
        <v>148</v>
      </c>
      <c r="C276" s="135" t="s">
        <v>5972</v>
      </c>
      <c r="D276" s="97" t="s">
        <v>899</v>
      </c>
      <c r="E276" s="256" t="s">
        <v>5956</v>
      </c>
      <c r="F276" s="697">
        <v>45444.0</v>
      </c>
      <c r="G276" s="503">
        <v>50.0</v>
      </c>
      <c r="H276" s="613"/>
      <c r="I276" s="178">
        <v>50.0</v>
      </c>
      <c r="J276" s="130" t="s">
        <v>658</v>
      </c>
      <c r="K276" s="104"/>
      <c r="L276" s="104"/>
      <c r="M276" s="104"/>
      <c r="N276" s="104"/>
      <c r="O276" s="104"/>
      <c r="P276" s="104"/>
      <c r="Q276" s="104"/>
      <c r="R276" s="104"/>
      <c r="S276" s="104"/>
      <c r="T276" s="104"/>
      <c r="U276" s="104"/>
      <c r="V276" s="104"/>
      <c r="W276" s="104"/>
      <c r="X276" s="104"/>
      <c r="Y276" s="104"/>
      <c r="Z276" s="104"/>
    </row>
    <row r="277" ht="11.25" customHeight="1">
      <c r="A277" s="135" t="s">
        <v>658</v>
      </c>
      <c r="B277" s="97" t="s">
        <v>148</v>
      </c>
      <c r="C277" s="135" t="s">
        <v>5970</v>
      </c>
      <c r="D277" s="97" t="s">
        <v>899</v>
      </c>
      <c r="E277" s="256" t="s">
        <v>5971</v>
      </c>
      <c r="F277" s="697">
        <v>45474.0</v>
      </c>
      <c r="G277" s="503">
        <v>50.0</v>
      </c>
      <c r="H277" s="613"/>
      <c r="I277" s="178">
        <v>50.0</v>
      </c>
      <c r="J277" s="130" t="s">
        <v>658</v>
      </c>
      <c r="K277" s="104"/>
      <c r="L277" s="104"/>
      <c r="M277" s="104"/>
      <c r="N277" s="104"/>
      <c r="O277" s="104"/>
      <c r="P277" s="104"/>
      <c r="Q277" s="104"/>
      <c r="R277" s="104"/>
      <c r="S277" s="104"/>
      <c r="T277" s="104"/>
      <c r="U277" s="104"/>
      <c r="V277" s="104"/>
      <c r="W277" s="104"/>
      <c r="X277" s="104"/>
      <c r="Y277" s="104"/>
      <c r="Z277" s="104"/>
    </row>
    <row r="278" ht="11.25" customHeight="1">
      <c r="A278" s="135" t="s">
        <v>658</v>
      </c>
      <c r="B278" s="97" t="s">
        <v>148</v>
      </c>
      <c r="C278" s="135" t="s">
        <v>5973</v>
      </c>
      <c r="D278" s="97" t="s">
        <v>899</v>
      </c>
      <c r="E278" s="256" t="s">
        <v>5974</v>
      </c>
      <c r="F278" s="697">
        <v>45474.0</v>
      </c>
      <c r="G278" s="503">
        <v>50.0</v>
      </c>
      <c r="H278" s="613"/>
      <c r="I278" s="178">
        <v>50.0</v>
      </c>
      <c r="J278" s="130" t="s">
        <v>658</v>
      </c>
      <c r="K278" s="104"/>
      <c r="L278" s="104"/>
      <c r="M278" s="104"/>
      <c r="N278" s="104"/>
      <c r="O278" s="104"/>
      <c r="P278" s="104"/>
      <c r="Q278" s="104"/>
      <c r="R278" s="104"/>
      <c r="S278" s="104"/>
      <c r="T278" s="104"/>
      <c r="U278" s="104"/>
      <c r="V278" s="104"/>
      <c r="W278" s="104"/>
      <c r="X278" s="104"/>
      <c r="Y278" s="104"/>
      <c r="Z278" s="104"/>
    </row>
    <row r="279" ht="11.25" customHeight="1">
      <c r="A279" s="135" t="s">
        <v>658</v>
      </c>
      <c r="B279" s="97" t="s">
        <v>148</v>
      </c>
      <c r="C279" s="135" t="s">
        <v>5700</v>
      </c>
      <c r="D279" s="97" t="s">
        <v>899</v>
      </c>
      <c r="E279" s="256" t="s">
        <v>5702</v>
      </c>
      <c r="F279" s="697">
        <v>45474.0</v>
      </c>
      <c r="G279" s="503">
        <v>50.0</v>
      </c>
      <c r="H279" s="613"/>
      <c r="I279" s="178">
        <v>50.0</v>
      </c>
      <c r="J279" s="130" t="s">
        <v>658</v>
      </c>
      <c r="K279" s="104"/>
      <c r="L279" s="104"/>
      <c r="M279" s="104"/>
      <c r="N279" s="104"/>
      <c r="O279" s="104"/>
      <c r="P279" s="104"/>
      <c r="Q279" s="104"/>
      <c r="R279" s="104"/>
      <c r="S279" s="104"/>
      <c r="T279" s="104"/>
      <c r="U279" s="104"/>
      <c r="V279" s="104"/>
      <c r="W279" s="104"/>
      <c r="X279" s="104"/>
      <c r="Y279" s="104"/>
      <c r="Z279" s="104"/>
    </row>
    <row r="280" ht="11.25" customHeight="1">
      <c r="A280" s="135" t="s">
        <v>658</v>
      </c>
      <c r="B280" s="97" t="s">
        <v>148</v>
      </c>
      <c r="C280" s="135" t="s">
        <v>5975</v>
      </c>
      <c r="D280" s="97" t="s">
        <v>899</v>
      </c>
      <c r="E280" s="256" t="s">
        <v>5976</v>
      </c>
      <c r="F280" s="697">
        <v>45505.0</v>
      </c>
      <c r="G280" s="503">
        <v>50.0</v>
      </c>
      <c r="H280" s="613"/>
      <c r="I280" s="178">
        <v>50.0</v>
      </c>
      <c r="J280" s="130" t="s">
        <v>658</v>
      </c>
      <c r="K280" s="104"/>
      <c r="L280" s="104"/>
      <c r="M280" s="104"/>
      <c r="N280" s="104"/>
      <c r="O280" s="104"/>
      <c r="P280" s="104"/>
      <c r="Q280" s="104"/>
      <c r="R280" s="104"/>
      <c r="S280" s="104"/>
      <c r="T280" s="104"/>
      <c r="U280" s="104"/>
      <c r="V280" s="104"/>
      <c r="W280" s="104"/>
      <c r="X280" s="104"/>
      <c r="Y280" s="104"/>
      <c r="Z280" s="104"/>
    </row>
    <row r="281" ht="11.25" customHeight="1">
      <c r="A281" s="135" t="s">
        <v>658</v>
      </c>
      <c r="B281" s="97" t="s">
        <v>148</v>
      </c>
      <c r="C281" s="135" t="s">
        <v>5977</v>
      </c>
      <c r="D281" s="97" t="s">
        <v>899</v>
      </c>
      <c r="E281" s="256" t="s">
        <v>5978</v>
      </c>
      <c r="F281" s="697">
        <v>45505.0</v>
      </c>
      <c r="G281" s="503">
        <v>50.0</v>
      </c>
      <c r="H281" s="613"/>
      <c r="I281" s="178">
        <v>50.0</v>
      </c>
      <c r="J281" s="130" t="s">
        <v>658</v>
      </c>
      <c r="K281" s="104"/>
      <c r="L281" s="104"/>
      <c r="M281" s="104"/>
      <c r="N281" s="104"/>
      <c r="O281" s="104"/>
      <c r="P281" s="104"/>
      <c r="Q281" s="104"/>
      <c r="R281" s="104"/>
      <c r="S281" s="104"/>
      <c r="T281" s="104"/>
      <c r="U281" s="104"/>
      <c r="V281" s="104"/>
      <c r="W281" s="104"/>
      <c r="X281" s="104"/>
      <c r="Y281" s="104"/>
      <c r="Z281" s="104"/>
    </row>
    <row r="282" ht="11.25" customHeight="1">
      <c r="A282" s="135" t="s">
        <v>658</v>
      </c>
      <c r="B282" s="97" t="s">
        <v>148</v>
      </c>
      <c r="C282" s="135" t="s">
        <v>5979</v>
      </c>
      <c r="D282" s="97" t="s">
        <v>318</v>
      </c>
      <c r="E282" s="256" t="s">
        <v>5980</v>
      </c>
      <c r="F282" s="697">
        <v>45505.0</v>
      </c>
      <c r="G282" s="503">
        <v>50.0</v>
      </c>
      <c r="H282" s="613"/>
      <c r="I282" s="178">
        <v>50.0</v>
      </c>
      <c r="J282" s="130" t="s">
        <v>658</v>
      </c>
      <c r="K282" s="104"/>
      <c r="L282" s="104"/>
      <c r="M282" s="104"/>
      <c r="N282" s="104"/>
      <c r="O282" s="104"/>
      <c r="P282" s="104"/>
      <c r="Q282" s="104"/>
      <c r="R282" s="104"/>
      <c r="S282" s="104"/>
      <c r="T282" s="104"/>
      <c r="U282" s="104"/>
      <c r="V282" s="104"/>
      <c r="W282" s="104"/>
      <c r="X282" s="104"/>
      <c r="Y282" s="104"/>
      <c r="Z282" s="104"/>
    </row>
    <row r="283" ht="11.25" customHeight="1">
      <c r="A283" s="135" t="s">
        <v>658</v>
      </c>
      <c r="B283" s="97" t="s">
        <v>148</v>
      </c>
      <c r="C283" s="135" t="s">
        <v>5981</v>
      </c>
      <c r="D283" s="97" t="s">
        <v>899</v>
      </c>
      <c r="E283" s="256" t="s">
        <v>5982</v>
      </c>
      <c r="F283" s="697">
        <v>45505.0</v>
      </c>
      <c r="G283" s="503">
        <v>50.0</v>
      </c>
      <c r="H283" s="613"/>
      <c r="I283" s="178">
        <v>50.0</v>
      </c>
      <c r="J283" s="130" t="s">
        <v>658</v>
      </c>
      <c r="K283" s="104"/>
      <c r="L283" s="104"/>
      <c r="M283" s="104"/>
      <c r="N283" s="104"/>
      <c r="O283" s="104"/>
      <c r="P283" s="104"/>
      <c r="Q283" s="104"/>
      <c r="R283" s="104"/>
      <c r="S283" s="104"/>
      <c r="T283" s="104"/>
      <c r="U283" s="104"/>
      <c r="V283" s="104"/>
      <c r="W283" s="104"/>
      <c r="X283" s="104"/>
      <c r="Y283" s="104"/>
      <c r="Z283" s="104"/>
    </row>
    <row r="284" ht="11.25" customHeight="1">
      <c r="A284" s="135" t="s">
        <v>658</v>
      </c>
      <c r="B284" s="97" t="s">
        <v>148</v>
      </c>
      <c r="C284" s="135" t="s">
        <v>5983</v>
      </c>
      <c r="D284" s="97" t="s">
        <v>899</v>
      </c>
      <c r="E284" s="256" t="s">
        <v>5984</v>
      </c>
      <c r="F284" s="697">
        <v>45505.0</v>
      </c>
      <c r="G284" s="503">
        <v>50.0</v>
      </c>
      <c r="H284" s="613"/>
      <c r="I284" s="178">
        <v>50.0</v>
      </c>
      <c r="J284" s="130" t="s">
        <v>658</v>
      </c>
      <c r="K284" s="104"/>
      <c r="L284" s="104"/>
      <c r="M284" s="104"/>
      <c r="N284" s="104"/>
      <c r="O284" s="104"/>
      <c r="P284" s="104"/>
      <c r="Q284" s="104"/>
      <c r="R284" s="104"/>
      <c r="S284" s="104"/>
      <c r="T284" s="104"/>
      <c r="U284" s="104"/>
      <c r="V284" s="104"/>
      <c r="W284" s="104"/>
      <c r="X284" s="104"/>
      <c r="Y284" s="104"/>
      <c r="Z284" s="104"/>
    </row>
    <row r="285" ht="11.25" customHeight="1">
      <c r="A285" s="135" t="s">
        <v>658</v>
      </c>
      <c r="B285" s="97" t="s">
        <v>148</v>
      </c>
      <c r="C285" s="135" t="s">
        <v>238</v>
      </c>
      <c r="D285" s="97" t="s">
        <v>899</v>
      </c>
      <c r="E285" s="256" t="s">
        <v>5965</v>
      </c>
      <c r="F285" s="697">
        <v>45505.0</v>
      </c>
      <c r="G285" s="503">
        <v>50.0</v>
      </c>
      <c r="H285" s="613"/>
      <c r="I285" s="503">
        <v>50.0</v>
      </c>
      <c r="J285" s="130" t="s">
        <v>658</v>
      </c>
      <c r="K285" s="104"/>
      <c r="L285" s="104"/>
      <c r="M285" s="104"/>
      <c r="N285" s="104"/>
      <c r="O285" s="104"/>
      <c r="P285" s="104"/>
      <c r="Q285" s="104"/>
      <c r="R285" s="104"/>
      <c r="S285" s="104"/>
      <c r="T285" s="104"/>
      <c r="U285" s="104"/>
      <c r="V285" s="104"/>
      <c r="W285" s="104"/>
      <c r="X285" s="104"/>
      <c r="Y285" s="104"/>
      <c r="Z285" s="104"/>
    </row>
    <row r="286" ht="11.25" customHeight="1">
      <c r="A286" s="135" t="s">
        <v>658</v>
      </c>
      <c r="B286" s="97" t="s">
        <v>148</v>
      </c>
      <c r="C286" s="135" t="s">
        <v>5985</v>
      </c>
      <c r="D286" s="97" t="s">
        <v>899</v>
      </c>
      <c r="E286" s="256" t="s">
        <v>5986</v>
      </c>
      <c r="F286" s="697">
        <v>45505.0</v>
      </c>
      <c r="G286" s="503">
        <v>50.0</v>
      </c>
      <c r="H286" s="613"/>
      <c r="I286" s="503">
        <v>50.0</v>
      </c>
      <c r="J286" s="130" t="s">
        <v>658</v>
      </c>
      <c r="K286" s="104"/>
      <c r="L286" s="104"/>
      <c r="M286" s="104"/>
      <c r="N286" s="104"/>
      <c r="O286" s="104"/>
      <c r="P286" s="104"/>
      <c r="Q286" s="104"/>
      <c r="R286" s="104"/>
      <c r="S286" s="104"/>
      <c r="T286" s="104"/>
      <c r="U286" s="104"/>
      <c r="V286" s="104"/>
      <c r="W286" s="104"/>
      <c r="X286" s="104"/>
      <c r="Y286" s="104"/>
      <c r="Z286" s="104"/>
    </row>
    <row r="287" ht="11.25" customHeight="1">
      <c r="A287" s="135" t="s">
        <v>658</v>
      </c>
      <c r="B287" s="97" t="s">
        <v>148</v>
      </c>
      <c r="C287" s="135" t="s">
        <v>5973</v>
      </c>
      <c r="D287" s="97" t="s">
        <v>899</v>
      </c>
      <c r="E287" s="256" t="s">
        <v>5974</v>
      </c>
      <c r="F287" s="697">
        <v>45536.0</v>
      </c>
      <c r="G287" s="503">
        <v>50.0</v>
      </c>
      <c r="H287" s="613"/>
      <c r="I287" s="503">
        <v>50.0</v>
      </c>
      <c r="J287" s="130" t="s">
        <v>658</v>
      </c>
      <c r="K287" s="104"/>
      <c r="L287" s="104"/>
      <c r="M287" s="104"/>
      <c r="N287" s="104"/>
      <c r="O287" s="104"/>
      <c r="P287" s="104"/>
      <c r="Q287" s="104"/>
      <c r="R287" s="104"/>
      <c r="S287" s="104"/>
      <c r="T287" s="104"/>
      <c r="U287" s="104"/>
      <c r="V287" s="104"/>
      <c r="W287" s="104"/>
      <c r="X287" s="104"/>
      <c r="Y287" s="104"/>
      <c r="Z287" s="104"/>
    </row>
    <row r="288" ht="11.25" customHeight="1">
      <c r="A288" s="135" t="s">
        <v>658</v>
      </c>
      <c r="B288" s="97" t="s">
        <v>148</v>
      </c>
      <c r="C288" s="135" t="s">
        <v>5987</v>
      </c>
      <c r="D288" s="97" t="s">
        <v>899</v>
      </c>
      <c r="E288" s="256" t="s">
        <v>5988</v>
      </c>
      <c r="F288" s="697">
        <v>45536.0</v>
      </c>
      <c r="G288" s="503">
        <v>50.0</v>
      </c>
      <c r="H288" s="613"/>
      <c r="I288" s="503">
        <v>50.0</v>
      </c>
      <c r="J288" s="130" t="s">
        <v>658</v>
      </c>
      <c r="K288" s="104"/>
      <c r="L288" s="104"/>
      <c r="M288" s="104"/>
      <c r="N288" s="104"/>
      <c r="O288" s="104"/>
      <c r="P288" s="104"/>
      <c r="Q288" s="104"/>
      <c r="R288" s="104"/>
      <c r="S288" s="104"/>
      <c r="T288" s="104"/>
      <c r="U288" s="104"/>
      <c r="V288" s="104"/>
      <c r="W288" s="104"/>
      <c r="X288" s="104"/>
      <c r="Y288" s="104"/>
      <c r="Z288" s="104"/>
    </row>
    <row r="289" ht="11.25" customHeight="1">
      <c r="A289" s="135" t="s">
        <v>658</v>
      </c>
      <c r="B289" s="97" t="s">
        <v>148</v>
      </c>
      <c r="C289" s="135" t="s">
        <v>5975</v>
      </c>
      <c r="D289" s="97" t="s">
        <v>899</v>
      </c>
      <c r="E289" s="256" t="s">
        <v>5976</v>
      </c>
      <c r="F289" s="697">
        <v>45536.0</v>
      </c>
      <c r="G289" s="503">
        <v>50.0</v>
      </c>
      <c r="H289" s="613"/>
      <c r="I289" s="503">
        <v>50.0</v>
      </c>
      <c r="J289" s="130" t="s">
        <v>658</v>
      </c>
      <c r="K289" s="104"/>
      <c r="L289" s="104"/>
      <c r="M289" s="104"/>
      <c r="N289" s="104"/>
      <c r="O289" s="104"/>
      <c r="P289" s="104"/>
      <c r="Q289" s="104"/>
      <c r="R289" s="104"/>
      <c r="S289" s="104"/>
      <c r="T289" s="104"/>
      <c r="U289" s="104"/>
      <c r="V289" s="104"/>
      <c r="W289" s="104"/>
      <c r="X289" s="104"/>
      <c r="Y289" s="104"/>
      <c r="Z289" s="104"/>
    </row>
    <row r="290" ht="11.25" customHeight="1">
      <c r="A290" s="135" t="s">
        <v>658</v>
      </c>
      <c r="B290" s="97" t="s">
        <v>148</v>
      </c>
      <c r="C290" s="135" t="s">
        <v>238</v>
      </c>
      <c r="D290" s="97" t="s">
        <v>318</v>
      </c>
      <c r="E290" s="256" t="s">
        <v>5965</v>
      </c>
      <c r="F290" s="697">
        <v>45566.0</v>
      </c>
      <c r="G290" s="503">
        <v>50.0</v>
      </c>
      <c r="H290" s="613"/>
      <c r="I290" s="503">
        <v>50.0</v>
      </c>
      <c r="J290" s="130" t="s">
        <v>658</v>
      </c>
      <c r="K290" s="104"/>
      <c r="L290" s="104"/>
      <c r="M290" s="104"/>
      <c r="N290" s="104"/>
      <c r="O290" s="104"/>
      <c r="P290" s="104"/>
      <c r="Q290" s="104"/>
      <c r="R290" s="104"/>
      <c r="S290" s="104"/>
      <c r="T290" s="104"/>
      <c r="U290" s="104"/>
      <c r="V290" s="104"/>
      <c r="W290" s="104"/>
      <c r="X290" s="104"/>
      <c r="Y290" s="104"/>
      <c r="Z290" s="104"/>
    </row>
    <row r="291" ht="11.25" customHeight="1">
      <c r="A291" s="135" t="s">
        <v>658</v>
      </c>
      <c r="B291" s="97" t="s">
        <v>148</v>
      </c>
      <c r="C291" s="135" t="s">
        <v>5700</v>
      </c>
      <c r="D291" s="97" t="s">
        <v>899</v>
      </c>
      <c r="E291" s="256" t="s">
        <v>5702</v>
      </c>
      <c r="F291" s="136" t="s">
        <v>5989</v>
      </c>
      <c r="G291" s="503">
        <v>50.0</v>
      </c>
      <c r="H291" s="613"/>
      <c r="I291" s="503">
        <v>50.0</v>
      </c>
      <c r="J291" s="130" t="s">
        <v>658</v>
      </c>
      <c r="K291" s="104"/>
      <c r="L291" s="104"/>
      <c r="M291" s="104"/>
      <c r="N291" s="104"/>
      <c r="O291" s="104"/>
      <c r="P291" s="104"/>
      <c r="Q291" s="104"/>
      <c r="R291" s="104"/>
      <c r="S291" s="104"/>
      <c r="T291" s="104"/>
      <c r="U291" s="104"/>
      <c r="V291" s="104"/>
      <c r="W291" s="104"/>
      <c r="X291" s="104"/>
      <c r="Y291" s="104"/>
      <c r="Z291" s="104"/>
    </row>
    <row r="292" ht="11.25" customHeight="1">
      <c r="A292" s="135" t="s">
        <v>658</v>
      </c>
      <c r="B292" s="97" t="s">
        <v>148</v>
      </c>
      <c r="C292" s="135" t="s">
        <v>266</v>
      </c>
      <c r="D292" s="97" t="s">
        <v>899</v>
      </c>
      <c r="E292" s="256" t="s">
        <v>5990</v>
      </c>
      <c r="F292" s="136" t="s">
        <v>5989</v>
      </c>
      <c r="G292" s="503">
        <v>50.0</v>
      </c>
      <c r="H292" s="613"/>
      <c r="I292" s="503">
        <v>50.0</v>
      </c>
      <c r="J292" s="130" t="s">
        <v>658</v>
      </c>
      <c r="K292" s="104"/>
      <c r="L292" s="104"/>
      <c r="M292" s="104"/>
      <c r="N292" s="104"/>
      <c r="O292" s="104"/>
      <c r="P292" s="104"/>
      <c r="Q292" s="104"/>
      <c r="R292" s="104"/>
      <c r="S292" s="104"/>
      <c r="T292" s="104"/>
      <c r="U292" s="104"/>
      <c r="V292" s="104"/>
      <c r="W292" s="104"/>
      <c r="X292" s="104"/>
      <c r="Y292" s="104"/>
      <c r="Z292" s="104"/>
    </row>
    <row r="293" ht="11.25" customHeight="1">
      <c r="A293" s="135" t="s">
        <v>658</v>
      </c>
      <c r="B293" s="97" t="s">
        <v>148</v>
      </c>
      <c r="C293" s="135" t="s">
        <v>5983</v>
      </c>
      <c r="D293" s="97" t="s">
        <v>899</v>
      </c>
      <c r="E293" s="256" t="s">
        <v>5984</v>
      </c>
      <c r="F293" s="136" t="s">
        <v>5989</v>
      </c>
      <c r="G293" s="503">
        <v>50.0</v>
      </c>
      <c r="H293" s="613"/>
      <c r="I293" s="503">
        <v>50.0</v>
      </c>
      <c r="J293" s="130" t="s">
        <v>658</v>
      </c>
      <c r="K293" s="104"/>
      <c r="L293" s="104"/>
      <c r="M293" s="104"/>
      <c r="N293" s="104"/>
      <c r="O293" s="104"/>
      <c r="P293" s="104"/>
      <c r="Q293" s="104"/>
      <c r="R293" s="104"/>
      <c r="S293" s="104"/>
      <c r="T293" s="104"/>
      <c r="U293" s="104"/>
      <c r="V293" s="104"/>
      <c r="W293" s="104"/>
      <c r="X293" s="104"/>
      <c r="Y293" s="104"/>
      <c r="Z293" s="104"/>
    </row>
    <row r="294" ht="11.25" customHeight="1">
      <c r="A294" s="135" t="s">
        <v>658</v>
      </c>
      <c r="B294" s="97" t="s">
        <v>148</v>
      </c>
      <c r="C294" s="135" t="s">
        <v>238</v>
      </c>
      <c r="D294" s="97" t="s">
        <v>318</v>
      </c>
      <c r="E294" s="256" t="s">
        <v>5965</v>
      </c>
      <c r="F294" s="136" t="s">
        <v>5989</v>
      </c>
      <c r="G294" s="503">
        <v>50.0</v>
      </c>
      <c r="H294" s="613"/>
      <c r="I294" s="503">
        <v>50.0</v>
      </c>
      <c r="J294" s="130" t="s">
        <v>658</v>
      </c>
      <c r="K294" s="104"/>
      <c r="L294" s="104"/>
      <c r="M294" s="104"/>
      <c r="N294" s="104"/>
      <c r="O294" s="104"/>
      <c r="P294" s="104"/>
      <c r="Q294" s="104"/>
      <c r="R294" s="104"/>
      <c r="S294" s="104"/>
      <c r="T294" s="104"/>
      <c r="U294" s="104"/>
      <c r="V294" s="104"/>
      <c r="W294" s="104"/>
      <c r="X294" s="104"/>
      <c r="Y294" s="104"/>
      <c r="Z294" s="104"/>
    </row>
    <row r="295" ht="11.25" customHeight="1">
      <c r="A295" s="135" t="s">
        <v>658</v>
      </c>
      <c r="B295" s="97" t="s">
        <v>148</v>
      </c>
      <c r="C295" s="135" t="s">
        <v>5991</v>
      </c>
      <c r="D295" s="97" t="s">
        <v>318</v>
      </c>
      <c r="E295" s="256" t="s">
        <v>5992</v>
      </c>
      <c r="F295" s="697">
        <v>45627.0</v>
      </c>
      <c r="G295" s="503">
        <v>50.0</v>
      </c>
      <c r="H295" s="613"/>
      <c r="I295" s="503">
        <v>50.0</v>
      </c>
      <c r="J295" s="130" t="s">
        <v>658</v>
      </c>
      <c r="K295" s="104"/>
      <c r="L295" s="104"/>
      <c r="M295" s="104"/>
      <c r="N295" s="104"/>
      <c r="O295" s="104"/>
      <c r="P295" s="104"/>
      <c r="Q295" s="104"/>
      <c r="R295" s="104"/>
      <c r="S295" s="104"/>
      <c r="T295" s="104"/>
      <c r="U295" s="104"/>
      <c r="V295" s="104"/>
      <c r="W295" s="104"/>
      <c r="X295" s="104"/>
      <c r="Y295" s="104"/>
      <c r="Z295" s="104"/>
    </row>
    <row r="296" ht="11.25" customHeight="1">
      <c r="A296" s="135" t="s">
        <v>658</v>
      </c>
      <c r="B296" s="97" t="s">
        <v>148</v>
      </c>
      <c r="C296" s="313" t="s">
        <v>5968</v>
      </c>
      <c r="D296" s="97" t="s">
        <v>899</v>
      </c>
      <c r="E296" s="256" t="s">
        <v>5969</v>
      </c>
      <c r="F296" s="697">
        <v>45627.0</v>
      </c>
      <c r="G296" s="503">
        <v>50.0</v>
      </c>
      <c r="H296" s="613"/>
      <c r="I296" s="503">
        <v>50.0</v>
      </c>
      <c r="J296" s="130" t="s">
        <v>658</v>
      </c>
      <c r="K296" s="104"/>
      <c r="L296" s="104"/>
      <c r="M296" s="104"/>
      <c r="N296" s="104"/>
      <c r="O296" s="104"/>
      <c r="P296" s="104"/>
      <c r="Q296" s="104"/>
      <c r="R296" s="104"/>
      <c r="S296" s="104"/>
      <c r="T296" s="104"/>
      <c r="U296" s="104"/>
      <c r="V296" s="104"/>
      <c r="W296" s="104"/>
      <c r="X296" s="104"/>
      <c r="Y296" s="104"/>
      <c r="Z296" s="104"/>
    </row>
    <row r="297" ht="11.25" customHeight="1">
      <c r="A297" s="135" t="s">
        <v>658</v>
      </c>
      <c r="B297" s="97" t="s">
        <v>148</v>
      </c>
      <c r="C297" s="135" t="s">
        <v>5993</v>
      </c>
      <c r="D297" s="97" t="s">
        <v>899</v>
      </c>
      <c r="E297" s="256" t="s">
        <v>5994</v>
      </c>
      <c r="F297" s="697">
        <v>45627.0</v>
      </c>
      <c r="G297" s="503">
        <v>50.0</v>
      </c>
      <c r="H297" s="613"/>
      <c r="I297" s="503">
        <v>50.0</v>
      </c>
      <c r="J297" s="130" t="s">
        <v>658</v>
      </c>
      <c r="K297" s="104"/>
      <c r="L297" s="104"/>
      <c r="M297" s="104"/>
      <c r="N297" s="104"/>
      <c r="O297" s="104"/>
      <c r="P297" s="104"/>
      <c r="Q297" s="104"/>
      <c r="R297" s="104"/>
      <c r="S297" s="104"/>
      <c r="T297" s="104"/>
      <c r="U297" s="104"/>
      <c r="V297" s="104"/>
      <c r="W297" s="104"/>
      <c r="X297" s="104"/>
      <c r="Y297" s="104"/>
      <c r="Z297" s="104"/>
    </row>
    <row r="298" ht="11.25" customHeight="1">
      <c r="A298" s="135" t="s">
        <v>189</v>
      </c>
      <c r="B298" s="97" t="s">
        <v>148</v>
      </c>
      <c r="C298" s="135" t="s">
        <v>5995</v>
      </c>
      <c r="D298" s="97" t="s">
        <v>1071</v>
      </c>
      <c r="E298" s="135" t="s">
        <v>5996</v>
      </c>
      <c r="F298" s="699"/>
      <c r="G298" s="231">
        <v>150.0</v>
      </c>
      <c r="H298" s="316" t="s">
        <v>5997</v>
      </c>
      <c r="I298" s="221">
        <v>150.0</v>
      </c>
      <c r="J298" s="154" t="s">
        <v>667</v>
      </c>
      <c r="K298" s="104"/>
      <c r="L298" s="104"/>
      <c r="M298" s="104"/>
      <c r="N298" s="104"/>
      <c r="O298" s="104"/>
      <c r="P298" s="104"/>
      <c r="Q298" s="104"/>
      <c r="R298" s="104"/>
      <c r="S298" s="104"/>
      <c r="T298" s="104"/>
      <c r="U298" s="104"/>
      <c r="V298" s="104"/>
      <c r="W298" s="104"/>
      <c r="X298" s="104"/>
      <c r="Y298" s="104"/>
      <c r="Z298" s="104"/>
    </row>
    <row r="299" ht="11.25" customHeight="1">
      <c r="A299" s="135" t="s">
        <v>189</v>
      </c>
      <c r="B299" s="97" t="s">
        <v>148</v>
      </c>
      <c r="C299" s="135" t="s">
        <v>5998</v>
      </c>
      <c r="D299" s="91" t="s">
        <v>293</v>
      </c>
      <c r="E299" s="90" t="s">
        <v>5812</v>
      </c>
      <c r="F299" s="700"/>
      <c r="G299" s="625">
        <v>200.0</v>
      </c>
      <c r="H299" s="541" t="s">
        <v>5434</v>
      </c>
      <c r="I299" s="221">
        <v>200.0</v>
      </c>
      <c r="J299" s="154" t="s">
        <v>667</v>
      </c>
      <c r="K299" s="104"/>
      <c r="L299" s="104"/>
      <c r="M299" s="104"/>
      <c r="N299" s="104"/>
      <c r="O299" s="104"/>
      <c r="P299" s="104"/>
      <c r="Q299" s="104"/>
      <c r="R299" s="104"/>
      <c r="S299" s="104"/>
      <c r="T299" s="104"/>
      <c r="U299" s="104"/>
      <c r="V299" s="104"/>
      <c r="W299" s="104"/>
      <c r="X299" s="104"/>
      <c r="Y299" s="104"/>
      <c r="Z299" s="104"/>
    </row>
    <row r="300" ht="11.25" customHeight="1">
      <c r="A300" s="135" t="s">
        <v>189</v>
      </c>
      <c r="B300" s="97" t="s">
        <v>148</v>
      </c>
      <c r="C300" s="135" t="s">
        <v>5999</v>
      </c>
      <c r="D300" s="97" t="s">
        <v>1071</v>
      </c>
      <c r="E300" s="256" t="s">
        <v>6000</v>
      </c>
      <c r="F300" s="683" t="s">
        <v>6001</v>
      </c>
      <c r="G300" s="231">
        <v>10.0</v>
      </c>
      <c r="H300" s="613"/>
      <c r="I300" s="221">
        <f t="shared" ref="I300:I313" si="1">G300*5</f>
        <v>50</v>
      </c>
      <c r="J300" s="154" t="s">
        <v>667</v>
      </c>
      <c r="K300" s="104"/>
      <c r="L300" s="104"/>
      <c r="M300" s="104"/>
      <c r="N300" s="104"/>
      <c r="O300" s="104"/>
      <c r="P300" s="104"/>
      <c r="Q300" s="104"/>
      <c r="R300" s="104"/>
      <c r="S300" s="104"/>
      <c r="T300" s="104"/>
      <c r="U300" s="104"/>
      <c r="V300" s="104"/>
      <c r="W300" s="104"/>
      <c r="X300" s="104"/>
      <c r="Y300" s="104"/>
      <c r="Z300" s="104"/>
    </row>
    <row r="301" ht="11.25" customHeight="1">
      <c r="A301" s="135" t="s">
        <v>189</v>
      </c>
      <c r="B301" s="97" t="s">
        <v>148</v>
      </c>
      <c r="C301" s="135" t="s">
        <v>6002</v>
      </c>
      <c r="D301" s="97" t="s">
        <v>1071</v>
      </c>
      <c r="E301" s="135" t="s">
        <v>6003</v>
      </c>
      <c r="F301" s="683" t="s">
        <v>6004</v>
      </c>
      <c r="G301" s="231">
        <v>10.0</v>
      </c>
      <c r="H301" s="613"/>
      <c r="I301" s="221">
        <f t="shared" si="1"/>
        <v>50</v>
      </c>
      <c r="J301" s="154" t="s">
        <v>667</v>
      </c>
      <c r="K301" s="104"/>
      <c r="L301" s="104"/>
      <c r="M301" s="104"/>
      <c r="N301" s="104"/>
      <c r="O301" s="104"/>
      <c r="P301" s="104"/>
      <c r="Q301" s="104"/>
      <c r="R301" s="104"/>
      <c r="S301" s="104"/>
      <c r="T301" s="104"/>
      <c r="U301" s="104"/>
      <c r="V301" s="104"/>
      <c r="W301" s="104"/>
      <c r="X301" s="104"/>
      <c r="Y301" s="104"/>
      <c r="Z301" s="104"/>
    </row>
    <row r="302" ht="11.25" customHeight="1">
      <c r="A302" s="135" t="s">
        <v>189</v>
      </c>
      <c r="B302" s="97" t="s">
        <v>148</v>
      </c>
      <c r="C302" s="135" t="s">
        <v>6005</v>
      </c>
      <c r="D302" s="91" t="s">
        <v>293</v>
      </c>
      <c r="E302" s="256" t="s">
        <v>6006</v>
      </c>
      <c r="F302" s="672">
        <v>45343.0</v>
      </c>
      <c r="G302" s="231">
        <v>10.0</v>
      </c>
      <c r="H302" s="613"/>
      <c r="I302" s="221">
        <f t="shared" si="1"/>
        <v>50</v>
      </c>
      <c r="J302" s="154" t="s">
        <v>667</v>
      </c>
      <c r="K302" s="104"/>
      <c r="L302" s="104"/>
      <c r="M302" s="104"/>
      <c r="N302" s="104"/>
      <c r="O302" s="104"/>
      <c r="P302" s="104"/>
      <c r="Q302" s="104"/>
      <c r="R302" s="104"/>
      <c r="S302" s="104"/>
      <c r="T302" s="104"/>
      <c r="U302" s="104"/>
      <c r="V302" s="104"/>
      <c r="W302" s="104"/>
      <c r="X302" s="104"/>
      <c r="Y302" s="104"/>
      <c r="Z302" s="104"/>
    </row>
    <row r="303" ht="11.25" customHeight="1">
      <c r="A303" s="135" t="s">
        <v>189</v>
      </c>
      <c r="B303" s="97" t="s">
        <v>148</v>
      </c>
      <c r="C303" s="135" t="s">
        <v>660</v>
      </c>
      <c r="D303" s="97" t="s">
        <v>1071</v>
      </c>
      <c r="E303" s="135" t="s">
        <v>6007</v>
      </c>
      <c r="F303" s="683" t="s">
        <v>6008</v>
      </c>
      <c r="G303" s="231">
        <v>10.0</v>
      </c>
      <c r="H303" s="613"/>
      <c r="I303" s="221">
        <f t="shared" si="1"/>
        <v>50</v>
      </c>
      <c r="J303" s="154" t="s">
        <v>667</v>
      </c>
      <c r="K303" s="104"/>
      <c r="L303" s="104"/>
      <c r="M303" s="104"/>
      <c r="N303" s="104"/>
      <c r="O303" s="104"/>
      <c r="P303" s="104"/>
      <c r="Q303" s="104"/>
      <c r="R303" s="104"/>
      <c r="S303" s="104"/>
      <c r="T303" s="104"/>
      <c r="U303" s="104"/>
      <c r="V303" s="104"/>
      <c r="W303" s="104"/>
      <c r="X303" s="104"/>
      <c r="Y303" s="104"/>
      <c r="Z303" s="104"/>
    </row>
    <row r="304" ht="11.25" customHeight="1">
      <c r="A304" s="135" t="s">
        <v>189</v>
      </c>
      <c r="B304" s="97" t="s">
        <v>148</v>
      </c>
      <c r="C304" s="135" t="s">
        <v>6009</v>
      </c>
      <c r="D304" s="97" t="s">
        <v>1071</v>
      </c>
      <c r="E304" s="135" t="s">
        <v>6010</v>
      </c>
      <c r="F304" s="683" t="s">
        <v>6011</v>
      </c>
      <c r="G304" s="231">
        <v>10.0</v>
      </c>
      <c r="H304" s="613"/>
      <c r="I304" s="221">
        <f t="shared" si="1"/>
        <v>50</v>
      </c>
      <c r="J304" s="154" t="s">
        <v>667</v>
      </c>
      <c r="K304" s="104"/>
      <c r="L304" s="104"/>
      <c r="M304" s="104"/>
      <c r="N304" s="104"/>
      <c r="O304" s="104"/>
      <c r="P304" s="104"/>
      <c r="Q304" s="104"/>
      <c r="R304" s="104"/>
      <c r="S304" s="104"/>
      <c r="T304" s="104"/>
      <c r="U304" s="104"/>
      <c r="V304" s="104"/>
      <c r="W304" s="104"/>
      <c r="X304" s="104"/>
      <c r="Y304" s="104"/>
      <c r="Z304" s="104"/>
    </row>
    <row r="305" ht="11.25" customHeight="1">
      <c r="A305" s="135" t="s">
        <v>189</v>
      </c>
      <c r="B305" s="97" t="s">
        <v>148</v>
      </c>
      <c r="C305" s="135" t="s">
        <v>6012</v>
      </c>
      <c r="D305" s="97" t="s">
        <v>1071</v>
      </c>
      <c r="E305" s="135" t="s">
        <v>6013</v>
      </c>
      <c r="F305" s="683" t="s">
        <v>6014</v>
      </c>
      <c r="G305" s="231">
        <v>10.0</v>
      </c>
      <c r="H305" s="613"/>
      <c r="I305" s="221">
        <f t="shared" si="1"/>
        <v>50</v>
      </c>
      <c r="J305" s="154" t="s">
        <v>667</v>
      </c>
      <c r="K305" s="104"/>
      <c r="L305" s="104"/>
      <c r="M305" s="104"/>
      <c r="N305" s="104"/>
      <c r="O305" s="104"/>
      <c r="P305" s="104"/>
      <c r="Q305" s="104"/>
      <c r="R305" s="104"/>
      <c r="S305" s="104"/>
      <c r="T305" s="104"/>
      <c r="U305" s="104"/>
      <c r="V305" s="104"/>
      <c r="W305" s="104"/>
      <c r="X305" s="104"/>
      <c r="Y305" s="104"/>
      <c r="Z305" s="104"/>
    </row>
    <row r="306" ht="11.25" customHeight="1">
      <c r="A306" s="135" t="s">
        <v>189</v>
      </c>
      <c r="B306" s="97" t="s">
        <v>148</v>
      </c>
      <c r="C306" s="135" t="s">
        <v>6015</v>
      </c>
      <c r="D306" s="97" t="s">
        <v>1071</v>
      </c>
      <c r="E306" s="256" t="s">
        <v>6016</v>
      </c>
      <c r="F306" s="683" t="s">
        <v>6017</v>
      </c>
      <c r="G306" s="231">
        <v>10.0</v>
      </c>
      <c r="H306" s="613"/>
      <c r="I306" s="221">
        <f t="shared" si="1"/>
        <v>50</v>
      </c>
      <c r="J306" s="154" t="s">
        <v>667</v>
      </c>
      <c r="K306" s="104"/>
      <c r="L306" s="104"/>
      <c r="M306" s="104"/>
      <c r="N306" s="104"/>
      <c r="O306" s="104"/>
      <c r="P306" s="104"/>
      <c r="Q306" s="104"/>
      <c r="R306" s="104"/>
      <c r="S306" s="104"/>
      <c r="T306" s="104"/>
      <c r="U306" s="104"/>
      <c r="V306" s="104"/>
      <c r="W306" s="104"/>
      <c r="X306" s="104"/>
      <c r="Y306" s="104"/>
      <c r="Z306" s="104"/>
    </row>
    <row r="307" ht="11.25" customHeight="1">
      <c r="A307" s="135" t="s">
        <v>189</v>
      </c>
      <c r="B307" s="97" t="s">
        <v>148</v>
      </c>
      <c r="C307" s="135" t="s">
        <v>6002</v>
      </c>
      <c r="D307" s="97" t="s">
        <v>1071</v>
      </c>
      <c r="E307" s="135" t="s">
        <v>6003</v>
      </c>
      <c r="F307" s="683" t="s">
        <v>6018</v>
      </c>
      <c r="G307" s="231">
        <v>10.0</v>
      </c>
      <c r="H307" s="613"/>
      <c r="I307" s="221">
        <f t="shared" si="1"/>
        <v>50</v>
      </c>
      <c r="J307" s="154" t="s">
        <v>667</v>
      </c>
      <c r="K307" s="104"/>
      <c r="L307" s="104"/>
      <c r="M307" s="104"/>
      <c r="N307" s="104"/>
      <c r="O307" s="104"/>
      <c r="P307" s="104"/>
      <c r="Q307" s="104"/>
      <c r="R307" s="104"/>
      <c r="S307" s="104"/>
      <c r="T307" s="104"/>
      <c r="U307" s="104"/>
      <c r="V307" s="104"/>
      <c r="W307" s="104"/>
      <c r="X307" s="104"/>
      <c r="Y307" s="104"/>
      <c r="Z307" s="104"/>
    </row>
    <row r="308" ht="11.25" customHeight="1">
      <c r="A308" s="135" t="s">
        <v>189</v>
      </c>
      <c r="B308" s="97" t="s">
        <v>148</v>
      </c>
      <c r="C308" s="135" t="s">
        <v>6019</v>
      </c>
      <c r="D308" s="97" t="s">
        <v>1071</v>
      </c>
      <c r="E308" s="135" t="s">
        <v>6020</v>
      </c>
      <c r="F308" s="672">
        <v>45524.0</v>
      </c>
      <c r="G308" s="231">
        <v>10.0</v>
      </c>
      <c r="H308" s="613"/>
      <c r="I308" s="221">
        <f t="shared" si="1"/>
        <v>50</v>
      </c>
      <c r="J308" s="154" t="s">
        <v>667</v>
      </c>
      <c r="K308" s="104"/>
      <c r="L308" s="104"/>
      <c r="M308" s="104"/>
      <c r="N308" s="104"/>
      <c r="O308" s="104"/>
      <c r="P308" s="104"/>
      <c r="Q308" s="104"/>
      <c r="R308" s="104"/>
      <c r="S308" s="104"/>
      <c r="T308" s="104"/>
      <c r="U308" s="104"/>
      <c r="V308" s="104"/>
      <c r="W308" s="104"/>
      <c r="X308" s="104"/>
      <c r="Y308" s="104"/>
      <c r="Z308" s="104"/>
    </row>
    <row r="309" ht="11.25" customHeight="1">
      <c r="A309" s="135" t="s">
        <v>189</v>
      </c>
      <c r="B309" s="97" t="s">
        <v>148</v>
      </c>
      <c r="C309" s="135" t="s">
        <v>6009</v>
      </c>
      <c r="D309" s="97" t="s">
        <v>1071</v>
      </c>
      <c r="E309" s="135" t="s">
        <v>6010</v>
      </c>
      <c r="F309" s="683" t="s">
        <v>6021</v>
      </c>
      <c r="G309" s="231">
        <v>10.0</v>
      </c>
      <c r="H309" s="613"/>
      <c r="I309" s="221">
        <f t="shared" si="1"/>
        <v>50</v>
      </c>
      <c r="J309" s="154" t="s">
        <v>667</v>
      </c>
      <c r="K309" s="104"/>
      <c r="L309" s="104"/>
      <c r="M309" s="104"/>
      <c r="N309" s="104"/>
      <c r="O309" s="104"/>
      <c r="P309" s="104"/>
      <c r="Q309" s="104"/>
      <c r="R309" s="104"/>
      <c r="S309" s="104"/>
      <c r="T309" s="104"/>
      <c r="U309" s="104"/>
      <c r="V309" s="104"/>
      <c r="W309" s="104"/>
      <c r="X309" s="104"/>
      <c r="Y309" s="104"/>
      <c r="Z309" s="104"/>
    </row>
    <row r="310" ht="11.25" customHeight="1">
      <c r="A310" s="135" t="s">
        <v>189</v>
      </c>
      <c r="B310" s="97" t="s">
        <v>148</v>
      </c>
      <c r="C310" s="135" t="s">
        <v>5999</v>
      </c>
      <c r="D310" s="97" t="s">
        <v>1071</v>
      </c>
      <c r="E310" s="256" t="s">
        <v>6000</v>
      </c>
      <c r="F310" s="683" t="s">
        <v>6022</v>
      </c>
      <c r="G310" s="231">
        <v>10.0</v>
      </c>
      <c r="H310" s="613"/>
      <c r="I310" s="221">
        <f t="shared" si="1"/>
        <v>50</v>
      </c>
      <c r="J310" s="154" t="s">
        <v>667</v>
      </c>
      <c r="K310" s="104"/>
      <c r="L310" s="104"/>
      <c r="M310" s="104"/>
      <c r="N310" s="104"/>
      <c r="O310" s="104"/>
      <c r="P310" s="104"/>
      <c r="Q310" s="104"/>
      <c r="R310" s="104"/>
      <c r="S310" s="104"/>
      <c r="T310" s="104"/>
      <c r="U310" s="104"/>
      <c r="V310" s="104"/>
      <c r="W310" s="104"/>
      <c r="X310" s="104"/>
      <c r="Y310" s="104"/>
      <c r="Z310" s="104"/>
    </row>
    <row r="311" ht="11.25" customHeight="1">
      <c r="A311" s="135" t="s">
        <v>189</v>
      </c>
      <c r="B311" s="97" t="s">
        <v>148</v>
      </c>
      <c r="C311" s="135" t="s">
        <v>660</v>
      </c>
      <c r="D311" s="97" t="s">
        <v>1071</v>
      </c>
      <c r="E311" s="135" t="s">
        <v>6007</v>
      </c>
      <c r="F311" s="683" t="s">
        <v>6023</v>
      </c>
      <c r="G311" s="231">
        <v>10.0</v>
      </c>
      <c r="H311" s="613"/>
      <c r="I311" s="221">
        <f t="shared" si="1"/>
        <v>50</v>
      </c>
      <c r="J311" s="154" t="s">
        <v>667</v>
      </c>
      <c r="K311" s="104"/>
      <c r="L311" s="104"/>
      <c r="M311" s="104"/>
      <c r="N311" s="104"/>
      <c r="O311" s="104"/>
      <c r="P311" s="104"/>
      <c r="Q311" s="104"/>
      <c r="R311" s="104"/>
      <c r="S311" s="104"/>
      <c r="T311" s="104"/>
      <c r="U311" s="104"/>
      <c r="V311" s="104"/>
      <c r="W311" s="104"/>
      <c r="X311" s="104"/>
      <c r="Y311" s="104"/>
      <c r="Z311" s="104"/>
    </row>
    <row r="312" ht="11.25" customHeight="1">
      <c r="A312" s="135" t="s">
        <v>189</v>
      </c>
      <c r="B312" s="97" t="s">
        <v>148</v>
      </c>
      <c r="C312" s="135" t="s">
        <v>6012</v>
      </c>
      <c r="D312" s="97" t="s">
        <v>1071</v>
      </c>
      <c r="E312" s="135" t="s">
        <v>6013</v>
      </c>
      <c r="F312" s="683" t="s">
        <v>6024</v>
      </c>
      <c r="G312" s="231">
        <v>10.0</v>
      </c>
      <c r="H312" s="613"/>
      <c r="I312" s="221">
        <f t="shared" si="1"/>
        <v>50</v>
      </c>
      <c r="J312" s="154" t="s">
        <v>667</v>
      </c>
      <c r="K312" s="104"/>
      <c r="L312" s="104"/>
      <c r="M312" s="104"/>
      <c r="N312" s="104"/>
      <c r="O312" s="104"/>
      <c r="P312" s="104"/>
      <c r="Q312" s="104"/>
      <c r="R312" s="104"/>
      <c r="S312" s="104"/>
      <c r="T312" s="104"/>
      <c r="U312" s="104"/>
      <c r="V312" s="104"/>
      <c r="W312" s="104"/>
      <c r="X312" s="104"/>
      <c r="Y312" s="104"/>
      <c r="Z312" s="104"/>
    </row>
    <row r="313" ht="11.25" customHeight="1">
      <c r="A313" s="135" t="s">
        <v>189</v>
      </c>
      <c r="B313" s="97" t="s">
        <v>148</v>
      </c>
      <c r="C313" s="135" t="s">
        <v>6025</v>
      </c>
      <c r="D313" s="97" t="s">
        <v>1071</v>
      </c>
      <c r="E313" s="135" t="s">
        <v>6026</v>
      </c>
      <c r="F313" s="683" t="s">
        <v>6027</v>
      </c>
      <c r="G313" s="231">
        <v>10.0</v>
      </c>
      <c r="H313" s="613"/>
      <c r="I313" s="221">
        <f t="shared" si="1"/>
        <v>50</v>
      </c>
      <c r="J313" s="154" t="s">
        <v>667</v>
      </c>
      <c r="K313" s="104"/>
      <c r="L313" s="104"/>
      <c r="M313" s="104"/>
      <c r="N313" s="104"/>
      <c r="O313" s="104"/>
      <c r="P313" s="104"/>
      <c r="Q313" s="104"/>
      <c r="R313" s="104"/>
      <c r="S313" s="104"/>
      <c r="T313" s="104"/>
      <c r="U313" s="104"/>
      <c r="V313" s="104"/>
      <c r="W313" s="104"/>
      <c r="X313" s="104"/>
      <c r="Y313" s="104"/>
      <c r="Z313" s="104"/>
    </row>
    <row r="314" ht="11.25" customHeight="1">
      <c r="A314" s="295"/>
      <c r="B314" s="160"/>
      <c r="C314" s="295"/>
      <c r="D314" s="160"/>
      <c r="E314" s="295"/>
      <c r="F314" s="295"/>
      <c r="G314" s="621"/>
      <c r="H314" s="622"/>
      <c r="I314" s="103"/>
      <c r="J314" s="104"/>
      <c r="K314" s="104"/>
      <c r="L314" s="104"/>
      <c r="M314" s="104"/>
      <c r="N314" s="104"/>
      <c r="O314" s="104"/>
      <c r="P314" s="104"/>
      <c r="Q314" s="104"/>
      <c r="R314" s="104"/>
      <c r="S314" s="104"/>
      <c r="T314" s="104"/>
      <c r="U314" s="104"/>
      <c r="V314" s="104"/>
      <c r="W314" s="104"/>
      <c r="X314" s="104"/>
      <c r="Y314" s="104"/>
      <c r="Z314" s="104"/>
    </row>
    <row r="315" ht="11.25" customHeight="1">
      <c r="A315" s="226" t="s">
        <v>190</v>
      </c>
      <c r="B315" s="69"/>
      <c r="C315" s="69"/>
      <c r="D315" s="69"/>
      <c r="E315" s="69"/>
      <c r="F315" s="69"/>
      <c r="G315" s="80"/>
      <c r="H315" s="104"/>
      <c r="I315" s="530">
        <f>SUM(I16:I314)</f>
        <v>25180</v>
      </c>
      <c r="J315" s="104"/>
      <c r="K315" s="104"/>
      <c r="L315" s="104"/>
      <c r="M315" s="104"/>
      <c r="N315" s="104"/>
      <c r="O315" s="104"/>
      <c r="P315" s="104"/>
      <c r="Q315" s="104"/>
      <c r="R315" s="104"/>
      <c r="S315" s="104"/>
      <c r="T315" s="104"/>
      <c r="U315" s="104"/>
      <c r="V315" s="104"/>
      <c r="W315" s="104"/>
      <c r="X315" s="104"/>
      <c r="Y315" s="104"/>
      <c r="Z315" s="104"/>
    </row>
    <row r="316" ht="11.25" customHeight="1">
      <c r="A316" s="68"/>
      <c r="B316" s="69"/>
      <c r="C316" s="69"/>
      <c r="D316" s="69"/>
      <c r="E316" s="69"/>
      <c r="F316" s="69"/>
      <c r="G316" s="69"/>
      <c r="H316" s="1"/>
      <c r="I316" s="104"/>
      <c r="J316" s="104"/>
      <c r="K316" s="104"/>
      <c r="L316" s="104"/>
      <c r="M316" s="104"/>
      <c r="N316" s="104"/>
      <c r="O316" s="104"/>
      <c r="P316" s="104"/>
      <c r="Q316" s="104"/>
      <c r="R316" s="104"/>
      <c r="S316" s="104"/>
      <c r="T316" s="104"/>
      <c r="U316" s="104"/>
      <c r="V316" s="104"/>
      <c r="W316" s="104"/>
      <c r="X316" s="104"/>
      <c r="Y316" s="104"/>
      <c r="Z316" s="104"/>
    </row>
    <row r="317" ht="11.25" customHeight="1">
      <c r="A317" s="531" t="s">
        <v>675</v>
      </c>
      <c r="B317" s="229"/>
      <c r="C317" s="229"/>
      <c r="D317" s="229"/>
      <c r="E317" s="229"/>
      <c r="F317" s="229"/>
      <c r="G317" s="229"/>
      <c r="H317" s="229"/>
      <c r="I317" s="104"/>
      <c r="J317" s="104"/>
      <c r="K317" s="104"/>
      <c r="L317" s="104"/>
      <c r="M317" s="104"/>
      <c r="N317" s="104"/>
      <c r="O317" s="104"/>
      <c r="P317" s="104"/>
      <c r="Q317" s="104"/>
      <c r="R317" s="104"/>
      <c r="S317" s="104"/>
      <c r="T317" s="104"/>
      <c r="U317" s="104"/>
      <c r="V317" s="104"/>
      <c r="W317" s="104"/>
      <c r="X317" s="104"/>
      <c r="Y317" s="104"/>
      <c r="Z317" s="104"/>
    </row>
    <row r="318" ht="15.75" customHeight="1">
      <c r="A318" s="68"/>
      <c r="B318" s="69"/>
      <c r="C318" s="69"/>
      <c r="D318" s="69"/>
      <c r="E318" s="69"/>
      <c r="F318" s="69"/>
      <c r="G318" s="69"/>
      <c r="H318" s="1"/>
      <c r="I318" s="3"/>
      <c r="J318" s="3"/>
      <c r="K318" s="3"/>
      <c r="L318" s="3"/>
      <c r="M318" s="3"/>
      <c r="N318" s="3"/>
      <c r="O318" s="3"/>
      <c r="P318" s="3"/>
      <c r="Q318" s="3"/>
      <c r="R318" s="3"/>
      <c r="S318" s="3"/>
      <c r="T318" s="3"/>
      <c r="U318" s="3"/>
      <c r="V318" s="3"/>
      <c r="W318" s="3"/>
      <c r="X318" s="3"/>
      <c r="Y318" s="3"/>
      <c r="Z318" s="3"/>
    </row>
    <row r="319" ht="15.75" customHeight="1">
      <c r="A319" s="68"/>
      <c r="B319" s="69"/>
      <c r="C319" s="69"/>
      <c r="D319" s="69"/>
      <c r="E319" s="69"/>
      <c r="F319" s="1"/>
      <c r="G319" s="1"/>
      <c r="H319" s="3"/>
      <c r="I319" s="3"/>
      <c r="J319" s="3"/>
      <c r="K319" s="3"/>
      <c r="L319" s="3"/>
      <c r="M319" s="3"/>
      <c r="N319" s="3"/>
      <c r="O319" s="3"/>
      <c r="P319" s="3"/>
      <c r="Q319" s="3"/>
      <c r="R319" s="3"/>
      <c r="S319" s="3"/>
      <c r="T319" s="3"/>
      <c r="U319" s="3"/>
      <c r="V319" s="3"/>
      <c r="W319" s="3"/>
      <c r="X319" s="3"/>
      <c r="Y319" s="3"/>
      <c r="Z319" s="3"/>
    </row>
    <row r="320" ht="15.75" customHeight="1">
      <c r="A320" s="68"/>
      <c r="B320" s="69"/>
      <c r="C320" s="69"/>
      <c r="D320" s="69"/>
      <c r="E320" s="69"/>
      <c r="F320" s="1"/>
      <c r="G320" s="1"/>
      <c r="H320" s="3"/>
      <c r="I320" s="3"/>
      <c r="J320" s="3"/>
      <c r="K320" s="3"/>
      <c r="L320" s="3"/>
      <c r="M320" s="3"/>
      <c r="N320" s="3"/>
      <c r="O320" s="3"/>
      <c r="P320" s="3"/>
      <c r="Q320" s="3"/>
      <c r="R320" s="3"/>
      <c r="S320" s="3"/>
      <c r="T320" s="3"/>
      <c r="U320" s="3"/>
      <c r="V320" s="3"/>
      <c r="W320" s="3"/>
      <c r="X320" s="3"/>
      <c r="Y320" s="3"/>
      <c r="Z320" s="3"/>
    </row>
    <row r="321" ht="15.75" customHeight="1">
      <c r="A321" s="68"/>
      <c r="B321" s="69"/>
      <c r="C321" s="69"/>
      <c r="D321" s="69"/>
      <c r="E321" s="69"/>
      <c r="F321" s="1"/>
      <c r="G321" s="1"/>
      <c r="H321" s="3"/>
      <c r="I321" s="3"/>
      <c r="J321" s="3"/>
      <c r="K321" s="3"/>
      <c r="L321" s="3"/>
      <c r="M321" s="3"/>
      <c r="N321" s="3"/>
      <c r="O321" s="3"/>
      <c r="P321" s="3"/>
      <c r="Q321" s="3"/>
      <c r="R321" s="3"/>
      <c r="S321" s="3"/>
      <c r="T321" s="3"/>
      <c r="U321" s="3"/>
      <c r="V321" s="3"/>
      <c r="W321" s="3"/>
      <c r="X321" s="3"/>
      <c r="Y321" s="3"/>
      <c r="Z321" s="3"/>
    </row>
    <row r="322" ht="15.75" customHeight="1">
      <c r="A322" s="68"/>
      <c r="B322" s="69"/>
      <c r="C322" s="69"/>
      <c r="D322" s="69"/>
      <c r="E322" s="69"/>
      <c r="F322" s="1"/>
      <c r="G322" s="1"/>
      <c r="H322" s="3"/>
      <c r="I322" s="3"/>
      <c r="J322" s="3"/>
      <c r="K322" s="3"/>
      <c r="L322" s="3"/>
      <c r="M322" s="3"/>
      <c r="N322" s="3"/>
      <c r="O322" s="3"/>
      <c r="P322" s="3"/>
      <c r="Q322" s="3"/>
      <c r="R322" s="3"/>
      <c r="S322" s="3"/>
      <c r="T322" s="3"/>
      <c r="U322" s="3"/>
      <c r="V322" s="3"/>
      <c r="W322" s="3"/>
      <c r="X322" s="3"/>
      <c r="Y322" s="3"/>
      <c r="Z322" s="3"/>
    </row>
    <row r="323" ht="15.75" customHeight="1">
      <c r="A323" s="68"/>
      <c r="B323" s="69"/>
      <c r="C323" s="69"/>
      <c r="D323" s="69"/>
      <c r="E323" s="69"/>
      <c r="F323" s="1"/>
      <c r="G323" s="1"/>
      <c r="H323" s="3"/>
      <c r="I323" s="3"/>
      <c r="J323" s="3"/>
      <c r="K323" s="3"/>
      <c r="L323" s="3"/>
      <c r="M323" s="3"/>
      <c r="N323" s="3"/>
      <c r="O323" s="3"/>
      <c r="P323" s="3"/>
      <c r="Q323" s="3"/>
      <c r="R323" s="3"/>
      <c r="S323" s="3"/>
      <c r="T323" s="3"/>
      <c r="U323" s="3"/>
      <c r="V323" s="3"/>
      <c r="W323" s="3"/>
      <c r="X323" s="3"/>
      <c r="Y323" s="3"/>
      <c r="Z323" s="3"/>
    </row>
    <row r="324" ht="15.75" customHeight="1">
      <c r="A324" s="68"/>
      <c r="B324" s="69"/>
      <c r="C324" s="69"/>
      <c r="D324" s="69"/>
      <c r="E324" s="69"/>
      <c r="F324" s="1"/>
      <c r="G324" s="1"/>
      <c r="H324" s="3"/>
      <c r="I324" s="3"/>
      <c r="J324" s="3"/>
      <c r="K324" s="3"/>
      <c r="L324" s="3"/>
      <c r="M324" s="3"/>
      <c r="N324" s="3"/>
      <c r="O324" s="3"/>
      <c r="P324" s="3"/>
      <c r="Q324" s="3"/>
      <c r="R324" s="3"/>
      <c r="S324" s="3"/>
      <c r="T324" s="3"/>
      <c r="U324" s="3"/>
      <c r="V324" s="3"/>
      <c r="W324" s="3"/>
      <c r="X324" s="3"/>
      <c r="Y324" s="3"/>
      <c r="Z324" s="3"/>
    </row>
    <row r="325" ht="15.75" customHeight="1">
      <c r="A325" s="68"/>
      <c r="B325" s="69"/>
      <c r="C325" s="69"/>
      <c r="D325" s="69"/>
      <c r="E325" s="69"/>
      <c r="F325" s="1"/>
      <c r="G325" s="1"/>
      <c r="H325" s="3"/>
      <c r="I325" s="3"/>
      <c r="J325" s="3"/>
      <c r="K325" s="3"/>
      <c r="L325" s="3"/>
      <c r="M325" s="3"/>
      <c r="N325" s="3"/>
      <c r="O325" s="3"/>
      <c r="P325" s="3"/>
      <c r="Q325" s="3"/>
      <c r="R325" s="3"/>
      <c r="S325" s="3"/>
      <c r="T325" s="3"/>
      <c r="U325" s="3"/>
      <c r="V325" s="3"/>
      <c r="W325" s="3"/>
      <c r="X325" s="3"/>
      <c r="Y325" s="3"/>
      <c r="Z325" s="3"/>
    </row>
    <row r="326" ht="15.75" customHeight="1">
      <c r="A326" s="68"/>
      <c r="B326" s="69"/>
      <c r="C326" s="69"/>
      <c r="D326" s="69"/>
      <c r="E326" s="69"/>
      <c r="F326" s="1"/>
      <c r="G326" s="1"/>
      <c r="H326" s="3"/>
      <c r="I326" s="3"/>
      <c r="J326" s="3"/>
      <c r="K326" s="3"/>
      <c r="L326" s="3"/>
      <c r="M326" s="3"/>
      <c r="N326" s="3"/>
      <c r="O326" s="3"/>
      <c r="P326" s="3"/>
      <c r="Q326" s="3"/>
      <c r="R326" s="3"/>
      <c r="S326" s="3"/>
      <c r="T326" s="3"/>
      <c r="U326" s="3"/>
      <c r="V326" s="3"/>
      <c r="W326" s="3"/>
      <c r="X326" s="3"/>
      <c r="Y326" s="3"/>
      <c r="Z326" s="3"/>
    </row>
    <row r="327" ht="15.75" customHeight="1">
      <c r="A327" s="68"/>
      <c r="B327" s="69"/>
      <c r="C327" s="69"/>
      <c r="D327" s="69"/>
      <c r="E327" s="69"/>
      <c r="F327" s="1"/>
      <c r="G327" s="1"/>
      <c r="H327" s="3"/>
      <c r="I327" s="3"/>
      <c r="J327" s="3"/>
      <c r="K327" s="3"/>
      <c r="L327" s="3"/>
      <c r="M327" s="3"/>
      <c r="N327" s="3"/>
      <c r="O327" s="3"/>
      <c r="P327" s="3"/>
      <c r="Q327" s="3"/>
      <c r="R327" s="3"/>
      <c r="S327" s="3"/>
      <c r="T327" s="3"/>
      <c r="U327" s="3"/>
      <c r="V327" s="3"/>
      <c r="W327" s="3"/>
      <c r="X327" s="3"/>
      <c r="Y327" s="3"/>
      <c r="Z327" s="3"/>
    </row>
    <row r="328" ht="15.75" customHeight="1">
      <c r="A328" s="68"/>
      <c r="B328" s="69"/>
      <c r="C328" s="69"/>
      <c r="D328" s="69"/>
      <c r="E328" s="69"/>
      <c r="F328" s="1"/>
      <c r="G328" s="1"/>
      <c r="H328" s="3"/>
      <c r="I328" s="3"/>
      <c r="J328" s="3"/>
      <c r="K328" s="3"/>
      <c r="L328" s="3"/>
      <c r="M328" s="3"/>
      <c r="N328" s="3"/>
      <c r="O328" s="3"/>
      <c r="P328" s="3"/>
      <c r="Q328" s="3"/>
      <c r="R328" s="3"/>
      <c r="S328" s="3"/>
      <c r="T328" s="3"/>
      <c r="U328" s="3"/>
      <c r="V328" s="3"/>
      <c r="W328" s="3"/>
      <c r="X328" s="3"/>
      <c r="Y328" s="3"/>
      <c r="Z328" s="3"/>
    </row>
    <row r="329" ht="15.75" customHeight="1">
      <c r="A329" s="68"/>
      <c r="B329" s="69"/>
      <c r="C329" s="69"/>
      <c r="D329" s="69"/>
      <c r="E329" s="69"/>
      <c r="F329" s="1"/>
      <c r="G329" s="1"/>
      <c r="H329" s="3"/>
      <c r="I329" s="3"/>
      <c r="J329" s="3"/>
      <c r="K329" s="3"/>
      <c r="L329" s="3"/>
      <c r="M329" s="3"/>
      <c r="N329" s="3"/>
      <c r="O329" s="3"/>
      <c r="P329" s="3"/>
      <c r="Q329" s="3"/>
      <c r="R329" s="3"/>
      <c r="S329" s="3"/>
      <c r="T329" s="3"/>
      <c r="U329" s="3"/>
      <c r="V329" s="3"/>
      <c r="W329" s="3"/>
      <c r="X329" s="3"/>
      <c r="Y329" s="3"/>
      <c r="Z329" s="3"/>
    </row>
    <row r="330" ht="15.75" customHeight="1">
      <c r="A330" s="68"/>
      <c r="B330" s="69"/>
      <c r="C330" s="69"/>
      <c r="D330" s="69"/>
      <c r="E330" s="69"/>
      <c r="F330" s="1"/>
      <c r="G330" s="1"/>
      <c r="H330" s="3"/>
      <c r="I330" s="3"/>
      <c r="J330" s="3"/>
      <c r="K330" s="3"/>
      <c r="L330" s="3"/>
      <c r="M330" s="3"/>
      <c r="N330" s="3"/>
      <c r="O330" s="3"/>
      <c r="P330" s="3"/>
      <c r="Q330" s="3"/>
      <c r="R330" s="3"/>
      <c r="S330" s="3"/>
      <c r="T330" s="3"/>
      <c r="U330" s="3"/>
      <c r="V330" s="3"/>
      <c r="W330" s="3"/>
      <c r="X330" s="3"/>
      <c r="Y330" s="3"/>
      <c r="Z330" s="3"/>
    </row>
    <row r="331" ht="15.75" customHeight="1">
      <c r="A331" s="68"/>
      <c r="B331" s="69"/>
      <c r="C331" s="69"/>
      <c r="D331" s="69"/>
      <c r="E331" s="69"/>
      <c r="F331" s="1"/>
      <c r="G331" s="1"/>
      <c r="H331" s="3"/>
      <c r="I331" s="3"/>
      <c r="J331" s="3"/>
      <c r="K331" s="3"/>
      <c r="L331" s="3"/>
      <c r="M331" s="3"/>
      <c r="N331" s="3"/>
      <c r="O331" s="3"/>
      <c r="P331" s="3"/>
      <c r="Q331" s="3"/>
      <c r="R331" s="3"/>
      <c r="S331" s="3"/>
      <c r="T331" s="3"/>
      <c r="U331" s="3"/>
      <c r="V331" s="3"/>
      <c r="W331" s="3"/>
      <c r="X331" s="3"/>
      <c r="Y331" s="3"/>
      <c r="Z331" s="3"/>
    </row>
    <row r="332" ht="15.75" customHeight="1">
      <c r="A332" s="68"/>
      <c r="B332" s="69"/>
      <c r="C332" s="69"/>
      <c r="D332" s="69"/>
      <c r="E332" s="69"/>
      <c r="F332" s="1"/>
      <c r="G332" s="1"/>
      <c r="H332" s="3"/>
      <c r="I332" s="3"/>
      <c r="J332" s="3"/>
      <c r="K332" s="3"/>
      <c r="L332" s="3"/>
      <c r="M332" s="3"/>
      <c r="N332" s="3"/>
      <c r="O332" s="3"/>
      <c r="P332" s="3"/>
      <c r="Q332" s="3"/>
      <c r="R332" s="3"/>
      <c r="S332" s="3"/>
      <c r="T332" s="3"/>
      <c r="U332" s="3"/>
      <c r="V332" s="3"/>
      <c r="W332" s="3"/>
      <c r="X332" s="3"/>
      <c r="Y332" s="3"/>
      <c r="Z332" s="3"/>
    </row>
    <row r="333" ht="15.75" customHeight="1">
      <c r="A333" s="68"/>
      <c r="B333" s="69"/>
      <c r="C333" s="69"/>
      <c r="D333" s="69"/>
      <c r="E333" s="69"/>
      <c r="F333" s="1"/>
      <c r="G333" s="1"/>
      <c r="H333" s="3"/>
      <c r="I333" s="3"/>
      <c r="J333" s="3"/>
      <c r="K333" s="3"/>
      <c r="L333" s="3"/>
      <c r="M333" s="3"/>
      <c r="N333" s="3"/>
      <c r="O333" s="3"/>
      <c r="P333" s="3"/>
      <c r="Q333" s="3"/>
      <c r="R333" s="3"/>
      <c r="S333" s="3"/>
      <c r="T333" s="3"/>
      <c r="U333" s="3"/>
      <c r="V333" s="3"/>
      <c r="W333" s="3"/>
      <c r="X333" s="3"/>
      <c r="Y333" s="3"/>
      <c r="Z333" s="3"/>
    </row>
    <row r="334" ht="15.75" customHeight="1">
      <c r="A334" s="68"/>
      <c r="B334" s="69"/>
      <c r="C334" s="69"/>
      <c r="D334" s="69"/>
      <c r="E334" s="69"/>
      <c r="F334" s="1"/>
      <c r="G334" s="1"/>
      <c r="H334" s="3"/>
      <c r="I334" s="3"/>
      <c r="J334" s="3"/>
      <c r="K334" s="3"/>
      <c r="L334" s="3"/>
      <c r="M334" s="3"/>
      <c r="N334" s="3"/>
      <c r="O334" s="3"/>
      <c r="P334" s="3"/>
      <c r="Q334" s="3"/>
      <c r="R334" s="3"/>
      <c r="S334" s="3"/>
      <c r="T334" s="3"/>
      <c r="U334" s="3"/>
      <c r="V334" s="3"/>
      <c r="W334" s="3"/>
      <c r="X334" s="3"/>
      <c r="Y334" s="3"/>
      <c r="Z334" s="3"/>
    </row>
    <row r="335" ht="15.75" customHeight="1">
      <c r="A335" s="68"/>
      <c r="B335" s="69"/>
      <c r="C335" s="69"/>
      <c r="D335" s="69"/>
      <c r="E335" s="69"/>
      <c r="F335" s="1"/>
      <c r="G335" s="1"/>
      <c r="H335" s="3"/>
      <c r="I335" s="3"/>
      <c r="J335" s="3"/>
      <c r="K335" s="3"/>
      <c r="L335" s="3"/>
      <c r="M335" s="3"/>
      <c r="N335" s="3"/>
      <c r="O335" s="3"/>
      <c r="P335" s="3"/>
      <c r="Q335" s="3"/>
      <c r="R335" s="3"/>
      <c r="S335" s="3"/>
      <c r="T335" s="3"/>
      <c r="U335" s="3"/>
      <c r="V335" s="3"/>
      <c r="W335" s="3"/>
      <c r="X335" s="3"/>
      <c r="Y335" s="3"/>
      <c r="Z335" s="3"/>
    </row>
    <row r="336" ht="15.75" customHeight="1">
      <c r="A336" s="68"/>
      <c r="B336" s="69"/>
      <c r="C336" s="69"/>
      <c r="D336" s="69"/>
      <c r="E336" s="69"/>
      <c r="F336" s="1"/>
      <c r="G336" s="1"/>
      <c r="H336" s="3"/>
      <c r="I336" s="3"/>
      <c r="J336" s="3"/>
      <c r="K336" s="3"/>
      <c r="L336" s="3"/>
      <c r="M336" s="3"/>
      <c r="N336" s="3"/>
      <c r="O336" s="3"/>
      <c r="P336" s="3"/>
      <c r="Q336" s="3"/>
      <c r="R336" s="3"/>
      <c r="S336" s="3"/>
      <c r="T336" s="3"/>
      <c r="U336" s="3"/>
      <c r="V336" s="3"/>
      <c r="W336" s="3"/>
      <c r="X336" s="3"/>
      <c r="Y336" s="3"/>
      <c r="Z336" s="3"/>
    </row>
    <row r="337" ht="15.75" customHeight="1">
      <c r="A337" s="68"/>
      <c r="B337" s="69"/>
      <c r="C337" s="69"/>
      <c r="D337" s="69"/>
      <c r="E337" s="69"/>
      <c r="F337" s="1"/>
      <c r="G337" s="1"/>
      <c r="H337" s="3"/>
      <c r="I337" s="3"/>
      <c r="J337" s="3"/>
      <c r="K337" s="3"/>
      <c r="L337" s="3"/>
      <c r="M337" s="3"/>
      <c r="N337" s="3"/>
      <c r="O337" s="3"/>
      <c r="P337" s="3"/>
      <c r="Q337" s="3"/>
      <c r="R337" s="3"/>
      <c r="S337" s="3"/>
      <c r="T337" s="3"/>
      <c r="U337" s="3"/>
      <c r="V337" s="3"/>
      <c r="W337" s="3"/>
      <c r="X337" s="3"/>
      <c r="Y337" s="3"/>
      <c r="Z337" s="3"/>
    </row>
    <row r="338" ht="15.75" customHeight="1">
      <c r="A338" s="68"/>
      <c r="B338" s="69"/>
      <c r="C338" s="69"/>
      <c r="D338" s="69"/>
      <c r="E338" s="69"/>
      <c r="F338" s="1"/>
      <c r="G338" s="1"/>
      <c r="H338" s="3"/>
      <c r="I338" s="3"/>
      <c r="J338" s="3"/>
      <c r="K338" s="3"/>
      <c r="L338" s="3"/>
      <c r="M338" s="3"/>
      <c r="N338" s="3"/>
      <c r="O338" s="3"/>
      <c r="P338" s="3"/>
      <c r="Q338" s="3"/>
      <c r="R338" s="3"/>
      <c r="S338" s="3"/>
      <c r="T338" s="3"/>
      <c r="U338" s="3"/>
      <c r="V338" s="3"/>
      <c r="W338" s="3"/>
      <c r="X338" s="3"/>
      <c r="Y338" s="3"/>
      <c r="Z338" s="3"/>
    </row>
    <row r="339" ht="15.75" customHeight="1">
      <c r="A339" s="68"/>
      <c r="B339" s="69"/>
      <c r="C339" s="69"/>
      <c r="D339" s="69"/>
      <c r="E339" s="69"/>
      <c r="F339" s="1"/>
      <c r="G339" s="1"/>
      <c r="H339" s="3"/>
      <c r="I339" s="3"/>
      <c r="J339" s="3"/>
      <c r="K339" s="3"/>
      <c r="L339" s="3"/>
      <c r="M339" s="3"/>
      <c r="N339" s="3"/>
      <c r="O339" s="3"/>
      <c r="P339" s="3"/>
      <c r="Q339" s="3"/>
      <c r="R339" s="3"/>
      <c r="S339" s="3"/>
      <c r="T339" s="3"/>
      <c r="U339" s="3"/>
      <c r="V339" s="3"/>
      <c r="W339" s="3"/>
      <c r="X339" s="3"/>
      <c r="Y339" s="3"/>
      <c r="Z339" s="3"/>
    </row>
    <row r="340" ht="15.75" customHeight="1">
      <c r="A340" s="68"/>
      <c r="B340" s="69"/>
      <c r="C340" s="69"/>
      <c r="D340" s="69"/>
      <c r="E340" s="69"/>
      <c r="F340" s="1"/>
      <c r="G340" s="1"/>
      <c r="H340" s="3"/>
      <c r="I340" s="3"/>
      <c r="J340" s="3"/>
      <c r="K340" s="3"/>
      <c r="L340" s="3"/>
      <c r="M340" s="3"/>
      <c r="N340" s="3"/>
      <c r="O340" s="3"/>
      <c r="P340" s="3"/>
      <c r="Q340" s="3"/>
      <c r="R340" s="3"/>
      <c r="S340" s="3"/>
      <c r="T340" s="3"/>
      <c r="U340" s="3"/>
      <c r="V340" s="3"/>
      <c r="W340" s="3"/>
      <c r="X340" s="3"/>
      <c r="Y340" s="3"/>
      <c r="Z340" s="3"/>
    </row>
    <row r="341" ht="15.75" customHeight="1">
      <c r="A341" s="68"/>
      <c r="B341" s="69"/>
      <c r="C341" s="69"/>
      <c r="D341" s="69"/>
      <c r="E341" s="69"/>
      <c r="F341" s="1"/>
      <c r="G341" s="1"/>
      <c r="H341" s="3"/>
      <c r="I341" s="3"/>
      <c r="J341" s="3"/>
      <c r="K341" s="3"/>
      <c r="L341" s="3"/>
      <c r="M341" s="3"/>
      <c r="N341" s="3"/>
      <c r="O341" s="3"/>
      <c r="P341" s="3"/>
      <c r="Q341" s="3"/>
      <c r="R341" s="3"/>
      <c r="S341" s="3"/>
      <c r="T341" s="3"/>
      <c r="U341" s="3"/>
      <c r="V341" s="3"/>
      <c r="W341" s="3"/>
      <c r="X341" s="3"/>
      <c r="Y341" s="3"/>
      <c r="Z341" s="3"/>
    </row>
    <row r="342" ht="15.75" customHeight="1">
      <c r="A342" s="68"/>
      <c r="B342" s="69"/>
      <c r="C342" s="69"/>
      <c r="D342" s="69"/>
      <c r="E342" s="69"/>
      <c r="F342" s="1"/>
      <c r="G342" s="1"/>
      <c r="H342" s="3"/>
      <c r="I342" s="3"/>
      <c r="J342" s="3"/>
      <c r="K342" s="3"/>
      <c r="L342" s="3"/>
      <c r="M342" s="3"/>
      <c r="N342" s="3"/>
      <c r="O342" s="3"/>
      <c r="P342" s="3"/>
      <c r="Q342" s="3"/>
      <c r="R342" s="3"/>
      <c r="S342" s="3"/>
      <c r="T342" s="3"/>
      <c r="U342" s="3"/>
      <c r="V342" s="3"/>
      <c r="W342" s="3"/>
      <c r="X342" s="3"/>
      <c r="Y342" s="3"/>
      <c r="Z342" s="3"/>
    </row>
    <row r="343" ht="15.75" customHeight="1">
      <c r="A343" s="68"/>
      <c r="B343" s="69"/>
      <c r="C343" s="69"/>
      <c r="D343" s="69"/>
      <c r="E343" s="69"/>
      <c r="F343" s="1"/>
      <c r="G343" s="1"/>
      <c r="H343" s="3"/>
      <c r="I343" s="3"/>
      <c r="J343" s="3"/>
      <c r="K343" s="3"/>
      <c r="L343" s="3"/>
      <c r="M343" s="3"/>
      <c r="N343" s="3"/>
      <c r="O343" s="3"/>
      <c r="P343" s="3"/>
      <c r="Q343" s="3"/>
      <c r="R343" s="3"/>
      <c r="S343" s="3"/>
      <c r="T343" s="3"/>
      <c r="U343" s="3"/>
      <c r="V343" s="3"/>
      <c r="W343" s="3"/>
      <c r="X343" s="3"/>
      <c r="Y343" s="3"/>
      <c r="Z343" s="3"/>
    </row>
    <row r="344" ht="15.75" customHeight="1">
      <c r="A344" s="68"/>
      <c r="B344" s="69"/>
      <c r="C344" s="69"/>
      <c r="D344" s="69"/>
      <c r="E344" s="69"/>
      <c r="F344" s="1"/>
      <c r="G344" s="1"/>
      <c r="H344" s="3"/>
      <c r="I344" s="3"/>
      <c r="J344" s="3"/>
      <c r="K344" s="3"/>
      <c r="L344" s="3"/>
      <c r="M344" s="3"/>
      <c r="N344" s="3"/>
      <c r="O344" s="3"/>
      <c r="P344" s="3"/>
      <c r="Q344" s="3"/>
      <c r="R344" s="3"/>
      <c r="S344" s="3"/>
      <c r="T344" s="3"/>
      <c r="U344" s="3"/>
      <c r="V344" s="3"/>
      <c r="W344" s="3"/>
      <c r="X344" s="3"/>
      <c r="Y344" s="3"/>
      <c r="Z344" s="3"/>
    </row>
    <row r="345" ht="15.75" customHeight="1">
      <c r="A345" s="68"/>
      <c r="B345" s="69"/>
      <c r="C345" s="69"/>
      <c r="D345" s="69"/>
      <c r="E345" s="69"/>
      <c r="F345" s="1"/>
      <c r="G345" s="1"/>
      <c r="H345" s="3"/>
      <c r="I345" s="3"/>
      <c r="J345" s="3"/>
      <c r="K345" s="3"/>
      <c r="L345" s="3"/>
      <c r="M345" s="3"/>
      <c r="N345" s="3"/>
      <c r="O345" s="3"/>
      <c r="P345" s="3"/>
      <c r="Q345" s="3"/>
      <c r="R345" s="3"/>
      <c r="S345" s="3"/>
      <c r="T345" s="3"/>
      <c r="U345" s="3"/>
      <c r="V345" s="3"/>
      <c r="W345" s="3"/>
      <c r="X345" s="3"/>
      <c r="Y345" s="3"/>
      <c r="Z345" s="3"/>
    </row>
    <row r="346" ht="15.75" customHeight="1">
      <c r="A346" s="68"/>
      <c r="B346" s="69"/>
      <c r="C346" s="69"/>
      <c r="D346" s="69"/>
      <c r="E346" s="69"/>
      <c r="F346" s="1"/>
      <c r="G346" s="1"/>
      <c r="H346" s="3"/>
      <c r="I346" s="3"/>
      <c r="J346" s="3"/>
      <c r="K346" s="3"/>
      <c r="L346" s="3"/>
      <c r="M346" s="3"/>
      <c r="N346" s="3"/>
      <c r="O346" s="3"/>
      <c r="P346" s="3"/>
      <c r="Q346" s="3"/>
      <c r="R346" s="3"/>
      <c r="S346" s="3"/>
      <c r="T346" s="3"/>
      <c r="U346" s="3"/>
      <c r="V346" s="3"/>
      <c r="W346" s="3"/>
      <c r="X346" s="3"/>
      <c r="Y346" s="3"/>
      <c r="Z346" s="3"/>
    </row>
    <row r="347" ht="15.75" customHeight="1">
      <c r="A347" s="68"/>
      <c r="B347" s="69"/>
      <c r="C347" s="69"/>
      <c r="D347" s="69"/>
      <c r="E347" s="69"/>
      <c r="F347" s="1"/>
      <c r="G347" s="1"/>
      <c r="H347" s="3"/>
      <c r="I347" s="3"/>
      <c r="J347" s="3"/>
      <c r="K347" s="3"/>
      <c r="L347" s="3"/>
      <c r="M347" s="3"/>
      <c r="N347" s="3"/>
      <c r="O347" s="3"/>
      <c r="P347" s="3"/>
      <c r="Q347" s="3"/>
      <c r="R347" s="3"/>
      <c r="S347" s="3"/>
      <c r="T347" s="3"/>
      <c r="U347" s="3"/>
      <c r="V347" s="3"/>
      <c r="W347" s="3"/>
      <c r="X347" s="3"/>
      <c r="Y347" s="3"/>
      <c r="Z347" s="3"/>
    </row>
    <row r="348" ht="15.75" customHeight="1">
      <c r="A348" s="68"/>
      <c r="B348" s="69"/>
      <c r="C348" s="69"/>
      <c r="D348" s="69"/>
      <c r="E348" s="69"/>
      <c r="F348" s="1"/>
      <c r="G348" s="1"/>
      <c r="H348" s="3"/>
      <c r="I348" s="3"/>
      <c r="J348" s="3"/>
      <c r="K348" s="3"/>
      <c r="L348" s="3"/>
      <c r="M348" s="3"/>
      <c r="N348" s="3"/>
      <c r="O348" s="3"/>
      <c r="P348" s="3"/>
      <c r="Q348" s="3"/>
      <c r="R348" s="3"/>
      <c r="S348" s="3"/>
      <c r="T348" s="3"/>
      <c r="U348" s="3"/>
      <c r="V348" s="3"/>
      <c r="W348" s="3"/>
      <c r="X348" s="3"/>
      <c r="Y348" s="3"/>
      <c r="Z348" s="3"/>
    </row>
    <row r="349" ht="15.75" customHeight="1">
      <c r="A349" s="68"/>
      <c r="B349" s="69"/>
      <c r="C349" s="69"/>
      <c r="D349" s="69"/>
      <c r="E349" s="69"/>
      <c r="F349" s="1"/>
      <c r="G349" s="1"/>
      <c r="H349" s="3"/>
      <c r="I349" s="3"/>
      <c r="J349" s="3"/>
      <c r="K349" s="3"/>
      <c r="L349" s="3"/>
      <c r="M349" s="3"/>
      <c r="N349" s="3"/>
      <c r="O349" s="3"/>
      <c r="P349" s="3"/>
      <c r="Q349" s="3"/>
      <c r="R349" s="3"/>
      <c r="S349" s="3"/>
      <c r="T349" s="3"/>
      <c r="U349" s="3"/>
      <c r="V349" s="3"/>
      <c r="W349" s="3"/>
      <c r="X349" s="3"/>
      <c r="Y349" s="3"/>
      <c r="Z349" s="3"/>
    </row>
    <row r="350" ht="15.75" customHeight="1">
      <c r="A350" s="68"/>
      <c r="B350" s="69"/>
      <c r="C350" s="69"/>
      <c r="D350" s="69"/>
      <c r="E350" s="69"/>
      <c r="F350" s="1"/>
      <c r="G350" s="1"/>
      <c r="H350" s="3"/>
      <c r="I350" s="3"/>
      <c r="J350" s="3"/>
      <c r="K350" s="3"/>
      <c r="L350" s="3"/>
      <c r="M350" s="3"/>
      <c r="N350" s="3"/>
      <c r="O350" s="3"/>
      <c r="P350" s="3"/>
      <c r="Q350" s="3"/>
      <c r="R350" s="3"/>
      <c r="S350" s="3"/>
      <c r="T350" s="3"/>
      <c r="U350" s="3"/>
      <c r="V350" s="3"/>
      <c r="W350" s="3"/>
      <c r="X350" s="3"/>
      <c r="Y350" s="3"/>
      <c r="Z350" s="3"/>
    </row>
    <row r="351" ht="15.75" customHeight="1">
      <c r="A351" s="68"/>
      <c r="B351" s="69"/>
      <c r="C351" s="69"/>
      <c r="D351" s="69"/>
      <c r="E351" s="69"/>
      <c r="F351" s="1"/>
      <c r="G351" s="1"/>
      <c r="H351" s="3"/>
      <c r="I351" s="3"/>
      <c r="J351" s="3"/>
      <c r="K351" s="3"/>
      <c r="L351" s="3"/>
      <c r="M351" s="3"/>
      <c r="N351" s="3"/>
      <c r="O351" s="3"/>
      <c r="P351" s="3"/>
      <c r="Q351" s="3"/>
      <c r="R351" s="3"/>
      <c r="S351" s="3"/>
      <c r="T351" s="3"/>
      <c r="U351" s="3"/>
      <c r="V351" s="3"/>
      <c r="W351" s="3"/>
      <c r="X351" s="3"/>
      <c r="Y351" s="3"/>
      <c r="Z351" s="3"/>
    </row>
    <row r="352" ht="15.75" customHeight="1">
      <c r="A352" s="68"/>
      <c r="B352" s="69"/>
      <c r="C352" s="69"/>
      <c r="D352" s="69"/>
      <c r="E352" s="69"/>
      <c r="F352" s="1"/>
      <c r="G352" s="1"/>
      <c r="H352" s="3"/>
      <c r="I352" s="3"/>
      <c r="J352" s="3"/>
      <c r="K352" s="3"/>
      <c r="L352" s="3"/>
      <c r="M352" s="3"/>
      <c r="N352" s="3"/>
      <c r="O352" s="3"/>
      <c r="P352" s="3"/>
      <c r="Q352" s="3"/>
      <c r="R352" s="3"/>
      <c r="S352" s="3"/>
      <c r="T352" s="3"/>
      <c r="U352" s="3"/>
      <c r="V352" s="3"/>
      <c r="W352" s="3"/>
      <c r="X352" s="3"/>
      <c r="Y352" s="3"/>
      <c r="Z352" s="3"/>
    </row>
    <row r="353" ht="15.75" customHeight="1">
      <c r="A353" s="68"/>
      <c r="B353" s="69"/>
      <c r="C353" s="69"/>
      <c r="D353" s="69"/>
      <c r="E353" s="69"/>
      <c r="F353" s="1"/>
      <c r="G353" s="1"/>
      <c r="H353" s="3"/>
      <c r="I353" s="3"/>
      <c r="J353" s="3"/>
      <c r="K353" s="3"/>
      <c r="L353" s="3"/>
      <c r="M353" s="3"/>
      <c r="N353" s="3"/>
      <c r="O353" s="3"/>
      <c r="P353" s="3"/>
      <c r="Q353" s="3"/>
      <c r="R353" s="3"/>
      <c r="S353" s="3"/>
      <c r="T353" s="3"/>
      <c r="U353" s="3"/>
      <c r="V353" s="3"/>
      <c r="W353" s="3"/>
      <c r="X353" s="3"/>
      <c r="Y353" s="3"/>
      <c r="Z353" s="3"/>
    </row>
    <row r="354" ht="15.75" customHeight="1">
      <c r="A354" s="68"/>
      <c r="B354" s="69"/>
      <c r="C354" s="69"/>
      <c r="D354" s="69"/>
      <c r="E354" s="69"/>
      <c r="F354" s="1"/>
      <c r="G354" s="1"/>
      <c r="H354" s="3"/>
      <c r="I354" s="3"/>
      <c r="J354" s="3"/>
      <c r="K354" s="3"/>
      <c r="L354" s="3"/>
      <c r="M354" s="3"/>
      <c r="N354" s="3"/>
      <c r="O354" s="3"/>
      <c r="P354" s="3"/>
      <c r="Q354" s="3"/>
      <c r="R354" s="3"/>
      <c r="S354" s="3"/>
      <c r="T354" s="3"/>
      <c r="U354" s="3"/>
      <c r="V354" s="3"/>
      <c r="W354" s="3"/>
      <c r="X354" s="3"/>
      <c r="Y354" s="3"/>
      <c r="Z354" s="3"/>
    </row>
    <row r="355" ht="15.75" customHeight="1">
      <c r="A355" s="68"/>
      <c r="B355" s="69"/>
      <c r="C355" s="69"/>
      <c r="D355" s="69"/>
      <c r="E355" s="69"/>
      <c r="F355" s="1"/>
      <c r="G355" s="1"/>
      <c r="H355" s="3"/>
      <c r="I355" s="3"/>
      <c r="J355" s="3"/>
      <c r="K355" s="3"/>
      <c r="L355" s="3"/>
      <c r="M355" s="3"/>
      <c r="N355" s="3"/>
      <c r="O355" s="3"/>
      <c r="P355" s="3"/>
      <c r="Q355" s="3"/>
      <c r="R355" s="3"/>
      <c r="S355" s="3"/>
      <c r="T355" s="3"/>
      <c r="U355" s="3"/>
      <c r="V355" s="3"/>
      <c r="W355" s="3"/>
      <c r="X355" s="3"/>
      <c r="Y355" s="3"/>
      <c r="Z355" s="3"/>
    </row>
    <row r="356" ht="15.75" customHeight="1">
      <c r="A356" s="68"/>
      <c r="B356" s="69"/>
      <c r="C356" s="69"/>
      <c r="D356" s="69"/>
      <c r="E356" s="69"/>
      <c r="F356" s="1"/>
      <c r="G356" s="1"/>
      <c r="H356" s="3"/>
      <c r="I356" s="3"/>
      <c r="J356" s="3"/>
      <c r="K356" s="3"/>
      <c r="L356" s="3"/>
      <c r="M356" s="3"/>
      <c r="N356" s="3"/>
      <c r="O356" s="3"/>
      <c r="P356" s="3"/>
      <c r="Q356" s="3"/>
      <c r="R356" s="3"/>
      <c r="S356" s="3"/>
      <c r="T356" s="3"/>
      <c r="U356" s="3"/>
      <c r="V356" s="3"/>
      <c r="W356" s="3"/>
      <c r="X356" s="3"/>
      <c r="Y356" s="3"/>
      <c r="Z356" s="3"/>
    </row>
    <row r="357" ht="15.75" customHeight="1">
      <c r="A357" s="68"/>
      <c r="B357" s="69"/>
      <c r="C357" s="69"/>
      <c r="D357" s="69"/>
      <c r="E357" s="69"/>
      <c r="F357" s="1"/>
      <c r="G357" s="1"/>
      <c r="H357" s="3"/>
      <c r="I357" s="3"/>
      <c r="J357" s="3"/>
      <c r="K357" s="3"/>
      <c r="L357" s="3"/>
      <c r="M357" s="3"/>
      <c r="N357" s="3"/>
      <c r="O357" s="3"/>
      <c r="P357" s="3"/>
      <c r="Q357" s="3"/>
      <c r="R357" s="3"/>
      <c r="S357" s="3"/>
      <c r="T357" s="3"/>
      <c r="U357" s="3"/>
      <c r="V357" s="3"/>
      <c r="W357" s="3"/>
      <c r="X357" s="3"/>
      <c r="Y357" s="3"/>
      <c r="Z357" s="3"/>
    </row>
    <row r="358" ht="15.75" customHeight="1">
      <c r="A358" s="68"/>
      <c r="B358" s="69"/>
      <c r="C358" s="69"/>
      <c r="D358" s="69"/>
      <c r="E358" s="69"/>
      <c r="F358" s="1"/>
      <c r="G358" s="1"/>
      <c r="H358" s="3"/>
      <c r="I358" s="3"/>
      <c r="J358" s="3"/>
      <c r="K358" s="3"/>
      <c r="L358" s="3"/>
      <c r="M358" s="3"/>
      <c r="N358" s="3"/>
      <c r="O358" s="3"/>
      <c r="P358" s="3"/>
      <c r="Q358" s="3"/>
      <c r="R358" s="3"/>
      <c r="S358" s="3"/>
      <c r="T358" s="3"/>
      <c r="U358" s="3"/>
      <c r="V358" s="3"/>
      <c r="W358" s="3"/>
      <c r="X358" s="3"/>
      <c r="Y358" s="3"/>
      <c r="Z358" s="3"/>
    </row>
    <row r="359" ht="15.75" customHeight="1">
      <c r="A359" s="68"/>
      <c r="B359" s="69"/>
      <c r="C359" s="69"/>
      <c r="D359" s="69"/>
      <c r="E359" s="69"/>
      <c r="F359" s="1"/>
      <c r="G359" s="1"/>
      <c r="H359" s="3"/>
      <c r="I359" s="3"/>
      <c r="J359" s="3"/>
      <c r="K359" s="3"/>
      <c r="L359" s="3"/>
      <c r="M359" s="3"/>
      <c r="N359" s="3"/>
      <c r="O359" s="3"/>
      <c r="P359" s="3"/>
      <c r="Q359" s="3"/>
      <c r="R359" s="3"/>
      <c r="S359" s="3"/>
      <c r="T359" s="3"/>
      <c r="U359" s="3"/>
      <c r="V359" s="3"/>
      <c r="W359" s="3"/>
      <c r="X359" s="3"/>
      <c r="Y359" s="3"/>
      <c r="Z359" s="3"/>
    </row>
    <row r="360" ht="15.75" customHeight="1">
      <c r="A360" s="68"/>
      <c r="B360" s="69"/>
      <c r="C360" s="69"/>
      <c r="D360" s="69"/>
      <c r="E360" s="69"/>
      <c r="F360" s="1"/>
      <c r="G360" s="1"/>
      <c r="H360" s="3"/>
      <c r="I360" s="3"/>
      <c r="J360" s="3"/>
      <c r="K360" s="3"/>
      <c r="L360" s="3"/>
      <c r="M360" s="3"/>
      <c r="N360" s="3"/>
      <c r="O360" s="3"/>
      <c r="P360" s="3"/>
      <c r="Q360" s="3"/>
      <c r="R360" s="3"/>
      <c r="S360" s="3"/>
      <c r="T360" s="3"/>
      <c r="U360" s="3"/>
      <c r="V360" s="3"/>
      <c r="W360" s="3"/>
      <c r="X360" s="3"/>
      <c r="Y360" s="3"/>
      <c r="Z360" s="3"/>
    </row>
    <row r="361" ht="15.75" customHeight="1">
      <c r="A361" s="68"/>
      <c r="B361" s="69"/>
      <c r="C361" s="69"/>
      <c r="D361" s="69"/>
      <c r="E361" s="69"/>
      <c r="F361" s="1"/>
      <c r="G361" s="1"/>
      <c r="H361" s="3"/>
      <c r="I361" s="3"/>
      <c r="J361" s="3"/>
      <c r="K361" s="3"/>
      <c r="L361" s="3"/>
      <c r="M361" s="3"/>
      <c r="N361" s="3"/>
      <c r="O361" s="3"/>
      <c r="P361" s="3"/>
      <c r="Q361" s="3"/>
      <c r="R361" s="3"/>
      <c r="S361" s="3"/>
      <c r="T361" s="3"/>
      <c r="U361" s="3"/>
      <c r="V361" s="3"/>
      <c r="W361" s="3"/>
      <c r="X361" s="3"/>
      <c r="Y361" s="3"/>
      <c r="Z361" s="3"/>
    </row>
    <row r="362" ht="15.75" customHeight="1">
      <c r="A362" s="68"/>
      <c r="B362" s="69"/>
      <c r="C362" s="69"/>
      <c r="D362" s="69"/>
      <c r="E362" s="69"/>
      <c r="F362" s="1"/>
      <c r="G362" s="1"/>
      <c r="H362" s="3"/>
      <c r="I362" s="3"/>
      <c r="J362" s="3"/>
      <c r="K362" s="3"/>
      <c r="L362" s="3"/>
      <c r="M362" s="3"/>
      <c r="N362" s="3"/>
      <c r="O362" s="3"/>
      <c r="P362" s="3"/>
      <c r="Q362" s="3"/>
      <c r="R362" s="3"/>
      <c r="S362" s="3"/>
      <c r="T362" s="3"/>
      <c r="U362" s="3"/>
      <c r="V362" s="3"/>
      <c r="W362" s="3"/>
      <c r="X362" s="3"/>
      <c r="Y362" s="3"/>
      <c r="Z362" s="3"/>
    </row>
    <row r="363" ht="15.75" customHeight="1">
      <c r="A363" s="68"/>
      <c r="B363" s="69"/>
      <c r="C363" s="69"/>
      <c r="D363" s="69"/>
      <c r="E363" s="69"/>
      <c r="F363" s="1"/>
      <c r="G363" s="1"/>
      <c r="H363" s="3"/>
      <c r="I363" s="3"/>
      <c r="J363" s="3"/>
      <c r="K363" s="3"/>
      <c r="L363" s="3"/>
      <c r="M363" s="3"/>
      <c r="N363" s="3"/>
      <c r="O363" s="3"/>
      <c r="P363" s="3"/>
      <c r="Q363" s="3"/>
      <c r="R363" s="3"/>
      <c r="S363" s="3"/>
      <c r="T363" s="3"/>
      <c r="U363" s="3"/>
      <c r="V363" s="3"/>
      <c r="W363" s="3"/>
      <c r="X363" s="3"/>
      <c r="Y363" s="3"/>
      <c r="Z363" s="3"/>
    </row>
    <row r="364" ht="15.75" customHeight="1">
      <c r="A364" s="68"/>
      <c r="B364" s="69"/>
      <c r="C364" s="69"/>
      <c r="D364" s="69"/>
      <c r="E364" s="69"/>
      <c r="F364" s="1"/>
      <c r="G364" s="1"/>
      <c r="H364" s="3"/>
      <c r="I364" s="3"/>
      <c r="J364" s="3"/>
      <c r="K364" s="3"/>
      <c r="L364" s="3"/>
      <c r="M364" s="3"/>
      <c r="N364" s="3"/>
      <c r="O364" s="3"/>
      <c r="P364" s="3"/>
      <c r="Q364" s="3"/>
      <c r="R364" s="3"/>
      <c r="S364" s="3"/>
      <c r="T364" s="3"/>
      <c r="U364" s="3"/>
      <c r="V364" s="3"/>
      <c r="W364" s="3"/>
      <c r="X364" s="3"/>
      <c r="Y364" s="3"/>
      <c r="Z364" s="3"/>
    </row>
    <row r="365" ht="15.75" customHeight="1">
      <c r="A365" s="68"/>
      <c r="B365" s="69"/>
      <c r="C365" s="69"/>
      <c r="D365" s="69"/>
      <c r="E365" s="69"/>
      <c r="F365" s="1"/>
      <c r="G365" s="1"/>
      <c r="H365" s="3"/>
      <c r="I365" s="3"/>
      <c r="J365" s="3"/>
      <c r="K365" s="3"/>
      <c r="L365" s="3"/>
      <c r="M365" s="3"/>
      <c r="N365" s="3"/>
      <c r="O365" s="3"/>
      <c r="P365" s="3"/>
      <c r="Q365" s="3"/>
      <c r="R365" s="3"/>
      <c r="S365" s="3"/>
      <c r="T365" s="3"/>
      <c r="U365" s="3"/>
      <c r="V365" s="3"/>
      <c r="W365" s="3"/>
      <c r="X365" s="3"/>
      <c r="Y365" s="3"/>
      <c r="Z365" s="3"/>
    </row>
    <row r="366" ht="15.75" customHeight="1">
      <c r="A366" s="68"/>
      <c r="B366" s="69"/>
      <c r="C366" s="69"/>
      <c r="D366" s="69"/>
      <c r="E366" s="69"/>
      <c r="F366" s="1"/>
      <c r="G366" s="1"/>
      <c r="H366" s="3"/>
      <c r="I366" s="3"/>
      <c r="J366" s="3"/>
      <c r="K366" s="3"/>
      <c r="L366" s="3"/>
      <c r="M366" s="3"/>
      <c r="N366" s="3"/>
      <c r="O366" s="3"/>
      <c r="P366" s="3"/>
      <c r="Q366" s="3"/>
      <c r="R366" s="3"/>
      <c r="S366" s="3"/>
      <c r="T366" s="3"/>
      <c r="U366" s="3"/>
      <c r="V366" s="3"/>
      <c r="W366" s="3"/>
      <c r="X366" s="3"/>
      <c r="Y366" s="3"/>
      <c r="Z366" s="3"/>
    </row>
    <row r="367" ht="15.75" customHeight="1">
      <c r="A367" s="68"/>
      <c r="B367" s="69"/>
      <c r="C367" s="69"/>
      <c r="D367" s="69"/>
      <c r="E367" s="69"/>
      <c r="F367" s="1"/>
      <c r="G367" s="1"/>
      <c r="H367" s="3"/>
      <c r="I367" s="3"/>
      <c r="J367" s="3"/>
      <c r="K367" s="3"/>
      <c r="L367" s="3"/>
      <c r="M367" s="3"/>
      <c r="N367" s="3"/>
      <c r="O367" s="3"/>
      <c r="P367" s="3"/>
      <c r="Q367" s="3"/>
      <c r="R367" s="3"/>
      <c r="S367" s="3"/>
      <c r="T367" s="3"/>
      <c r="U367" s="3"/>
      <c r="V367" s="3"/>
      <c r="W367" s="3"/>
      <c r="X367" s="3"/>
      <c r="Y367" s="3"/>
      <c r="Z367" s="3"/>
    </row>
    <row r="368" ht="15.75" customHeight="1">
      <c r="A368" s="68"/>
      <c r="B368" s="69"/>
      <c r="C368" s="69"/>
      <c r="D368" s="69"/>
      <c r="E368" s="69"/>
      <c r="F368" s="1"/>
      <c r="G368" s="1"/>
      <c r="H368" s="3"/>
      <c r="I368" s="3"/>
      <c r="J368" s="3"/>
      <c r="K368" s="3"/>
      <c r="L368" s="3"/>
      <c r="M368" s="3"/>
      <c r="N368" s="3"/>
      <c r="O368" s="3"/>
      <c r="P368" s="3"/>
      <c r="Q368" s="3"/>
      <c r="R368" s="3"/>
      <c r="S368" s="3"/>
      <c r="T368" s="3"/>
      <c r="U368" s="3"/>
      <c r="V368" s="3"/>
      <c r="W368" s="3"/>
      <c r="X368" s="3"/>
      <c r="Y368" s="3"/>
      <c r="Z368" s="3"/>
    </row>
    <row r="369" ht="15.75" customHeight="1">
      <c r="A369" s="68"/>
      <c r="B369" s="69"/>
      <c r="C369" s="69"/>
      <c r="D369" s="69"/>
      <c r="E369" s="69"/>
      <c r="F369" s="1"/>
      <c r="G369" s="1"/>
      <c r="H369" s="3"/>
      <c r="I369" s="3"/>
      <c r="J369" s="3"/>
      <c r="K369" s="3"/>
      <c r="L369" s="3"/>
      <c r="M369" s="3"/>
      <c r="N369" s="3"/>
      <c r="O369" s="3"/>
      <c r="P369" s="3"/>
      <c r="Q369" s="3"/>
      <c r="R369" s="3"/>
      <c r="S369" s="3"/>
      <c r="T369" s="3"/>
      <c r="U369" s="3"/>
      <c r="V369" s="3"/>
      <c r="W369" s="3"/>
      <c r="X369" s="3"/>
      <c r="Y369" s="3"/>
      <c r="Z369" s="3"/>
    </row>
    <row r="370" ht="15.75" customHeight="1">
      <c r="A370" s="68"/>
      <c r="B370" s="69"/>
      <c r="C370" s="69"/>
      <c r="D370" s="69"/>
      <c r="E370" s="69"/>
      <c r="F370" s="1"/>
      <c r="G370" s="1"/>
      <c r="H370" s="3"/>
      <c r="I370" s="3"/>
      <c r="J370" s="3"/>
      <c r="K370" s="3"/>
      <c r="L370" s="3"/>
      <c r="M370" s="3"/>
      <c r="N370" s="3"/>
      <c r="O370" s="3"/>
      <c r="P370" s="3"/>
      <c r="Q370" s="3"/>
      <c r="R370" s="3"/>
      <c r="S370" s="3"/>
      <c r="T370" s="3"/>
      <c r="U370" s="3"/>
      <c r="V370" s="3"/>
      <c r="W370" s="3"/>
      <c r="X370" s="3"/>
      <c r="Y370" s="3"/>
      <c r="Z370" s="3"/>
    </row>
    <row r="371" ht="15.75" customHeight="1">
      <c r="A371" s="68"/>
      <c r="B371" s="69"/>
      <c r="C371" s="69"/>
      <c r="D371" s="69"/>
      <c r="E371" s="69"/>
      <c r="F371" s="1"/>
      <c r="G371" s="1"/>
      <c r="H371" s="3"/>
      <c r="I371" s="3"/>
      <c r="J371" s="3"/>
      <c r="K371" s="3"/>
      <c r="L371" s="3"/>
      <c r="M371" s="3"/>
      <c r="N371" s="3"/>
      <c r="O371" s="3"/>
      <c r="P371" s="3"/>
      <c r="Q371" s="3"/>
      <c r="R371" s="3"/>
      <c r="S371" s="3"/>
      <c r="T371" s="3"/>
      <c r="U371" s="3"/>
      <c r="V371" s="3"/>
      <c r="W371" s="3"/>
      <c r="X371" s="3"/>
      <c r="Y371" s="3"/>
      <c r="Z371" s="3"/>
    </row>
    <row r="372" ht="15.75" customHeight="1">
      <c r="A372" s="68"/>
      <c r="B372" s="69"/>
      <c r="C372" s="69"/>
      <c r="D372" s="69"/>
      <c r="E372" s="69"/>
      <c r="F372" s="1"/>
      <c r="G372" s="1"/>
      <c r="H372" s="3"/>
      <c r="I372" s="3"/>
      <c r="J372" s="3"/>
      <c r="K372" s="3"/>
      <c r="L372" s="3"/>
      <c r="M372" s="3"/>
      <c r="N372" s="3"/>
      <c r="O372" s="3"/>
      <c r="P372" s="3"/>
      <c r="Q372" s="3"/>
      <c r="R372" s="3"/>
      <c r="S372" s="3"/>
      <c r="T372" s="3"/>
      <c r="U372" s="3"/>
      <c r="V372" s="3"/>
      <c r="W372" s="3"/>
      <c r="X372" s="3"/>
      <c r="Y372" s="3"/>
      <c r="Z372" s="3"/>
    </row>
    <row r="373" ht="15.75" customHeight="1">
      <c r="A373" s="68"/>
      <c r="B373" s="69"/>
      <c r="C373" s="69"/>
      <c r="D373" s="69"/>
      <c r="E373" s="69"/>
      <c r="F373" s="1"/>
      <c r="G373" s="1"/>
      <c r="H373" s="3"/>
      <c r="I373" s="3"/>
      <c r="J373" s="3"/>
      <c r="K373" s="3"/>
      <c r="L373" s="3"/>
      <c r="M373" s="3"/>
      <c r="N373" s="3"/>
      <c r="O373" s="3"/>
      <c r="P373" s="3"/>
      <c r="Q373" s="3"/>
      <c r="R373" s="3"/>
      <c r="S373" s="3"/>
      <c r="T373" s="3"/>
      <c r="U373" s="3"/>
      <c r="V373" s="3"/>
      <c r="W373" s="3"/>
      <c r="X373" s="3"/>
      <c r="Y373" s="3"/>
      <c r="Z373" s="3"/>
    </row>
    <row r="374" ht="15.75" customHeight="1">
      <c r="A374" s="68"/>
      <c r="B374" s="69"/>
      <c r="C374" s="69"/>
      <c r="D374" s="69"/>
      <c r="E374" s="69"/>
      <c r="F374" s="1"/>
      <c r="G374" s="1"/>
      <c r="H374" s="3"/>
      <c r="I374" s="3"/>
      <c r="J374" s="3"/>
      <c r="K374" s="3"/>
      <c r="L374" s="3"/>
      <c r="M374" s="3"/>
      <c r="N374" s="3"/>
      <c r="O374" s="3"/>
      <c r="P374" s="3"/>
      <c r="Q374" s="3"/>
      <c r="R374" s="3"/>
      <c r="S374" s="3"/>
      <c r="T374" s="3"/>
      <c r="U374" s="3"/>
      <c r="V374" s="3"/>
      <c r="W374" s="3"/>
      <c r="X374" s="3"/>
      <c r="Y374" s="3"/>
      <c r="Z374" s="3"/>
    </row>
    <row r="375" ht="15.75" customHeight="1">
      <c r="A375" s="68"/>
      <c r="B375" s="69"/>
      <c r="C375" s="69"/>
      <c r="D375" s="69"/>
      <c r="E375" s="69"/>
      <c r="F375" s="1"/>
      <c r="G375" s="1"/>
      <c r="H375" s="3"/>
      <c r="I375" s="3"/>
      <c r="J375" s="3"/>
      <c r="K375" s="3"/>
      <c r="L375" s="3"/>
      <c r="M375" s="3"/>
      <c r="N375" s="3"/>
      <c r="O375" s="3"/>
      <c r="P375" s="3"/>
      <c r="Q375" s="3"/>
      <c r="R375" s="3"/>
      <c r="S375" s="3"/>
      <c r="T375" s="3"/>
      <c r="U375" s="3"/>
      <c r="V375" s="3"/>
      <c r="W375" s="3"/>
      <c r="X375" s="3"/>
      <c r="Y375" s="3"/>
      <c r="Z375" s="3"/>
    </row>
    <row r="376" ht="15.75" customHeight="1">
      <c r="A376" s="68"/>
      <c r="B376" s="69"/>
      <c r="C376" s="69"/>
      <c r="D376" s="69"/>
      <c r="E376" s="69"/>
      <c r="F376" s="1"/>
      <c r="G376" s="1"/>
      <c r="H376" s="3"/>
      <c r="I376" s="3"/>
      <c r="J376" s="3"/>
      <c r="K376" s="3"/>
      <c r="L376" s="3"/>
      <c r="M376" s="3"/>
      <c r="N376" s="3"/>
      <c r="O376" s="3"/>
      <c r="P376" s="3"/>
      <c r="Q376" s="3"/>
      <c r="R376" s="3"/>
      <c r="S376" s="3"/>
      <c r="T376" s="3"/>
      <c r="U376" s="3"/>
      <c r="V376" s="3"/>
      <c r="W376" s="3"/>
      <c r="X376" s="3"/>
      <c r="Y376" s="3"/>
      <c r="Z376" s="3"/>
    </row>
    <row r="377" ht="15.75" customHeight="1">
      <c r="A377" s="68"/>
      <c r="B377" s="69"/>
      <c r="C377" s="69"/>
      <c r="D377" s="69"/>
      <c r="E377" s="69"/>
      <c r="F377" s="1"/>
      <c r="G377" s="1"/>
      <c r="H377" s="3"/>
      <c r="I377" s="3"/>
      <c r="J377" s="3"/>
      <c r="K377" s="3"/>
      <c r="L377" s="3"/>
      <c r="M377" s="3"/>
      <c r="N377" s="3"/>
      <c r="O377" s="3"/>
      <c r="P377" s="3"/>
      <c r="Q377" s="3"/>
      <c r="R377" s="3"/>
      <c r="S377" s="3"/>
      <c r="T377" s="3"/>
      <c r="U377" s="3"/>
      <c r="V377" s="3"/>
      <c r="W377" s="3"/>
      <c r="X377" s="3"/>
      <c r="Y377" s="3"/>
      <c r="Z377" s="3"/>
    </row>
    <row r="378" ht="15.75" customHeight="1">
      <c r="A378" s="68"/>
      <c r="B378" s="69"/>
      <c r="C378" s="69"/>
      <c r="D378" s="69"/>
      <c r="E378" s="69"/>
      <c r="F378" s="1"/>
      <c r="G378" s="1"/>
      <c r="H378" s="3"/>
      <c r="I378" s="3"/>
      <c r="J378" s="3"/>
      <c r="K378" s="3"/>
      <c r="L378" s="3"/>
      <c r="M378" s="3"/>
      <c r="N378" s="3"/>
      <c r="O378" s="3"/>
      <c r="P378" s="3"/>
      <c r="Q378" s="3"/>
      <c r="R378" s="3"/>
      <c r="S378" s="3"/>
      <c r="T378" s="3"/>
      <c r="U378" s="3"/>
      <c r="V378" s="3"/>
      <c r="W378" s="3"/>
      <c r="X378" s="3"/>
      <c r="Y378" s="3"/>
      <c r="Z378" s="3"/>
    </row>
    <row r="379" ht="15.75" customHeight="1">
      <c r="A379" s="68"/>
      <c r="B379" s="69"/>
      <c r="C379" s="69"/>
      <c r="D379" s="69"/>
      <c r="E379" s="69"/>
      <c r="F379" s="1"/>
      <c r="G379" s="1"/>
      <c r="H379" s="3"/>
      <c r="I379" s="3"/>
      <c r="J379" s="3"/>
      <c r="K379" s="3"/>
      <c r="L379" s="3"/>
      <c r="M379" s="3"/>
      <c r="N379" s="3"/>
      <c r="O379" s="3"/>
      <c r="P379" s="3"/>
      <c r="Q379" s="3"/>
      <c r="R379" s="3"/>
      <c r="S379" s="3"/>
      <c r="T379" s="3"/>
      <c r="U379" s="3"/>
      <c r="V379" s="3"/>
      <c r="W379" s="3"/>
      <c r="X379" s="3"/>
      <c r="Y379" s="3"/>
      <c r="Z379" s="3"/>
    </row>
    <row r="380" ht="15.75" customHeight="1">
      <c r="A380" s="68"/>
      <c r="B380" s="69"/>
      <c r="C380" s="69"/>
      <c r="D380" s="69"/>
      <c r="E380" s="69"/>
      <c r="F380" s="1"/>
      <c r="G380" s="1"/>
      <c r="H380" s="3"/>
      <c r="I380" s="3"/>
      <c r="J380" s="3"/>
      <c r="K380" s="3"/>
      <c r="L380" s="3"/>
      <c r="M380" s="3"/>
      <c r="N380" s="3"/>
      <c r="O380" s="3"/>
      <c r="P380" s="3"/>
      <c r="Q380" s="3"/>
      <c r="R380" s="3"/>
      <c r="S380" s="3"/>
      <c r="T380" s="3"/>
      <c r="U380" s="3"/>
      <c r="V380" s="3"/>
      <c r="W380" s="3"/>
      <c r="X380" s="3"/>
      <c r="Y380" s="3"/>
      <c r="Z380" s="3"/>
    </row>
    <row r="381" ht="15.75" customHeight="1">
      <c r="A381" s="68"/>
      <c r="B381" s="69"/>
      <c r="C381" s="69"/>
      <c r="D381" s="69"/>
      <c r="E381" s="69"/>
      <c r="F381" s="1"/>
      <c r="G381" s="1"/>
      <c r="H381" s="3"/>
      <c r="I381" s="3"/>
      <c r="J381" s="3"/>
      <c r="K381" s="3"/>
      <c r="L381" s="3"/>
      <c r="M381" s="3"/>
      <c r="N381" s="3"/>
      <c r="O381" s="3"/>
      <c r="P381" s="3"/>
      <c r="Q381" s="3"/>
      <c r="R381" s="3"/>
      <c r="S381" s="3"/>
      <c r="T381" s="3"/>
      <c r="U381" s="3"/>
      <c r="V381" s="3"/>
      <c r="W381" s="3"/>
      <c r="X381" s="3"/>
      <c r="Y381" s="3"/>
      <c r="Z381" s="3"/>
    </row>
    <row r="382" ht="15.75" customHeight="1">
      <c r="A382" s="68"/>
      <c r="B382" s="69"/>
      <c r="C382" s="69"/>
      <c r="D382" s="69"/>
      <c r="E382" s="69"/>
      <c r="F382" s="1"/>
      <c r="G382" s="1"/>
      <c r="H382" s="3"/>
      <c r="I382" s="3"/>
      <c r="J382" s="3"/>
      <c r="K382" s="3"/>
      <c r="L382" s="3"/>
      <c r="M382" s="3"/>
      <c r="N382" s="3"/>
      <c r="O382" s="3"/>
      <c r="P382" s="3"/>
      <c r="Q382" s="3"/>
      <c r="R382" s="3"/>
      <c r="S382" s="3"/>
      <c r="T382" s="3"/>
      <c r="U382" s="3"/>
      <c r="V382" s="3"/>
      <c r="W382" s="3"/>
      <c r="X382" s="3"/>
      <c r="Y382" s="3"/>
      <c r="Z382" s="3"/>
    </row>
    <row r="383" ht="15.75" customHeight="1">
      <c r="A383" s="68"/>
      <c r="B383" s="69"/>
      <c r="C383" s="69"/>
      <c r="D383" s="69"/>
      <c r="E383" s="69"/>
      <c r="F383" s="1"/>
      <c r="G383" s="1"/>
      <c r="H383" s="3"/>
      <c r="I383" s="3"/>
      <c r="J383" s="3"/>
      <c r="K383" s="3"/>
      <c r="L383" s="3"/>
      <c r="M383" s="3"/>
      <c r="N383" s="3"/>
      <c r="O383" s="3"/>
      <c r="P383" s="3"/>
      <c r="Q383" s="3"/>
      <c r="R383" s="3"/>
      <c r="S383" s="3"/>
      <c r="T383" s="3"/>
      <c r="U383" s="3"/>
      <c r="V383" s="3"/>
      <c r="W383" s="3"/>
      <c r="X383" s="3"/>
      <c r="Y383" s="3"/>
      <c r="Z383" s="3"/>
    </row>
    <row r="384" ht="15.75" customHeight="1">
      <c r="A384" s="68"/>
      <c r="B384" s="69"/>
      <c r="C384" s="69"/>
      <c r="D384" s="69"/>
      <c r="E384" s="69"/>
      <c r="F384" s="1"/>
      <c r="G384" s="1"/>
      <c r="H384" s="3"/>
      <c r="I384" s="3"/>
      <c r="J384" s="3"/>
      <c r="K384" s="3"/>
      <c r="L384" s="3"/>
      <c r="M384" s="3"/>
      <c r="N384" s="3"/>
      <c r="O384" s="3"/>
      <c r="P384" s="3"/>
      <c r="Q384" s="3"/>
      <c r="R384" s="3"/>
      <c r="S384" s="3"/>
      <c r="T384" s="3"/>
      <c r="U384" s="3"/>
      <c r="V384" s="3"/>
      <c r="W384" s="3"/>
      <c r="X384" s="3"/>
      <c r="Y384" s="3"/>
      <c r="Z384" s="3"/>
    </row>
    <row r="385" ht="15.75" customHeight="1">
      <c r="A385" s="68"/>
      <c r="B385" s="69"/>
      <c r="C385" s="69"/>
      <c r="D385" s="69"/>
      <c r="E385" s="69"/>
      <c r="F385" s="1"/>
      <c r="G385" s="1"/>
      <c r="H385" s="3"/>
      <c r="I385" s="3"/>
      <c r="J385" s="3"/>
      <c r="K385" s="3"/>
      <c r="L385" s="3"/>
      <c r="M385" s="3"/>
      <c r="N385" s="3"/>
      <c r="O385" s="3"/>
      <c r="P385" s="3"/>
      <c r="Q385" s="3"/>
      <c r="R385" s="3"/>
      <c r="S385" s="3"/>
      <c r="T385" s="3"/>
      <c r="U385" s="3"/>
      <c r="V385" s="3"/>
      <c r="W385" s="3"/>
      <c r="X385" s="3"/>
      <c r="Y385" s="3"/>
      <c r="Z385" s="3"/>
    </row>
    <row r="386" ht="15.75" customHeight="1">
      <c r="A386" s="68"/>
      <c r="B386" s="69"/>
      <c r="C386" s="69"/>
      <c r="D386" s="69"/>
      <c r="E386" s="69"/>
      <c r="F386" s="1"/>
      <c r="G386" s="1"/>
      <c r="H386" s="3"/>
      <c r="I386" s="3"/>
      <c r="J386" s="3"/>
      <c r="K386" s="3"/>
      <c r="L386" s="3"/>
      <c r="M386" s="3"/>
      <c r="N386" s="3"/>
      <c r="O386" s="3"/>
      <c r="P386" s="3"/>
      <c r="Q386" s="3"/>
      <c r="R386" s="3"/>
      <c r="S386" s="3"/>
      <c r="T386" s="3"/>
      <c r="U386" s="3"/>
      <c r="V386" s="3"/>
      <c r="W386" s="3"/>
      <c r="X386" s="3"/>
      <c r="Y386" s="3"/>
      <c r="Z386" s="3"/>
    </row>
    <row r="387" ht="15.75" customHeight="1">
      <c r="A387" s="68"/>
      <c r="B387" s="69"/>
      <c r="C387" s="69"/>
      <c r="D387" s="69"/>
      <c r="E387" s="69"/>
      <c r="F387" s="1"/>
      <c r="G387" s="1"/>
      <c r="H387" s="3"/>
      <c r="I387" s="3"/>
      <c r="J387" s="3"/>
      <c r="K387" s="3"/>
      <c r="L387" s="3"/>
      <c r="M387" s="3"/>
      <c r="N387" s="3"/>
      <c r="O387" s="3"/>
      <c r="P387" s="3"/>
      <c r="Q387" s="3"/>
      <c r="R387" s="3"/>
      <c r="S387" s="3"/>
      <c r="T387" s="3"/>
      <c r="U387" s="3"/>
      <c r="V387" s="3"/>
      <c r="W387" s="3"/>
      <c r="X387" s="3"/>
      <c r="Y387" s="3"/>
      <c r="Z387" s="3"/>
    </row>
    <row r="388" ht="15.75" customHeight="1">
      <c r="A388" s="68"/>
      <c r="B388" s="69"/>
      <c r="C388" s="69"/>
      <c r="D388" s="69"/>
      <c r="E388" s="69"/>
      <c r="F388" s="1"/>
      <c r="G388" s="1"/>
      <c r="H388" s="3"/>
      <c r="I388" s="3"/>
      <c r="J388" s="3"/>
      <c r="K388" s="3"/>
      <c r="L388" s="3"/>
      <c r="M388" s="3"/>
      <c r="N388" s="3"/>
      <c r="O388" s="3"/>
      <c r="P388" s="3"/>
      <c r="Q388" s="3"/>
      <c r="R388" s="3"/>
      <c r="S388" s="3"/>
      <c r="T388" s="3"/>
      <c r="U388" s="3"/>
      <c r="V388" s="3"/>
      <c r="W388" s="3"/>
      <c r="X388" s="3"/>
      <c r="Y388" s="3"/>
      <c r="Z388" s="3"/>
    </row>
    <row r="389" ht="15.75" customHeight="1">
      <c r="A389" s="68"/>
      <c r="B389" s="69"/>
      <c r="C389" s="69"/>
      <c r="D389" s="69"/>
      <c r="E389" s="69"/>
      <c r="F389" s="1"/>
      <c r="G389" s="1"/>
      <c r="H389" s="3"/>
      <c r="I389" s="3"/>
      <c r="J389" s="3"/>
      <c r="K389" s="3"/>
      <c r="L389" s="3"/>
      <c r="M389" s="3"/>
      <c r="N389" s="3"/>
      <c r="O389" s="3"/>
      <c r="P389" s="3"/>
      <c r="Q389" s="3"/>
      <c r="R389" s="3"/>
      <c r="S389" s="3"/>
      <c r="T389" s="3"/>
      <c r="U389" s="3"/>
      <c r="V389" s="3"/>
      <c r="W389" s="3"/>
      <c r="X389" s="3"/>
      <c r="Y389" s="3"/>
      <c r="Z389" s="3"/>
    </row>
    <row r="390" ht="15.75" customHeight="1">
      <c r="A390" s="68"/>
      <c r="B390" s="69"/>
      <c r="C390" s="69"/>
      <c r="D390" s="69"/>
      <c r="E390" s="69"/>
      <c r="F390" s="1"/>
      <c r="G390" s="1"/>
      <c r="H390" s="3"/>
      <c r="I390" s="3"/>
      <c r="J390" s="3"/>
      <c r="K390" s="3"/>
      <c r="L390" s="3"/>
      <c r="M390" s="3"/>
      <c r="N390" s="3"/>
      <c r="O390" s="3"/>
      <c r="P390" s="3"/>
      <c r="Q390" s="3"/>
      <c r="R390" s="3"/>
      <c r="S390" s="3"/>
      <c r="T390" s="3"/>
      <c r="U390" s="3"/>
      <c r="V390" s="3"/>
      <c r="W390" s="3"/>
      <c r="X390" s="3"/>
      <c r="Y390" s="3"/>
      <c r="Z390" s="3"/>
    </row>
    <row r="391" ht="15.75" customHeight="1">
      <c r="A391" s="68"/>
      <c r="B391" s="69"/>
      <c r="C391" s="69"/>
      <c r="D391" s="69"/>
      <c r="E391" s="69"/>
      <c r="F391" s="1"/>
      <c r="G391" s="1"/>
      <c r="H391" s="3"/>
      <c r="I391" s="3"/>
      <c r="J391" s="3"/>
      <c r="K391" s="3"/>
      <c r="L391" s="3"/>
      <c r="M391" s="3"/>
      <c r="N391" s="3"/>
      <c r="O391" s="3"/>
      <c r="P391" s="3"/>
      <c r="Q391" s="3"/>
      <c r="R391" s="3"/>
      <c r="S391" s="3"/>
      <c r="T391" s="3"/>
      <c r="U391" s="3"/>
      <c r="V391" s="3"/>
      <c r="W391" s="3"/>
      <c r="X391" s="3"/>
      <c r="Y391" s="3"/>
      <c r="Z391" s="3"/>
    </row>
    <row r="392" ht="15.75" customHeight="1">
      <c r="A392" s="68"/>
      <c r="B392" s="69"/>
      <c r="C392" s="69"/>
      <c r="D392" s="69"/>
      <c r="E392" s="69"/>
      <c r="F392" s="1"/>
      <c r="G392" s="1"/>
      <c r="H392" s="3"/>
      <c r="I392" s="3"/>
      <c r="J392" s="3"/>
      <c r="K392" s="3"/>
      <c r="L392" s="3"/>
      <c r="M392" s="3"/>
      <c r="N392" s="3"/>
      <c r="O392" s="3"/>
      <c r="P392" s="3"/>
      <c r="Q392" s="3"/>
      <c r="R392" s="3"/>
      <c r="S392" s="3"/>
      <c r="T392" s="3"/>
      <c r="U392" s="3"/>
      <c r="V392" s="3"/>
      <c r="W392" s="3"/>
      <c r="X392" s="3"/>
      <c r="Y392" s="3"/>
      <c r="Z392" s="3"/>
    </row>
    <row r="393" ht="15.75" customHeight="1">
      <c r="A393" s="68"/>
      <c r="B393" s="69"/>
      <c r="C393" s="69"/>
      <c r="D393" s="69"/>
      <c r="E393" s="69"/>
      <c r="F393" s="1"/>
      <c r="G393" s="1"/>
      <c r="H393" s="3"/>
      <c r="I393" s="3"/>
      <c r="J393" s="3"/>
      <c r="K393" s="3"/>
      <c r="L393" s="3"/>
      <c r="M393" s="3"/>
      <c r="N393" s="3"/>
      <c r="O393" s="3"/>
      <c r="P393" s="3"/>
      <c r="Q393" s="3"/>
      <c r="R393" s="3"/>
      <c r="S393" s="3"/>
      <c r="T393" s="3"/>
      <c r="U393" s="3"/>
      <c r="V393" s="3"/>
      <c r="W393" s="3"/>
      <c r="X393" s="3"/>
      <c r="Y393" s="3"/>
      <c r="Z393" s="3"/>
    </row>
    <row r="394" ht="15.75" customHeight="1">
      <c r="A394" s="68"/>
      <c r="B394" s="69"/>
      <c r="C394" s="69"/>
      <c r="D394" s="69"/>
      <c r="E394" s="69"/>
      <c r="F394" s="1"/>
      <c r="G394" s="1"/>
      <c r="H394" s="3"/>
      <c r="I394" s="3"/>
      <c r="J394" s="3"/>
      <c r="K394" s="3"/>
      <c r="L394" s="3"/>
      <c r="M394" s="3"/>
      <c r="N394" s="3"/>
      <c r="O394" s="3"/>
      <c r="P394" s="3"/>
      <c r="Q394" s="3"/>
      <c r="R394" s="3"/>
      <c r="S394" s="3"/>
      <c r="T394" s="3"/>
      <c r="U394" s="3"/>
      <c r="V394" s="3"/>
      <c r="W394" s="3"/>
      <c r="X394" s="3"/>
      <c r="Y394" s="3"/>
      <c r="Z394" s="3"/>
    </row>
    <row r="395" ht="15.75" customHeight="1">
      <c r="A395" s="68"/>
      <c r="B395" s="69"/>
      <c r="C395" s="69"/>
      <c r="D395" s="69"/>
      <c r="E395" s="69"/>
      <c r="F395" s="1"/>
      <c r="G395" s="1"/>
      <c r="H395" s="3"/>
      <c r="I395" s="3"/>
      <c r="J395" s="3"/>
      <c r="K395" s="3"/>
      <c r="L395" s="3"/>
      <c r="M395" s="3"/>
      <c r="N395" s="3"/>
      <c r="O395" s="3"/>
      <c r="P395" s="3"/>
      <c r="Q395" s="3"/>
      <c r="R395" s="3"/>
      <c r="S395" s="3"/>
      <c r="T395" s="3"/>
      <c r="U395" s="3"/>
      <c r="V395" s="3"/>
      <c r="W395" s="3"/>
      <c r="X395" s="3"/>
      <c r="Y395" s="3"/>
      <c r="Z395" s="3"/>
    </row>
    <row r="396" ht="15.75" customHeight="1">
      <c r="A396" s="68"/>
      <c r="B396" s="69"/>
      <c r="C396" s="69"/>
      <c r="D396" s="69"/>
      <c r="E396" s="69"/>
      <c r="F396" s="1"/>
      <c r="G396" s="1"/>
      <c r="H396" s="3"/>
      <c r="I396" s="3"/>
      <c r="J396" s="3"/>
      <c r="K396" s="3"/>
      <c r="L396" s="3"/>
      <c r="M396" s="3"/>
      <c r="N396" s="3"/>
      <c r="O396" s="3"/>
      <c r="P396" s="3"/>
      <c r="Q396" s="3"/>
      <c r="R396" s="3"/>
      <c r="S396" s="3"/>
      <c r="T396" s="3"/>
      <c r="U396" s="3"/>
      <c r="V396" s="3"/>
      <c r="W396" s="3"/>
      <c r="X396" s="3"/>
      <c r="Y396" s="3"/>
      <c r="Z396" s="3"/>
    </row>
    <row r="397" ht="15.75" customHeight="1">
      <c r="A397" s="68"/>
      <c r="B397" s="69"/>
      <c r="C397" s="69"/>
      <c r="D397" s="69"/>
      <c r="E397" s="69"/>
      <c r="F397" s="1"/>
      <c r="G397" s="1"/>
      <c r="H397" s="3"/>
      <c r="I397" s="3"/>
      <c r="J397" s="3"/>
      <c r="K397" s="3"/>
      <c r="L397" s="3"/>
      <c r="M397" s="3"/>
      <c r="N397" s="3"/>
      <c r="O397" s="3"/>
      <c r="P397" s="3"/>
      <c r="Q397" s="3"/>
      <c r="R397" s="3"/>
      <c r="S397" s="3"/>
      <c r="T397" s="3"/>
      <c r="U397" s="3"/>
      <c r="V397" s="3"/>
      <c r="W397" s="3"/>
      <c r="X397" s="3"/>
      <c r="Y397" s="3"/>
      <c r="Z397" s="3"/>
    </row>
    <row r="398" ht="15.75" customHeight="1">
      <c r="A398" s="68"/>
      <c r="B398" s="69"/>
      <c r="C398" s="69"/>
      <c r="D398" s="69"/>
      <c r="E398" s="69"/>
      <c r="F398" s="1"/>
      <c r="G398" s="1"/>
      <c r="H398" s="3"/>
      <c r="I398" s="3"/>
      <c r="J398" s="3"/>
      <c r="K398" s="3"/>
      <c r="L398" s="3"/>
      <c r="M398" s="3"/>
      <c r="N398" s="3"/>
      <c r="O398" s="3"/>
      <c r="P398" s="3"/>
      <c r="Q398" s="3"/>
      <c r="R398" s="3"/>
      <c r="S398" s="3"/>
      <c r="T398" s="3"/>
      <c r="U398" s="3"/>
      <c r="V398" s="3"/>
      <c r="W398" s="3"/>
      <c r="X398" s="3"/>
      <c r="Y398" s="3"/>
      <c r="Z398" s="3"/>
    </row>
    <row r="399" ht="15.75" customHeight="1">
      <c r="A399" s="68"/>
      <c r="B399" s="69"/>
      <c r="C399" s="69"/>
      <c r="D399" s="69"/>
      <c r="E399" s="69"/>
      <c r="F399" s="1"/>
      <c r="G399" s="1"/>
      <c r="H399" s="3"/>
      <c r="I399" s="3"/>
      <c r="J399" s="3"/>
      <c r="K399" s="3"/>
      <c r="L399" s="3"/>
      <c r="M399" s="3"/>
      <c r="N399" s="3"/>
      <c r="O399" s="3"/>
      <c r="P399" s="3"/>
      <c r="Q399" s="3"/>
      <c r="R399" s="3"/>
      <c r="S399" s="3"/>
      <c r="T399" s="3"/>
      <c r="U399" s="3"/>
      <c r="V399" s="3"/>
      <c r="W399" s="3"/>
      <c r="X399" s="3"/>
      <c r="Y399" s="3"/>
      <c r="Z399" s="3"/>
    </row>
    <row r="400" ht="15.75" customHeight="1">
      <c r="A400" s="68"/>
      <c r="B400" s="69"/>
      <c r="C400" s="69"/>
      <c r="D400" s="69"/>
      <c r="E400" s="69"/>
      <c r="F400" s="1"/>
      <c r="G400" s="1"/>
      <c r="H400" s="3"/>
      <c r="I400" s="3"/>
      <c r="J400" s="3"/>
      <c r="K400" s="3"/>
      <c r="L400" s="3"/>
      <c r="M400" s="3"/>
      <c r="N400" s="3"/>
      <c r="O400" s="3"/>
      <c r="P400" s="3"/>
      <c r="Q400" s="3"/>
      <c r="R400" s="3"/>
      <c r="S400" s="3"/>
      <c r="T400" s="3"/>
      <c r="U400" s="3"/>
      <c r="V400" s="3"/>
      <c r="W400" s="3"/>
      <c r="X400" s="3"/>
      <c r="Y400" s="3"/>
      <c r="Z400" s="3"/>
    </row>
    <row r="401" ht="15.75" customHeight="1">
      <c r="A401" s="68"/>
      <c r="B401" s="69"/>
      <c r="C401" s="69"/>
      <c r="D401" s="69"/>
      <c r="E401" s="69"/>
      <c r="F401" s="1"/>
      <c r="G401" s="1"/>
      <c r="H401" s="3"/>
      <c r="I401" s="3"/>
      <c r="J401" s="3"/>
      <c r="K401" s="3"/>
      <c r="L401" s="3"/>
      <c r="M401" s="3"/>
      <c r="N401" s="3"/>
      <c r="O401" s="3"/>
      <c r="P401" s="3"/>
      <c r="Q401" s="3"/>
      <c r="R401" s="3"/>
      <c r="S401" s="3"/>
      <c r="T401" s="3"/>
      <c r="U401" s="3"/>
      <c r="V401" s="3"/>
      <c r="W401" s="3"/>
      <c r="X401" s="3"/>
      <c r="Y401" s="3"/>
      <c r="Z401" s="3"/>
    </row>
    <row r="402" ht="15.75" customHeight="1">
      <c r="A402" s="68"/>
      <c r="B402" s="69"/>
      <c r="C402" s="69"/>
      <c r="D402" s="69"/>
      <c r="E402" s="69"/>
      <c r="F402" s="1"/>
      <c r="G402" s="1"/>
      <c r="H402" s="3"/>
      <c r="I402" s="3"/>
      <c r="J402" s="3"/>
      <c r="K402" s="3"/>
      <c r="L402" s="3"/>
      <c r="M402" s="3"/>
      <c r="N402" s="3"/>
      <c r="O402" s="3"/>
      <c r="P402" s="3"/>
      <c r="Q402" s="3"/>
      <c r="R402" s="3"/>
      <c r="S402" s="3"/>
      <c r="T402" s="3"/>
      <c r="U402" s="3"/>
      <c r="V402" s="3"/>
      <c r="W402" s="3"/>
      <c r="X402" s="3"/>
      <c r="Y402" s="3"/>
      <c r="Z402" s="3"/>
    </row>
    <row r="403" ht="15.75" customHeight="1">
      <c r="A403" s="68"/>
      <c r="B403" s="69"/>
      <c r="C403" s="69"/>
      <c r="D403" s="69"/>
      <c r="E403" s="69"/>
      <c r="F403" s="1"/>
      <c r="G403" s="1"/>
      <c r="H403" s="3"/>
      <c r="I403" s="3"/>
      <c r="J403" s="3"/>
      <c r="K403" s="3"/>
      <c r="L403" s="3"/>
      <c r="M403" s="3"/>
      <c r="N403" s="3"/>
      <c r="O403" s="3"/>
      <c r="P403" s="3"/>
      <c r="Q403" s="3"/>
      <c r="R403" s="3"/>
      <c r="S403" s="3"/>
      <c r="T403" s="3"/>
      <c r="U403" s="3"/>
      <c r="V403" s="3"/>
      <c r="W403" s="3"/>
      <c r="X403" s="3"/>
      <c r="Y403" s="3"/>
      <c r="Z403" s="3"/>
    </row>
    <row r="404" ht="15.75" customHeight="1">
      <c r="A404" s="68"/>
      <c r="B404" s="69"/>
      <c r="C404" s="69"/>
      <c r="D404" s="69"/>
      <c r="E404" s="69"/>
      <c r="F404" s="1"/>
      <c r="G404" s="1"/>
      <c r="H404" s="3"/>
      <c r="I404" s="3"/>
      <c r="J404" s="3"/>
      <c r="K404" s="3"/>
      <c r="L404" s="3"/>
      <c r="M404" s="3"/>
      <c r="N404" s="3"/>
      <c r="O404" s="3"/>
      <c r="P404" s="3"/>
      <c r="Q404" s="3"/>
      <c r="R404" s="3"/>
      <c r="S404" s="3"/>
      <c r="T404" s="3"/>
      <c r="U404" s="3"/>
      <c r="V404" s="3"/>
      <c r="W404" s="3"/>
      <c r="X404" s="3"/>
      <c r="Y404" s="3"/>
      <c r="Z404" s="3"/>
    </row>
    <row r="405" ht="15.75" customHeight="1">
      <c r="A405" s="68"/>
      <c r="B405" s="69"/>
      <c r="C405" s="69"/>
      <c r="D405" s="69"/>
      <c r="E405" s="69"/>
      <c r="F405" s="1"/>
      <c r="G405" s="1"/>
      <c r="H405" s="3"/>
      <c r="I405" s="3"/>
      <c r="J405" s="3"/>
      <c r="K405" s="3"/>
      <c r="L405" s="3"/>
      <c r="M405" s="3"/>
      <c r="N405" s="3"/>
      <c r="O405" s="3"/>
      <c r="P405" s="3"/>
      <c r="Q405" s="3"/>
      <c r="R405" s="3"/>
      <c r="S405" s="3"/>
      <c r="T405" s="3"/>
      <c r="U405" s="3"/>
      <c r="V405" s="3"/>
      <c r="W405" s="3"/>
      <c r="X405" s="3"/>
      <c r="Y405" s="3"/>
      <c r="Z405" s="3"/>
    </row>
    <row r="406" ht="15.75" customHeight="1">
      <c r="A406" s="68"/>
      <c r="B406" s="69"/>
      <c r="C406" s="69"/>
      <c r="D406" s="69"/>
      <c r="E406" s="69"/>
      <c r="F406" s="1"/>
      <c r="G406" s="1"/>
      <c r="H406" s="3"/>
      <c r="I406" s="3"/>
      <c r="J406" s="3"/>
      <c r="K406" s="3"/>
      <c r="L406" s="3"/>
      <c r="M406" s="3"/>
      <c r="N406" s="3"/>
      <c r="O406" s="3"/>
      <c r="P406" s="3"/>
      <c r="Q406" s="3"/>
      <c r="R406" s="3"/>
      <c r="S406" s="3"/>
      <c r="T406" s="3"/>
      <c r="U406" s="3"/>
      <c r="V406" s="3"/>
      <c r="W406" s="3"/>
      <c r="X406" s="3"/>
      <c r="Y406" s="3"/>
      <c r="Z406" s="3"/>
    </row>
    <row r="407" ht="15.75" customHeight="1">
      <c r="A407" s="68"/>
      <c r="B407" s="69"/>
      <c r="C407" s="69"/>
      <c r="D407" s="69"/>
      <c r="E407" s="69"/>
      <c r="F407" s="1"/>
      <c r="G407" s="1"/>
      <c r="H407" s="3"/>
      <c r="I407" s="3"/>
      <c r="J407" s="3"/>
      <c r="K407" s="3"/>
      <c r="L407" s="3"/>
      <c r="M407" s="3"/>
      <c r="N407" s="3"/>
      <c r="O407" s="3"/>
      <c r="P407" s="3"/>
      <c r="Q407" s="3"/>
      <c r="R407" s="3"/>
      <c r="S407" s="3"/>
      <c r="T407" s="3"/>
      <c r="U407" s="3"/>
      <c r="V407" s="3"/>
      <c r="W407" s="3"/>
      <c r="X407" s="3"/>
      <c r="Y407" s="3"/>
      <c r="Z407" s="3"/>
    </row>
    <row r="408" ht="15.75" customHeight="1">
      <c r="A408" s="68"/>
      <c r="B408" s="69"/>
      <c r="C408" s="69"/>
      <c r="D408" s="69"/>
      <c r="E408" s="69"/>
      <c r="F408" s="1"/>
      <c r="G408" s="1"/>
      <c r="H408" s="3"/>
      <c r="I408" s="3"/>
      <c r="J408" s="3"/>
      <c r="K408" s="3"/>
      <c r="L408" s="3"/>
      <c r="M408" s="3"/>
      <c r="N408" s="3"/>
      <c r="O408" s="3"/>
      <c r="P408" s="3"/>
      <c r="Q408" s="3"/>
      <c r="R408" s="3"/>
      <c r="S408" s="3"/>
      <c r="T408" s="3"/>
      <c r="U408" s="3"/>
      <c r="V408" s="3"/>
      <c r="W408" s="3"/>
      <c r="X408" s="3"/>
      <c r="Y408" s="3"/>
      <c r="Z408" s="3"/>
    </row>
    <row r="409" ht="15.75" customHeight="1">
      <c r="A409" s="68"/>
      <c r="B409" s="69"/>
      <c r="C409" s="69"/>
      <c r="D409" s="69"/>
      <c r="E409" s="69"/>
      <c r="F409" s="1"/>
      <c r="G409" s="1"/>
      <c r="H409" s="3"/>
      <c r="I409" s="3"/>
      <c r="J409" s="3"/>
      <c r="K409" s="3"/>
      <c r="L409" s="3"/>
      <c r="M409" s="3"/>
      <c r="N409" s="3"/>
      <c r="O409" s="3"/>
      <c r="P409" s="3"/>
      <c r="Q409" s="3"/>
      <c r="R409" s="3"/>
      <c r="S409" s="3"/>
      <c r="T409" s="3"/>
      <c r="U409" s="3"/>
      <c r="V409" s="3"/>
      <c r="W409" s="3"/>
      <c r="X409" s="3"/>
      <c r="Y409" s="3"/>
      <c r="Z409" s="3"/>
    </row>
    <row r="410" ht="15.75" customHeight="1">
      <c r="A410" s="68"/>
      <c r="B410" s="69"/>
      <c r="C410" s="69"/>
      <c r="D410" s="69"/>
      <c r="E410" s="69"/>
      <c r="F410" s="1"/>
      <c r="G410" s="1"/>
      <c r="H410" s="3"/>
      <c r="I410" s="3"/>
      <c r="J410" s="3"/>
      <c r="K410" s="3"/>
      <c r="L410" s="3"/>
      <c r="M410" s="3"/>
      <c r="N410" s="3"/>
      <c r="O410" s="3"/>
      <c r="P410" s="3"/>
      <c r="Q410" s="3"/>
      <c r="R410" s="3"/>
      <c r="S410" s="3"/>
      <c r="T410" s="3"/>
      <c r="U410" s="3"/>
      <c r="V410" s="3"/>
      <c r="W410" s="3"/>
      <c r="X410" s="3"/>
      <c r="Y410" s="3"/>
      <c r="Z410" s="3"/>
    </row>
    <row r="411" ht="15.75" customHeight="1">
      <c r="A411" s="68"/>
      <c r="B411" s="69"/>
      <c r="C411" s="69"/>
      <c r="D411" s="69"/>
      <c r="E411" s="69"/>
      <c r="F411" s="1"/>
      <c r="G411" s="1"/>
      <c r="H411" s="3"/>
      <c r="I411" s="3"/>
      <c r="J411" s="3"/>
      <c r="K411" s="3"/>
      <c r="L411" s="3"/>
      <c r="M411" s="3"/>
      <c r="N411" s="3"/>
      <c r="O411" s="3"/>
      <c r="P411" s="3"/>
      <c r="Q411" s="3"/>
      <c r="R411" s="3"/>
      <c r="S411" s="3"/>
      <c r="T411" s="3"/>
      <c r="U411" s="3"/>
      <c r="V411" s="3"/>
      <c r="W411" s="3"/>
      <c r="X411" s="3"/>
      <c r="Y411" s="3"/>
      <c r="Z411" s="3"/>
    </row>
    <row r="412" ht="15.75" customHeight="1">
      <c r="A412" s="68"/>
      <c r="B412" s="69"/>
      <c r="C412" s="69"/>
      <c r="D412" s="69"/>
      <c r="E412" s="69"/>
      <c r="F412" s="1"/>
      <c r="G412" s="1"/>
      <c r="H412" s="3"/>
      <c r="I412" s="3"/>
      <c r="J412" s="3"/>
      <c r="K412" s="3"/>
      <c r="L412" s="3"/>
      <c r="M412" s="3"/>
      <c r="N412" s="3"/>
      <c r="O412" s="3"/>
      <c r="P412" s="3"/>
      <c r="Q412" s="3"/>
      <c r="R412" s="3"/>
      <c r="S412" s="3"/>
      <c r="T412" s="3"/>
      <c r="U412" s="3"/>
      <c r="V412" s="3"/>
      <c r="W412" s="3"/>
      <c r="X412" s="3"/>
      <c r="Y412" s="3"/>
      <c r="Z412" s="3"/>
    </row>
    <row r="413" ht="15.75" customHeight="1">
      <c r="A413" s="68"/>
      <c r="B413" s="69"/>
      <c r="C413" s="69"/>
      <c r="D413" s="69"/>
      <c r="E413" s="69"/>
      <c r="F413" s="1"/>
      <c r="G413" s="1"/>
      <c r="H413" s="3"/>
      <c r="I413" s="3"/>
      <c r="J413" s="3"/>
      <c r="K413" s="3"/>
      <c r="L413" s="3"/>
      <c r="M413" s="3"/>
      <c r="N413" s="3"/>
      <c r="O413" s="3"/>
      <c r="P413" s="3"/>
      <c r="Q413" s="3"/>
      <c r="R413" s="3"/>
      <c r="S413" s="3"/>
      <c r="T413" s="3"/>
      <c r="U413" s="3"/>
      <c r="V413" s="3"/>
      <c r="W413" s="3"/>
      <c r="X413" s="3"/>
      <c r="Y413" s="3"/>
      <c r="Z413" s="3"/>
    </row>
    <row r="414" ht="15.75" customHeight="1">
      <c r="A414" s="68"/>
      <c r="B414" s="69"/>
      <c r="C414" s="69"/>
      <c r="D414" s="69"/>
      <c r="E414" s="69"/>
      <c r="F414" s="1"/>
      <c r="G414" s="1"/>
      <c r="H414" s="3"/>
      <c r="I414" s="3"/>
      <c r="J414" s="3"/>
      <c r="K414" s="3"/>
      <c r="L414" s="3"/>
      <c r="M414" s="3"/>
      <c r="N414" s="3"/>
      <c r="O414" s="3"/>
      <c r="P414" s="3"/>
      <c r="Q414" s="3"/>
      <c r="R414" s="3"/>
      <c r="S414" s="3"/>
      <c r="T414" s="3"/>
      <c r="U414" s="3"/>
      <c r="V414" s="3"/>
      <c r="W414" s="3"/>
      <c r="X414" s="3"/>
      <c r="Y414" s="3"/>
      <c r="Z414" s="3"/>
    </row>
    <row r="415" ht="15.75" customHeight="1">
      <c r="A415" s="68"/>
      <c r="B415" s="69"/>
      <c r="C415" s="69"/>
      <c r="D415" s="69"/>
      <c r="E415" s="69"/>
      <c r="F415" s="1"/>
      <c r="G415" s="1"/>
      <c r="H415" s="3"/>
      <c r="I415" s="3"/>
      <c r="J415" s="3"/>
      <c r="K415" s="3"/>
      <c r="L415" s="3"/>
      <c r="M415" s="3"/>
      <c r="N415" s="3"/>
      <c r="O415" s="3"/>
      <c r="P415" s="3"/>
      <c r="Q415" s="3"/>
      <c r="R415" s="3"/>
      <c r="S415" s="3"/>
      <c r="T415" s="3"/>
      <c r="U415" s="3"/>
      <c r="V415" s="3"/>
      <c r="W415" s="3"/>
      <c r="X415" s="3"/>
      <c r="Y415" s="3"/>
      <c r="Z415" s="3"/>
    </row>
    <row r="416" ht="15.75" customHeight="1">
      <c r="A416" s="68"/>
      <c r="B416" s="69"/>
      <c r="C416" s="69"/>
      <c r="D416" s="69"/>
      <c r="E416" s="69"/>
      <c r="F416" s="1"/>
      <c r="G416" s="1"/>
      <c r="H416" s="3"/>
      <c r="I416" s="3"/>
      <c r="J416" s="3"/>
      <c r="K416" s="3"/>
      <c r="L416" s="3"/>
      <c r="M416" s="3"/>
      <c r="N416" s="3"/>
      <c r="O416" s="3"/>
      <c r="P416" s="3"/>
      <c r="Q416" s="3"/>
      <c r="R416" s="3"/>
      <c r="S416" s="3"/>
      <c r="T416" s="3"/>
      <c r="U416" s="3"/>
      <c r="V416" s="3"/>
      <c r="W416" s="3"/>
      <c r="X416" s="3"/>
      <c r="Y416" s="3"/>
      <c r="Z416" s="3"/>
    </row>
    <row r="417" ht="15.75" customHeight="1">
      <c r="A417" s="68"/>
      <c r="B417" s="69"/>
      <c r="C417" s="69"/>
      <c r="D417" s="69"/>
      <c r="E417" s="69"/>
      <c r="F417" s="1"/>
      <c r="G417" s="1"/>
      <c r="H417" s="3"/>
      <c r="I417" s="3"/>
      <c r="J417" s="3"/>
      <c r="K417" s="3"/>
      <c r="L417" s="3"/>
      <c r="M417" s="3"/>
      <c r="N417" s="3"/>
      <c r="O417" s="3"/>
      <c r="P417" s="3"/>
      <c r="Q417" s="3"/>
      <c r="R417" s="3"/>
      <c r="S417" s="3"/>
      <c r="T417" s="3"/>
      <c r="U417" s="3"/>
      <c r="V417" s="3"/>
      <c r="W417" s="3"/>
      <c r="X417" s="3"/>
      <c r="Y417" s="3"/>
      <c r="Z417" s="3"/>
    </row>
    <row r="418" ht="15.75" customHeight="1">
      <c r="A418" s="68"/>
      <c r="B418" s="69"/>
      <c r="C418" s="69"/>
      <c r="D418" s="69"/>
      <c r="E418" s="69"/>
      <c r="F418" s="1"/>
      <c r="G418" s="1"/>
      <c r="H418" s="3"/>
      <c r="I418" s="3"/>
      <c r="J418" s="3"/>
      <c r="K418" s="3"/>
      <c r="L418" s="3"/>
      <c r="M418" s="3"/>
      <c r="N418" s="3"/>
      <c r="O418" s="3"/>
      <c r="P418" s="3"/>
      <c r="Q418" s="3"/>
      <c r="R418" s="3"/>
      <c r="S418" s="3"/>
      <c r="T418" s="3"/>
      <c r="U418" s="3"/>
      <c r="V418" s="3"/>
      <c r="W418" s="3"/>
      <c r="X418" s="3"/>
      <c r="Y418" s="3"/>
      <c r="Z418" s="3"/>
    </row>
    <row r="419" ht="15.75" customHeight="1">
      <c r="A419" s="68"/>
      <c r="B419" s="69"/>
      <c r="C419" s="69"/>
      <c r="D419" s="69"/>
      <c r="E419" s="69"/>
      <c r="F419" s="1"/>
      <c r="G419" s="1"/>
      <c r="H419" s="3"/>
      <c r="I419" s="3"/>
      <c r="J419" s="3"/>
      <c r="K419" s="3"/>
      <c r="L419" s="3"/>
      <c r="M419" s="3"/>
      <c r="N419" s="3"/>
      <c r="O419" s="3"/>
      <c r="P419" s="3"/>
      <c r="Q419" s="3"/>
      <c r="R419" s="3"/>
      <c r="S419" s="3"/>
      <c r="T419" s="3"/>
      <c r="U419" s="3"/>
      <c r="V419" s="3"/>
      <c r="W419" s="3"/>
      <c r="X419" s="3"/>
      <c r="Y419" s="3"/>
      <c r="Z419" s="3"/>
    </row>
    <row r="420" ht="15.75" customHeight="1">
      <c r="A420" s="68"/>
      <c r="B420" s="69"/>
      <c r="C420" s="69"/>
      <c r="D420" s="69"/>
      <c r="E420" s="69"/>
      <c r="F420" s="1"/>
      <c r="G420" s="1"/>
      <c r="H420" s="3"/>
      <c r="I420" s="3"/>
      <c r="J420" s="3"/>
      <c r="K420" s="3"/>
      <c r="L420" s="3"/>
      <c r="M420" s="3"/>
      <c r="N420" s="3"/>
      <c r="O420" s="3"/>
      <c r="P420" s="3"/>
      <c r="Q420" s="3"/>
      <c r="R420" s="3"/>
      <c r="S420" s="3"/>
      <c r="T420" s="3"/>
      <c r="U420" s="3"/>
      <c r="V420" s="3"/>
      <c r="W420" s="3"/>
      <c r="X420" s="3"/>
      <c r="Y420" s="3"/>
      <c r="Z420" s="3"/>
    </row>
    <row r="421" ht="15.75" customHeight="1">
      <c r="A421" s="68"/>
      <c r="B421" s="69"/>
      <c r="C421" s="69"/>
      <c r="D421" s="69"/>
      <c r="E421" s="69"/>
      <c r="F421" s="1"/>
      <c r="G421" s="1"/>
      <c r="H421" s="3"/>
      <c r="I421" s="3"/>
      <c r="J421" s="3"/>
      <c r="K421" s="3"/>
      <c r="L421" s="3"/>
      <c r="M421" s="3"/>
      <c r="N421" s="3"/>
      <c r="O421" s="3"/>
      <c r="P421" s="3"/>
      <c r="Q421" s="3"/>
      <c r="R421" s="3"/>
      <c r="S421" s="3"/>
      <c r="T421" s="3"/>
      <c r="U421" s="3"/>
      <c r="V421" s="3"/>
      <c r="W421" s="3"/>
      <c r="X421" s="3"/>
      <c r="Y421" s="3"/>
      <c r="Z421" s="3"/>
    </row>
    <row r="422" ht="15.75" customHeight="1">
      <c r="A422" s="68"/>
      <c r="B422" s="69"/>
      <c r="C422" s="69"/>
      <c r="D422" s="69"/>
      <c r="E422" s="69"/>
      <c r="F422" s="1"/>
      <c r="G422" s="1"/>
      <c r="H422" s="3"/>
      <c r="I422" s="3"/>
      <c r="J422" s="3"/>
      <c r="K422" s="3"/>
      <c r="L422" s="3"/>
      <c r="M422" s="3"/>
      <c r="N422" s="3"/>
      <c r="O422" s="3"/>
      <c r="P422" s="3"/>
      <c r="Q422" s="3"/>
      <c r="R422" s="3"/>
      <c r="S422" s="3"/>
      <c r="T422" s="3"/>
      <c r="U422" s="3"/>
      <c r="V422" s="3"/>
      <c r="W422" s="3"/>
      <c r="X422" s="3"/>
      <c r="Y422" s="3"/>
      <c r="Z422" s="3"/>
    </row>
    <row r="423" ht="15.75" customHeight="1">
      <c r="A423" s="68"/>
      <c r="B423" s="69"/>
      <c r="C423" s="69"/>
      <c r="D423" s="69"/>
      <c r="E423" s="69"/>
      <c r="F423" s="1"/>
      <c r="G423" s="1"/>
      <c r="H423" s="3"/>
      <c r="I423" s="3"/>
      <c r="J423" s="3"/>
      <c r="K423" s="3"/>
      <c r="L423" s="3"/>
      <c r="M423" s="3"/>
      <c r="N423" s="3"/>
      <c r="O423" s="3"/>
      <c r="P423" s="3"/>
      <c r="Q423" s="3"/>
      <c r="R423" s="3"/>
      <c r="S423" s="3"/>
      <c r="T423" s="3"/>
      <c r="U423" s="3"/>
      <c r="V423" s="3"/>
      <c r="W423" s="3"/>
      <c r="X423" s="3"/>
      <c r="Y423" s="3"/>
      <c r="Z423" s="3"/>
    </row>
    <row r="424" ht="15.75" customHeight="1">
      <c r="A424" s="68"/>
      <c r="B424" s="69"/>
      <c r="C424" s="69"/>
      <c r="D424" s="69"/>
      <c r="E424" s="69"/>
      <c r="F424" s="1"/>
      <c r="G424" s="1"/>
      <c r="H424" s="3"/>
      <c r="I424" s="3"/>
      <c r="J424" s="3"/>
      <c r="K424" s="3"/>
      <c r="L424" s="3"/>
      <c r="M424" s="3"/>
      <c r="N424" s="3"/>
      <c r="O424" s="3"/>
      <c r="P424" s="3"/>
      <c r="Q424" s="3"/>
      <c r="R424" s="3"/>
      <c r="S424" s="3"/>
      <c r="T424" s="3"/>
      <c r="U424" s="3"/>
      <c r="V424" s="3"/>
      <c r="W424" s="3"/>
      <c r="X424" s="3"/>
      <c r="Y424" s="3"/>
      <c r="Z424" s="3"/>
    </row>
    <row r="425" ht="15.75" customHeight="1">
      <c r="A425" s="68"/>
      <c r="B425" s="69"/>
      <c r="C425" s="69"/>
      <c r="D425" s="69"/>
      <c r="E425" s="69"/>
      <c r="F425" s="1"/>
      <c r="G425" s="1"/>
      <c r="H425" s="3"/>
      <c r="I425" s="3"/>
      <c r="J425" s="3"/>
      <c r="K425" s="3"/>
      <c r="L425" s="3"/>
      <c r="M425" s="3"/>
      <c r="N425" s="3"/>
      <c r="O425" s="3"/>
      <c r="P425" s="3"/>
      <c r="Q425" s="3"/>
      <c r="R425" s="3"/>
      <c r="S425" s="3"/>
      <c r="T425" s="3"/>
      <c r="U425" s="3"/>
      <c r="V425" s="3"/>
      <c r="W425" s="3"/>
      <c r="X425" s="3"/>
      <c r="Y425" s="3"/>
      <c r="Z425" s="3"/>
    </row>
    <row r="426" ht="15.75" customHeight="1">
      <c r="A426" s="68"/>
      <c r="B426" s="69"/>
      <c r="C426" s="69"/>
      <c r="D426" s="69"/>
      <c r="E426" s="69"/>
      <c r="F426" s="1"/>
      <c r="G426" s="1"/>
      <c r="H426" s="3"/>
      <c r="I426" s="3"/>
      <c r="J426" s="3"/>
      <c r="K426" s="3"/>
      <c r="L426" s="3"/>
      <c r="M426" s="3"/>
      <c r="N426" s="3"/>
      <c r="O426" s="3"/>
      <c r="P426" s="3"/>
      <c r="Q426" s="3"/>
      <c r="R426" s="3"/>
      <c r="S426" s="3"/>
      <c r="T426" s="3"/>
      <c r="U426" s="3"/>
      <c r="V426" s="3"/>
      <c r="W426" s="3"/>
      <c r="X426" s="3"/>
      <c r="Y426" s="3"/>
      <c r="Z426" s="3"/>
    </row>
    <row r="427" ht="15.75" customHeight="1">
      <c r="A427" s="68"/>
      <c r="B427" s="69"/>
      <c r="C427" s="69"/>
      <c r="D427" s="69"/>
      <c r="E427" s="69"/>
      <c r="F427" s="1"/>
      <c r="G427" s="1"/>
      <c r="H427" s="3"/>
      <c r="I427" s="3"/>
      <c r="J427" s="3"/>
      <c r="K427" s="3"/>
      <c r="L427" s="3"/>
      <c r="M427" s="3"/>
      <c r="N427" s="3"/>
      <c r="O427" s="3"/>
      <c r="P427" s="3"/>
      <c r="Q427" s="3"/>
      <c r="R427" s="3"/>
      <c r="S427" s="3"/>
      <c r="T427" s="3"/>
      <c r="U427" s="3"/>
      <c r="V427" s="3"/>
      <c r="W427" s="3"/>
      <c r="X427" s="3"/>
      <c r="Y427" s="3"/>
      <c r="Z427" s="3"/>
    </row>
    <row r="428" ht="15.75" customHeight="1">
      <c r="A428" s="68"/>
      <c r="B428" s="69"/>
      <c r="C428" s="69"/>
      <c r="D428" s="69"/>
      <c r="E428" s="69"/>
      <c r="F428" s="1"/>
      <c r="G428" s="1"/>
      <c r="H428" s="3"/>
      <c r="I428" s="3"/>
      <c r="J428" s="3"/>
      <c r="K428" s="3"/>
      <c r="L428" s="3"/>
      <c r="M428" s="3"/>
      <c r="N428" s="3"/>
      <c r="O428" s="3"/>
      <c r="P428" s="3"/>
      <c r="Q428" s="3"/>
      <c r="R428" s="3"/>
      <c r="S428" s="3"/>
      <c r="T428" s="3"/>
      <c r="U428" s="3"/>
      <c r="V428" s="3"/>
      <c r="W428" s="3"/>
      <c r="X428" s="3"/>
      <c r="Y428" s="3"/>
      <c r="Z428" s="3"/>
    </row>
    <row r="429" ht="15.75" customHeight="1">
      <c r="A429" s="68"/>
      <c r="B429" s="69"/>
      <c r="C429" s="69"/>
      <c r="D429" s="69"/>
      <c r="E429" s="69"/>
      <c r="F429" s="1"/>
      <c r="G429" s="1"/>
      <c r="H429" s="3"/>
      <c r="I429" s="3"/>
      <c r="J429" s="3"/>
      <c r="K429" s="3"/>
      <c r="L429" s="3"/>
      <c r="M429" s="3"/>
      <c r="N429" s="3"/>
      <c r="O429" s="3"/>
      <c r="P429" s="3"/>
      <c r="Q429" s="3"/>
      <c r="R429" s="3"/>
      <c r="S429" s="3"/>
      <c r="T429" s="3"/>
      <c r="U429" s="3"/>
      <c r="V429" s="3"/>
      <c r="W429" s="3"/>
      <c r="X429" s="3"/>
      <c r="Y429" s="3"/>
      <c r="Z429" s="3"/>
    </row>
    <row r="430" ht="15.75" customHeight="1">
      <c r="A430" s="68"/>
      <c r="B430" s="69"/>
      <c r="C430" s="69"/>
      <c r="D430" s="69"/>
      <c r="E430" s="69"/>
      <c r="F430" s="1"/>
      <c r="G430" s="1"/>
      <c r="H430" s="3"/>
      <c r="I430" s="3"/>
      <c r="J430" s="3"/>
      <c r="K430" s="3"/>
      <c r="L430" s="3"/>
      <c r="M430" s="3"/>
      <c r="N430" s="3"/>
      <c r="O430" s="3"/>
      <c r="P430" s="3"/>
      <c r="Q430" s="3"/>
      <c r="R430" s="3"/>
      <c r="S430" s="3"/>
      <c r="T430" s="3"/>
      <c r="U430" s="3"/>
      <c r="V430" s="3"/>
      <c r="W430" s="3"/>
      <c r="X430" s="3"/>
      <c r="Y430" s="3"/>
      <c r="Z430" s="3"/>
    </row>
    <row r="431" ht="15.75" customHeight="1">
      <c r="A431" s="68"/>
      <c r="B431" s="69"/>
      <c r="C431" s="69"/>
      <c r="D431" s="69"/>
      <c r="E431" s="69"/>
      <c r="F431" s="1"/>
      <c r="G431" s="1"/>
      <c r="H431" s="3"/>
      <c r="I431" s="3"/>
      <c r="J431" s="3"/>
      <c r="K431" s="3"/>
      <c r="L431" s="3"/>
      <c r="M431" s="3"/>
      <c r="N431" s="3"/>
      <c r="O431" s="3"/>
      <c r="P431" s="3"/>
      <c r="Q431" s="3"/>
      <c r="R431" s="3"/>
      <c r="S431" s="3"/>
      <c r="T431" s="3"/>
      <c r="U431" s="3"/>
      <c r="V431" s="3"/>
      <c r="W431" s="3"/>
      <c r="X431" s="3"/>
      <c r="Y431" s="3"/>
      <c r="Z431" s="3"/>
    </row>
    <row r="432" ht="15.75" customHeight="1">
      <c r="A432" s="68"/>
      <c r="B432" s="69"/>
      <c r="C432" s="69"/>
      <c r="D432" s="69"/>
      <c r="E432" s="69"/>
      <c r="F432" s="1"/>
      <c r="G432" s="1"/>
      <c r="H432" s="3"/>
      <c r="I432" s="3"/>
      <c r="J432" s="3"/>
      <c r="K432" s="3"/>
      <c r="L432" s="3"/>
      <c r="M432" s="3"/>
      <c r="N432" s="3"/>
      <c r="O432" s="3"/>
      <c r="P432" s="3"/>
      <c r="Q432" s="3"/>
      <c r="R432" s="3"/>
      <c r="S432" s="3"/>
      <c r="T432" s="3"/>
      <c r="U432" s="3"/>
      <c r="V432" s="3"/>
      <c r="W432" s="3"/>
      <c r="X432" s="3"/>
      <c r="Y432" s="3"/>
      <c r="Z432" s="3"/>
    </row>
    <row r="433" ht="15.75" customHeight="1">
      <c r="A433" s="68"/>
      <c r="B433" s="69"/>
      <c r="C433" s="69"/>
      <c r="D433" s="69"/>
      <c r="E433" s="69"/>
      <c r="F433" s="1"/>
      <c r="G433" s="1"/>
      <c r="H433" s="3"/>
      <c r="I433" s="3"/>
      <c r="J433" s="3"/>
      <c r="K433" s="3"/>
      <c r="L433" s="3"/>
      <c r="M433" s="3"/>
      <c r="N433" s="3"/>
      <c r="O433" s="3"/>
      <c r="P433" s="3"/>
      <c r="Q433" s="3"/>
      <c r="R433" s="3"/>
      <c r="S433" s="3"/>
      <c r="T433" s="3"/>
      <c r="U433" s="3"/>
      <c r="V433" s="3"/>
      <c r="W433" s="3"/>
      <c r="X433" s="3"/>
      <c r="Y433" s="3"/>
      <c r="Z433" s="3"/>
    </row>
    <row r="434" ht="15.75" customHeight="1">
      <c r="A434" s="68"/>
      <c r="B434" s="69"/>
      <c r="C434" s="69"/>
      <c r="D434" s="69"/>
      <c r="E434" s="69"/>
      <c r="F434" s="1"/>
      <c r="G434" s="1"/>
      <c r="H434" s="3"/>
      <c r="I434" s="3"/>
      <c r="J434" s="3"/>
      <c r="K434" s="3"/>
      <c r="L434" s="3"/>
      <c r="M434" s="3"/>
      <c r="N434" s="3"/>
      <c r="O434" s="3"/>
      <c r="P434" s="3"/>
      <c r="Q434" s="3"/>
      <c r="R434" s="3"/>
      <c r="S434" s="3"/>
      <c r="T434" s="3"/>
      <c r="U434" s="3"/>
      <c r="V434" s="3"/>
      <c r="W434" s="3"/>
      <c r="X434" s="3"/>
      <c r="Y434" s="3"/>
      <c r="Z434" s="3"/>
    </row>
    <row r="435" ht="15.75" customHeight="1">
      <c r="A435" s="68"/>
      <c r="B435" s="69"/>
      <c r="C435" s="69"/>
      <c r="D435" s="69"/>
      <c r="E435" s="69"/>
      <c r="F435" s="1"/>
      <c r="G435" s="1"/>
      <c r="H435" s="3"/>
      <c r="I435" s="3"/>
      <c r="J435" s="3"/>
      <c r="K435" s="3"/>
      <c r="L435" s="3"/>
      <c r="M435" s="3"/>
      <c r="N435" s="3"/>
      <c r="O435" s="3"/>
      <c r="P435" s="3"/>
      <c r="Q435" s="3"/>
      <c r="R435" s="3"/>
      <c r="S435" s="3"/>
      <c r="T435" s="3"/>
      <c r="U435" s="3"/>
      <c r="V435" s="3"/>
      <c r="W435" s="3"/>
      <c r="X435" s="3"/>
      <c r="Y435" s="3"/>
      <c r="Z435" s="3"/>
    </row>
    <row r="436" ht="15.75" customHeight="1">
      <c r="A436" s="68"/>
      <c r="B436" s="69"/>
      <c r="C436" s="69"/>
      <c r="D436" s="69"/>
      <c r="E436" s="69"/>
      <c r="F436" s="1"/>
      <c r="G436" s="1"/>
      <c r="H436" s="3"/>
      <c r="I436" s="3"/>
      <c r="J436" s="3"/>
      <c r="K436" s="3"/>
      <c r="L436" s="3"/>
      <c r="M436" s="3"/>
      <c r="N436" s="3"/>
      <c r="O436" s="3"/>
      <c r="P436" s="3"/>
      <c r="Q436" s="3"/>
      <c r="R436" s="3"/>
      <c r="S436" s="3"/>
      <c r="T436" s="3"/>
      <c r="U436" s="3"/>
      <c r="V436" s="3"/>
      <c r="W436" s="3"/>
      <c r="X436" s="3"/>
      <c r="Y436" s="3"/>
      <c r="Z436" s="3"/>
    </row>
    <row r="437" ht="15.75" customHeight="1">
      <c r="A437" s="68"/>
      <c r="B437" s="69"/>
      <c r="C437" s="69"/>
      <c r="D437" s="69"/>
      <c r="E437" s="69"/>
      <c r="F437" s="1"/>
      <c r="G437" s="1"/>
      <c r="H437" s="3"/>
      <c r="I437" s="3"/>
      <c r="J437" s="3"/>
      <c r="K437" s="3"/>
      <c r="L437" s="3"/>
      <c r="M437" s="3"/>
      <c r="N437" s="3"/>
      <c r="O437" s="3"/>
      <c r="P437" s="3"/>
      <c r="Q437" s="3"/>
      <c r="R437" s="3"/>
      <c r="S437" s="3"/>
      <c r="T437" s="3"/>
      <c r="U437" s="3"/>
      <c r="V437" s="3"/>
      <c r="W437" s="3"/>
      <c r="X437" s="3"/>
      <c r="Y437" s="3"/>
      <c r="Z437" s="3"/>
    </row>
    <row r="438" ht="15.75" customHeight="1">
      <c r="A438" s="68"/>
      <c r="B438" s="69"/>
      <c r="C438" s="69"/>
      <c r="D438" s="69"/>
      <c r="E438" s="69"/>
      <c r="F438" s="1"/>
      <c r="G438" s="1"/>
      <c r="H438" s="3"/>
      <c r="I438" s="3"/>
      <c r="J438" s="3"/>
      <c r="K438" s="3"/>
      <c r="L438" s="3"/>
      <c r="M438" s="3"/>
      <c r="N438" s="3"/>
      <c r="O438" s="3"/>
      <c r="P438" s="3"/>
      <c r="Q438" s="3"/>
      <c r="R438" s="3"/>
      <c r="S438" s="3"/>
      <c r="T438" s="3"/>
      <c r="U438" s="3"/>
      <c r="V438" s="3"/>
      <c r="W438" s="3"/>
      <c r="X438" s="3"/>
      <c r="Y438" s="3"/>
      <c r="Z438" s="3"/>
    </row>
    <row r="439" ht="15.75" customHeight="1">
      <c r="A439" s="68"/>
      <c r="B439" s="69"/>
      <c r="C439" s="69"/>
      <c r="D439" s="69"/>
      <c r="E439" s="69"/>
      <c r="F439" s="1"/>
      <c r="G439" s="1"/>
      <c r="H439" s="3"/>
      <c r="I439" s="3"/>
      <c r="J439" s="3"/>
      <c r="K439" s="3"/>
      <c r="L439" s="3"/>
      <c r="M439" s="3"/>
      <c r="N439" s="3"/>
      <c r="O439" s="3"/>
      <c r="P439" s="3"/>
      <c r="Q439" s="3"/>
      <c r="R439" s="3"/>
      <c r="S439" s="3"/>
      <c r="T439" s="3"/>
      <c r="U439" s="3"/>
      <c r="V439" s="3"/>
      <c r="W439" s="3"/>
      <c r="X439" s="3"/>
      <c r="Y439" s="3"/>
      <c r="Z439" s="3"/>
    </row>
    <row r="440" ht="15.75" customHeight="1">
      <c r="A440" s="68"/>
      <c r="B440" s="69"/>
      <c r="C440" s="69"/>
      <c r="D440" s="69"/>
      <c r="E440" s="69"/>
      <c r="F440" s="1"/>
      <c r="G440" s="1"/>
      <c r="H440" s="3"/>
      <c r="I440" s="3"/>
      <c r="J440" s="3"/>
      <c r="K440" s="3"/>
      <c r="L440" s="3"/>
      <c r="M440" s="3"/>
      <c r="N440" s="3"/>
      <c r="O440" s="3"/>
      <c r="P440" s="3"/>
      <c r="Q440" s="3"/>
      <c r="R440" s="3"/>
      <c r="S440" s="3"/>
      <c r="T440" s="3"/>
      <c r="U440" s="3"/>
      <c r="V440" s="3"/>
      <c r="W440" s="3"/>
      <c r="X440" s="3"/>
      <c r="Y440" s="3"/>
      <c r="Z440" s="3"/>
    </row>
    <row r="441" ht="15.75" customHeight="1">
      <c r="A441" s="68"/>
      <c r="B441" s="69"/>
      <c r="C441" s="69"/>
      <c r="D441" s="69"/>
      <c r="E441" s="69"/>
      <c r="F441" s="1"/>
      <c r="G441" s="1"/>
      <c r="H441" s="3"/>
      <c r="I441" s="3"/>
      <c r="J441" s="3"/>
      <c r="K441" s="3"/>
      <c r="L441" s="3"/>
      <c r="M441" s="3"/>
      <c r="N441" s="3"/>
      <c r="O441" s="3"/>
      <c r="P441" s="3"/>
      <c r="Q441" s="3"/>
      <c r="R441" s="3"/>
      <c r="S441" s="3"/>
      <c r="T441" s="3"/>
      <c r="U441" s="3"/>
      <c r="V441" s="3"/>
      <c r="W441" s="3"/>
      <c r="X441" s="3"/>
      <c r="Y441" s="3"/>
      <c r="Z441" s="3"/>
    </row>
    <row r="442" ht="15.75" customHeight="1">
      <c r="A442" s="68"/>
      <c r="B442" s="69"/>
      <c r="C442" s="69"/>
      <c r="D442" s="69"/>
      <c r="E442" s="69"/>
      <c r="F442" s="1"/>
      <c r="G442" s="1"/>
      <c r="H442" s="3"/>
      <c r="I442" s="3"/>
      <c r="J442" s="3"/>
      <c r="K442" s="3"/>
      <c r="L442" s="3"/>
      <c r="M442" s="3"/>
      <c r="N442" s="3"/>
      <c r="O442" s="3"/>
      <c r="P442" s="3"/>
      <c r="Q442" s="3"/>
      <c r="R442" s="3"/>
      <c r="S442" s="3"/>
      <c r="T442" s="3"/>
      <c r="U442" s="3"/>
      <c r="V442" s="3"/>
      <c r="W442" s="3"/>
      <c r="X442" s="3"/>
      <c r="Y442" s="3"/>
      <c r="Z442" s="3"/>
    </row>
    <row r="443" ht="15.75" customHeight="1">
      <c r="A443" s="68"/>
      <c r="B443" s="69"/>
      <c r="C443" s="69"/>
      <c r="D443" s="69"/>
      <c r="E443" s="69"/>
      <c r="F443" s="1"/>
      <c r="G443" s="1"/>
      <c r="H443" s="3"/>
      <c r="I443" s="3"/>
      <c r="J443" s="3"/>
      <c r="K443" s="3"/>
      <c r="L443" s="3"/>
      <c r="M443" s="3"/>
      <c r="N443" s="3"/>
      <c r="O443" s="3"/>
      <c r="P443" s="3"/>
      <c r="Q443" s="3"/>
      <c r="R443" s="3"/>
      <c r="S443" s="3"/>
      <c r="T443" s="3"/>
      <c r="U443" s="3"/>
      <c r="V443" s="3"/>
      <c r="W443" s="3"/>
      <c r="X443" s="3"/>
      <c r="Y443" s="3"/>
      <c r="Z443" s="3"/>
    </row>
    <row r="444" ht="15.75" customHeight="1">
      <c r="A444" s="68"/>
      <c r="B444" s="69"/>
      <c r="C444" s="69"/>
      <c r="D444" s="69"/>
      <c r="E444" s="69"/>
      <c r="F444" s="1"/>
      <c r="G444" s="1"/>
      <c r="H444" s="3"/>
      <c r="I444" s="3"/>
      <c r="J444" s="3"/>
      <c r="K444" s="3"/>
      <c r="L444" s="3"/>
      <c r="M444" s="3"/>
      <c r="N444" s="3"/>
      <c r="O444" s="3"/>
      <c r="P444" s="3"/>
      <c r="Q444" s="3"/>
      <c r="R444" s="3"/>
      <c r="S444" s="3"/>
      <c r="T444" s="3"/>
      <c r="U444" s="3"/>
      <c r="V444" s="3"/>
      <c r="W444" s="3"/>
      <c r="X444" s="3"/>
      <c r="Y444" s="3"/>
      <c r="Z444" s="3"/>
    </row>
    <row r="445" ht="15.75" customHeight="1">
      <c r="A445" s="68"/>
      <c r="B445" s="69"/>
      <c r="C445" s="69"/>
      <c r="D445" s="69"/>
      <c r="E445" s="69"/>
      <c r="F445" s="1"/>
      <c r="G445" s="1"/>
      <c r="H445" s="3"/>
      <c r="I445" s="3"/>
      <c r="J445" s="3"/>
      <c r="K445" s="3"/>
      <c r="L445" s="3"/>
      <c r="M445" s="3"/>
      <c r="N445" s="3"/>
      <c r="O445" s="3"/>
      <c r="P445" s="3"/>
      <c r="Q445" s="3"/>
      <c r="R445" s="3"/>
      <c r="S445" s="3"/>
      <c r="T445" s="3"/>
      <c r="U445" s="3"/>
      <c r="V445" s="3"/>
      <c r="W445" s="3"/>
      <c r="X445" s="3"/>
      <c r="Y445" s="3"/>
      <c r="Z445" s="3"/>
    </row>
    <row r="446" ht="15.75" customHeight="1">
      <c r="A446" s="68"/>
      <c r="B446" s="69"/>
      <c r="C446" s="69"/>
      <c r="D446" s="69"/>
      <c r="E446" s="69"/>
      <c r="F446" s="1"/>
      <c r="G446" s="1"/>
      <c r="H446" s="3"/>
      <c r="I446" s="3"/>
      <c r="J446" s="3"/>
      <c r="K446" s="3"/>
      <c r="L446" s="3"/>
      <c r="M446" s="3"/>
      <c r="N446" s="3"/>
      <c r="O446" s="3"/>
      <c r="P446" s="3"/>
      <c r="Q446" s="3"/>
      <c r="R446" s="3"/>
      <c r="S446" s="3"/>
      <c r="T446" s="3"/>
      <c r="U446" s="3"/>
      <c r="V446" s="3"/>
      <c r="W446" s="3"/>
      <c r="X446" s="3"/>
      <c r="Y446" s="3"/>
      <c r="Z446" s="3"/>
    </row>
    <row r="447" ht="15.75" customHeight="1">
      <c r="A447" s="68"/>
      <c r="B447" s="69"/>
      <c r="C447" s="69"/>
      <c r="D447" s="69"/>
      <c r="E447" s="69"/>
      <c r="F447" s="1"/>
      <c r="G447" s="1"/>
      <c r="H447" s="3"/>
      <c r="I447" s="3"/>
      <c r="J447" s="3"/>
      <c r="K447" s="3"/>
      <c r="L447" s="3"/>
      <c r="M447" s="3"/>
      <c r="N447" s="3"/>
      <c r="O447" s="3"/>
      <c r="P447" s="3"/>
      <c r="Q447" s="3"/>
      <c r="R447" s="3"/>
      <c r="S447" s="3"/>
      <c r="T447" s="3"/>
      <c r="U447" s="3"/>
      <c r="V447" s="3"/>
      <c r="W447" s="3"/>
      <c r="X447" s="3"/>
      <c r="Y447" s="3"/>
      <c r="Z447" s="3"/>
    </row>
    <row r="448" ht="15.75" customHeight="1">
      <c r="A448" s="68"/>
      <c r="B448" s="69"/>
      <c r="C448" s="69"/>
      <c r="D448" s="69"/>
      <c r="E448" s="69"/>
      <c r="F448" s="1"/>
      <c r="G448" s="1"/>
      <c r="H448" s="3"/>
      <c r="I448" s="3"/>
      <c r="J448" s="3"/>
      <c r="K448" s="3"/>
      <c r="L448" s="3"/>
      <c r="M448" s="3"/>
      <c r="N448" s="3"/>
      <c r="O448" s="3"/>
      <c r="P448" s="3"/>
      <c r="Q448" s="3"/>
      <c r="R448" s="3"/>
      <c r="S448" s="3"/>
      <c r="T448" s="3"/>
      <c r="U448" s="3"/>
      <c r="V448" s="3"/>
      <c r="W448" s="3"/>
      <c r="X448" s="3"/>
      <c r="Y448" s="3"/>
      <c r="Z448" s="3"/>
    </row>
    <row r="449" ht="15.75" customHeight="1">
      <c r="A449" s="68"/>
      <c r="B449" s="69"/>
      <c r="C449" s="69"/>
      <c r="D449" s="69"/>
      <c r="E449" s="69"/>
      <c r="F449" s="1"/>
      <c r="G449" s="1"/>
      <c r="H449" s="3"/>
      <c r="I449" s="3"/>
      <c r="J449" s="3"/>
      <c r="K449" s="3"/>
      <c r="L449" s="3"/>
      <c r="M449" s="3"/>
      <c r="N449" s="3"/>
      <c r="O449" s="3"/>
      <c r="P449" s="3"/>
      <c r="Q449" s="3"/>
      <c r="R449" s="3"/>
      <c r="S449" s="3"/>
      <c r="T449" s="3"/>
      <c r="U449" s="3"/>
      <c r="V449" s="3"/>
      <c r="W449" s="3"/>
      <c r="X449" s="3"/>
      <c r="Y449" s="3"/>
      <c r="Z449" s="3"/>
    </row>
    <row r="450" ht="15.75" customHeight="1">
      <c r="A450" s="68"/>
      <c r="B450" s="69"/>
      <c r="C450" s="69"/>
      <c r="D450" s="69"/>
      <c r="E450" s="69"/>
      <c r="F450" s="1"/>
      <c r="G450" s="1"/>
      <c r="H450" s="3"/>
      <c r="I450" s="3"/>
      <c r="J450" s="3"/>
      <c r="K450" s="3"/>
      <c r="L450" s="3"/>
      <c r="M450" s="3"/>
      <c r="N450" s="3"/>
      <c r="O450" s="3"/>
      <c r="P450" s="3"/>
      <c r="Q450" s="3"/>
      <c r="R450" s="3"/>
      <c r="S450" s="3"/>
      <c r="T450" s="3"/>
      <c r="U450" s="3"/>
      <c r="V450" s="3"/>
      <c r="W450" s="3"/>
      <c r="X450" s="3"/>
      <c r="Y450" s="3"/>
      <c r="Z450" s="3"/>
    </row>
    <row r="451" ht="15.75" customHeight="1">
      <c r="A451" s="68"/>
      <c r="B451" s="69"/>
      <c r="C451" s="69"/>
      <c r="D451" s="69"/>
      <c r="E451" s="69"/>
      <c r="F451" s="1"/>
      <c r="G451" s="1"/>
      <c r="H451" s="3"/>
      <c r="I451" s="3"/>
      <c r="J451" s="3"/>
      <c r="K451" s="3"/>
      <c r="L451" s="3"/>
      <c r="M451" s="3"/>
      <c r="N451" s="3"/>
      <c r="O451" s="3"/>
      <c r="P451" s="3"/>
      <c r="Q451" s="3"/>
      <c r="R451" s="3"/>
      <c r="S451" s="3"/>
      <c r="T451" s="3"/>
      <c r="U451" s="3"/>
      <c r="V451" s="3"/>
      <c r="W451" s="3"/>
      <c r="X451" s="3"/>
      <c r="Y451" s="3"/>
      <c r="Z451" s="3"/>
    </row>
    <row r="452" ht="15.75" customHeight="1">
      <c r="A452" s="68"/>
      <c r="B452" s="69"/>
      <c r="C452" s="69"/>
      <c r="D452" s="69"/>
      <c r="E452" s="69"/>
      <c r="F452" s="1"/>
      <c r="G452" s="1"/>
      <c r="H452" s="3"/>
      <c r="I452" s="3"/>
      <c r="J452" s="3"/>
      <c r="K452" s="3"/>
      <c r="L452" s="3"/>
      <c r="M452" s="3"/>
      <c r="N452" s="3"/>
      <c r="O452" s="3"/>
      <c r="P452" s="3"/>
      <c r="Q452" s="3"/>
      <c r="R452" s="3"/>
      <c r="S452" s="3"/>
      <c r="T452" s="3"/>
      <c r="U452" s="3"/>
      <c r="V452" s="3"/>
      <c r="W452" s="3"/>
      <c r="X452" s="3"/>
      <c r="Y452" s="3"/>
      <c r="Z452" s="3"/>
    </row>
    <row r="453" ht="15.75" customHeight="1">
      <c r="A453" s="68"/>
      <c r="B453" s="69"/>
      <c r="C453" s="69"/>
      <c r="D453" s="69"/>
      <c r="E453" s="69"/>
      <c r="F453" s="1"/>
      <c r="G453" s="1"/>
      <c r="H453" s="3"/>
      <c r="I453" s="3"/>
      <c r="J453" s="3"/>
      <c r="K453" s="3"/>
      <c r="L453" s="3"/>
      <c r="M453" s="3"/>
      <c r="N453" s="3"/>
      <c r="O453" s="3"/>
      <c r="P453" s="3"/>
      <c r="Q453" s="3"/>
      <c r="R453" s="3"/>
      <c r="S453" s="3"/>
      <c r="T453" s="3"/>
      <c r="U453" s="3"/>
      <c r="V453" s="3"/>
      <c r="W453" s="3"/>
      <c r="X453" s="3"/>
      <c r="Y453" s="3"/>
      <c r="Z453" s="3"/>
    </row>
    <row r="454" ht="15.75" customHeight="1">
      <c r="A454" s="68"/>
      <c r="B454" s="69"/>
      <c r="C454" s="69"/>
      <c r="D454" s="69"/>
      <c r="E454" s="69"/>
      <c r="F454" s="1"/>
      <c r="G454" s="1"/>
      <c r="H454" s="3"/>
      <c r="I454" s="3"/>
      <c r="J454" s="3"/>
      <c r="K454" s="3"/>
      <c r="L454" s="3"/>
      <c r="M454" s="3"/>
      <c r="N454" s="3"/>
      <c r="O454" s="3"/>
      <c r="P454" s="3"/>
      <c r="Q454" s="3"/>
      <c r="R454" s="3"/>
      <c r="S454" s="3"/>
      <c r="T454" s="3"/>
      <c r="U454" s="3"/>
      <c r="V454" s="3"/>
      <c r="W454" s="3"/>
      <c r="X454" s="3"/>
      <c r="Y454" s="3"/>
      <c r="Z454" s="3"/>
    </row>
    <row r="455" ht="15.75" customHeight="1">
      <c r="A455" s="68"/>
      <c r="B455" s="69"/>
      <c r="C455" s="69"/>
      <c r="D455" s="69"/>
      <c r="E455" s="69"/>
      <c r="F455" s="1"/>
      <c r="G455" s="1"/>
      <c r="H455" s="3"/>
      <c r="I455" s="3"/>
      <c r="J455" s="3"/>
      <c r="K455" s="3"/>
      <c r="L455" s="3"/>
      <c r="M455" s="3"/>
      <c r="N455" s="3"/>
      <c r="O455" s="3"/>
      <c r="P455" s="3"/>
      <c r="Q455" s="3"/>
      <c r="R455" s="3"/>
      <c r="S455" s="3"/>
      <c r="T455" s="3"/>
      <c r="U455" s="3"/>
      <c r="V455" s="3"/>
      <c r="W455" s="3"/>
      <c r="X455" s="3"/>
      <c r="Y455" s="3"/>
      <c r="Z455" s="3"/>
    </row>
    <row r="456" ht="15.75" customHeight="1">
      <c r="A456" s="68"/>
      <c r="B456" s="69"/>
      <c r="C456" s="69"/>
      <c r="D456" s="69"/>
      <c r="E456" s="69"/>
      <c r="F456" s="1"/>
      <c r="G456" s="1"/>
      <c r="H456" s="3"/>
      <c r="I456" s="3"/>
      <c r="J456" s="3"/>
      <c r="K456" s="3"/>
      <c r="L456" s="3"/>
      <c r="M456" s="3"/>
      <c r="N456" s="3"/>
      <c r="O456" s="3"/>
      <c r="P456" s="3"/>
      <c r="Q456" s="3"/>
      <c r="R456" s="3"/>
      <c r="S456" s="3"/>
      <c r="T456" s="3"/>
      <c r="U456" s="3"/>
      <c r="V456" s="3"/>
      <c r="W456" s="3"/>
      <c r="X456" s="3"/>
      <c r="Y456" s="3"/>
      <c r="Z456" s="3"/>
    </row>
    <row r="457" ht="15.75" customHeight="1">
      <c r="A457" s="68"/>
      <c r="B457" s="69"/>
      <c r="C457" s="69"/>
      <c r="D457" s="69"/>
      <c r="E457" s="69"/>
      <c r="F457" s="1"/>
      <c r="G457" s="1"/>
      <c r="H457" s="3"/>
      <c r="I457" s="3"/>
      <c r="J457" s="3"/>
      <c r="K457" s="3"/>
      <c r="L457" s="3"/>
      <c r="M457" s="3"/>
      <c r="N457" s="3"/>
      <c r="O457" s="3"/>
      <c r="P457" s="3"/>
      <c r="Q457" s="3"/>
      <c r="R457" s="3"/>
      <c r="S457" s="3"/>
      <c r="T457" s="3"/>
      <c r="U457" s="3"/>
      <c r="V457" s="3"/>
      <c r="W457" s="3"/>
      <c r="X457" s="3"/>
      <c r="Y457" s="3"/>
      <c r="Z457" s="3"/>
    </row>
    <row r="458" ht="15.75" customHeight="1">
      <c r="A458" s="68"/>
      <c r="B458" s="69"/>
      <c r="C458" s="69"/>
      <c r="D458" s="69"/>
      <c r="E458" s="69"/>
      <c r="F458" s="1"/>
      <c r="G458" s="1"/>
      <c r="H458" s="3"/>
      <c r="I458" s="3"/>
      <c r="J458" s="3"/>
      <c r="K458" s="3"/>
      <c r="L458" s="3"/>
      <c r="M458" s="3"/>
      <c r="N458" s="3"/>
      <c r="O458" s="3"/>
      <c r="P458" s="3"/>
      <c r="Q458" s="3"/>
      <c r="R458" s="3"/>
      <c r="S458" s="3"/>
      <c r="T458" s="3"/>
      <c r="U458" s="3"/>
      <c r="V458" s="3"/>
      <c r="W458" s="3"/>
      <c r="X458" s="3"/>
      <c r="Y458" s="3"/>
      <c r="Z458" s="3"/>
    </row>
    <row r="459" ht="15.75" customHeight="1">
      <c r="A459" s="68"/>
      <c r="B459" s="69"/>
      <c r="C459" s="69"/>
      <c r="D459" s="69"/>
      <c r="E459" s="69"/>
      <c r="F459" s="1"/>
      <c r="G459" s="1"/>
      <c r="H459" s="3"/>
      <c r="I459" s="3"/>
      <c r="J459" s="3"/>
      <c r="K459" s="3"/>
      <c r="L459" s="3"/>
      <c r="M459" s="3"/>
      <c r="N459" s="3"/>
      <c r="O459" s="3"/>
      <c r="P459" s="3"/>
      <c r="Q459" s="3"/>
      <c r="R459" s="3"/>
      <c r="S459" s="3"/>
      <c r="T459" s="3"/>
      <c r="U459" s="3"/>
      <c r="V459" s="3"/>
      <c r="W459" s="3"/>
      <c r="X459" s="3"/>
      <c r="Y459" s="3"/>
      <c r="Z459" s="3"/>
    </row>
    <row r="460" ht="15.75" customHeight="1">
      <c r="A460" s="68"/>
      <c r="B460" s="69"/>
      <c r="C460" s="69"/>
      <c r="D460" s="69"/>
      <c r="E460" s="69"/>
      <c r="F460" s="1"/>
      <c r="G460" s="1"/>
      <c r="H460" s="3"/>
      <c r="I460" s="3"/>
      <c r="J460" s="3"/>
      <c r="K460" s="3"/>
      <c r="L460" s="3"/>
      <c r="M460" s="3"/>
      <c r="N460" s="3"/>
      <c r="O460" s="3"/>
      <c r="P460" s="3"/>
      <c r="Q460" s="3"/>
      <c r="R460" s="3"/>
      <c r="S460" s="3"/>
      <c r="T460" s="3"/>
      <c r="U460" s="3"/>
      <c r="V460" s="3"/>
      <c r="W460" s="3"/>
      <c r="X460" s="3"/>
      <c r="Y460" s="3"/>
      <c r="Z460" s="3"/>
    </row>
    <row r="461" ht="15.75" customHeight="1">
      <c r="A461" s="68"/>
      <c r="B461" s="69"/>
      <c r="C461" s="69"/>
      <c r="D461" s="69"/>
      <c r="E461" s="69"/>
      <c r="F461" s="1"/>
      <c r="G461" s="1"/>
      <c r="H461" s="3"/>
      <c r="I461" s="3"/>
      <c r="J461" s="3"/>
      <c r="K461" s="3"/>
      <c r="L461" s="3"/>
      <c r="M461" s="3"/>
      <c r="N461" s="3"/>
      <c r="O461" s="3"/>
      <c r="P461" s="3"/>
      <c r="Q461" s="3"/>
      <c r="R461" s="3"/>
      <c r="S461" s="3"/>
      <c r="T461" s="3"/>
      <c r="U461" s="3"/>
      <c r="V461" s="3"/>
      <c r="W461" s="3"/>
      <c r="X461" s="3"/>
      <c r="Y461" s="3"/>
      <c r="Z461" s="3"/>
    </row>
    <row r="462" ht="15.75" customHeight="1">
      <c r="A462" s="68"/>
      <c r="B462" s="69"/>
      <c r="C462" s="69"/>
      <c r="D462" s="69"/>
      <c r="E462" s="69"/>
      <c r="F462" s="1"/>
      <c r="G462" s="1"/>
      <c r="H462" s="3"/>
      <c r="I462" s="3"/>
      <c r="J462" s="3"/>
      <c r="K462" s="3"/>
      <c r="L462" s="3"/>
      <c r="M462" s="3"/>
      <c r="N462" s="3"/>
      <c r="O462" s="3"/>
      <c r="P462" s="3"/>
      <c r="Q462" s="3"/>
      <c r="R462" s="3"/>
      <c r="S462" s="3"/>
      <c r="T462" s="3"/>
      <c r="U462" s="3"/>
      <c r="V462" s="3"/>
      <c r="W462" s="3"/>
      <c r="X462" s="3"/>
      <c r="Y462" s="3"/>
      <c r="Z462" s="3"/>
    </row>
    <row r="463" ht="15.75" customHeight="1">
      <c r="A463" s="68"/>
      <c r="B463" s="69"/>
      <c r="C463" s="69"/>
      <c r="D463" s="69"/>
      <c r="E463" s="69"/>
      <c r="F463" s="1"/>
      <c r="G463" s="1"/>
      <c r="H463" s="3"/>
      <c r="I463" s="3"/>
      <c r="J463" s="3"/>
      <c r="K463" s="3"/>
      <c r="L463" s="3"/>
      <c r="M463" s="3"/>
      <c r="N463" s="3"/>
      <c r="O463" s="3"/>
      <c r="P463" s="3"/>
      <c r="Q463" s="3"/>
      <c r="R463" s="3"/>
      <c r="S463" s="3"/>
      <c r="T463" s="3"/>
      <c r="U463" s="3"/>
      <c r="V463" s="3"/>
      <c r="W463" s="3"/>
      <c r="X463" s="3"/>
      <c r="Y463" s="3"/>
      <c r="Z463" s="3"/>
    </row>
    <row r="464" ht="15.75" customHeight="1">
      <c r="A464" s="68"/>
      <c r="B464" s="69"/>
      <c r="C464" s="69"/>
      <c r="D464" s="69"/>
      <c r="E464" s="69"/>
      <c r="F464" s="1"/>
      <c r="G464" s="1"/>
      <c r="H464" s="3"/>
      <c r="I464" s="3"/>
      <c r="J464" s="3"/>
      <c r="K464" s="3"/>
      <c r="L464" s="3"/>
      <c r="M464" s="3"/>
      <c r="N464" s="3"/>
      <c r="O464" s="3"/>
      <c r="P464" s="3"/>
      <c r="Q464" s="3"/>
      <c r="R464" s="3"/>
      <c r="S464" s="3"/>
      <c r="T464" s="3"/>
      <c r="U464" s="3"/>
      <c r="V464" s="3"/>
      <c r="W464" s="3"/>
      <c r="X464" s="3"/>
      <c r="Y464" s="3"/>
      <c r="Z464" s="3"/>
    </row>
    <row r="465" ht="15.75" customHeight="1">
      <c r="A465" s="68"/>
      <c r="B465" s="69"/>
      <c r="C465" s="69"/>
      <c r="D465" s="69"/>
      <c r="E465" s="69"/>
      <c r="F465" s="1"/>
      <c r="G465" s="1"/>
      <c r="H465" s="3"/>
      <c r="I465" s="3"/>
      <c r="J465" s="3"/>
      <c r="K465" s="3"/>
      <c r="L465" s="3"/>
      <c r="M465" s="3"/>
      <c r="N465" s="3"/>
      <c r="O465" s="3"/>
      <c r="P465" s="3"/>
      <c r="Q465" s="3"/>
      <c r="R465" s="3"/>
      <c r="S465" s="3"/>
      <c r="T465" s="3"/>
      <c r="U465" s="3"/>
      <c r="V465" s="3"/>
      <c r="W465" s="3"/>
      <c r="X465" s="3"/>
      <c r="Y465" s="3"/>
      <c r="Z465" s="3"/>
    </row>
    <row r="466" ht="15.75" customHeight="1">
      <c r="A466" s="68"/>
      <c r="B466" s="69"/>
      <c r="C466" s="69"/>
      <c r="D466" s="69"/>
      <c r="E466" s="69"/>
      <c r="F466" s="1"/>
      <c r="G466" s="1"/>
      <c r="H466" s="3"/>
      <c r="I466" s="3"/>
      <c r="J466" s="3"/>
      <c r="K466" s="3"/>
      <c r="L466" s="3"/>
      <c r="M466" s="3"/>
      <c r="N466" s="3"/>
      <c r="O466" s="3"/>
      <c r="P466" s="3"/>
      <c r="Q466" s="3"/>
      <c r="R466" s="3"/>
      <c r="S466" s="3"/>
      <c r="T466" s="3"/>
      <c r="U466" s="3"/>
      <c r="V466" s="3"/>
      <c r="W466" s="3"/>
      <c r="X466" s="3"/>
      <c r="Y466" s="3"/>
      <c r="Z466" s="3"/>
    </row>
    <row r="467" ht="15.75" customHeight="1">
      <c r="A467" s="68"/>
      <c r="B467" s="69"/>
      <c r="C467" s="69"/>
      <c r="D467" s="69"/>
      <c r="E467" s="69"/>
      <c r="F467" s="1"/>
      <c r="G467" s="1"/>
      <c r="H467" s="3"/>
      <c r="I467" s="3"/>
      <c r="J467" s="3"/>
      <c r="K467" s="3"/>
      <c r="L467" s="3"/>
      <c r="M467" s="3"/>
      <c r="N467" s="3"/>
      <c r="O467" s="3"/>
      <c r="P467" s="3"/>
      <c r="Q467" s="3"/>
      <c r="R467" s="3"/>
      <c r="S467" s="3"/>
      <c r="T467" s="3"/>
      <c r="U467" s="3"/>
      <c r="V467" s="3"/>
      <c r="W467" s="3"/>
      <c r="X467" s="3"/>
      <c r="Y467" s="3"/>
      <c r="Z467" s="3"/>
    </row>
    <row r="468" ht="15.75" customHeight="1">
      <c r="A468" s="68"/>
      <c r="B468" s="69"/>
      <c r="C468" s="69"/>
      <c r="D468" s="69"/>
      <c r="E468" s="69"/>
      <c r="F468" s="1"/>
      <c r="G468" s="1"/>
      <c r="H468" s="3"/>
      <c r="I468" s="3"/>
      <c r="J468" s="3"/>
      <c r="K468" s="3"/>
      <c r="L468" s="3"/>
      <c r="M468" s="3"/>
      <c r="N468" s="3"/>
      <c r="O468" s="3"/>
      <c r="P468" s="3"/>
      <c r="Q468" s="3"/>
      <c r="R468" s="3"/>
      <c r="S468" s="3"/>
      <c r="T468" s="3"/>
      <c r="U468" s="3"/>
      <c r="V468" s="3"/>
      <c r="W468" s="3"/>
      <c r="X468" s="3"/>
      <c r="Y468" s="3"/>
      <c r="Z468" s="3"/>
    </row>
    <row r="469" ht="15.75" customHeight="1">
      <c r="A469" s="68"/>
      <c r="B469" s="69"/>
      <c r="C469" s="69"/>
      <c r="D469" s="69"/>
      <c r="E469" s="69"/>
      <c r="F469" s="1"/>
      <c r="G469" s="1"/>
      <c r="H469" s="3"/>
      <c r="I469" s="3"/>
      <c r="J469" s="3"/>
      <c r="K469" s="3"/>
      <c r="L469" s="3"/>
      <c r="M469" s="3"/>
      <c r="N469" s="3"/>
      <c r="O469" s="3"/>
      <c r="P469" s="3"/>
      <c r="Q469" s="3"/>
      <c r="R469" s="3"/>
      <c r="S469" s="3"/>
      <c r="T469" s="3"/>
      <c r="U469" s="3"/>
      <c r="V469" s="3"/>
      <c r="W469" s="3"/>
      <c r="X469" s="3"/>
      <c r="Y469" s="3"/>
      <c r="Z469" s="3"/>
    </row>
    <row r="470" ht="15.75" customHeight="1">
      <c r="A470" s="68"/>
      <c r="B470" s="69"/>
      <c r="C470" s="69"/>
      <c r="D470" s="69"/>
      <c r="E470" s="69"/>
      <c r="F470" s="1"/>
      <c r="G470" s="1"/>
      <c r="H470" s="3"/>
      <c r="I470" s="3"/>
      <c r="J470" s="3"/>
      <c r="K470" s="3"/>
      <c r="L470" s="3"/>
      <c r="M470" s="3"/>
      <c r="N470" s="3"/>
      <c r="O470" s="3"/>
      <c r="P470" s="3"/>
      <c r="Q470" s="3"/>
      <c r="R470" s="3"/>
      <c r="S470" s="3"/>
      <c r="T470" s="3"/>
      <c r="U470" s="3"/>
      <c r="V470" s="3"/>
      <c r="W470" s="3"/>
      <c r="X470" s="3"/>
      <c r="Y470" s="3"/>
      <c r="Z470" s="3"/>
    </row>
    <row r="471" ht="15.75" customHeight="1">
      <c r="A471" s="68"/>
      <c r="B471" s="69"/>
      <c r="C471" s="69"/>
      <c r="D471" s="69"/>
      <c r="E471" s="69"/>
      <c r="F471" s="1"/>
      <c r="G471" s="1"/>
      <c r="H471" s="3"/>
      <c r="I471" s="3"/>
      <c r="J471" s="3"/>
      <c r="K471" s="3"/>
      <c r="L471" s="3"/>
      <c r="M471" s="3"/>
      <c r="N471" s="3"/>
      <c r="O471" s="3"/>
      <c r="P471" s="3"/>
      <c r="Q471" s="3"/>
      <c r="R471" s="3"/>
      <c r="S471" s="3"/>
      <c r="T471" s="3"/>
      <c r="U471" s="3"/>
      <c r="V471" s="3"/>
      <c r="W471" s="3"/>
      <c r="X471" s="3"/>
      <c r="Y471" s="3"/>
      <c r="Z471" s="3"/>
    </row>
    <row r="472" ht="15.75" customHeight="1">
      <c r="A472" s="68"/>
      <c r="B472" s="69"/>
      <c r="C472" s="69"/>
      <c r="D472" s="69"/>
      <c r="E472" s="69"/>
      <c r="F472" s="1"/>
      <c r="G472" s="1"/>
      <c r="H472" s="3"/>
      <c r="I472" s="3"/>
      <c r="J472" s="3"/>
      <c r="K472" s="3"/>
      <c r="L472" s="3"/>
      <c r="M472" s="3"/>
      <c r="N472" s="3"/>
      <c r="O472" s="3"/>
      <c r="P472" s="3"/>
      <c r="Q472" s="3"/>
      <c r="R472" s="3"/>
      <c r="S472" s="3"/>
      <c r="T472" s="3"/>
      <c r="U472" s="3"/>
      <c r="V472" s="3"/>
      <c r="W472" s="3"/>
      <c r="X472" s="3"/>
      <c r="Y472" s="3"/>
      <c r="Z472" s="3"/>
    </row>
    <row r="473" ht="15.75" customHeight="1">
      <c r="A473" s="68"/>
      <c r="B473" s="69"/>
      <c r="C473" s="69"/>
      <c r="D473" s="69"/>
      <c r="E473" s="69"/>
      <c r="F473" s="1"/>
      <c r="G473" s="1"/>
      <c r="H473" s="3"/>
      <c r="I473" s="3"/>
      <c r="J473" s="3"/>
      <c r="K473" s="3"/>
      <c r="L473" s="3"/>
      <c r="M473" s="3"/>
      <c r="N473" s="3"/>
      <c r="O473" s="3"/>
      <c r="P473" s="3"/>
      <c r="Q473" s="3"/>
      <c r="R473" s="3"/>
      <c r="S473" s="3"/>
      <c r="T473" s="3"/>
      <c r="U473" s="3"/>
      <c r="V473" s="3"/>
      <c r="W473" s="3"/>
      <c r="X473" s="3"/>
      <c r="Y473" s="3"/>
      <c r="Z473" s="3"/>
    </row>
    <row r="474" ht="15.75" customHeight="1">
      <c r="A474" s="68"/>
      <c r="B474" s="69"/>
      <c r="C474" s="69"/>
      <c r="D474" s="69"/>
      <c r="E474" s="69"/>
      <c r="F474" s="1"/>
      <c r="G474" s="1"/>
      <c r="H474" s="3"/>
      <c r="I474" s="3"/>
      <c r="J474" s="3"/>
      <c r="K474" s="3"/>
      <c r="L474" s="3"/>
      <c r="M474" s="3"/>
      <c r="N474" s="3"/>
      <c r="O474" s="3"/>
      <c r="P474" s="3"/>
      <c r="Q474" s="3"/>
      <c r="R474" s="3"/>
      <c r="S474" s="3"/>
      <c r="T474" s="3"/>
      <c r="U474" s="3"/>
      <c r="V474" s="3"/>
      <c r="W474" s="3"/>
      <c r="X474" s="3"/>
      <c r="Y474" s="3"/>
      <c r="Z474" s="3"/>
    </row>
    <row r="475" ht="15.75" customHeight="1">
      <c r="A475" s="68"/>
      <c r="B475" s="69"/>
      <c r="C475" s="69"/>
      <c r="D475" s="69"/>
      <c r="E475" s="69"/>
      <c r="F475" s="1"/>
      <c r="G475" s="1"/>
      <c r="H475" s="3"/>
      <c r="I475" s="3"/>
      <c r="J475" s="3"/>
      <c r="K475" s="3"/>
      <c r="L475" s="3"/>
      <c r="M475" s="3"/>
      <c r="N475" s="3"/>
      <c r="O475" s="3"/>
      <c r="P475" s="3"/>
      <c r="Q475" s="3"/>
      <c r="R475" s="3"/>
      <c r="S475" s="3"/>
      <c r="T475" s="3"/>
      <c r="U475" s="3"/>
      <c r="V475" s="3"/>
      <c r="W475" s="3"/>
      <c r="X475" s="3"/>
      <c r="Y475" s="3"/>
      <c r="Z475" s="3"/>
    </row>
    <row r="476" ht="15.75" customHeight="1">
      <c r="A476" s="68"/>
      <c r="B476" s="69"/>
      <c r="C476" s="69"/>
      <c r="D476" s="69"/>
      <c r="E476" s="69"/>
      <c r="F476" s="1"/>
      <c r="G476" s="1"/>
      <c r="H476" s="3"/>
      <c r="I476" s="3"/>
      <c r="J476" s="3"/>
      <c r="K476" s="3"/>
      <c r="L476" s="3"/>
      <c r="M476" s="3"/>
      <c r="N476" s="3"/>
      <c r="O476" s="3"/>
      <c r="P476" s="3"/>
      <c r="Q476" s="3"/>
      <c r="R476" s="3"/>
      <c r="S476" s="3"/>
      <c r="T476" s="3"/>
      <c r="U476" s="3"/>
      <c r="V476" s="3"/>
      <c r="W476" s="3"/>
      <c r="X476" s="3"/>
      <c r="Y476" s="3"/>
      <c r="Z476" s="3"/>
    </row>
    <row r="477" ht="15.75" customHeight="1">
      <c r="A477" s="68"/>
      <c r="B477" s="69"/>
      <c r="C477" s="69"/>
      <c r="D477" s="69"/>
      <c r="E477" s="69"/>
      <c r="F477" s="1"/>
      <c r="G477" s="1"/>
      <c r="H477" s="3"/>
      <c r="I477" s="3"/>
      <c r="J477" s="3"/>
      <c r="K477" s="3"/>
      <c r="L477" s="3"/>
      <c r="M477" s="3"/>
      <c r="N477" s="3"/>
      <c r="O477" s="3"/>
      <c r="P477" s="3"/>
      <c r="Q477" s="3"/>
      <c r="R477" s="3"/>
      <c r="S477" s="3"/>
      <c r="T477" s="3"/>
      <c r="U477" s="3"/>
      <c r="V477" s="3"/>
      <c r="W477" s="3"/>
      <c r="X477" s="3"/>
      <c r="Y477" s="3"/>
      <c r="Z477" s="3"/>
    </row>
    <row r="478" ht="15.75" customHeight="1">
      <c r="A478" s="68"/>
      <c r="B478" s="69"/>
      <c r="C478" s="69"/>
      <c r="D478" s="69"/>
      <c r="E478" s="69"/>
      <c r="F478" s="1"/>
      <c r="G478" s="1"/>
      <c r="H478" s="3"/>
      <c r="I478" s="3"/>
      <c r="J478" s="3"/>
      <c r="K478" s="3"/>
      <c r="L478" s="3"/>
      <c r="M478" s="3"/>
      <c r="N478" s="3"/>
      <c r="O478" s="3"/>
      <c r="P478" s="3"/>
      <c r="Q478" s="3"/>
      <c r="R478" s="3"/>
      <c r="S478" s="3"/>
      <c r="T478" s="3"/>
      <c r="U478" s="3"/>
      <c r="V478" s="3"/>
      <c r="W478" s="3"/>
      <c r="X478" s="3"/>
      <c r="Y478" s="3"/>
      <c r="Z478" s="3"/>
    </row>
    <row r="479" ht="15.75" customHeight="1">
      <c r="A479" s="68"/>
      <c r="B479" s="69"/>
      <c r="C479" s="69"/>
      <c r="D479" s="69"/>
      <c r="E479" s="69"/>
      <c r="F479" s="1"/>
      <c r="G479" s="1"/>
      <c r="H479" s="3"/>
      <c r="I479" s="3"/>
      <c r="J479" s="3"/>
      <c r="K479" s="3"/>
      <c r="L479" s="3"/>
      <c r="M479" s="3"/>
      <c r="N479" s="3"/>
      <c r="O479" s="3"/>
      <c r="P479" s="3"/>
      <c r="Q479" s="3"/>
      <c r="R479" s="3"/>
      <c r="S479" s="3"/>
      <c r="T479" s="3"/>
      <c r="U479" s="3"/>
      <c r="V479" s="3"/>
      <c r="W479" s="3"/>
      <c r="X479" s="3"/>
      <c r="Y479" s="3"/>
      <c r="Z479" s="3"/>
    </row>
    <row r="480" ht="15.75" customHeight="1">
      <c r="A480" s="68"/>
      <c r="B480" s="69"/>
      <c r="C480" s="69"/>
      <c r="D480" s="69"/>
      <c r="E480" s="69"/>
      <c r="F480" s="1"/>
      <c r="G480" s="1"/>
      <c r="H480" s="3"/>
      <c r="I480" s="3"/>
      <c r="J480" s="3"/>
      <c r="K480" s="3"/>
      <c r="L480" s="3"/>
      <c r="M480" s="3"/>
      <c r="N480" s="3"/>
      <c r="O480" s="3"/>
      <c r="P480" s="3"/>
      <c r="Q480" s="3"/>
      <c r="R480" s="3"/>
      <c r="S480" s="3"/>
      <c r="T480" s="3"/>
      <c r="U480" s="3"/>
      <c r="V480" s="3"/>
      <c r="W480" s="3"/>
      <c r="X480" s="3"/>
      <c r="Y480" s="3"/>
      <c r="Z480" s="3"/>
    </row>
    <row r="481" ht="15.75" customHeight="1">
      <c r="A481" s="68"/>
      <c r="B481" s="69"/>
      <c r="C481" s="69"/>
      <c r="D481" s="69"/>
      <c r="E481" s="69"/>
      <c r="F481" s="1"/>
      <c r="G481" s="1"/>
      <c r="H481" s="3"/>
      <c r="I481" s="3"/>
      <c r="J481" s="3"/>
      <c r="K481" s="3"/>
      <c r="L481" s="3"/>
      <c r="M481" s="3"/>
      <c r="N481" s="3"/>
      <c r="O481" s="3"/>
      <c r="P481" s="3"/>
      <c r="Q481" s="3"/>
      <c r="R481" s="3"/>
      <c r="S481" s="3"/>
      <c r="T481" s="3"/>
      <c r="U481" s="3"/>
      <c r="V481" s="3"/>
      <c r="W481" s="3"/>
      <c r="X481" s="3"/>
      <c r="Y481" s="3"/>
      <c r="Z481" s="3"/>
    </row>
    <row r="482" ht="15.75" customHeight="1">
      <c r="A482" s="68"/>
      <c r="B482" s="69"/>
      <c r="C482" s="69"/>
      <c r="D482" s="69"/>
      <c r="E482" s="69"/>
      <c r="F482" s="1"/>
      <c r="G482" s="1"/>
      <c r="H482" s="3"/>
      <c r="I482" s="3"/>
      <c r="J482" s="3"/>
      <c r="K482" s="3"/>
      <c r="L482" s="3"/>
      <c r="M482" s="3"/>
      <c r="N482" s="3"/>
      <c r="O482" s="3"/>
      <c r="P482" s="3"/>
      <c r="Q482" s="3"/>
      <c r="R482" s="3"/>
      <c r="S482" s="3"/>
      <c r="T482" s="3"/>
      <c r="U482" s="3"/>
      <c r="V482" s="3"/>
      <c r="W482" s="3"/>
      <c r="X482" s="3"/>
      <c r="Y482" s="3"/>
      <c r="Z482" s="3"/>
    </row>
    <row r="483" ht="15.75" customHeight="1">
      <c r="A483" s="68"/>
      <c r="B483" s="69"/>
      <c r="C483" s="69"/>
      <c r="D483" s="69"/>
      <c r="E483" s="69"/>
      <c r="F483" s="1"/>
      <c r="G483" s="1"/>
      <c r="H483" s="3"/>
      <c r="I483" s="3"/>
      <c r="J483" s="3"/>
      <c r="K483" s="3"/>
      <c r="L483" s="3"/>
      <c r="M483" s="3"/>
      <c r="N483" s="3"/>
      <c r="O483" s="3"/>
      <c r="P483" s="3"/>
      <c r="Q483" s="3"/>
      <c r="R483" s="3"/>
      <c r="S483" s="3"/>
      <c r="T483" s="3"/>
      <c r="U483" s="3"/>
      <c r="V483" s="3"/>
      <c r="W483" s="3"/>
      <c r="X483" s="3"/>
      <c r="Y483" s="3"/>
      <c r="Z483" s="3"/>
    </row>
    <row r="484" ht="15.75" customHeight="1">
      <c r="A484" s="68"/>
      <c r="B484" s="69"/>
      <c r="C484" s="69"/>
      <c r="D484" s="69"/>
      <c r="E484" s="69"/>
      <c r="F484" s="1"/>
      <c r="G484" s="1"/>
      <c r="H484" s="3"/>
      <c r="I484" s="3"/>
      <c r="J484" s="3"/>
      <c r="K484" s="3"/>
      <c r="L484" s="3"/>
      <c r="M484" s="3"/>
      <c r="N484" s="3"/>
      <c r="O484" s="3"/>
      <c r="P484" s="3"/>
      <c r="Q484" s="3"/>
      <c r="R484" s="3"/>
      <c r="S484" s="3"/>
      <c r="T484" s="3"/>
      <c r="U484" s="3"/>
      <c r="V484" s="3"/>
      <c r="W484" s="3"/>
      <c r="X484" s="3"/>
      <c r="Y484" s="3"/>
      <c r="Z484" s="3"/>
    </row>
    <row r="485" ht="15.75" customHeight="1">
      <c r="A485" s="68"/>
      <c r="B485" s="69"/>
      <c r="C485" s="69"/>
      <c r="D485" s="69"/>
      <c r="E485" s="69"/>
      <c r="F485" s="1"/>
      <c r="G485" s="1"/>
      <c r="H485" s="3"/>
      <c r="I485" s="3"/>
      <c r="J485" s="3"/>
      <c r="K485" s="3"/>
      <c r="L485" s="3"/>
      <c r="M485" s="3"/>
      <c r="N485" s="3"/>
      <c r="O485" s="3"/>
      <c r="P485" s="3"/>
      <c r="Q485" s="3"/>
      <c r="R485" s="3"/>
      <c r="S485" s="3"/>
      <c r="T485" s="3"/>
      <c r="U485" s="3"/>
      <c r="V485" s="3"/>
      <c r="W485" s="3"/>
      <c r="X485" s="3"/>
      <c r="Y485" s="3"/>
      <c r="Z485" s="3"/>
    </row>
    <row r="486" ht="15.75" customHeight="1">
      <c r="A486" s="68"/>
      <c r="B486" s="69"/>
      <c r="C486" s="69"/>
      <c r="D486" s="69"/>
      <c r="E486" s="69"/>
      <c r="F486" s="1"/>
      <c r="G486" s="1"/>
      <c r="H486" s="3"/>
      <c r="I486" s="3"/>
      <c r="J486" s="3"/>
      <c r="K486" s="3"/>
      <c r="L486" s="3"/>
      <c r="M486" s="3"/>
      <c r="N486" s="3"/>
      <c r="O486" s="3"/>
      <c r="P486" s="3"/>
      <c r="Q486" s="3"/>
      <c r="R486" s="3"/>
      <c r="S486" s="3"/>
      <c r="T486" s="3"/>
      <c r="U486" s="3"/>
      <c r="V486" s="3"/>
      <c r="W486" s="3"/>
      <c r="X486" s="3"/>
      <c r="Y486" s="3"/>
      <c r="Z486" s="3"/>
    </row>
    <row r="487" ht="15.75" customHeight="1">
      <c r="A487" s="68"/>
      <c r="B487" s="69"/>
      <c r="C487" s="69"/>
      <c r="D487" s="69"/>
      <c r="E487" s="69"/>
      <c r="F487" s="1"/>
      <c r="G487" s="1"/>
      <c r="H487" s="3"/>
      <c r="I487" s="3"/>
      <c r="J487" s="3"/>
      <c r="K487" s="3"/>
      <c r="L487" s="3"/>
      <c r="M487" s="3"/>
      <c r="N487" s="3"/>
      <c r="O487" s="3"/>
      <c r="P487" s="3"/>
      <c r="Q487" s="3"/>
      <c r="R487" s="3"/>
      <c r="S487" s="3"/>
      <c r="T487" s="3"/>
      <c r="U487" s="3"/>
      <c r="V487" s="3"/>
      <c r="W487" s="3"/>
      <c r="X487" s="3"/>
      <c r="Y487" s="3"/>
      <c r="Z487" s="3"/>
    </row>
    <row r="488" ht="15.75" customHeight="1">
      <c r="A488" s="68"/>
      <c r="B488" s="69"/>
      <c r="C488" s="69"/>
      <c r="D488" s="69"/>
      <c r="E488" s="69"/>
      <c r="F488" s="1"/>
      <c r="G488" s="1"/>
      <c r="H488" s="3"/>
      <c r="I488" s="3"/>
      <c r="J488" s="3"/>
      <c r="K488" s="3"/>
      <c r="L488" s="3"/>
      <c r="M488" s="3"/>
      <c r="N488" s="3"/>
      <c r="O488" s="3"/>
      <c r="P488" s="3"/>
      <c r="Q488" s="3"/>
      <c r="R488" s="3"/>
      <c r="S488" s="3"/>
      <c r="T488" s="3"/>
      <c r="U488" s="3"/>
      <c r="V488" s="3"/>
      <c r="W488" s="3"/>
      <c r="X488" s="3"/>
      <c r="Y488" s="3"/>
      <c r="Z488" s="3"/>
    </row>
    <row r="489" ht="15.75" customHeight="1">
      <c r="A489" s="68"/>
      <c r="B489" s="69"/>
      <c r="C489" s="69"/>
      <c r="D489" s="69"/>
      <c r="E489" s="69"/>
      <c r="F489" s="1"/>
      <c r="G489" s="1"/>
      <c r="H489" s="3"/>
      <c r="I489" s="3"/>
      <c r="J489" s="3"/>
      <c r="K489" s="3"/>
      <c r="L489" s="3"/>
      <c r="M489" s="3"/>
      <c r="N489" s="3"/>
      <c r="O489" s="3"/>
      <c r="P489" s="3"/>
      <c r="Q489" s="3"/>
      <c r="R489" s="3"/>
      <c r="S489" s="3"/>
      <c r="T489" s="3"/>
      <c r="U489" s="3"/>
      <c r="V489" s="3"/>
      <c r="W489" s="3"/>
      <c r="X489" s="3"/>
      <c r="Y489" s="3"/>
      <c r="Z489" s="3"/>
    </row>
    <row r="490" ht="15.75" customHeight="1">
      <c r="A490" s="68"/>
      <c r="B490" s="69"/>
      <c r="C490" s="69"/>
      <c r="D490" s="69"/>
      <c r="E490" s="69"/>
      <c r="F490" s="1"/>
      <c r="G490" s="1"/>
      <c r="H490" s="3"/>
      <c r="I490" s="3"/>
      <c r="J490" s="3"/>
      <c r="K490" s="3"/>
      <c r="L490" s="3"/>
      <c r="M490" s="3"/>
      <c r="N490" s="3"/>
      <c r="O490" s="3"/>
      <c r="P490" s="3"/>
      <c r="Q490" s="3"/>
      <c r="R490" s="3"/>
      <c r="S490" s="3"/>
      <c r="T490" s="3"/>
      <c r="U490" s="3"/>
      <c r="V490" s="3"/>
      <c r="W490" s="3"/>
      <c r="X490" s="3"/>
      <c r="Y490" s="3"/>
      <c r="Z490" s="3"/>
    </row>
    <row r="491" ht="15.75" customHeight="1">
      <c r="A491" s="68"/>
      <c r="B491" s="69"/>
      <c r="C491" s="69"/>
      <c r="D491" s="69"/>
      <c r="E491" s="69"/>
      <c r="F491" s="1"/>
      <c r="G491" s="1"/>
      <c r="H491" s="3"/>
      <c r="I491" s="3"/>
      <c r="J491" s="3"/>
      <c r="K491" s="3"/>
      <c r="L491" s="3"/>
      <c r="M491" s="3"/>
      <c r="N491" s="3"/>
      <c r="O491" s="3"/>
      <c r="P491" s="3"/>
      <c r="Q491" s="3"/>
      <c r="R491" s="3"/>
      <c r="S491" s="3"/>
      <c r="T491" s="3"/>
      <c r="U491" s="3"/>
      <c r="V491" s="3"/>
      <c r="W491" s="3"/>
      <c r="X491" s="3"/>
      <c r="Y491" s="3"/>
      <c r="Z491" s="3"/>
    </row>
    <row r="492" ht="15.75" customHeight="1">
      <c r="A492" s="68"/>
      <c r="B492" s="69"/>
      <c r="C492" s="69"/>
      <c r="D492" s="69"/>
      <c r="E492" s="69"/>
      <c r="F492" s="1"/>
      <c r="G492" s="1"/>
      <c r="H492" s="3"/>
      <c r="I492" s="3"/>
      <c r="J492" s="3"/>
      <c r="K492" s="3"/>
      <c r="L492" s="3"/>
      <c r="M492" s="3"/>
      <c r="N492" s="3"/>
      <c r="O492" s="3"/>
      <c r="P492" s="3"/>
      <c r="Q492" s="3"/>
      <c r="R492" s="3"/>
      <c r="S492" s="3"/>
      <c r="T492" s="3"/>
      <c r="U492" s="3"/>
      <c r="V492" s="3"/>
      <c r="W492" s="3"/>
      <c r="X492" s="3"/>
      <c r="Y492" s="3"/>
      <c r="Z492" s="3"/>
    </row>
    <row r="493" ht="15.75" customHeight="1">
      <c r="A493" s="68"/>
      <c r="B493" s="69"/>
      <c r="C493" s="69"/>
      <c r="D493" s="69"/>
      <c r="E493" s="69"/>
      <c r="F493" s="1"/>
      <c r="G493" s="1"/>
      <c r="H493" s="3"/>
      <c r="I493" s="3"/>
      <c r="J493" s="3"/>
      <c r="K493" s="3"/>
      <c r="L493" s="3"/>
      <c r="M493" s="3"/>
      <c r="N493" s="3"/>
      <c r="O493" s="3"/>
      <c r="P493" s="3"/>
      <c r="Q493" s="3"/>
      <c r="R493" s="3"/>
      <c r="S493" s="3"/>
      <c r="T493" s="3"/>
      <c r="U493" s="3"/>
      <c r="V493" s="3"/>
      <c r="W493" s="3"/>
      <c r="X493" s="3"/>
      <c r="Y493" s="3"/>
      <c r="Z493" s="3"/>
    </row>
    <row r="494" ht="15.75" customHeight="1">
      <c r="A494" s="68"/>
      <c r="B494" s="69"/>
      <c r="C494" s="69"/>
      <c r="D494" s="69"/>
      <c r="E494" s="69"/>
      <c r="F494" s="1"/>
      <c r="G494" s="1"/>
      <c r="H494" s="3"/>
      <c r="I494" s="3"/>
      <c r="J494" s="3"/>
      <c r="K494" s="3"/>
      <c r="L494" s="3"/>
      <c r="M494" s="3"/>
      <c r="N494" s="3"/>
      <c r="O494" s="3"/>
      <c r="P494" s="3"/>
      <c r="Q494" s="3"/>
      <c r="R494" s="3"/>
      <c r="S494" s="3"/>
      <c r="T494" s="3"/>
      <c r="U494" s="3"/>
      <c r="V494" s="3"/>
      <c r="W494" s="3"/>
      <c r="X494" s="3"/>
      <c r="Y494" s="3"/>
      <c r="Z494" s="3"/>
    </row>
    <row r="495" ht="15.75" customHeight="1">
      <c r="A495" s="68"/>
      <c r="B495" s="69"/>
      <c r="C495" s="69"/>
      <c r="D495" s="69"/>
      <c r="E495" s="69"/>
      <c r="F495" s="1"/>
      <c r="G495" s="1"/>
      <c r="H495" s="3"/>
      <c r="I495" s="3"/>
      <c r="J495" s="3"/>
      <c r="K495" s="3"/>
      <c r="L495" s="3"/>
      <c r="M495" s="3"/>
      <c r="N495" s="3"/>
      <c r="O495" s="3"/>
      <c r="P495" s="3"/>
      <c r="Q495" s="3"/>
      <c r="R495" s="3"/>
      <c r="S495" s="3"/>
      <c r="T495" s="3"/>
      <c r="U495" s="3"/>
      <c r="V495" s="3"/>
      <c r="W495" s="3"/>
      <c r="X495" s="3"/>
      <c r="Y495" s="3"/>
      <c r="Z495" s="3"/>
    </row>
    <row r="496" ht="15.75" customHeight="1">
      <c r="A496" s="68"/>
      <c r="B496" s="69"/>
      <c r="C496" s="69"/>
      <c r="D496" s="69"/>
      <c r="E496" s="69"/>
      <c r="F496" s="1"/>
      <c r="G496" s="1"/>
      <c r="H496" s="3"/>
      <c r="I496" s="3"/>
      <c r="J496" s="3"/>
      <c r="K496" s="3"/>
      <c r="L496" s="3"/>
      <c r="M496" s="3"/>
      <c r="N496" s="3"/>
      <c r="O496" s="3"/>
      <c r="P496" s="3"/>
      <c r="Q496" s="3"/>
      <c r="R496" s="3"/>
      <c r="S496" s="3"/>
      <c r="T496" s="3"/>
      <c r="U496" s="3"/>
      <c r="V496" s="3"/>
      <c r="W496" s="3"/>
      <c r="X496" s="3"/>
      <c r="Y496" s="3"/>
      <c r="Z496" s="3"/>
    </row>
    <row r="497" ht="15.75" customHeight="1">
      <c r="A497" s="68"/>
      <c r="B497" s="69"/>
      <c r="C497" s="69"/>
      <c r="D497" s="69"/>
      <c r="E497" s="69"/>
      <c r="F497" s="1"/>
      <c r="G497" s="1"/>
      <c r="H497" s="3"/>
      <c r="I497" s="3"/>
      <c r="J497" s="3"/>
      <c r="K497" s="3"/>
      <c r="L497" s="3"/>
      <c r="M497" s="3"/>
      <c r="N497" s="3"/>
      <c r="O497" s="3"/>
      <c r="P497" s="3"/>
      <c r="Q497" s="3"/>
      <c r="R497" s="3"/>
      <c r="S497" s="3"/>
      <c r="T497" s="3"/>
      <c r="U497" s="3"/>
      <c r="V497" s="3"/>
      <c r="W497" s="3"/>
      <c r="X497" s="3"/>
      <c r="Y497" s="3"/>
      <c r="Z497" s="3"/>
    </row>
    <row r="498" ht="15.75" customHeight="1">
      <c r="A498" s="68"/>
      <c r="B498" s="69"/>
      <c r="C498" s="69"/>
      <c r="D498" s="69"/>
      <c r="E498" s="69"/>
      <c r="F498" s="1"/>
      <c r="G498" s="1"/>
      <c r="H498" s="3"/>
      <c r="I498" s="3"/>
      <c r="J498" s="3"/>
      <c r="K498" s="3"/>
      <c r="L498" s="3"/>
      <c r="M498" s="3"/>
      <c r="N498" s="3"/>
      <c r="O498" s="3"/>
      <c r="P498" s="3"/>
      <c r="Q498" s="3"/>
      <c r="R498" s="3"/>
      <c r="S498" s="3"/>
      <c r="T498" s="3"/>
      <c r="U498" s="3"/>
      <c r="V498" s="3"/>
      <c r="W498" s="3"/>
      <c r="X498" s="3"/>
      <c r="Y498" s="3"/>
      <c r="Z498" s="3"/>
    </row>
    <row r="499" ht="15.75" customHeight="1">
      <c r="A499" s="68"/>
      <c r="B499" s="69"/>
      <c r="C499" s="69"/>
      <c r="D499" s="69"/>
      <c r="E499" s="69"/>
      <c r="F499" s="1"/>
      <c r="G499" s="1"/>
      <c r="H499" s="3"/>
      <c r="I499" s="3"/>
      <c r="J499" s="3"/>
      <c r="K499" s="3"/>
      <c r="L499" s="3"/>
      <c r="M499" s="3"/>
      <c r="N499" s="3"/>
      <c r="O499" s="3"/>
      <c r="P499" s="3"/>
      <c r="Q499" s="3"/>
      <c r="R499" s="3"/>
      <c r="S499" s="3"/>
      <c r="T499" s="3"/>
      <c r="U499" s="3"/>
      <c r="V499" s="3"/>
      <c r="W499" s="3"/>
      <c r="X499" s="3"/>
      <c r="Y499" s="3"/>
      <c r="Z499" s="3"/>
    </row>
    <row r="500" ht="15.75" customHeight="1">
      <c r="A500" s="68"/>
      <c r="B500" s="69"/>
      <c r="C500" s="69"/>
      <c r="D500" s="69"/>
      <c r="E500" s="69"/>
      <c r="F500" s="1"/>
      <c r="G500" s="1"/>
      <c r="H500" s="3"/>
      <c r="I500" s="3"/>
      <c r="J500" s="3"/>
      <c r="K500" s="3"/>
      <c r="L500" s="3"/>
      <c r="M500" s="3"/>
      <c r="N500" s="3"/>
      <c r="O500" s="3"/>
      <c r="P500" s="3"/>
      <c r="Q500" s="3"/>
      <c r="R500" s="3"/>
      <c r="S500" s="3"/>
      <c r="T500" s="3"/>
      <c r="U500" s="3"/>
      <c r="V500" s="3"/>
      <c r="W500" s="3"/>
      <c r="X500" s="3"/>
      <c r="Y500" s="3"/>
      <c r="Z500" s="3"/>
    </row>
    <row r="501" ht="15.75" customHeight="1">
      <c r="A501" s="68"/>
      <c r="B501" s="69"/>
      <c r="C501" s="69"/>
      <c r="D501" s="69"/>
      <c r="E501" s="69"/>
      <c r="F501" s="1"/>
      <c r="G501" s="1"/>
      <c r="H501" s="3"/>
      <c r="I501" s="3"/>
      <c r="J501" s="3"/>
      <c r="K501" s="3"/>
      <c r="L501" s="3"/>
      <c r="M501" s="3"/>
      <c r="N501" s="3"/>
      <c r="O501" s="3"/>
      <c r="P501" s="3"/>
      <c r="Q501" s="3"/>
      <c r="R501" s="3"/>
      <c r="S501" s="3"/>
      <c r="T501" s="3"/>
      <c r="U501" s="3"/>
      <c r="V501" s="3"/>
      <c r="W501" s="3"/>
      <c r="X501" s="3"/>
      <c r="Y501" s="3"/>
      <c r="Z501" s="3"/>
    </row>
    <row r="502" ht="15.75" customHeight="1">
      <c r="A502" s="68"/>
      <c r="B502" s="69"/>
      <c r="C502" s="69"/>
      <c r="D502" s="69"/>
      <c r="E502" s="69"/>
      <c r="F502" s="1"/>
      <c r="G502" s="1"/>
      <c r="H502" s="3"/>
      <c r="I502" s="3"/>
      <c r="J502" s="3"/>
      <c r="K502" s="3"/>
      <c r="L502" s="3"/>
      <c r="M502" s="3"/>
      <c r="N502" s="3"/>
      <c r="O502" s="3"/>
      <c r="P502" s="3"/>
      <c r="Q502" s="3"/>
      <c r="R502" s="3"/>
      <c r="S502" s="3"/>
      <c r="T502" s="3"/>
      <c r="U502" s="3"/>
      <c r="V502" s="3"/>
      <c r="W502" s="3"/>
      <c r="X502" s="3"/>
      <c r="Y502" s="3"/>
      <c r="Z502" s="3"/>
    </row>
    <row r="503" ht="15.75" customHeight="1">
      <c r="A503" s="68"/>
      <c r="B503" s="69"/>
      <c r="C503" s="69"/>
      <c r="D503" s="69"/>
      <c r="E503" s="69"/>
      <c r="F503" s="1"/>
      <c r="G503" s="1"/>
      <c r="H503" s="3"/>
      <c r="I503" s="3"/>
      <c r="J503" s="3"/>
      <c r="K503" s="3"/>
      <c r="L503" s="3"/>
      <c r="M503" s="3"/>
      <c r="N503" s="3"/>
      <c r="O503" s="3"/>
      <c r="P503" s="3"/>
      <c r="Q503" s="3"/>
      <c r="R503" s="3"/>
      <c r="S503" s="3"/>
      <c r="T503" s="3"/>
      <c r="U503" s="3"/>
      <c r="V503" s="3"/>
      <c r="W503" s="3"/>
      <c r="X503" s="3"/>
      <c r="Y503" s="3"/>
      <c r="Z503" s="3"/>
    </row>
    <row r="504" ht="15.75" customHeight="1">
      <c r="A504" s="68"/>
      <c r="B504" s="69"/>
      <c r="C504" s="69"/>
      <c r="D504" s="69"/>
      <c r="E504" s="69"/>
      <c r="F504" s="1"/>
      <c r="G504" s="1"/>
      <c r="H504" s="3"/>
      <c r="I504" s="3"/>
      <c r="J504" s="3"/>
      <c r="K504" s="3"/>
      <c r="L504" s="3"/>
      <c r="M504" s="3"/>
      <c r="N504" s="3"/>
      <c r="O504" s="3"/>
      <c r="P504" s="3"/>
      <c r="Q504" s="3"/>
      <c r="R504" s="3"/>
      <c r="S504" s="3"/>
      <c r="T504" s="3"/>
      <c r="U504" s="3"/>
      <c r="V504" s="3"/>
      <c r="W504" s="3"/>
      <c r="X504" s="3"/>
      <c r="Y504" s="3"/>
      <c r="Z504" s="3"/>
    </row>
    <row r="505" ht="15.75" customHeight="1">
      <c r="A505" s="68"/>
      <c r="B505" s="69"/>
      <c r="C505" s="69"/>
      <c r="D505" s="69"/>
      <c r="E505" s="69"/>
      <c r="F505" s="1"/>
      <c r="G505" s="1"/>
      <c r="H505" s="3"/>
      <c r="I505" s="3"/>
      <c r="J505" s="3"/>
      <c r="K505" s="3"/>
      <c r="L505" s="3"/>
      <c r="M505" s="3"/>
      <c r="N505" s="3"/>
      <c r="O505" s="3"/>
      <c r="P505" s="3"/>
      <c r="Q505" s="3"/>
      <c r="R505" s="3"/>
      <c r="S505" s="3"/>
      <c r="T505" s="3"/>
      <c r="U505" s="3"/>
      <c r="V505" s="3"/>
      <c r="W505" s="3"/>
      <c r="X505" s="3"/>
      <c r="Y505" s="3"/>
      <c r="Z505" s="3"/>
    </row>
    <row r="506" ht="15.75" customHeight="1">
      <c r="A506" s="68"/>
      <c r="B506" s="69"/>
      <c r="C506" s="69"/>
      <c r="D506" s="69"/>
      <c r="E506" s="69"/>
      <c r="F506" s="1"/>
      <c r="G506" s="1"/>
      <c r="H506" s="3"/>
      <c r="I506" s="3"/>
      <c r="J506" s="3"/>
      <c r="K506" s="3"/>
      <c r="L506" s="3"/>
      <c r="M506" s="3"/>
      <c r="N506" s="3"/>
      <c r="O506" s="3"/>
      <c r="P506" s="3"/>
      <c r="Q506" s="3"/>
      <c r="R506" s="3"/>
      <c r="S506" s="3"/>
      <c r="T506" s="3"/>
      <c r="U506" s="3"/>
      <c r="V506" s="3"/>
      <c r="W506" s="3"/>
      <c r="X506" s="3"/>
      <c r="Y506" s="3"/>
      <c r="Z506" s="3"/>
    </row>
    <row r="507" ht="15.75" customHeight="1">
      <c r="A507" s="68"/>
      <c r="B507" s="69"/>
      <c r="C507" s="69"/>
      <c r="D507" s="69"/>
      <c r="E507" s="69"/>
      <c r="F507" s="1"/>
      <c r="G507" s="1"/>
      <c r="H507" s="3"/>
      <c r="I507" s="3"/>
      <c r="J507" s="3"/>
      <c r="K507" s="3"/>
      <c r="L507" s="3"/>
      <c r="M507" s="3"/>
      <c r="N507" s="3"/>
      <c r="O507" s="3"/>
      <c r="P507" s="3"/>
      <c r="Q507" s="3"/>
      <c r="R507" s="3"/>
      <c r="S507" s="3"/>
      <c r="T507" s="3"/>
      <c r="U507" s="3"/>
      <c r="V507" s="3"/>
      <c r="W507" s="3"/>
      <c r="X507" s="3"/>
      <c r="Y507" s="3"/>
      <c r="Z507" s="3"/>
    </row>
    <row r="508" ht="15.75" customHeight="1">
      <c r="A508" s="68"/>
      <c r="B508" s="69"/>
      <c r="C508" s="69"/>
      <c r="D508" s="69"/>
      <c r="E508" s="69"/>
      <c r="F508" s="1"/>
      <c r="G508" s="1"/>
      <c r="H508" s="3"/>
      <c r="I508" s="3"/>
      <c r="J508" s="3"/>
      <c r="K508" s="3"/>
      <c r="L508" s="3"/>
      <c r="M508" s="3"/>
      <c r="N508" s="3"/>
      <c r="O508" s="3"/>
      <c r="P508" s="3"/>
      <c r="Q508" s="3"/>
      <c r="R508" s="3"/>
      <c r="S508" s="3"/>
      <c r="T508" s="3"/>
      <c r="U508" s="3"/>
      <c r="V508" s="3"/>
      <c r="W508" s="3"/>
      <c r="X508" s="3"/>
      <c r="Y508" s="3"/>
      <c r="Z508" s="3"/>
    </row>
    <row r="509" ht="15.75" customHeight="1">
      <c r="A509" s="68"/>
      <c r="B509" s="69"/>
      <c r="C509" s="69"/>
      <c r="D509" s="69"/>
      <c r="E509" s="69"/>
      <c r="F509" s="1"/>
      <c r="G509" s="1"/>
      <c r="H509" s="3"/>
      <c r="I509" s="3"/>
      <c r="J509" s="3"/>
      <c r="K509" s="3"/>
      <c r="L509" s="3"/>
      <c r="M509" s="3"/>
      <c r="N509" s="3"/>
      <c r="O509" s="3"/>
      <c r="P509" s="3"/>
      <c r="Q509" s="3"/>
      <c r="R509" s="3"/>
      <c r="S509" s="3"/>
      <c r="T509" s="3"/>
      <c r="U509" s="3"/>
      <c r="V509" s="3"/>
      <c r="W509" s="3"/>
      <c r="X509" s="3"/>
      <c r="Y509" s="3"/>
      <c r="Z509" s="3"/>
    </row>
    <row r="510" ht="15.75" customHeight="1">
      <c r="A510" s="68"/>
      <c r="B510" s="69"/>
      <c r="C510" s="69"/>
      <c r="D510" s="69"/>
      <c r="E510" s="69"/>
      <c r="F510" s="1"/>
      <c r="G510" s="1"/>
      <c r="H510" s="3"/>
      <c r="I510" s="3"/>
      <c r="J510" s="3"/>
      <c r="K510" s="3"/>
      <c r="L510" s="3"/>
      <c r="M510" s="3"/>
      <c r="N510" s="3"/>
      <c r="O510" s="3"/>
      <c r="P510" s="3"/>
      <c r="Q510" s="3"/>
      <c r="R510" s="3"/>
      <c r="S510" s="3"/>
      <c r="T510" s="3"/>
      <c r="U510" s="3"/>
      <c r="V510" s="3"/>
      <c r="W510" s="3"/>
      <c r="X510" s="3"/>
      <c r="Y510" s="3"/>
      <c r="Z510" s="3"/>
    </row>
    <row r="511" ht="15.75" customHeight="1">
      <c r="A511" s="68"/>
      <c r="B511" s="69"/>
      <c r="C511" s="69"/>
      <c r="D511" s="69"/>
      <c r="E511" s="69"/>
      <c r="F511" s="1"/>
      <c r="G511" s="1"/>
      <c r="H511" s="3"/>
      <c r="I511" s="3"/>
      <c r="J511" s="3"/>
      <c r="K511" s="3"/>
      <c r="L511" s="3"/>
      <c r="M511" s="3"/>
      <c r="N511" s="3"/>
      <c r="O511" s="3"/>
      <c r="P511" s="3"/>
      <c r="Q511" s="3"/>
      <c r="R511" s="3"/>
      <c r="S511" s="3"/>
      <c r="T511" s="3"/>
      <c r="U511" s="3"/>
      <c r="V511" s="3"/>
      <c r="W511" s="3"/>
      <c r="X511" s="3"/>
      <c r="Y511" s="3"/>
      <c r="Z511" s="3"/>
    </row>
    <row r="512" ht="15.75" customHeight="1">
      <c r="A512" s="68"/>
      <c r="B512" s="69"/>
      <c r="C512" s="69"/>
      <c r="D512" s="69"/>
      <c r="E512" s="69"/>
      <c r="F512" s="1"/>
      <c r="G512" s="1"/>
      <c r="H512" s="3"/>
      <c r="I512" s="3"/>
      <c r="J512" s="3"/>
      <c r="K512" s="3"/>
      <c r="L512" s="3"/>
      <c r="M512" s="3"/>
      <c r="N512" s="3"/>
      <c r="O512" s="3"/>
      <c r="P512" s="3"/>
      <c r="Q512" s="3"/>
      <c r="R512" s="3"/>
      <c r="S512" s="3"/>
      <c r="T512" s="3"/>
      <c r="U512" s="3"/>
      <c r="V512" s="3"/>
      <c r="W512" s="3"/>
      <c r="X512" s="3"/>
      <c r="Y512" s="3"/>
      <c r="Z512" s="3"/>
    </row>
    <row r="513" ht="15.75" customHeight="1">
      <c r="A513" s="68"/>
      <c r="B513" s="69"/>
      <c r="C513" s="69"/>
      <c r="D513" s="69"/>
      <c r="E513" s="69"/>
      <c r="F513" s="1"/>
      <c r="G513" s="1"/>
      <c r="H513" s="3"/>
      <c r="I513" s="3"/>
      <c r="J513" s="3"/>
      <c r="K513" s="3"/>
      <c r="L513" s="3"/>
      <c r="M513" s="3"/>
      <c r="N513" s="3"/>
      <c r="O513" s="3"/>
      <c r="P513" s="3"/>
      <c r="Q513" s="3"/>
      <c r="R513" s="3"/>
      <c r="S513" s="3"/>
      <c r="T513" s="3"/>
      <c r="U513" s="3"/>
      <c r="V513" s="3"/>
      <c r="W513" s="3"/>
      <c r="X513" s="3"/>
      <c r="Y513" s="3"/>
      <c r="Z513" s="3"/>
    </row>
    <row r="514" ht="15.75" customHeight="1">
      <c r="A514" s="68"/>
      <c r="B514" s="69"/>
      <c r="C514" s="69"/>
      <c r="D514" s="69"/>
      <c r="E514" s="69"/>
      <c r="F514" s="1"/>
      <c r="G514" s="1"/>
      <c r="H514" s="3"/>
      <c r="I514" s="3"/>
      <c r="J514" s="3"/>
      <c r="K514" s="3"/>
      <c r="L514" s="3"/>
      <c r="M514" s="3"/>
      <c r="N514" s="3"/>
      <c r="O514" s="3"/>
      <c r="P514" s="3"/>
      <c r="Q514" s="3"/>
      <c r="R514" s="3"/>
      <c r="S514" s="3"/>
      <c r="T514" s="3"/>
      <c r="U514" s="3"/>
      <c r="V514" s="3"/>
      <c r="W514" s="3"/>
      <c r="X514" s="3"/>
      <c r="Y514" s="3"/>
      <c r="Z514" s="3"/>
    </row>
    <row r="515" ht="15.75" customHeight="1">
      <c r="A515" s="68"/>
      <c r="B515" s="69"/>
      <c r="C515" s="69"/>
      <c r="D515" s="69"/>
      <c r="E515" s="69"/>
      <c r="F515" s="1"/>
      <c r="G515" s="1"/>
      <c r="H515" s="3"/>
      <c r="I515" s="3"/>
      <c r="J515" s="3"/>
      <c r="K515" s="3"/>
      <c r="L515" s="3"/>
      <c r="M515" s="3"/>
      <c r="N515" s="3"/>
      <c r="O515" s="3"/>
      <c r="P515" s="3"/>
      <c r="Q515" s="3"/>
      <c r="R515" s="3"/>
      <c r="S515" s="3"/>
      <c r="T515" s="3"/>
      <c r="U515" s="3"/>
      <c r="V515" s="3"/>
      <c r="W515" s="3"/>
      <c r="X515" s="3"/>
      <c r="Y515" s="3"/>
      <c r="Z515" s="3"/>
    </row>
    <row r="516" ht="15.75" customHeight="1">
      <c r="A516" s="68"/>
      <c r="B516" s="69"/>
      <c r="C516" s="69"/>
      <c r="D516" s="69"/>
      <c r="E516" s="69"/>
      <c r="F516" s="1"/>
      <c r="G516" s="1"/>
      <c r="H516" s="3"/>
      <c r="I516" s="3"/>
      <c r="J516" s="3"/>
      <c r="K516" s="3"/>
      <c r="L516" s="3"/>
      <c r="M516" s="3"/>
      <c r="N516" s="3"/>
      <c r="O516" s="3"/>
      <c r="P516" s="3"/>
      <c r="Q516" s="3"/>
      <c r="R516" s="3"/>
      <c r="S516" s="3"/>
      <c r="T516" s="3"/>
      <c r="U516" s="3"/>
      <c r="V516" s="3"/>
      <c r="W516" s="3"/>
      <c r="X516" s="3"/>
      <c r="Y516" s="3"/>
      <c r="Z516" s="3"/>
    </row>
    <row r="517" ht="15.75" customHeight="1">
      <c r="A517" s="68"/>
      <c r="B517" s="69"/>
      <c r="C517" s="69"/>
      <c r="D517" s="69"/>
      <c r="E517" s="69"/>
      <c r="F517" s="1"/>
      <c r="G517" s="1"/>
      <c r="H517" s="3"/>
      <c r="I517" s="3"/>
      <c r="J517" s="3"/>
      <c r="K517" s="3"/>
      <c r="L517" s="3"/>
      <c r="M517" s="3"/>
      <c r="N517" s="3"/>
      <c r="O517" s="3"/>
      <c r="P517" s="3"/>
      <c r="Q517" s="3"/>
      <c r="R517" s="3"/>
      <c r="S517" s="3"/>
      <c r="T517" s="3"/>
      <c r="U517" s="3"/>
      <c r="V517" s="3"/>
      <c r="W517" s="3"/>
      <c r="X517" s="3"/>
      <c r="Y517" s="3"/>
      <c r="Z517" s="3"/>
    </row>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4">
    <mergeCell ref="A10:I10"/>
    <mergeCell ref="A11:I11"/>
    <mergeCell ref="A12:I12"/>
    <mergeCell ref="A13:I13"/>
    <mergeCell ref="A121:A133"/>
    <mergeCell ref="B121:B133"/>
    <mergeCell ref="A317:H317"/>
    <mergeCell ref="A2:I2"/>
    <mergeCell ref="A4:I4"/>
    <mergeCell ref="A5:I5"/>
    <mergeCell ref="A6:I6"/>
    <mergeCell ref="A7:I7"/>
    <mergeCell ref="A8:I8"/>
    <mergeCell ref="A9:I9"/>
  </mergeCells>
  <hyperlinks>
    <hyperlink r:id="rId1" ref="E16"/>
    <hyperlink r:id="rId2" ref="E17"/>
    <hyperlink r:id="rId3" ref="E21"/>
    <hyperlink r:id="rId4" ref="E22"/>
    <hyperlink r:id="rId5" ref="E25"/>
    <hyperlink r:id="rId6" ref="E26"/>
    <hyperlink r:id="rId7" ref="E28"/>
    <hyperlink r:id="rId8" ref="E29"/>
    <hyperlink r:id="rId9" ref="E30"/>
    <hyperlink r:id="rId10" ref="E31"/>
    <hyperlink r:id="rId11" ref="E38"/>
    <hyperlink r:id="rId12" ref="E39"/>
    <hyperlink r:id="rId13" ref="E40"/>
    <hyperlink r:id="rId14" ref="E41"/>
    <hyperlink r:id="rId15" ref="E46"/>
    <hyperlink r:id="rId16" ref="E49"/>
    <hyperlink r:id="rId17" ref="E50"/>
    <hyperlink r:id="rId18" ref="E51"/>
    <hyperlink r:id="rId19" ref="E52"/>
    <hyperlink r:id="rId20" ref="E53"/>
    <hyperlink r:id="rId21" ref="D54"/>
    <hyperlink r:id="rId22" ref="E54"/>
    <hyperlink r:id="rId23" ref="G54"/>
    <hyperlink r:id="rId24" ref="E55"/>
    <hyperlink r:id="rId25" ref="E56"/>
    <hyperlink r:id="rId26" ref="E57"/>
    <hyperlink r:id="rId27" ref="E58"/>
    <hyperlink r:id="rId28" ref="E59"/>
    <hyperlink r:id="rId29" ref="E60"/>
    <hyperlink r:id="rId30" ref="E107"/>
    <hyperlink r:id="rId31" ref="E112"/>
    <hyperlink r:id="rId32" ref="E113"/>
    <hyperlink r:id="rId33" ref="E114"/>
    <hyperlink r:id="rId34" ref="E115"/>
    <hyperlink r:id="rId35" ref="E116"/>
    <hyperlink r:id="rId36" ref="E117"/>
    <hyperlink r:id="rId37" ref="D118"/>
    <hyperlink r:id="rId38" ref="E118"/>
    <hyperlink r:id="rId39" ref="D119"/>
    <hyperlink r:id="rId40" ref="E121"/>
    <hyperlink r:id="rId41" ref="E122"/>
    <hyperlink r:id="rId42" ref="E123"/>
    <hyperlink r:id="rId43" ref="E125"/>
    <hyperlink r:id="rId44" ref="E126"/>
    <hyperlink r:id="rId45" ref="E127"/>
    <hyperlink r:id="rId46" ref="E128"/>
    <hyperlink r:id="rId47" ref="E129"/>
    <hyperlink r:id="rId48" ref="E130"/>
    <hyperlink r:id="rId49" ref="E131"/>
    <hyperlink r:id="rId50" ref="E132"/>
    <hyperlink r:id="rId51" ref="E133"/>
    <hyperlink r:id="rId52" ref="E136"/>
    <hyperlink r:id="rId53" ref="E148"/>
    <hyperlink r:id="rId54" ref="E149"/>
    <hyperlink r:id="rId55" ref="E150"/>
    <hyperlink r:id="rId56" ref="E152"/>
    <hyperlink r:id="rId57" ref="E161"/>
    <hyperlink r:id="rId58" ref="E163"/>
    <hyperlink r:id="rId59" ref="E164"/>
    <hyperlink r:id="rId60" ref="E165"/>
    <hyperlink r:id="rId61" location="page/4" ref="E166"/>
    <hyperlink r:id="rId62" ref="E167"/>
    <hyperlink r:id="rId63" ref="E168"/>
    <hyperlink r:id="rId64" ref="E169"/>
    <hyperlink r:id="rId65" ref="E170"/>
    <hyperlink r:id="rId66" ref="E171"/>
    <hyperlink r:id="rId67" ref="E172"/>
    <hyperlink r:id="rId68" ref="E173"/>
    <hyperlink r:id="rId69" ref="E174"/>
    <hyperlink r:id="rId70" ref="E175"/>
    <hyperlink r:id="rId71" ref="E176"/>
    <hyperlink r:id="rId72" ref="E177"/>
    <hyperlink r:id="rId73" ref="E178"/>
    <hyperlink r:id="rId74" ref="E179"/>
    <hyperlink r:id="rId75" ref="E184"/>
    <hyperlink r:id="rId76" ref="E187"/>
    <hyperlink r:id="rId77" ref="E189"/>
    <hyperlink r:id="rId78" ref="E190"/>
    <hyperlink r:id="rId79" ref="E191"/>
    <hyperlink r:id="rId80" ref="E192"/>
    <hyperlink r:id="rId81" ref="E193"/>
    <hyperlink r:id="rId82" ref="E194"/>
    <hyperlink r:id="rId83" ref="E195"/>
    <hyperlink r:id="rId84" ref="E201"/>
    <hyperlink r:id="rId85" ref="E202"/>
    <hyperlink r:id="rId86" ref="E203"/>
    <hyperlink r:id="rId87" ref="E204"/>
    <hyperlink r:id="rId88" ref="E205"/>
    <hyperlink r:id="rId89" ref="E206"/>
    <hyperlink r:id="rId90" ref="E224"/>
    <hyperlink r:id="rId91" ref="E225"/>
    <hyperlink r:id="rId92" ref="E226"/>
    <hyperlink r:id="rId93" ref="E227"/>
    <hyperlink r:id="rId94" ref="E229"/>
    <hyperlink r:id="rId95" ref="E230"/>
    <hyperlink r:id="rId96" ref="E231"/>
    <hyperlink r:id="rId97" ref="E232"/>
    <hyperlink r:id="rId98" ref="E233"/>
    <hyperlink r:id="rId99" ref="E234"/>
    <hyperlink r:id="rId100" ref="E235"/>
    <hyperlink r:id="rId101" ref="E236"/>
    <hyperlink r:id="rId102" ref="E237"/>
    <hyperlink r:id="rId103" ref="E243"/>
    <hyperlink r:id="rId104" ref="E244"/>
    <hyperlink r:id="rId105" ref="E245"/>
    <hyperlink r:id="rId106" ref="E246"/>
    <hyperlink r:id="rId107" ref="E247"/>
    <hyperlink r:id="rId108" ref="E248"/>
    <hyperlink r:id="rId109" ref="E249"/>
    <hyperlink r:id="rId110" ref="E250"/>
    <hyperlink r:id="rId111" ref="E251"/>
    <hyperlink r:id="rId112" ref="E255"/>
    <hyperlink r:id="rId113" ref="E256"/>
    <hyperlink r:id="rId114" ref="E257"/>
    <hyperlink r:id="rId115" ref="E258"/>
    <hyperlink r:id="rId116" ref="E259"/>
    <hyperlink r:id="rId117" ref="E260"/>
    <hyperlink r:id="rId118" ref="E261"/>
    <hyperlink r:id="rId119" ref="E262"/>
    <hyperlink r:id="rId120" ref="E263"/>
    <hyperlink r:id="rId121" ref="E264"/>
    <hyperlink r:id="rId122" ref="E265"/>
    <hyperlink r:id="rId123" ref="E266"/>
    <hyperlink r:id="rId124" ref="E267"/>
    <hyperlink r:id="rId125" ref="E268"/>
    <hyperlink r:id="rId126" ref="E269"/>
    <hyperlink r:id="rId127" ref="E270"/>
    <hyperlink r:id="rId128" ref="E271"/>
    <hyperlink r:id="rId129" ref="E272"/>
    <hyperlink r:id="rId130" ref="E273"/>
    <hyperlink r:id="rId131" ref="E274"/>
    <hyperlink r:id="rId132" ref="E275"/>
    <hyperlink r:id="rId133" ref="E276"/>
    <hyperlink r:id="rId134" ref="E277"/>
    <hyperlink r:id="rId135" ref="E278"/>
    <hyperlink r:id="rId136" ref="E279"/>
    <hyperlink r:id="rId137" ref="E280"/>
    <hyperlink r:id="rId138" ref="E281"/>
    <hyperlink r:id="rId139" ref="E282"/>
    <hyperlink r:id="rId140" ref="E283"/>
    <hyperlink r:id="rId141" ref="E284"/>
    <hyperlink r:id="rId142" ref="E285"/>
    <hyperlink r:id="rId143" ref="E286"/>
    <hyperlink r:id="rId144" ref="E287"/>
    <hyperlink r:id="rId145" ref="E288"/>
    <hyperlink r:id="rId146" ref="E289"/>
    <hyperlink r:id="rId147" ref="E290"/>
    <hyperlink r:id="rId148" ref="E291"/>
    <hyperlink r:id="rId149" ref="E292"/>
    <hyperlink r:id="rId150" ref="E293"/>
    <hyperlink r:id="rId151" ref="E294"/>
    <hyperlink r:id="rId152" ref="E295"/>
    <hyperlink r:id="rId153" ref="E296"/>
    <hyperlink r:id="rId154" ref="E297"/>
    <hyperlink r:id="rId155" ref="E300"/>
    <hyperlink r:id="rId156" ref="E302"/>
    <hyperlink r:id="rId157" ref="E306"/>
    <hyperlink r:id="rId158" ref="E310"/>
  </hyperlinks>
  <printOptions/>
  <pageMargins bottom="1.0" footer="0.0" header="0.0" left="0.75" right="0.75" top="1.0"/>
  <pageSetup orientation="landscape"/>
  <drawing r:id="rId159"/>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1.71"/>
  </cols>
  <sheetData>
    <row r="1">
      <c r="A1" s="68"/>
      <c r="B1" s="69"/>
      <c r="C1" s="69"/>
      <c r="D1" s="69"/>
      <c r="E1" s="69"/>
      <c r="F1" s="69"/>
      <c r="G1" s="69"/>
      <c r="H1" s="1"/>
      <c r="I1" s="3"/>
      <c r="J1" s="3"/>
      <c r="K1" s="3"/>
      <c r="L1" s="3"/>
      <c r="M1" s="3"/>
      <c r="N1" s="3"/>
      <c r="O1" s="3"/>
      <c r="P1" s="3"/>
      <c r="Q1" s="3"/>
      <c r="R1" s="3"/>
      <c r="S1" s="3"/>
      <c r="T1" s="3"/>
      <c r="U1" s="3"/>
      <c r="V1" s="3"/>
      <c r="W1" s="3"/>
      <c r="X1" s="3"/>
      <c r="Y1" s="3"/>
      <c r="Z1" s="3"/>
    </row>
    <row r="2" ht="15.75" customHeight="1">
      <c r="A2" s="495" t="s">
        <v>6028</v>
      </c>
      <c r="B2" s="229"/>
      <c r="C2" s="229"/>
      <c r="D2" s="229"/>
      <c r="E2" s="229"/>
      <c r="F2" s="229"/>
      <c r="G2" s="229"/>
      <c r="H2" s="229"/>
      <c r="I2" s="229"/>
      <c r="J2" s="229"/>
      <c r="K2" s="229"/>
      <c r="L2" s="229"/>
      <c r="M2" s="229"/>
      <c r="N2" s="229"/>
      <c r="O2" s="229"/>
      <c r="P2" s="3"/>
      <c r="Q2" s="3"/>
      <c r="R2" s="3"/>
      <c r="S2" s="3"/>
      <c r="T2" s="3"/>
      <c r="U2" s="3"/>
      <c r="V2" s="3"/>
      <c r="W2" s="3"/>
      <c r="X2" s="3"/>
      <c r="Y2" s="3"/>
      <c r="Z2" s="3"/>
    </row>
    <row r="3">
      <c r="A3" s="240"/>
      <c r="B3" s="240"/>
      <c r="C3" s="240"/>
      <c r="D3" s="240"/>
      <c r="E3" s="240"/>
      <c r="F3" s="240"/>
      <c r="G3" s="240"/>
      <c r="H3" s="240"/>
      <c r="I3" s="3"/>
      <c r="J3" s="3"/>
      <c r="K3" s="3"/>
      <c r="L3" s="3"/>
      <c r="M3" s="3"/>
      <c r="N3" s="3"/>
      <c r="O3" s="3"/>
      <c r="P3" s="3"/>
      <c r="Q3" s="3"/>
      <c r="R3" s="3"/>
      <c r="S3" s="3"/>
      <c r="T3" s="3"/>
      <c r="U3" s="3"/>
      <c r="V3" s="3"/>
      <c r="W3" s="3"/>
      <c r="X3" s="3"/>
      <c r="Y3" s="3"/>
      <c r="Z3" s="3"/>
    </row>
    <row r="4" ht="21.75" customHeight="1">
      <c r="A4" s="445" t="s">
        <v>2865</v>
      </c>
      <c r="B4" s="71"/>
      <c r="C4" s="71"/>
      <c r="D4" s="71"/>
      <c r="E4" s="71"/>
      <c r="F4" s="71"/>
      <c r="G4" s="71"/>
      <c r="H4" s="71"/>
      <c r="I4" s="71"/>
      <c r="J4" s="71"/>
      <c r="K4" s="71"/>
      <c r="L4" s="71"/>
      <c r="M4" s="71"/>
      <c r="N4" s="71"/>
      <c r="O4" s="72"/>
      <c r="P4" s="3"/>
      <c r="Q4" s="3"/>
      <c r="R4" s="3"/>
      <c r="S4" s="3"/>
      <c r="T4" s="3"/>
      <c r="U4" s="3"/>
      <c r="V4" s="3"/>
      <c r="W4" s="3"/>
      <c r="X4" s="3"/>
      <c r="Y4" s="3"/>
      <c r="Z4" s="3"/>
    </row>
    <row r="5" ht="17.25" customHeight="1">
      <c r="A5" s="445" t="s">
        <v>6029</v>
      </c>
      <c r="B5" s="71"/>
      <c r="C5" s="71"/>
      <c r="D5" s="71"/>
      <c r="E5" s="71"/>
      <c r="F5" s="71"/>
      <c r="G5" s="71"/>
      <c r="H5" s="71"/>
      <c r="I5" s="71"/>
      <c r="J5" s="71"/>
      <c r="K5" s="71"/>
      <c r="L5" s="71"/>
      <c r="M5" s="71"/>
      <c r="N5" s="71"/>
      <c r="O5" s="72"/>
      <c r="P5" s="3"/>
      <c r="Q5" s="3"/>
      <c r="R5" s="3"/>
      <c r="S5" s="3"/>
      <c r="T5" s="3"/>
      <c r="U5" s="3"/>
      <c r="V5" s="3"/>
      <c r="W5" s="3"/>
      <c r="X5" s="3"/>
      <c r="Y5" s="3"/>
      <c r="Z5" s="3"/>
    </row>
    <row r="6" ht="26.25" customHeight="1">
      <c r="A6" s="701" t="s">
        <v>6030</v>
      </c>
      <c r="B6" s="71"/>
      <c r="C6" s="71"/>
      <c r="D6" s="71"/>
      <c r="E6" s="71"/>
      <c r="F6" s="71"/>
      <c r="G6" s="71"/>
      <c r="H6" s="71"/>
      <c r="I6" s="71"/>
      <c r="J6" s="71"/>
      <c r="K6" s="71"/>
      <c r="L6" s="71"/>
      <c r="M6" s="71"/>
      <c r="N6" s="71"/>
      <c r="O6" s="72"/>
      <c r="P6" s="3"/>
      <c r="Q6" s="3"/>
      <c r="R6" s="3"/>
      <c r="S6" s="3"/>
      <c r="T6" s="3"/>
      <c r="U6" s="3"/>
      <c r="V6" s="3"/>
      <c r="W6" s="3"/>
      <c r="X6" s="3"/>
      <c r="Y6" s="3"/>
      <c r="Z6" s="3"/>
    </row>
    <row r="7" ht="38.25" customHeight="1">
      <c r="A7" s="701" t="s">
        <v>6031</v>
      </c>
      <c r="B7" s="71"/>
      <c r="C7" s="71"/>
      <c r="D7" s="71"/>
      <c r="E7" s="71"/>
      <c r="F7" s="71"/>
      <c r="G7" s="71"/>
      <c r="H7" s="71"/>
      <c r="I7" s="71"/>
      <c r="J7" s="71"/>
      <c r="K7" s="71"/>
      <c r="L7" s="71"/>
      <c r="M7" s="71"/>
      <c r="N7" s="71"/>
      <c r="O7" s="72"/>
      <c r="P7" s="3"/>
      <c r="Q7" s="3"/>
      <c r="R7" s="3"/>
      <c r="S7" s="3"/>
      <c r="T7" s="3"/>
      <c r="U7" s="3"/>
      <c r="V7" s="3"/>
      <c r="W7" s="3"/>
      <c r="X7" s="3"/>
      <c r="Y7" s="3"/>
      <c r="Z7" s="3"/>
    </row>
    <row r="8" ht="14.25" customHeight="1">
      <c r="A8" s="701" t="s">
        <v>6032</v>
      </c>
      <c r="B8" s="71"/>
      <c r="C8" s="71"/>
      <c r="D8" s="71"/>
      <c r="E8" s="71"/>
      <c r="F8" s="71"/>
      <c r="G8" s="71"/>
      <c r="H8" s="71"/>
      <c r="I8" s="71"/>
      <c r="J8" s="71"/>
      <c r="K8" s="71"/>
      <c r="L8" s="71"/>
      <c r="M8" s="71"/>
      <c r="N8" s="71"/>
      <c r="O8" s="72"/>
      <c r="P8" s="3"/>
      <c r="Q8" s="3"/>
      <c r="R8" s="3"/>
      <c r="S8" s="3"/>
      <c r="T8" s="3"/>
      <c r="U8" s="3"/>
      <c r="V8" s="3"/>
      <c r="W8" s="3"/>
      <c r="X8" s="3"/>
      <c r="Y8" s="3"/>
      <c r="Z8" s="3"/>
    </row>
    <row r="9" ht="14.25" customHeight="1">
      <c r="A9" s="701" t="s">
        <v>6033</v>
      </c>
      <c r="B9" s="71"/>
      <c r="C9" s="71"/>
      <c r="D9" s="71"/>
      <c r="E9" s="71"/>
      <c r="F9" s="71"/>
      <c r="G9" s="71"/>
      <c r="H9" s="71"/>
      <c r="I9" s="71"/>
      <c r="J9" s="71"/>
      <c r="K9" s="71"/>
      <c r="L9" s="71"/>
      <c r="M9" s="71"/>
      <c r="N9" s="71"/>
      <c r="O9" s="72"/>
      <c r="P9" s="3"/>
      <c r="Q9" s="3"/>
      <c r="R9" s="3"/>
      <c r="S9" s="3"/>
      <c r="T9" s="3"/>
      <c r="U9" s="3"/>
      <c r="V9" s="3"/>
      <c r="W9" s="3"/>
      <c r="X9" s="3"/>
      <c r="Y9" s="3"/>
      <c r="Z9" s="3"/>
    </row>
    <row r="10" ht="14.25" customHeight="1">
      <c r="A10" s="701" t="s">
        <v>6034</v>
      </c>
      <c r="B10" s="71"/>
      <c r="C10" s="71"/>
      <c r="D10" s="71"/>
      <c r="E10" s="71"/>
      <c r="F10" s="71"/>
      <c r="G10" s="71"/>
      <c r="H10" s="71"/>
      <c r="I10" s="71"/>
      <c r="J10" s="71"/>
      <c r="K10" s="71"/>
      <c r="L10" s="71"/>
      <c r="M10" s="71"/>
      <c r="N10" s="71"/>
      <c r="O10" s="72"/>
      <c r="P10" s="3"/>
      <c r="Q10" s="3"/>
      <c r="R10" s="3"/>
      <c r="S10" s="3"/>
      <c r="T10" s="3"/>
      <c r="U10" s="3"/>
      <c r="V10" s="3"/>
      <c r="W10" s="3"/>
      <c r="X10" s="3"/>
      <c r="Y10" s="3"/>
      <c r="Z10" s="3"/>
    </row>
    <row r="11" ht="240.0" customHeight="1">
      <c r="A11" s="702" t="s">
        <v>6035</v>
      </c>
      <c r="B11" s="71"/>
      <c r="C11" s="71"/>
      <c r="D11" s="71"/>
      <c r="E11" s="71"/>
      <c r="F11" s="71"/>
      <c r="G11" s="71"/>
      <c r="H11" s="71"/>
      <c r="I11" s="71"/>
      <c r="J11" s="71"/>
      <c r="K11" s="71"/>
      <c r="L11" s="71"/>
      <c r="M11" s="71"/>
      <c r="N11" s="71"/>
      <c r="O11" s="72"/>
      <c r="P11" s="3"/>
      <c r="Q11" s="3"/>
      <c r="R11" s="3"/>
      <c r="S11" s="3"/>
      <c r="T11" s="3"/>
      <c r="U11" s="3"/>
      <c r="V11" s="3"/>
      <c r="W11" s="3"/>
      <c r="X11" s="3"/>
      <c r="Y11" s="3"/>
      <c r="Z11" s="3"/>
    </row>
    <row r="12">
      <c r="A12" s="79"/>
      <c r="B12" s="80"/>
      <c r="C12" s="80"/>
      <c r="D12" s="80"/>
      <c r="E12" s="80"/>
      <c r="F12" s="80"/>
      <c r="G12" s="80"/>
      <c r="H12" s="79"/>
      <c r="I12" s="3"/>
      <c r="J12" s="3"/>
      <c r="K12" s="3"/>
      <c r="L12" s="3"/>
      <c r="M12" s="3"/>
      <c r="N12" s="3"/>
      <c r="O12" s="3"/>
      <c r="P12" s="3"/>
      <c r="Q12" s="3"/>
      <c r="R12" s="3"/>
      <c r="S12" s="3"/>
      <c r="T12" s="3"/>
      <c r="U12" s="3"/>
      <c r="V12" s="3"/>
      <c r="W12" s="3"/>
      <c r="X12" s="3"/>
      <c r="Y12" s="3"/>
      <c r="Z12" s="3"/>
    </row>
    <row r="13" ht="61.5" customHeight="1">
      <c r="A13" s="290" t="s">
        <v>7</v>
      </c>
      <c r="B13" s="83" t="s">
        <v>8</v>
      </c>
      <c r="C13" s="290" t="s">
        <v>6036</v>
      </c>
      <c r="D13" s="290" t="s">
        <v>6037</v>
      </c>
      <c r="E13" s="290" t="s">
        <v>6038</v>
      </c>
      <c r="F13" s="290" t="s">
        <v>6039</v>
      </c>
      <c r="G13" s="290" t="s">
        <v>6040</v>
      </c>
      <c r="H13" s="290" t="s">
        <v>6041</v>
      </c>
      <c r="I13" s="290" t="s">
        <v>6042</v>
      </c>
      <c r="J13" s="290" t="s">
        <v>6043</v>
      </c>
      <c r="K13" s="82" t="s">
        <v>219</v>
      </c>
      <c r="L13" s="82" t="s">
        <v>220</v>
      </c>
      <c r="M13" s="82" t="s">
        <v>221</v>
      </c>
      <c r="N13" s="290" t="s">
        <v>222</v>
      </c>
      <c r="O13" s="290" t="s">
        <v>226</v>
      </c>
      <c r="P13" s="86" t="s">
        <v>227</v>
      </c>
      <c r="Q13" s="3"/>
      <c r="R13" s="3"/>
      <c r="S13" s="3"/>
      <c r="T13" s="3"/>
      <c r="U13" s="3"/>
      <c r="V13" s="3"/>
      <c r="W13" s="3"/>
      <c r="X13" s="3"/>
      <c r="Y13" s="3"/>
      <c r="Z13" s="3"/>
    </row>
    <row r="14" ht="11.25" customHeight="1">
      <c r="A14" s="295" t="s">
        <v>51</v>
      </c>
      <c r="B14" s="160" t="s">
        <v>52</v>
      </c>
      <c r="C14" s="295" t="s">
        <v>6044</v>
      </c>
      <c r="D14" s="327" t="s">
        <v>6045</v>
      </c>
      <c r="E14" s="327" t="s">
        <v>6046</v>
      </c>
      <c r="F14" s="327" t="s">
        <v>6047</v>
      </c>
      <c r="G14" s="327" t="s">
        <v>6048</v>
      </c>
      <c r="H14" s="703" t="s">
        <v>6049</v>
      </c>
      <c r="I14" s="160" t="s">
        <v>6050</v>
      </c>
      <c r="J14" s="704">
        <v>45927.0</v>
      </c>
      <c r="K14" s="160">
        <v>1.0</v>
      </c>
      <c r="L14" s="160">
        <v>1.0</v>
      </c>
      <c r="M14" s="160">
        <v>1.0</v>
      </c>
      <c r="N14" s="102">
        <v>20.0</v>
      </c>
      <c r="O14" s="102">
        <v>20.0</v>
      </c>
      <c r="P14" s="223" t="s">
        <v>51</v>
      </c>
      <c r="Q14" s="1"/>
      <c r="R14" s="1"/>
      <c r="S14" s="1"/>
      <c r="T14" s="1"/>
      <c r="U14" s="1"/>
      <c r="V14" s="1"/>
      <c r="W14" s="1"/>
      <c r="X14" s="1"/>
      <c r="Y14" s="1"/>
      <c r="Z14" s="1"/>
    </row>
    <row r="15" ht="11.25" customHeight="1">
      <c r="A15" s="295" t="s">
        <v>6051</v>
      </c>
      <c r="B15" s="160" t="s">
        <v>52</v>
      </c>
      <c r="C15" s="295" t="s">
        <v>6052</v>
      </c>
      <c r="D15" s="327" t="s">
        <v>6053</v>
      </c>
      <c r="E15" s="327" t="s">
        <v>6054</v>
      </c>
      <c r="F15" s="327" t="s">
        <v>6055</v>
      </c>
      <c r="G15" s="327" t="s">
        <v>828</v>
      </c>
      <c r="H15" s="703" t="s">
        <v>6056</v>
      </c>
      <c r="I15" s="160" t="s">
        <v>828</v>
      </c>
      <c r="J15" s="564" t="s">
        <v>6057</v>
      </c>
      <c r="K15" s="160">
        <v>1.0</v>
      </c>
      <c r="L15" s="160">
        <v>1.0</v>
      </c>
      <c r="M15" s="160">
        <v>1.0</v>
      </c>
      <c r="N15" s="102">
        <v>30.0</v>
      </c>
      <c r="O15" s="102">
        <f>30*2</f>
        <v>60</v>
      </c>
      <c r="P15" s="223" t="s">
        <v>54</v>
      </c>
      <c r="Q15" s="1"/>
      <c r="R15" s="1"/>
      <c r="S15" s="1"/>
      <c r="T15" s="1"/>
      <c r="U15" s="1"/>
      <c r="V15" s="1"/>
      <c r="W15" s="1"/>
      <c r="X15" s="1"/>
      <c r="Y15" s="1"/>
      <c r="Z15" s="1"/>
    </row>
    <row r="16" ht="11.25" customHeight="1">
      <c r="A16" s="295" t="s">
        <v>6051</v>
      </c>
      <c r="B16" s="160" t="s">
        <v>52</v>
      </c>
      <c r="C16" s="295" t="s">
        <v>6058</v>
      </c>
      <c r="D16" s="327" t="s">
        <v>6059</v>
      </c>
      <c r="E16" s="327" t="s">
        <v>6054</v>
      </c>
      <c r="F16" s="327" t="s">
        <v>6060</v>
      </c>
      <c r="G16" s="327" t="s">
        <v>828</v>
      </c>
      <c r="H16" s="705" t="s">
        <v>6061</v>
      </c>
      <c r="I16" s="160" t="s">
        <v>828</v>
      </c>
      <c r="J16" s="564" t="s">
        <v>6062</v>
      </c>
      <c r="K16" s="160">
        <v>1.0</v>
      </c>
      <c r="L16" s="160">
        <v>1.0</v>
      </c>
      <c r="M16" s="160">
        <v>1.0</v>
      </c>
      <c r="N16" s="102">
        <v>30.0</v>
      </c>
      <c r="O16" s="102">
        <v>30.0</v>
      </c>
      <c r="P16" s="223" t="s">
        <v>54</v>
      </c>
      <c r="Q16" s="1"/>
      <c r="R16" s="1"/>
      <c r="S16" s="1"/>
      <c r="T16" s="1"/>
      <c r="U16" s="1"/>
      <c r="V16" s="1"/>
      <c r="W16" s="1"/>
      <c r="X16" s="1"/>
      <c r="Y16" s="1"/>
      <c r="Z16" s="1"/>
    </row>
    <row r="17" ht="11.25" customHeight="1">
      <c r="A17" s="295" t="s">
        <v>6051</v>
      </c>
      <c r="B17" s="160" t="s">
        <v>52</v>
      </c>
      <c r="C17" s="295" t="s">
        <v>6063</v>
      </c>
      <c r="D17" s="327" t="s">
        <v>6053</v>
      </c>
      <c r="E17" s="327" t="s">
        <v>6054</v>
      </c>
      <c r="F17" s="327" t="s">
        <v>6064</v>
      </c>
      <c r="G17" s="327"/>
      <c r="H17" s="705" t="s">
        <v>6065</v>
      </c>
      <c r="I17" s="160"/>
      <c r="J17" s="564" t="s">
        <v>6066</v>
      </c>
      <c r="K17" s="160">
        <v>1.0</v>
      </c>
      <c r="L17" s="160">
        <v>1.0</v>
      </c>
      <c r="M17" s="160">
        <v>1.0</v>
      </c>
      <c r="N17" s="102">
        <v>30.0</v>
      </c>
      <c r="O17" s="102">
        <v>60.0</v>
      </c>
      <c r="P17" s="223" t="s">
        <v>54</v>
      </c>
      <c r="Q17" s="1"/>
      <c r="R17" s="1"/>
      <c r="S17" s="1"/>
      <c r="T17" s="1"/>
      <c r="U17" s="1"/>
      <c r="V17" s="1"/>
      <c r="W17" s="1"/>
      <c r="X17" s="1"/>
      <c r="Y17" s="1"/>
      <c r="Z17" s="1"/>
    </row>
    <row r="18" ht="11.25" customHeight="1">
      <c r="A18" s="295" t="s">
        <v>235</v>
      </c>
      <c r="B18" s="160" t="s">
        <v>52</v>
      </c>
      <c r="C18" s="295" t="s">
        <v>6067</v>
      </c>
      <c r="D18" s="327" t="s">
        <v>6068</v>
      </c>
      <c r="E18" s="327" t="s">
        <v>6054</v>
      </c>
      <c r="F18" s="327" t="s">
        <v>6069</v>
      </c>
      <c r="G18" s="327"/>
      <c r="H18" s="703" t="s">
        <v>6070</v>
      </c>
      <c r="I18" s="160" t="s">
        <v>6054</v>
      </c>
      <c r="J18" s="564" t="s">
        <v>6071</v>
      </c>
      <c r="K18" s="160"/>
      <c r="L18" s="160">
        <v>1.0</v>
      </c>
      <c r="M18" s="160">
        <v>1.0</v>
      </c>
      <c r="N18" s="102">
        <v>30.0</v>
      </c>
      <c r="O18" s="102">
        <v>30.0</v>
      </c>
      <c r="P18" s="223" t="s">
        <v>235</v>
      </c>
      <c r="Q18" s="1"/>
      <c r="R18" s="1"/>
      <c r="S18" s="1"/>
      <c r="T18" s="1"/>
      <c r="U18" s="1"/>
      <c r="V18" s="1"/>
      <c r="W18" s="1"/>
      <c r="X18" s="1"/>
      <c r="Y18" s="1"/>
      <c r="Z18" s="1"/>
    </row>
    <row r="19" ht="11.25" customHeight="1">
      <c r="A19" s="295" t="s">
        <v>235</v>
      </c>
      <c r="B19" s="160" t="s">
        <v>52</v>
      </c>
      <c r="C19" s="295" t="s">
        <v>6072</v>
      </c>
      <c r="D19" s="327" t="s">
        <v>6068</v>
      </c>
      <c r="E19" s="327" t="s">
        <v>6054</v>
      </c>
      <c r="F19" s="327" t="s">
        <v>6073</v>
      </c>
      <c r="G19" s="327"/>
      <c r="H19" s="295"/>
      <c r="I19" s="160" t="s">
        <v>6074</v>
      </c>
      <c r="J19" s="564" t="s">
        <v>6075</v>
      </c>
      <c r="K19" s="160"/>
      <c r="L19" s="160"/>
      <c r="M19" s="160"/>
      <c r="N19" s="102">
        <v>50.0</v>
      </c>
      <c r="O19" s="102">
        <v>50.0</v>
      </c>
      <c r="P19" s="223" t="s">
        <v>235</v>
      </c>
      <c r="Q19" s="1"/>
      <c r="R19" s="1"/>
      <c r="S19" s="1"/>
      <c r="T19" s="1"/>
      <c r="U19" s="1"/>
      <c r="V19" s="1"/>
      <c r="W19" s="1"/>
      <c r="X19" s="1"/>
      <c r="Y19" s="1"/>
      <c r="Z19" s="1"/>
    </row>
    <row r="20" ht="11.25" customHeight="1">
      <c r="A20" s="295" t="s">
        <v>235</v>
      </c>
      <c r="B20" s="160" t="s">
        <v>52</v>
      </c>
      <c r="C20" s="295" t="s">
        <v>6076</v>
      </c>
      <c r="D20" s="327" t="s">
        <v>6068</v>
      </c>
      <c r="E20" s="327" t="s">
        <v>6054</v>
      </c>
      <c r="F20" s="327" t="s">
        <v>6073</v>
      </c>
      <c r="G20" s="327" t="s">
        <v>6077</v>
      </c>
      <c r="H20" s="295"/>
      <c r="I20" s="160" t="s">
        <v>6078</v>
      </c>
      <c r="J20" s="564" t="s">
        <v>6079</v>
      </c>
      <c r="K20" s="160"/>
      <c r="L20" s="160"/>
      <c r="M20" s="160"/>
      <c r="N20" s="102" t="s">
        <v>5552</v>
      </c>
      <c r="O20" s="102">
        <v>75.0</v>
      </c>
      <c r="P20" s="223" t="s">
        <v>235</v>
      </c>
      <c r="Q20" s="1"/>
      <c r="R20" s="1"/>
      <c r="S20" s="1"/>
      <c r="T20" s="1"/>
      <c r="U20" s="1"/>
      <c r="V20" s="1"/>
      <c r="W20" s="1"/>
      <c r="X20" s="1"/>
      <c r="Y20" s="1"/>
      <c r="Z20" s="1"/>
    </row>
    <row r="21" ht="11.25" customHeight="1">
      <c r="A21" s="295" t="s">
        <v>235</v>
      </c>
      <c r="B21" s="160" t="s">
        <v>52</v>
      </c>
      <c r="C21" s="295" t="s">
        <v>6080</v>
      </c>
      <c r="D21" s="327" t="s">
        <v>6068</v>
      </c>
      <c r="E21" s="327" t="s">
        <v>6054</v>
      </c>
      <c r="F21" s="327" t="s">
        <v>6073</v>
      </c>
      <c r="G21" s="327"/>
      <c r="H21" s="295"/>
      <c r="I21" s="160" t="s">
        <v>6054</v>
      </c>
      <c r="J21" s="564" t="s">
        <v>6081</v>
      </c>
      <c r="K21" s="160"/>
      <c r="L21" s="160">
        <v>1.0</v>
      </c>
      <c r="M21" s="160">
        <v>1.0</v>
      </c>
      <c r="N21" s="102">
        <v>30.0</v>
      </c>
      <c r="O21" s="102">
        <v>30.0</v>
      </c>
      <c r="P21" s="223" t="s">
        <v>235</v>
      </c>
      <c r="Q21" s="1"/>
      <c r="R21" s="1"/>
      <c r="S21" s="1"/>
      <c r="T21" s="1"/>
      <c r="U21" s="1"/>
      <c r="V21" s="1"/>
      <c r="W21" s="1"/>
      <c r="X21" s="1"/>
      <c r="Y21" s="1"/>
      <c r="Z21" s="1"/>
    </row>
    <row r="22" ht="11.25" customHeight="1">
      <c r="A22" s="295" t="s">
        <v>235</v>
      </c>
      <c r="B22" s="160" t="s">
        <v>52</v>
      </c>
      <c r="C22" s="295" t="s">
        <v>6082</v>
      </c>
      <c r="D22" s="327" t="s">
        <v>6068</v>
      </c>
      <c r="E22" s="327" t="s">
        <v>6054</v>
      </c>
      <c r="F22" s="506" t="s">
        <v>6083</v>
      </c>
      <c r="G22" s="506"/>
      <c r="H22" s="295"/>
      <c r="I22" s="160" t="s">
        <v>6054</v>
      </c>
      <c r="J22" s="305" t="s">
        <v>6084</v>
      </c>
      <c r="K22" s="327"/>
      <c r="L22" s="327">
        <v>1.0</v>
      </c>
      <c r="M22" s="327">
        <v>1.0</v>
      </c>
      <c r="N22" s="102">
        <v>30.0</v>
      </c>
      <c r="O22" s="102">
        <v>30.0</v>
      </c>
      <c r="P22" s="223" t="s">
        <v>235</v>
      </c>
      <c r="Q22" s="1"/>
      <c r="R22" s="1"/>
      <c r="S22" s="1"/>
      <c r="T22" s="1"/>
      <c r="U22" s="1"/>
      <c r="V22" s="1"/>
      <c r="W22" s="1"/>
      <c r="X22" s="1"/>
      <c r="Y22" s="1"/>
      <c r="Z22" s="1"/>
    </row>
    <row r="23" ht="11.25" customHeight="1">
      <c r="A23" s="295" t="s">
        <v>235</v>
      </c>
      <c r="B23" s="160" t="s">
        <v>52</v>
      </c>
      <c r="C23" s="295" t="s">
        <v>6085</v>
      </c>
      <c r="D23" s="327" t="s">
        <v>6068</v>
      </c>
      <c r="E23" s="327" t="s">
        <v>6054</v>
      </c>
      <c r="F23" s="506" t="s">
        <v>6086</v>
      </c>
      <c r="G23" s="506"/>
      <c r="H23" s="705" t="s">
        <v>6087</v>
      </c>
      <c r="I23" s="160" t="s">
        <v>6054</v>
      </c>
      <c r="J23" s="305" t="s">
        <v>6088</v>
      </c>
      <c r="K23" s="327"/>
      <c r="L23" s="327">
        <v>1.0</v>
      </c>
      <c r="M23" s="327">
        <v>1.0</v>
      </c>
      <c r="N23" s="102">
        <v>30.0</v>
      </c>
      <c r="O23" s="102">
        <v>30.0</v>
      </c>
      <c r="P23" s="223" t="s">
        <v>235</v>
      </c>
      <c r="Q23" s="1"/>
      <c r="R23" s="1"/>
      <c r="S23" s="1"/>
      <c r="T23" s="1"/>
      <c r="U23" s="1"/>
      <c r="V23" s="1"/>
      <c r="W23" s="1"/>
      <c r="X23" s="1"/>
      <c r="Y23" s="1"/>
      <c r="Z23" s="1"/>
    </row>
    <row r="24" ht="11.25" customHeight="1">
      <c r="A24" s="295" t="s">
        <v>235</v>
      </c>
      <c r="B24" s="160" t="s">
        <v>52</v>
      </c>
      <c r="C24" s="295" t="s">
        <v>6089</v>
      </c>
      <c r="D24" s="327" t="s">
        <v>6068</v>
      </c>
      <c r="E24" s="327" t="s">
        <v>6054</v>
      </c>
      <c r="F24" s="506" t="s">
        <v>6090</v>
      </c>
      <c r="G24" s="506"/>
      <c r="H24" s="705" t="s">
        <v>6091</v>
      </c>
      <c r="I24" s="160" t="s">
        <v>6054</v>
      </c>
      <c r="J24" s="305" t="s">
        <v>6092</v>
      </c>
      <c r="K24" s="327"/>
      <c r="L24" s="327">
        <v>1.0</v>
      </c>
      <c r="M24" s="327">
        <v>1.0</v>
      </c>
      <c r="N24" s="102">
        <v>30.0</v>
      </c>
      <c r="O24" s="102">
        <v>30.0</v>
      </c>
      <c r="P24" s="223" t="s">
        <v>235</v>
      </c>
      <c r="Q24" s="1"/>
      <c r="R24" s="1"/>
      <c r="S24" s="1"/>
      <c r="T24" s="1"/>
      <c r="U24" s="1"/>
      <c r="V24" s="1"/>
      <c r="W24" s="1"/>
      <c r="X24" s="1"/>
      <c r="Y24" s="1"/>
      <c r="Z24" s="1"/>
    </row>
    <row r="25" ht="11.25" customHeight="1">
      <c r="A25" s="295" t="s">
        <v>235</v>
      </c>
      <c r="B25" s="160" t="s">
        <v>52</v>
      </c>
      <c r="C25" s="295" t="s">
        <v>6093</v>
      </c>
      <c r="D25" s="327" t="s">
        <v>6068</v>
      </c>
      <c r="E25" s="327" t="s">
        <v>6054</v>
      </c>
      <c r="F25" s="506" t="s">
        <v>6094</v>
      </c>
      <c r="G25" s="506"/>
      <c r="H25" s="295"/>
      <c r="I25" s="160" t="s">
        <v>6054</v>
      </c>
      <c r="J25" s="305" t="s">
        <v>6095</v>
      </c>
      <c r="K25" s="327"/>
      <c r="L25" s="327">
        <v>1.0</v>
      </c>
      <c r="M25" s="327">
        <v>1.0</v>
      </c>
      <c r="N25" s="102">
        <v>30.0</v>
      </c>
      <c r="O25" s="102">
        <v>30.0</v>
      </c>
      <c r="P25" s="223" t="s">
        <v>235</v>
      </c>
      <c r="Q25" s="1"/>
      <c r="R25" s="1"/>
      <c r="S25" s="1"/>
      <c r="T25" s="1"/>
      <c r="U25" s="1"/>
      <c r="V25" s="1"/>
      <c r="W25" s="1"/>
      <c r="X25" s="1"/>
      <c r="Y25" s="1"/>
      <c r="Z25" s="1"/>
    </row>
    <row r="26" ht="11.25" customHeight="1">
      <c r="A26" s="295" t="s">
        <v>6096</v>
      </c>
      <c r="B26" s="145" t="s">
        <v>52</v>
      </c>
      <c r="C26" s="297" t="s">
        <v>6097</v>
      </c>
      <c r="D26" s="509" t="s">
        <v>6053</v>
      </c>
      <c r="E26" s="509" t="s">
        <v>6054</v>
      </c>
      <c r="F26" s="509" t="s">
        <v>6098</v>
      </c>
      <c r="G26" s="509"/>
      <c r="H26" s="706" t="s">
        <v>6099</v>
      </c>
      <c r="I26" s="145" t="s">
        <v>6050</v>
      </c>
      <c r="J26" s="549" t="s">
        <v>6100</v>
      </c>
      <c r="K26" s="160">
        <v>1.0</v>
      </c>
      <c r="L26" s="145">
        <v>1.0</v>
      </c>
      <c r="M26" s="145">
        <v>1.0</v>
      </c>
      <c r="N26" s="150">
        <v>45.0</v>
      </c>
      <c r="O26" s="150">
        <v>45.0</v>
      </c>
      <c r="P26" s="223" t="s">
        <v>58</v>
      </c>
      <c r="Q26" s="1"/>
      <c r="R26" s="1"/>
      <c r="S26" s="1"/>
      <c r="T26" s="1"/>
      <c r="U26" s="1"/>
      <c r="V26" s="1"/>
      <c r="W26" s="1"/>
      <c r="X26" s="1"/>
      <c r="Y26" s="1"/>
      <c r="Z26" s="1"/>
    </row>
    <row r="27" ht="11.25" customHeight="1">
      <c r="A27" s="457" t="s">
        <v>6096</v>
      </c>
      <c r="B27" s="437" t="s">
        <v>52</v>
      </c>
      <c r="C27" s="458" t="s">
        <v>6101</v>
      </c>
      <c r="D27" s="513" t="s">
        <v>6053</v>
      </c>
      <c r="E27" s="513" t="s">
        <v>6054</v>
      </c>
      <c r="F27" s="513" t="s">
        <v>6098</v>
      </c>
      <c r="G27" s="513"/>
      <c r="H27" s="707" t="s">
        <v>6099</v>
      </c>
      <c r="I27" s="437" t="s">
        <v>6050</v>
      </c>
      <c r="J27" s="708" t="s">
        <v>6102</v>
      </c>
      <c r="K27" s="546">
        <v>1.0</v>
      </c>
      <c r="L27" s="437">
        <v>1.0</v>
      </c>
      <c r="M27" s="437">
        <v>1.0</v>
      </c>
      <c r="N27" s="514">
        <v>45.0</v>
      </c>
      <c r="O27" s="514">
        <v>45.0</v>
      </c>
      <c r="P27" s="223" t="s">
        <v>58</v>
      </c>
      <c r="Q27" s="1"/>
      <c r="R27" s="1"/>
      <c r="S27" s="1"/>
      <c r="T27" s="1"/>
      <c r="U27" s="1"/>
      <c r="V27" s="1"/>
      <c r="W27" s="1"/>
      <c r="X27" s="1"/>
      <c r="Y27" s="1"/>
      <c r="Z27" s="1"/>
    </row>
    <row r="28" ht="11.25" customHeight="1">
      <c r="A28" s="295" t="s">
        <v>6103</v>
      </c>
      <c r="B28" s="160" t="s">
        <v>52</v>
      </c>
      <c r="C28" s="295" t="s">
        <v>6104</v>
      </c>
      <c r="D28" s="327" t="s">
        <v>6105</v>
      </c>
      <c r="E28" s="327" t="s">
        <v>6106</v>
      </c>
      <c r="F28" s="327" t="s">
        <v>6107</v>
      </c>
      <c r="G28" s="327"/>
      <c r="H28" s="703" t="s">
        <v>6108</v>
      </c>
      <c r="I28" s="160"/>
      <c r="J28" s="564" t="s">
        <v>6109</v>
      </c>
      <c r="K28" s="160">
        <v>1.0</v>
      </c>
      <c r="L28" s="160">
        <v>1.0</v>
      </c>
      <c r="M28" s="160">
        <v>1.0</v>
      </c>
      <c r="N28" s="102">
        <v>30.0</v>
      </c>
      <c r="O28" s="102">
        <v>30.0</v>
      </c>
      <c r="P28" s="223" t="s">
        <v>244</v>
      </c>
      <c r="Q28" s="1"/>
      <c r="R28" s="1"/>
      <c r="S28" s="1"/>
      <c r="T28" s="1"/>
      <c r="U28" s="1"/>
      <c r="V28" s="1"/>
      <c r="W28" s="1"/>
      <c r="X28" s="1"/>
      <c r="Y28" s="1"/>
      <c r="Z28" s="1"/>
    </row>
    <row r="29" ht="11.25" customHeight="1">
      <c r="A29" s="295" t="s">
        <v>6103</v>
      </c>
      <c r="B29" s="160" t="s">
        <v>52</v>
      </c>
      <c r="C29" s="295" t="s">
        <v>6110</v>
      </c>
      <c r="D29" s="327" t="s">
        <v>6105</v>
      </c>
      <c r="E29" s="327" t="s">
        <v>6106</v>
      </c>
      <c r="F29" s="327" t="s">
        <v>6107</v>
      </c>
      <c r="G29" s="327"/>
      <c r="H29" s="705" t="s">
        <v>6111</v>
      </c>
      <c r="I29" s="160"/>
      <c r="J29" s="564" t="s">
        <v>6112</v>
      </c>
      <c r="K29" s="160">
        <v>1.0</v>
      </c>
      <c r="L29" s="160">
        <v>1.0</v>
      </c>
      <c r="M29" s="160">
        <v>1.0</v>
      </c>
      <c r="N29" s="102">
        <v>30.0</v>
      </c>
      <c r="O29" s="102">
        <v>30.0</v>
      </c>
      <c r="P29" s="223" t="s">
        <v>244</v>
      </c>
      <c r="Q29" s="1"/>
      <c r="R29" s="1"/>
      <c r="S29" s="1"/>
      <c r="T29" s="1"/>
      <c r="U29" s="1"/>
      <c r="V29" s="1"/>
      <c r="W29" s="1"/>
      <c r="X29" s="1"/>
      <c r="Y29" s="1"/>
      <c r="Z29" s="1"/>
    </row>
    <row r="30" ht="11.25" customHeight="1">
      <c r="A30" s="306" t="s">
        <v>6103</v>
      </c>
      <c r="B30" s="542" t="s">
        <v>52</v>
      </c>
      <c r="C30" s="295" t="s">
        <v>6113</v>
      </c>
      <c r="D30" s="327" t="s">
        <v>6105</v>
      </c>
      <c r="E30" s="327" t="s">
        <v>6106</v>
      </c>
      <c r="F30" s="327" t="s">
        <v>6114</v>
      </c>
      <c r="G30" s="327"/>
      <c r="H30" s="705" t="s">
        <v>6115</v>
      </c>
      <c r="I30" s="160"/>
      <c r="J30" s="564" t="s">
        <v>6116</v>
      </c>
      <c r="K30" s="160">
        <v>2.0</v>
      </c>
      <c r="L30" s="160">
        <v>2.0</v>
      </c>
      <c r="M30" s="160">
        <v>2.0</v>
      </c>
      <c r="N30" s="102">
        <v>30.0</v>
      </c>
      <c r="O30" s="102">
        <v>15.0</v>
      </c>
      <c r="P30" s="223" t="s">
        <v>244</v>
      </c>
      <c r="Q30" s="1"/>
      <c r="R30" s="1"/>
      <c r="S30" s="1"/>
      <c r="T30" s="1"/>
      <c r="U30" s="1"/>
      <c r="V30" s="1"/>
      <c r="W30" s="1"/>
      <c r="X30" s="1"/>
      <c r="Y30" s="1"/>
      <c r="Z30" s="1"/>
    </row>
    <row r="31" ht="11.25" customHeight="1">
      <c r="A31" s="295" t="s">
        <v>5397</v>
      </c>
      <c r="B31" s="160" t="s">
        <v>52</v>
      </c>
      <c r="C31" s="295" t="s">
        <v>6117</v>
      </c>
      <c r="D31" s="327" t="s">
        <v>6068</v>
      </c>
      <c r="E31" s="327" t="s">
        <v>6118</v>
      </c>
      <c r="F31" s="327" t="s">
        <v>6107</v>
      </c>
      <c r="G31" s="327" t="s">
        <v>6119</v>
      </c>
      <c r="H31" s="703" t="s">
        <v>6108</v>
      </c>
      <c r="I31" s="160" t="s">
        <v>6050</v>
      </c>
      <c r="J31" s="709">
        <v>45429.0</v>
      </c>
      <c r="K31" s="160">
        <v>0.0</v>
      </c>
      <c r="L31" s="160"/>
      <c r="M31" s="160"/>
      <c r="N31" s="102">
        <v>50.0</v>
      </c>
      <c r="O31" s="102">
        <v>50.0</v>
      </c>
      <c r="P31" s="223" t="s">
        <v>5397</v>
      </c>
      <c r="Q31" s="1"/>
      <c r="R31" s="1"/>
      <c r="S31" s="1"/>
      <c r="T31" s="1"/>
      <c r="U31" s="1"/>
      <c r="V31" s="1"/>
      <c r="W31" s="1"/>
      <c r="X31" s="1"/>
      <c r="Y31" s="1"/>
      <c r="Z31" s="1"/>
    </row>
    <row r="32" ht="11.25" customHeight="1">
      <c r="A32" s="295" t="s">
        <v>5397</v>
      </c>
      <c r="B32" s="160" t="s">
        <v>52</v>
      </c>
      <c r="C32" s="295" t="s">
        <v>6117</v>
      </c>
      <c r="D32" s="327" t="s">
        <v>6068</v>
      </c>
      <c r="E32" s="327" t="s">
        <v>6054</v>
      </c>
      <c r="F32" s="327" t="s">
        <v>6107</v>
      </c>
      <c r="G32" s="327" t="s">
        <v>6119</v>
      </c>
      <c r="H32" s="705" t="s">
        <v>6108</v>
      </c>
      <c r="I32" s="160"/>
      <c r="J32" s="709">
        <v>45429.0</v>
      </c>
      <c r="K32" s="160">
        <v>0.0</v>
      </c>
      <c r="L32" s="160">
        <v>1.0</v>
      </c>
      <c r="M32" s="160">
        <v>1.0</v>
      </c>
      <c r="N32" s="102">
        <v>30.0</v>
      </c>
      <c r="O32" s="102">
        <v>30.0</v>
      </c>
      <c r="P32" s="223" t="s">
        <v>5397</v>
      </c>
      <c r="Q32" s="1"/>
      <c r="R32" s="1"/>
      <c r="S32" s="1"/>
      <c r="T32" s="1"/>
      <c r="U32" s="1"/>
      <c r="V32" s="1"/>
      <c r="W32" s="1"/>
      <c r="X32" s="1"/>
      <c r="Y32" s="1"/>
      <c r="Z32" s="1"/>
    </row>
    <row r="33" ht="11.25" customHeight="1">
      <c r="A33" s="306" t="s">
        <v>5397</v>
      </c>
      <c r="B33" s="542" t="s">
        <v>52</v>
      </c>
      <c r="C33" s="295" t="s">
        <v>6120</v>
      </c>
      <c r="D33" s="327" t="s">
        <v>6068</v>
      </c>
      <c r="E33" s="327" t="s">
        <v>6054</v>
      </c>
      <c r="F33" s="327" t="s">
        <v>6107</v>
      </c>
      <c r="G33" s="327" t="s">
        <v>6119</v>
      </c>
      <c r="H33" s="705" t="s">
        <v>6121</v>
      </c>
      <c r="I33" s="160"/>
      <c r="J33" s="564" t="s">
        <v>6122</v>
      </c>
      <c r="K33" s="160">
        <v>0.0</v>
      </c>
      <c r="L33" s="160">
        <v>1.0</v>
      </c>
      <c r="M33" s="160">
        <v>1.0</v>
      </c>
      <c r="N33" s="102">
        <v>30.0</v>
      </c>
      <c r="O33" s="102">
        <v>30.0</v>
      </c>
      <c r="P33" s="223" t="s">
        <v>5397</v>
      </c>
      <c r="Q33" s="1"/>
      <c r="R33" s="1"/>
      <c r="S33" s="1"/>
      <c r="T33" s="1"/>
      <c r="U33" s="1"/>
      <c r="V33" s="1"/>
      <c r="W33" s="1"/>
      <c r="X33" s="1"/>
      <c r="Y33" s="1"/>
      <c r="Z33" s="1"/>
    </row>
    <row r="34" ht="11.25" customHeight="1">
      <c r="A34" s="295" t="s">
        <v>5397</v>
      </c>
      <c r="B34" s="160" t="s">
        <v>52</v>
      </c>
      <c r="C34" s="295" t="s">
        <v>6123</v>
      </c>
      <c r="D34" s="327" t="s">
        <v>6124</v>
      </c>
      <c r="E34" s="327" t="s">
        <v>6054</v>
      </c>
      <c r="F34" s="327" t="s">
        <v>6125</v>
      </c>
      <c r="G34" s="327" t="s">
        <v>6126</v>
      </c>
      <c r="H34" s="705" t="s">
        <v>6127</v>
      </c>
      <c r="I34" s="160"/>
      <c r="J34" s="564" t="s">
        <v>6128</v>
      </c>
      <c r="K34" s="160">
        <v>0.0</v>
      </c>
      <c r="L34" s="160">
        <v>1.0</v>
      </c>
      <c r="M34" s="160">
        <v>1.0</v>
      </c>
      <c r="N34" s="102">
        <v>45.0</v>
      </c>
      <c r="O34" s="102">
        <v>45.0</v>
      </c>
      <c r="P34" s="223" t="s">
        <v>5397</v>
      </c>
      <c r="Q34" s="1"/>
      <c r="R34" s="1"/>
      <c r="S34" s="1"/>
      <c r="T34" s="1"/>
      <c r="U34" s="1"/>
      <c r="V34" s="1"/>
      <c r="W34" s="1"/>
      <c r="X34" s="1"/>
      <c r="Y34" s="1"/>
      <c r="Z34" s="1"/>
    </row>
    <row r="35" ht="11.25" customHeight="1">
      <c r="A35" s="295" t="s">
        <v>5397</v>
      </c>
      <c r="B35" s="160" t="s">
        <v>52</v>
      </c>
      <c r="C35" s="295" t="s">
        <v>6129</v>
      </c>
      <c r="D35" s="506" t="s">
        <v>6068</v>
      </c>
      <c r="E35" s="506" t="s">
        <v>6054</v>
      </c>
      <c r="F35" s="506" t="s">
        <v>6130</v>
      </c>
      <c r="G35" s="506" t="s">
        <v>6131</v>
      </c>
      <c r="H35" s="705" t="s">
        <v>6091</v>
      </c>
      <c r="I35" s="161"/>
      <c r="J35" s="305" t="s">
        <v>6132</v>
      </c>
      <c r="K35" s="327">
        <v>0.0</v>
      </c>
      <c r="L35" s="327">
        <v>1.0</v>
      </c>
      <c r="M35" s="327">
        <v>1.0</v>
      </c>
      <c r="N35" s="102">
        <v>30.0</v>
      </c>
      <c r="O35" s="102">
        <v>30.0</v>
      </c>
      <c r="P35" s="223" t="s">
        <v>5397</v>
      </c>
      <c r="Q35" s="1"/>
      <c r="R35" s="1"/>
      <c r="S35" s="1"/>
      <c r="T35" s="1"/>
      <c r="U35" s="1"/>
      <c r="V35" s="1"/>
      <c r="W35" s="1"/>
      <c r="X35" s="1"/>
      <c r="Y35" s="1"/>
      <c r="Z35" s="1"/>
    </row>
    <row r="36" ht="11.25" customHeight="1">
      <c r="A36" s="295" t="s">
        <v>63</v>
      </c>
      <c r="B36" s="145" t="s">
        <v>52</v>
      </c>
      <c r="C36" s="641" t="s">
        <v>6133</v>
      </c>
      <c r="D36" s="327" t="s">
        <v>6124</v>
      </c>
      <c r="E36" s="509" t="s">
        <v>6134</v>
      </c>
      <c r="F36" s="509" t="s">
        <v>6135</v>
      </c>
      <c r="G36" s="509" t="s">
        <v>6136</v>
      </c>
      <c r="H36" s="138" t="s">
        <v>6137</v>
      </c>
      <c r="I36" s="145" t="s">
        <v>6050</v>
      </c>
      <c r="J36" s="549" t="s">
        <v>6138</v>
      </c>
      <c r="K36" s="160">
        <v>2.0</v>
      </c>
      <c r="L36" s="145">
        <v>1.0</v>
      </c>
      <c r="M36" s="145">
        <v>20.0</v>
      </c>
      <c r="N36" s="150">
        <v>100.0</v>
      </c>
      <c r="O36" s="150">
        <v>100.0</v>
      </c>
      <c r="P36" s="223" t="s">
        <v>63</v>
      </c>
      <c r="Q36" s="1"/>
      <c r="R36" s="1"/>
      <c r="S36" s="1"/>
      <c r="T36" s="1"/>
      <c r="U36" s="1"/>
      <c r="V36" s="1"/>
      <c r="W36" s="1"/>
      <c r="X36" s="1"/>
      <c r="Y36" s="1"/>
      <c r="Z36" s="1"/>
    </row>
    <row r="37" ht="11.25" customHeight="1">
      <c r="A37" s="457" t="s">
        <v>63</v>
      </c>
      <c r="B37" s="437" t="s">
        <v>52</v>
      </c>
      <c r="C37" s="641" t="s">
        <v>6133</v>
      </c>
      <c r="D37" s="520" t="s">
        <v>6124</v>
      </c>
      <c r="E37" s="513" t="s">
        <v>6054</v>
      </c>
      <c r="F37" s="513" t="s">
        <v>6135</v>
      </c>
      <c r="G37" s="513" t="s">
        <v>6136</v>
      </c>
      <c r="H37" s="710" t="s">
        <v>6137</v>
      </c>
      <c r="I37" s="437" t="s">
        <v>6139</v>
      </c>
      <c r="J37" s="708" t="s">
        <v>6138</v>
      </c>
      <c r="K37" s="546">
        <v>2.0</v>
      </c>
      <c r="L37" s="437">
        <v>1.0</v>
      </c>
      <c r="M37" s="437">
        <v>20.0</v>
      </c>
      <c r="N37" s="514">
        <v>60.0</v>
      </c>
      <c r="O37" s="514">
        <v>60.0</v>
      </c>
      <c r="P37" s="223" t="s">
        <v>63</v>
      </c>
      <c r="Q37" s="1"/>
      <c r="R37" s="1"/>
      <c r="S37" s="1"/>
      <c r="T37" s="1"/>
      <c r="U37" s="1"/>
      <c r="V37" s="1"/>
      <c r="W37" s="1"/>
      <c r="X37" s="1"/>
      <c r="Y37" s="1"/>
      <c r="Z37" s="1"/>
    </row>
    <row r="38" ht="11.25" customHeight="1">
      <c r="A38" s="457" t="s">
        <v>63</v>
      </c>
      <c r="B38" s="437" t="s">
        <v>52</v>
      </c>
      <c r="C38" s="297" t="s">
        <v>6140</v>
      </c>
      <c r="D38" s="513" t="s">
        <v>6124</v>
      </c>
      <c r="E38" s="513" t="s">
        <v>6054</v>
      </c>
      <c r="F38" s="513" t="s">
        <v>6141</v>
      </c>
      <c r="G38" s="513" t="s">
        <v>6136</v>
      </c>
      <c r="H38" s="707" t="s">
        <v>6142</v>
      </c>
      <c r="I38" s="437" t="s">
        <v>6139</v>
      </c>
      <c r="J38" s="708" t="s">
        <v>6143</v>
      </c>
      <c r="K38" s="546">
        <v>3.0</v>
      </c>
      <c r="L38" s="437">
        <v>1.0</v>
      </c>
      <c r="M38" s="437">
        <v>23.0</v>
      </c>
      <c r="N38" s="514">
        <v>45.0</v>
      </c>
      <c r="O38" s="514">
        <v>45.0</v>
      </c>
      <c r="P38" s="223" t="s">
        <v>63</v>
      </c>
      <c r="Q38" s="1"/>
      <c r="R38" s="1"/>
      <c r="S38" s="1"/>
      <c r="T38" s="1"/>
      <c r="U38" s="1"/>
      <c r="V38" s="1"/>
      <c r="W38" s="1"/>
      <c r="X38" s="1"/>
      <c r="Y38" s="1"/>
      <c r="Z38" s="1"/>
    </row>
    <row r="39" ht="11.25" customHeight="1">
      <c r="A39" s="457" t="s">
        <v>63</v>
      </c>
      <c r="B39" s="437" t="s">
        <v>52</v>
      </c>
      <c r="C39" s="458" t="s">
        <v>6144</v>
      </c>
      <c r="D39" s="513" t="s">
        <v>6053</v>
      </c>
      <c r="E39" s="513" t="s">
        <v>6145</v>
      </c>
      <c r="F39" s="513" t="s">
        <v>6135</v>
      </c>
      <c r="G39" s="513" t="s">
        <v>6136</v>
      </c>
      <c r="H39" s="458" t="s">
        <v>6146</v>
      </c>
      <c r="I39" s="437" t="s">
        <v>6139</v>
      </c>
      <c r="J39" s="708" t="s">
        <v>6147</v>
      </c>
      <c r="K39" s="546">
        <v>1.0</v>
      </c>
      <c r="L39" s="437">
        <v>1.0</v>
      </c>
      <c r="M39" s="437">
        <v>9.0</v>
      </c>
      <c r="N39" s="514">
        <v>60.0</v>
      </c>
      <c r="O39" s="514">
        <v>60.0</v>
      </c>
      <c r="P39" s="223" t="s">
        <v>63</v>
      </c>
      <c r="Q39" s="1"/>
      <c r="R39" s="1"/>
      <c r="S39" s="1"/>
      <c r="T39" s="1"/>
      <c r="U39" s="1"/>
      <c r="V39" s="1"/>
      <c r="W39" s="1"/>
      <c r="X39" s="1"/>
      <c r="Y39" s="1"/>
      <c r="Z39" s="1"/>
    </row>
    <row r="40" ht="11.25" customHeight="1">
      <c r="A40" s="457" t="s">
        <v>63</v>
      </c>
      <c r="B40" s="437" t="s">
        <v>52</v>
      </c>
      <c r="C40" s="458" t="s">
        <v>6148</v>
      </c>
      <c r="D40" s="513" t="s">
        <v>6053</v>
      </c>
      <c r="E40" s="513" t="s">
        <v>6145</v>
      </c>
      <c r="F40" s="513" t="s">
        <v>6135</v>
      </c>
      <c r="G40" s="513" t="s">
        <v>6136</v>
      </c>
      <c r="H40" s="707" t="s">
        <v>6149</v>
      </c>
      <c r="I40" s="437" t="s">
        <v>6139</v>
      </c>
      <c r="J40" s="642" t="s">
        <v>6150</v>
      </c>
      <c r="K40" s="520">
        <v>1.0</v>
      </c>
      <c r="L40" s="513">
        <v>1.0</v>
      </c>
      <c r="M40" s="513">
        <v>9.0</v>
      </c>
      <c r="N40" s="514">
        <v>60.0</v>
      </c>
      <c r="O40" s="514">
        <v>60.0</v>
      </c>
      <c r="P40" s="223" t="s">
        <v>63</v>
      </c>
      <c r="Q40" s="1"/>
      <c r="R40" s="1"/>
      <c r="S40" s="1"/>
      <c r="T40" s="1"/>
      <c r="U40" s="1"/>
      <c r="V40" s="1"/>
      <c r="W40" s="1"/>
      <c r="X40" s="1"/>
      <c r="Y40" s="1"/>
      <c r="Z40" s="1"/>
    </row>
    <row r="41" ht="11.25" customHeight="1">
      <c r="A41" s="457" t="s">
        <v>63</v>
      </c>
      <c r="B41" s="437" t="s">
        <v>52</v>
      </c>
      <c r="C41" s="458" t="s">
        <v>6151</v>
      </c>
      <c r="D41" s="513" t="s">
        <v>6053</v>
      </c>
      <c r="E41" s="513" t="s">
        <v>6145</v>
      </c>
      <c r="F41" s="513" t="s">
        <v>6141</v>
      </c>
      <c r="G41" s="513" t="s">
        <v>6136</v>
      </c>
      <c r="H41" s="707" t="s">
        <v>6152</v>
      </c>
      <c r="I41" s="437" t="s">
        <v>6139</v>
      </c>
      <c r="J41" s="642" t="s">
        <v>6153</v>
      </c>
      <c r="K41" s="520"/>
      <c r="L41" s="513"/>
      <c r="M41" s="513"/>
      <c r="N41" s="514">
        <v>45.0</v>
      </c>
      <c r="O41" s="514">
        <v>45.0</v>
      </c>
      <c r="P41" s="223" t="s">
        <v>63</v>
      </c>
      <c r="Q41" s="1"/>
      <c r="R41" s="1"/>
      <c r="S41" s="1"/>
      <c r="T41" s="1"/>
      <c r="U41" s="1"/>
      <c r="V41" s="1"/>
      <c r="W41" s="1"/>
      <c r="X41" s="1"/>
      <c r="Y41" s="1"/>
      <c r="Z41" s="1"/>
    </row>
    <row r="42" ht="11.25" customHeight="1">
      <c r="A42" s="457" t="s">
        <v>63</v>
      </c>
      <c r="B42" s="437" t="s">
        <v>52</v>
      </c>
      <c r="C42" s="458" t="s">
        <v>6154</v>
      </c>
      <c r="D42" s="513" t="s">
        <v>6053</v>
      </c>
      <c r="E42" s="513" t="s">
        <v>6145</v>
      </c>
      <c r="F42" s="513" t="s">
        <v>6135</v>
      </c>
      <c r="G42" s="513" t="s">
        <v>6136</v>
      </c>
      <c r="H42" s="707" t="s">
        <v>6155</v>
      </c>
      <c r="I42" s="437" t="s">
        <v>6139</v>
      </c>
      <c r="J42" s="642" t="s">
        <v>6156</v>
      </c>
      <c r="K42" s="520">
        <v>1.0</v>
      </c>
      <c r="L42" s="513">
        <v>1.0</v>
      </c>
      <c r="M42" s="513">
        <v>10.0</v>
      </c>
      <c r="N42" s="514">
        <v>60.0</v>
      </c>
      <c r="O42" s="514">
        <v>60.0</v>
      </c>
      <c r="P42" s="223" t="s">
        <v>63</v>
      </c>
      <c r="Q42" s="1"/>
      <c r="R42" s="1"/>
      <c r="S42" s="1"/>
      <c r="T42" s="1"/>
      <c r="U42" s="1"/>
      <c r="V42" s="1"/>
      <c r="W42" s="1"/>
      <c r="X42" s="1"/>
      <c r="Y42" s="1"/>
      <c r="Z42" s="1"/>
    </row>
    <row r="43" ht="11.25" customHeight="1">
      <c r="A43" s="711" t="s">
        <v>6157</v>
      </c>
      <c r="B43" s="712" t="s">
        <v>52</v>
      </c>
      <c r="C43" s="711" t="s">
        <v>6158</v>
      </c>
      <c r="D43" s="712" t="s">
        <v>6105</v>
      </c>
      <c r="E43" s="713" t="s">
        <v>6106</v>
      </c>
      <c r="F43" s="714" t="s">
        <v>6159</v>
      </c>
      <c r="G43" s="715" t="s">
        <v>6160</v>
      </c>
      <c r="H43" s="716" t="s">
        <v>6161</v>
      </c>
      <c r="I43" s="714"/>
      <c r="J43" s="714" t="s">
        <v>6109</v>
      </c>
      <c r="K43" s="64">
        <v>1.0</v>
      </c>
      <c r="L43" s="64">
        <v>1.0</v>
      </c>
      <c r="M43" s="714">
        <v>1.0</v>
      </c>
      <c r="N43" s="125">
        <v>30.0</v>
      </c>
      <c r="O43" s="125">
        <v>30.0</v>
      </c>
      <c r="P43" s="223" t="s">
        <v>66</v>
      </c>
      <c r="Q43" s="1"/>
      <c r="R43" s="1"/>
      <c r="S43" s="1"/>
      <c r="T43" s="1"/>
      <c r="U43" s="1"/>
      <c r="V43" s="1"/>
      <c r="W43" s="1"/>
      <c r="X43" s="1"/>
      <c r="Y43" s="1"/>
      <c r="Z43" s="1"/>
    </row>
    <row r="44" ht="11.25" customHeight="1">
      <c r="A44" s="306" t="s">
        <v>5408</v>
      </c>
      <c r="B44" s="542" t="s">
        <v>52</v>
      </c>
      <c r="C44" s="295" t="s">
        <v>6162</v>
      </c>
      <c r="D44" s="327" t="s">
        <v>6163</v>
      </c>
      <c r="E44" s="327" t="s">
        <v>6134</v>
      </c>
      <c r="F44" s="327" t="s">
        <v>6164</v>
      </c>
      <c r="G44" s="327" t="s">
        <v>6165</v>
      </c>
      <c r="H44" s="717"/>
      <c r="I44" s="160" t="s">
        <v>6166</v>
      </c>
      <c r="J44" s="564" t="s">
        <v>6167</v>
      </c>
      <c r="K44" s="160">
        <v>1.0</v>
      </c>
      <c r="L44" s="160">
        <v>1.0</v>
      </c>
      <c r="M44" s="160">
        <v>1.0</v>
      </c>
      <c r="N44" s="102" t="s">
        <v>6168</v>
      </c>
      <c r="O44" s="102">
        <v>150.0</v>
      </c>
      <c r="P44" s="223" t="s">
        <v>67</v>
      </c>
      <c r="Q44" s="1"/>
      <c r="R44" s="1"/>
      <c r="S44" s="1"/>
      <c r="T44" s="1"/>
      <c r="U44" s="1"/>
      <c r="V44" s="1"/>
      <c r="W44" s="1"/>
      <c r="X44" s="1"/>
      <c r="Y44" s="1"/>
      <c r="Z44" s="1"/>
    </row>
    <row r="45" ht="11.25" customHeight="1">
      <c r="A45" s="306" t="s">
        <v>5408</v>
      </c>
      <c r="B45" s="542" t="s">
        <v>52</v>
      </c>
      <c r="C45" s="295" t="s">
        <v>6169</v>
      </c>
      <c r="D45" s="327" t="s">
        <v>6163</v>
      </c>
      <c r="E45" s="327" t="s">
        <v>6054</v>
      </c>
      <c r="F45" s="327" t="s">
        <v>6170</v>
      </c>
      <c r="G45" s="327" t="s">
        <v>6131</v>
      </c>
      <c r="H45" s="705" t="s">
        <v>6171</v>
      </c>
      <c r="I45" s="160" t="s">
        <v>6106</v>
      </c>
      <c r="J45" s="564" t="s">
        <v>6172</v>
      </c>
      <c r="K45" s="160">
        <v>2.0</v>
      </c>
      <c r="L45" s="160">
        <v>1.0</v>
      </c>
      <c r="M45" s="160">
        <v>5.0</v>
      </c>
      <c r="N45" s="102" t="s">
        <v>6173</v>
      </c>
      <c r="O45" s="102">
        <v>45.0</v>
      </c>
      <c r="P45" s="223" t="s">
        <v>67</v>
      </c>
      <c r="Q45" s="1"/>
      <c r="R45" s="1"/>
      <c r="S45" s="1"/>
      <c r="T45" s="1"/>
      <c r="U45" s="1"/>
      <c r="V45" s="1"/>
      <c r="W45" s="1"/>
      <c r="X45" s="1"/>
      <c r="Y45" s="1"/>
      <c r="Z45" s="1"/>
    </row>
    <row r="46" ht="11.25" customHeight="1">
      <c r="A46" s="295" t="s">
        <v>5408</v>
      </c>
      <c r="B46" s="160" t="s">
        <v>52</v>
      </c>
      <c r="C46" s="295" t="s">
        <v>6162</v>
      </c>
      <c r="D46" s="327" t="s">
        <v>6163</v>
      </c>
      <c r="E46" s="327" t="s">
        <v>6054</v>
      </c>
      <c r="F46" s="327" t="s">
        <v>6164</v>
      </c>
      <c r="G46" s="327"/>
      <c r="H46" s="295"/>
      <c r="I46" s="160" t="s">
        <v>6106</v>
      </c>
      <c r="J46" s="564" t="s">
        <v>6167</v>
      </c>
      <c r="K46" s="160">
        <v>1.0</v>
      </c>
      <c r="L46" s="160">
        <v>1.0</v>
      </c>
      <c r="M46" s="160">
        <v>1.0</v>
      </c>
      <c r="N46" s="102" t="s">
        <v>6173</v>
      </c>
      <c r="O46" s="102">
        <v>45.0</v>
      </c>
      <c r="P46" s="223" t="s">
        <v>67</v>
      </c>
      <c r="Q46" s="1"/>
      <c r="R46" s="1"/>
      <c r="S46" s="1"/>
      <c r="T46" s="1"/>
      <c r="U46" s="1"/>
      <c r="V46" s="1"/>
      <c r="W46" s="1"/>
      <c r="X46" s="1"/>
      <c r="Y46" s="1"/>
      <c r="Z46" s="1"/>
    </row>
    <row r="47" ht="11.25" customHeight="1">
      <c r="A47" s="295" t="s">
        <v>5408</v>
      </c>
      <c r="B47" s="160" t="s">
        <v>52</v>
      </c>
      <c r="C47" s="295" t="s">
        <v>6174</v>
      </c>
      <c r="D47" s="327" t="s">
        <v>6105</v>
      </c>
      <c r="E47" s="327" t="s">
        <v>6054</v>
      </c>
      <c r="F47" s="327" t="s">
        <v>6164</v>
      </c>
      <c r="G47" s="327"/>
      <c r="H47" s="156"/>
      <c r="I47" s="160" t="s">
        <v>6106</v>
      </c>
      <c r="J47" s="564" t="s">
        <v>6062</v>
      </c>
      <c r="K47" s="160">
        <v>1.0</v>
      </c>
      <c r="L47" s="160">
        <v>1.0</v>
      </c>
      <c r="M47" s="160">
        <v>1.0</v>
      </c>
      <c r="N47" s="102">
        <v>30.0</v>
      </c>
      <c r="O47" s="102">
        <v>30.0</v>
      </c>
      <c r="P47" s="223" t="s">
        <v>67</v>
      </c>
      <c r="Q47" s="1"/>
      <c r="R47" s="1"/>
      <c r="S47" s="1"/>
      <c r="T47" s="1"/>
      <c r="U47" s="1"/>
      <c r="V47" s="1"/>
      <c r="W47" s="1"/>
      <c r="X47" s="1"/>
      <c r="Y47" s="1"/>
      <c r="Z47" s="1"/>
    </row>
    <row r="48" ht="11.25" customHeight="1">
      <c r="A48" s="718" t="s">
        <v>69</v>
      </c>
      <c r="B48" s="719" t="s">
        <v>52</v>
      </c>
      <c r="C48" s="718" t="s">
        <v>6175</v>
      </c>
      <c r="D48" s="719" t="s">
        <v>6163</v>
      </c>
      <c r="E48" s="327" t="s">
        <v>6176</v>
      </c>
      <c r="F48" s="327" t="s">
        <v>6177</v>
      </c>
      <c r="G48" s="327" t="s">
        <v>6178</v>
      </c>
      <c r="H48" s="156"/>
      <c r="I48" s="160" t="s">
        <v>6179</v>
      </c>
      <c r="J48" s="564">
        <v>2024.0</v>
      </c>
      <c r="K48" s="160">
        <v>3.0</v>
      </c>
      <c r="L48" s="160">
        <v>3.0</v>
      </c>
      <c r="M48" s="160">
        <v>6.0</v>
      </c>
      <c r="N48" s="102">
        <v>150.0</v>
      </c>
      <c r="O48" s="102">
        <v>75.0</v>
      </c>
      <c r="P48" s="223" t="s">
        <v>69</v>
      </c>
      <c r="Q48" s="1"/>
      <c r="R48" s="1"/>
      <c r="S48" s="1"/>
      <c r="T48" s="1"/>
      <c r="U48" s="1"/>
      <c r="V48" s="1"/>
      <c r="W48" s="1"/>
      <c r="X48" s="1"/>
      <c r="Y48" s="1"/>
      <c r="Z48" s="1"/>
    </row>
    <row r="49" ht="11.25" customHeight="1">
      <c r="A49" s="718" t="s">
        <v>69</v>
      </c>
      <c r="B49" s="719" t="s">
        <v>52</v>
      </c>
      <c r="C49" s="295" t="s">
        <v>6180</v>
      </c>
      <c r="D49" s="719" t="s">
        <v>6163</v>
      </c>
      <c r="E49" s="327" t="s">
        <v>6176</v>
      </c>
      <c r="F49" s="327" t="s">
        <v>6177</v>
      </c>
      <c r="G49" s="327" t="s">
        <v>6178</v>
      </c>
      <c r="H49" s="295"/>
      <c r="I49" s="160" t="s">
        <v>6179</v>
      </c>
      <c r="J49" s="564">
        <v>2024.0</v>
      </c>
      <c r="K49" s="160">
        <v>2.0</v>
      </c>
      <c r="L49" s="160">
        <v>2.0</v>
      </c>
      <c r="M49" s="160">
        <v>2.0</v>
      </c>
      <c r="N49" s="102">
        <v>100.0</v>
      </c>
      <c r="O49" s="102">
        <v>75.0</v>
      </c>
      <c r="P49" s="223" t="s">
        <v>69</v>
      </c>
      <c r="Q49" s="1"/>
      <c r="R49" s="1"/>
      <c r="S49" s="1"/>
      <c r="T49" s="1"/>
      <c r="U49" s="1"/>
      <c r="V49" s="1"/>
      <c r="W49" s="1"/>
      <c r="X49" s="1"/>
      <c r="Y49" s="1"/>
      <c r="Z49" s="1"/>
    </row>
    <row r="50" ht="11.25" customHeight="1">
      <c r="A50" s="718" t="s">
        <v>69</v>
      </c>
      <c r="B50" s="719" t="s">
        <v>52</v>
      </c>
      <c r="C50" s="295" t="s">
        <v>6181</v>
      </c>
      <c r="D50" s="719" t="s">
        <v>6163</v>
      </c>
      <c r="E50" s="327" t="s">
        <v>6176</v>
      </c>
      <c r="F50" s="327" t="s">
        <v>6177</v>
      </c>
      <c r="G50" s="327" t="s">
        <v>6178</v>
      </c>
      <c r="H50" s="295"/>
      <c r="I50" s="160" t="s">
        <v>6179</v>
      </c>
      <c r="J50" s="564">
        <v>2024.0</v>
      </c>
      <c r="K50" s="160">
        <v>2.0</v>
      </c>
      <c r="L50" s="160">
        <v>2.0</v>
      </c>
      <c r="M50" s="160">
        <v>2.0</v>
      </c>
      <c r="N50" s="102">
        <v>50.0</v>
      </c>
      <c r="O50" s="102">
        <v>75.0</v>
      </c>
      <c r="P50" s="223" t="s">
        <v>69</v>
      </c>
      <c r="Q50" s="1"/>
      <c r="R50" s="1"/>
      <c r="S50" s="1"/>
      <c r="T50" s="1"/>
      <c r="U50" s="1"/>
      <c r="V50" s="1"/>
      <c r="W50" s="1"/>
      <c r="X50" s="1"/>
      <c r="Y50" s="1"/>
      <c r="Z50" s="1"/>
    </row>
    <row r="51" ht="11.25" customHeight="1">
      <c r="A51" s="718" t="s">
        <v>69</v>
      </c>
      <c r="B51" s="719" t="s">
        <v>52</v>
      </c>
      <c r="C51" s="295" t="s">
        <v>6182</v>
      </c>
      <c r="D51" s="719" t="s">
        <v>6163</v>
      </c>
      <c r="E51" s="327" t="s">
        <v>6106</v>
      </c>
      <c r="F51" s="327" t="s">
        <v>6183</v>
      </c>
      <c r="G51" s="327" t="s">
        <v>6184</v>
      </c>
      <c r="H51" s="705"/>
      <c r="I51" s="160"/>
      <c r="J51" s="564">
        <v>2024.0</v>
      </c>
      <c r="K51" s="160">
        <v>1.0</v>
      </c>
      <c r="L51" s="160">
        <v>1.0</v>
      </c>
      <c r="M51" s="160">
        <v>1.0</v>
      </c>
      <c r="N51" s="102">
        <v>30.0</v>
      </c>
      <c r="O51" s="102">
        <v>105.0</v>
      </c>
      <c r="P51" s="223" t="s">
        <v>69</v>
      </c>
      <c r="Q51" s="1"/>
      <c r="R51" s="1"/>
      <c r="S51" s="1"/>
      <c r="T51" s="1"/>
      <c r="U51" s="1"/>
      <c r="V51" s="1"/>
      <c r="W51" s="1"/>
      <c r="X51" s="1"/>
      <c r="Y51" s="1"/>
      <c r="Z51" s="1"/>
    </row>
    <row r="52" ht="11.25" customHeight="1">
      <c r="A52" s="718" t="s">
        <v>69</v>
      </c>
      <c r="B52" s="719" t="s">
        <v>52</v>
      </c>
      <c r="C52" s="295" t="s">
        <v>6181</v>
      </c>
      <c r="D52" s="719" t="s">
        <v>6163</v>
      </c>
      <c r="E52" s="327" t="s">
        <v>6106</v>
      </c>
      <c r="F52" s="327" t="s">
        <v>6177</v>
      </c>
      <c r="G52" s="327" t="s">
        <v>6178</v>
      </c>
      <c r="H52" s="705"/>
      <c r="I52" s="160"/>
      <c r="J52" s="564">
        <v>2024.0</v>
      </c>
      <c r="K52" s="160">
        <v>1.0</v>
      </c>
      <c r="L52" s="160">
        <v>1.0</v>
      </c>
      <c r="M52" s="160">
        <v>1.0</v>
      </c>
      <c r="N52" s="102">
        <v>30.0</v>
      </c>
      <c r="O52" s="102">
        <v>45.0</v>
      </c>
      <c r="P52" s="223" t="s">
        <v>69</v>
      </c>
      <c r="Q52" s="1"/>
      <c r="R52" s="1"/>
      <c r="S52" s="1"/>
      <c r="T52" s="1"/>
      <c r="U52" s="1"/>
      <c r="V52" s="1"/>
      <c r="W52" s="1"/>
      <c r="X52" s="1"/>
      <c r="Y52" s="1"/>
      <c r="Z52" s="1"/>
    </row>
    <row r="53" ht="11.25" customHeight="1">
      <c r="A53" s="718" t="s">
        <v>69</v>
      </c>
      <c r="B53" s="719" t="s">
        <v>52</v>
      </c>
      <c r="C53" s="295" t="s">
        <v>6185</v>
      </c>
      <c r="D53" s="719" t="s">
        <v>6163</v>
      </c>
      <c r="E53" s="327" t="s">
        <v>6106</v>
      </c>
      <c r="F53" s="327" t="s">
        <v>6177</v>
      </c>
      <c r="G53" s="327" t="s">
        <v>6186</v>
      </c>
      <c r="H53" s="295"/>
      <c r="I53" s="160"/>
      <c r="J53" s="564">
        <v>2024.0</v>
      </c>
      <c r="K53" s="160">
        <v>1.0</v>
      </c>
      <c r="L53" s="160">
        <v>1.0</v>
      </c>
      <c r="M53" s="160">
        <v>1.0</v>
      </c>
      <c r="N53" s="102">
        <v>30.0</v>
      </c>
      <c r="O53" s="102">
        <v>45.0</v>
      </c>
      <c r="P53" s="223" t="s">
        <v>69</v>
      </c>
      <c r="Q53" s="1"/>
      <c r="R53" s="1"/>
      <c r="S53" s="1"/>
      <c r="T53" s="1"/>
      <c r="U53" s="1"/>
      <c r="V53" s="1"/>
      <c r="W53" s="1"/>
      <c r="X53" s="1"/>
      <c r="Y53" s="1"/>
      <c r="Z53" s="1"/>
    </row>
    <row r="54" ht="11.25" customHeight="1">
      <c r="A54" s="718" t="s">
        <v>69</v>
      </c>
      <c r="B54" s="719" t="s">
        <v>52</v>
      </c>
      <c r="C54" s="718" t="s">
        <v>6175</v>
      </c>
      <c r="D54" s="719" t="s">
        <v>6163</v>
      </c>
      <c r="E54" s="327" t="s">
        <v>6106</v>
      </c>
      <c r="F54" s="327" t="s">
        <v>6177</v>
      </c>
      <c r="G54" s="327" t="s">
        <v>6178</v>
      </c>
      <c r="H54" s="156"/>
      <c r="I54" s="160"/>
      <c r="J54" s="564">
        <v>2023.0</v>
      </c>
      <c r="K54" s="160">
        <v>1.0</v>
      </c>
      <c r="L54" s="160">
        <v>1.0</v>
      </c>
      <c r="M54" s="160">
        <v>1.0</v>
      </c>
      <c r="N54" s="102">
        <v>30.0</v>
      </c>
      <c r="O54" s="102">
        <v>45.0</v>
      </c>
      <c r="P54" s="223" t="s">
        <v>69</v>
      </c>
      <c r="Q54" s="1"/>
      <c r="R54" s="1"/>
      <c r="S54" s="1"/>
      <c r="T54" s="1"/>
      <c r="U54" s="1"/>
      <c r="V54" s="1"/>
      <c r="W54" s="1"/>
      <c r="X54" s="1"/>
      <c r="Y54" s="1"/>
      <c r="Z54" s="1"/>
    </row>
    <row r="55" ht="11.25" customHeight="1">
      <c r="A55" s="295" t="s">
        <v>5418</v>
      </c>
      <c r="B55" s="160" t="s">
        <v>52</v>
      </c>
      <c r="C55" s="295" t="s">
        <v>6187</v>
      </c>
      <c r="D55" s="327" t="s">
        <v>6124</v>
      </c>
      <c r="E55" s="327" t="s">
        <v>6054</v>
      </c>
      <c r="F55" s="327" t="s">
        <v>6188</v>
      </c>
      <c r="G55" s="327"/>
      <c r="H55" s="703" t="s">
        <v>6189</v>
      </c>
      <c r="I55" s="160"/>
      <c r="J55" s="564" t="s">
        <v>6190</v>
      </c>
      <c r="K55" s="160">
        <v>1.0</v>
      </c>
      <c r="L55" s="160">
        <v>1.0</v>
      </c>
      <c r="M55" s="160">
        <v>1.0</v>
      </c>
      <c r="N55" s="102">
        <v>60.0</v>
      </c>
      <c r="O55" s="102">
        <v>60.0</v>
      </c>
      <c r="P55" s="223" t="s">
        <v>70</v>
      </c>
      <c r="Q55" s="1"/>
      <c r="R55" s="1"/>
      <c r="S55" s="1"/>
      <c r="T55" s="1"/>
      <c r="U55" s="1"/>
      <c r="V55" s="1"/>
      <c r="W55" s="1"/>
      <c r="X55" s="1"/>
      <c r="Y55" s="1"/>
      <c r="Z55" s="1"/>
    </row>
    <row r="56" ht="11.25" customHeight="1">
      <c r="A56" s="295" t="s">
        <v>5418</v>
      </c>
      <c r="B56" s="160" t="s">
        <v>52</v>
      </c>
      <c r="C56" s="295" t="s">
        <v>6191</v>
      </c>
      <c r="D56" s="327" t="s">
        <v>6124</v>
      </c>
      <c r="E56" s="327" t="s">
        <v>6054</v>
      </c>
      <c r="F56" s="327" t="s">
        <v>6192</v>
      </c>
      <c r="G56" s="327"/>
      <c r="H56" s="295" t="s">
        <v>6193</v>
      </c>
      <c r="I56" s="160"/>
      <c r="J56" s="564" t="s">
        <v>6194</v>
      </c>
      <c r="K56" s="160">
        <v>1.0</v>
      </c>
      <c r="L56" s="160">
        <v>1.0</v>
      </c>
      <c r="M56" s="160">
        <v>1.0</v>
      </c>
      <c r="N56" s="102">
        <v>60.0</v>
      </c>
      <c r="O56" s="102">
        <v>60.0</v>
      </c>
      <c r="P56" s="223" t="s">
        <v>70</v>
      </c>
      <c r="Q56" s="1"/>
      <c r="R56" s="1"/>
      <c r="S56" s="1"/>
      <c r="T56" s="1"/>
      <c r="U56" s="1"/>
      <c r="V56" s="1"/>
      <c r="W56" s="1"/>
      <c r="X56" s="1"/>
      <c r="Y56" s="1"/>
      <c r="Z56" s="1"/>
    </row>
    <row r="57" ht="11.25" customHeight="1">
      <c r="A57" s="295" t="s">
        <v>5418</v>
      </c>
      <c r="B57" s="160" t="s">
        <v>52</v>
      </c>
      <c r="C57" s="295" t="s">
        <v>6195</v>
      </c>
      <c r="D57" s="327" t="s">
        <v>6124</v>
      </c>
      <c r="E57" s="327" t="s">
        <v>6054</v>
      </c>
      <c r="F57" s="327" t="s">
        <v>6107</v>
      </c>
      <c r="G57" s="327"/>
      <c r="H57" s="705" t="s">
        <v>6196</v>
      </c>
      <c r="I57" s="160"/>
      <c r="J57" s="564" t="s">
        <v>6197</v>
      </c>
      <c r="K57" s="160">
        <v>1.0</v>
      </c>
      <c r="L57" s="160">
        <v>1.0</v>
      </c>
      <c r="M57" s="160">
        <v>1.0</v>
      </c>
      <c r="N57" s="102">
        <v>45.0</v>
      </c>
      <c r="O57" s="102">
        <v>45.0</v>
      </c>
      <c r="P57" s="223" t="s">
        <v>70</v>
      </c>
      <c r="Q57" s="1"/>
      <c r="R57" s="1"/>
      <c r="S57" s="1"/>
      <c r="T57" s="1"/>
      <c r="U57" s="1"/>
      <c r="V57" s="1"/>
      <c r="W57" s="1"/>
      <c r="X57" s="1"/>
      <c r="Y57" s="1"/>
      <c r="Z57" s="1"/>
    </row>
    <row r="58" ht="11.25" customHeight="1">
      <c r="A58" s="295" t="s">
        <v>5418</v>
      </c>
      <c r="B58" s="160" t="s">
        <v>52</v>
      </c>
      <c r="C58" s="295" t="s">
        <v>6198</v>
      </c>
      <c r="D58" s="327" t="s">
        <v>6068</v>
      </c>
      <c r="E58" s="327" t="s">
        <v>6054</v>
      </c>
      <c r="F58" s="327" t="s">
        <v>6199</v>
      </c>
      <c r="G58" s="327"/>
      <c r="H58" s="295"/>
      <c r="I58" s="160"/>
      <c r="J58" s="564" t="s">
        <v>6109</v>
      </c>
      <c r="K58" s="160">
        <v>1.0</v>
      </c>
      <c r="L58" s="160">
        <v>1.0</v>
      </c>
      <c r="M58" s="160">
        <v>1.0</v>
      </c>
      <c r="N58" s="102">
        <v>30.0</v>
      </c>
      <c r="O58" s="102">
        <v>30.0</v>
      </c>
      <c r="P58" s="223" t="s">
        <v>70</v>
      </c>
      <c r="Q58" s="1"/>
      <c r="R58" s="1"/>
      <c r="S58" s="1"/>
      <c r="T58" s="1"/>
      <c r="U58" s="1"/>
      <c r="V58" s="1"/>
      <c r="W58" s="1"/>
      <c r="X58" s="1"/>
      <c r="Y58" s="1"/>
      <c r="Z58" s="1"/>
    </row>
    <row r="59" ht="11.25" customHeight="1">
      <c r="A59" s="295" t="s">
        <v>5418</v>
      </c>
      <c r="B59" s="160" t="s">
        <v>52</v>
      </c>
      <c r="C59" s="295" t="s">
        <v>6200</v>
      </c>
      <c r="D59" s="327" t="s">
        <v>6068</v>
      </c>
      <c r="E59" s="327" t="s">
        <v>6054</v>
      </c>
      <c r="F59" s="327" t="s">
        <v>6201</v>
      </c>
      <c r="G59" s="327"/>
      <c r="H59" s="295"/>
      <c r="I59" s="160"/>
      <c r="J59" s="564" t="s">
        <v>6202</v>
      </c>
      <c r="K59" s="160">
        <v>1.0</v>
      </c>
      <c r="L59" s="160">
        <v>1.0</v>
      </c>
      <c r="M59" s="160">
        <v>1.0</v>
      </c>
      <c r="N59" s="102">
        <v>30.0</v>
      </c>
      <c r="O59" s="102">
        <v>30.0</v>
      </c>
      <c r="P59" s="223" t="s">
        <v>70</v>
      </c>
      <c r="Q59" s="1"/>
      <c r="R59" s="1"/>
      <c r="S59" s="1"/>
      <c r="T59" s="1"/>
      <c r="U59" s="1"/>
      <c r="V59" s="1"/>
      <c r="W59" s="1"/>
      <c r="X59" s="1"/>
      <c r="Y59" s="1"/>
      <c r="Z59" s="1"/>
    </row>
    <row r="60" ht="11.25" customHeight="1">
      <c r="A60" s="295" t="s">
        <v>5418</v>
      </c>
      <c r="B60" s="160" t="s">
        <v>52</v>
      </c>
      <c r="C60" s="295" t="s">
        <v>6203</v>
      </c>
      <c r="D60" s="327" t="s">
        <v>6068</v>
      </c>
      <c r="E60" s="327" t="s">
        <v>6054</v>
      </c>
      <c r="F60" s="506" t="s">
        <v>6204</v>
      </c>
      <c r="G60" s="506"/>
      <c r="H60" s="295"/>
      <c r="I60" s="161"/>
      <c r="J60" s="305" t="s">
        <v>6205</v>
      </c>
      <c r="K60" s="160">
        <v>1.0</v>
      </c>
      <c r="L60" s="160">
        <v>1.0</v>
      </c>
      <c r="M60" s="160">
        <v>1.0</v>
      </c>
      <c r="N60" s="102">
        <v>30.0</v>
      </c>
      <c r="O60" s="102">
        <v>30.0</v>
      </c>
      <c r="P60" s="223" t="s">
        <v>70</v>
      </c>
      <c r="Q60" s="1"/>
      <c r="R60" s="1"/>
      <c r="S60" s="1"/>
      <c r="T60" s="1"/>
      <c r="U60" s="1"/>
      <c r="V60" s="1"/>
      <c r="W60" s="1"/>
      <c r="X60" s="1"/>
      <c r="Y60" s="1"/>
      <c r="Z60" s="1"/>
    </row>
    <row r="61" ht="11.25" customHeight="1">
      <c r="A61" s="295" t="s">
        <v>6206</v>
      </c>
      <c r="B61" s="160" t="s">
        <v>52</v>
      </c>
      <c r="C61" s="295" t="s">
        <v>6207</v>
      </c>
      <c r="D61" s="327" t="s">
        <v>6124</v>
      </c>
      <c r="E61" s="327" t="s">
        <v>6054</v>
      </c>
      <c r="F61" s="327" t="s">
        <v>6208</v>
      </c>
      <c r="G61" s="327"/>
      <c r="H61" s="705" t="s">
        <v>6209</v>
      </c>
      <c r="I61" s="160"/>
      <c r="J61" s="564" t="s">
        <v>6210</v>
      </c>
      <c r="K61" s="160">
        <v>1.0</v>
      </c>
      <c r="L61" s="160">
        <v>1.0</v>
      </c>
      <c r="M61" s="160">
        <v>1.0</v>
      </c>
      <c r="N61" s="102">
        <v>60.0</v>
      </c>
      <c r="O61" s="102">
        <v>20.0</v>
      </c>
      <c r="P61" s="223" t="s">
        <v>70</v>
      </c>
      <c r="Q61" s="1"/>
      <c r="R61" s="1"/>
      <c r="S61" s="1"/>
      <c r="T61" s="1"/>
      <c r="U61" s="1"/>
      <c r="V61" s="1"/>
      <c r="W61" s="1"/>
      <c r="X61" s="1"/>
      <c r="Y61" s="1"/>
      <c r="Z61" s="1"/>
    </row>
    <row r="62" ht="11.25" customHeight="1">
      <c r="A62" s="295" t="s">
        <v>5418</v>
      </c>
      <c r="B62" s="160" t="s">
        <v>52</v>
      </c>
      <c r="C62" s="295" t="s">
        <v>6211</v>
      </c>
      <c r="D62" s="506" t="s">
        <v>6068</v>
      </c>
      <c r="E62" s="506" t="s">
        <v>6054</v>
      </c>
      <c r="F62" s="327" t="s">
        <v>6199</v>
      </c>
      <c r="G62" s="506"/>
      <c r="H62" s="295"/>
      <c r="I62" s="161"/>
      <c r="J62" s="305" t="s">
        <v>6062</v>
      </c>
      <c r="K62" s="160">
        <v>1.0</v>
      </c>
      <c r="L62" s="160">
        <v>1.0</v>
      </c>
      <c r="M62" s="160">
        <v>1.0</v>
      </c>
      <c r="N62" s="102">
        <v>30.0</v>
      </c>
      <c r="O62" s="102">
        <v>30.0</v>
      </c>
      <c r="P62" s="223" t="s">
        <v>70</v>
      </c>
      <c r="Q62" s="1"/>
      <c r="R62" s="1"/>
      <c r="S62" s="1"/>
      <c r="T62" s="1"/>
      <c r="U62" s="1"/>
      <c r="V62" s="1"/>
      <c r="W62" s="1"/>
      <c r="X62" s="1"/>
      <c r="Y62" s="1"/>
      <c r="Z62" s="1"/>
    </row>
    <row r="63" ht="11.25" customHeight="1">
      <c r="A63" s="295" t="s">
        <v>71</v>
      </c>
      <c r="B63" s="145" t="s">
        <v>52</v>
      </c>
      <c r="C63" s="297" t="s">
        <v>6104</v>
      </c>
      <c r="D63" s="509" t="s">
        <v>6105</v>
      </c>
      <c r="E63" s="509" t="s">
        <v>6106</v>
      </c>
      <c r="F63" s="509" t="s">
        <v>6107</v>
      </c>
      <c r="G63" s="509"/>
      <c r="H63" s="706" t="s">
        <v>6108</v>
      </c>
      <c r="I63" s="145"/>
      <c r="J63" s="549" t="s">
        <v>6109</v>
      </c>
      <c r="K63" s="160"/>
      <c r="L63" s="145"/>
      <c r="M63" s="145"/>
      <c r="N63" s="150">
        <v>30.0</v>
      </c>
      <c r="O63" s="150">
        <v>30.0</v>
      </c>
      <c r="P63" s="223" t="s">
        <v>71</v>
      </c>
      <c r="Q63" s="1"/>
      <c r="R63" s="1"/>
      <c r="S63" s="1"/>
      <c r="T63" s="1"/>
      <c r="U63" s="1"/>
      <c r="V63" s="1"/>
      <c r="W63" s="1"/>
      <c r="X63" s="1"/>
      <c r="Y63" s="1"/>
      <c r="Z63" s="1"/>
    </row>
    <row r="64" ht="11.25" customHeight="1">
      <c r="A64" s="457" t="s">
        <v>71</v>
      </c>
      <c r="B64" s="437" t="s">
        <v>52</v>
      </c>
      <c r="C64" s="458" t="s">
        <v>6104</v>
      </c>
      <c r="D64" s="513" t="s">
        <v>6105</v>
      </c>
      <c r="E64" s="513" t="s">
        <v>6176</v>
      </c>
      <c r="F64" s="513" t="s">
        <v>6107</v>
      </c>
      <c r="G64" s="513"/>
      <c r="H64" s="707" t="s">
        <v>6108</v>
      </c>
      <c r="I64" s="437" t="s">
        <v>6212</v>
      </c>
      <c r="J64" s="708" t="s">
        <v>6109</v>
      </c>
      <c r="K64" s="546"/>
      <c r="L64" s="437"/>
      <c r="M64" s="437"/>
      <c r="N64" s="514">
        <v>50.0</v>
      </c>
      <c r="O64" s="514">
        <v>50.0</v>
      </c>
      <c r="P64" s="223" t="s">
        <v>71</v>
      </c>
      <c r="Q64" s="1"/>
      <c r="R64" s="1"/>
      <c r="S64" s="1"/>
      <c r="T64" s="1"/>
      <c r="U64" s="1"/>
      <c r="V64" s="1"/>
      <c r="W64" s="1"/>
      <c r="X64" s="1"/>
      <c r="Y64" s="1"/>
      <c r="Z64" s="1"/>
    </row>
    <row r="65" ht="11.25" customHeight="1">
      <c r="A65" s="720" t="s">
        <v>71</v>
      </c>
      <c r="B65" s="554" t="s">
        <v>52</v>
      </c>
      <c r="C65" s="458" t="s">
        <v>6213</v>
      </c>
      <c r="D65" s="513" t="s">
        <v>6105</v>
      </c>
      <c r="E65" s="513" t="s">
        <v>6214</v>
      </c>
      <c r="F65" s="513" t="s">
        <v>6107</v>
      </c>
      <c r="G65" s="513" t="s">
        <v>6215</v>
      </c>
      <c r="H65" s="707" t="s">
        <v>6216</v>
      </c>
      <c r="I65" s="437" t="s">
        <v>6166</v>
      </c>
      <c r="J65" s="708" t="s">
        <v>6217</v>
      </c>
      <c r="K65" s="546"/>
      <c r="L65" s="437"/>
      <c r="M65" s="437"/>
      <c r="N65" s="514">
        <v>20.0</v>
      </c>
      <c r="O65" s="514">
        <v>20.0</v>
      </c>
      <c r="P65" s="223" t="s">
        <v>71</v>
      </c>
      <c r="Q65" s="1"/>
      <c r="R65" s="1"/>
      <c r="S65" s="1"/>
      <c r="T65" s="1"/>
      <c r="U65" s="1"/>
      <c r="V65" s="1"/>
      <c r="W65" s="1"/>
      <c r="X65" s="1"/>
      <c r="Y65" s="1"/>
      <c r="Z65" s="1"/>
    </row>
    <row r="66" ht="11.25" customHeight="1">
      <c r="A66" s="295" t="s">
        <v>71</v>
      </c>
      <c r="B66" s="145" t="s">
        <v>52</v>
      </c>
      <c r="C66" s="458" t="s">
        <v>6218</v>
      </c>
      <c r="D66" s="513" t="s">
        <v>6163</v>
      </c>
      <c r="E66" s="513" t="s">
        <v>6214</v>
      </c>
      <c r="F66" s="513" t="s">
        <v>6107</v>
      </c>
      <c r="G66" s="513"/>
      <c r="H66" s="458" t="s">
        <v>6219</v>
      </c>
      <c r="I66" s="437" t="s">
        <v>6166</v>
      </c>
      <c r="J66" s="708" t="s">
        <v>6220</v>
      </c>
      <c r="K66" s="546"/>
      <c r="L66" s="437"/>
      <c r="M66" s="437"/>
      <c r="N66" s="514" t="s">
        <v>6221</v>
      </c>
      <c r="O66" s="514">
        <v>30.0</v>
      </c>
      <c r="P66" s="223" t="s">
        <v>71</v>
      </c>
      <c r="Q66" s="1"/>
      <c r="R66" s="1"/>
      <c r="S66" s="1"/>
      <c r="T66" s="1"/>
      <c r="U66" s="1"/>
      <c r="V66" s="1"/>
      <c r="W66" s="1"/>
      <c r="X66" s="1"/>
      <c r="Y66" s="1"/>
      <c r="Z66" s="1"/>
    </row>
    <row r="67" ht="11.25" customHeight="1">
      <c r="A67" s="295" t="s">
        <v>72</v>
      </c>
      <c r="B67" s="160" t="s">
        <v>52</v>
      </c>
      <c r="C67" s="295" t="s">
        <v>6222</v>
      </c>
      <c r="D67" s="327" t="s">
        <v>6068</v>
      </c>
      <c r="E67" s="327" t="s">
        <v>6223</v>
      </c>
      <c r="F67" s="327" t="s">
        <v>6199</v>
      </c>
      <c r="G67" s="327"/>
      <c r="H67" s="703" t="s">
        <v>6224</v>
      </c>
      <c r="I67" s="160" t="s">
        <v>6166</v>
      </c>
      <c r="J67" s="564" t="s">
        <v>6092</v>
      </c>
      <c r="K67" s="160"/>
      <c r="L67" s="160"/>
      <c r="M67" s="160"/>
      <c r="N67" s="102">
        <v>100.0</v>
      </c>
      <c r="O67" s="102">
        <v>100.0</v>
      </c>
      <c r="P67" s="223" t="s">
        <v>72</v>
      </c>
      <c r="Q67" s="1"/>
      <c r="R67" s="1"/>
      <c r="S67" s="1"/>
      <c r="T67" s="1"/>
      <c r="U67" s="1"/>
      <c r="V67" s="1"/>
      <c r="W67" s="1"/>
      <c r="X67" s="1"/>
      <c r="Y67" s="1"/>
      <c r="Z67" s="1"/>
    </row>
    <row r="68" ht="11.25" customHeight="1">
      <c r="A68" s="295" t="s">
        <v>72</v>
      </c>
      <c r="B68" s="160" t="s">
        <v>52</v>
      </c>
      <c r="C68" s="295" t="s">
        <v>6225</v>
      </c>
      <c r="D68" s="327" t="s">
        <v>6068</v>
      </c>
      <c r="E68" s="327" t="s">
        <v>6226</v>
      </c>
      <c r="F68" s="327" t="s">
        <v>6199</v>
      </c>
      <c r="G68" s="327"/>
      <c r="H68" s="705" t="s">
        <v>6224</v>
      </c>
      <c r="I68" s="160"/>
      <c r="J68" s="564" t="s">
        <v>6092</v>
      </c>
      <c r="K68" s="160">
        <v>1.0</v>
      </c>
      <c r="L68" s="160">
        <v>1.0</v>
      </c>
      <c r="M68" s="160">
        <v>1.0</v>
      </c>
      <c r="N68" s="102">
        <v>30.0</v>
      </c>
      <c r="O68" s="102">
        <v>30.0</v>
      </c>
      <c r="P68" s="223" t="s">
        <v>72</v>
      </c>
      <c r="Q68" s="1"/>
      <c r="R68" s="1"/>
      <c r="S68" s="1"/>
      <c r="T68" s="1"/>
      <c r="U68" s="1"/>
      <c r="V68" s="1"/>
      <c r="W68" s="1"/>
      <c r="X68" s="1"/>
      <c r="Y68" s="1"/>
      <c r="Z68" s="1"/>
    </row>
    <row r="69" ht="11.25" customHeight="1">
      <c r="A69" s="306" t="s">
        <v>72</v>
      </c>
      <c r="B69" s="542" t="s">
        <v>52</v>
      </c>
      <c r="C69" s="295" t="s">
        <v>6227</v>
      </c>
      <c r="D69" s="327" t="s">
        <v>6068</v>
      </c>
      <c r="E69" s="327" t="s">
        <v>6228</v>
      </c>
      <c r="F69" s="327" t="s">
        <v>6204</v>
      </c>
      <c r="G69" s="327"/>
      <c r="H69" s="703" t="s">
        <v>6229</v>
      </c>
      <c r="I69" s="160"/>
      <c r="J69" s="564" t="s">
        <v>6230</v>
      </c>
      <c r="K69" s="160">
        <v>1.0</v>
      </c>
      <c r="L69" s="160">
        <v>1.0</v>
      </c>
      <c r="M69" s="160">
        <v>1.0</v>
      </c>
      <c r="N69" s="102">
        <v>50.0</v>
      </c>
      <c r="O69" s="102">
        <v>50.0</v>
      </c>
      <c r="P69" s="223" t="s">
        <v>72</v>
      </c>
      <c r="Q69" s="1"/>
      <c r="R69" s="1"/>
      <c r="S69" s="1"/>
      <c r="T69" s="1"/>
      <c r="U69" s="1"/>
      <c r="V69" s="1"/>
      <c r="W69" s="1"/>
      <c r="X69" s="1"/>
      <c r="Y69" s="1"/>
      <c r="Z69" s="1"/>
    </row>
    <row r="70" ht="11.25" customHeight="1">
      <c r="A70" s="295" t="s">
        <v>6231</v>
      </c>
      <c r="B70" s="160" t="s">
        <v>52</v>
      </c>
      <c r="C70" s="295" t="s">
        <v>6232</v>
      </c>
      <c r="D70" s="327" t="s">
        <v>6068</v>
      </c>
      <c r="E70" s="327" t="s">
        <v>6226</v>
      </c>
      <c r="F70" s="327" t="s">
        <v>6204</v>
      </c>
      <c r="G70" s="327"/>
      <c r="H70" s="705" t="s">
        <v>6229</v>
      </c>
      <c r="I70" s="160"/>
      <c r="J70" s="564" t="s">
        <v>6230</v>
      </c>
      <c r="K70" s="160">
        <v>2.0</v>
      </c>
      <c r="L70" s="160">
        <v>1.0</v>
      </c>
      <c r="M70" s="160">
        <v>1.0</v>
      </c>
      <c r="N70" s="102">
        <v>30.0</v>
      </c>
      <c r="O70" s="102">
        <v>15.0</v>
      </c>
      <c r="P70" s="223" t="s">
        <v>72</v>
      </c>
      <c r="Q70" s="1"/>
      <c r="R70" s="1"/>
      <c r="S70" s="1"/>
      <c r="T70" s="1"/>
      <c r="U70" s="1"/>
      <c r="V70" s="1"/>
      <c r="W70" s="1"/>
      <c r="X70" s="1"/>
      <c r="Y70" s="1"/>
      <c r="Z70" s="1"/>
    </row>
    <row r="71" ht="11.25" customHeight="1">
      <c r="A71" s="295" t="s">
        <v>72</v>
      </c>
      <c r="B71" s="160" t="s">
        <v>52</v>
      </c>
      <c r="C71" s="295" t="s">
        <v>6233</v>
      </c>
      <c r="D71" s="327" t="s">
        <v>6068</v>
      </c>
      <c r="E71" s="327" t="s">
        <v>6226</v>
      </c>
      <c r="F71" s="327" t="s">
        <v>6234</v>
      </c>
      <c r="G71" s="327"/>
      <c r="H71" s="705" t="s">
        <v>6235</v>
      </c>
      <c r="I71" s="160"/>
      <c r="J71" s="564" t="s">
        <v>6236</v>
      </c>
      <c r="K71" s="160">
        <v>1.0</v>
      </c>
      <c r="L71" s="160">
        <v>1.0</v>
      </c>
      <c r="M71" s="160">
        <v>1.0</v>
      </c>
      <c r="N71" s="102">
        <v>30.0</v>
      </c>
      <c r="O71" s="102">
        <v>30.0</v>
      </c>
      <c r="P71" s="223" t="s">
        <v>72</v>
      </c>
      <c r="Q71" s="1"/>
      <c r="R71" s="1"/>
      <c r="S71" s="1"/>
      <c r="T71" s="1"/>
      <c r="U71" s="1"/>
      <c r="V71" s="1"/>
      <c r="W71" s="1"/>
      <c r="X71" s="1"/>
      <c r="Y71" s="1"/>
      <c r="Z71" s="1"/>
    </row>
    <row r="72" ht="11.25" customHeight="1">
      <c r="A72" s="295" t="s">
        <v>72</v>
      </c>
      <c r="B72" s="160" t="s">
        <v>52</v>
      </c>
      <c r="C72" s="295" t="s">
        <v>6237</v>
      </c>
      <c r="D72" s="506" t="s">
        <v>6068</v>
      </c>
      <c r="E72" s="506" t="s">
        <v>6226</v>
      </c>
      <c r="F72" s="506" t="s">
        <v>6238</v>
      </c>
      <c r="G72" s="506"/>
      <c r="H72" s="705" t="s">
        <v>6239</v>
      </c>
      <c r="I72" s="161"/>
      <c r="J72" s="305" t="s">
        <v>6240</v>
      </c>
      <c r="K72" s="327">
        <v>1.0</v>
      </c>
      <c r="L72" s="327">
        <v>1.0</v>
      </c>
      <c r="M72" s="327">
        <v>1.0</v>
      </c>
      <c r="N72" s="102">
        <v>30.0</v>
      </c>
      <c r="O72" s="102">
        <v>30.0</v>
      </c>
      <c r="P72" s="223" t="s">
        <v>72</v>
      </c>
      <c r="Q72" s="1"/>
      <c r="R72" s="1"/>
      <c r="S72" s="1"/>
      <c r="T72" s="1"/>
      <c r="U72" s="1"/>
      <c r="V72" s="1"/>
      <c r="W72" s="1"/>
      <c r="X72" s="1"/>
      <c r="Y72" s="1"/>
      <c r="Z72" s="1"/>
    </row>
    <row r="73" ht="11.25" customHeight="1">
      <c r="A73" s="295" t="s">
        <v>6241</v>
      </c>
      <c r="B73" s="160" t="s">
        <v>52</v>
      </c>
      <c r="C73" s="295" t="s">
        <v>6242</v>
      </c>
      <c r="D73" s="506" t="s">
        <v>6124</v>
      </c>
      <c r="E73" s="506" t="s">
        <v>6226</v>
      </c>
      <c r="F73" s="506" t="s">
        <v>6243</v>
      </c>
      <c r="G73" s="506"/>
      <c r="H73" s="705" t="s">
        <v>6244</v>
      </c>
      <c r="I73" s="161"/>
      <c r="J73" s="305" t="s">
        <v>6245</v>
      </c>
      <c r="K73" s="327">
        <v>2.0</v>
      </c>
      <c r="L73" s="327">
        <v>2.0</v>
      </c>
      <c r="M73" s="327">
        <v>2.0</v>
      </c>
      <c r="N73" s="102">
        <v>60.0</v>
      </c>
      <c r="O73" s="102">
        <v>30.0</v>
      </c>
      <c r="P73" s="223" t="s">
        <v>72</v>
      </c>
      <c r="Q73" s="1"/>
      <c r="R73" s="1"/>
      <c r="S73" s="1"/>
      <c r="T73" s="1"/>
      <c r="U73" s="1"/>
      <c r="V73" s="1"/>
      <c r="W73" s="1"/>
      <c r="X73" s="1"/>
      <c r="Y73" s="1"/>
      <c r="Z73" s="1"/>
    </row>
    <row r="74" ht="11.25" customHeight="1">
      <c r="A74" s="295" t="s">
        <v>72</v>
      </c>
      <c r="B74" s="160" t="s">
        <v>52</v>
      </c>
      <c r="C74" s="295" t="s">
        <v>6246</v>
      </c>
      <c r="D74" s="506" t="s">
        <v>6124</v>
      </c>
      <c r="E74" s="506" t="s">
        <v>6226</v>
      </c>
      <c r="F74" s="506" t="s">
        <v>6247</v>
      </c>
      <c r="G74" s="506"/>
      <c r="H74" s="705" t="s">
        <v>6248</v>
      </c>
      <c r="I74" s="161"/>
      <c r="J74" s="305" t="s">
        <v>6249</v>
      </c>
      <c r="K74" s="327">
        <v>1.0</v>
      </c>
      <c r="L74" s="327">
        <v>1.0</v>
      </c>
      <c r="M74" s="327">
        <v>1.0</v>
      </c>
      <c r="N74" s="102">
        <v>60.0</v>
      </c>
      <c r="O74" s="102">
        <v>60.0</v>
      </c>
      <c r="P74" s="223" t="s">
        <v>72</v>
      </c>
      <c r="Q74" s="1"/>
      <c r="R74" s="1"/>
      <c r="S74" s="1"/>
      <c r="T74" s="1"/>
      <c r="U74" s="1"/>
      <c r="V74" s="1"/>
      <c r="W74" s="1"/>
      <c r="X74" s="1"/>
      <c r="Y74" s="1"/>
      <c r="Z74" s="1"/>
    </row>
    <row r="75" ht="11.25" customHeight="1">
      <c r="A75" s="295" t="s">
        <v>73</v>
      </c>
      <c r="B75" s="160" t="s">
        <v>52</v>
      </c>
      <c r="C75" s="295" t="s">
        <v>6250</v>
      </c>
      <c r="D75" s="712" t="s">
        <v>6163</v>
      </c>
      <c r="E75" s="327" t="s">
        <v>6054</v>
      </c>
      <c r="F75" s="327" t="s">
        <v>6251</v>
      </c>
      <c r="G75" s="327" t="s">
        <v>6215</v>
      </c>
      <c r="H75" s="703" t="s">
        <v>6252</v>
      </c>
      <c r="I75" s="160"/>
      <c r="J75" s="564"/>
      <c r="K75" s="160"/>
      <c r="L75" s="160">
        <v>1.0</v>
      </c>
      <c r="M75" s="160">
        <v>1.0</v>
      </c>
      <c r="N75" s="102">
        <v>30.0</v>
      </c>
      <c r="O75" s="102">
        <v>30.0</v>
      </c>
      <c r="P75" s="223" t="s">
        <v>73</v>
      </c>
      <c r="Q75" s="1"/>
      <c r="R75" s="1"/>
      <c r="S75" s="1"/>
      <c r="T75" s="1"/>
      <c r="U75" s="1"/>
      <c r="V75" s="1"/>
      <c r="W75" s="1"/>
      <c r="X75" s="1"/>
      <c r="Y75" s="1"/>
      <c r="Z75" s="1"/>
    </row>
    <row r="76" ht="11.25" customHeight="1">
      <c r="A76" s="295" t="s">
        <v>73</v>
      </c>
      <c r="B76" s="160" t="s">
        <v>52</v>
      </c>
      <c r="C76" s="295" t="s">
        <v>6253</v>
      </c>
      <c r="D76" s="327" t="s">
        <v>6163</v>
      </c>
      <c r="E76" s="327" t="s">
        <v>6054</v>
      </c>
      <c r="F76" s="327" t="s">
        <v>6254</v>
      </c>
      <c r="G76" s="327" t="s">
        <v>6255</v>
      </c>
      <c r="H76" s="705" t="s">
        <v>6256</v>
      </c>
      <c r="I76" s="160"/>
      <c r="J76" s="564" t="s">
        <v>6257</v>
      </c>
      <c r="K76" s="160"/>
      <c r="L76" s="160">
        <v>1.0</v>
      </c>
      <c r="M76" s="160">
        <v>1.0</v>
      </c>
      <c r="N76" s="102">
        <v>30.0</v>
      </c>
      <c r="O76" s="102">
        <v>30.0</v>
      </c>
      <c r="P76" s="223" t="s">
        <v>73</v>
      </c>
      <c r="Q76" s="1"/>
      <c r="R76" s="1"/>
      <c r="S76" s="1"/>
      <c r="T76" s="1"/>
      <c r="U76" s="1"/>
      <c r="V76" s="1"/>
      <c r="W76" s="1"/>
      <c r="X76" s="1"/>
      <c r="Y76" s="1"/>
      <c r="Z76" s="1"/>
    </row>
    <row r="77" ht="11.25" customHeight="1">
      <c r="A77" s="306" t="s">
        <v>73</v>
      </c>
      <c r="B77" s="542" t="s">
        <v>52</v>
      </c>
      <c r="C77" s="295" t="s">
        <v>6258</v>
      </c>
      <c r="D77" s="712" t="s">
        <v>6105</v>
      </c>
      <c r="E77" s="712" t="s">
        <v>6054</v>
      </c>
      <c r="F77" s="327" t="s">
        <v>6259</v>
      </c>
      <c r="G77" s="327" t="s">
        <v>6255</v>
      </c>
      <c r="H77" s="705" t="s">
        <v>6256</v>
      </c>
      <c r="I77" s="160"/>
      <c r="J77" s="564" t="s">
        <v>6260</v>
      </c>
      <c r="K77" s="160"/>
      <c r="L77" s="160">
        <v>1.0</v>
      </c>
      <c r="M77" s="160">
        <v>1.0</v>
      </c>
      <c r="N77" s="102">
        <v>30.0</v>
      </c>
      <c r="O77" s="102">
        <v>30.0</v>
      </c>
      <c r="P77" s="223" t="s">
        <v>73</v>
      </c>
      <c r="Q77" s="1"/>
      <c r="R77" s="1"/>
      <c r="S77" s="1"/>
      <c r="T77" s="1"/>
      <c r="U77" s="1"/>
      <c r="V77" s="1"/>
      <c r="W77" s="1"/>
      <c r="X77" s="1"/>
      <c r="Y77" s="1"/>
      <c r="Z77" s="1"/>
    </row>
    <row r="78" ht="11.25" customHeight="1">
      <c r="A78" s="295" t="s">
        <v>73</v>
      </c>
      <c r="B78" s="160" t="s">
        <v>52</v>
      </c>
      <c r="C78" s="295" t="s">
        <v>6261</v>
      </c>
      <c r="D78" s="712" t="s">
        <v>6105</v>
      </c>
      <c r="E78" s="712" t="s">
        <v>6054</v>
      </c>
      <c r="F78" s="327" t="s">
        <v>6107</v>
      </c>
      <c r="G78" s="327"/>
      <c r="H78" s="705" t="s">
        <v>6108</v>
      </c>
      <c r="I78" s="160"/>
      <c r="J78" s="709">
        <v>45436.0</v>
      </c>
      <c r="K78" s="160"/>
      <c r="L78" s="160">
        <v>1.0</v>
      </c>
      <c r="M78" s="160">
        <v>1.0</v>
      </c>
      <c r="N78" s="102">
        <v>30.0</v>
      </c>
      <c r="O78" s="102">
        <v>30.0</v>
      </c>
      <c r="P78" s="223" t="s">
        <v>73</v>
      </c>
      <c r="Q78" s="1"/>
      <c r="R78" s="1"/>
      <c r="S78" s="1"/>
      <c r="T78" s="1"/>
      <c r="U78" s="1"/>
      <c r="V78" s="1"/>
      <c r="W78" s="1"/>
      <c r="X78" s="1"/>
      <c r="Y78" s="1"/>
      <c r="Z78" s="1"/>
    </row>
    <row r="79" ht="11.25" customHeight="1">
      <c r="A79" s="295" t="s">
        <v>73</v>
      </c>
      <c r="B79" s="160" t="s">
        <v>52</v>
      </c>
      <c r="C79" s="295" t="s">
        <v>6262</v>
      </c>
      <c r="D79" s="721" t="s">
        <v>6105</v>
      </c>
      <c r="E79" s="721" t="s">
        <v>6134</v>
      </c>
      <c r="F79" s="506" t="s">
        <v>6263</v>
      </c>
      <c r="G79" s="506"/>
      <c r="H79" s="705" t="s">
        <v>6108</v>
      </c>
      <c r="I79" s="161" t="s">
        <v>6264</v>
      </c>
      <c r="J79" s="305" t="s">
        <v>6265</v>
      </c>
      <c r="K79" s="327"/>
      <c r="L79" s="327"/>
      <c r="M79" s="327"/>
      <c r="N79" s="102">
        <v>50.0</v>
      </c>
      <c r="O79" s="102">
        <v>50.0</v>
      </c>
      <c r="P79" s="223" t="s">
        <v>73</v>
      </c>
      <c r="Q79" s="1"/>
      <c r="R79" s="1"/>
      <c r="S79" s="1"/>
      <c r="T79" s="1"/>
      <c r="U79" s="1"/>
      <c r="V79" s="1"/>
      <c r="W79" s="1"/>
      <c r="X79" s="1"/>
      <c r="Y79" s="1"/>
      <c r="Z79" s="1"/>
    </row>
    <row r="80" ht="11.25" customHeight="1">
      <c r="A80" s="295" t="s">
        <v>6266</v>
      </c>
      <c r="B80" s="160" t="s">
        <v>52</v>
      </c>
      <c r="C80" s="295" t="s">
        <v>6267</v>
      </c>
      <c r="D80" s="327" t="s">
        <v>6068</v>
      </c>
      <c r="E80" s="327" t="s">
        <v>6054</v>
      </c>
      <c r="F80" s="327" t="s">
        <v>6141</v>
      </c>
      <c r="G80" s="157"/>
      <c r="H80" s="722"/>
      <c r="I80" s="160"/>
      <c r="J80" s="564" t="s">
        <v>6268</v>
      </c>
      <c r="K80" s="160"/>
      <c r="L80" s="160"/>
      <c r="M80" s="160"/>
      <c r="N80" s="102">
        <v>30.0</v>
      </c>
      <c r="O80" s="102">
        <v>15.0</v>
      </c>
      <c r="P80" s="223" t="s">
        <v>75</v>
      </c>
      <c r="Q80" s="1"/>
      <c r="R80" s="1"/>
      <c r="S80" s="1"/>
      <c r="T80" s="1"/>
      <c r="U80" s="1"/>
      <c r="V80" s="1"/>
      <c r="W80" s="1"/>
      <c r="X80" s="1"/>
      <c r="Y80" s="1"/>
      <c r="Z80" s="1"/>
    </row>
    <row r="81" ht="11.25" customHeight="1">
      <c r="A81" s="295" t="s">
        <v>6269</v>
      </c>
      <c r="B81" s="160" t="s">
        <v>52</v>
      </c>
      <c r="C81" s="295" t="s">
        <v>6270</v>
      </c>
      <c r="D81" s="327" t="s">
        <v>6068</v>
      </c>
      <c r="E81" s="327" t="s">
        <v>6054</v>
      </c>
      <c r="F81" s="327" t="s">
        <v>6141</v>
      </c>
      <c r="G81" s="160"/>
      <c r="H81" s="295"/>
      <c r="I81" s="160"/>
      <c r="J81" s="564" t="s">
        <v>6271</v>
      </c>
      <c r="K81" s="160"/>
      <c r="L81" s="160"/>
      <c r="M81" s="160"/>
      <c r="N81" s="102">
        <v>30.0</v>
      </c>
      <c r="O81" s="102">
        <v>30.0</v>
      </c>
      <c r="P81" s="223" t="s">
        <v>75</v>
      </c>
      <c r="Q81" s="1"/>
      <c r="R81" s="1"/>
      <c r="S81" s="1"/>
      <c r="T81" s="1"/>
      <c r="U81" s="1"/>
      <c r="V81" s="1"/>
      <c r="W81" s="1"/>
      <c r="X81" s="1"/>
      <c r="Y81" s="1"/>
      <c r="Z81" s="1"/>
    </row>
    <row r="82" ht="11.25" customHeight="1">
      <c r="A82" s="306" t="s">
        <v>6272</v>
      </c>
      <c r="B82" s="542" t="s">
        <v>52</v>
      </c>
      <c r="C82" s="295" t="s">
        <v>6273</v>
      </c>
      <c r="D82" s="327" t="s">
        <v>6068</v>
      </c>
      <c r="E82" s="327" t="s">
        <v>6054</v>
      </c>
      <c r="F82" s="327" t="s">
        <v>6141</v>
      </c>
      <c r="G82" s="723"/>
      <c r="H82" s="295"/>
      <c r="I82" s="160"/>
      <c r="J82" s="564" t="s">
        <v>6109</v>
      </c>
      <c r="K82" s="160"/>
      <c r="L82" s="160"/>
      <c r="M82" s="160"/>
      <c r="N82" s="102">
        <v>30.0</v>
      </c>
      <c r="O82" s="102">
        <v>7.5</v>
      </c>
      <c r="P82" s="223" t="s">
        <v>75</v>
      </c>
      <c r="Q82" s="1"/>
      <c r="R82" s="1"/>
      <c r="S82" s="1"/>
      <c r="T82" s="1"/>
      <c r="U82" s="1"/>
      <c r="V82" s="1"/>
      <c r="W82" s="1"/>
      <c r="X82" s="1"/>
      <c r="Y82" s="1"/>
      <c r="Z82" s="1"/>
    </row>
    <row r="83" ht="11.25" customHeight="1">
      <c r="A83" s="295" t="s">
        <v>6269</v>
      </c>
      <c r="B83" s="160" t="s">
        <v>52</v>
      </c>
      <c r="C83" s="295" t="s">
        <v>6274</v>
      </c>
      <c r="D83" s="327" t="s">
        <v>6124</v>
      </c>
      <c r="E83" s="327" t="s">
        <v>6054</v>
      </c>
      <c r="F83" s="327" t="s">
        <v>6141</v>
      </c>
      <c r="G83" s="160"/>
      <c r="H83" s="295"/>
      <c r="I83" s="160"/>
      <c r="J83" s="564" t="s">
        <v>6197</v>
      </c>
      <c r="K83" s="160"/>
      <c r="L83" s="160"/>
      <c r="M83" s="160"/>
      <c r="N83" s="102">
        <v>30.0</v>
      </c>
      <c r="O83" s="102">
        <v>45.0</v>
      </c>
      <c r="P83" s="223" t="s">
        <v>75</v>
      </c>
      <c r="Q83" s="1"/>
      <c r="R83" s="1"/>
      <c r="S83" s="1"/>
      <c r="T83" s="1"/>
      <c r="U83" s="1"/>
      <c r="V83" s="1"/>
      <c r="W83" s="1"/>
      <c r="X83" s="1"/>
      <c r="Y83" s="1"/>
      <c r="Z83" s="1"/>
    </row>
    <row r="84" ht="11.25" customHeight="1">
      <c r="A84" s="295" t="s">
        <v>6269</v>
      </c>
      <c r="B84" s="160" t="s">
        <v>52</v>
      </c>
      <c r="C84" s="295" t="s">
        <v>6162</v>
      </c>
      <c r="D84" s="506" t="s">
        <v>6124</v>
      </c>
      <c r="E84" s="506" t="s">
        <v>6054</v>
      </c>
      <c r="F84" s="506" t="s">
        <v>6141</v>
      </c>
      <c r="G84" s="160"/>
      <c r="H84" s="724"/>
      <c r="I84" s="161"/>
      <c r="J84" s="305" t="s">
        <v>6275</v>
      </c>
      <c r="K84" s="327"/>
      <c r="L84" s="327"/>
      <c r="M84" s="327"/>
      <c r="N84" s="102">
        <v>30.0</v>
      </c>
      <c r="O84" s="102">
        <v>45.0</v>
      </c>
      <c r="P84" s="223" t="s">
        <v>75</v>
      </c>
      <c r="Q84" s="1"/>
      <c r="R84" s="1"/>
      <c r="S84" s="1"/>
      <c r="T84" s="1"/>
      <c r="U84" s="1"/>
      <c r="V84" s="1"/>
      <c r="W84" s="1"/>
      <c r="X84" s="1"/>
      <c r="Y84" s="1"/>
      <c r="Z84" s="1"/>
    </row>
    <row r="85" ht="11.25" customHeight="1">
      <c r="A85" s="295" t="s">
        <v>6276</v>
      </c>
      <c r="B85" s="160" t="s">
        <v>52</v>
      </c>
      <c r="C85" s="295" t="s">
        <v>6277</v>
      </c>
      <c r="D85" s="506" t="s">
        <v>6068</v>
      </c>
      <c r="E85" s="506" t="s">
        <v>6134</v>
      </c>
      <c r="F85" s="506" t="s">
        <v>6141</v>
      </c>
      <c r="G85" s="160"/>
      <c r="H85" s="717"/>
      <c r="I85" s="161" t="s">
        <v>6050</v>
      </c>
      <c r="J85" s="305" t="s">
        <v>6202</v>
      </c>
      <c r="K85" s="327"/>
      <c r="L85" s="327"/>
      <c r="M85" s="327"/>
      <c r="N85" s="102">
        <v>30.0</v>
      </c>
      <c r="O85" s="102">
        <v>25.0</v>
      </c>
      <c r="P85" s="223" t="s">
        <v>75</v>
      </c>
      <c r="Q85" s="1"/>
      <c r="R85" s="1"/>
      <c r="S85" s="1"/>
      <c r="T85" s="1"/>
      <c r="U85" s="1"/>
      <c r="V85" s="1"/>
      <c r="W85" s="1"/>
      <c r="X85" s="1"/>
      <c r="Y85" s="1"/>
      <c r="Z85" s="1"/>
    </row>
    <row r="86" ht="11.25" customHeight="1">
      <c r="A86" s="295" t="s">
        <v>6278</v>
      </c>
      <c r="B86" s="160" t="s">
        <v>52</v>
      </c>
      <c r="C86" s="295" t="s">
        <v>6279</v>
      </c>
      <c r="D86" s="506" t="s">
        <v>6068</v>
      </c>
      <c r="E86" s="506" t="s">
        <v>6054</v>
      </c>
      <c r="F86" s="506" t="s">
        <v>6141</v>
      </c>
      <c r="G86" s="160"/>
      <c r="H86" s="724"/>
      <c r="I86" s="161"/>
      <c r="J86" s="305" t="s">
        <v>6280</v>
      </c>
      <c r="K86" s="327"/>
      <c r="L86" s="327"/>
      <c r="M86" s="327"/>
      <c r="N86" s="102">
        <v>30.0</v>
      </c>
      <c r="O86" s="102">
        <v>15.0</v>
      </c>
      <c r="P86" s="223" t="s">
        <v>75</v>
      </c>
      <c r="Q86" s="1"/>
      <c r="R86" s="1"/>
      <c r="S86" s="1"/>
      <c r="T86" s="1"/>
      <c r="U86" s="1"/>
      <c r="V86" s="1"/>
      <c r="W86" s="1"/>
      <c r="X86" s="1"/>
      <c r="Y86" s="1"/>
      <c r="Z86" s="1"/>
    </row>
    <row r="87" ht="11.25" customHeight="1">
      <c r="A87" s="295" t="s">
        <v>78</v>
      </c>
      <c r="B87" s="160" t="s">
        <v>52</v>
      </c>
      <c r="C87" s="295" t="s">
        <v>6281</v>
      </c>
      <c r="D87" s="327" t="s">
        <v>6105</v>
      </c>
      <c r="E87" s="327" t="s">
        <v>6212</v>
      </c>
      <c r="F87" s="327" t="s">
        <v>6141</v>
      </c>
      <c r="G87" s="327"/>
      <c r="H87" s="295" t="s">
        <v>6282</v>
      </c>
      <c r="I87" s="160" t="s">
        <v>6179</v>
      </c>
      <c r="J87" s="564" t="s">
        <v>6283</v>
      </c>
      <c r="K87" s="160"/>
      <c r="L87" s="160"/>
      <c r="M87" s="160"/>
      <c r="N87" s="102">
        <v>50.0</v>
      </c>
      <c r="O87" s="102">
        <v>50.0</v>
      </c>
      <c r="P87" s="223" t="s">
        <v>78</v>
      </c>
      <c r="Q87" s="1"/>
      <c r="R87" s="1"/>
      <c r="S87" s="1"/>
      <c r="T87" s="1"/>
      <c r="U87" s="1"/>
      <c r="V87" s="1"/>
      <c r="W87" s="1"/>
      <c r="X87" s="1"/>
      <c r="Y87" s="1"/>
      <c r="Z87" s="1"/>
    </row>
    <row r="88" ht="11.25" customHeight="1">
      <c r="A88" s="295" t="s">
        <v>78</v>
      </c>
      <c r="B88" s="160" t="s">
        <v>52</v>
      </c>
      <c r="C88" s="295" t="s">
        <v>6198</v>
      </c>
      <c r="D88" s="506" t="s">
        <v>6105</v>
      </c>
      <c r="E88" s="327" t="s">
        <v>6176</v>
      </c>
      <c r="F88" s="506" t="s">
        <v>6141</v>
      </c>
      <c r="G88" s="506"/>
      <c r="H88" s="295" t="s">
        <v>6284</v>
      </c>
      <c r="I88" s="161" t="s">
        <v>6179</v>
      </c>
      <c r="J88" s="305" t="s">
        <v>6285</v>
      </c>
      <c r="K88" s="327"/>
      <c r="L88" s="327"/>
      <c r="M88" s="327"/>
      <c r="N88" s="102">
        <v>50.0</v>
      </c>
      <c r="O88" s="102">
        <v>50.0</v>
      </c>
      <c r="P88" s="223" t="s">
        <v>78</v>
      </c>
      <c r="Q88" s="1"/>
      <c r="R88" s="1"/>
      <c r="S88" s="1"/>
      <c r="T88" s="1"/>
      <c r="U88" s="1"/>
      <c r="V88" s="1"/>
      <c r="W88" s="1"/>
      <c r="X88" s="1"/>
      <c r="Y88" s="1"/>
      <c r="Z88" s="1"/>
    </row>
    <row r="89" ht="11.25" customHeight="1">
      <c r="A89" s="295" t="s">
        <v>6286</v>
      </c>
      <c r="B89" s="160" t="s">
        <v>52</v>
      </c>
      <c r="C89" s="295" t="s">
        <v>6287</v>
      </c>
      <c r="D89" s="506" t="s">
        <v>6163</v>
      </c>
      <c r="E89" s="327" t="s">
        <v>6106</v>
      </c>
      <c r="F89" s="506" t="s">
        <v>6141</v>
      </c>
      <c r="G89" s="506"/>
      <c r="H89" s="295" t="s">
        <v>6288</v>
      </c>
      <c r="I89" s="161"/>
      <c r="J89" s="305" t="s">
        <v>6197</v>
      </c>
      <c r="K89" s="327">
        <v>2.0</v>
      </c>
      <c r="L89" s="327">
        <v>2.0</v>
      </c>
      <c r="M89" s="327">
        <v>2.0</v>
      </c>
      <c r="N89" s="102">
        <v>60.0</v>
      </c>
      <c r="O89" s="102">
        <v>30.0</v>
      </c>
      <c r="P89" s="223" t="s">
        <v>78</v>
      </c>
      <c r="Q89" s="1"/>
      <c r="R89" s="1"/>
      <c r="S89" s="1"/>
      <c r="T89" s="1"/>
      <c r="U89" s="1"/>
      <c r="V89" s="1"/>
      <c r="W89" s="1"/>
      <c r="X89" s="1"/>
      <c r="Y89" s="1"/>
      <c r="Z89" s="1"/>
    </row>
    <row r="90" ht="11.25" customHeight="1">
      <c r="A90" s="295" t="s">
        <v>6289</v>
      </c>
      <c r="B90" s="160" t="s">
        <v>52</v>
      </c>
      <c r="C90" s="295" t="s">
        <v>6198</v>
      </c>
      <c r="D90" s="506" t="s">
        <v>6105</v>
      </c>
      <c r="E90" s="327" t="s">
        <v>6106</v>
      </c>
      <c r="F90" s="506" t="s">
        <v>6141</v>
      </c>
      <c r="G90" s="506"/>
      <c r="H90" s="295" t="s">
        <v>6290</v>
      </c>
      <c r="I90" s="161"/>
      <c r="J90" s="305" t="s">
        <v>6285</v>
      </c>
      <c r="K90" s="327">
        <v>2.0</v>
      </c>
      <c r="L90" s="327">
        <v>2.0</v>
      </c>
      <c r="M90" s="327">
        <v>2.0</v>
      </c>
      <c r="N90" s="102">
        <v>50.0</v>
      </c>
      <c r="O90" s="102">
        <v>25.0</v>
      </c>
      <c r="P90" s="223" t="s">
        <v>78</v>
      </c>
      <c r="Q90" s="1"/>
      <c r="R90" s="1"/>
      <c r="S90" s="1"/>
      <c r="T90" s="1"/>
      <c r="U90" s="1"/>
      <c r="V90" s="1"/>
      <c r="W90" s="1"/>
      <c r="X90" s="1"/>
      <c r="Y90" s="1"/>
      <c r="Z90" s="1"/>
    </row>
    <row r="91" ht="11.25" customHeight="1">
      <c r="A91" s="295" t="s">
        <v>78</v>
      </c>
      <c r="B91" s="160" t="s">
        <v>52</v>
      </c>
      <c r="C91" s="295" t="s">
        <v>6291</v>
      </c>
      <c r="D91" s="506" t="s">
        <v>6105</v>
      </c>
      <c r="E91" s="506" t="s">
        <v>6106</v>
      </c>
      <c r="F91" s="506" t="s">
        <v>6141</v>
      </c>
      <c r="G91" s="506"/>
      <c r="H91" s="295"/>
      <c r="I91" s="161"/>
      <c r="J91" s="305" t="s">
        <v>6292</v>
      </c>
      <c r="K91" s="327">
        <v>2.0</v>
      </c>
      <c r="L91" s="327">
        <v>2.0</v>
      </c>
      <c r="M91" s="327">
        <v>2.0</v>
      </c>
      <c r="N91" s="102">
        <v>50.0</v>
      </c>
      <c r="O91" s="102">
        <v>25.0</v>
      </c>
      <c r="P91" s="223" t="s">
        <v>78</v>
      </c>
      <c r="Q91" s="1"/>
      <c r="R91" s="1"/>
      <c r="S91" s="1"/>
      <c r="T91" s="1"/>
      <c r="U91" s="1"/>
      <c r="V91" s="1"/>
      <c r="W91" s="1"/>
      <c r="X91" s="1"/>
      <c r="Y91" s="1"/>
      <c r="Z91" s="1"/>
    </row>
    <row r="92" ht="11.25" customHeight="1">
      <c r="A92" s="295" t="s">
        <v>3607</v>
      </c>
      <c r="B92" s="160" t="s">
        <v>52</v>
      </c>
      <c r="C92" s="309" t="s">
        <v>6293</v>
      </c>
      <c r="D92" s="327" t="s">
        <v>6163</v>
      </c>
      <c r="E92" s="327" t="s">
        <v>6054</v>
      </c>
      <c r="F92" s="327" t="s">
        <v>6141</v>
      </c>
      <c r="G92" s="327" t="s">
        <v>6294</v>
      </c>
      <c r="H92" s="703" t="s">
        <v>6295</v>
      </c>
      <c r="I92" s="160"/>
      <c r="J92" s="564" t="s">
        <v>6296</v>
      </c>
      <c r="K92" s="160">
        <v>1.0</v>
      </c>
      <c r="L92" s="160">
        <v>1.0</v>
      </c>
      <c r="M92" s="160">
        <v>1.0</v>
      </c>
      <c r="N92" s="102">
        <v>30.0</v>
      </c>
      <c r="O92" s="102">
        <v>30.0</v>
      </c>
      <c r="P92" s="223" t="s">
        <v>973</v>
      </c>
      <c r="Q92" s="1"/>
      <c r="R92" s="1"/>
      <c r="S92" s="1"/>
      <c r="T92" s="1"/>
      <c r="U92" s="1"/>
      <c r="V92" s="1"/>
      <c r="W92" s="1"/>
      <c r="X92" s="1"/>
      <c r="Y92" s="1"/>
      <c r="Z92" s="1"/>
    </row>
    <row r="93" ht="11.25" customHeight="1">
      <c r="A93" s="295" t="s">
        <v>3607</v>
      </c>
      <c r="B93" s="160" t="s">
        <v>52</v>
      </c>
      <c r="C93" s="641" t="s">
        <v>6297</v>
      </c>
      <c r="D93" s="327" t="s">
        <v>6163</v>
      </c>
      <c r="E93" s="327" t="s">
        <v>6054</v>
      </c>
      <c r="F93" s="327" t="s">
        <v>6298</v>
      </c>
      <c r="G93" s="327" t="s">
        <v>6299</v>
      </c>
      <c r="H93" s="705" t="s">
        <v>6300</v>
      </c>
      <c r="I93" s="160"/>
      <c r="J93" s="564" t="s">
        <v>6301</v>
      </c>
      <c r="K93" s="160">
        <v>2.0</v>
      </c>
      <c r="L93" s="160">
        <v>2.0</v>
      </c>
      <c r="M93" s="160">
        <v>2.0</v>
      </c>
      <c r="N93" s="102" t="s">
        <v>6302</v>
      </c>
      <c r="O93" s="102">
        <v>60.0</v>
      </c>
      <c r="P93" s="223" t="s">
        <v>973</v>
      </c>
      <c r="Q93" s="1"/>
      <c r="R93" s="1"/>
      <c r="S93" s="1"/>
      <c r="T93" s="1"/>
      <c r="U93" s="1"/>
      <c r="V93" s="1"/>
      <c r="W93" s="1"/>
      <c r="X93" s="1"/>
      <c r="Y93" s="1"/>
      <c r="Z93" s="1"/>
    </row>
    <row r="94" ht="11.25" customHeight="1">
      <c r="A94" s="295" t="s">
        <v>3607</v>
      </c>
      <c r="B94" s="160" t="s">
        <v>52</v>
      </c>
      <c r="C94" s="725" t="s">
        <v>6303</v>
      </c>
      <c r="D94" s="327" t="s">
        <v>6163</v>
      </c>
      <c r="E94" s="327" t="s">
        <v>6054</v>
      </c>
      <c r="F94" s="327" t="s">
        <v>6304</v>
      </c>
      <c r="G94" s="327" t="s">
        <v>6299</v>
      </c>
      <c r="H94" s="705" t="s">
        <v>6305</v>
      </c>
      <c r="I94" s="160"/>
      <c r="J94" s="564" t="s">
        <v>6306</v>
      </c>
      <c r="K94" s="160">
        <v>1.0</v>
      </c>
      <c r="L94" s="160">
        <v>1.0</v>
      </c>
      <c r="M94" s="160">
        <v>1.0</v>
      </c>
      <c r="N94" s="102" t="s">
        <v>6302</v>
      </c>
      <c r="O94" s="102">
        <v>60.0</v>
      </c>
      <c r="P94" s="223" t="s">
        <v>973</v>
      </c>
      <c r="Q94" s="1"/>
      <c r="R94" s="1"/>
      <c r="S94" s="1"/>
      <c r="T94" s="1"/>
      <c r="U94" s="1"/>
      <c r="V94" s="1"/>
      <c r="W94" s="1"/>
      <c r="X94" s="1"/>
      <c r="Y94" s="1"/>
      <c r="Z94" s="1"/>
    </row>
    <row r="95" ht="11.25" customHeight="1">
      <c r="A95" s="295" t="s">
        <v>3607</v>
      </c>
      <c r="B95" s="160" t="s">
        <v>52</v>
      </c>
      <c r="C95" s="309" t="s">
        <v>6307</v>
      </c>
      <c r="D95" s="327" t="s">
        <v>6163</v>
      </c>
      <c r="E95" s="327" t="s">
        <v>6176</v>
      </c>
      <c r="F95" s="327" t="s">
        <v>6141</v>
      </c>
      <c r="G95" s="327" t="s">
        <v>6294</v>
      </c>
      <c r="H95" s="705" t="s">
        <v>6196</v>
      </c>
      <c r="I95" s="161" t="s">
        <v>6166</v>
      </c>
      <c r="J95" s="564" t="s">
        <v>6308</v>
      </c>
      <c r="K95" s="160">
        <v>1.0</v>
      </c>
      <c r="L95" s="160">
        <v>1.0</v>
      </c>
      <c r="M95" s="160">
        <v>1.0</v>
      </c>
      <c r="N95" s="102">
        <v>100.0</v>
      </c>
      <c r="O95" s="102">
        <v>100.0</v>
      </c>
      <c r="P95" s="223" t="s">
        <v>973</v>
      </c>
      <c r="Q95" s="1"/>
      <c r="R95" s="1"/>
      <c r="S95" s="1"/>
      <c r="T95" s="1"/>
      <c r="U95" s="1"/>
      <c r="V95" s="1"/>
      <c r="W95" s="1"/>
      <c r="X95" s="1"/>
      <c r="Y95" s="1"/>
      <c r="Z95" s="1"/>
    </row>
    <row r="96" ht="11.25" customHeight="1">
      <c r="A96" s="295" t="s">
        <v>3607</v>
      </c>
      <c r="B96" s="160" t="s">
        <v>52</v>
      </c>
      <c r="C96" s="309" t="s">
        <v>6222</v>
      </c>
      <c r="D96" s="506" t="s">
        <v>6105</v>
      </c>
      <c r="E96" s="506" t="s">
        <v>6134</v>
      </c>
      <c r="F96" s="506" t="s">
        <v>6141</v>
      </c>
      <c r="G96" s="506" t="s">
        <v>6294</v>
      </c>
      <c r="H96" s="705" t="s">
        <v>6224</v>
      </c>
      <c r="I96" s="161" t="s">
        <v>6166</v>
      </c>
      <c r="J96" s="305" t="s">
        <v>6309</v>
      </c>
      <c r="K96" s="327">
        <v>1.0</v>
      </c>
      <c r="L96" s="327">
        <v>1.0</v>
      </c>
      <c r="M96" s="327">
        <v>1.0</v>
      </c>
      <c r="N96" s="102">
        <v>100.0</v>
      </c>
      <c r="O96" s="102">
        <v>100.0</v>
      </c>
      <c r="P96" s="223" t="s">
        <v>973</v>
      </c>
      <c r="Q96" s="1"/>
      <c r="R96" s="1"/>
      <c r="S96" s="1"/>
      <c r="T96" s="1"/>
      <c r="U96" s="1"/>
      <c r="V96" s="1"/>
      <c r="W96" s="1"/>
      <c r="X96" s="1"/>
      <c r="Y96" s="1"/>
      <c r="Z96" s="1"/>
    </row>
    <row r="97" ht="11.25" customHeight="1">
      <c r="A97" s="295" t="s">
        <v>3607</v>
      </c>
      <c r="B97" s="160" t="s">
        <v>52</v>
      </c>
      <c r="C97" s="295" t="s">
        <v>6310</v>
      </c>
      <c r="D97" s="506" t="s">
        <v>6105</v>
      </c>
      <c r="E97" s="506" t="s">
        <v>6054</v>
      </c>
      <c r="F97" s="506" t="s">
        <v>6311</v>
      </c>
      <c r="G97" s="506" t="s">
        <v>6299</v>
      </c>
      <c r="H97" s="295" t="s">
        <v>6312</v>
      </c>
      <c r="I97" s="161" t="s">
        <v>6313</v>
      </c>
      <c r="J97" s="305" t="s">
        <v>6116</v>
      </c>
      <c r="K97" s="327">
        <v>2.0</v>
      </c>
      <c r="L97" s="327">
        <v>2.0</v>
      </c>
      <c r="M97" s="327">
        <v>2.0</v>
      </c>
      <c r="N97" s="102">
        <v>30.0</v>
      </c>
      <c r="O97" s="102">
        <v>15.0</v>
      </c>
      <c r="P97" s="223" t="s">
        <v>973</v>
      </c>
      <c r="Q97" s="1"/>
      <c r="R97" s="1"/>
      <c r="S97" s="1"/>
      <c r="T97" s="1"/>
      <c r="U97" s="1"/>
      <c r="V97" s="1"/>
      <c r="W97" s="1"/>
      <c r="X97" s="1"/>
      <c r="Y97" s="1"/>
      <c r="Z97" s="1"/>
    </row>
    <row r="98" ht="11.25" customHeight="1">
      <c r="A98" s="282" t="s">
        <v>6314</v>
      </c>
      <c r="B98" s="714" t="s">
        <v>52</v>
      </c>
      <c r="C98" s="282" t="s">
        <v>6315</v>
      </c>
      <c r="D98" s="712" t="s">
        <v>6316</v>
      </c>
      <c r="E98" s="715" t="s">
        <v>6054</v>
      </c>
      <c r="F98" s="712" t="s">
        <v>6317</v>
      </c>
      <c r="G98" s="327" t="s">
        <v>6299</v>
      </c>
      <c r="H98" s="156" t="s">
        <v>6209</v>
      </c>
      <c r="I98" s="160"/>
      <c r="J98" s="714" t="s">
        <v>6318</v>
      </c>
      <c r="K98" s="160">
        <v>3.0</v>
      </c>
      <c r="L98" s="160">
        <v>3.0</v>
      </c>
      <c r="M98" s="160">
        <v>3.0</v>
      </c>
      <c r="N98" s="102">
        <v>60.0</v>
      </c>
      <c r="O98" s="102">
        <v>20.0</v>
      </c>
      <c r="P98" s="223" t="s">
        <v>6319</v>
      </c>
      <c r="Q98" s="1"/>
      <c r="R98" s="1"/>
      <c r="S98" s="1"/>
      <c r="T98" s="1"/>
      <c r="U98" s="1"/>
      <c r="V98" s="1"/>
      <c r="W98" s="1"/>
      <c r="X98" s="1"/>
      <c r="Y98" s="1"/>
      <c r="Z98" s="1"/>
    </row>
    <row r="99" ht="11.25" customHeight="1">
      <c r="A99" s="306" t="s">
        <v>6320</v>
      </c>
      <c r="B99" s="542" t="s">
        <v>52</v>
      </c>
      <c r="C99" s="295" t="s">
        <v>6321</v>
      </c>
      <c r="D99" s="327" t="s">
        <v>6068</v>
      </c>
      <c r="E99" s="327" t="s">
        <v>6054</v>
      </c>
      <c r="F99" s="712" t="s">
        <v>6141</v>
      </c>
      <c r="G99" s="327" t="s">
        <v>6294</v>
      </c>
      <c r="H99" s="295" t="s">
        <v>6108</v>
      </c>
      <c r="I99" s="160"/>
      <c r="J99" s="709">
        <v>45429.0</v>
      </c>
      <c r="K99" s="160">
        <v>4.0</v>
      </c>
      <c r="L99" s="160">
        <v>4.0</v>
      </c>
      <c r="M99" s="160">
        <v>4.0</v>
      </c>
      <c r="N99" s="102">
        <v>30.0</v>
      </c>
      <c r="O99" s="102">
        <v>7.5</v>
      </c>
      <c r="P99" s="223" t="s">
        <v>6319</v>
      </c>
      <c r="Q99" s="1"/>
      <c r="R99" s="1"/>
      <c r="S99" s="1"/>
      <c r="T99" s="1"/>
      <c r="U99" s="1"/>
      <c r="V99" s="1"/>
      <c r="W99" s="1"/>
      <c r="X99" s="1"/>
      <c r="Y99" s="1"/>
      <c r="Z99" s="1"/>
    </row>
    <row r="100" ht="11.25" customHeight="1">
      <c r="A100" s="295" t="s">
        <v>6278</v>
      </c>
      <c r="B100" s="160" t="s">
        <v>52</v>
      </c>
      <c r="C100" s="295" t="s">
        <v>6279</v>
      </c>
      <c r="D100" s="506" t="s">
        <v>6068</v>
      </c>
      <c r="E100" s="506" t="s">
        <v>6054</v>
      </c>
      <c r="F100" s="721" t="s">
        <v>6141</v>
      </c>
      <c r="G100" s="327" t="s">
        <v>6215</v>
      </c>
      <c r="H100" s="705" t="s">
        <v>6322</v>
      </c>
      <c r="I100" s="160"/>
      <c r="J100" s="564" t="s">
        <v>6280</v>
      </c>
      <c r="K100" s="160">
        <v>2.0</v>
      </c>
      <c r="L100" s="160">
        <v>2.0</v>
      </c>
      <c r="M100" s="160">
        <v>2.0</v>
      </c>
      <c r="N100" s="102">
        <v>30.0</v>
      </c>
      <c r="O100" s="102">
        <v>15.0</v>
      </c>
      <c r="P100" s="223" t="s">
        <v>6319</v>
      </c>
      <c r="Q100" s="1"/>
      <c r="R100" s="1"/>
      <c r="S100" s="1"/>
      <c r="T100" s="1"/>
      <c r="U100" s="1"/>
      <c r="V100" s="1"/>
      <c r="W100" s="1"/>
      <c r="X100" s="1"/>
      <c r="Y100" s="1"/>
      <c r="Z100" s="1"/>
    </row>
    <row r="101" ht="11.25" customHeight="1">
      <c r="A101" s="295" t="s">
        <v>764</v>
      </c>
      <c r="B101" s="160" t="s">
        <v>52</v>
      </c>
      <c r="C101" s="295" t="s">
        <v>6323</v>
      </c>
      <c r="D101" s="327" t="s">
        <v>6068</v>
      </c>
      <c r="E101" s="327" t="s">
        <v>6054</v>
      </c>
      <c r="F101" s="327" t="s">
        <v>6141</v>
      </c>
      <c r="G101" s="327" t="s">
        <v>6215</v>
      </c>
      <c r="H101" s="705" t="s">
        <v>6324</v>
      </c>
      <c r="I101" s="160"/>
      <c r="J101" s="564" t="s">
        <v>6325</v>
      </c>
      <c r="K101" s="160">
        <v>1.0</v>
      </c>
      <c r="L101" s="160">
        <v>1.0</v>
      </c>
      <c r="M101" s="160">
        <v>1.0</v>
      </c>
      <c r="N101" s="102">
        <v>30.0</v>
      </c>
      <c r="O101" s="102">
        <v>30.0</v>
      </c>
      <c r="P101" s="223" t="s">
        <v>6319</v>
      </c>
      <c r="Q101" s="1"/>
      <c r="R101" s="1"/>
      <c r="S101" s="1"/>
      <c r="T101" s="1"/>
      <c r="U101" s="1"/>
      <c r="V101" s="1"/>
      <c r="W101" s="1"/>
      <c r="X101" s="1"/>
      <c r="Y101" s="1"/>
      <c r="Z101" s="1"/>
    </row>
    <row r="102" ht="11.25" customHeight="1">
      <c r="A102" s="295" t="s">
        <v>6326</v>
      </c>
      <c r="B102" s="160" t="s">
        <v>52</v>
      </c>
      <c r="C102" s="295" t="s">
        <v>6327</v>
      </c>
      <c r="D102" s="327" t="s">
        <v>6068</v>
      </c>
      <c r="E102" s="327" t="s">
        <v>6054</v>
      </c>
      <c r="F102" s="327" t="s">
        <v>6141</v>
      </c>
      <c r="G102" s="327" t="s">
        <v>6215</v>
      </c>
      <c r="H102" s="705" t="s">
        <v>6328</v>
      </c>
      <c r="I102" s="161"/>
      <c r="J102" s="305" t="s">
        <v>6268</v>
      </c>
      <c r="K102" s="327">
        <v>3.0</v>
      </c>
      <c r="L102" s="327">
        <v>1.0</v>
      </c>
      <c r="M102" s="327">
        <v>3.0</v>
      </c>
      <c r="N102" s="102">
        <v>30.0</v>
      </c>
      <c r="O102" s="102">
        <v>10.0</v>
      </c>
      <c r="P102" s="223" t="s">
        <v>6319</v>
      </c>
      <c r="Q102" s="1"/>
      <c r="R102" s="1"/>
      <c r="S102" s="1"/>
      <c r="T102" s="1"/>
      <c r="U102" s="1"/>
      <c r="V102" s="1"/>
      <c r="W102" s="1"/>
      <c r="X102" s="1"/>
      <c r="Y102" s="1"/>
      <c r="Z102" s="1"/>
    </row>
    <row r="103" ht="11.25" customHeight="1">
      <c r="A103" s="295" t="s">
        <v>77</v>
      </c>
      <c r="B103" s="160" t="s">
        <v>52</v>
      </c>
      <c r="C103" s="295" t="s">
        <v>6329</v>
      </c>
      <c r="D103" s="327" t="s">
        <v>6124</v>
      </c>
      <c r="E103" s="327" t="s">
        <v>6054</v>
      </c>
      <c r="F103" s="327" t="s">
        <v>6141</v>
      </c>
      <c r="G103" s="327" t="s">
        <v>6294</v>
      </c>
      <c r="H103" s="703" t="s">
        <v>6288</v>
      </c>
      <c r="I103" s="160"/>
      <c r="J103" s="564" t="s">
        <v>6330</v>
      </c>
      <c r="K103" s="160">
        <v>1.0</v>
      </c>
      <c r="L103" s="160">
        <v>1.0</v>
      </c>
      <c r="M103" s="160">
        <v>1.0</v>
      </c>
      <c r="N103" s="102">
        <v>30.0</v>
      </c>
      <c r="O103" s="102">
        <v>30.0</v>
      </c>
      <c r="P103" s="223" t="s">
        <v>77</v>
      </c>
      <c r="Q103" s="1"/>
      <c r="R103" s="1"/>
      <c r="S103" s="1"/>
      <c r="T103" s="1"/>
      <c r="U103" s="1"/>
      <c r="V103" s="1"/>
      <c r="W103" s="1"/>
      <c r="X103" s="1"/>
      <c r="Y103" s="1"/>
      <c r="Z103" s="1"/>
    </row>
    <row r="104" ht="11.25" customHeight="1">
      <c r="A104" s="295" t="s">
        <v>77</v>
      </c>
      <c r="B104" s="160" t="s">
        <v>52</v>
      </c>
      <c r="C104" s="295" t="s">
        <v>6331</v>
      </c>
      <c r="D104" s="327" t="s">
        <v>6124</v>
      </c>
      <c r="E104" s="327" t="s">
        <v>6054</v>
      </c>
      <c r="F104" s="327" t="s">
        <v>6141</v>
      </c>
      <c r="G104" s="327" t="s">
        <v>6294</v>
      </c>
      <c r="H104" s="703" t="s">
        <v>6332</v>
      </c>
      <c r="I104" s="160"/>
      <c r="J104" s="564" t="s">
        <v>6333</v>
      </c>
      <c r="K104" s="160">
        <v>1.0</v>
      </c>
      <c r="L104" s="160">
        <v>1.0</v>
      </c>
      <c r="M104" s="160">
        <v>1.0</v>
      </c>
      <c r="N104" s="102">
        <v>30.0</v>
      </c>
      <c r="O104" s="102">
        <v>30.0</v>
      </c>
      <c r="P104" s="223" t="s">
        <v>77</v>
      </c>
      <c r="Q104" s="1"/>
      <c r="R104" s="1"/>
      <c r="S104" s="1"/>
      <c r="T104" s="1"/>
      <c r="U104" s="1"/>
      <c r="V104" s="1"/>
      <c r="W104" s="1"/>
      <c r="X104" s="1"/>
      <c r="Y104" s="1"/>
      <c r="Z104" s="1"/>
    </row>
    <row r="105" ht="11.25" customHeight="1">
      <c r="A105" s="295" t="s">
        <v>77</v>
      </c>
      <c r="B105" s="160" t="s">
        <v>52</v>
      </c>
      <c r="C105" s="295" t="s">
        <v>6334</v>
      </c>
      <c r="D105" s="327" t="s">
        <v>6124</v>
      </c>
      <c r="E105" s="506" t="s">
        <v>6228</v>
      </c>
      <c r="F105" s="327" t="s">
        <v>6141</v>
      </c>
      <c r="G105" s="327" t="s">
        <v>6294</v>
      </c>
      <c r="H105" s="703" t="s">
        <v>6335</v>
      </c>
      <c r="I105" s="160" t="s">
        <v>6050</v>
      </c>
      <c r="J105" s="564" t="s">
        <v>6336</v>
      </c>
      <c r="K105" s="160"/>
      <c r="L105" s="160"/>
      <c r="M105" s="160"/>
      <c r="N105" s="102">
        <v>50.0</v>
      </c>
      <c r="O105" s="102">
        <v>50.0</v>
      </c>
      <c r="P105" s="223" t="s">
        <v>77</v>
      </c>
      <c r="Q105" s="1"/>
      <c r="R105" s="1"/>
      <c r="S105" s="1"/>
      <c r="T105" s="1"/>
      <c r="U105" s="1"/>
      <c r="V105" s="1"/>
      <c r="W105" s="1"/>
      <c r="X105" s="1"/>
      <c r="Y105" s="1"/>
      <c r="Z105" s="1"/>
    </row>
    <row r="106" ht="11.25" customHeight="1">
      <c r="A106" s="295" t="s">
        <v>77</v>
      </c>
      <c r="B106" s="160" t="s">
        <v>52</v>
      </c>
      <c r="C106" s="295" t="s">
        <v>6334</v>
      </c>
      <c r="D106" s="327" t="s">
        <v>6124</v>
      </c>
      <c r="E106" s="327" t="s">
        <v>6054</v>
      </c>
      <c r="F106" s="327" t="s">
        <v>6141</v>
      </c>
      <c r="G106" s="327" t="s">
        <v>6294</v>
      </c>
      <c r="H106" s="705" t="s">
        <v>6337</v>
      </c>
      <c r="I106" s="160"/>
      <c r="J106" s="564" t="s">
        <v>6336</v>
      </c>
      <c r="K106" s="160">
        <v>1.0</v>
      </c>
      <c r="L106" s="160">
        <v>1.0</v>
      </c>
      <c r="M106" s="160">
        <v>1.0</v>
      </c>
      <c r="N106" s="102">
        <v>30.0</v>
      </c>
      <c r="O106" s="102">
        <v>30.0</v>
      </c>
      <c r="P106" s="223" t="s">
        <v>77</v>
      </c>
      <c r="Q106" s="1"/>
      <c r="R106" s="1"/>
      <c r="S106" s="1"/>
      <c r="T106" s="1"/>
      <c r="U106" s="1"/>
      <c r="V106" s="1"/>
      <c r="W106" s="1"/>
      <c r="X106" s="1"/>
      <c r="Y106" s="1"/>
      <c r="Z106" s="1"/>
    </row>
    <row r="107" ht="11.25" customHeight="1">
      <c r="A107" s="306" t="s">
        <v>77</v>
      </c>
      <c r="B107" s="542" t="s">
        <v>52</v>
      </c>
      <c r="C107" s="295" t="s">
        <v>6338</v>
      </c>
      <c r="D107" s="327" t="s">
        <v>6068</v>
      </c>
      <c r="E107" s="327" t="s">
        <v>6054</v>
      </c>
      <c r="F107" s="327" t="s">
        <v>6141</v>
      </c>
      <c r="G107" s="327" t="s">
        <v>6294</v>
      </c>
      <c r="H107" s="705" t="s">
        <v>6339</v>
      </c>
      <c r="I107" s="160"/>
      <c r="J107" s="564" t="s">
        <v>6109</v>
      </c>
      <c r="K107" s="160">
        <v>1.0</v>
      </c>
      <c r="L107" s="160">
        <v>1.0</v>
      </c>
      <c r="M107" s="160">
        <v>1.0</v>
      </c>
      <c r="N107" s="102">
        <v>30.0</v>
      </c>
      <c r="O107" s="102">
        <v>30.0</v>
      </c>
      <c r="P107" s="223" t="s">
        <v>77</v>
      </c>
      <c r="Q107" s="1"/>
      <c r="R107" s="1"/>
      <c r="S107" s="1"/>
      <c r="T107" s="1"/>
      <c r="U107" s="1"/>
      <c r="V107" s="1"/>
      <c r="W107" s="1"/>
      <c r="X107" s="1"/>
      <c r="Y107" s="1"/>
      <c r="Z107" s="1"/>
    </row>
    <row r="108" ht="11.25" customHeight="1">
      <c r="A108" s="295" t="s">
        <v>77</v>
      </c>
      <c r="B108" s="160" t="s">
        <v>52</v>
      </c>
      <c r="C108" s="295" t="s">
        <v>6340</v>
      </c>
      <c r="D108" s="327" t="s">
        <v>6068</v>
      </c>
      <c r="E108" s="327" t="s">
        <v>6054</v>
      </c>
      <c r="F108" s="327" t="s">
        <v>6141</v>
      </c>
      <c r="G108" s="327" t="s">
        <v>6294</v>
      </c>
      <c r="H108" s="705" t="s">
        <v>6341</v>
      </c>
      <c r="I108" s="160"/>
      <c r="J108" s="564" t="s">
        <v>6062</v>
      </c>
      <c r="K108" s="160">
        <v>3.0</v>
      </c>
      <c r="L108" s="160">
        <v>3.0</v>
      </c>
      <c r="M108" s="160">
        <v>3.0</v>
      </c>
      <c r="N108" s="102">
        <v>30.0</v>
      </c>
      <c r="O108" s="102">
        <v>10.0</v>
      </c>
      <c r="P108" s="223" t="s">
        <v>77</v>
      </c>
      <c r="Q108" s="1"/>
      <c r="R108" s="1"/>
      <c r="S108" s="1"/>
      <c r="T108" s="1"/>
      <c r="U108" s="1"/>
      <c r="V108" s="1"/>
      <c r="W108" s="1"/>
      <c r="X108" s="1"/>
      <c r="Y108" s="1"/>
      <c r="Z108" s="1"/>
    </row>
    <row r="109" ht="11.25" customHeight="1">
      <c r="A109" s="295" t="s">
        <v>77</v>
      </c>
      <c r="B109" s="160" t="s">
        <v>52</v>
      </c>
      <c r="C109" s="295" t="s">
        <v>6342</v>
      </c>
      <c r="D109" s="327" t="s">
        <v>6068</v>
      </c>
      <c r="E109" s="327" t="s">
        <v>6343</v>
      </c>
      <c r="F109" s="327" t="s">
        <v>6141</v>
      </c>
      <c r="G109" s="327" t="s">
        <v>6294</v>
      </c>
      <c r="H109" s="705" t="s">
        <v>6344</v>
      </c>
      <c r="I109" s="160"/>
      <c r="J109" s="564" t="s">
        <v>6345</v>
      </c>
      <c r="K109" s="160">
        <v>1.0</v>
      </c>
      <c r="L109" s="160">
        <v>1.0</v>
      </c>
      <c r="M109" s="160">
        <v>1.0</v>
      </c>
      <c r="N109" s="102">
        <v>30.0</v>
      </c>
      <c r="O109" s="102">
        <v>30.0</v>
      </c>
      <c r="P109" s="223" t="s">
        <v>77</v>
      </c>
      <c r="Q109" s="1"/>
      <c r="R109" s="1"/>
      <c r="S109" s="1"/>
      <c r="T109" s="1"/>
      <c r="U109" s="1"/>
      <c r="V109" s="1"/>
      <c r="W109" s="1"/>
      <c r="X109" s="1"/>
      <c r="Y109" s="1"/>
      <c r="Z109" s="1"/>
    </row>
    <row r="110" ht="11.25" customHeight="1">
      <c r="A110" s="295" t="s">
        <v>77</v>
      </c>
      <c r="B110" s="160" t="s">
        <v>52</v>
      </c>
      <c r="C110" s="295" t="s">
        <v>6346</v>
      </c>
      <c r="D110" s="506" t="s">
        <v>6068</v>
      </c>
      <c r="E110" s="506" t="s">
        <v>6228</v>
      </c>
      <c r="F110" s="506" t="s">
        <v>6141</v>
      </c>
      <c r="G110" s="506" t="s">
        <v>6294</v>
      </c>
      <c r="H110" s="705" t="s">
        <v>6347</v>
      </c>
      <c r="I110" s="161" t="s">
        <v>6050</v>
      </c>
      <c r="J110" s="305" t="s">
        <v>6283</v>
      </c>
      <c r="K110" s="327"/>
      <c r="L110" s="327"/>
      <c r="M110" s="327"/>
      <c r="N110" s="102">
        <v>50.0</v>
      </c>
      <c r="O110" s="102">
        <v>50.0</v>
      </c>
      <c r="P110" s="223" t="s">
        <v>77</v>
      </c>
      <c r="Q110" s="1"/>
      <c r="R110" s="1"/>
      <c r="S110" s="1"/>
      <c r="T110" s="1"/>
      <c r="U110" s="1"/>
      <c r="V110" s="1"/>
      <c r="W110" s="1"/>
      <c r="X110" s="1"/>
      <c r="Y110" s="1"/>
      <c r="Z110" s="1"/>
    </row>
    <row r="111" ht="11.25" customHeight="1">
      <c r="A111" s="295" t="s">
        <v>77</v>
      </c>
      <c r="B111" s="160" t="s">
        <v>52</v>
      </c>
      <c r="C111" s="295" t="s">
        <v>6213</v>
      </c>
      <c r="D111" s="506" t="s">
        <v>6068</v>
      </c>
      <c r="E111" s="506" t="s">
        <v>6054</v>
      </c>
      <c r="F111" s="506" t="s">
        <v>6141</v>
      </c>
      <c r="G111" s="506"/>
      <c r="H111" s="705" t="s">
        <v>6049</v>
      </c>
      <c r="I111" s="161"/>
      <c r="J111" s="305" t="s">
        <v>6217</v>
      </c>
      <c r="K111" s="327">
        <v>1.0</v>
      </c>
      <c r="L111" s="327">
        <v>1.0</v>
      </c>
      <c r="M111" s="327">
        <v>1.0</v>
      </c>
      <c r="N111" s="102">
        <v>20.0</v>
      </c>
      <c r="O111" s="102">
        <v>20.0</v>
      </c>
      <c r="P111" s="223" t="s">
        <v>77</v>
      </c>
      <c r="Q111" s="1"/>
      <c r="R111" s="1"/>
      <c r="S111" s="1"/>
      <c r="T111" s="1"/>
      <c r="U111" s="1"/>
      <c r="V111" s="1"/>
      <c r="W111" s="1"/>
      <c r="X111" s="1"/>
      <c r="Y111" s="1"/>
      <c r="Z111" s="1"/>
    </row>
    <row r="112" ht="11.25" customHeight="1">
      <c r="A112" s="295" t="s">
        <v>77</v>
      </c>
      <c r="B112" s="160" t="s">
        <v>52</v>
      </c>
      <c r="C112" s="295" t="s">
        <v>6348</v>
      </c>
      <c r="D112" s="506" t="s">
        <v>6068</v>
      </c>
      <c r="E112" s="506" t="s">
        <v>6349</v>
      </c>
      <c r="F112" s="506" t="s">
        <v>6141</v>
      </c>
      <c r="G112" s="506" t="s">
        <v>6294</v>
      </c>
      <c r="H112" s="705" t="s">
        <v>6350</v>
      </c>
      <c r="I112" s="161"/>
      <c r="J112" s="305" t="s">
        <v>6351</v>
      </c>
      <c r="K112" s="327">
        <v>1.0</v>
      </c>
      <c r="L112" s="327">
        <v>1.0</v>
      </c>
      <c r="M112" s="327">
        <v>1.0</v>
      </c>
      <c r="N112" s="102">
        <v>30.0</v>
      </c>
      <c r="O112" s="102">
        <v>30.0</v>
      </c>
      <c r="P112" s="223" t="s">
        <v>77</v>
      </c>
      <c r="Q112" s="1"/>
      <c r="R112" s="1"/>
      <c r="S112" s="1"/>
      <c r="T112" s="1"/>
      <c r="U112" s="1"/>
      <c r="V112" s="1"/>
      <c r="W112" s="1"/>
      <c r="X112" s="1"/>
      <c r="Y112" s="1"/>
      <c r="Z112" s="1"/>
    </row>
    <row r="113" ht="11.25" customHeight="1">
      <c r="A113" s="295" t="s">
        <v>83</v>
      </c>
      <c r="B113" s="160" t="s">
        <v>5467</v>
      </c>
      <c r="C113" s="295" t="s">
        <v>6352</v>
      </c>
      <c r="D113" s="327" t="s">
        <v>6059</v>
      </c>
      <c r="E113" s="327" t="s">
        <v>6134</v>
      </c>
      <c r="F113" s="327" t="s">
        <v>6098</v>
      </c>
      <c r="G113" s="305" t="s">
        <v>6353</v>
      </c>
      <c r="H113" s="726" t="s">
        <v>6354</v>
      </c>
      <c r="I113" s="145" t="s">
        <v>6050</v>
      </c>
      <c r="J113" s="564" t="s">
        <v>6355</v>
      </c>
      <c r="K113" s="160"/>
      <c r="L113" s="160"/>
      <c r="M113" s="160"/>
      <c r="N113" s="102">
        <v>50.0</v>
      </c>
      <c r="O113" s="102">
        <f>N113*1.5</f>
        <v>75</v>
      </c>
      <c r="P113" s="727" t="s">
        <v>83</v>
      </c>
      <c r="Q113" s="1"/>
      <c r="R113" s="1"/>
      <c r="S113" s="1"/>
      <c r="T113" s="1"/>
      <c r="U113" s="1"/>
      <c r="V113" s="1"/>
      <c r="W113" s="1"/>
      <c r="X113" s="1"/>
      <c r="Y113" s="1"/>
      <c r="Z113" s="1"/>
    </row>
    <row r="114" ht="11.25" customHeight="1">
      <c r="A114" s="295" t="s">
        <v>83</v>
      </c>
      <c r="B114" s="160" t="s">
        <v>81</v>
      </c>
      <c r="C114" s="295" t="s">
        <v>6352</v>
      </c>
      <c r="D114" s="327" t="s">
        <v>6059</v>
      </c>
      <c r="E114" s="327" t="s">
        <v>6054</v>
      </c>
      <c r="F114" s="327" t="s">
        <v>6098</v>
      </c>
      <c r="G114" s="305" t="s">
        <v>6353</v>
      </c>
      <c r="H114" s="728" t="s">
        <v>6356</v>
      </c>
      <c r="I114" s="145"/>
      <c r="J114" s="564" t="s">
        <v>6355</v>
      </c>
      <c r="K114" s="160">
        <v>1.0</v>
      </c>
      <c r="L114" s="160">
        <v>1.0</v>
      </c>
      <c r="M114" s="160">
        <v>1.0</v>
      </c>
      <c r="N114" s="102">
        <v>30.0</v>
      </c>
      <c r="O114" s="102">
        <f>N114</f>
        <v>30</v>
      </c>
      <c r="P114" s="727" t="s">
        <v>83</v>
      </c>
      <c r="Q114" s="1"/>
      <c r="R114" s="1"/>
      <c r="S114" s="1"/>
      <c r="T114" s="1"/>
      <c r="U114" s="1"/>
      <c r="V114" s="1"/>
      <c r="W114" s="1"/>
      <c r="X114" s="1"/>
      <c r="Y114" s="1"/>
      <c r="Z114" s="1"/>
    </row>
    <row r="115" ht="11.25" customHeight="1">
      <c r="A115" s="295" t="s">
        <v>98</v>
      </c>
      <c r="B115" s="160" t="s">
        <v>81</v>
      </c>
      <c r="C115" s="295" t="s">
        <v>6357</v>
      </c>
      <c r="D115" s="327" t="s">
        <v>6105</v>
      </c>
      <c r="E115" s="327" t="s">
        <v>6176</v>
      </c>
      <c r="F115" s="327" t="s">
        <v>6141</v>
      </c>
      <c r="G115" s="305" t="s">
        <v>6215</v>
      </c>
      <c r="H115" s="703" t="s">
        <v>6358</v>
      </c>
      <c r="I115" s="145" t="s">
        <v>6050</v>
      </c>
      <c r="J115" s="564" t="s">
        <v>6359</v>
      </c>
      <c r="K115" s="160"/>
      <c r="L115" s="160"/>
      <c r="M115" s="160"/>
      <c r="N115" s="102">
        <v>50.0</v>
      </c>
      <c r="O115" s="102">
        <v>75.0</v>
      </c>
      <c r="P115" s="727" t="s">
        <v>98</v>
      </c>
      <c r="Q115" s="1"/>
      <c r="R115" s="1"/>
      <c r="S115" s="1"/>
      <c r="T115" s="1"/>
      <c r="U115" s="1"/>
      <c r="V115" s="1"/>
      <c r="W115" s="1"/>
      <c r="X115" s="1"/>
      <c r="Y115" s="1"/>
      <c r="Z115" s="1"/>
    </row>
    <row r="116" ht="11.25" customHeight="1">
      <c r="A116" s="295" t="s">
        <v>98</v>
      </c>
      <c r="B116" s="160" t="s">
        <v>81</v>
      </c>
      <c r="C116" s="295" t="s">
        <v>6357</v>
      </c>
      <c r="D116" s="327" t="s">
        <v>6105</v>
      </c>
      <c r="E116" s="327" t="s">
        <v>6054</v>
      </c>
      <c r="F116" s="327" t="s">
        <v>6141</v>
      </c>
      <c r="G116" s="305" t="s">
        <v>6215</v>
      </c>
      <c r="H116" s="705" t="s">
        <v>6360</v>
      </c>
      <c r="I116" s="145"/>
      <c r="J116" s="564" t="s">
        <v>6359</v>
      </c>
      <c r="K116" s="160"/>
      <c r="L116" s="160">
        <v>1.0</v>
      </c>
      <c r="M116" s="160">
        <v>1.0</v>
      </c>
      <c r="N116" s="102">
        <v>30.0</v>
      </c>
      <c r="O116" s="102">
        <v>30.0</v>
      </c>
      <c r="P116" s="727" t="s">
        <v>98</v>
      </c>
      <c r="Q116" s="1"/>
      <c r="R116" s="1"/>
      <c r="S116" s="1"/>
      <c r="T116" s="1"/>
      <c r="U116" s="1"/>
      <c r="V116" s="1"/>
      <c r="W116" s="1"/>
      <c r="X116" s="1"/>
      <c r="Y116" s="1"/>
      <c r="Z116" s="1"/>
    </row>
    <row r="117" ht="11.25" customHeight="1">
      <c r="A117" s="295" t="s">
        <v>98</v>
      </c>
      <c r="B117" s="542" t="s">
        <v>81</v>
      </c>
      <c r="C117" s="295" t="s">
        <v>6357</v>
      </c>
      <c r="D117" s="327" t="s">
        <v>6105</v>
      </c>
      <c r="E117" s="327" t="s">
        <v>6145</v>
      </c>
      <c r="F117" s="327" t="s">
        <v>6141</v>
      </c>
      <c r="G117" s="305" t="s">
        <v>6215</v>
      </c>
      <c r="H117" s="705" t="s">
        <v>6360</v>
      </c>
      <c r="I117" s="145"/>
      <c r="J117" s="564" t="s">
        <v>6359</v>
      </c>
      <c r="K117" s="160"/>
      <c r="L117" s="160">
        <v>1.0</v>
      </c>
      <c r="M117" s="160">
        <v>1.0</v>
      </c>
      <c r="N117" s="102">
        <v>30.0</v>
      </c>
      <c r="O117" s="102">
        <v>30.0</v>
      </c>
      <c r="P117" s="727" t="s">
        <v>98</v>
      </c>
      <c r="Q117" s="1"/>
      <c r="R117" s="1"/>
      <c r="S117" s="1"/>
      <c r="T117" s="1"/>
      <c r="U117" s="1"/>
      <c r="V117" s="1"/>
      <c r="W117" s="1"/>
      <c r="X117" s="1"/>
      <c r="Y117" s="1"/>
      <c r="Z117" s="1"/>
    </row>
    <row r="118" ht="11.25" customHeight="1">
      <c r="A118" s="295" t="s">
        <v>96</v>
      </c>
      <c r="B118" s="160" t="s">
        <v>81</v>
      </c>
      <c r="C118" s="295" t="s">
        <v>6361</v>
      </c>
      <c r="D118" s="327" t="s">
        <v>6362</v>
      </c>
      <c r="E118" s="327" t="s">
        <v>6363</v>
      </c>
      <c r="F118" s="327" t="s">
        <v>6364</v>
      </c>
      <c r="G118" s="305" t="s">
        <v>6365</v>
      </c>
      <c r="H118" s="703" t="s">
        <v>6366</v>
      </c>
      <c r="I118" s="145"/>
      <c r="J118" s="564" t="s">
        <v>6367</v>
      </c>
      <c r="K118" s="160">
        <v>1.0</v>
      </c>
      <c r="L118" s="160">
        <v>1.0</v>
      </c>
      <c r="M118" s="160">
        <v>1.0</v>
      </c>
      <c r="N118" s="102">
        <v>30.0</v>
      </c>
      <c r="O118" s="102">
        <v>30.0</v>
      </c>
      <c r="P118" s="727" t="s">
        <v>96</v>
      </c>
      <c r="Q118" s="1"/>
      <c r="R118" s="1"/>
      <c r="S118" s="1"/>
      <c r="T118" s="1"/>
      <c r="U118" s="1"/>
      <c r="V118" s="1"/>
      <c r="W118" s="1"/>
      <c r="X118" s="1"/>
      <c r="Y118" s="1"/>
      <c r="Z118" s="1"/>
    </row>
    <row r="119" ht="11.25" customHeight="1">
      <c r="A119" s="295" t="s">
        <v>6368</v>
      </c>
      <c r="B119" s="160" t="s">
        <v>81</v>
      </c>
      <c r="C119" s="295" t="s">
        <v>6369</v>
      </c>
      <c r="D119" s="327" t="s">
        <v>6370</v>
      </c>
      <c r="E119" s="327" t="s">
        <v>6106</v>
      </c>
      <c r="F119" s="327" t="s">
        <v>6141</v>
      </c>
      <c r="G119" s="305"/>
      <c r="H119" s="703" t="s">
        <v>6371</v>
      </c>
      <c r="I119" s="145"/>
      <c r="J119" s="564" t="s">
        <v>6372</v>
      </c>
      <c r="K119" s="160">
        <v>1.0</v>
      </c>
      <c r="L119" s="160">
        <v>1.0</v>
      </c>
      <c r="M119" s="160">
        <v>1.0</v>
      </c>
      <c r="N119" s="102">
        <v>30.0</v>
      </c>
      <c r="O119" s="102">
        <v>30.0</v>
      </c>
      <c r="P119" s="727" t="s">
        <v>88</v>
      </c>
      <c r="Q119" s="1"/>
      <c r="R119" s="1"/>
      <c r="S119" s="1"/>
      <c r="T119" s="1"/>
      <c r="U119" s="1"/>
      <c r="V119" s="1"/>
      <c r="W119" s="1"/>
      <c r="X119" s="1"/>
      <c r="Y119" s="1"/>
      <c r="Z119" s="1"/>
    </row>
    <row r="120" ht="11.25" customHeight="1">
      <c r="A120" s="295" t="s">
        <v>6368</v>
      </c>
      <c r="B120" s="160" t="s">
        <v>81</v>
      </c>
      <c r="C120" s="295" t="s">
        <v>6369</v>
      </c>
      <c r="D120" s="327" t="s">
        <v>6370</v>
      </c>
      <c r="E120" s="327" t="s">
        <v>6106</v>
      </c>
      <c r="F120" s="327" t="s">
        <v>6141</v>
      </c>
      <c r="G120" s="305"/>
      <c r="H120" s="705" t="s">
        <v>6371</v>
      </c>
      <c r="I120" s="145"/>
      <c r="J120" s="564" t="s">
        <v>6372</v>
      </c>
      <c r="K120" s="160">
        <v>1.0</v>
      </c>
      <c r="L120" s="160">
        <v>1.0</v>
      </c>
      <c r="M120" s="160">
        <v>1.0</v>
      </c>
      <c r="N120" s="102">
        <v>30.0</v>
      </c>
      <c r="O120" s="102">
        <v>30.0</v>
      </c>
      <c r="P120" s="727" t="s">
        <v>88</v>
      </c>
      <c r="Q120" s="1"/>
      <c r="R120" s="1"/>
      <c r="S120" s="1"/>
      <c r="T120" s="1"/>
      <c r="U120" s="1"/>
      <c r="V120" s="1"/>
      <c r="W120" s="1"/>
      <c r="X120" s="1"/>
      <c r="Y120" s="1"/>
      <c r="Z120" s="1"/>
    </row>
    <row r="121" ht="11.25" customHeight="1">
      <c r="A121" s="295" t="s">
        <v>6373</v>
      </c>
      <c r="B121" s="160" t="s">
        <v>81</v>
      </c>
      <c r="C121" s="295" t="s">
        <v>6374</v>
      </c>
      <c r="D121" s="327" t="s">
        <v>6124</v>
      </c>
      <c r="E121" s="327" t="s">
        <v>6375</v>
      </c>
      <c r="F121" s="327" t="s">
        <v>6376</v>
      </c>
      <c r="G121" s="305" t="s">
        <v>6184</v>
      </c>
      <c r="H121" s="703" t="s">
        <v>6377</v>
      </c>
      <c r="I121" s="145"/>
      <c r="J121" s="564" t="s">
        <v>6378</v>
      </c>
      <c r="K121" s="160">
        <v>1.0</v>
      </c>
      <c r="L121" s="160">
        <v>1.0</v>
      </c>
      <c r="M121" s="160">
        <v>2.0</v>
      </c>
      <c r="N121" s="102">
        <v>30.0</v>
      </c>
      <c r="O121" s="102">
        <v>30.0</v>
      </c>
      <c r="P121" s="727" t="s">
        <v>84</v>
      </c>
      <c r="Q121" s="1"/>
      <c r="R121" s="1"/>
      <c r="S121" s="1"/>
      <c r="T121" s="1"/>
      <c r="U121" s="1"/>
      <c r="V121" s="1"/>
      <c r="W121" s="1"/>
      <c r="X121" s="1"/>
      <c r="Y121" s="1"/>
      <c r="Z121" s="1"/>
    </row>
    <row r="122" ht="11.25" customHeight="1">
      <c r="A122" s="295" t="s">
        <v>6373</v>
      </c>
      <c r="B122" s="160" t="s">
        <v>81</v>
      </c>
      <c r="C122" s="295" t="s">
        <v>6379</v>
      </c>
      <c r="D122" s="327" t="s">
        <v>6068</v>
      </c>
      <c r="E122" s="327" t="s">
        <v>6380</v>
      </c>
      <c r="F122" s="327" t="s">
        <v>6199</v>
      </c>
      <c r="G122" s="305" t="s">
        <v>6184</v>
      </c>
      <c r="H122" s="705" t="s">
        <v>6381</v>
      </c>
      <c r="I122" s="145"/>
      <c r="J122" s="564" t="s">
        <v>6382</v>
      </c>
      <c r="K122" s="160">
        <v>1.0</v>
      </c>
      <c r="L122" s="160">
        <v>1.0</v>
      </c>
      <c r="M122" s="160">
        <v>1.0</v>
      </c>
      <c r="N122" s="102">
        <v>30.0</v>
      </c>
      <c r="O122" s="102">
        <v>30.0</v>
      </c>
      <c r="P122" s="727" t="s">
        <v>84</v>
      </c>
      <c r="Q122" s="1"/>
      <c r="R122" s="1"/>
      <c r="S122" s="1"/>
      <c r="T122" s="1"/>
      <c r="U122" s="1"/>
      <c r="V122" s="1"/>
      <c r="W122" s="1"/>
      <c r="X122" s="1"/>
      <c r="Y122" s="1"/>
      <c r="Z122" s="1"/>
    </row>
    <row r="123" ht="11.25" customHeight="1">
      <c r="A123" s="306" t="s">
        <v>6373</v>
      </c>
      <c r="B123" s="542" t="s">
        <v>81</v>
      </c>
      <c r="C123" s="295" t="s">
        <v>6383</v>
      </c>
      <c r="D123" s="327" t="s">
        <v>6068</v>
      </c>
      <c r="E123" s="327" t="s">
        <v>6134</v>
      </c>
      <c r="F123" s="327" t="s">
        <v>6199</v>
      </c>
      <c r="G123" s="305" t="s">
        <v>6384</v>
      </c>
      <c r="H123" s="705" t="s">
        <v>6366</v>
      </c>
      <c r="I123" s="145" t="s">
        <v>6385</v>
      </c>
      <c r="J123" s="564" t="s">
        <v>6386</v>
      </c>
      <c r="K123" s="160"/>
      <c r="L123" s="160"/>
      <c r="M123" s="160"/>
      <c r="N123" s="102" t="s">
        <v>6387</v>
      </c>
      <c r="O123" s="102">
        <v>100.0</v>
      </c>
      <c r="P123" s="727" t="s">
        <v>84</v>
      </c>
      <c r="Q123" s="1"/>
      <c r="R123" s="1"/>
      <c r="S123" s="1"/>
      <c r="T123" s="1"/>
      <c r="U123" s="1"/>
      <c r="V123" s="1"/>
      <c r="W123" s="1"/>
      <c r="X123" s="1"/>
      <c r="Y123" s="1"/>
      <c r="Z123" s="1"/>
    </row>
    <row r="124" ht="11.25" customHeight="1">
      <c r="A124" s="295" t="s">
        <v>6373</v>
      </c>
      <c r="B124" s="160" t="s">
        <v>81</v>
      </c>
      <c r="C124" s="295" t="s">
        <v>6383</v>
      </c>
      <c r="D124" s="327" t="s">
        <v>6068</v>
      </c>
      <c r="E124" s="327" t="s">
        <v>6388</v>
      </c>
      <c r="F124" s="327" t="s">
        <v>6199</v>
      </c>
      <c r="G124" s="305" t="s">
        <v>6384</v>
      </c>
      <c r="H124" s="705" t="s">
        <v>6366</v>
      </c>
      <c r="I124" s="145"/>
      <c r="J124" s="564" t="s">
        <v>6386</v>
      </c>
      <c r="K124" s="160">
        <v>1.0</v>
      </c>
      <c r="L124" s="160">
        <v>1.0</v>
      </c>
      <c r="M124" s="160">
        <v>1.0</v>
      </c>
      <c r="N124" s="102">
        <v>30.0</v>
      </c>
      <c r="O124" s="102">
        <v>30.0</v>
      </c>
      <c r="P124" s="727" t="s">
        <v>84</v>
      </c>
      <c r="Q124" s="1"/>
      <c r="R124" s="1"/>
      <c r="S124" s="1"/>
      <c r="T124" s="1"/>
      <c r="U124" s="1"/>
      <c r="V124" s="1"/>
      <c r="W124" s="1"/>
      <c r="X124" s="1"/>
      <c r="Y124" s="1"/>
      <c r="Z124" s="1"/>
    </row>
    <row r="125" ht="11.25" customHeight="1">
      <c r="A125" s="295" t="s">
        <v>6373</v>
      </c>
      <c r="B125" s="160" t="s">
        <v>81</v>
      </c>
      <c r="C125" s="295" t="s">
        <v>6389</v>
      </c>
      <c r="D125" s="506" t="s">
        <v>6068</v>
      </c>
      <c r="E125" s="506" t="s">
        <v>6390</v>
      </c>
      <c r="F125" s="506" t="s">
        <v>6391</v>
      </c>
      <c r="G125" s="729" t="s">
        <v>6384</v>
      </c>
      <c r="H125" s="705" t="s">
        <v>6392</v>
      </c>
      <c r="I125" s="146"/>
      <c r="J125" s="305" t="s">
        <v>6393</v>
      </c>
      <c r="K125" s="327">
        <v>3.0</v>
      </c>
      <c r="L125" s="327">
        <v>3.0</v>
      </c>
      <c r="M125" s="327">
        <v>3.0</v>
      </c>
      <c r="N125" s="102">
        <v>30.0</v>
      </c>
      <c r="O125" s="102">
        <v>10.0</v>
      </c>
      <c r="P125" s="727" t="s">
        <v>84</v>
      </c>
      <c r="Q125" s="1"/>
      <c r="R125" s="1"/>
      <c r="S125" s="1"/>
      <c r="T125" s="1"/>
      <c r="U125" s="1"/>
      <c r="V125" s="1"/>
      <c r="W125" s="1"/>
      <c r="X125" s="1"/>
      <c r="Y125" s="1"/>
      <c r="Z125" s="1"/>
    </row>
    <row r="126" ht="11.25" customHeight="1">
      <c r="A126" s="246" t="s">
        <v>791</v>
      </c>
      <c r="B126" s="117" t="s">
        <v>81</v>
      </c>
      <c r="C126" s="295" t="s">
        <v>6394</v>
      </c>
      <c r="D126" s="327" t="s">
        <v>6316</v>
      </c>
      <c r="E126" s="506" t="s">
        <v>6395</v>
      </c>
      <c r="F126" s="327" t="s">
        <v>6177</v>
      </c>
      <c r="G126" s="327" t="s">
        <v>6396</v>
      </c>
      <c r="H126" s="705" t="s">
        <v>6397</v>
      </c>
      <c r="I126" s="160"/>
      <c r="J126" s="564" t="s">
        <v>6398</v>
      </c>
      <c r="K126" s="160">
        <v>1.0</v>
      </c>
      <c r="L126" s="160">
        <v>1.0</v>
      </c>
      <c r="M126" s="160">
        <v>1.0</v>
      </c>
      <c r="N126" s="102">
        <f>30*1.5</f>
        <v>45</v>
      </c>
      <c r="O126" s="102">
        <f t="shared" ref="O126:O127" si="1">N126</f>
        <v>45</v>
      </c>
      <c r="P126" s="727" t="s">
        <v>89</v>
      </c>
      <c r="Q126" s="1"/>
      <c r="R126" s="1"/>
      <c r="S126" s="1"/>
      <c r="T126" s="1"/>
      <c r="U126" s="1"/>
      <c r="V126" s="1"/>
      <c r="W126" s="1"/>
      <c r="X126" s="1"/>
      <c r="Y126" s="1"/>
      <c r="Z126" s="1"/>
    </row>
    <row r="127" ht="11.25" customHeight="1">
      <c r="A127" s="246" t="s">
        <v>791</v>
      </c>
      <c r="B127" s="117" t="s">
        <v>81</v>
      </c>
      <c r="C127" s="295" t="s">
        <v>6394</v>
      </c>
      <c r="D127" s="327" t="s">
        <v>6316</v>
      </c>
      <c r="E127" s="506" t="s">
        <v>6399</v>
      </c>
      <c r="F127" s="327" t="s">
        <v>6177</v>
      </c>
      <c r="G127" s="327" t="s">
        <v>6396</v>
      </c>
      <c r="H127" s="705" t="s">
        <v>6397</v>
      </c>
      <c r="I127" s="506" t="s">
        <v>6399</v>
      </c>
      <c r="J127" s="564" t="s">
        <v>6398</v>
      </c>
      <c r="K127" s="160">
        <v>1.0</v>
      </c>
      <c r="L127" s="160">
        <v>1.0</v>
      </c>
      <c r="M127" s="160">
        <v>1.0</v>
      </c>
      <c r="N127" s="102">
        <f>50*1.5</f>
        <v>75</v>
      </c>
      <c r="O127" s="102">
        <f t="shared" si="1"/>
        <v>75</v>
      </c>
      <c r="P127" s="727" t="s">
        <v>89</v>
      </c>
      <c r="Q127" s="1"/>
      <c r="R127" s="1"/>
      <c r="S127" s="1"/>
      <c r="T127" s="1"/>
      <c r="U127" s="1"/>
      <c r="V127" s="1"/>
      <c r="W127" s="1"/>
      <c r="X127" s="1"/>
      <c r="Y127" s="1"/>
      <c r="Z127" s="1"/>
    </row>
    <row r="128" ht="11.25" customHeight="1">
      <c r="A128" s="246" t="s">
        <v>791</v>
      </c>
      <c r="B128" s="117" t="s">
        <v>81</v>
      </c>
      <c r="C128" s="295" t="s">
        <v>6400</v>
      </c>
      <c r="D128" s="506" t="s">
        <v>6401</v>
      </c>
      <c r="E128" s="506" t="s">
        <v>6402</v>
      </c>
      <c r="F128" s="506" t="s">
        <v>6403</v>
      </c>
      <c r="G128" s="506" t="s">
        <v>6396</v>
      </c>
      <c r="H128" s="705" t="s">
        <v>6404</v>
      </c>
      <c r="I128" s="506"/>
      <c r="J128" s="564" t="s">
        <v>6405</v>
      </c>
      <c r="K128" s="160">
        <v>1.0</v>
      </c>
      <c r="L128" s="160">
        <v>1.0</v>
      </c>
      <c r="M128" s="160">
        <v>1.0</v>
      </c>
      <c r="N128" s="102">
        <v>30.0</v>
      </c>
      <c r="O128" s="102">
        <v>30.0</v>
      </c>
      <c r="P128" s="727" t="s">
        <v>89</v>
      </c>
      <c r="Q128" s="1"/>
      <c r="R128" s="1"/>
      <c r="S128" s="1"/>
      <c r="T128" s="1"/>
      <c r="U128" s="1"/>
      <c r="V128" s="1"/>
      <c r="W128" s="1"/>
      <c r="X128" s="1"/>
      <c r="Y128" s="1"/>
      <c r="Z128" s="1"/>
    </row>
    <row r="129" ht="11.25" customHeight="1">
      <c r="A129" s="246" t="s">
        <v>791</v>
      </c>
      <c r="B129" s="117" t="s">
        <v>81</v>
      </c>
      <c r="C129" s="295" t="s">
        <v>6406</v>
      </c>
      <c r="D129" s="506" t="s">
        <v>6401</v>
      </c>
      <c r="E129" s="506" t="s">
        <v>6395</v>
      </c>
      <c r="F129" s="506" t="s">
        <v>6407</v>
      </c>
      <c r="G129" s="506" t="s">
        <v>6396</v>
      </c>
      <c r="H129" s="705" t="s">
        <v>6408</v>
      </c>
      <c r="I129" s="161"/>
      <c r="J129" s="305" t="s">
        <v>6409</v>
      </c>
      <c r="K129" s="161">
        <v>1.0</v>
      </c>
      <c r="L129" s="161">
        <v>1.0</v>
      </c>
      <c r="M129" s="161">
        <v>1.0</v>
      </c>
      <c r="N129" s="102">
        <v>30.0</v>
      </c>
      <c r="O129" s="102">
        <v>30.0</v>
      </c>
      <c r="P129" s="727" t="s">
        <v>89</v>
      </c>
      <c r="Q129" s="1"/>
      <c r="R129" s="1"/>
      <c r="S129" s="1"/>
      <c r="T129" s="1"/>
      <c r="U129" s="1"/>
      <c r="V129" s="1"/>
      <c r="W129" s="1"/>
      <c r="X129" s="1"/>
      <c r="Y129" s="1"/>
      <c r="Z129" s="1"/>
    </row>
    <row r="130" ht="11.25" customHeight="1">
      <c r="A130" s="295" t="s">
        <v>3628</v>
      </c>
      <c r="B130" s="160" t="s">
        <v>5467</v>
      </c>
      <c r="C130" s="295" t="s">
        <v>6410</v>
      </c>
      <c r="D130" s="327" t="s">
        <v>6124</v>
      </c>
      <c r="E130" s="327"/>
      <c r="F130" s="327" t="s">
        <v>6135</v>
      </c>
      <c r="G130" s="327" t="s">
        <v>6299</v>
      </c>
      <c r="H130" s="705" t="s">
        <v>6411</v>
      </c>
      <c r="I130" s="160"/>
      <c r="J130" s="160"/>
      <c r="K130" s="160"/>
      <c r="L130" s="160">
        <v>2.0</v>
      </c>
      <c r="M130" s="160">
        <v>2.0</v>
      </c>
      <c r="N130" s="153">
        <v>60.0</v>
      </c>
      <c r="O130" s="153">
        <v>30.0</v>
      </c>
      <c r="P130" s="727" t="s">
        <v>3628</v>
      </c>
      <c r="Q130" s="1"/>
      <c r="R130" s="1"/>
      <c r="S130" s="1"/>
      <c r="T130" s="1"/>
      <c r="U130" s="1"/>
      <c r="V130" s="1"/>
      <c r="W130" s="1"/>
      <c r="X130" s="1"/>
      <c r="Y130" s="1"/>
      <c r="Z130" s="1"/>
    </row>
    <row r="131" ht="11.25" customHeight="1">
      <c r="A131" s="295" t="s">
        <v>3628</v>
      </c>
      <c r="B131" s="160" t="s">
        <v>5467</v>
      </c>
      <c r="C131" s="295" t="s">
        <v>6412</v>
      </c>
      <c r="D131" s="327" t="s">
        <v>6068</v>
      </c>
      <c r="E131" s="327"/>
      <c r="F131" s="327" t="s">
        <v>6141</v>
      </c>
      <c r="G131" s="327" t="s">
        <v>6215</v>
      </c>
      <c r="H131" s="726" t="s">
        <v>6413</v>
      </c>
      <c r="I131" s="160"/>
      <c r="J131" s="160"/>
      <c r="K131" s="160"/>
      <c r="L131" s="160">
        <v>3.0</v>
      </c>
      <c r="M131" s="160">
        <v>4.0</v>
      </c>
      <c r="N131" s="153">
        <v>30.0</v>
      </c>
      <c r="O131" s="153">
        <v>7.5</v>
      </c>
      <c r="P131" s="727" t="s">
        <v>3628</v>
      </c>
      <c r="Q131" s="1"/>
      <c r="R131" s="1"/>
      <c r="S131" s="1"/>
      <c r="T131" s="1"/>
      <c r="U131" s="1"/>
      <c r="V131" s="1"/>
      <c r="W131" s="1"/>
      <c r="X131" s="1"/>
      <c r="Y131" s="1"/>
      <c r="Z131" s="1"/>
    </row>
    <row r="132" ht="11.25" customHeight="1">
      <c r="A132" s="295" t="s">
        <v>3628</v>
      </c>
      <c r="B132" s="160" t="s">
        <v>5467</v>
      </c>
      <c r="C132" s="295" t="s">
        <v>6412</v>
      </c>
      <c r="D132" s="327" t="s">
        <v>6068</v>
      </c>
      <c r="E132" s="506"/>
      <c r="F132" s="327" t="s">
        <v>6141</v>
      </c>
      <c r="G132" s="327" t="s">
        <v>6215</v>
      </c>
      <c r="H132" s="705" t="s">
        <v>6413</v>
      </c>
      <c r="I132" s="161"/>
      <c r="J132" s="327"/>
      <c r="K132" s="327"/>
      <c r="L132" s="327">
        <v>1.0</v>
      </c>
      <c r="M132" s="327">
        <v>1.0</v>
      </c>
      <c r="N132" s="153">
        <v>30.0</v>
      </c>
      <c r="O132" s="153">
        <v>30.0</v>
      </c>
      <c r="P132" s="727" t="s">
        <v>3628</v>
      </c>
      <c r="Q132" s="1"/>
      <c r="R132" s="1"/>
      <c r="S132" s="1"/>
      <c r="T132" s="1"/>
      <c r="U132" s="1"/>
      <c r="V132" s="1"/>
      <c r="W132" s="1"/>
      <c r="X132" s="1"/>
      <c r="Y132" s="1"/>
      <c r="Z132" s="1"/>
    </row>
    <row r="133" ht="11.25" customHeight="1">
      <c r="A133" s="295" t="s">
        <v>3628</v>
      </c>
      <c r="B133" s="160" t="s">
        <v>5467</v>
      </c>
      <c r="C133" s="295" t="s">
        <v>6412</v>
      </c>
      <c r="D133" s="327" t="s">
        <v>6068</v>
      </c>
      <c r="E133" s="506"/>
      <c r="F133" s="327" t="s">
        <v>6141</v>
      </c>
      <c r="G133" s="327" t="s">
        <v>6215</v>
      </c>
      <c r="H133" s="705" t="s">
        <v>6413</v>
      </c>
      <c r="I133" s="161"/>
      <c r="J133" s="327"/>
      <c r="K133" s="327"/>
      <c r="L133" s="327">
        <v>2.0</v>
      </c>
      <c r="M133" s="327">
        <v>2.0</v>
      </c>
      <c r="N133" s="153">
        <v>30.0</v>
      </c>
      <c r="O133" s="153">
        <v>15.0</v>
      </c>
      <c r="P133" s="727" t="s">
        <v>3628</v>
      </c>
      <c r="Q133" s="1"/>
      <c r="R133" s="1"/>
      <c r="S133" s="1"/>
      <c r="T133" s="1"/>
      <c r="U133" s="1"/>
      <c r="V133" s="1"/>
      <c r="W133" s="1"/>
      <c r="X133" s="1"/>
      <c r="Y133" s="1"/>
      <c r="Z133" s="1"/>
    </row>
    <row r="134" ht="11.25" customHeight="1">
      <c r="A134" s="295" t="s">
        <v>3628</v>
      </c>
      <c r="B134" s="160" t="s">
        <v>5467</v>
      </c>
      <c r="C134" s="295" t="s">
        <v>6414</v>
      </c>
      <c r="D134" s="327" t="s">
        <v>6068</v>
      </c>
      <c r="E134" s="506"/>
      <c r="F134" s="327" t="s">
        <v>6141</v>
      </c>
      <c r="G134" s="327" t="s">
        <v>6299</v>
      </c>
      <c r="H134" s="730" t="s">
        <v>6415</v>
      </c>
      <c r="I134" s="161"/>
      <c r="J134" s="327"/>
      <c r="K134" s="327"/>
      <c r="L134" s="327">
        <v>1.0</v>
      </c>
      <c r="M134" s="327">
        <v>1.0</v>
      </c>
      <c r="N134" s="153">
        <v>30.0</v>
      </c>
      <c r="O134" s="153">
        <v>30.0</v>
      </c>
      <c r="P134" s="727" t="s">
        <v>3628</v>
      </c>
      <c r="Q134" s="1"/>
      <c r="R134" s="1"/>
      <c r="S134" s="1"/>
      <c r="T134" s="1"/>
      <c r="U134" s="1"/>
      <c r="V134" s="1"/>
      <c r="W134" s="1"/>
      <c r="X134" s="1"/>
      <c r="Y134" s="1"/>
      <c r="Z134" s="1"/>
    </row>
    <row r="135" ht="11.25" customHeight="1">
      <c r="A135" s="295" t="s">
        <v>3628</v>
      </c>
      <c r="B135" s="160" t="s">
        <v>5467</v>
      </c>
      <c r="C135" s="295" t="s">
        <v>6414</v>
      </c>
      <c r="D135" s="327" t="s">
        <v>6068</v>
      </c>
      <c r="E135" s="506"/>
      <c r="F135" s="327" t="s">
        <v>6141</v>
      </c>
      <c r="G135" s="327" t="s">
        <v>6215</v>
      </c>
      <c r="H135" s="730" t="s">
        <v>6415</v>
      </c>
      <c r="I135" s="161"/>
      <c r="J135" s="327"/>
      <c r="K135" s="327"/>
      <c r="L135" s="327">
        <v>1.0</v>
      </c>
      <c r="M135" s="327">
        <v>1.0</v>
      </c>
      <c r="N135" s="153">
        <v>30.0</v>
      </c>
      <c r="O135" s="153">
        <v>30.0</v>
      </c>
      <c r="P135" s="727" t="s">
        <v>3628</v>
      </c>
      <c r="Q135" s="1"/>
      <c r="R135" s="1"/>
      <c r="S135" s="1"/>
      <c r="T135" s="1"/>
      <c r="U135" s="1"/>
      <c r="V135" s="1"/>
      <c r="W135" s="1"/>
      <c r="X135" s="1"/>
      <c r="Y135" s="1"/>
      <c r="Z135" s="1"/>
    </row>
    <row r="136" ht="11.25" customHeight="1">
      <c r="A136" s="295" t="s">
        <v>3628</v>
      </c>
      <c r="B136" s="160" t="s">
        <v>5467</v>
      </c>
      <c r="C136" s="295" t="s">
        <v>6416</v>
      </c>
      <c r="D136" s="327" t="s">
        <v>6417</v>
      </c>
      <c r="E136" s="506"/>
      <c r="F136" s="327" t="s">
        <v>6141</v>
      </c>
      <c r="G136" s="327" t="s">
        <v>6299</v>
      </c>
      <c r="H136" s="730" t="s">
        <v>6418</v>
      </c>
      <c r="I136" s="161"/>
      <c r="J136" s="327"/>
      <c r="K136" s="327">
        <v>2.0</v>
      </c>
      <c r="L136" s="327">
        <v>2.0</v>
      </c>
      <c r="M136" s="327">
        <v>3.0</v>
      </c>
      <c r="N136" s="153">
        <v>30.0</v>
      </c>
      <c r="O136" s="153">
        <v>15.0</v>
      </c>
      <c r="P136" s="727" t="s">
        <v>3628</v>
      </c>
      <c r="Q136" s="1"/>
      <c r="R136" s="1"/>
      <c r="S136" s="1"/>
      <c r="T136" s="1"/>
      <c r="U136" s="1"/>
      <c r="V136" s="1"/>
      <c r="W136" s="1"/>
      <c r="X136" s="1"/>
      <c r="Y136" s="1"/>
      <c r="Z136" s="1"/>
    </row>
    <row r="137" ht="11.25" customHeight="1">
      <c r="A137" s="306" t="s">
        <v>6419</v>
      </c>
      <c r="B137" s="542" t="s">
        <v>5467</v>
      </c>
      <c r="C137" s="295" t="s">
        <v>6420</v>
      </c>
      <c r="D137" s="327" t="s">
        <v>6059</v>
      </c>
      <c r="E137" s="327" t="s">
        <v>6421</v>
      </c>
      <c r="F137" s="327" t="s">
        <v>6422</v>
      </c>
      <c r="G137" s="327" t="s">
        <v>6423</v>
      </c>
      <c r="H137" s="705" t="s">
        <v>6424</v>
      </c>
      <c r="I137" s="160" t="s">
        <v>6421</v>
      </c>
      <c r="J137" s="564" t="s">
        <v>6425</v>
      </c>
      <c r="K137" s="160"/>
      <c r="L137" s="160"/>
      <c r="M137" s="160"/>
      <c r="N137" s="102">
        <v>100.0</v>
      </c>
      <c r="O137" s="102">
        <v>100.0</v>
      </c>
      <c r="P137" s="223" t="s">
        <v>90</v>
      </c>
      <c r="Q137" s="1"/>
      <c r="R137" s="1"/>
      <c r="S137" s="1"/>
      <c r="T137" s="1"/>
      <c r="U137" s="1"/>
      <c r="V137" s="1"/>
      <c r="W137" s="1"/>
      <c r="X137" s="1"/>
      <c r="Y137" s="1"/>
      <c r="Z137" s="1"/>
    </row>
    <row r="138" ht="11.25" customHeight="1">
      <c r="A138" s="295" t="s">
        <v>6419</v>
      </c>
      <c r="B138" s="160" t="s">
        <v>5467</v>
      </c>
      <c r="C138" s="295" t="s">
        <v>6420</v>
      </c>
      <c r="D138" s="327" t="s">
        <v>6059</v>
      </c>
      <c r="E138" s="327" t="s">
        <v>6426</v>
      </c>
      <c r="F138" s="327" t="s">
        <v>6422</v>
      </c>
      <c r="G138" s="327" t="s">
        <v>6423</v>
      </c>
      <c r="H138" s="295" t="s">
        <v>6424</v>
      </c>
      <c r="I138" s="160"/>
      <c r="J138" s="564" t="s">
        <v>6425</v>
      </c>
      <c r="K138" s="160">
        <v>1.0</v>
      </c>
      <c r="L138" s="160">
        <v>1.0</v>
      </c>
      <c r="M138" s="160">
        <v>1.0</v>
      </c>
      <c r="N138" s="102">
        <v>20.0</v>
      </c>
      <c r="O138" s="102">
        <v>20.0</v>
      </c>
      <c r="P138" s="223" t="s">
        <v>90</v>
      </c>
      <c r="Q138" s="1"/>
      <c r="R138" s="1"/>
      <c r="S138" s="1"/>
      <c r="T138" s="1"/>
      <c r="U138" s="1"/>
      <c r="V138" s="1"/>
      <c r="W138" s="1"/>
      <c r="X138" s="1"/>
      <c r="Y138" s="1"/>
      <c r="Z138" s="1"/>
    </row>
    <row r="139" ht="11.25" customHeight="1">
      <c r="A139" s="295" t="s">
        <v>91</v>
      </c>
      <c r="B139" s="160" t="s">
        <v>81</v>
      </c>
      <c r="C139" s="295"/>
      <c r="D139" s="327" t="s">
        <v>6068</v>
      </c>
      <c r="E139" s="327" t="s">
        <v>6054</v>
      </c>
      <c r="F139" s="327" t="s">
        <v>6141</v>
      </c>
      <c r="G139" s="327"/>
      <c r="H139" s="703" t="s">
        <v>6360</v>
      </c>
      <c r="I139" s="160"/>
      <c r="J139" s="564" t="s">
        <v>6427</v>
      </c>
      <c r="K139" s="160">
        <v>1.0</v>
      </c>
      <c r="L139" s="160">
        <v>1.0</v>
      </c>
      <c r="M139" s="160">
        <v>1.0</v>
      </c>
      <c r="N139" s="102">
        <v>30.0</v>
      </c>
      <c r="O139" s="102">
        <v>30.0</v>
      </c>
      <c r="P139" s="223" t="s">
        <v>91</v>
      </c>
      <c r="Q139" s="1"/>
      <c r="R139" s="1"/>
      <c r="S139" s="1"/>
      <c r="T139" s="1"/>
      <c r="U139" s="1"/>
      <c r="V139" s="1"/>
      <c r="W139" s="1"/>
      <c r="X139" s="1"/>
      <c r="Y139" s="1"/>
      <c r="Z139" s="1"/>
    </row>
    <row r="140" ht="11.25" customHeight="1">
      <c r="A140" s="295" t="s">
        <v>91</v>
      </c>
      <c r="B140" s="160" t="s">
        <v>81</v>
      </c>
      <c r="C140" s="295"/>
      <c r="D140" s="327" t="s">
        <v>6068</v>
      </c>
      <c r="E140" s="327" t="s">
        <v>6054</v>
      </c>
      <c r="F140" s="327" t="s">
        <v>6141</v>
      </c>
      <c r="G140" s="327"/>
      <c r="H140" s="705" t="s">
        <v>6360</v>
      </c>
      <c r="I140" s="160"/>
      <c r="J140" s="564" t="s">
        <v>6428</v>
      </c>
      <c r="K140" s="160">
        <v>1.0</v>
      </c>
      <c r="L140" s="160">
        <v>1.0</v>
      </c>
      <c r="M140" s="160">
        <v>1.0</v>
      </c>
      <c r="N140" s="102">
        <v>30.0</v>
      </c>
      <c r="O140" s="102">
        <v>30.0</v>
      </c>
      <c r="P140" s="223" t="s">
        <v>91</v>
      </c>
      <c r="Q140" s="1"/>
      <c r="R140" s="1"/>
      <c r="S140" s="1"/>
      <c r="T140" s="1"/>
      <c r="U140" s="1"/>
      <c r="V140" s="1"/>
      <c r="W140" s="1"/>
      <c r="X140" s="1"/>
      <c r="Y140" s="1"/>
      <c r="Z140" s="1"/>
    </row>
    <row r="141" ht="11.25" customHeight="1">
      <c r="A141" s="295" t="s">
        <v>6429</v>
      </c>
      <c r="B141" s="160" t="s">
        <v>81</v>
      </c>
      <c r="C141" s="295" t="s">
        <v>6430</v>
      </c>
      <c r="D141" s="327" t="s">
        <v>6068</v>
      </c>
      <c r="E141" s="327" t="s">
        <v>6176</v>
      </c>
      <c r="F141" s="327" t="s">
        <v>6431</v>
      </c>
      <c r="G141" s="327" t="s">
        <v>6215</v>
      </c>
      <c r="H141" s="705" t="s">
        <v>6432</v>
      </c>
      <c r="I141" s="160" t="s">
        <v>6433</v>
      </c>
      <c r="J141" s="564" t="s">
        <v>6434</v>
      </c>
      <c r="K141" s="160"/>
      <c r="L141" s="160"/>
      <c r="M141" s="160"/>
      <c r="N141" s="102" t="s">
        <v>5552</v>
      </c>
      <c r="O141" s="102">
        <v>75.0</v>
      </c>
      <c r="P141" s="223" t="s">
        <v>85</v>
      </c>
      <c r="Q141" s="1"/>
      <c r="R141" s="1"/>
      <c r="S141" s="1"/>
      <c r="T141" s="1"/>
      <c r="U141" s="1"/>
      <c r="V141" s="1"/>
      <c r="W141" s="1"/>
      <c r="X141" s="1"/>
      <c r="Y141" s="1"/>
      <c r="Z141" s="1"/>
    </row>
    <row r="142" ht="11.25" customHeight="1">
      <c r="A142" s="295" t="s">
        <v>6429</v>
      </c>
      <c r="B142" s="160" t="s">
        <v>81</v>
      </c>
      <c r="C142" s="295" t="s">
        <v>6435</v>
      </c>
      <c r="D142" s="327" t="s">
        <v>6068</v>
      </c>
      <c r="E142" s="327" t="s">
        <v>6176</v>
      </c>
      <c r="F142" s="327" t="s">
        <v>6436</v>
      </c>
      <c r="G142" s="327" t="s">
        <v>6215</v>
      </c>
      <c r="H142" s="705" t="s">
        <v>6366</v>
      </c>
      <c r="I142" s="160" t="s">
        <v>6433</v>
      </c>
      <c r="J142" s="564" t="s">
        <v>6437</v>
      </c>
      <c r="K142" s="160"/>
      <c r="L142" s="160"/>
      <c r="M142" s="160"/>
      <c r="N142" s="102" t="s">
        <v>5552</v>
      </c>
      <c r="O142" s="102">
        <v>75.0</v>
      </c>
      <c r="P142" s="223" t="s">
        <v>85</v>
      </c>
      <c r="Q142" s="1"/>
      <c r="R142" s="1"/>
      <c r="S142" s="1"/>
      <c r="T142" s="1"/>
      <c r="U142" s="1"/>
      <c r="V142" s="1"/>
      <c r="W142" s="1"/>
      <c r="X142" s="1"/>
      <c r="Y142" s="1"/>
      <c r="Z142" s="1"/>
    </row>
    <row r="143" ht="11.25" customHeight="1">
      <c r="A143" s="295" t="s">
        <v>6429</v>
      </c>
      <c r="B143" s="160" t="s">
        <v>81</v>
      </c>
      <c r="C143" s="295" t="s">
        <v>6438</v>
      </c>
      <c r="D143" s="327" t="s">
        <v>6068</v>
      </c>
      <c r="E143" s="327" t="s">
        <v>6439</v>
      </c>
      <c r="F143" s="327" t="s">
        <v>6436</v>
      </c>
      <c r="G143" s="327" t="s">
        <v>6215</v>
      </c>
      <c r="H143" s="705" t="s">
        <v>6366</v>
      </c>
      <c r="I143" s="160"/>
      <c r="J143" s="564" t="s">
        <v>6437</v>
      </c>
      <c r="K143" s="160">
        <v>1.0</v>
      </c>
      <c r="L143" s="160">
        <v>1.0</v>
      </c>
      <c r="M143" s="160">
        <v>1.0</v>
      </c>
      <c r="N143" s="102" t="s">
        <v>6440</v>
      </c>
      <c r="O143" s="102">
        <v>45.0</v>
      </c>
      <c r="P143" s="223" t="s">
        <v>85</v>
      </c>
      <c r="Q143" s="1"/>
      <c r="R143" s="1"/>
      <c r="S143" s="1"/>
      <c r="T143" s="1"/>
      <c r="U143" s="1"/>
      <c r="V143" s="1"/>
      <c r="W143" s="1"/>
      <c r="X143" s="1"/>
      <c r="Y143" s="1"/>
      <c r="Z143" s="1"/>
    </row>
    <row r="144" ht="11.25" customHeight="1">
      <c r="A144" s="295" t="s">
        <v>6429</v>
      </c>
      <c r="B144" s="160" t="s">
        <v>81</v>
      </c>
      <c r="C144" s="295" t="s">
        <v>6441</v>
      </c>
      <c r="D144" s="327" t="s">
        <v>6068</v>
      </c>
      <c r="E144" s="327" t="s">
        <v>6176</v>
      </c>
      <c r="F144" s="327" t="s">
        <v>6098</v>
      </c>
      <c r="G144" s="327" t="s">
        <v>6215</v>
      </c>
      <c r="H144" s="705" t="s">
        <v>6442</v>
      </c>
      <c r="I144" s="160" t="s">
        <v>6443</v>
      </c>
      <c r="J144" s="564" t="s">
        <v>6427</v>
      </c>
      <c r="K144" s="160"/>
      <c r="L144" s="160"/>
      <c r="M144" s="160"/>
      <c r="N144" s="102">
        <v>50.0</v>
      </c>
      <c r="O144" s="102">
        <v>50.0</v>
      </c>
      <c r="P144" s="223" t="s">
        <v>85</v>
      </c>
      <c r="Q144" s="1"/>
      <c r="R144" s="1"/>
      <c r="S144" s="1"/>
      <c r="T144" s="1"/>
      <c r="U144" s="1"/>
      <c r="V144" s="1"/>
      <c r="W144" s="1"/>
      <c r="X144" s="1"/>
      <c r="Y144" s="1"/>
      <c r="Z144" s="1"/>
    </row>
    <row r="145" ht="11.25" customHeight="1">
      <c r="A145" s="295" t="s">
        <v>6429</v>
      </c>
      <c r="B145" s="160" t="s">
        <v>81</v>
      </c>
      <c r="C145" s="295" t="s">
        <v>6444</v>
      </c>
      <c r="D145" s="327" t="s">
        <v>6068</v>
      </c>
      <c r="E145" s="327" t="s">
        <v>6054</v>
      </c>
      <c r="F145" s="327" t="s">
        <v>6098</v>
      </c>
      <c r="G145" s="327" t="s">
        <v>6215</v>
      </c>
      <c r="H145" s="705" t="s">
        <v>6360</v>
      </c>
      <c r="I145" s="160"/>
      <c r="J145" s="564" t="s">
        <v>6427</v>
      </c>
      <c r="K145" s="160">
        <v>1.0</v>
      </c>
      <c r="L145" s="160">
        <v>1.0</v>
      </c>
      <c r="M145" s="160">
        <v>1.0</v>
      </c>
      <c r="N145" s="102">
        <v>30.0</v>
      </c>
      <c r="O145" s="102">
        <v>30.0</v>
      </c>
      <c r="P145" s="223" t="s">
        <v>85</v>
      </c>
      <c r="Q145" s="1"/>
      <c r="R145" s="1"/>
      <c r="S145" s="1"/>
      <c r="T145" s="1"/>
      <c r="U145" s="1"/>
      <c r="V145" s="1"/>
      <c r="W145" s="1"/>
      <c r="X145" s="1"/>
      <c r="Y145" s="1"/>
      <c r="Z145" s="1"/>
    </row>
    <row r="146" ht="11.25" customHeight="1">
      <c r="A146" s="295" t="s">
        <v>6429</v>
      </c>
      <c r="B146" s="160" t="s">
        <v>81</v>
      </c>
      <c r="C146" s="295" t="s">
        <v>6445</v>
      </c>
      <c r="D146" s="327" t="s">
        <v>6068</v>
      </c>
      <c r="E146" s="327" t="s">
        <v>6054</v>
      </c>
      <c r="F146" s="327" t="s">
        <v>6098</v>
      </c>
      <c r="G146" s="327" t="s">
        <v>6215</v>
      </c>
      <c r="H146" s="705" t="s">
        <v>6360</v>
      </c>
      <c r="I146" s="160"/>
      <c r="J146" s="564" t="s">
        <v>6427</v>
      </c>
      <c r="K146" s="160">
        <v>1.0</v>
      </c>
      <c r="L146" s="160">
        <v>1.0</v>
      </c>
      <c r="M146" s="160">
        <v>1.0</v>
      </c>
      <c r="N146" s="102">
        <v>30.0</v>
      </c>
      <c r="O146" s="102">
        <v>30.0</v>
      </c>
      <c r="P146" s="223" t="s">
        <v>85</v>
      </c>
      <c r="Q146" s="1"/>
      <c r="R146" s="1"/>
      <c r="S146" s="1"/>
      <c r="T146" s="1"/>
      <c r="U146" s="1"/>
      <c r="V146" s="1"/>
      <c r="W146" s="1"/>
      <c r="X146" s="1"/>
      <c r="Y146" s="1"/>
      <c r="Z146" s="1"/>
    </row>
    <row r="147" ht="11.25" customHeight="1">
      <c r="A147" s="295" t="s">
        <v>6429</v>
      </c>
      <c r="B147" s="160" t="s">
        <v>81</v>
      </c>
      <c r="C147" s="295" t="s">
        <v>6446</v>
      </c>
      <c r="D147" s="327" t="s">
        <v>6068</v>
      </c>
      <c r="E147" s="327" t="s">
        <v>6054</v>
      </c>
      <c r="F147" s="327" t="s">
        <v>6098</v>
      </c>
      <c r="G147" s="327" t="s">
        <v>6215</v>
      </c>
      <c r="H147" s="705" t="s">
        <v>6360</v>
      </c>
      <c r="I147" s="160"/>
      <c r="J147" s="564" t="s">
        <v>6427</v>
      </c>
      <c r="K147" s="160">
        <v>1.0</v>
      </c>
      <c r="L147" s="160">
        <v>1.0</v>
      </c>
      <c r="M147" s="160">
        <v>1.0</v>
      </c>
      <c r="N147" s="102">
        <v>30.0</v>
      </c>
      <c r="O147" s="102">
        <v>30.0</v>
      </c>
      <c r="P147" s="223" t="s">
        <v>85</v>
      </c>
      <c r="Q147" s="1"/>
      <c r="R147" s="1"/>
      <c r="S147" s="1"/>
      <c r="T147" s="1"/>
      <c r="U147" s="1"/>
      <c r="V147" s="1"/>
      <c r="W147" s="1"/>
      <c r="X147" s="1"/>
      <c r="Y147" s="1"/>
      <c r="Z147" s="1"/>
    </row>
    <row r="148" ht="11.25" customHeight="1">
      <c r="A148" s="295" t="s">
        <v>6429</v>
      </c>
      <c r="B148" s="160" t="s">
        <v>81</v>
      </c>
      <c r="C148" s="295" t="s">
        <v>6447</v>
      </c>
      <c r="D148" s="327" t="s">
        <v>6068</v>
      </c>
      <c r="E148" s="327" t="s">
        <v>6054</v>
      </c>
      <c r="F148" s="327" t="s">
        <v>6098</v>
      </c>
      <c r="G148" s="327" t="s">
        <v>6215</v>
      </c>
      <c r="H148" s="705" t="s">
        <v>6448</v>
      </c>
      <c r="I148" s="160"/>
      <c r="J148" s="564" t="s">
        <v>6427</v>
      </c>
      <c r="K148" s="160">
        <v>1.0</v>
      </c>
      <c r="L148" s="160">
        <v>1.0</v>
      </c>
      <c r="M148" s="160">
        <v>1.0</v>
      </c>
      <c r="N148" s="102">
        <v>30.0</v>
      </c>
      <c r="O148" s="102">
        <v>30.0</v>
      </c>
      <c r="P148" s="223" t="s">
        <v>85</v>
      </c>
      <c r="Q148" s="1"/>
      <c r="R148" s="1"/>
      <c r="S148" s="1"/>
      <c r="T148" s="1"/>
      <c r="U148" s="1"/>
      <c r="V148" s="1"/>
      <c r="W148" s="1"/>
      <c r="X148" s="1"/>
      <c r="Y148" s="1"/>
      <c r="Z148" s="1"/>
    </row>
    <row r="149" ht="11.25" customHeight="1">
      <c r="A149" s="295" t="s">
        <v>6429</v>
      </c>
      <c r="B149" s="160" t="s">
        <v>81</v>
      </c>
      <c r="C149" s="295" t="s">
        <v>6449</v>
      </c>
      <c r="D149" s="327" t="s">
        <v>6068</v>
      </c>
      <c r="E149" s="327" t="s">
        <v>6176</v>
      </c>
      <c r="F149" s="327" t="s">
        <v>6098</v>
      </c>
      <c r="G149" s="327" t="s">
        <v>6215</v>
      </c>
      <c r="H149" s="705" t="s">
        <v>6450</v>
      </c>
      <c r="I149" s="160" t="s">
        <v>6443</v>
      </c>
      <c r="J149" s="564" t="s">
        <v>6451</v>
      </c>
      <c r="K149" s="160"/>
      <c r="L149" s="160"/>
      <c r="M149" s="160"/>
      <c r="N149" s="102">
        <v>50.0</v>
      </c>
      <c r="O149" s="102">
        <v>50.0</v>
      </c>
      <c r="P149" s="223" t="s">
        <v>85</v>
      </c>
      <c r="Q149" s="1"/>
      <c r="R149" s="1"/>
      <c r="S149" s="1"/>
      <c r="T149" s="1"/>
      <c r="U149" s="1"/>
      <c r="V149" s="1"/>
      <c r="W149" s="1"/>
      <c r="X149" s="1"/>
      <c r="Y149" s="1"/>
      <c r="Z149" s="1"/>
    </row>
    <row r="150" ht="11.25" customHeight="1">
      <c r="A150" s="295" t="s">
        <v>6429</v>
      </c>
      <c r="B150" s="160" t="s">
        <v>81</v>
      </c>
      <c r="C150" s="295" t="s">
        <v>6452</v>
      </c>
      <c r="D150" s="327" t="s">
        <v>6068</v>
      </c>
      <c r="E150" s="327" t="s">
        <v>6054</v>
      </c>
      <c r="F150" s="327" t="s">
        <v>6098</v>
      </c>
      <c r="G150" s="327" t="s">
        <v>6215</v>
      </c>
      <c r="H150" s="705" t="s">
        <v>6453</v>
      </c>
      <c r="I150" s="160" t="s">
        <v>6443</v>
      </c>
      <c r="J150" s="564" t="s">
        <v>6451</v>
      </c>
      <c r="K150" s="160"/>
      <c r="L150" s="160"/>
      <c r="M150" s="160"/>
      <c r="N150" s="102">
        <v>30.0</v>
      </c>
      <c r="O150" s="102">
        <v>30.0</v>
      </c>
      <c r="P150" s="223" t="s">
        <v>85</v>
      </c>
      <c r="Q150" s="1"/>
      <c r="R150" s="1"/>
      <c r="S150" s="1"/>
      <c r="T150" s="1"/>
      <c r="U150" s="1"/>
      <c r="V150" s="1"/>
      <c r="W150" s="1"/>
      <c r="X150" s="1"/>
      <c r="Y150" s="1"/>
      <c r="Z150" s="1"/>
    </row>
    <row r="151" ht="11.25" customHeight="1">
      <c r="A151" s="295" t="s">
        <v>6429</v>
      </c>
      <c r="B151" s="160" t="s">
        <v>81</v>
      </c>
      <c r="C151" s="295" t="s">
        <v>6454</v>
      </c>
      <c r="D151" s="327" t="s">
        <v>6068</v>
      </c>
      <c r="E151" s="327" t="s">
        <v>6054</v>
      </c>
      <c r="F151" s="327" t="s">
        <v>6098</v>
      </c>
      <c r="G151" s="327" t="s">
        <v>6215</v>
      </c>
      <c r="H151" s="705" t="s">
        <v>6453</v>
      </c>
      <c r="I151" s="160" t="s">
        <v>6443</v>
      </c>
      <c r="J151" s="564" t="s">
        <v>6451</v>
      </c>
      <c r="K151" s="160"/>
      <c r="L151" s="160"/>
      <c r="M151" s="160"/>
      <c r="N151" s="102">
        <v>30.0</v>
      </c>
      <c r="O151" s="102">
        <v>30.0</v>
      </c>
      <c r="P151" s="223" t="s">
        <v>85</v>
      </c>
      <c r="Q151" s="1"/>
      <c r="R151" s="1"/>
      <c r="S151" s="1"/>
      <c r="T151" s="1"/>
      <c r="U151" s="1"/>
      <c r="V151" s="1"/>
      <c r="W151" s="1"/>
      <c r="X151" s="1"/>
      <c r="Y151" s="1"/>
      <c r="Z151" s="1"/>
    </row>
    <row r="152" ht="11.25" customHeight="1">
      <c r="A152" s="295" t="s">
        <v>6455</v>
      </c>
      <c r="B152" s="145" t="s">
        <v>81</v>
      </c>
      <c r="C152" s="297" t="s">
        <v>6456</v>
      </c>
      <c r="D152" s="145" t="s">
        <v>6053</v>
      </c>
      <c r="E152" s="145" t="s">
        <v>6421</v>
      </c>
      <c r="F152" s="327" t="s">
        <v>6457</v>
      </c>
      <c r="G152" s="327" t="s">
        <v>6299</v>
      </c>
      <c r="H152" s="705" t="s">
        <v>6458</v>
      </c>
      <c r="I152" s="160" t="s">
        <v>6421</v>
      </c>
      <c r="J152" s="731" t="s">
        <v>6459</v>
      </c>
      <c r="K152" s="160"/>
      <c r="L152" s="160"/>
      <c r="M152" s="160"/>
      <c r="N152" s="102" t="s">
        <v>6460</v>
      </c>
      <c r="O152" s="102">
        <v>400.0</v>
      </c>
      <c r="P152" s="223" t="s">
        <v>82</v>
      </c>
      <c r="Q152" s="1"/>
      <c r="R152" s="1"/>
      <c r="S152" s="1"/>
      <c r="T152" s="1"/>
      <c r="U152" s="1"/>
      <c r="V152" s="1"/>
      <c r="W152" s="1"/>
      <c r="X152" s="1"/>
      <c r="Y152" s="1"/>
      <c r="Z152" s="1"/>
    </row>
    <row r="153" ht="11.25" customHeight="1">
      <c r="A153" s="295" t="s">
        <v>6461</v>
      </c>
      <c r="B153" s="160" t="s">
        <v>81</v>
      </c>
      <c r="C153" s="295" t="s">
        <v>6462</v>
      </c>
      <c r="D153" s="327" t="s">
        <v>6463</v>
      </c>
      <c r="E153" s="327" t="s">
        <v>6134</v>
      </c>
      <c r="F153" s="327" t="s">
        <v>6464</v>
      </c>
      <c r="G153" s="327"/>
      <c r="H153" s="703" t="s">
        <v>6282</v>
      </c>
      <c r="I153" s="160" t="s">
        <v>6050</v>
      </c>
      <c r="J153" s="709">
        <v>45443.0</v>
      </c>
      <c r="K153" s="160"/>
      <c r="L153" s="160"/>
      <c r="M153" s="160"/>
      <c r="N153" s="102">
        <v>50.0</v>
      </c>
      <c r="O153" s="102">
        <v>75.0</v>
      </c>
      <c r="P153" s="223" t="s">
        <v>93</v>
      </c>
      <c r="Q153" s="1"/>
      <c r="R153" s="1"/>
      <c r="S153" s="1"/>
      <c r="T153" s="1"/>
      <c r="U153" s="1"/>
      <c r="V153" s="1"/>
      <c r="W153" s="1"/>
      <c r="X153" s="1"/>
      <c r="Y153" s="1"/>
      <c r="Z153" s="1"/>
    </row>
    <row r="154" ht="11.25" customHeight="1">
      <c r="A154" s="295" t="s">
        <v>6465</v>
      </c>
      <c r="B154" s="160" t="s">
        <v>81</v>
      </c>
      <c r="C154" s="295" t="s">
        <v>6466</v>
      </c>
      <c r="D154" s="327" t="s">
        <v>6124</v>
      </c>
      <c r="E154" s="327" t="s">
        <v>6134</v>
      </c>
      <c r="F154" s="327" t="s">
        <v>6467</v>
      </c>
      <c r="G154" s="327" t="s">
        <v>6468</v>
      </c>
      <c r="H154" s="703" t="s">
        <v>6469</v>
      </c>
      <c r="I154" s="160" t="s">
        <v>6470</v>
      </c>
      <c r="J154" s="564" t="s">
        <v>6471</v>
      </c>
      <c r="K154" s="160">
        <v>1.0</v>
      </c>
      <c r="L154" s="160">
        <v>1.0</v>
      </c>
      <c r="M154" s="160">
        <v>1.0</v>
      </c>
      <c r="N154" s="102">
        <v>50.0</v>
      </c>
      <c r="O154" s="102">
        <v>100.0</v>
      </c>
      <c r="P154" s="223" t="s">
        <v>94</v>
      </c>
      <c r="Q154" s="1"/>
      <c r="R154" s="1"/>
      <c r="S154" s="1"/>
      <c r="T154" s="1"/>
      <c r="U154" s="1"/>
      <c r="V154" s="1"/>
      <c r="W154" s="1"/>
      <c r="X154" s="1"/>
      <c r="Y154" s="1"/>
      <c r="Z154" s="1"/>
    </row>
    <row r="155" ht="11.25" customHeight="1">
      <c r="A155" s="295" t="s">
        <v>3638</v>
      </c>
      <c r="B155" s="160" t="s">
        <v>81</v>
      </c>
      <c r="C155" s="295" t="s">
        <v>6472</v>
      </c>
      <c r="D155" s="327" t="s">
        <v>6124</v>
      </c>
      <c r="E155" s="327" t="s">
        <v>6134</v>
      </c>
      <c r="F155" s="327" t="s">
        <v>6199</v>
      </c>
      <c r="G155" s="327" t="s">
        <v>6299</v>
      </c>
      <c r="H155" s="703" t="s">
        <v>6473</v>
      </c>
      <c r="I155" s="160" t="s">
        <v>6421</v>
      </c>
      <c r="J155" s="564" t="s">
        <v>6474</v>
      </c>
      <c r="K155" s="160"/>
      <c r="L155" s="160"/>
      <c r="M155" s="160"/>
      <c r="N155" s="732" t="s">
        <v>6475</v>
      </c>
      <c r="O155" s="102">
        <v>300.0</v>
      </c>
      <c r="P155" s="223" t="s">
        <v>87</v>
      </c>
      <c r="Q155" s="1"/>
      <c r="R155" s="1"/>
      <c r="S155" s="1"/>
      <c r="T155" s="1"/>
      <c r="U155" s="1"/>
      <c r="V155" s="1"/>
      <c r="W155" s="1"/>
      <c r="X155" s="1"/>
      <c r="Y155" s="1"/>
      <c r="Z155" s="1"/>
    </row>
    <row r="156" ht="11.25" customHeight="1">
      <c r="A156" s="295" t="s">
        <v>3638</v>
      </c>
      <c r="B156" s="160" t="s">
        <v>81</v>
      </c>
      <c r="C156" s="295" t="s">
        <v>6476</v>
      </c>
      <c r="D156" s="327" t="s">
        <v>6124</v>
      </c>
      <c r="E156" s="327" t="s">
        <v>6477</v>
      </c>
      <c r="F156" s="327" t="s">
        <v>6199</v>
      </c>
      <c r="G156" s="327" t="s">
        <v>6299</v>
      </c>
      <c r="H156" s="703" t="s">
        <v>6473</v>
      </c>
      <c r="I156" s="160" t="s">
        <v>6478</v>
      </c>
      <c r="J156" s="564" t="s">
        <v>6474</v>
      </c>
      <c r="K156" s="160"/>
      <c r="L156" s="160"/>
      <c r="M156" s="160"/>
      <c r="N156" s="732">
        <v>30.0</v>
      </c>
      <c r="O156" s="102">
        <v>30.0</v>
      </c>
      <c r="P156" s="223" t="s">
        <v>87</v>
      </c>
      <c r="Q156" s="1"/>
      <c r="R156" s="1"/>
      <c r="S156" s="1"/>
      <c r="T156" s="1"/>
      <c r="U156" s="1"/>
      <c r="V156" s="1"/>
      <c r="W156" s="1"/>
      <c r="X156" s="1"/>
      <c r="Y156" s="1"/>
      <c r="Z156" s="1"/>
    </row>
    <row r="157" ht="11.25" customHeight="1">
      <c r="A157" s="295" t="s">
        <v>3638</v>
      </c>
      <c r="B157" s="160" t="s">
        <v>81</v>
      </c>
      <c r="C157" s="295" t="s">
        <v>6479</v>
      </c>
      <c r="D157" s="327" t="s">
        <v>6124</v>
      </c>
      <c r="E157" s="327" t="s">
        <v>6477</v>
      </c>
      <c r="F157" s="327" t="s">
        <v>6199</v>
      </c>
      <c r="G157" s="327" t="s">
        <v>6299</v>
      </c>
      <c r="H157" s="703" t="s">
        <v>6473</v>
      </c>
      <c r="I157" s="160" t="s">
        <v>6478</v>
      </c>
      <c r="J157" s="564" t="s">
        <v>6474</v>
      </c>
      <c r="K157" s="160"/>
      <c r="L157" s="160"/>
      <c r="M157" s="160"/>
      <c r="N157" s="732">
        <v>30.0</v>
      </c>
      <c r="O157" s="102">
        <v>30.0</v>
      </c>
      <c r="P157" s="223" t="s">
        <v>87</v>
      </c>
      <c r="Q157" s="1"/>
      <c r="R157" s="1"/>
      <c r="S157" s="1"/>
      <c r="T157" s="1"/>
      <c r="U157" s="1"/>
      <c r="V157" s="1"/>
      <c r="W157" s="1"/>
      <c r="X157" s="1"/>
      <c r="Y157" s="1"/>
      <c r="Z157" s="1"/>
    </row>
    <row r="158" ht="11.25" customHeight="1">
      <c r="A158" s="295" t="s">
        <v>3638</v>
      </c>
      <c r="B158" s="160" t="s">
        <v>81</v>
      </c>
      <c r="C158" s="295" t="s">
        <v>6480</v>
      </c>
      <c r="D158" s="327" t="s">
        <v>6124</v>
      </c>
      <c r="E158" s="327" t="s">
        <v>6477</v>
      </c>
      <c r="F158" s="327" t="s">
        <v>6199</v>
      </c>
      <c r="G158" s="327" t="s">
        <v>6299</v>
      </c>
      <c r="H158" s="703" t="s">
        <v>6473</v>
      </c>
      <c r="I158" s="160" t="s">
        <v>6478</v>
      </c>
      <c r="J158" s="564" t="s">
        <v>6474</v>
      </c>
      <c r="K158" s="160"/>
      <c r="L158" s="160"/>
      <c r="M158" s="160"/>
      <c r="N158" s="732">
        <v>30.0</v>
      </c>
      <c r="O158" s="102">
        <v>30.0</v>
      </c>
      <c r="P158" s="223" t="s">
        <v>87</v>
      </c>
      <c r="Q158" s="1"/>
      <c r="R158" s="1"/>
      <c r="S158" s="1"/>
      <c r="T158" s="1"/>
      <c r="U158" s="1"/>
      <c r="V158" s="1"/>
      <c r="W158" s="1"/>
      <c r="X158" s="1"/>
      <c r="Y158" s="1"/>
      <c r="Z158" s="1"/>
    </row>
    <row r="159" ht="11.25" customHeight="1">
      <c r="A159" s="295" t="s">
        <v>3638</v>
      </c>
      <c r="B159" s="160" t="s">
        <v>81</v>
      </c>
      <c r="C159" s="295" t="s">
        <v>6481</v>
      </c>
      <c r="D159" s="327" t="s">
        <v>6124</v>
      </c>
      <c r="E159" s="327" t="s">
        <v>6477</v>
      </c>
      <c r="F159" s="327" t="s">
        <v>6199</v>
      </c>
      <c r="G159" s="327" t="s">
        <v>6299</v>
      </c>
      <c r="H159" s="703" t="s">
        <v>6473</v>
      </c>
      <c r="I159" s="160" t="s">
        <v>6478</v>
      </c>
      <c r="J159" s="564" t="s">
        <v>6474</v>
      </c>
      <c r="K159" s="160"/>
      <c r="L159" s="160"/>
      <c r="M159" s="160"/>
      <c r="N159" s="732">
        <v>30.0</v>
      </c>
      <c r="O159" s="102">
        <v>30.0</v>
      </c>
      <c r="P159" s="223" t="s">
        <v>87</v>
      </c>
      <c r="Q159" s="1"/>
      <c r="R159" s="1"/>
      <c r="S159" s="1"/>
      <c r="T159" s="1"/>
      <c r="U159" s="1"/>
      <c r="V159" s="1"/>
      <c r="W159" s="1"/>
      <c r="X159" s="1"/>
      <c r="Y159" s="1"/>
      <c r="Z159" s="1"/>
    </row>
    <row r="160" ht="11.25" customHeight="1">
      <c r="A160" s="295" t="s">
        <v>3638</v>
      </c>
      <c r="B160" s="160" t="s">
        <v>81</v>
      </c>
      <c r="C160" s="295" t="s">
        <v>6482</v>
      </c>
      <c r="D160" s="327" t="s">
        <v>6068</v>
      </c>
      <c r="E160" s="327" t="s">
        <v>6118</v>
      </c>
      <c r="F160" s="327" t="s">
        <v>6199</v>
      </c>
      <c r="G160" s="327" t="s">
        <v>6215</v>
      </c>
      <c r="H160" s="703" t="s">
        <v>6397</v>
      </c>
      <c r="I160" s="327" t="s">
        <v>6118</v>
      </c>
      <c r="J160" s="564" t="s">
        <v>6386</v>
      </c>
      <c r="K160" s="160"/>
      <c r="L160" s="160"/>
      <c r="M160" s="160"/>
      <c r="N160" s="102" t="s">
        <v>6483</v>
      </c>
      <c r="O160" s="102">
        <v>75.0</v>
      </c>
      <c r="P160" s="223" t="s">
        <v>87</v>
      </c>
      <c r="Q160" s="1"/>
      <c r="R160" s="1"/>
      <c r="S160" s="1"/>
      <c r="T160" s="1"/>
      <c r="U160" s="1"/>
      <c r="V160" s="1"/>
      <c r="W160" s="1"/>
      <c r="X160" s="1"/>
      <c r="Y160" s="1"/>
      <c r="Z160" s="1"/>
    </row>
    <row r="161" ht="11.25" customHeight="1">
      <c r="A161" s="295" t="s">
        <v>3638</v>
      </c>
      <c r="B161" s="160" t="s">
        <v>81</v>
      </c>
      <c r="C161" s="295" t="s">
        <v>6484</v>
      </c>
      <c r="D161" s="327" t="s">
        <v>6068</v>
      </c>
      <c r="E161" s="327" t="s">
        <v>6477</v>
      </c>
      <c r="F161" s="327" t="s">
        <v>6199</v>
      </c>
      <c r="G161" s="327" t="s">
        <v>6299</v>
      </c>
      <c r="H161" s="703" t="s">
        <v>6397</v>
      </c>
      <c r="I161" s="327" t="s">
        <v>6478</v>
      </c>
      <c r="J161" s="564" t="s">
        <v>6386</v>
      </c>
      <c r="K161" s="160"/>
      <c r="L161" s="160"/>
      <c r="M161" s="160"/>
      <c r="N161" s="102">
        <v>30.0</v>
      </c>
      <c r="O161" s="102">
        <v>30.0</v>
      </c>
      <c r="P161" s="223" t="s">
        <v>87</v>
      </c>
      <c r="Q161" s="1"/>
      <c r="R161" s="1"/>
      <c r="S161" s="1"/>
      <c r="T161" s="1"/>
      <c r="U161" s="1"/>
      <c r="V161" s="1"/>
      <c r="W161" s="1"/>
      <c r="X161" s="1"/>
      <c r="Y161" s="1"/>
      <c r="Z161" s="1"/>
    </row>
    <row r="162" ht="11.25" customHeight="1">
      <c r="A162" s="295" t="s">
        <v>3638</v>
      </c>
      <c r="B162" s="160" t="s">
        <v>81</v>
      </c>
      <c r="C162" s="295" t="s">
        <v>6485</v>
      </c>
      <c r="D162" s="327" t="s">
        <v>6068</v>
      </c>
      <c r="E162" s="327" t="s">
        <v>6477</v>
      </c>
      <c r="F162" s="327" t="s">
        <v>6199</v>
      </c>
      <c r="G162" s="327" t="s">
        <v>6299</v>
      </c>
      <c r="H162" s="703" t="s">
        <v>6397</v>
      </c>
      <c r="I162" s="327" t="s">
        <v>6478</v>
      </c>
      <c r="J162" s="564" t="s">
        <v>6386</v>
      </c>
      <c r="K162" s="160"/>
      <c r="L162" s="160"/>
      <c r="M162" s="160"/>
      <c r="N162" s="102">
        <v>30.0</v>
      </c>
      <c r="O162" s="102">
        <v>30.0</v>
      </c>
      <c r="P162" s="223" t="s">
        <v>87</v>
      </c>
      <c r="Q162" s="1"/>
      <c r="R162" s="1"/>
      <c r="S162" s="1"/>
      <c r="T162" s="1"/>
      <c r="U162" s="1"/>
      <c r="V162" s="1"/>
      <c r="W162" s="1"/>
      <c r="X162" s="1"/>
      <c r="Y162" s="1"/>
      <c r="Z162" s="1"/>
    </row>
    <row r="163" ht="11.25" customHeight="1">
      <c r="A163" s="295" t="s">
        <v>3638</v>
      </c>
      <c r="B163" s="160" t="s">
        <v>81</v>
      </c>
      <c r="C163" s="295" t="s">
        <v>6486</v>
      </c>
      <c r="D163" s="327" t="s">
        <v>6068</v>
      </c>
      <c r="E163" s="327" t="s">
        <v>6134</v>
      </c>
      <c r="F163" s="327" t="s">
        <v>6199</v>
      </c>
      <c r="G163" s="327" t="s">
        <v>6215</v>
      </c>
      <c r="H163" s="703" t="s">
        <v>6487</v>
      </c>
      <c r="I163" s="160" t="s">
        <v>6421</v>
      </c>
      <c r="J163" s="564" t="s">
        <v>6488</v>
      </c>
      <c r="K163" s="160"/>
      <c r="L163" s="160"/>
      <c r="M163" s="160"/>
      <c r="N163" s="102" t="s">
        <v>6489</v>
      </c>
      <c r="O163" s="102">
        <v>150.0</v>
      </c>
      <c r="P163" s="223" t="s">
        <v>87</v>
      </c>
      <c r="Q163" s="1"/>
      <c r="R163" s="1"/>
      <c r="S163" s="1"/>
      <c r="T163" s="1"/>
      <c r="U163" s="1"/>
      <c r="V163" s="1"/>
      <c r="W163" s="1"/>
      <c r="X163" s="1"/>
      <c r="Y163" s="1"/>
      <c r="Z163" s="1"/>
    </row>
    <row r="164" ht="11.25" customHeight="1">
      <c r="A164" s="295" t="s">
        <v>3638</v>
      </c>
      <c r="B164" s="160" t="s">
        <v>81</v>
      </c>
      <c r="C164" s="295" t="s">
        <v>6490</v>
      </c>
      <c r="D164" s="327" t="s">
        <v>6068</v>
      </c>
      <c r="E164" s="327" t="s">
        <v>6477</v>
      </c>
      <c r="F164" s="327" t="s">
        <v>6199</v>
      </c>
      <c r="G164" s="327" t="s">
        <v>6215</v>
      </c>
      <c r="H164" s="703" t="s">
        <v>6487</v>
      </c>
      <c r="I164" s="160" t="s">
        <v>6478</v>
      </c>
      <c r="J164" s="564" t="s">
        <v>6488</v>
      </c>
      <c r="K164" s="160"/>
      <c r="L164" s="160"/>
      <c r="M164" s="160"/>
      <c r="N164" s="102">
        <v>30.0</v>
      </c>
      <c r="O164" s="102">
        <v>30.0</v>
      </c>
      <c r="P164" s="223" t="s">
        <v>87</v>
      </c>
      <c r="Q164" s="1"/>
      <c r="R164" s="1"/>
      <c r="S164" s="1"/>
      <c r="T164" s="1"/>
      <c r="U164" s="1"/>
      <c r="V164" s="1"/>
      <c r="W164" s="1"/>
      <c r="X164" s="1"/>
      <c r="Y164" s="1"/>
      <c r="Z164" s="1"/>
    </row>
    <row r="165" ht="11.25" customHeight="1">
      <c r="A165" s="295" t="s">
        <v>3638</v>
      </c>
      <c r="B165" s="160" t="s">
        <v>81</v>
      </c>
      <c r="C165" s="295" t="s">
        <v>6491</v>
      </c>
      <c r="D165" s="327" t="s">
        <v>6068</v>
      </c>
      <c r="E165" s="327" t="s">
        <v>6477</v>
      </c>
      <c r="F165" s="327" t="s">
        <v>6199</v>
      </c>
      <c r="G165" s="327" t="s">
        <v>6215</v>
      </c>
      <c r="H165" s="703" t="s">
        <v>6487</v>
      </c>
      <c r="I165" s="160" t="s">
        <v>6478</v>
      </c>
      <c r="J165" s="564" t="s">
        <v>6488</v>
      </c>
      <c r="K165" s="160"/>
      <c r="L165" s="160"/>
      <c r="M165" s="160"/>
      <c r="N165" s="102">
        <v>30.0</v>
      </c>
      <c r="O165" s="102">
        <v>30.0</v>
      </c>
      <c r="P165" s="223" t="s">
        <v>87</v>
      </c>
      <c r="Q165" s="1"/>
      <c r="R165" s="1"/>
      <c r="S165" s="1"/>
      <c r="T165" s="1"/>
      <c r="U165" s="1"/>
      <c r="V165" s="1"/>
      <c r="W165" s="1"/>
      <c r="X165" s="1"/>
      <c r="Y165" s="1"/>
      <c r="Z165" s="1"/>
    </row>
    <row r="166" ht="11.25" customHeight="1">
      <c r="A166" s="295" t="s">
        <v>3638</v>
      </c>
      <c r="B166" s="160" t="s">
        <v>81</v>
      </c>
      <c r="C166" s="295" t="s">
        <v>6374</v>
      </c>
      <c r="D166" s="327" t="s">
        <v>6124</v>
      </c>
      <c r="E166" s="327" t="s">
        <v>6118</v>
      </c>
      <c r="F166" s="327" t="s">
        <v>6376</v>
      </c>
      <c r="G166" s="327" t="s">
        <v>6215</v>
      </c>
      <c r="H166" s="703" t="s">
        <v>6492</v>
      </c>
      <c r="I166" s="327" t="s">
        <v>6118</v>
      </c>
      <c r="J166" s="564" t="s">
        <v>6493</v>
      </c>
      <c r="K166" s="160"/>
      <c r="L166" s="160"/>
      <c r="M166" s="160"/>
      <c r="N166" s="102" t="s">
        <v>6483</v>
      </c>
      <c r="O166" s="102">
        <v>75.0</v>
      </c>
      <c r="P166" s="223" t="s">
        <v>87</v>
      </c>
      <c r="Q166" s="1"/>
      <c r="R166" s="1"/>
      <c r="S166" s="1"/>
      <c r="T166" s="1"/>
      <c r="U166" s="1"/>
      <c r="V166" s="1"/>
      <c r="W166" s="1"/>
      <c r="X166" s="1"/>
      <c r="Y166" s="1"/>
      <c r="Z166" s="1"/>
    </row>
    <row r="167" ht="11.25" customHeight="1">
      <c r="A167" s="295" t="s">
        <v>99</v>
      </c>
      <c r="B167" s="160" t="s">
        <v>100</v>
      </c>
      <c r="C167" s="295" t="s">
        <v>6494</v>
      </c>
      <c r="D167" s="327" t="s">
        <v>6053</v>
      </c>
      <c r="E167" s="327" t="s">
        <v>6421</v>
      </c>
      <c r="F167" s="327" t="s">
        <v>6495</v>
      </c>
      <c r="G167" s="327" t="s">
        <v>6215</v>
      </c>
      <c r="H167" s="156" t="s">
        <v>6496</v>
      </c>
      <c r="I167" s="160" t="s">
        <v>6421</v>
      </c>
      <c r="J167" s="564" t="s">
        <v>6497</v>
      </c>
      <c r="K167" s="160">
        <v>1.0</v>
      </c>
      <c r="L167" s="160">
        <v>1.0</v>
      </c>
      <c r="M167" s="160">
        <v>1.0</v>
      </c>
      <c r="N167" s="102">
        <v>100.0</v>
      </c>
      <c r="O167" s="102">
        <v>100.0</v>
      </c>
      <c r="P167" s="223" t="s">
        <v>99</v>
      </c>
      <c r="Q167" s="1"/>
      <c r="R167" s="1"/>
      <c r="S167" s="1"/>
      <c r="T167" s="1"/>
      <c r="U167" s="1"/>
      <c r="V167" s="1"/>
      <c r="W167" s="1"/>
      <c r="X167" s="1"/>
      <c r="Y167" s="1"/>
      <c r="Z167" s="1"/>
    </row>
    <row r="168" ht="11.25" customHeight="1">
      <c r="A168" s="295" t="s">
        <v>99</v>
      </c>
      <c r="B168" s="160" t="s">
        <v>100</v>
      </c>
      <c r="C168" s="295" t="s">
        <v>6498</v>
      </c>
      <c r="D168" s="327" t="s">
        <v>6059</v>
      </c>
      <c r="E168" s="327" t="s">
        <v>6380</v>
      </c>
      <c r="F168" s="327" t="s">
        <v>6376</v>
      </c>
      <c r="G168" s="327" t="s">
        <v>6215</v>
      </c>
      <c r="H168" s="156"/>
      <c r="I168" s="160" t="s">
        <v>6380</v>
      </c>
      <c r="J168" s="564" t="s">
        <v>6499</v>
      </c>
      <c r="K168" s="160">
        <v>1.0</v>
      </c>
      <c r="L168" s="160">
        <v>1.0</v>
      </c>
      <c r="M168" s="160">
        <v>1.0</v>
      </c>
      <c r="N168" s="102">
        <v>50.0</v>
      </c>
      <c r="O168" s="102">
        <v>50.0</v>
      </c>
      <c r="P168" s="223" t="s">
        <v>99</v>
      </c>
      <c r="Q168" s="1"/>
      <c r="R168" s="1"/>
      <c r="S168" s="1"/>
      <c r="T168" s="1"/>
      <c r="U168" s="1"/>
      <c r="V168" s="1"/>
      <c r="W168" s="1"/>
      <c r="X168" s="1"/>
      <c r="Y168" s="1"/>
      <c r="Z168" s="1"/>
    </row>
    <row r="169" ht="11.25" customHeight="1">
      <c r="A169" s="295" t="s">
        <v>99</v>
      </c>
      <c r="B169" s="160" t="s">
        <v>100</v>
      </c>
      <c r="C169" s="295" t="s">
        <v>6500</v>
      </c>
      <c r="D169" s="327" t="s">
        <v>6059</v>
      </c>
      <c r="E169" s="327" t="s">
        <v>6380</v>
      </c>
      <c r="F169" s="327" t="s">
        <v>6501</v>
      </c>
      <c r="G169" s="327" t="s">
        <v>6215</v>
      </c>
      <c r="H169" s="156"/>
      <c r="I169" s="160" t="s">
        <v>6380</v>
      </c>
      <c r="J169" s="564" t="s">
        <v>6502</v>
      </c>
      <c r="K169" s="160">
        <v>2.0</v>
      </c>
      <c r="L169" s="160">
        <v>1.0</v>
      </c>
      <c r="M169" s="160">
        <v>2.0</v>
      </c>
      <c r="N169" s="102">
        <v>50.0</v>
      </c>
      <c r="O169" s="102">
        <v>25.0</v>
      </c>
      <c r="P169" s="223" t="s">
        <v>99</v>
      </c>
      <c r="Q169" s="1"/>
      <c r="R169" s="1"/>
      <c r="S169" s="1"/>
      <c r="T169" s="1"/>
      <c r="U169" s="1"/>
      <c r="V169" s="1"/>
      <c r="W169" s="1"/>
      <c r="X169" s="1"/>
      <c r="Y169" s="1"/>
      <c r="Z169" s="1"/>
    </row>
    <row r="170" ht="11.25" customHeight="1">
      <c r="A170" s="295" t="s">
        <v>99</v>
      </c>
      <c r="B170" s="160" t="s">
        <v>100</v>
      </c>
      <c r="C170" s="295" t="s">
        <v>6503</v>
      </c>
      <c r="D170" s="327" t="s">
        <v>6059</v>
      </c>
      <c r="E170" s="327" t="s">
        <v>6380</v>
      </c>
      <c r="F170" s="327" t="s">
        <v>6504</v>
      </c>
      <c r="G170" s="327" t="s">
        <v>6215</v>
      </c>
      <c r="H170" s="156"/>
      <c r="I170" s="160" t="s">
        <v>6380</v>
      </c>
      <c r="J170" s="564" t="s">
        <v>6505</v>
      </c>
      <c r="K170" s="160">
        <v>1.0</v>
      </c>
      <c r="L170" s="160">
        <v>1.0</v>
      </c>
      <c r="M170" s="160">
        <v>1.0</v>
      </c>
      <c r="N170" s="102">
        <v>50.0</v>
      </c>
      <c r="O170" s="102">
        <v>50.0</v>
      </c>
      <c r="P170" s="223" t="s">
        <v>99</v>
      </c>
      <c r="Q170" s="1"/>
      <c r="R170" s="1"/>
      <c r="S170" s="1"/>
      <c r="T170" s="1"/>
      <c r="U170" s="1"/>
      <c r="V170" s="1"/>
      <c r="W170" s="1"/>
      <c r="X170" s="1"/>
      <c r="Y170" s="1"/>
      <c r="Z170" s="1"/>
    </row>
    <row r="171" ht="11.25" customHeight="1">
      <c r="A171" s="295" t="s">
        <v>99</v>
      </c>
      <c r="B171" s="160" t="s">
        <v>100</v>
      </c>
      <c r="C171" s="295" t="s">
        <v>6506</v>
      </c>
      <c r="D171" s="327" t="s">
        <v>6059</v>
      </c>
      <c r="E171" s="327" t="s">
        <v>6380</v>
      </c>
      <c r="F171" s="327" t="s">
        <v>6507</v>
      </c>
      <c r="G171" s="327" t="s">
        <v>6215</v>
      </c>
      <c r="H171" s="156"/>
      <c r="I171" s="160" t="s">
        <v>6380</v>
      </c>
      <c r="J171" s="564" t="s">
        <v>6508</v>
      </c>
      <c r="K171" s="160">
        <v>1.0</v>
      </c>
      <c r="L171" s="160">
        <v>1.0</v>
      </c>
      <c r="M171" s="160">
        <v>1.0</v>
      </c>
      <c r="N171" s="102">
        <v>50.0</v>
      </c>
      <c r="O171" s="102">
        <v>50.0</v>
      </c>
      <c r="P171" s="223" t="s">
        <v>99</v>
      </c>
      <c r="Q171" s="1"/>
      <c r="R171" s="1"/>
      <c r="S171" s="1"/>
      <c r="T171" s="1"/>
      <c r="U171" s="1"/>
      <c r="V171" s="1"/>
      <c r="W171" s="1"/>
      <c r="X171" s="1"/>
      <c r="Y171" s="1"/>
      <c r="Z171" s="1"/>
    </row>
    <row r="172" ht="11.25" customHeight="1">
      <c r="A172" s="295" t="s">
        <v>99</v>
      </c>
      <c r="B172" s="160" t="s">
        <v>100</v>
      </c>
      <c r="C172" s="295" t="s">
        <v>6509</v>
      </c>
      <c r="D172" s="327" t="s">
        <v>6059</v>
      </c>
      <c r="E172" s="327" t="s">
        <v>6380</v>
      </c>
      <c r="F172" s="327" t="s">
        <v>6507</v>
      </c>
      <c r="G172" s="327" t="s">
        <v>6215</v>
      </c>
      <c r="H172" s="156"/>
      <c r="I172" s="160" t="s">
        <v>6380</v>
      </c>
      <c r="J172" s="564" t="s">
        <v>6510</v>
      </c>
      <c r="K172" s="160">
        <v>1.0</v>
      </c>
      <c r="L172" s="160">
        <v>1.0</v>
      </c>
      <c r="M172" s="160">
        <v>1.0</v>
      </c>
      <c r="N172" s="102">
        <v>50.0</v>
      </c>
      <c r="O172" s="102">
        <v>50.0</v>
      </c>
      <c r="P172" s="223" t="s">
        <v>99</v>
      </c>
      <c r="Q172" s="1"/>
      <c r="R172" s="1"/>
      <c r="S172" s="1"/>
      <c r="T172" s="1"/>
      <c r="U172" s="1"/>
      <c r="V172" s="1"/>
      <c r="W172" s="1"/>
      <c r="X172" s="1"/>
      <c r="Y172" s="1"/>
      <c r="Z172" s="1"/>
    </row>
    <row r="173" ht="11.25" customHeight="1">
      <c r="A173" s="295" t="s">
        <v>99</v>
      </c>
      <c r="B173" s="160" t="s">
        <v>100</v>
      </c>
      <c r="C173" s="295" t="s">
        <v>6511</v>
      </c>
      <c r="D173" s="327" t="s">
        <v>6053</v>
      </c>
      <c r="E173" s="327" t="s">
        <v>5491</v>
      </c>
      <c r="F173" s="327" t="s">
        <v>6512</v>
      </c>
      <c r="G173" s="327" t="s">
        <v>6299</v>
      </c>
      <c r="H173" s="156" t="s">
        <v>6513</v>
      </c>
      <c r="I173" s="160" t="s">
        <v>5491</v>
      </c>
      <c r="J173" s="564" t="s">
        <v>6514</v>
      </c>
      <c r="K173" s="160">
        <v>1.0</v>
      </c>
      <c r="L173" s="160">
        <v>1.0</v>
      </c>
      <c r="M173" s="160">
        <v>1.0</v>
      </c>
      <c r="N173" s="102">
        <v>50.0</v>
      </c>
      <c r="O173" s="102">
        <v>75.0</v>
      </c>
      <c r="P173" s="223" t="s">
        <v>99</v>
      </c>
      <c r="Q173" s="1"/>
      <c r="R173" s="1"/>
      <c r="S173" s="1"/>
      <c r="T173" s="1"/>
      <c r="U173" s="1"/>
      <c r="V173" s="1"/>
      <c r="W173" s="1"/>
      <c r="X173" s="1"/>
      <c r="Y173" s="1"/>
      <c r="Z173" s="1"/>
    </row>
    <row r="174" ht="11.25" customHeight="1">
      <c r="A174" s="295" t="s">
        <v>99</v>
      </c>
      <c r="B174" s="160" t="s">
        <v>100</v>
      </c>
      <c r="C174" s="295" t="s">
        <v>6515</v>
      </c>
      <c r="D174" s="327" t="s">
        <v>6053</v>
      </c>
      <c r="E174" s="327" t="s">
        <v>5491</v>
      </c>
      <c r="F174" s="327" t="s">
        <v>6516</v>
      </c>
      <c r="G174" s="327" t="s">
        <v>6299</v>
      </c>
      <c r="H174" s="156" t="s">
        <v>6517</v>
      </c>
      <c r="I174" s="160" t="s">
        <v>5491</v>
      </c>
      <c r="J174" s="564" t="s">
        <v>6518</v>
      </c>
      <c r="K174" s="160">
        <v>1.0</v>
      </c>
      <c r="L174" s="160">
        <v>1.0</v>
      </c>
      <c r="M174" s="160">
        <v>1.0</v>
      </c>
      <c r="N174" s="102">
        <v>50.0</v>
      </c>
      <c r="O174" s="102">
        <v>150.0</v>
      </c>
      <c r="P174" s="223" t="s">
        <v>99</v>
      </c>
      <c r="Q174" s="1"/>
      <c r="R174" s="1"/>
      <c r="S174" s="1"/>
      <c r="T174" s="1"/>
      <c r="U174" s="1"/>
      <c r="V174" s="1"/>
      <c r="W174" s="1"/>
      <c r="X174" s="1"/>
      <c r="Y174" s="1"/>
      <c r="Z174" s="1"/>
    </row>
    <row r="175" ht="11.25" customHeight="1">
      <c r="A175" s="295" t="s">
        <v>99</v>
      </c>
      <c r="B175" s="160" t="s">
        <v>100</v>
      </c>
      <c r="C175" s="295" t="s">
        <v>6519</v>
      </c>
      <c r="D175" s="327" t="s">
        <v>6053</v>
      </c>
      <c r="E175" s="327" t="s">
        <v>5491</v>
      </c>
      <c r="F175" s="327" t="s">
        <v>6520</v>
      </c>
      <c r="G175" s="327" t="s">
        <v>6299</v>
      </c>
      <c r="H175" s="156" t="s">
        <v>6521</v>
      </c>
      <c r="I175" s="160" t="s">
        <v>6522</v>
      </c>
      <c r="J175" s="564" t="s">
        <v>6523</v>
      </c>
      <c r="K175" s="160">
        <v>1.0</v>
      </c>
      <c r="L175" s="160">
        <v>1.0</v>
      </c>
      <c r="M175" s="160">
        <v>1.0</v>
      </c>
      <c r="N175" s="102">
        <v>50.0</v>
      </c>
      <c r="O175" s="102">
        <v>150.0</v>
      </c>
      <c r="P175" s="223" t="s">
        <v>99</v>
      </c>
      <c r="Q175" s="1"/>
      <c r="R175" s="1"/>
      <c r="S175" s="1"/>
      <c r="T175" s="1"/>
      <c r="U175" s="1"/>
      <c r="V175" s="1"/>
      <c r="W175" s="1"/>
      <c r="X175" s="1"/>
      <c r="Y175" s="1"/>
      <c r="Z175" s="1"/>
    </row>
    <row r="176" ht="11.25" customHeight="1">
      <c r="A176" s="295" t="s">
        <v>102</v>
      </c>
      <c r="B176" s="160" t="s">
        <v>100</v>
      </c>
      <c r="C176" s="295" t="s">
        <v>6524</v>
      </c>
      <c r="D176" s="327" t="s">
        <v>6053</v>
      </c>
      <c r="E176" s="327" t="s">
        <v>6134</v>
      </c>
      <c r="F176" s="327" t="s">
        <v>6525</v>
      </c>
      <c r="G176" s="327" t="s">
        <v>6184</v>
      </c>
      <c r="H176" s="156" t="s">
        <v>6526</v>
      </c>
      <c r="I176" s="160" t="s">
        <v>6050</v>
      </c>
      <c r="J176" s="564" t="s">
        <v>6527</v>
      </c>
      <c r="K176" s="160"/>
      <c r="L176" s="160"/>
      <c r="M176" s="160"/>
      <c r="N176" s="102" t="s">
        <v>6528</v>
      </c>
      <c r="O176" s="102">
        <v>225.0</v>
      </c>
      <c r="P176" s="223" t="s">
        <v>102</v>
      </c>
      <c r="Q176" s="1"/>
      <c r="R176" s="1"/>
      <c r="S176" s="1"/>
      <c r="T176" s="1"/>
      <c r="U176" s="1"/>
      <c r="V176" s="1"/>
      <c r="W176" s="1"/>
      <c r="X176" s="1"/>
      <c r="Y176" s="1"/>
      <c r="Z176" s="1"/>
    </row>
    <row r="177" ht="11.25" customHeight="1">
      <c r="A177" s="295" t="s">
        <v>102</v>
      </c>
      <c r="B177" s="160" t="s">
        <v>100</v>
      </c>
      <c r="C177" s="295" t="s">
        <v>6529</v>
      </c>
      <c r="D177" s="327" t="s">
        <v>6053</v>
      </c>
      <c r="E177" s="327" t="s">
        <v>5491</v>
      </c>
      <c r="F177" s="327" t="s">
        <v>6464</v>
      </c>
      <c r="G177" s="327" t="s">
        <v>6184</v>
      </c>
      <c r="H177" s="156" t="s">
        <v>6282</v>
      </c>
      <c r="I177" s="160" t="s">
        <v>6050</v>
      </c>
      <c r="J177" s="564" t="s">
        <v>6283</v>
      </c>
      <c r="K177" s="160"/>
      <c r="L177" s="160"/>
      <c r="M177" s="160"/>
      <c r="N177" s="102" t="s">
        <v>5552</v>
      </c>
      <c r="O177" s="102">
        <v>75.0</v>
      </c>
      <c r="P177" s="223" t="s">
        <v>102</v>
      </c>
      <c r="Q177" s="1"/>
      <c r="R177" s="1"/>
      <c r="S177" s="1"/>
      <c r="T177" s="1"/>
      <c r="U177" s="1"/>
      <c r="V177" s="1"/>
      <c r="W177" s="1"/>
      <c r="X177" s="1"/>
      <c r="Y177" s="1"/>
      <c r="Z177" s="1"/>
    </row>
    <row r="178" ht="11.25" customHeight="1">
      <c r="A178" s="295" t="s">
        <v>102</v>
      </c>
      <c r="B178" s="160" t="s">
        <v>100</v>
      </c>
      <c r="C178" s="295" t="s">
        <v>6530</v>
      </c>
      <c r="D178" s="327" t="s">
        <v>6053</v>
      </c>
      <c r="E178" s="327" t="s">
        <v>6531</v>
      </c>
      <c r="F178" s="327" t="s">
        <v>6199</v>
      </c>
      <c r="G178" s="327" t="s">
        <v>6532</v>
      </c>
      <c r="H178" s="156" t="s">
        <v>6533</v>
      </c>
      <c r="I178" s="160"/>
      <c r="J178" s="564" t="s">
        <v>6534</v>
      </c>
      <c r="K178" s="160">
        <v>2.0</v>
      </c>
      <c r="L178" s="160">
        <v>1.0</v>
      </c>
      <c r="M178" s="160">
        <v>2.0</v>
      </c>
      <c r="N178" s="102" t="s">
        <v>6535</v>
      </c>
      <c r="O178" s="102">
        <v>45.0</v>
      </c>
      <c r="P178" s="223" t="s">
        <v>102</v>
      </c>
      <c r="Q178" s="1"/>
      <c r="R178" s="1"/>
      <c r="S178" s="1"/>
      <c r="T178" s="1"/>
      <c r="U178" s="1"/>
      <c r="V178" s="1"/>
      <c r="W178" s="1"/>
      <c r="X178" s="1"/>
      <c r="Y178" s="1"/>
      <c r="Z178" s="1"/>
    </row>
    <row r="179" ht="11.25" customHeight="1">
      <c r="A179" s="295" t="s">
        <v>102</v>
      </c>
      <c r="B179" s="160" t="s">
        <v>100</v>
      </c>
      <c r="C179" s="295" t="s">
        <v>6536</v>
      </c>
      <c r="D179" s="327" t="s">
        <v>6053</v>
      </c>
      <c r="E179" s="327" t="s">
        <v>6531</v>
      </c>
      <c r="F179" s="327" t="s">
        <v>6537</v>
      </c>
      <c r="G179" s="327" t="s">
        <v>6532</v>
      </c>
      <c r="H179" s="156" t="s">
        <v>6538</v>
      </c>
      <c r="I179" s="160"/>
      <c r="J179" s="564" t="s">
        <v>6539</v>
      </c>
      <c r="K179" s="160">
        <v>1.0</v>
      </c>
      <c r="L179" s="160">
        <v>1.0</v>
      </c>
      <c r="M179" s="160">
        <v>1.0</v>
      </c>
      <c r="N179" s="102" t="s">
        <v>6540</v>
      </c>
      <c r="O179" s="102">
        <v>45.0</v>
      </c>
      <c r="P179" s="223" t="s">
        <v>102</v>
      </c>
      <c r="Q179" s="1"/>
      <c r="R179" s="1"/>
      <c r="S179" s="1"/>
      <c r="T179" s="1"/>
      <c r="U179" s="1"/>
      <c r="V179" s="1"/>
      <c r="W179" s="1"/>
      <c r="X179" s="1"/>
      <c r="Y179" s="1"/>
      <c r="Z179" s="1"/>
    </row>
    <row r="180" ht="11.25" customHeight="1">
      <c r="A180" s="295" t="s">
        <v>102</v>
      </c>
      <c r="B180" s="160" t="s">
        <v>100</v>
      </c>
      <c r="C180" s="295" t="s">
        <v>6541</v>
      </c>
      <c r="D180" s="327" t="s">
        <v>6053</v>
      </c>
      <c r="E180" s="327" t="s">
        <v>6531</v>
      </c>
      <c r="F180" s="327" t="s">
        <v>6542</v>
      </c>
      <c r="G180" s="327" t="s">
        <v>6184</v>
      </c>
      <c r="H180" s="156" t="s">
        <v>6543</v>
      </c>
      <c r="I180" s="160"/>
      <c r="J180" s="564" t="s">
        <v>6544</v>
      </c>
      <c r="K180" s="160">
        <v>1.0</v>
      </c>
      <c r="L180" s="160">
        <v>1.0</v>
      </c>
      <c r="M180" s="160">
        <v>1.0</v>
      </c>
      <c r="N180" s="102" t="s">
        <v>6540</v>
      </c>
      <c r="O180" s="102">
        <v>45.0</v>
      </c>
      <c r="P180" s="223" t="s">
        <v>102</v>
      </c>
      <c r="Q180" s="1"/>
      <c r="R180" s="1"/>
      <c r="S180" s="1"/>
      <c r="T180" s="1"/>
      <c r="U180" s="1"/>
      <c r="V180" s="1"/>
      <c r="W180" s="1"/>
      <c r="X180" s="1"/>
      <c r="Y180" s="1"/>
      <c r="Z180" s="1"/>
    </row>
    <row r="181" ht="11.25" customHeight="1">
      <c r="A181" s="295" t="s">
        <v>102</v>
      </c>
      <c r="B181" s="160" t="s">
        <v>100</v>
      </c>
      <c r="C181" s="295" t="s">
        <v>6541</v>
      </c>
      <c r="D181" s="327" t="s">
        <v>6053</v>
      </c>
      <c r="E181" s="327" t="s">
        <v>6531</v>
      </c>
      <c r="F181" s="327" t="s">
        <v>6542</v>
      </c>
      <c r="G181" s="327" t="s">
        <v>6184</v>
      </c>
      <c r="H181" s="156" t="s">
        <v>6543</v>
      </c>
      <c r="I181" s="160"/>
      <c r="J181" s="564" t="s">
        <v>6544</v>
      </c>
      <c r="K181" s="160">
        <v>1.0</v>
      </c>
      <c r="L181" s="160">
        <v>1.0</v>
      </c>
      <c r="M181" s="160">
        <v>1.0</v>
      </c>
      <c r="N181" s="102" t="s">
        <v>6540</v>
      </c>
      <c r="O181" s="102">
        <v>45.0</v>
      </c>
      <c r="P181" s="223" t="s">
        <v>102</v>
      </c>
      <c r="Q181" s="1"/>
      <c r="R181" s="1"/>
      <c r="S181" s="1"/>
      <c r="T181" s="1"/>
      <c r="U181" s="1"/>
      <c r="V181" s="1"/>
      <c r="W181" s="1"/>
      <c r="X181" s="1"/>
      <c r="Y181" s="1"/>
      <c r="Z181" s="1"/>
    </row>
    <row r="182" ht="11.25" customHeight="1">
      <c r="A182" s="295" t="s">
        <v>103</v>
      </c>
      <c r="B182" s="160" t="s">
        <v>100</v>
      </c>
      <c r="C182" s="295" t="s">
        <v>6545</v>
      </c>
      <c r="D182" s="327" t="s">
        <v>6053</v>
      </c>
      <c r="E182" s="327" t="s">
        <v>5491</v>
      </c>
      <c r="F182" s="327" t="s">
        <v>6546</v>
      </c>
      <c r="G182" s="327"/>
      <c r="H182" s="156" t="s">
        <v>6547</v>
      </c>
      <c r="I182" s="160"/>
      <c r="J182" s="564" t="s">
        <v>6548</v>
      </c>
      <c r="K182" s="160"/>
      <c r="L182" s="160">
        <v>1.0</v>
      </c>
      <c r="M182" s="160">
        <v>1.0</v>
      </c>
      <c r="N182" s="102">
        <v>100.0</v>
      </c>
      <c r="O182" s="102">
        <v>100.0</v>
      </c>
      <c r="P182" s="223" t="s">
        <v>103</v>
      </c>
      <c r="Q182" s="1"/>
      <c r="R182" s="1"/>
      <c r="S182" s="1"/>
      <c r="T182" s="1"/>
      <c r="U182" s="1"/>
      <c r="V182" s="1"/>
      <c r="W182" s="1"/>
      <c r="X182" s="1"/>
      <c r="Y182" s="1"/>
      <c r="Z182" s="1"/>
    </row>
    <row r="183" ht="11.25" customHeight="1">
      <c r="A183" s="295" t="s">
        <v>105</v>
      </c>
      <c r="B183" s="160" t="s">
        <v>100</v>
      </c>
      <c r="C183" s="295" t="s">
        <v>6549</v>
      </c>
      <c r="D183" s="327" t="s">
        <v>6068</v>
      </c>
      <c r="E183" s="327" t="s">
        <v>6134</v>
      </c>
      <c r="F183" s="327" t="s">
        <v>6464</v>
      </c>
      <c r="G183" s="327"/>
      <c r="H183" s="156" t="s">
        <v>6550</v>
      </c>
      <c r="I183" s="160" t="s">
        <v>6050</v>
      </c>
      <c r="J183" s="564">
        <v>45619.0</v>
      </c>
      <c r="K183" s="160"/>
      <c r="L183" s="160">
        <v>1.0</v>
      </c>
      <c r="M183" s="160">
        <v>1.0</v>
      </c>
      <c r="N183" s="102">
        <v>100.0</v>
      </c>
      <c r="O183" s="102">
        <v>100.0</v>
      </c>
      <c r="P183" s="223" t="s">
        <v>105</v>
      </c>
      <c r="Q183" s="1"/>
      <c r="R183" s="1"/>
      <c r="S183" s="1"/>
      <c r="T183" s="1"/>
      <c r="U183" s="1"/>
      <c r="V183" s="1"/>
      <c r="W183" s="1"/>
      <c r="X183" s="1"/>
      <c r="Y183" s="1"/>
      <c r="Z183" s="1"/>
    </row>
    <row r="184" ht="11.25" customHeight="1">
      <c r="A184" s="295" t="s">
        <v>105</v>
      </c>
      <c r="B184" s="160" t="s">
        <v>100</v>
      </c>
      <c r="C184" s="295" t="s">
        <v>6551</v>
      </c>
      <c r="D184" s="327" t="s">
        <v>6068</v>
      </c>
      <c r="E184" s="327" t="s">
        <v>6380</v>
      </c>
      <c r="F184" s="327" t="s">
        <v>6552</v>
      </c>
      <c r="G184" s="327"/>
      <c r="H184" s="156"/>
      <c r="I184" s="160"/>
      <c r="J184" s="564">
        <v>45624.0</v>
      </c>
      <c r="K184" s="160">
        <v>1.0</v>
      </c>
      <c r="L184" s="160">
        <v>1.0</v>
      </c>
      <c r="M184" s="160">
        <v>1.0</v>
      </c>
      <c r="N184" s="102">
        <v>50.0</v>
      </c>
      <c r="O184" s="102">
        <v>50.0</v>
      </c>
      <c r="P184" s="223" t="s">
        <v>105</v>
      </c>
      <c r="Q184" s="1"/>
      <c r="R184" s="1"/>
      <c r="S184" s="1"/>
      <c r="T184" s="1"/>
      <c r="U184" s="1"/>
      <c r="V184" s="1"/>
      <c r="W184" s="1"/>
      <c r="X184" s="1"/>
      <c r="Y184" s="1"/>
      <c r="Z184" s="1"/>
    </row>
    <row r="185" ht="11.25" customHeight="1">
      <c r="A185" s="295" t="s">
        <v>105</v>
      </c>
      <c r="B185" s="160" t="s">
        <v>100</v>
      </c>
      <c r="C185" s="295" t="s">
        <v>6553</v>
      </c>
      <c r="D185" s="327" t="s">
        <v>6068</v>
      </c>
      <c r="E185" s="327" t="s">
        <v>6134</v>
      </c>
      <c r="F185" s="327" t="s">
        <v>6552</v>
      </c>
      <c r="G185" s="327"/>
      <c r="H185" s="156" t="s">
        <v>6049</v>
      </c>
      <c r="I185" s="160"/>
      <c r="J185" s="564">
        <v>45564.0</v>
      </c>
      <c r="K185" s="160"/>
      <c r="L185" s="160">
        <v>1.0</v>
      </c>
      <c r="M185" s="160">
        <v>1.0</v>
      </c>
      <c r="N185" s="102"/>
      <c r="O185" s="102">
        <v>20.0</v>
      </c>
      <c r="P185" s="223" t="s">
        <v>105</v>
      </c>
      <c r="Q185" s="1"/>
      <c r="R185" s="1"/>
      <c r="S185" s="1"/>
      <c r="T185" s="1"/>
      <c r="U185" s="1"/>
      <c r="V185" s="1"/>
      <c r="W185" s="1"/>
      <c r="X185" s="1"/>
      <c r="Y185" s="1"/>
      <c r="Z185" s="1"/>
    </row>
    <row r="186" ht="11.25" customHeight="1">
      <c r="A186" s="295" t="s">
        <v>106</v>
      </c>
      <c r="B186" s="160" t="s">
        <v>100</v>
      </c>
      <c r="C186" s="295" t="s">
        <v>6554</v>
      </c>
      <c r="D186" s="327" t="s">
        <v>6316</v>
      </c>
      <c r="E186" s="327" t="s">
        <v>6176</v>
      </c>
      <c r="F186" s="327" t="s">
        <v>6555</v>
      </c>
      <c r="G186" s="327"/>
      <c r="H186" s="156" t="s">
        <v>6556</v>
      </c>
      <c r="I186" s="160" t="s">
        <v>6557</v>
      </c>
      <c r="J186" s="564" t="s">
        <v>6558</v>
      </c>
      <c r="K186" s="160"/>
      <c r="L186" s="160"/>
      <c r="M186" s="160"/>
      <c r="N186" s="102">
        <v>30.0</v>
      </c>
      <c r="O186" s="102">
        <v>30.0</v>
      </c>
      <c r="P186" s="223" t="s">
        <v>106</v>
      </c>
      <c r="Q186" s="1"/>
      <c r="R186" s="1"/>
      <c r="S186" s="1"/>
      <c r="T186" s="1"/>
      <c r="U186" s="1"/>
      <c r="V186" s="1"/>
      <c r="W186" s="1"/>
      <c r="X186" s="1"/>
      <c r="Y186" s="1"/>
      <c r="Z186" s="1"/>
    </row>
    <row r="187" ht="11.25" customHeight="1">
      <c r="A187" s="295" t="s">
        <v>106</v>
      </c>
      <c r="B187" s="160" t="s">
        <v>100</v>
      </c>
      <c r="C187" s="295" t="s">
        <v>6559</v>
      </c>
      <c r="D187" s="327" t="s">
        <v>6316</v>
      </c>
      <c r="E187" s="327" t="s">
        <v>6176</v>
      </c>
      <c r="F187" s="327" t="s">
        <v>6560</v>
      </c>
      <c r="G187" s="327" t="s">
        <v>6396</v>
      </c>
      <c r="H187" s="156" t="s">
        <v>6561</v>
      </c>
      <c r="I187" s="160" t="s">
        <v>6562</v>
      </c>
      <c r="J187" s="564" t="s">
        <v>6563</v>
      </c>
      <c r="K187" s="160"/>
      <c r="L187" s="160"/>
      <c r="M187" s="160"/>
      <c r="N187" s="102" t="s">
        <v>5392</v>
      </c>
      <c r="O187" s="102">
        <v>100.0</v>
      </c>
      <c r="P187" s="223" t="s">
        <v>106</v>
      </c>
      <c r="Q187" s="1"/>
      <c r="R187" s="1"/>
      <c r="S187" s="1"/>
      <c r="T187" s="1"/>
      <c r="U187" s="1"/>
      <c r="V187" s="1"/>
      <c r="W187" s="1"/>
      <c r="X187" s="1"/>
      <c r="Y187" s="1"/>
      <c r="Z187" s="1"/>
    </row>
    <row r="188" ht="11.25" customHeight="1">
      <c r="A188" s="295" t="s">
        <v>106</v>
      </c>
      <c r="B188" s="160" t="s">
        <v>100</v>
      </c>
      <c r="C188" s="295" t="s">
        <v>6564</v>
      </c>
      <c r="D188" s="327" t="s">
        <v>6316</v>
      </c>
      <c r="E188" s="327" t="s">
        <v>6176</v>
      </c>
      <c r="F188" s="327" t="s">
        <v>6565</v>
      </c>
      <c r="G188" s="327" t="s">
        <v>6566</v>
      </c>
      <c r="H188" s="156" t="s">
        <v>6567</v>
      </c>
      <c r="I188" s="160" t="s">
        <v>6568</v>
      </c>
      <c r="J188" s="564" t="s">
        <v>6569</v>
      </c>
      <c r="K188" s="160"/>
      <c r="L188" s="160"/>
      <c r="M188" s="160"/>
      <c r="N188" s="102" t="s">
        <v>6302</v>
      </c>
      <c r="O188" s="102">
        <v>60.0</v>
      </c>
      <c r="P188" s="223" t="s">
        <v>106</v>
      </c>
      <c r="Q188" s="1"/>
      <c r="R188" s="1"/>
      <c r="S188" s="1"/>
      <c r="T188" s="1"/>
      <c r="U188" s="1"/>
      <c r="V188" s="1"/>
      <c r="W188" s="1"/>
      <c r="X188" s="1"/>
      <c r="Y188" s="1"/>
      <c r="Z188" s="1"/>
    </row>
    <row r="189" ht="11.25" customHeight="1">
      <c r="A189" s="295" t="s">
        <v>107</v>
      </c>
      <c r="B189" s="160" t="s">
        <v>100</v>
      </c>
      <c r="C189" s="295" t="s">
        <v>6570</v>
      </c>
      <c r="D189" s="327" t="s">
        <v>6053</v>
      </c>
      <c r="E189" s="327" t="s">
        <v>6134</v>
      </c>
      <c r="F189" s="327" t="s">
        <v>6571</v>
      </c>
      <c r="G189" s="327" t="s">
        <v>6184</v>
      </c>
      <c r="H189" s="156" t="s">
        <v>6572</v>
      </c>
      <c r="I189" s="160" t="s">
        <v>6421</v>
      </c>
      <c r="J189" s="564" t="s">
        <v>6573</v>
      </c>
      <c r="K189" s="160"/>
      <c r="L189" s="160"/>
      <c r="M189" s="160"/>
      <c r="N189" s="102">
        <v>100.0</v>
      </c>
      <c r="O189" s="102">
        <v>225.0</v>
      </c>
      <c r="P189" s="223" t="s">
        <v>107</v>
      </c>
      <c r="Q189" s="1"/>
      <c r="R189" s="1"/>
      <c r="S189" s="1"/>
      <c r="T189" s="1"/>
      <c r="U189" s="1"/>
      <c r="V189" s="1"/>
      <c r="W189" s="1"/>
      <c r="X189" s="1"/>
      <c r="Y189" s="1"/>
      <c r="Z189" s="1"/>
    </row>
    <row r="190" ht="11.25" customHeight="1">
      <c r="A190" s="295" t="s">
        <v>107</v>
      </c>
      <c r="B190" s="160" t="s">
        <v>100</v>
      </c>
      <c r="C190" s="295" t="s">
        <v>6570</v>
      </c>
      <c r="D190" s="327" t="s">
        <v>6053</v>
      </c>
      <c r="E190" s="327" t="s">
        <v>6574</v>
      </c>
      <c r="F190" s="327" t="s">
        <v>6571</v>
      </c>
      <c r="G190" s="327" t="s">
        <v>6184</v>
      </c>
      <c r="H190" s="156" t="s">
        <v>6572</v>
      </c>
      <c r="I190" s="160" t="s">
        <v>6574</v>
      </c>
      <c r="J190" s="564" t="s">
        <v>6573</v>
      </c>
      <c r="K190" s="160"/>
      <c r="L190" s="160"/>
      <c r="M190" s="160"/>
      <c r="N190" s="102">
        <v>30.0</v>
      </c>
      <c r="O190" s="102">
        <v>45.0</v>
      </c>
      <c r="P190" s="223" t="s">
        <v>107</v>
      </c>
      <c r="Q190" s="1"/>
      <c r="R190" s="1"/>
      <c r="S190" s="1"/>
      <c r="T190" s="1"/>
      <c r="U190" s="1"/>
      <c r="V190" s="1"/>
      <c r="W190" s="1"/>
      <c r="X190" s="1"/>
      <c r="Y190" s="1"/>
      <c r="Z190" s="1"/>
    </row>
    <row r="191" ht="11.25" customHeight="1">
      <c r="A191" s="295" t="s">
        <v>107</v>
      </c>
      <c r="B191" s="160" t="s">
        <v>100</v>
      </c>
      <c r="C191" s="295" t="s">
        <v>6575</v>
      </c>
      <c r="D191" s="327" t="s">
        <v>6053</v>
      </c>
      <c r="E191" s="327" t="s">
        <v>6574</v>
      </c>
      <c r="F191" s="327" t="s">
        <v>6576</v>
      </c>
      <c r="G191" s="327" t="s">
        <v>6184</v>
      </c>
      <c r="H191" s="156" t="s">
        <v>6577</v>
      </c>
      <c r="I191" s="160" t="s">
        <v>6574</v>
      </c>
      <c r="J191" s="564" t="s">
        <v>6578</v>
      </c>
      <c r="K191" s="160"/>
      <c r="L191" s="160"/>
      <c r="M191" s="160"/>
      <c r="N191" s="102">
        <v>30.0</v>
      </c>
      <c r="O191" s="102">
        <v>60.0</v>
      </c>
      <c r="P191" s="223" t="s">
        <v>107</v>
      </c>
      <c r="Q191" s="1"/>
      <c r="R191" s="1"/>
      <c r="S191" s="1"/>
      <c r="T191" s="1"/>
      <c r="U191" s="1"/>
      <c r="V191" s="1"/>
      <c r="W191" s="1"/>
      <c r="X191" s="1"/>
      <c r="Y191" s="1"/>
      <c r="Z191" s="1"/>
    </row>
    <row r="192" ht="11.25" customHeight="1">
      <c r="A192" s="295" t="s">
        <v>107</v>
      </c>
      <c r="B192" s="160" t="s">
        <v>100</v>
      </c>
      <c r="C192" s="295" t="s">
        <v>6579</v>
      </c>
      <c r="D192" s="327" t="s">
        <v>6068</v>
      </c>
      <c r="E192" s="327" t="s">
        <v>6580</v>
      </c>
      <c r="F192" s="327" t="s">
        <v>6581</v>
      </c>
      <c r="G192" s="327" t="s">
        <v>6184</v>
      </c>
      <c r="H192" s="156" t="s">
        <v>6582</v>
      </c>
      <c r="I192" s="160" t="s">
        <v>6583</v>
      </c>
      <c r="J192" s="564" t="s">
        <v>6584</v>
      </c>
      <c r="K192" s="160"/>
      <c r="L192" s="160"/>
      <c r="M192" s="160"/>
      <c r="N192" s="102">
        <v>50.0</v>
      </c>
      <c r="O192" s="102">
        <v>50.0</v>
      </c>
      <c r="P192" s="223" t="s">
        <v>107</v>
      </c>
      <c r="Q192" s="1"/>
      <c r="R192" s="1"/>
      <c r="S192" s="1"/>
      <c r="T192" s="1"/>
      <c r="U192" s="1"/>
      <c r="V192" s="1"/>
      <c r="W192" s="1"/>
      <c r="X192" s="1"/>
      <c r="Y192" s="1"/>
      <c r="Z192" s="1"/>
    </row>
    <row r="193" ht="11.25" customHeight="1">
      <c r="A193" s="295" t="s">
        <v>107</v>
      </c>
      <c r="B193" s="160" t="s">
        <v>100</v>
      </c>
      <c r="C193" s="295" t="s">
        <v>6585</v>
      </c>
      <c r="D193" s="327" t="s">
        <v>6053</v>
      </c>
      <c r="E193" s="327" t="s">
        <v>6586</v>
      </c>
      <c r="F193" s="327" t="s">
        <v>6177</v>
      </c>
      <c r="G193" s="327" t="s">
        <v>6587</v>
      </c>
      <c r="H193" s="156" t="s">
        <v>6588</v>
      </c>
      <c r="I193" s="160" t="s">
        <v>6050</v>
      </c>
      <c r="J193" s="564" t="s">
        <v>6589</v>
      </c>
      <c r="K193" s="160"/>
      <c r="L193" s="160"/>
      <c r="M193" s="160"/>
      <c r="N193" s="102" t="s">
        <v>5552</v>
      </c>
      <c r="O193" s="102">
        <v>75.0</v>
      </c>
      <c r="P193" s="223" t="s">
        <v>107</v>
      </c>
      <c r="Q193" s="1"/>
      <c r="R193" s="1"/>
      <c r="S193" s="1"/>
      <c r="T193" s="1"/>
      <c r="U193" s="1"/>
      <c r="V193" s="1"/>
      <c r="W193" s="1"/>
      <c r="X193" s="1"/>
      <c r="Y193" s="1"/>
      <c r="Z193" s="1"/>
    </row>
    <row r="194" ht="11.25" customHeight="1">
      <c r="A194" s="295" t="s">
        <v>107</v>
      </c>
      <c r="B194" s="160" t="s">
        <v>100</v>
      </c>
      <c r="C194" s="295" t="s">
        <v>6590</v>
      </c>
      <c r="D194" s="327" t="s">
        <v>6591</v>
      </c>
      <c r="E194" s="327" t="s">
        <v>6580</v>
      </c>
      <c r="F194" s="327" t="s">
        <v>6177</v>
      </c>
      <c r="G194" s="327" t="s">
        <v>6587</v>
      </c>
      <c r="H194" s="156" t="s">
        <v>6592</v>
      </c>
      <c r="I194" s="160" t="s">
        <v>6580</v>
      </c>
      <c r="J194" s="564" t="s">
        <v>6593</v>
      </c>
      <c r="K194" s="160"/>
      <c r="L194" s="160"/>
      <c r="M194" s="160"/>
      <c r="N194" s="102" t="s">
        <v>5552</v>
      </c>
      <c r="O194" s="102">
        <v>75.0</v>
      </c>
      <c r="P194" s="223" t="s">
        <v>107</v>
      </c>
      <c r="Q194" s="1"/>
      <c r="R194" s="1"/>
      <c r="S194" s="1"/>
      <c r="T194" s="1"/>
      <c r="U194" s="1"/>
      <c r="V194" s="1"/>
      <c r="W194" s="1"/>
      <c r="X194" s="1"/>
      <c r="Y194" s="1"/>
      <c r="Z194" s="1"/>
    </row>
    <row r="195" ht="11.25" customHeight="1">
      <c r="A195" s="295" t="s">
        <v>108</v>
      </c>
      <c r="B195" s="160" t="s">
        <v>100</v>
      </c>
      <c r="C195" s="295" t="s">
        <v>6594</v>
      </c>
      <c r="D195" s="327" t="s">
        <v>6124</v>
      </c>
      <c r="E195" s="327" t="s">
        <v>6586</v>
      </c>
      <c r="F195" s="327" t="s">
        <v>6141</v>
      </c>
      <c r="G195" s="327" t="s">
        <v>6595</v>
      </c>
      <c r="H195" s="156" t="s">
        <v>6596</v>
      </c>
      <c r="I195" s="160" t="s">
        <v>6050</v>
      </c>
      <c r="J195" s="564" t="s">
        <v>6597</v>
      </c>
      <c r="K195" s="160"/>
      <c r="L195" s="160"/>
      <c r="M195" s="160"/>
      <c r="N195" s="102" t="s">
        <v>6598</v>
      </c>
      <c r="O195" s="102">
        <v>112.5</v>
      </c>
      <c r="P195" s="223" t="s">
        <v>108</v>
      </c>
      <c r="Q195" s="1"/>
      <c r="R195" s="1"/>
      <c r="S195" s="1"/>
      <c r="T195" s="1"/>
      <c r="U195" s="1"/>
      <c r="V195" s="1"/>
      <c r="W195" s="1"/>
      <c r="X195" s="1"/>
      <c r="Y195" s="1"/>
      <c r="Z195" s="1"/>
    </row>
    <row r="196" ht="11.25" customHeight="1">
      <c r="A196" s="295" t="s">
        <v>108</v>
      </c>
      <c r="B196" s="160" t="s">
        <v>100</v>
      </c>
      <c r="C196" s="295" t="s">
        <v>6599</v>
      </c>
      <c r="D196" s="327" t="s">
        <v>6068</v>
      </c>
      <c r="E196" s="327" t="s">
        <v>6586</v>
      </c>
      <c r="F196" s="327" t="s">
        <v>6141</v>
      </c>
      <c r="G196" s="327" t="s">
        <v>6587</v>
      </c>
      <c r="H196" s="156" t="s">
        <v>6600</v>
      </c>
      <c r="I196" s="160" t="s">
        <v>6050</v>
      </c>
      <c r="J196" s="564" t="s">
        <v>6601</v>
      </c>
      <c r="K196" s="160"/>
      <c r="L196" s="160"/>
      <c r="M196" s="160"/>
      <c r="N196" s="102">
        <v>50.0</v>
      </c>
      <c r="O196" s="102">
        <v>50.0</v>
      </c>
      <c r="P196" s="223" t="s">
        <v>108</v>
      </c>
      <c r="Q196" s="1"/>
      <c r="R196" s="1"/>
      <c r="S196" s="1"/>
      <c r="T196" s="1"/>
      <c r="U196" s="1"/>
      <c r="V196" s="1"/>
      <c r="W196" s="1"/>
      <c r="X196" s="1"/>
      <c r="Y196" s="1"/>
      <c r="Z196" s="1"/>
    </row>
    <row r="197" ht="11.25" customHeight="1">
      <c r="A197" s="295" t="s">
        <v>108</v>
      </c>
      <c r="B197" s="160" t="s">
        <v>100</v>
      </c>
      <c r="C197" s="295" t="s">
        <v>6602</v>
      </c>
      <c r="D197" s="327" t="s">
        <v>6068</v>
      </c>
      <c r="E197" s="327" t="s">
        <v>6586</v>
      </c>
      <c r="F197" s="327" t="s">
        <v>6141</v>
      </c>
      <c r="G197" s="327" t="s">
        <v>6587</v>
      </c>
      <c r="H197" s="156" t="s">
        <v>6603</v>
      </c>
      <c r="I197" s="160" t="s">
        <v>6050</v>
      </c>
      <c r="J197" s="564" t="s">
        <v>6604</v>
      </c>
      <c r="K197" s="160"/>
      <c r="L197" s="160"/>
      <c r="M197" s="160"/>
      <c r="N197" s="102">
        <v>50.0</v>
      </c>
      <c r="O197" s="102">
        <v>50.0</v>
      </c>
      <c r="P197" s="223" t="s">
        <v>108</v>
      </c>
      <c r="Q197" s="1"/>
      <c r="R197" s="1"/>
      <c r="S197" s="1"/>
      <c r="T197" s="1"/>
      <c r="U197" s="1"/>
      <c r="V197" s="1"/>
      <c r="W197" s="1"/>
      <c r="X197" s="1"/>
      <c r="Y197" s="1"/>
      <c r="Z197" s="1"/>
    </row>
    <row r="198" ht="11.25" customHeight="1">
      <c r="A198" s="295" t="s">
        <v>108</v>
      </c>
      <c r="B198" s="160" t="s">
        <v>100</v>
      </c>
      <c r="C198" s="295" t="s">
        <v>6605</v>
      </c>
      <c r="D198" s="327" t="s">
        <v>6606</v>
      </c>
      <c r="E198" s="327" t="s">
        <v>6607</v>
      </c>
      <c r="F198" s="327" t="s">
        <v>6141</v>
      </c>
      <c r="G198" s="327" t="s">
        <v>6587</v>
      </c>
      <c r="H198" s="156" t="s">
        <v>5551</v>
      </c>
      <c r="I198" s="160" t="s">
        <v>6050</v>
      </c>
      <c r="J198" s="564" t="s">
        <v>6109</v>
      </c>
      <c r="K198" s="160"/>
      <c r="L198" s="160"/>
      <c r="M198" s="160"/>
      <c r="N198" s="102">
        <v>50.0</v>
      </c>
      <c r="O198" s="102">
        <v>50.0</v>
      </c>
      <c r="P198" s="223" t="s">
        <v>108</v>
      </c>
      <c r="Q198" s="1"/>
      <c r="R198" s="1"/>
      <c r="S198" s="1"/>
      <c r="T198" s="1"/>
      <c r="U198" s="1"/>
      <c r="V198" s="1"/>
      <c r="W198" s="1"/>
      <c r="X198" s="1"/>
      <c r="Y198" s="1"/>
      <c r="Z198" s="1"/>
    </row>
    <row r="199" ht="11.25" customHeight="1">
      <c r="A199" s="295" t="s">
        <v>108</v>
      </c>
      <c r="B199" s="160" t="s">
        <v>100</v>
      </c>
      <c r="C199" s="295" t="s">
        <v>6608</v>
      </c>
      <c r="D199" s="327" t="s">
        <v>6124</v>
      </c>
      <c r="E199" s="327" t="s">
        <v>6607</v>
      </c>
      <c r="F199" s="327" t="s">
        <v>6141</v>
      </c>
      <c r="G199" s="327" t="s">
        <v>6609</v>
      </c>
      <c r="H199" s="156" t="s">
        <v>5551</v>
      </c>
      <c r="I199" s="160" t="s">
        <v>6050</v>
      </c>
      <c r="J199" s="564" t="s">
        <v>6610</v>
      </c>
      <c r="K199" s="160"/>
      <c r="L199" s="160"/>
      <c r="M199" s="160"/>
      <c r="N199" s="102" t="s">
        <v>6611</v>
      </c>
      <c r="O199" s="102">
        <v>150.0</v>
      </c>
      <c r="P199" s="223" t="s">
        <v>108</v>
      </c>
      <c r="Q199" s="1"/>
      <c r="R199" s="1"/>
      <c r="S199" s="1"/>
      <c r="T199" s="1"/>
      <c r="U199" s="1"/>
      <c r="V199" s="1"/>
      <c r="W199" s="1"/>
      <c r="X199" s="1"/>
      <c r="Y199" s="1"/>
      <c r="Z199" s="1"/>
    </row>
    <row r="200" ht="11.25" customHeight="1">
      <c r="A200" s="295" t="s">
        <v>108</v>
      </c>
      <c r="B200" s="160" t="s">
        <v>100</v>
      </c>
      <c r="C200" s="295" t="s">
        <v>6612</v>
      </c>
      <c r="D200" s="327" t="s">
        <v>6124</v>
      </c>
      <c r="E200" s="327" t="s">
        <v>6613</v>
      </c>
      <c r="F200" s="327" t="s">
        <v>6141</v>
      </c>
      <c r="G200" s="327" t="s">
        <v>6595</v>
      </c>
      <c r="H200" s="156" t="s">
        <v>5551</v>
      </c>
      <c r="I200" s="160" t="s">
        <v>6613</v>
      </c>
      <c r="J200" s="564" t="s">
        <v>6614</v>
      </c>
      <c r="K200" s="160"/>
      <c r="L200" s="160"/>
      <c r="M200" s="160"/>
      <c r="N200" s="102" t="s">
        <v>6615</v>
      </c>
      <c r="O200" s="102">
        <v>37.0</v>
      </c>
      <c r="P200" s="223" t="s">
        <v>108</v>
      </c>
      <c r="Q200" s="1"/>
      <c r="R200" s="1"/>
      <c r="S200" s="1"/>
      <c r="T200" s="1"/>
      <c r="U200" s="1"/>
      <c r="V200" s="1"/>
      <c r="W200" s="1"/>
      <c r="X200" s="1"/>
      <c r="Y200" s="1"/>
      <c r="Z200" s="1"/>
    </row>
    <row r="201" ht="11.25" customHeight="1">
      <c r="A201" s="295" t="s">
        <v>108</v>
      </c>
      <c r="B201" s="160" t="s">
        <v>100</v>
      </c>
      <c r="C201" s="295" t="s">
        <v>6585</v>
      </c>
      <c r="D201" s="327" t="s">
        <v>6124</v>
      </c>
      <c r="E201" s="327" t="s">
        <v>6586</v>
      </c>
      <c r="F201" s="327" t="s">
        <v>6141</v>
      </c>
      <c r="G201" s="327" t="s">
        <v>6587</v>
      </c>
      <c r="H201" s="156" t="s">
        <v>5551</v>
      </c>
      <c r="I201" s="160" t="s">
        <v>6050</v>
      </c>
      <c r="J201" s="564" t="s">
        <v>6589</v>
      </c>
      <c r="K201" s="160"/>
      <c r="L201" s="160"/>
      <c r="M201" s="160"/>
      <c r="N201" s="102" t="s">
        <v>6615</v>
      </c>
      <c r="O201" s="102">
        <v>37.0</v>
      </c>
      <c r="P201" s="223" t="s">
        <v>108</v>
      </c>
      <c r="Q201" s="1"/>
      <c r="R201" s="1"/>
      <c r="S201" s="1"/>
      <c r="T201" s="1"/>
      <c r="U201" s="1"/>
      <c r="V201" s="1"/>
      <c r="W201" s="1"/>
      <c r="X201" s="1"/>
      <c r="Y201" s="1"/>
      <c r="Z201" s="1"/>
    </row>
    <row r="202" ht="11.25" customHeight="1">
      <c r="A202" s="295" t="s">
        <v>108</v>
      </c>
      <c r="B202" s="160" t="s">
        <v>100</v>
      </c>
      <c r="C202" s="295" t="s">
        <v>6616</v>
      </c>
      <c r="D202" s="327" t="s">
        <v>6068</v>
      </c>
      <c r="E202" s="327" t="s">
        <v>6617</v>
      </c>
      <c r="F202" s="327" t="s">
        <v>6141</v>
      </c>
      <c r="G202" s="327" t="s">
        <v>6587</v>
      </c>
      <c r="H202" s="156" t="s">
        <v>5551</v>
      </c>
      <c r="I202" s="160" t="s">
        <v>6054</v>
      </c>
      <c r="J202" s="564" t="s">
        <v>6062</v>
      </c>
      <c r="K202" s="160"/>
      <c r="L202" s="160"/>
      <c r="M202" s="160"/>
      <c r="N202" s="102">
        <v>30.0</v>
      </c>
      <c r="O202" s="102">
        <v>30.0</v>
      </c>
      <c r="P202" s="223" t="s">
        <v>108</v>
      </c>
      <c r="Q202" s="1"/>
      <c r="R202" s="1"/>
      <c r="S202" s="1"/>
      <c r="T202" s="1"/>
      <c r="U202" s="1"/>
      <c r="V202" s="1"/>
      <c r="W202" s="1"/>
      <c r="X202" s="1"/>
      <c r="Y202" s="1"/>
      <c r="Z202" s="1"/>
    </row>
    <row r="203" ht="11.25" customHeight="1">
      <c r="A203" s="295" t="s">
        <v>108</v>
      </c>
      <c r="B203" s="160" t="s">
        <v>100</v>
      </c>
      <c r="C203" s="295" t="s">
        <v>6618</v>
      </c>
      <c r="D203" s="327" t="s">
        <v>6068</v>
      </c>
      <c r="E203" s="327" t="s">
        <v>6619</v>
      </c>
      <c r="F203" s="327" t="s">
        <v>6141</v>
      </c>
      <c r="G203" s="327" t="s">
        <v>6609</v>
      </c>
      <c r="H203" s="156" t="s">
        <v>6620</v>
      </c>
      <c r="I203" s="160" t="s">
        <v>6054</v>
      </c>
      <c r="J203" s="564" t="s">
        <v>6621</v>
      </c>
      <c r="K203" s="160"/>
      <c r="L203" s="160"/>
      <c r="M203" s="160"/>
      <c r="N203" s="102" t="s">
        <v>6302</v>
      </c>
      <c r="O203" s="102">
        <v>60.0</v>
      </c>
      <c r="P203" s="223" t="s">
        <v>108</v>
      </c>
      <c r="Q203" s="1"/>
      <c r="R203" s="1"/>
      <c r="S203" s="1"/>
      <c r="T203" s="1"/>
      <c r="U203" s="1"/>
      <c r="V203" s="1"/>
      <c r="W203" s="1"/>
      <c r="X203" s="1"/>
      <c r="Y203" s="1"/>
      <c r="Z203" s="1"/>
    </row>
    <row r="204" ht="11.25" customHeight="1">
      <c r="A204" s="295" t="s">
        <v>108</v>
      </c>
      <c r="B204" s="160" t="s">
        <v>100</v>
      </c>
      <c r="C204" s="295" t="s">
        <v>6622</v>
      </c>
      <c r="D204" s="327" t="s">
        <v>6124</v>
      </c>
      <c r="E204" s="327" t="s">
        <v>6617</v>
      </c>
      <c r="F204" s="327" t="s">
        <v>6623</v>
      </c>
      <c r="G204" s="327" t="s">
        <v>6595</v>
      </c>
      <c r="H204" s="156" t="s">
        <v>6624</v>
      </c>
      <c r="I204" s="160" t="s">
        <v>6054</v>
      </c>
      <c r="J204" s="564" t="s">
        <v>6625</v>
      </c>
      <c r="K204" s="160"/>
      <c r="L204" s="160"/>
      <c r="M204" s="160"/>
      <c r="N204" s="102" t="s">
        <v>6626</v>
      </c>
      <c r="O204" s="102">
        <v>33.75</v>
      </c>
      <c r="P204" s="223" t="s">
        <v>108</v>
      </c>
      <c r="Q204" s="1"/>
      <c r="R204" s="1"/>
      <c r="S204" s="1"/>
      <c r="T204" s="1"/>
      <c r="U204" s="1"/>
      <c r="V204" s="1"/>
      <c r="W204" s="1"/>
      <c r="X204" s="1"/>
      <c r="Y204" s="1"/>
      <c r="Z204" s="1"/>
    </row>
    <row r="205" ht="11.25" customHeight="1">
      <c r="A205" s="295" t="s">
        <v>108</v>
      </c>
      <c r="B205" s="160" t="s">
        <v>100</v>
      </c>
      <c r="C205" s="295" t="s">
        <v>6627</v>
      </c>
      <c r="D205" s="327" t="s">
        <v>6124</v>
      </c>
      <c r="E205" s="327" t="s">
        <v>6617</v>
      </c>
      <c r="F205" s="327" t="s">
        <v>6141</v>
      </c>
      <c r="G205" s="327" t="s">
        <v>6628</v>
      </c>
      <c r="H205" s="156" t="s">
        <v>6629</v>
      </c>
      <c r="I205" s="160" t="s">
        <v>6054</v>
      </c>
      <c r="J205" s="564" t="s">
        <v>6630</v>
      </c>
      <c r="K205" s="160"/>
      <c r="L205" s="160"/>
      <c r="M205" s="160"/>
      <c r="N205" s="102" t="s">
        <v>6631</v>
      </c>
      <c r="O205" s="102">
        <v>22.5</v>
      </c>
      <c r="P205" s="223" t="s">
        <v>108</v>
      </c>
      <c r="Q205" s="1"/>
      <c r="R205" s="1"/>
      <c r="S205" s="1"/>
      <c r="T205" s="1"/>
      <c r="U205" s="1"/>
      <c r="V205" s="1"/>
      <c r="W205" s="1"/>
      <c r="X205" s="1"/>
      <c r="Y205" s="1"/>
      <c r="Z205" s="1"/>
    </row>
    <row r="206" ht="11.25" customHeight="1">
      <c r="A206" s="295" t="s">
        <v>108</v>
      </c>
      <c r="B206" s="160" t="s">
        <v>100</v>
      </c>
      <c r="C206" s="295" t="s">
        <v>6632</v>
      </c>
      <c r="D206" s="327" t="s">
        <v>6124</v>
      </c>
      <c r="E206" s="327" t="s">
        <v>6617</v>
      </c>
      <c r="F206" s="327" t="s">
        <v>6141</v>
      </c>
      <c r="G206" s="327" t="s">
        <v>6595</v>
      </c>
      <c r="H206" s="156" t="s">
        <v>6633</v>
      </c>
      <c r="I206" s="160" t="s">
        <v>6054</v>
      </c>
      <c r="J206" s="564" t="s">
        <v>6197</v>
      </c>
      <c r="K206" s="160"/>
      <c r="L206" s="160"/>
      <c r="M206" s="160"/>
      <c r="N206" s="102" t="s">
        <v>6634</v>
      </c>
      <c r="O206" s="102">
        <v>67.5</v>
      </c>
      <c r="P206" s="223" t="s">
        <v>108</v>
      </c>
      <c r="Q206" s="1"/>
      <c r="R206" s="1"/>
      <c r="S206" s="1"/>
      <c r="T206" s="1"/>
      <c r="U206" s="1"/>
      <c r="V206" s="1"/>
      <c r="W206" s="1"/>
      <c r="X206" s="1"/>
      <c r="Y206" s="1"/>
      <c r="Z206" s="1"/>
    </row>
    <row r="207" ht="11.25" customHeight="1">
      <c r="A207" s="295" t="s">
        <v>108</v>
      </c>
      <c r="B207" s="160" t="s">
        <v>100</v>
      </c>
      <c r="C207" s="295" t="s">
        <v>6635</v>
      </c>
      <c r="D207" s="327" t="s">
        <v>6124</v>
      </c>
      <c r="E207" s="327" t="s">
        <v>6636</v>
      </c>
      <c r="F207" s="327" t="s">
        <v>6141</v>
      </c>
      <c r="G207" s="327" t="s">
        <v>6628</v>
      </c>
      <c r="H207" s="156" t="s">
        <v>6526</v>
      </c>
      <c r="I207" s="160" t="s">
        <v>6636</v>
      </c>
      <c r="J207" s="564" t="s">
        <v>6637</v>
      </c>
      <c r="K207" s="160"/>
      <c r="L207" s="160"/>
      <c r="M207" s="160"/>
      <c r="N207" s="102" t="s">
        <v>6540</v>
      </c>
      <c r="O207" s="102">
        <v>45.0</v>
      </c>
      <c r="P207" s="223" t="s">
        <v>108</v>
      </c>
      <c r="Q207" s="1"/>
      <c r="R207" s="1"/>
      <c r="S207" s="1"/>
      <c r="T207" s="1"/>
      <c r="U207" s="1"/>
      <c r="V207" s="1"/>
      <c r="W207" s="1"/>
      <c r="X207" s="1"/>
      <c r="Y207" s="1"/>
      <c r="Z207" s="1"/>
    </row>
    <row r="208" ht="11.25" customHeight="1">
      <c r="A208" s="295" t="s">
        <v>108</v>
      </c>
      <c r="B208" s="160" t="s">
        <v>100</v>
      </c>
      <c r="C208" s="295" t="s">
        <v>6638</v>
      </c>
      <c r="D208" s="327" t="s">
        <v>6068</v>
      </c>
      <c r="E208" s="327" t="s">
        <v>6617</v>
      </c>
      <c r="F208" s="327" t="s">
        <v>6141</v>
      </c>
      <c r="G208" s="327" t="s">
        <v>6628</v>
      </c>
      <c r="H208" s="156" t="s">
        <v>6639</v>
      </c>
      <c r="I208" s="160" t="s">
        <v>6054</v>
      </c>
      <c r="J208" s="564" t="s">
        <v>6601</v>
      </c>
      <c r="K208" s="160"/>
      <c r="L208" s="160"/>
      <c r="M208" s="160"/>
      <c r="N208" s="102" t="s">
        <v>6640</v>
      </c>
      <c r="O208" s="102">
        <v>15.0</v>
      </c>
      <c r="P208" s="223" t="s">
        <v>108</v>
      </c>
      <c r="Q208" s="1"/>
      <c r="R208" s="1"/>
      <c r="S208" s="1"/>
      <c r="T208" s="1"/>
      <c r="U208" s="1"/>
      <c r="V208" s="1"/>
      <c r="W208" s="1"/>
      <c r="X208" s="1"/>
      <c r="Y208" s="1"/>
      <c r="Z208" s="1"/>
    </row>
    <row r="209" ht="11.25" customHeight="1">
      <c r="A209" s="295" t="s">
        <v>108</v>
      </c>
      <c r="B209" s="160" t="s">
        <v>100</v>
      </c>
      <c r="C209" s="295" t="s">
        <v>6641</v>
      </c>
      <c r="D209" s="327" t="s">
        <v>6068</v>
      </c>
      <c r="E209" s="327" t="s">
        <v>6617</v>
      </c>
      <c r="F209" s="327" t="s">
        <v>6141</v>
      </c>
      <c r="G209" s="327" t="s">
        <v>6628</v>
      </c>
      <c r="H209" s="156" t="s">
        <v>5551</v>
      </c>
      <c r="I209" s="160" t="s">
        <v>6054</v>
      </c>
      <c r="J209" s="564" t="s">
        <v>6601</v>
      </c>
      <c r="K209" s="160"/>
      <c r="L209" s="160"/>
      <c r="M209" s="160"/>
      <c r="N209" s="102" t="s">
        <v>6642</v>
      </c>
      <c r="O209" s="102">
        <v>30.0</v>
      </c>
      <c r="P209" s="223" t="s">
        <v>108</v>
      </c>
      <c r="Q209" s="1"/>
      <c r="R209" s="1"/>
      <c r="S209" s="1"/>
      <c r="T209" s="1"/>
      <c r="U209" s="1"/>
      <c r="V209" s="1"/>
      <c r="W209" s="1"/>
      <c r="X209" s="1"/>
      <c r="Y209" s="1"/>
      <c r="Z209" s="1"/>
    </row>
    <row r="210" ht="11.25" customHeight="1">
      <c r="A210" s="295" t="s">
        <v>108</v>
      </c>
      <c r="B210" s="160" t="s">
        <v>100</v>
      </c>
      <c r="C210" s="295" t="s">
        <v>6643</v>
      </c>
      <c r="D210" s="327" t="s">
        <v>6124</v>
      </c>
      <c r="E210" s="327" t="s">
        <v>6380</v>
      </c>
      <c r="F210" s="327" t="s">
        <v>6141</v>
      </c>
      <c r="G210" s="327" t="s">
        <v>6628</v>
      </c>
      <c r="H210" s="156" t="s">
        <v>6592</v>
      </c>
      <c r="I210" s="160" t="s">
        <v>6380</v>
      </c>
      <c r="J210" s="564" t="s">
        <v>6593</v>
      </c>
      <c r="K210" s="160"/>
      <c r="L210" s="160"/>
      <c r="M210" s="160"/>
      <c r="N210" s="102" t="s">
        <v>5552</v>
      </c>
      <c r="O210" s="102">
        <v>75.0</v>
      </c>
      <c r="P210" s="223" t="s">
        <v>108</v>
      </c>
      <c r="Q210" s="1"/>
      <c r="R210" s="1"/>
      <c r="S210" s="1"/>
      <c r="T210" s="1"/>
      <c r="U210" s="1"/>
      <c r="V210" s="1"/>
      <c r="W210" s="1"/>
      <c r="X210" s="1"/>
      <c r="Y210" s="1"/>
      <c r="Z210" s="1"/>
    </row>
    <row r="211" ht="11.25" customHeight="1">
      <c r="A211" s="295" t="s">
        <v>6644</v>
      </c>
      <c r="B211" s="160" t="s">
        <v>100</v>
      </c>
      <c r="C211" s="295" t="s">
        <v>6645</v>
      </c>
      <c r="D211" s="327" t="s">
        <v>6646</v>
      </c>
      <c r="E211" s="327" t="s">
        <v>6054</v>
      </c>
      <c r="F211" s="327" t="s">
        <v>6141</v>
      </c>
      <c r="G211" s="327" t="s">
        <v>6299</v>
      </c>
      <c r="H211" s="156" t="s">
        <v>6647</v>
      </c>
      <c r="I211" s="160" t="s">
        <v>6648</v>
      </c>
      <c r="J211" s="564" t="s">
        <v>6649</v>
      </c>
      <c r="K211" s="160"/>
      <c r="L211" s="160">
        <v>3.0</v>
      </c>
      <c r="M211" s="160"/>
      <c r="N211" s="102">
        <v>50.0</v>
      </c>
      <c r="O211" s="102">
        <v>16.66</v>
      </c>
      <c r="P211" s="223" t="s">
        <v>109</v>
      </c>
      <c r="Q211" s="1"/>
      <c r="R211" s="1"/>
      <c r="S211" s="1"/>
      <c r="T211" s="1"/>
      <c r="U211" s="1"/>
      <c r="V211" s="1"/>
      <c r="W211" s="1"/>
      <c r="X211" s="1"/>
      <c r="Y211" s="1"/>
      <c r="Z211" s="1"/>
    </row>
    <row r="212" ht="11.25" customHeight="1">
      <c r="A212" s="295" t="s">
        <v>4536</v>
      </c>
      <c r="B212" s="160" t="s">
        <v>100</v>
      </c>
      <c r="C212" s="295" t="s">
        <v>6645</v>
      </c>
      <c r="D212" s="327" t="s">
        <v>6646</v>
      </c>
      <c r="E212" s="327" t="s">
        <v>6134</v>
      </c>
      <c r="F212" s="327" t="s">
        <v>6141</v>
      </c>
      <c r="G212" s="327" t="s">
        <v>6650</v>
      </c>
      <c r="H212" s="156" t="s">
        <v>6647</v>
      </c>
      <c r="I212" s="160" t="s">
        <v>6651</v>
      </c>
      <c r="J212" s="564" t="s">
        <v>6649</v>
      </c>
      <c r="K212" s="160"/>
      <c r="L212" s="160"/>
      <c r="M212" s="160"/>
      <c r="N212" s="102" t="s">
        <v>5535</v>
      </c>
      <c r="O212" s="102">
        <v>75.0</v>
      </c>
      <c r="P212" s="223" t="s">
        <v>109</v>
      </c>
      <c r="Q212" s="1"/>
      <c r="R212" s="1"/>
      <c r="S212" s="1"/>
      <c r="T212" s="1"/>
      <c r="U212" s="1"/>
      <c r="V212" s="1"/>
      <c r="W212" s="1"/>
      <c r="X212" s="1"/>
      <c r="Y212" s="1"/>
      <c r="Z212" s="1"/>
    </row>
    <row r="213" ht="11.25" customHeight="1">
      <c r="A213" s="295" t="s">
        <v>6652</v>
      </c>
      <c r="B213" s="160" t="s">
        <v>100</v>
      </c>
      <c r="C213" s="295" t="s">
        <v>6653</v>
      </c>
      <c r="D213" s="327" t="s">
        <v>6654</v>
      </c>
      <c r="E213" s="327" t="s">
        <v>6054</v>
      </c>
      <c r="F213" s="327" t="s">
        <v>6655</v>
      </c>
      <c r="G213" s="327" t="s">
        <v>6656</v>
      </c>
      <c r="H213" s="156" t="s">
        <v>6657</v>
      </c>
      <c r="I213" s="160" t="s">
        <v>6226</v>
      </c>
      <c r="J213" s="564" t="s">
        <v>6658</v>
      </c>
      <c r="K213" s="160"/>
      <c r="L213" s="160">
        <v>3.0</v>
      </c>
      <c r="M213" s="160">
        <v>3.0</v>
      </c>
      <c r="N213" s="102" t="s">
        <v>6540</v>
      </c>
      <c r="O213" s="102">
        <v>15.0</v>
      </c>
      <c r="P213" s="223" t="s">
        <v>109</v>
      </c>
      <c r="Q213" s="1"/>
      <c r="R213" s="1"/>
      <c r="S213" s="1"/>
      <c r="T213" s="1"/>
      <c r="U213" s="1"/>
      <c r="V213" s="1"/>
      <c r="W213" s="1"/>
      <c r="X213" s="1"/>
      <c r="Y213" s="1"/>
      <c r="Z213" s="1"/>
    </row>
    <row r="214" ht="11.25" customHeight="1">
      <c r="A214" s="295" t="s">
        <v>4536</v>
      </c>
      <c r="B214" s="160" t="s">
        <v>100</v>
      </c>
      <c r="C214" s="295" t="s">
        <v>6659</v>
      </c>
      <c r="D214" s="327" t="s">
        <v>6646</v>
      </c>
      <c r="E214" s="327" t="s">
        <v>6134</v>
      </c>
      <c r="F214" s="327" t="s">
        <v>6141</v>
      </c>
      <c r="G214" s="327"/>
      <c r="H214" s="156" t="s">
        <v>6660</v>
      </c>
      <c r="I214" s="160" t="s">
        <v>6651</v>
      </c>
      <c r="J214" s="564" t="s">
        <v>6661</v>
      </c>
      <c r="K214" s="160"/>
      <c r="L214" s="160"/>
      <c r="M214" s="160"/>
      <c r="N214" s="102">
        <v>50.0</v>
      </c>
      <c r="O214" s="102">
        <v>50.0</v>
      </c>
      <c r="P214" s="223" t="s">
        <v>109</v>
      </c>
      <c r="Q214" s="1"/>
      <c r="R214" s="1"/>
      <c r="S214" s="1"/>
      <c r="T214" s="1"/>
      <c r="U214" s="1"/>
      <c r="V214" s="1"/>
      <c r="W214" s="1"/>
      <c r="X214" s="1"/>
      <c r="Y214" s="1"/>
      <c r="Z214" s="1"/>
    </row>
    <row r="215" ht="11.25" customHeight="1">
      <c r="A215" s="295" t="s">
        <v>4536</v>
      </c>
      <c r="B215" s="160" t="s">
        <v>100</v>
      </c>
      <c r="C215" s="295" t="s">
        <v>6659</v>
      </c>
      <c r="D215" s="327" t="s">
        <v>6646</v>
      </c>
      <c r="E215" s="327" t="s">
        <v>6054</v>
      </c>
      <c r="F215" s="327" t="s">
        <v>6141</v>
      </c>
      <c r="G215" s="327"/>
      <c r="H215" s="156" t="s">
        <v>6662</v>
      </c>
      <c r="I215" s="160" t="s">
        <v>6648</v>
      </c>
      <c r="J215" s="564" t="s">
        <v>6661</v>
      </c>
      <c r="K215" s="160"/>
      <c r="L215" s="160"/>
      <c r="M215" s="160"/>
      <c r="N215" s="102">
        <v>50.0</v>
      </c>
      <c r="O215" s="102">
        <v>50.0</v>
      </c>
      <c r="P215" s="223" t="s">
        <v>109</v>
      </c>
      <c r="Q215" s="1"/>
      <c r="R215" s="1"/>
      <c r="S215" s="1"/>
      <c r="T215" s="1"/>
      <c r="U215" s="1"/>
      <c r="V215" s="1"/>
      <c r="W215" s="1"/>
      <c r="X215" s="1"/>
      <c r="Y215" s="1"/>
      <c r="Z215" s="1"/>
    </row>
    <row r="216" ht="11.25" customHeight="1">
      <c r="A216" s="295" t="s">
        <v>111</v>
      </c>
      <c r="B216" s="160" t="s">
        <v>100</v>
      </c>
      <c r="C216" s="295" t="s">
        <v>6663</v>
      </c>
      <c r="D216" s="327" t="s">
        <v>6068</v>
      </c>
      <c r="E216" s="327" t="s">
        <v>6228</v>
      </c>
      <c r="F216" s="327" t="s">
        <v>6664</v>
      </c>
      <c r="G216" s="327" t="s">
        <v>6215</v>
      </c>
      <c r="H216" s="156" t="s">
        <v>6665</v>
      </c>
      <c r="I216" s="160" t="s">
        <v>6050</v>
      </c>
      <c r="J216" s="564" t="s">
        <v>3746</v>
      </c>
      <c r="K216" s="160">
        <v>1.0</v>
      </c>
      <c r="L216" s="160">
        <v>1.0</v>
      </c>
      <c r="M216" s="160">
        <v>1.0</v>
      </c>
      <c r="N216" s="102">
        <v>50.0</v>
      </c>
      <c r="O216" s="102">
        <v>50.0</v>
      </c>
      <c r="P216" s="223" t="s">
        <v>111</v>
      </c>
      <c r="Q216" s="1"/>
      <c r="R216" s="1"/>
      <c r="S216" s="1"/>
      <c r="T216" s="1"/>
      <c r="U216" s="1"/>
      <c r="V216" s="1"/>
      <c r="W216" s="1"/>
      <c r="X216" s="1"/>
      <c r="Y216" s="1"/>
      <c r="Z216" s="1"/>
    </row>
    <row r="217" ht="11.25" customHeight="1">
      <c r="A217" s="295" t="s">
        <v>6652</v>
      </c>
      <c r="B217" s="160" t="s">
        <v>100</v>
      </c>
      <c r="C217" s="295" t="s">
        <v>6666</v>
      </c>
      <c r="D217" s="327" t="s">
        <v>6654</v>
      </c>
      <c r="E217" s="327" t="s">
        <v>6054</v>
      </c>
      <c r="F217" s="327" t="s">
        <v>6655</v>
      </c>
      <c r="G217" s="327" t="s">
        <v>6656</v>
      </c>
      <c r="H217" s="156" t="s">
        <v>6667</v>
      </c>
      <c r="I217" s="160" t="s">
        <v>6226</v>
      </c>
      <c r="J217" s="564" t="s">
        <v>6658</v>
      </c>
      <c r="K217" s="160"/>
      <c r="L217" s="160">
        <v>3.0</v>
      </c>
      <c r="M217" s="160">
        <v>3.0</v>
      </c>
      <c r="N217" s="102" t="s">
        <v>6540</v>
      </c>
      <c r="O217" s="102">
        <v>15.0</v>
      </c>
      <c r="P217" s="223" t="s">
        <v>113</v>
      </c>
      <c r="Q217" s="1"/>
      <c r="R217" s="1"/>
      <c r="S217" s="1"/>
      <c r="T217" s="1"/>
      <c r="U217" s="1"/>
      <c r="V217" s="1"/>
      <c r="W217" s="1"/>
      <c r="X217" s="1"/>
      <c r="Y217" s="1"/>
      <c r="Z217" s="1"/>
    </row>
    <row r="218" ht="11.25" customHeight="1">
      <c r="A218" s="295" t="s">
        <v>6668</v>
      </c>
      <c r="B218" s="160" t="s">
        <v>100</v>
      </c>
      <c r="C218" s="295" t="s">
        <v>6669</v>
      </c>
      <c r="D218" s="327" t="s">
        <v>6654</v>
      </c>
      <c r="E218" s="327" t="s">
        <v>6054</v>
      </c>
      <c r="F218" s="327" t="s">
        <v>6670</v>
      </c>
      <c r="G218" s="327" t="s">
        <v>6650</v>
      </c>
      <c r="H218" s="156" t="s">
        <v>6671</v>
      </c>
      <c r="I218" s="160" t="s">
        <v>6226</v>
      </c>
      <c r="J218" s="564" t="s">
        <v>6672</v>
      </c>
      <c r="K218" s="160"/>
      <c r="L218" s="160">
        <v>1.0</v>
      </c>
      <c r="M218" s="160">
        <v>4.0</v>
      </c>
      <c r="N218" s="102" t="s">
        <v>6302</v>
      </c>
      <c r="O218" s="102">
        <v>60.0</v>
      </c>
      <c r="P218" s="223" t="s">
        <v>113</v>
      </c>
      <c r="Q218" s="1"/>
      <c r="R218" s="1"/>
      <c r="S218" s="1"/>
      <c r="T218" s="1"/>
      <c r="U218" s="1"/>
      <c r="V218" s="1"/>
      <c r="W218" s="1"/>
      <c r="X218" s="1"/>
      <c r="Y218" s="1"/>
      <c r="Z218" s="1"/>
    </row>
    <row r="219" ht="11.25" customHeight="1">
      <c r="A219" s="295" t="s">
        <v>6673</v>
      </c>
      <c r="B219" s="160" t="s">
        <v>100</v>
      </c>
      <c r="C219" s="295" t="s">
        <v>6645</v>
      </c>
      <c r="D219" s="327" t="s">
        <v>6646</v>
      </c>
      <c r="E219" s="327" t="s">
        <v>6134</v>
      </c>
      <c r="F219" s="327" t="s">
        <v>6141</v>
      </c>
      <c r="G219" s="327" t="s">
        <v>6656</v>
      </c>
      <c r="H219" s="156" t="s">
        <v>6647</v>
      </c>
      <c r="I219" s="160" t="s">
        <v>6651</v>
      </c>
      <c r="J219" s="564" t="s">
        <v>6649</v>
      </c>
      <c r="K219" s="160"/>
      <c r="L219" s="160"/>
      <c r="M219" s="160"/>
      <c r="N219" s="102">
        <v>50.0</v>
      </c>
      <c r="O219" s="102">
        <v>50.0</v>
      </c>
      <c r="P219" s="223" t="s">
        <v>113</v>
      </c>
      <c r="Q219" s="1"/>
      <c r="R219" s="1"/>
      <c r="S219" s="1"/>
      <c r="T219" s="1"/>
      <c r="U219" s="1"/>
      <c r="V219" s="1"/>
      <c r="W219" s="1"/>
      <c r="X219" s="1"/>
      <c r="Y219" s="1"/>
      <c r="Z219" s="1"/>
    </row>
    <row r="220" ht="11.25" customHeight="1">
      <c r="A220" s="295" t="s">
        <v>6644</v>
      </c>
      <c r="B220" s="160" t="s">
        <v>100</v>
      </c>
      <c r="C220" s="295" t="s">
        <v>6645</v>
      </c>
      <c r="D220" s="327" t="s">
        <v>6646</v>
      </c>
      <c r="E220" s="327" t="s">
        <v>6054</v>
      </c>
      <c r="F220" s="327" t="s">
        <v>6141</v>
      </c>
      <c r="G220" s="327" t="s">
        <v>6299</v>
      </c>
      <c r="H220" s="156" t="s">
        <v>6647</v>
      </c>
      <c r="I220" s="160" t="s">
        <v>6648</v>
      </c>
      <c r="J220" s="564" t="s">
        <v>6649</v>
      </c>
      <c r="K220" s="160"/>
      <c r="L220" s="160"/>
      <c r="M220" s="160"/>
      <c r="N220" s="102">
        <v>50.0</v>
      </c>
      <c r="O220" s="102">
        <v>16.66</v>
      </c>
      <c r="P220" s="223" t="s">
        <v>113</v>
      </c>
      <c r="Q220" s="1"/>
      <c r="R220" s="1"/>
      <c r="S220" s="1"/>
      <c r="T220" s="1"/>
      <c r="U220" s="1"/>
      <c r="V220" s="1"/>
      <c r="W220" s="1"/>
      <c r="X220" s="1"/>
      <c r="Y220" s="1"/>
      <c r="Z220" s="1"/>
    </row>
    <row r="221" ht="11.25" customHeight="1">
      <c r="A221" s="295" t="s">
        <v>6674</v>
      </c>
      <c r="B221" s="160" t="s">
        <v>100</v>
      </c>
      <c r="C221" s="295" t="s">
        <v>6659</v>
      </c>
      <c r="D221" s="327" t="s">
        <v>6646</v>
      </c>
      <c r="E221" s="327" t="s">
        <v>6134</v>
      </c>
      <c r="F221" s="327" t="s">
        <v>6141</v>
      </c>
      <c r="G221" s="327"/>
      <c r="H221" s="156" t="s">
        <v>6675</v>
      </c>
      <c r="I221" s="160" t="s">
        <v>6651</v>
      </c>
      <c r="J221" s="564" t="s">
        <v>6661</v>
      </c>
      <c r="K221" s="160"/>
      <c r="L221" s="160"/>
      <c r="M221" s="160"/>
      <c r="N221" s="102">
        <v>50.0</v>
      </c>
      <c r="O221" s="102">
        <v>50.0</v>
      </c>
      <c r="P221" s="223" t="s">
        <v>113</v>
      </c>
      <c r="Q221" s="1"/>
      <c r="R221" s="1"/>
      <c r="S221" s="1"/>
      <c r="T221" s="1"/>
      <c r="U221" s="1"/>
      <c r="V221" s="1"/>
      <c r="W221" s="1"/>
      <c r="X221" s="1"/>
      <c r="Y221" s="1"/>
      <c r="Z221" s="1"/>
    </row>
    <row r="222" ht="11.25" customHeight="1">
      <c r="A222" s="295" t="s">
        <v>6674</v>
      </c>
      <c r="B222" s="160" t="s">
        <v>100</v>
      </c>
      <c r="C222" s="295" t="s">
        <v>6659</v>
      </c>
      <c r="D222" s="327" t="s">
        <v>6646</v>
      </c>
      <c r="E222" s="327" t="s">
        <v>6054</v>
      </c>
      <c r="F222" s="327" t="s">
        <v>6141</v>
      </c>
      <c r="G222" s="327"/>
      <c r="H222" s="156" t="s">
        <v>6675</v>
      </c>
      <c r="I222" s="160" t="s">
        <v>6648</v>
      </c>
      <c r="J222" s="564" t="s">
        <v>6661</v>
      </c>
      <c r="K222" s="160"/>
      <c r="L222" s="160"/>
      <c r="M222" s="160"/>
      <c r="N222" s="102">
        <v>50.0</v>
      </c>
      <c r="O222" s="102">
        <v>50.0</v>
      </c>
      <c r="P222" s="223" t="s">
        <v>113</v>
      </c>
      <c r="Q222" s="1"/>
      <c r="R222" s="1"/>
      <c r="S222" s="1"/>
      <c r="T222" s="1"/>
      <c r="U222" s="1"/>
      <c r="V222" s="1"/>
      <c r="W222" s="1"/>
      <c r="X222" s="1"/>
      <c r="Y222" s="1"/>
      <c r="Z222" s="1"/>
    </row>
    <row r="223" ht="11.25" customHeight="1">
      <c r="A223" s="295" t="s">
        <v>6676</v>
      </c>
      <c r="B223" s="160" t="s">
        <v>100</v>
      </c>
      <c r="C223" s="295" t="s">
        <v>6677</v>
      </c>
      <c r="D223" s="327" t="s">
        <v>6059</v>
      </c>
      <c r="E223" s="327" t="s">
        <v>6134</v>
      </c>
      <c r="F223" s="327" t="s">
        <v>6436</v>
      </c>
      <c r="G223" s="327"/>
      <c r="H223" s="156" t="s">
        <v>6678</v>
      </c>
      <c r="I223" s="160" t="s">
        <v>6050</v>
      </c>
      <c r="J223" s="564" t="s">
        <v>6679</v>
      </c>
      <c r="K223" s="160"/>
      <c r="L223" s="160"/>
      <c r="M223" s="160"/>
      <c r="N223" s="102">
        <v>50.0</v>
      </c>
      <c r="O223" s="102">
        <v>50.0</v>
      </c>
      <c r="P223" s="223" t="s">
        <v>114</v>
      </c>
      <c r="Q223" s="1"/>
      <c r="R223" s="1"/>
      <c r="S223" s="1"/>
      <c r="T223" s="1"/>
      <c r="U223" s="1"/>
      <c r="V223" s="1"/>
      <c r="W223" s="1"/>
      <c r="X223" s="1"/>
      <c r="Y223" s="1"/>
      <c r="Z223" s="1"/>
    </row>
    <row r="224" ht="11.25" customHeight="1">
      <c r="A224" s="295" t="s">
        <v>115</v>
      </c>
      <c r="B224" s="160" t="s">
        <v>100</v>
      </c>
      <c r="C224" s="295" t="s">
        <v>6680</v>
      </c>
      <c r="D224" s="327" t="s">
        <v>6681</v>
      </c>
      <c r="E224" s="327" t="s">
        <v>6054</v>
      </c>
      <c r="F224" s="327" t="s">
        <v>6682</v>
      </c>
      <c r="G224" s="327" t="s">
        <v>6215</v>
      </c>
      <c r="H224" s="156" t="s">
        <v>6683</v>
      </c>
      <c r="I224" s="160"/>
      <c r="J224" s="564">
        <v>45619.0</v>
      </c>
      <c r="K224" s="160">
        <v>1.0</v>
      </c>
      <c r="L224" s="160">
        <v>1.0</v>
      </c>
      <c r="M224" s="160">
        <v>2.0</v>
      </c>
      <c r="N224" s="102" t="s">
        <v>5392</v>
      </c>
      <c r="O224" s="102">
        <v>100.0</v>
      </c>
      <c r="P224" s="223" t="s">
        <v>115</v>
      </c>
      <c r="Q224" s="1"/>
      <c r="R224" s="1"/>
      <c r="S224" s="1"/>
      <c r="T224" s="1"/>
      <c r="U224" s="1"/>
      <c r="V224" s="1"/>
      <c r="W224" s="1"/>
      <c r="X224" s="1"/>
      <c r="Y224" s="1"/>
      <c r="Z224" s="1"/>
    </row>
    <row r="225" ht="11.25" customHeight="1">
      <c r="A225" s="295" t="s">
        <v>115</v>
      </c>
      <c r="B225" s="160" t="s">
        <v>100</v>
      </c>
      <c r="C225" s="295" t="s">
        <v>6684</v>
      </c>
      <c r="D225" s="327" t="s">
        <v>6681</v>
      </c>
      <c r="E225" s="327" t="s">
        <v>6054</v>
      </c>
      <c r="F225" s="327" t="s">
        <v>6685</v>
      </c>
      <c r="G225" s="327" t="s">
        <v>6299</v>
      </c>
      <c r="H225" s="156" t="s">
        <v>6686</v>
      </c>
      <c r="I225" s="160"/>
      <c r="J225" s="564">
        <v>45401.0</v>
      </c>
      <c r="K225" s="160">
        <v>1.0</v>
      </c>
      <c r="L225" s="160">
        <v>1.0</v>
      </c>
      <c r="M225" s="160">
        <v>1.0</v>
      </c>
      <c r="N225" s="102" t="s">
        <v>5392</v>
      </c>
      <c r="O225" s="102">
        <v>100.0</v>
      </c>
      <c r="P225" s="223" t="s">
        <v>115</v>
      </c>
      <c r="Q225" s="1"/>
      <c r="R225" s="1"/>
      <c r="S225" s="1"/>
      <c r="T225" s="1"/>
      <c r="U225" s="1"/>
      <c r="V225" s="1"/>
      <c r="W225" s="1"/>
      <c r="X225" s="1"/>
      <c r="Y225" s="1"/>
      <c r="Z225" s="1"/>
    </row>
    <row r="226" ht="11.25" customHeight="1">
      <c r="A226" s="295" t="s">
        <v>115</v>
      </c>
      <c r="B226" s="160" t="s">
        <v>100</v>
      </c>
      <c r="C226" s="295" t="s">
        <v>6687</v>
      </c>
      <c r="D226" s="327" t="s">
        <v>6688</v>
      </c>
      <c r="E226" s="327" t="s">
        <v>6054</v>
      </c>
      <c r="F226" s="327" t="s">
        <v>6098</v>
      </c>
      <c r="G226" s="327" t="s">
        <v>6215</v>
      </c>
      <c r="H226" s="156" t="s">
        <v>6689</v>
      </c>
      <c r="I226" s="160"/>
      <c r="J226" s="564">
        <v>45637.0</v>
      </c>
      <c r="K226" s="160">
        <v>1.0</v>
      </c>
      <c r="L226" s="160">
        <v>1.0</v>
      </c>
      <c r="M226" s="160">
        <v>1.0</v>
      </c>
      <c r="N226" s="102" t="s">
        <v>6540</v>
      </c>
      <c r="O226" s="102">
        <v>45.0</v>
      </c>
      <c r="P226" s="223" t="s">
        <v>115</v>
      </c>
      <c r="Q226" s="1"/>
      <c r="R226" s="1"/>
      <c r="S226" s="1"/>
      <c r="T226" s="1"/>
      <c r="U226" s="1"/>
      <c r="V226" s="1"/>
      <c r="W226" s="1"/>
      <c r="X226" s="1"/>
      <c r="Y226" s="1"/>
      <c r="Z226" s="1"/>
    </row>
    <row r="227" ht="11.25" customHeight="1">
      <c r="A227" s="295" t="s">
        <v>115</v>
      </c>
      <c r="B227" s="160" t="s">
        <v>100</v>
      </c>
      <c r="C227" s="295" t="s">
        <v>6687</v>
      </c>
      <c r="D227" s="327" t="s">
        <v>6688</v>
      </c>
      <c r="E227" s="327" t="s">
        <v>6054</v>
      </c>
      <c r="F227" s="327" t="s">
        <v>6098</v>
      </c>
      <c r="G227" s="327" t="s">
        <v>6215</v>
      </c>
      <c r="H227" s="156" t="s">
        <v>6689</v>
      </c>
      <c r="I227" s="160"/>
      <c r="J227" s="564">
        <v>45378.0</v>
      </c>
      <c r="K227" s="160">
        <v>1.0</v>
      </c>
      <c r="L227" s="160">
        <v>1.0</v>
      </c>
      <c r="M227" s="160">
        <v>1.0</v>
      </c>
      <c r="N227" s="102" t="s">
        <v>6540</v>
      </c>
      <c r="O227" s="102">
        <v>45.0</v>
      </c>
      <c r="P227" s="223" t="s">
        <v>115</v>
      </c>
      <c r="Q227" s="1"/>
      <c r="R227" s="1"/>
      <c r="S227" s="1"/>
      <c r="T227" s="1"/>
      <c r="U227" s="1"/>
      <c r="V227" s="1"/>
      <c r="W227" s="1"/>
      <c r="X227" s="1"/>
      <c r="Y227" s="1"/>
      <c r="Z227" s="1"/>
    </row>
    <row r="228" ht="11.25" customHeight="1">
      <c r="A228" s="295" t="s">
        <v>6690</v>
      </c>
      <c r="B228" s="160" t="s">
        <v>100</v>
      </c>
      <c r="C228" s="295" t="s">
        <v>6691</v>
      </c>
      <c r="D228" s="327" t="s">
        <v>6124</v>
      </c>
      <c r="E228" s="327" t="s">
        <v>6134</v>
      </c>
      <c r="F228" s="327" t="s">
        <v>6692</v>
      </c>
      <c r="G228" s="327" t="s">
        <v>6184</v>
      </c>
      <c r="H228" s="156" t="s">
        <v>6572</v>
      </c>
      <c r="I228" s="160" t="s">
        <v>6693</v>
      </c>
      <c r="J228" s="564" t="s">
        <v>6597</v>
      </c>
      <c r="K228" s="160"/>
      <c r="L228" s="160">
        <v>1.0</v>
      </c>
      <c r="M228" s="160">
        <v>1.0</v>
      </c>
      <c r="N228" s="102">
        <v>50.0</v>
      </c>
      <c r="O228" s="102">
        <v>75.0</v>
      </c>
      <c r="P228" s="223" t="s">
        <v>116</v>
      </c>
      <c r="Q228" s="1"/>
      <c r="R228" s="1"/>
      <c r="S228" s="1"/>
      <c r="T228" s="1"/>
      <c r="U228" s="1"/>
      <c r="V228" s="1"/>
      <c r="W228" s="1"/>
      <c r="X228" s="1"/>
      <c r="Y228" s="1"/>
      <c r="Z228" s="1"/>
    </row>
    <row r="229" ht="11.25" customHeight="1">
      <c r="A229" s="295" t="s">
        <v>6690</v>
      </c>
      <c r="B229" s="160" t="s">
        <v>100</v>
      </c>
      <c r="C229" s="295" t="s">
        <v>6694</v>
      </c>
      <c r="D229" s="327" t="s">
        <v>6124</v>
      </c>
      <c r="E229" s="327" t="s">
        <v>6695</v>
      </c>
      <c r="F229" s="327" t="s">
        <v>6692</v>
      </c>
      <c r="G229" s="327" t="s">
        <v>6696</v>
      </c>
      <c r="H229" s="156" t="s">
        <v>6697</v>
      </c>
      <c r="I229" s="160" t="s">
        <v>6698</v>
      </c>
      <c r="J229" s="564" t="s">
        <v>6597</v>
      </c>
      <c r="K229" s="160"/>
      <c r="L229" s="160">
        <v>1.0</v>
      </c>
      <c r="M229" s="160">
        <v>1.0</v>
      </c>
      <c r="N229" s="102">
        <v>30.0</v>
      </c>
      <c r="O229" s="102">
        <v>45.0</v>
      </c>
      <c r="P229" s="223" t="s">
        <v>116</v>
      </c>
      <c r="Q229" s="1"/>
      <c r="R229" s="1"/>
      <c r="S229" s="1"/>
      <c r="T229" s="1"/>
      <c r="U229" s="1"/>
      <c r="V229" s="1"/>
      <c r="W229" s="1"/>
      <c r="X229" s="1"/>
      <c r="Y229" s="1"/>
      <c r="Z229" s="1"/>
    </row>
    <row r="230" ht="11.25" customHeight="1">
      <c r="A230" s="295" t="s">
        <v>6699</v>
      </c>
      <c r="B230" s="160" t="s">
        <v>100</v>
      </c>
      <c r="C230" s="295" t="s">
        <v>6700</v>
      </c>
      <c r="D230" s="327" t="s">
        <v>6068</v>
      </c>
      <c r="E230" s="327" t="s">
        <v>6701</v>
      </c>
      <c r="F230" s="327" t="s">
        <v>6702</v>
      </c>
      <c r="G230" s="327" t="s">
        <v>6696</v>
      </c>
      <c r="H230" s="156" t="s">
        <v>6703</v>
      </c>
      <c r="I230" s="160" t="s">
        <v>6698</v>
      </c>
      <c r="J230" s="564" t="s">
        <v>6704</v>
      </c>
      <c r="K230" s="160">
        <v>3.0</v>
      </c>
      <c r="L230" s="160">
        <v>1.0</v>
      </c>
      <c r="M230" s="160">
        <v>4.0</v>
      </c>
      <c r="N230" s="102">
        <v>30.0</v>
      </c>
      <c r="O230" s="102">
        <v>7.0</v>
      </c>
      <c r="P230" s="223" t="s">
        <v>116</v>
      </c>
      <c r="Q230" s="1"/>
      <c r="R230" s="1"/>
      <c r="S230" s="1"/>
      <c r="T230" s="1"/>
      <c r="U230" s="1"/>
      <c r="V230" s="1"/>
      <c r="W230" s="1"/>
      <c r="X230" s="1"/>
      <c r="Y230" s="1"/>
      <c r="Z230" s="1"/>
    </row>
    <row r="231" ht="11.25" customHeight="1">
      <c r="A231" s="295" t="s">
        <v>6690</v>
      </c>
      <c r="B231" s="160" t="s">
        <v>100</v>
      </c>
      <c r="C231" s="295" t="s">
        <v>6705</v>
      </c>
      <c r="D231" s="327" t="s">
        <v>6068</v>
      </c>
      <c r="E231" s="327" t="s">
        <v>6706</v>
      </c>
      <c r="F231" s="327" t="s">
        <v>6707</v>
      </c>
      <c r="G231" s="327" t="s">
        <v>6184</v>
      </c>
      <c r="H231" s="156" t="s">
        <v>6708</v>
      </c>
      <c r="I231" s="160" t="s">
        <v>6709</v>
      </c>
      <c r="J231" s="564" t="s">
        <v>6710</v>
      </c>
      <c r="K231" s="160"/>
      <c r="L231" s="160">
        <v>1.0</v>
      </c>
      <c r="M231" s="160"/>
      <c r="N231" s="102">
        <v>30.0</v>
      </c>
      <c r="O231" s="102">
        <v>30.0</v>
      </c>
      <c r="P231" s="223" t="s">
        <v>116</v>
      </c>
      <c r="Q231" s="1"/>
      <c r="R231" s="1"/>
      <c r="S231" s="1"/>
      <c r="T231" s="1"/>
      <c r="U231" s="1"/>
      <c r="V231" s="1"/>
      <c r="W231" s="1"/>
      <c r="X231" s="1"/>
      <c r="Y231" s="1"/>
      <c r="Z231" s="1"/>
    </row>
    <row r="232" ht="11.25" customHeight="1">
      <c r="A232" s="295" t="s">
        <v>6690</v>
      </c>
      <c r="B232" s="160" t="s">
        <v>100</v>
      </c>
      <c r="C232" s="295" t="s">
        <v>6711</v>
      </c>
      <c r="D232" s="327" t="s">
        <v>6068</v>
      </c>
      <c r="E232" s="327" t="s">
        <v>6712</v>
      </c>
      <c r="F232" s="327" t="s">
        <v>6713</v>
      </c>
      <c r="G232" s="327" t="s">
        <v>6184</v>
      </c>
      <c r="H232" s="156" t="s">
        <v>6714</v>
      </c>
      <c r="I232" s="160" t="s">
        <v>6709</v>
      </c>
      <c r="J232" s="564" t="s">
        <v>6715</v>
      </c>
      <c r="K232" s="160"/>
      <c r="L232" s="160">
        <v>1.0</v>
      </c>
      <c r="M232" s="160">
        <v>1.0</v>
      </c>
      <c r="N232" s="102">
        <v>30.0</v>
      </c>
      <c r="O232" s="102">
        <v>30.0</v>
      </c>
      <c r="P232" s="223" t="s">
        <v>116</v>
      </c>
      <c r="Q232" s="1"/>
      <c r="R232" s="1"/>
      <c r="S232" s="1"/>
      <c r="T232" s="1"/>
      <c r="U232" s="1"/>
      <c r="V232" s="1"/>
      <c r="W232" s="1"/>
      <c r="X232" s="1"/>
      <c r="Y232" s="1"/>
      <c r="Z232" s="1"/>
    </row>
    <row r="233" ht="11.25" customHeight="1">
      <c r="A233" s="295" t="s">
        <v>117</v>
      </c>
      <c r="B233" s="160" t="s">
        <v>3136</v>
      </c>
      <c r="C233" s="295" t="s">
        <v>6716</v>
      </c>
      <c r="D233" s="327" t="s">
        <v>6059</v>
      </c>
      <c r="E233" s="327" t="s">
        <v>6134</v>
      </c>
      <c r="F233" s="327" t="s">
        <v>6717</v>
      </c>
      <c r="G233" s="327" t="s">
        <v>6215</v>
      </c>
      <c r="H233" s="156" t="s">
        <v>6678</v>
      </c>
      <c r="I233" s="160" t="s">
        <v>6050</v>
      </c>
      <c r="J233" s="564" t="s">
        <v>6718</v>
      </c>
      <c r="K233" s="160">
        <v>1.0</v>
      </c>
      <c r="L233" s="160">
        <v>1.0</v>
      </c>
      <c r="M233" s="160">
        <v>1.0</v>
      </c>
      <c r="N233" s="102">
        <v>50.0</v>
      </c>
      <c r="O233" s="102">
        <v>50.0</v>
      </c>
      <c r="P233" s="223" t="s">
        <v>117</v>
      </c>
      <c r="Q233" s="1"/>
      <c r="R233" s="1"/>
      <c r="S233" s="1"/>
      <c r="T233" s="1"/>
      <c r="U233" s="1"/>
      <c r="V233" s="1"/>
      <c r="W233" s="1"/>
      <c r="X233" s="1"/>
      <c r="Y233" s="1"/>
      <c r="Z233" s="1"/>
    </row>
    <row r="234" ht="11.25" customHeight="1">
      <c r="A234" s="295" t="s">
        <v>118</v>
      </c>
      <c r="B234" s="160" t="s">
        <v>100</v>
      </c>
      <c r="C234" s="295" t="s">
        <v>6719</v>
      </c>
      <c r="D234" s="327" t="s">
        <v>6720</v>
      </c>
      <c r="E234" s="327" t="s">
        <v>6721</v>
      </c>
      <c r="F234" s="327" t="s">
        <v>6060</v>
      </c>
      <c r="G234" s="327"/>
      <c r="H234" s="156" t="s">
        <v>6722</v>
      </c>
      <c r="I234" s="160" t="s">
        <v>6723</v>
      </c>
      <c r="J234" s="564" t="s">
        <v>6724</v>
      </c>
      <c r="K234" s="160"/>
      <c r="L234" s="160">
        <v>1.0</v>
      </c>
      <c r="M234" s="160"/>
      <c r="N234" s="102">
        <v>50.0</v>
      </c>
      <c r="O234" s="102">
        <v>50.0</v>
      </c>
      <c r="P234" s="223" t="s">
        <v>118</v>
      </c>
      <c r="Q234" s="1"/>
      <c r="R234" s="1"/>
      <c r="S234" s="1"/>
      <c r="T234" s="1"/>
      <c r="U234" s="1"/>
      <c r="V234" s="1"/>
      <c r="W234" s="1"/>
      <c r="X234" s="1"/>
      <c r="Y234" s="1"/>
      <c r="Z234" s="1"/>
    </row>
    <row r="235" ht="11.25" customHeight="1">
      <c r="A235" s="295" t="s">
        <v>118</v>
      </c>
      <c r="B235" s="160" t="s">
        <v>100</v>
      </c>
      <c r="C235" s="295" t="s">
        <v>6725</v>
      </c>
      <c r="D235" s="327" t="s">
        <v>6720</v>
      </c>
      <c r="E235" s="327" t="s">
        <v>6726</v>
      </c>
      <c r="F235" s="327" t="s">
        <v>6464</v>
      </c>
      <c r="G235" s="327" t="s">
        <v>6299</v>
      </c>
      <c r="H235" s="156" t="s">
        <v>5619</v>
      </c>
      <c r="I235" s="160" t="s">
        <v>6727</v>
      </c>
      <c r="J235" s="564">
        <v>45619.0</v>
      </c>
      <c r="K235" s="160"/>
      <c r="L235" s="160"/>
      <c r="M235" s="160"/>
      <c r="N235" s="102">
        <v>50.0</v>
      </c>
      <c r="O235" s="102">
        <v>50.0</v>
      </c>
      <c r="P235" s="223" t="s">
        <v>118</v>
      </c>
      <c r="Q235" s="1"/>
      <c r="R235" s="1"/>
      <c r="S235" s="1"/>
      <c r="T235" s="1"/>
      <c r="U235" s="1"/>
      <c r="V235" s="1"/>
      <c r="W235" s="1"/>
      <c r="X235" s="1"/>
      <c r="Y235" s="1"/>
      <c r="Z235" s="1"/>
    </row>
    <row r="236" ht="11.25" customHeight="1">
      <c r="A236" s="295" t="s">
        <v>118</v>
      </c>
      <c r="B236" s="160" t="s">
        <v>100</v>
      </c>
      <c r="C236" s="295" t="s">
        <v>6725</v>
      </c>
      <c r="D236" s="327" t="s">
        <v>6720</v>
      </c>
      <c r="E236" s="327" t="s">
        <v>6728</v>
      </c>
      <c r="F236" s="327" t="s">
        <v>6464</v>
      </c>
      <c r="G236" s="327" t="s">
        <v>6299</v>
      </c>
      <c r="H236" s="156" t="s">
        <v>6729</v>
      </c>
      <c r="I236" s="160" t="s">
        <v>6730</v>
      </c>
      <c r="J236" s="564">
        <v>45619.0</v>
      </c>
      <c r="K236" s="160"/>
      <c r="L236" s="160"/>
      <c r="M236" s="160"/>
      <c r="N236" s="102">
        <v>50.0</v>
      </c>
      <c r="O236" s="102">
        <v>50.0</v>
      </c>
      <c r="P236" s="223" t="s">
        <v>118</v>
      </c>
      <c r="Q236" s="1"/>
      <c r="R236" s="1"/>
      <c r="S236" s="1"/>
      <c r="T236" s="1"/>
      <c r="U236" s="1"/>
      <c r="V236" s="1"/>
      <c r="W236" s="1"/>
      <c r="X236" s="1"/>
      <c r="Y236" s="1"/>
      <c r="Z236" s="1"/>
    </row>
    <row r="237" ht="11.25" customHeight="1">
      <c r="A237" s="295" t="s">
        <v>118</v>
      </c>
      <c r="B237" s="160" t="s">
        <v>100</v>
      </c>
      <c r="C237" s="295" t="s">
        <v>6725</v>
      </c>
      <c r="D237" s="327" t="s">
        <v>6720</v>
      </c>
      <c r="E237" s="327" t="s">
        <v>6731</v>
      </c>
      <c r="F237" s="327" t="s">
        <v>6464</v>
      </c>
      <c r="G237" s="327" t="s">
        <v>6299</v>
      </c>
      <c r="H237" s="156" t="s">
        <v>6732</v>
      </c>
      <c r="I237" s="160" t="s">
        <v>6731</v>
      </c>
      <c r="J237" s="564">
        <v>45619.0</v>
      </c>
      <c r="K237" s="160"/>
      <c r="L237" s="160"/>
      <c r="M237" s="160"/>
      <c r="N237" s="102">
        <v>20.0</v>
      </c>
      <c r="O237" s="102">
        <v>20.0</v>
      </c>
      <c r="P237" s="223" t="s">
        <v>118</v>
      </c>
      <c r="Q237" s="1"/>
      <c r="R237" s="1"/>
      <c r="S237" s="1"/>
      <c r="T237" s="1"/>
      <c r="U237" s="1"/>
      <c r="V237" s="1"/>
      <c r="W237" s="1"/>
      <c r="X237" s="1"/>
      <c r="Y237" s="1"/>
      <c r="Z237" s="1"/>
    </row>
    <row r="238" ht="11.25" customHeight="1">
      <c r="A238" s="295" t="s">
        <v>118</v>
      </c>
      <c r="B238" s="160" t="s">
        <v>100</v>
      </c>
      <c r="C238" s="295" t="s">
        <v>6733</v>
      </c>
      <c r="D238" s="327" t="s">
        <v>6734</v>
      </c>
      <c r="E238" s="327" t="s">
        <v>6735</v>
      </c>
      <c r="F238" s="327" t="s">
        <v>6736</v>
      </c>
      <c r="G238" s="327" t="s">
        <v>6215</v>
      </c>
      <c r="H238" s="156" t="s">
        <v>6496</v>
      </c>
      <c r="I238" s="160" t="s">
        <v>6737</v>
      </c>
      <c r="J238" s="564" t="s">
        <v>6738</v>
      </c>
      <c r="K238" s="160"/>
      <c r="L238" s="160"/>
      <c r="M238" s="160"/>
      <c r="N238" s="102">
        <v>30.0</v>
      </c>
      <c r="O238" s="102">
        <v>45.0</v>
      </c>
      <c r="P238" s="223" t="s">
        <v>118</v>
      </c>
      <c r="Q238" s="1"/>
      <c r="R238" s="1"/>
      <c r="S238" s="1"/>
      <c r="T238" s="1"/>
      <c r="U238" s="1"/>
      <c r="V238" s="1"/>
      <c r="W238" s="1"/>
      <c r="X238" s="1"/>
      <c r="Y238" s="1"/>
      <c r="Z238" s="1"/>
    </row>
    <row r="239" ht="11.25" customHeight="1">
      <c r="A239" s="295" t="s">
        <v>118</v>
      </c>
      <c r="B239" s="160" t="s">
        <v>100</v>
      </c>
      <c r="C239" s="295" t="s">
        <v>6739</v>
      </c>
      <c r="D239" s="327" t="s">
        <v>6720</v>
      </c>
      <c r="E239" s="327" t="s">
        <v>6740</v>
      </c>
      <c r="F239" s="327" t="s">
        <v>6060</v>
      </c>
      <c r="G239" s="327"/>
      <c r="H239" s="156"/>
      <c r="I239" s="160" t="s">
        <v>6741</v>
      </c>
      <c r="J239" s="564" t="s">
        <v>6742</v>
      </c>
      <c r="K239" s="160"/>
      <c r="L239" s="160"/>
      <c r="M239" s="160"/>
      <c r="N239" s="102">
        <v>30.0</v>
      </c>
      <c r="O239" s="102">
        <v>30.0</v>
      </c>
      <c r="P239" s="223" t="s">
        <v>118</v>
      </c>
      <c r="Q239" s="1"/>
      <c r="R239" s="1"/>
      <c r="S239" s="1"/>
      <c r="T239" s="1"/>
      <c r="U239" s="1"/>
      <c r="V239" s="1"/>
      <c r="W239" s="1"/>
      <c r="X239" s="1"/>
      <c r="Y239" s="1"/>
      <c r="Z239" s="1"/>
    </row>
    <row r="240" ht="11.25" customHeight="1">
      <c r="A240" s="295" t="s">
        <v>118</v>
      </c>
      <c r="B240" s="160" t="s">
        <v>100</v>
      </c>
      <c r="C240" s="295" t="s">
        <v>6743</v>
      </c>
      <c r="D240" s="327" t="s">
        <v>6720</v>
      </c>
      <c r="E240" s="327" t="s">
        <v>6735</v>
      </c>
      <c r="F240" s="327" t="s">
        <v>6060</v>
      </c>
      <c r="G240" s="327"/>
      <c r="H240" s="156"/>
      <c r="I240" s="160" t="s">
        <v>6744</v>
      </c>
      <c r="J240" s="564">
        <v>45404.0</v>
      </c>
      <c r="K240" s="160"/>
      <c r="L240" s="160"/>
      <c r="M240" s="160"/>
      <c r="N240" s="102">
        <v>30.0</v>
      </c>
      <c r="O240" s="102">
        <v>30.0</v>
      </c>
      <c r="P240" s="223" t="s">
        <v>118</v>
      </c>
      <c r="Q240" s="1"/>
      <c r="R240" s="1"/>
      <c r="S240" s="1"/>
      <c r="T240" s="1"/>
      <c r="U240" s="1"/>
      <c r="V240" s="1"/>
      <c r="W240" s="1"/>
      <c r="X240" s="1"/>
      <c r="Y240" s="1"/>
      <c r="Z240" s="1"/>
    </row>
    <row r="241" ht="11.25" customHeight="1">
      <c r="A241" s="295" t="s">
        <v>118</v>
      </c>
      <c r="B241" s="160" t="s">
        <v>100</v>
      </c>
      <c r="C241" s="295" t="s">
        <v>6745</v>
      </c>
      <c r="D241" s="327" t="s">
        <v>6720</v>
      </c>
      <c r="E241" s="327" t="s">
        <v>6746</v>
      </c>
      <c r="F241" s="327" t="s">
        <v>6060</v>
      </c>
      <c r="G241" s="327"/>
      <c r="H241" s="156"/>
      <c r="I241" s="160" t="s">
        <v>6747</v>
      </c>
      <c r="J241" s="564" t="s">
        <v>6748</v>
      </c>
      <c r="K241" s="160"/>
      <c r="L241" s="160"/>
      <c r="M241" s="160"/>
      <c r="N241" s="102">
        <v>30.0</v>
      </c>
      <c r="O241" s="102">
        <v>30.0</v>
      </c>
      <c r="P241" s="223" t="s">
        <v>118</v>
      </c>
      <c r="Q241" s="1"/>
      <c r="R241" s="1"/>
      <c r="S241" s="1"/>
      <c r="T241" s="1"/>
      <c r="U241" s="1"/>
      <c r="V241" s="1"/>
      <c r="W241" s="1"/>
      <c r="X241" s="1"/>
      <c r="Y241" s="1"/>
      <c r="Z241" s="1"/>
    </row>
    <row r="242" ht="11.25" customHeight="1">
      <c r="A242" s="295" t="s">
        <v>120</v>
      </c>
      <c r="B242" s="160" t="s">
        <v>100</v>
      </c>
      <c r="C242" s="295" t="s">
        <v>6749</v>
      </c>
      <c r="D242" s="327" t="s">
        <v>6654</v>
      </c>
      <c r="E242" s="327" t="s">
        <v>6134</v>
      </c>
      <c r="F242" s="327" t="s">
        <v>6750</v>
      </c>
      <c r="G242" s="327" t="s">
        <v>6215</v>
      </c>
      <c r="H242" s="156" t="s">
        <v>6751</v>
      </c>
      <c r="I242" s="160" t="s">
        <v>6050</v>
      </c>
      <c r="J242" s="564" t="s">
        <v>6752</v>
      </c>
      <c r="K242" s="160">
        <v>1.0</v>
      </c>
      <c r="L242" s="160">
        <v>1.0</v>
      </c>
      <c r="M242" s="160">
        <v>1.0</v>
      </c>
      <c r="N242" s="102">
        <v>50.0</v>
      </c>
      <c r="O242" s="102">
        <v>150.0</v>
      </c>
      <c r="P242" s="223" t="s">
        <v>120</v>
      </c>
      <c r="Q242" s="1"/>
      <c r="R242" s="1"/>
      <c r="S242" s="1"/>
      <c r="T242" s="1"/>
      <c r="U242" s="1"/>
      <c r="V242" s="1"/>
      <c r="W242" s="1"/>
      <c r="X242" s="1"/>
      <c r="Y242" s="1"/>
      <c r="Z242" s="1"/>
    </row>
    <row r="243" ht="11.25" customHeight="1">
      <c r="A243" s="295" t="s">
        <v>120</v>
      </c>
      <c r="B243" s="160" t="s">
        <v>100</v>
      </c>
      <c r="C243" s="295" t="s">
        <v>6753</v>
      </c>
      <c r="D243" s="327" t="s">
        <v>6654</v>
      </c>
      <c r="E243" s="327" t="s">
        <v>6054</v>
      </c>
      <c r="F243" s="327" t="s">
        <v>6754</v>
      </c>
      <c r="G243" s="327" t="s">
        <v>6215</v>
      </c>
      <c r="H243" s="156" t="s">
        <v>6755</v>
      </c>
      <c r="I243" s="160"/>
      <c r="J243" s="564" t="s">
        <v>6756</v>
      </c>
      <c r="K243" s="160">
        <v>1.0</v>
      </c>
      <c r="L243" s="160">
        <v>1.0</v>
      </c>
      <c r="M243" s="160">
        <v>1.0</v>
      </c>
      <c r="N243" s="102">
        <v>30.0</v>
      </c>
      <c r="O243" s="102">
        <v>90.0</v>
      </c>
      <c r="P243" s="223" t="s">
        <v>120</v>
      </c>
      <c r="Q243" s="1"/>
      <c r="R243" s="1"/>
      <c r="S243" s="1"/>
      <c r="T243" s="1"/>
      <c r="U243" s="1"/>
      <c r="V243" s="1"/>
      <c r="W243" s="1"/>
      <c r="X243" s="1"/>
      <c r="Y243" s="1"/>
      <c r="Z243" s="1"/>
    </row>
    <row r="244" ht="11.25" customHeight="1">
      <c r="A244" s="295" t="s">
        <v>120</v>
      </c>
      <c r="B244" s="160" t="s">
        <v>100</v>
      </c>
      <c r="C244" s="295" t="s">
        <v>6757</v>
      </c>
      <c r="D244" s="327" t="s">
        <v>6654</v>
      </c>
      <c r="E244" s="327" t="s">
        <v>6054</v>
      </c>
      <c r="F244" s="327" t="s">
        <v>6758</v>
      </c>
      <c r="G244" s="327" t="s">
        <v>6215</v>
      </c>
      <c r="H244" s="156" t="s">
        <v>6759</v>
      </c>
      <c r="I244" s="160"/>
      <c r="J244" s="564" t="s">
        <v>6760</v>
      </c>
      <c r="K244" s="160">
        <v>1.0</v>
      </c>
      <c r="L244" s="160">
        <v>1.0</v>
      </c>
      <c r="M244" s="160">
        <v>1.0</v>
      </c>
      <c r="N244" s="102">
        <v>30.0</v>
      </c>
      <c r="O244" s="102">
        <v>90.0</v>
      </c>
      <c r="P244" s="223" t="s">
        <v>120</v>
      </c>
      <c r="Q244" s="1"/>
      <c r="R244" s="1"/>
      <c r="S244" s="1"/>
      <c r="T244" s="1"/>
      <c r="U244" s="1"/>
      <c r="V244" s="1"/>
      <c r="W244" s="1"/>
      <c r="X244" s="1"/>
      <c r="Y244" s="1"/>
      <c r="Z244" s="1"/>
    </row>
    <row r="245" ht="11.25" customHeight="1">
      <c r="A245" s="295" t="s">
        <v>120</v>
      </c>
      <c r="B245" s="160" t="s">
        <v>100</v>
      </c>
      <c r="C245" s="295" t="s">
        <v>6761</v>
      </c>
      <c r="D245" s="327" t="s">
        <v>6654</v>
      </c>
      <c r="E245" s="327" t="s">
        <v>6054</v>
      </c>
      <c r="F245" s="327" t="s">
        <v>6750</v>
      </c>
      <c r="G245" s="327"/>
      <c r="H245" s="156" t="s">
        <v>6762</v>
      </c>
      <c r="I245" s="160"/>
      <c r="J245" s="564" t="s">
        <v>6763</v>
      </c>
      <c r="K245" s="160">
        <v>1.0</v>
      </c>
      <c r="L245" s="160">
        <v>1.0</v>
      </c>
      <c r="M245" s="160">
        <v>1.0</v>
      </c>
      <c r="N245" s="102">
        <v>30.0</v>
      </c>
      <c r="O245" s="102">
        <v>60.0</v>
      </c>
      <c r="P245" s="223" t="s">
        <v>120</v>
      </c>
      <c r="Q245" s="1"/>
      <c r="R245" s="1"/>
      <c r="S245" s="1"/>
      <c r="T245" s="1"/>
      <c r="U245" s="1"/>
      <c r="V245" s="1"/>
      <c r="W245" s="1"/>
      <c r="X245" s="1"/>
      <c r="Y245" s="1"/>
      <c r="Z245" s="1"/>
    </row>
    <row r="246" ht="11.25" customHeight="1">
      <c r="A246" s="295" t="s">
        <v>120</v>
      </c>
      <c r="B246" s="160" t="s">
        <v>100</v>
      </c>
      <c r="C246" s="295" t="s">
        <v>6764</v>
      </c>
      <c r="D246" s="327" t="s">
        <v>6068</v>
      </c>
      <c r="E246" s="327" t="s">
        <v>6054</v>
      </c>
      <c r="F246" s="327" t="s">
        <v>6141</v>
      </c>
      <c r="G246" s="327" t="s">
        <v>6215</v>
      </c>
      <c r="H246" s="156" t="s">
        <v>6765</v>
      </c>
      <c r="I246" s="160"/>
      <c r="J246" s="564" t="s">
        <v>6292</v>
      </c>
      <c r="K246" s="160">
        <v>1.0</v>
      </c>
      <c r="L246" s="160">
        <v>1.0</v>
      </c>
      <c r="M246" s="160">
        <v>1.0</v>
      </c>
      <c r="N246" s="102">
        <v>30.0</v>
      </c>
      <c r="O246" s="102">
        <v>45.0</v>
      </c>
      <c r="P246" s="223" t="s">
        <v>120</v>
      </c>
      <c r="Q246" s="1"/>
      <c r="R246" s="1"/>
      <c r="S246" s="1"/>
      <c r="T246" s="1"/>
      <c r="U246" s="1"/>
      <c r="V246" s="1"/>
      <c r="W246" s="1"/>
      <c r="X246" s="1"/>
      <c r="Y246" s="1"/>
      <c r="Z246" s="1"/>
    </row>
    <row r="247" ht="11.25" customHeight="1">
      <c r="A247" s="295" t="s">
        <v>120</v>
      </c>
      <c r="B247" s="160" t="s">
        <v>100</v>
      </c>
      <c r="C247" s="295" t="s">
        <v>6766</v>
      </c>
      <c r="D247" s="327" t="s">
        <v>6068</v>
      </c>
      <c r="E247" s="327" t="s">
        <v>6054</v>
      </c>
      <c r="F247" s="327" t="s">
        <v>6141</v>
      </c>
      <c r="G247" s="327"/>
      <c r="H247" s="156" t="s">
        <v>6767</v>
      </c>
      <c r="I247" s="160"/>
      <c r="J247" s="564" t="s">
        <v>6768</v>
      </c>
      <c r="K247" s="160"/>
      <c r="L247" s="160"/>
      <c r="M247" s="160"/>
      <c r="N247" s="102">
        <v>30.0</v>
      </c>
      <c r="O247" s="102">
        <v>30.0</v>
      </c>
      <c r="P247" s="223" t="s">
        <v>120</v>
      </c>
      <c r="Q247" s="1"/>
      <c r="R247" s="1"/>
      <c r="S247" s="1"/>
      <c r="T247" s="1"/>
      <c r="U247" s="1"/>
      <c r="V247" s="1"/>
      <c r="W247" s="1"/>
      <c r="X247" s="1"/>
      <c r="Y247" s="1"/>
      <c r="Z247" s="1"/>
    </row>
    <row r="248" ht="11.25" customHeight="1">
      <c r="A248" s="295" t="s">
        <v>120</v>
      </c>
      <c r="B248" s="160" t="s">
        <v>100</v>
      </c>
      <c r="C248" s="295" t="s">
        <v>6769</v>
      </c>
      <c r="D248" s="327" t="s">
        <v>6068</v>
      </c>
      <c r="E248" s="327" t="s">
        <v>6134</v>
      </c>
      <c r="F248" s="327" t="s">
        <v>6141</v>
      </c>
      <c r="G248" s="327"/>
      <c r="H248" s="156" t="s">
        <v>6770</v>
      </c>
      <c r="I248" s="160" t="s">
        <v>6050</v>
      </c>
      <c r="J248" s="564" t="s">
        <v>6771</v>
      </c>
      <c r="K248" s="160">
        <v>1.0</v>
      </c>
      <c r="L248" s="160">
        <v>1.0</v>
      </c>
      <c r="M248" s="160">
        <v>1.0</v>
      </c>
      <c r="N248" s="102">
        <v>50.0</v>
      </c>
      <c r="O248" s="102">
        <v>50.0</v>
      </c>
      <c r="P248" s="223" t="s">
        <v>120</v>
      </c>
      <c r="Q248" s="1"/>
      <c r="R248" s="1"/>
      <c r="S248" s="1"/>
      <c r="T248" s="1"/>
      <c r="U248" s="1"/>
      <c r="V248" s="1"/>
      <c r="W248" s="1"/>
      <c r="X248" s="1"/>
      <c r="Y248" s="1"/>
      <c r="Z248" s="1"/>
    </row>
    <row r="249" ht="11.25" customHeight="1">
      <c r="A249" s="295" t="s">
        <v>120</v>
      </c>
      <c r="B249" s="160" t="s">
        <v>100</v>
      </c>
      <c r="C249" s="295" t="s">
        <v>6772</v>
      </c>
      <c r="D249" s="327" t="s">
        <v>6068</v>
      </c>
      <c r="E249" s="327" t="s">
        <v>6054</v>
      </c>
      <c r="F249" s="327" t="s">
        <v>6141</v>
      </c>
      <c r="G249" s="327"/>
      <c r="H249" s="156" t="s">
        <v>6773</v>
      </c>
      <c r="I249" s="160"/>
      <c r="J249" s="564" t="s">
        <v>6774</v>
      </c>
      <c r="K249" s="160">
        <v>1.0</v>
      </c>
      <c r="L249" s="160">
        <v>1.0</v>
      </c>
      <c r="M249" s="160">
        <v>1.0</v>
      </c>
      <c r="N249" s="102">
        <v>30.0</v>
      </c>
      <c r="O249" s="102">
        <v>30.0</v>
      </c>
      <c r="P249" s="223" t="s">
        <v>120</v>
      </c>
      <c r="Q249" s="1"/>
      <c r="R249" s="1"/>
      <c r="S249" s="1"/>
      <c r="T249" s="1"/>
      <c r="U249" s="1"/>
      <c r="V249" s="1"/>
      <c r="W249" s="1"/>
      <c r="X249" s="1"/>
      <c r="Y249" s="1"/>
      <c r="Z249" s="1"/>
    </row>
    <row r="250" ht="11.25" customHeight="1">
      <c r="A250" s="295" t="s">
        <v>120</v>
      </c>
      <c r="B250" s="160" t="s">
        <v>100</v>
      </c>
      <c r="C250" s="295" t="s">
        <v>6775</v>
      </c>
      <c r="D250" s="327" t="s">
        <v>6654</v>
      </c>
      <c r="E250" s="327" t="s">
        <v>6054</v>
      </c>
      <c r="F250" s="327"/>
      <c r="G250" s="327"/>
      <c r="H250" s="156" t="s">
        <v>6776</v>
      </c>
      <c r="I250" s="160"/>
      <c r="J250" s="564" t="s">
        <v>6777</v>
      </c>
      <c r="K250" s="160">
        <v>1.0</v>
      </c>
      <c r="L250" s="160">
        <v>1.0</v>
      </c>
      <c r="M250" s="160">
        <v>1.0</v>
      </c>
      <c r="N250" s="102">
        <v>30.0</v>
      </c>
      <c r="O250" s="102">
        <v>45.0</v>
      </c>
      <c r="P250" s="223" t="s">
        <v>120</v>
      </c>
      <c r="Q250" s="1"/>
      <c r="R250" s="1"/>
      <c r="S250" s="1"/>
      <c r="T250" s="1"/>
      <c r="U250" s="1"/>
      <c r="V250" s="1"/>
      <c r="W250" s="1"/>
      <c r="X250" s="1"/>
      <c r="Y250" s="1"/>
      <c r="Z250" s="1"/>
    </row>
    <row r="251" ht="11.25" customHeight="1">
      <c r="A251" s="295" t="s">
        <v>120</v>
      </c>
      <c r="B251" s="160" t="s">
        <v>100</v>
      </c>
      <c r="C251" s="295" t="s">
        <v>6778</v>
      </c>
      <c r="D251" s="327" t="s">
        <v>6654</v>
      </c>
      <c r="E251" s="327" t="s">
        <v>6054</v>
      </c>
      <c r="F251" s="327" t="s">
        <v>6141</v>
      </c>
      <c r="G251" s="327" t="s">
        <v>6215</v>
      </c>
      <c r="H251" s="156" t="s">
        <v>6496</v>
      </c>
      <c r="I251" s="160"/>
      <c r="J251" s="564" t="s">
        <v>6779</v>
      </c>
      <c r="K251" s="160">
        <v>1.0</v>
      </c>
      <c r="L251" s="160">
        <v>1.0</v>
      </c>
      <c r="M251" s="160">
        <v>1.0</v>
      </c>
      <c r="N251" s="102">
        <v>45.0</v>
      </c>
      <c r="O251" s="102">
        <v>67.5</v>
      </c>
      <c r="P251" s="223" t="s">
        <v>120</v>
      </c>
      <c r="Q251" s="1"/>
      <c r="R251" s="1"/>
      <c r="S251" s="1"/>
      <c r="T251" s="1"/>
      <c r="U251" s="1"/>
      <c r="V251" s="1"/>
      <c r="W251" s="1"/>
      <c r="X251" s="1"/>
      <c r="Y251" s="1"/>
      <c r="Z251" s="1"/>
    </row>
    <row r="252" ht="11.25" customHeight="1">
      <c r="A252" s="295" t="s">
        <v>120</v>
      </c>
      <c r="B252" s="160" t="s">
        <v>100</v>
      </c>
      <c r="C252" s="295" t="s">
        <v>6780</v>
      </c>
      <c r="D252" s="327" t="s">
        <v>6068</v>
      </c>
      <c r="E252" s="327" t="s">
        <v>6134</v>
      </c>
      <c r="F252" s="327" t="s">
        <v>6141</v>
      </c>
      <c r="G252" s="327"/>
      <c r="H252" s="156" t="s">
        <v>6781</v>
      </c>
      <c r="I252" s="160" t="s">
        <v>6782</v>
      </c>
      <c r="J252" s="564" t="s">
        <v>6783</v>
      </c>
      <c r="K252" s="160">
        <v>2.0</v>
      </c>
      <c r="L252" s="160">
        <v>2.0</v>
      </c>
      <c r="M252" s="160">
        <v>2.0</v>
      </c>
      <c r="N252" s="102">
        <v>100.0</v>
      </c>
      <c r="O252" s="102">
        <v>50.0</v>
      </c>
      <c r="P252" s="223" t="s">
        <v>120</v>
      </c>
      <c r="Q252" s="1"/>
      <c r="R252" s="1"/>
      <c r="S252" s="1"/>
      <c r="T252" s="1"/>
      <c r="U252" s="1"/>
      <c r="V252" s="1"/>
      <c r="W252" s="1"/>
      <c r="X252" s="1"/>
      <c r="Y252" s="1"/>
      <c r="Z252" s="1"/>
    </row>
    <row r="253" ht="11.25" customHeight="1">
      <c r="A253" s="295" t="s">
        <v>120</v>
      </c>
      <c r="B253" s="160" t="s">
        <v>100</v>
      </c>
      <c r="C253" s="295" t="s">
        <v>6780</v>
      </c>
      <c r="D253" s="327" t="s">
        <v>6068</v>
      </c>
      <c r="E253" s="327" t="s">
        <v>6134</v>
      </c>
      <c r="F253" s="327" t="s">
        <v>6141</v>
      </c>
      <c r="G253" s="327"/>
      <c r="H253" s="156" t="s">
        <v>6781</v>
      </c>
      <c r="I253" s="160" t="s">
        <v>6782</v>
      </c>
      <c r="J253" s="564" t="s">
        <v>6784</v>
      </c>
      <c r="K253" s="160">
        <v>2.0</v>
      </c>
      <c r="L253" s="160">
        <v>2.0</v>
      </c>
      <c r="M253" s="160">
        <v>2.0</v>
      </c>
      <c r="N253" s="102">
        <v>100.0</v>
      </c>
      <c r="O253" s="102">
        <v>50.0</v>
      </c>
      <c r="P253" s="223" t="s">
        <v>120</v>
      </c>
      <c r="Q253" s="1"/>
      <c r="R253" s="1"/>
      <c r="S253" s="1"/>
      <c r="T253" s="1"/>
      <c r="U253" s="1"/>
      <c r="V253" s="1"/>
      <c r="W253" s="1"/>
      <c r="X253" s="1"/>
      <c r="Y253" s="1"/>
      <c r="Z253" s="1"/>
    </row>
    <row r="254" ht="11.25" customHeight="1">
      <c r="A254" s="295" t="s">
        <v>120</v>
      </c>
      <c r="B254" s="160" t="s">
        <v>100</v>
      </c>
      <c r="C254" s="295" t="s">
        <v>6780</v>
      </c>
      <c r="D254" s="327" t="s">
        <v>6068</v>
      </c>
      <c r="E254" s="327" t="s">
        <v>6134</v>
      </c>
      <c r="F254" s="327" t="s">
        <v>6141</v>
      </c>
      <c r="G254" s="327"/>
      <c r="H254" s="156" t="s">
        <v>6781</v>
      </c>
      <c r="I254" s="160" t="s">
        <v>6782</v>
      </c>
      <c r="J254" s="564" t="s">
        <v>6785</v>
      </c>
      <c r="K254" s="160">
        <v>2.0</v>
      </c>
      <c r="L254" s="160">
        <v>2.0</v>
      </c>
      <c r="M254" s="160">
        <v>2.0</v>
      </c>
      <c r="N254" s="102">
        <v>100.0</v>
      </c>
      <c r="O254" s="102">
        <v>50.0</v>
      </c>
      <c r="P254" s="223" t="s">
        <v>120</v>
      </c>
      <c r="Q254" s="1"/>
      <c r="R254" s="1"/>
      <c r="S254" s="1"/>
      <c r="T254" s="1"/>
      <c r="U254" s="1"/>
      <c r="V254" s="1"/>
      <c r="W254" s="1"/>
      <c r="X254" s="1"/>
      <c r="Y254" s="1"/>
      <c r="Z254" s="1"/>
    </row>
    <row r="255" ht="11.25" customHeight="1">
      <c r="A255" s="295" t="s">
        <v>120</v>
      </c>
      <c r="B255" s="160" t="s">
        <v>100</v>
      </c>
      <c r="C255" s="295" t="s">
        <v>6780</v>
      </c>
      <c r="D255" s="327" t="s">
        <v>6068</v>
      </c>
      <c r="E255" s="327" t="s">
        <v>6134</v>
      </c>
      <c r="F255" s="327" t="s">
        <v>6141</v>
      </c>
      <c r="G255" s="327"/>
      <c r="H255" s="156" t="s">
        <v>6781</v>
      </c>
      <c r="I255" s="160" t="s">
        <v>6782</v>
      </c>
      <c r="J255" s="564" t="s">
        <v>6786</v>
      </c>
      <c r="K255" s="160">
        <v>2.0</v>
      </c>
      <c r="L255" s="160">
        <v>2.0</v>
      </c>
      <c r="M255" s="160">
        <v>2.0</v>
      </c>
      <c r="N255" s="102">
        <v>100.0</v>
      </c>
      <c r="O255" s="102">
        <v>50.0</v>
      </c>
      <c r="P255" s="223" t="s">
        <v>120</v>
      </c>
      <c r="Q255" s="1"/>
      <c r="R255" s="1"/>
      <c r="S255" s="1"/>
      <c r="T255" s="1"/>
      <c r="U255" s="1"/>
      <c r="V255" s="1"/>
      <c r="W255" s="1"/>
      <c r="X255" s="1"/>
      <c r="Y255" s="1"/>
      <c r="Z255" s="1"/>
    </row>
    <row r="256" ht="11.25" customHeight="1">
      <c r="A256" s="295" t="s">
        <v>120</v>
      </c>
      <c r="B256" s="160" t="s">
        <v>100</v>
      </c>
      <c r="C256" s="295" t="s">
        <v>6780</v>
      </c>
      <c r="D256" s="327" t="s">
        <v>6068</v>
      </c>
      <c r="E256" s="327" t="s">
        <v>6134</v>
      </c>
      <c r="F256" s="327" t="s">
        <v>6141</v>
      </c>
      <c r="G256" s="327"/>
      <c r="H256" s="156" t="s">
        <v>6781</v>
      </c>
      <c r="I256" s="160" t="s">
        <v>6782</v>
      </c>
      <c r="J256" s="564" t="s">
        <v>6787</v>
      </c>
      <c r="K256" s="160">
        <v>2.0</v>
      </c>
      <c r="L256" s="160">
        <v>2.0</v>
      </c>
      <c r="M256" s="160">
        <v>2.0</v>
      </c>
      <c r="N256" s="102">
        <v>100.0</v>
      </c>
      <c r="O256" s="102">
        <v>50.0</v>
      </c>
      <c r="P256" s="223" t="s">
        <v>120</v>
      </c>
      <c r="Q256" s="1"/>
      <c r="R256" s="1"/>
      <c r="S256" s="1"/>
      <c r="T256" s="1"/>
      <c r="U256" s="1"/>
      <c r="V256" s="1"/>
      <c r="W256" s="1"/>
      <c r="X256" s="1"/>
      <c r="Y256" s="1"/>
      <c r="Z256" s="1"/>
    </row>
    <row r="257" ht="11.25" customHeight="1">
      <c r="A257" s="295" t="s">
        <v>120</v>
      </c>
      <c r="B257" s="160" t="s">
        <v>100</v>
      </c>
      <c r="C257" s="295" t="s">
        <v>6780</v>
      </c>
      <c r="D257" s="327" t="s">
        <v>6068</v>
      </c>
      <c r="E257" s="327" t="s">
        <v>6134</v>
      </c>
      <c r="F257" s="327" t="s">
        <v>6141</v>
      </c>
      <c r="G257" s="327"/>
      <c r="H257" s="156" t="s">
        <v>6781</v>
      </c>
      <c r="I257" s="160" t="s">
        <v>6782</v>
      </c>
      <c r="J257" s="564" t="s">
        <v>6788</v>
      </c>
      <c r="K257" s="160">
        <v>2.0</v>
      </c>
      <c r="L257" s="160">
        <v>2.0</v>
      </c>
      <c r="M257" s="160">
        <v>2.0</v>
      </c>
      <c r="N257" s="102">
        <v>100.0</v>
      </c>
      <c r="O257" s="102">
        <v>50.0</v>
      </c>
      <c r="P257" s="223" t="s">
        <v>120</v>
      </c>
      <c r="Q257" s="1"/>
      <c r="R257" s="1"/>
      <c r="S257" s="1"/>
      <c r="T257" s="1"/>
      <c r="U257" s="1"/>
      <c r="V257" s="1"/>
      <c r="W257" s="1"/>
      <c r="X257" s="1"/>
      <c r="Y257" s="1"/>
      <c r="Z257" s="1"/>
    </row>
    <row r="258" ht="11.25" customHeight="1">
      <c r="A258" s="295" t="s">
        <v>120</v>
      </c>
      <c r="B258" s="160" t="s">
        <v>100</v>
      </c>
      <c r="C258" s="295" t="s">
        <v>6780</v>
      </c>
      <c r="D258" s="327" t="s">
        <v>6068</v>
      </c>
      <c r="E258" s="327" t="s">
        <v>6134</v>
      </c>
      <c r="F258" s="327" t="s">
        <v>6141</v>
      </c>
      <c r="G258" s="327"/>
      <c r="H258" s="156" t="s">
        <v>6781</v>
      </c>
      <c r="I258" s="160" t="s">
        <v>6782</v>
      </c>
      <c r="J258" s="564" t="s">
        <v>6789</v>
      </c>
      <c r="K258" s="160">
        <v>2.0</v>
      </c>
      <c r="L258" s="160">
        <v>2.0</v>
      </c>
      <c r="M258" s="160">
        <v>2.0</v>
      </c>
      <c r="N258" s="102">
        <v>100.0</v>
      </c>
      <c r="O258" s="102">
        <v>50.0</v>
      </c>
      <c r="P258" s="223" t="s">
        <v>120</v>
      </c>
      <c r="Q258" s="1"/>
      <c r="R258" s="1"/>
      <c r="S258" s="1"/>
      <c r="T258" s="1"/>
      <c r="U258" s="1"/>
      <c r="V258" s="1"/>
      <c r="W258" s="1"/>
      <c r="X258" s="1"/>
      <c r="Y258" s="1"/>
      <c r="Z258" s="1"/>
    </row>
    <row r="259" ht="11.25" customHeight="1">
      <c r="A259" s="295" t="s">
        <v>120</v>
      </c>
      <c r="B259" s="160" t="s">
        <v>100</v>
      </c>
      <c r="C259" s="295" t="s">
        <v>6780</v>
      </c>
      <c r="D259" s="327" t="s">
        <v>6068</v>
      </c>
      <c r="E259" s="327" t="s">
        <v>6134</v>
      </c>
      <c r="F259" s="327" t="s">
        <v>6141</v>
      </c>
      <c r="G259" s="327"/>
      <c r="H259" s="156" t="s">
        <v>6790</v>
      </c>
      <c r="I259" s="160" t="s">
        <v>6782</v>
      </c>
      <c r="J259" s="564" t="s">
        <v>6791</v>
      </c>
      <c r="K259" s="160">
        <v>2.0</v>
      </c>
      <c r="L259" s="160">
        <v>2.0</v>
      </c>
      <c r="M259" s="160">
        <v>2.0</v>
      </c>
      <c r="N259" s="102">
        <v>100.0</v>
      </c>
      <c r="O259" s="102">
        <v>50.0</v>
      </c>
      <c r="P259" s="223" t="s">
        <v>120</v>
      </c>
      <c r="Q259" s="1"/>
      <c r="R259" s="1"/>
      <c r="S259" s="1"/>
      <c r="T259" s="1"/>
      <c r="U259" s="1"/>
      <c r="V259" s="1"/>
      <c r="W259" s="1"/>
      <c r="X259" s="1"/>
      <c r="Y259" s="1"/>
      <c r="Z259" s="1"/>
    </row>
    <row r="260" ht="11.25" customHeight="1">
      <c r="A260" s="295" t="s">
        <v>120</v>
      </c>
      <c r="B260" s="160" t="s">
        <v>100</v>
      </c>
      <c r="C260" s="295" t="s">
        <v>6780</v>
      </c>
      <c r="D260" s="327" t="s">
        <v>6068</v>
      </c>
      <c r="E260" s="327" t="s">
        <v>6134</v>
      </c>
      <c r="F260" s="327" t="s">
        <v>6141</v>
      </c>
      <c r="G260" s="327"/>
      <c r="H260" s="156" t="s">
        <v>6790</v>
      </c>
      <c r="I260" s="160" t="s">
        <v>6782</v>
      </c>
      <c r="J260" s="564" t="s">
        <v>6792</v>
      </c>
      <c r="K260" s="160">
        <v>2.0</v>
      </c>
      <c r="L260" s="160">
        <v>2.0</v>
      </c>
      <c r="M260" s="160">
        <v>2.0</v>
      </c>
      <c r="N260" s="102">
        <v>100.0</v>
      </c>
      <c r="O260" s="102">
        <v>50.0</v>
      </c>
      <c r="P260" s="223" t="s">
        <v>120</v>
      </c>
      <c r="Q260" s="1"/>
      <c r="R260" s="1"/>
      <c r="S260" s="1"/>
      <c r="T260" s="1"/>
      <c r="U260" s="1"/>
      <c r="V260" s="1"/>
      <c r="W260" s="1"/>
      <c r="X260" s="1"/>
      <c r="Y260" s="1"/>
      <c r="Z260" s="1"/>
    </row>
    <row r="261" ht="11.25" customHeight="1">
      <c r="A261" s="295" t="s">
        <v>120</v>
      </c>
      <c r="B261" s="160" t="s">
        <v>100</v>
      </c>
      <c r="C261" s="295" t="s">
        <v>6780</v>
      </c>
      <c r="D261" s="327" t="s">
        <v>6068</v>
      </c>
      <c r="E261" s="327" t="s">
        <v>6134</v>
      </c>
      <c r="F261" s="327" t="s">
        <v>6141</v>
      </c>
      <c r="G261" s="327"/>
      <c r="H261" s="156" t="s">
        <v>6790</v>
      </c>
      <c r="I261" s="160" t="s">
        <v>6782</v>
      </c>
      <c r="J261" s="564" t="s">
        <v>6793</v>
      </c>
      <c r="K261" s="160">
        <v>2.0</v>
      </c>
      <c r="L261" s="160">
        <v>2.0</v>
      </c>
      <c r="M261" s="160">
        <v>2.0</v>
      </c>
      <c r="N261" s="102">
        <v>100.0</v>
      </c>
      <c r="O261" s="102">
        <v>50.0</v>
      </c>
      <c r="P261" s="223" t="s">
        <v>120</v>
      </c>
      <c r="Q261" s="1"/>
      <c r="R261" s="1"/>
      <c r="S261" s="1"/>
      <c r="T261" s="1"/>
      <c r="U261" s="1"/>
      <c r="V261" s="1"/>
      <c r="W261" s="1"/>
      <c r="X261" s="1"/>
      <c r="Y261" s="1"/>
      <c r="Z261" s="1"/>
    </row>
    <row r="262" ht="11.25" customHeight="1">
      <c r="A262" s="295" t="s">
        <v>120</v>
      </c>
      <c r="B262" s="160" t="s">
        <v>100</v>
      </c>
      <c r="C262" s="295" t="s">
        <v>6780</v>
      </c>
      <c r="D262" s="327" t="s">
        <v>6068</v>
      </c>
      <c r="E262" s="327" t="s">
        <v>6134</v>
      </c>
      <c r="F262" s="327" t="s">
        <v>6141</v>
      </c>
      <c r="G262" s="327"/>
      <c r="H262" s="295" t="s">
        <v>6790</v>
      </c>
      <c r="I262" s="160" t="s">
        <v>6782</v>
      </c>
      <c r="J262" s="564" t="s">
        <v>6794</v>
      </c>
      <c r="K262" s="160">
        <v>2.0</v>
      </c>
      <c r="L262" s="160">
        <v>2.0</v>
      </c>
      <c r="M262" s="160">
        <v>2.0</v>
      </c>
      <c r="N262" s="102">
        <v>100.0</v>
      </c>
      <c r="O262" s="102">
        <v>50.0</v>
      </c>
      <c r="P262" s="223" t="s">
        <v>120</v>
      </c>
      <c r="Q262" s="1"/>
      <c r="R262" s="1"/>
      <c r="S262" s="1"/>
      <c r="T262" s="1"/>
      <c r="U262" s="1"/>
      <c r="V262" s="1"/>
      <c r="W262" s="1"/>
      <c r="X262" s="1"/>
      <c r="Y262" s="1"/>
      <c r="Z262" s="1"/>
    </row>
    <row r="263" ht="11.25" customHeight="1">
      <c r="A263" s="306" t="s">
        <v>120</v>
      </c>
      <c r="B263" s="542" t="s">
        <v>100</v>
      </c>
      <c r="C263" s="295" t="s">
        <v>6780</v>
      </c>
      <c r="D263" s="327" t="s">
        <v>6068</v>
      </c>
      <c r="E263" s="327" t="s">
        <v>6795</v>
      </c>
      <c r="F263" s="327" t="s">
        <v>6141</v>
      </c>
      <c r="G263" s="327"/>
      <c r="H263" s="705" t="s">
        <v>6790</v>
      </c>
      <c r="I263" s="160"/>
      <c r="J263" s="564" t="s">
        <v>6794</v>
      </c>
      <c r="K263" s="160">
        <v>2.0</v>
      </c>
      <c r="L263" s="160">
        <v>2.0</v>
      </c>
      <c r="M263" s="160">
        <v>2.0</v>
      </c>
      <c r="N263" s="102">
        <v>30.0</v>
      </c>
      <c r="O263" s="102">
        <v>15.0</v>
      </c>
      <c r="P263" s="223" t="s">
        <v>120</v>
      </c>
      <c r="Q263" s="1"/>
      <c r="R263" s="1"/>
      <c r="S263" s="1"/>
      <c r="T263" s="1"/>
      <c r="U263" s="1"/>
      <c r="V263" s="1"/>
      <c r="W263" s="1"/>
      <c r="X263" s="1"/>
      <c r="Y263" s="1"/>
      <c r="Z263" s="1"/>
    </row>
    <row r="264" ht="11.25" customHeight="1">
      <c r="A264" s="295" t="s">
        <v>120</v>
      </c>
      <c r="B264" s="160" t="s">
        <v>100</v>
      </c>
      <c r="C264" s="295" t="s">
        <v>6780</v>
      </c>
      <c r="D264" s="327" t="s">
        <v>6068</v>
      </c>
      <c r="E264" s="327" t="s">
        <v>6134</v>
      </c>
      <c r="F264" s="327" t="s">
        <v>6141</v>
      </c>
      <c r="G264" s="327"/>
      <c r="H264" s="295" t="s">
        <v>6796</v>
      </c>
      <c r="I264" s="160" t="s">
        <v>6782</v>
      </c>
      <c r="J264" s="564" t="s">
        <v>6797</v>
      </c>
      <c r="K264" s="160">
        <v>2.0</v>
      </c>
      <c r="L264" s="160">
        <v>2.0</v>
      </c>
      <c r="M264" s="160">
        <v>2.0</v>
      </c>
      <c r="N264" s="102">
        <v>100.0</v>
      </c>
      <c r="O264" s="102">
        <v>50.0</v>
      </c>
      <c r="P264" s="223" t="s">
        <v>120</v>
      </c>
      <c r="Q264" s="1"/>
      <c r="R264" s="1"/>
      <c r="S264" s="1"/>
      <c r="T264" s="1"/>
      <c r="U264" s="1"/>
      <c r="V264" s="1"/>
      <c r="W264" s="1"/>
      <c r="X264" s="1"/>
      <c r="Y264" s="1"/>
      <c r="Z264" s="1"/>
    </row>
    <row r="265" ht="11.25" customHeight="1">
      <c r="A265" s="295" t="s">
        <v>6798</v>
      </c>
      <c r="B265" s="160" t="s">
        <v>100</v>
      </c>
      <c r="C265" s="295" t="s">
        <v>6799</v>
      </c>
      <c r="D265" s="327" t="s">
        <v>6124</v>
      </c>
      <c r="E265" s="327" t="s">
        <v>6134</v>
      </c>
      <c r="F265" s="327" t="s">
        <v>6098</v>
      </c>
      <c r="G265" s="327"/>
      <c r="H265" s="295"/>
      <c r="I265" s="160" t="s">
        <v>6421</v>
      </c>
      <c r="J265" s="564">
        <v>45357.0</v>
      </c>
      <c r="K265" s="160">
        <v>2.0</v>
      </c>
      <c r="L265" s="160">
        <v>2.0</v>
      </c>
      <c r="M265" s="160">
        <v>2.0</v>
      </c>
      <c r="N265" s="102">
        <v>100.0</v>
      </c>
      <c r="O265" s="102">
        <v>50.0</v>
      </c>
      <c r="P265" s="223" t="s">
        <v>3170</v>
      </c>
      <c r="Q265" s="1"/>
      <c r="R265" s="1"/>
      <c r="S265" s="1"/>
      <c r="T265" s="1"/>
      <c r="U265" s="1"/>
      <c r="V265" s="1"/>
      <c r="W265" s="1"/>
      <c r="X265" s="1"/>
      <c r="Y265" s="1"/>
      <c r="Z265" s="1"/>
    </row>
    <row r="266" ht="11.25" customHeight="1">
      <c r="A266" s="295" t="s">
        <v>6798</v>
      </c>
      <c r="B266" s="160" t="s">
        <v>100</v>
      </c>
      <c r="C266" s="295" t="s">
        <v>6799</v>
      </c>
      <c r="D266" s="327" t="s">
        <v>6124</v>
      </c>
      <c r="E266" s="327" t="s">
        <v>6134</v>
      </c>
      <c r="F266" s="327" t="s">
        <v>6098</v>
      </c>
      <c r="G266" s="327"/>
      <c r="H266" s="295"/>
      <c r="I266" s="160" t="s">
        <v>6421</v>
      </c>
      <c r="J266" s="564">
        <v>45378.0</v>
      </c>
      <c r="K266" s="160">
        <v>2.0</v>
      </c>
      <c r="L266" s="160">
        <v>2.0</v>
      </c>
      <c r="M266" s="160">
        <v>2.0</v>
      </c>
      <c r="N266" s="102">
        <v>100.0</v>
      </c>
      <c r="O266" s="102">
        <v>50.0</v>
      </c>
      <c r="P266" s="223" t="s">
        <v>3170</v>
      </c>
      <c r="Q266" s="1"/>
      <c r="R266" s="1"/>
      <c r="S266" s="1"/>
      <c r="T266" s="1"/>
      <c r="U266" s="1"/>
      <c r="V266" s="1"/>
      <c r="W266" s="1"/>
      <c r="X266" s="1"/>
      <c r="Y266" s="1"/>
      <c r="Z266" s="1"/>
    </row>
    <row r="267" ht="11.25" customHeight="1">
      <c r="A267" s="295" t="s">
        <v>6798</v>
      </c>
      <c r="B267" s="160" t="s">
        <v>100</v>
      </c>
      <c r="C267" s="295" t="s">
        <v>6799</v>
      </c>
      <c r="D267" s="327" t="s">
        <v>6124</v>
      </c>
      <c r="E267" s="327" t="s">
        <v>6134</v>
      </c>
      <c r="F267" s="327" t="s">
        <v>6098</v>
      </c>
      <c r="G267" s="327"/>
      <c r="H267" s="295"/>
      <c r="I267" s="160" t="s">
        <v>6421</v>
      </c>
      <c r="J267" s="564">
        <v>45392.0</v>
      </c>
      <c r="K267" s="160">
        <v>2.0</v>
      </c>
      <c r="L267" s="160">
        <v>2.0</v>
      </c>
      <c r="M267" s="160">
        <v>2.0</v>
      </c>
      <c r="N267" s="102">
        <v>100.0</v>
      </c>
      <c r="O267" s="102">
        <v>50.0</v>
      </c>
      <c r="P267" s="223" t="s">
        <v>3170</v>
      </c>
      <c r="Q267" s="1"/>
      <c r="R267" s="1"/>
      <c r="S267" s="1"/>
      <c r="T267" s="1"/>
      <c r="U267" s="1"/>
      <c r="V267" s="1"/>
      <c r="W267" s="1"/>
      <c r="X267" s="1"/>
      <c r="Y267" s="1"/>
      <c r="Z267" s="1"/>
    </row>
    <row r="268" ht="11.25" customHeight="1">
      <c r="A268" s="295" t="s">
        <v>6798</v>
      </c>
      <c r="B268" s="160" t="s">
        <v>100</v>
      </c>
      <c r="C268" s="295" t="s">
        <v>6799</v>
      </c>
      <c r="D268" s="327" t="s">
        <v>6124</v>
      </c>
      <c r="E268" s="327" t="s">
        <v>6134</v>
      </c>
      <c r="F268" s="327" t="s">
        <v>6098</v>
      </c>
      <c r="G268" s="327"/>
      <c r="H268" s="295"/>
      <c r="I268" s="160" t="s">
        <v>6421</v>
      </c>
      <c r="J268" s="564">
        <v>45406.0</v>
      </c>
      <c r="K268" s="160">
        <v>2.0</v>
      </c>
      <c r="L268" s="160">
        <v>2.0</v>
      </c>
      <c r="M268" s="160">
        <v>2.0</v>
      </c>
      <c r="N268" s="102">
        <v>100.0</v>
      </c>
      <c r="O268" s="102">
        <v>50.0</v>
      </c>
      <c r="P268" s="223" t="s">
        <v>3170</v>
      </c>
      <c r="Q268" s="1"/>
      <c r="R268" s="1"/>
      <c r="S268" s="1"/>
      <c r="T268" s="1"/>
      <c r="U268" s="1"/>
      <c r="V268" s="1"/>
      <c r="W268" s="1"/>
      <c r="X268" s="1"/>
      <c r="Y268" s="1"/>
      <c r="Z268" s="1"/>
    </row>
    <row r="269" ht="11.25" customHeight="1">
      <c r="A269" s="295" t="s">
        <v>6798</v>
      </c>
      <c r="B269" s="160" t="s">
        <v>100</v>
      </c>
      <c r="C269" s="295" t="s">
        <v>6799</v>
      </c>
      <c r="D269" s="327" t="s">
        <v>6124</v>
      </c>
      <c r="E269" s="327" t="s">
        <v>6134</v>
      </c>
      <c r="F269" s="327" t="s">
        <v>6098</v>
      </c>
      <c r="G269" s="327"/>
      <c r="H269" s="295"/>
      <c r="I269" s="160" t="s">
        <v>6421</v>
      </c>
      <c r="J269" s="564">
        <v>45427.0</v>
      </c>
      <c r="K269" s="160">
        <v>2.0</v>
      </c>
      <c r="L269" s="160">
        <v>2.0</v>
      </c>
      <c r="M269" s="160">
        <v>2.0</v>
      </c>
      <c r="N269" s="102">
        <v>100.0</v>
      </c>
      <c r="O269" s="102">
        <v>50.0</v>
      </c>
      <c r="P269" s="223" t="s">
        <v>3170</v>
      </c>
      <c r="Q269" s="1"/>
      <c r="R269" s="1"/>
      <c r="S269" s="1"/>
      <c r="T269" s="1"/>
      <c r="U269" s="1"/>
      <c r="V269" s="1"/>
      <c r="W269" s="1"/>
      <c r="X269" s="1"/>
      <c r="Y269" s="1"/>
      <c r="Z269" s="1"/>
    </row>
    <row r="270" ht="11.25" customHeight="1">
      <c r="A270" s="295" t="s">
        <v>6798</v>
      </c>
      <c r="B270" s="160" t="s">
        <v>100</v>
      </c>
      <c r="C270" s="295" t="s">
        <v>6799</v>
      </c>
      <c r="D270" s="327" t="s">
        <v>6124</v>
      </c>
      <c r="E270" s="327" t="s">
        <v>6134</v>
      </c>
      <c r="F270" s="327" t="s">
        <v>6098</v>
      </c>
      <c r="G270" s="327"/>
      <c r="H270" s="295"/>
      <c r="I270" s="160" t="s">
        <v>6421</v>
      </c>
      <c r="J270" s="564">
        <v>45441.0</v>
      </c>
      <c r="K270" s="160">
        <v>2.0</v>
      </c>
      <c r="L270" s="160">
        <v>2.0</v>
      </c>
      <c r="M270" s="160">
        <v>2.0</v>
      </c>
      <c r="N270" s="102">
        <v>100.0</v>
      </c>
      <c r="O270" s="102">
        <v>50.0</v>
      </c>
      <c r="P270" s="223" t="s">
        <v>3170</v>
      </c>
      <c r="Q270" s="1"/>
      <c r="R270" s="1"/>
      <c r="S270" s="1"/>
      <c r="T270" s="1"/>
      <c r="U270" s="1"/>
      <c r="V270" s="1"/>
      <c r="W270" s="1"/>
      <c r="X270" s="1"/>
      <c r="Y270" s="1"/>
      <c r="Z270" s="1"/>
    </row>
    <row r="271" ht="11.25" customHeight="1">
      <c r="A271" s="295" t="s">
        <v>6798</v>
      </c>
      <c r="B271" s="160" t="s">
        <v>100</v>
      </c>
      <c r="C271" s="295" t="s">
        <v>6799</v>
      </c>
      <c r="D271" s="327" t="s">
        <v>6124</v>
      </c>
      <c r="E271" s="327" t="s">
        <v>6134</v>
      </c>
      <c r="F271" s="327" t="s">
        <v>6098</v>
      </c>
      <c r="G271" s="327"/>
      <c r="H271" s="295"/>
      <c r="I271" s="160" t="s">
        <v>6421</v>
      </c>
      <c r="J271" s="564">
        <v>45448.0</v>
      </c>
      <c r="K271" s="160">
        <v>2.0</v>
      </c>
      <c r="L271" s="160">
        <v>2.0</v>
      </c>
      <c r="M271" s="160">
        <v>2.0</v>
      </c>
      <c r="N271" s="102">
        <v>100.0</v>
      </c>
      <c r="O271" s="102">
        <v>50.0</v>
      </c>
      <c r="P271" s="223" t="s">
        <v>3170</v>
      </c>
      <c r="Q271" s="1"/>
      <c r="R271" s="1"/>
      <c r="S271" s="1"/>
      <c r="T271" s="1"/>
      <c r="U271" s="1"/>
      <c r="V271" s="1"/>
      <c r="W271" s="1"/>
      <c r="X271" s="1"/>
      <c r="Y271" s="1"/>
      <c r="Z271" s="1"/>
    </row>
    <row r="272" ht="11.25" customHeight="1">
      <c r="A272" s="295" t="s">
        <v>6644</v>
      </c>
      <c r="B272" s="160" t="s">
        <v>100</v>
      </c>
      <c r="C272" s="295" t="s">
        <v>6800</v>
      </c>
      <c r="D272" s="327" t="s">
        <v>6801</v>
      </c>
      <c r="E272" s="327" t="s">
        <v>6054</v>
      </c>
      <c r="F272" s="327" t="s">
        <v>6098</v>
      </c>
      <c r="G272" s="327" t="s">
        <v>6299</v>
      </c>
      <c r="H272" s="295" t="s">
        <v>6678</v>
      </c>
      <c r="I272" s="160" t="s">
        <v>6648</v>
      </c>
      <c r="J272" s="564">
        <v>45984.0</v>
      </c>
      <c r="K272" s="160">
        <v>3.0</v>
      </c>
      <c r="L272" s="160">
        <v>3.0</v>
      </c>
      <c r="M272" s="160">
        <v>3.0</v>
      </c>
      <c r="N272" s="102">
        <v>50.0</v>
      </c>
      <c r="O272" s="102">
        <v>16.6</v>
      </c>
      <c r="P272" s="223" t="s">
        <v>124</v>
      </c>
      <c r="Q272" s="1"/>
      <c r="R272" s="1"/>
      <c r="S272" s="1"/>
      <c r="T272" s="1"/>
      <c r="U272" s="1"/>
      <c r="V272" s="1"/>
      <c r="W272" s="1"/>
      <c r="X272" s="1"/>
      <c r="Y272" s="1"/>
      <c r="Z272" s="1"/>
    </row>
    <row r="273" ht="11.25" customHeight="1">
      <c r="A273" s="295" t="s">
        <v>6802</v>
      </c>
      <c r="B273" s="160" t="s">
        <v>100</v>
      </c>
      <c r="C273" s="295" t="s">
        <v>6800</v>
      </c>
      <c r="D273" s="327" t="s">
        <v>6803</v>
      </c>
      <c r="E273" s="327" t="s">
        <v>6804</v>
      </c>
      <c r="F273" s="327" t="s">
        <v>6098</v>
      </c>
      <c r="G273" s="327" t="s">
        <v>6299</v>
      </c>
      <c r="H273" s="295" t="s">
        <v>6678</v>
      </c>
      <c r="I273" s="160" t="s">
        <v>6805</v>
      </c>
      <c r="J273" s="564">
        <v>45984.0</v>
      </c>
      <c r="K273" s="160">
        <v>3.0</v>
      </c>
      <c r="L273" s="160">
        <v>3.0</v>
      </c>
      <c r="M273" s="160">
        <v>3.0</v>
      </c>
      <c r="N273" s="102">
        <v>50.0</v>
      </c>
      <c r="O273" s="102">
        <v>50.0</v>
      </c>
      <c r="P273" s="223" t="s">
        <v>124</v>
      </c>
      <c r="Q273" s="1"/>
      <c r="R273" s="1"/>
      <c r="S273" s="1"/>
      <c r="T273" s="1"/>
      <c r="U273" s="1"/>
      <c r="V273" s="1"/>
      <c r="W273" s="1"/>
      <c r="X273" s="1"/>
      <c r="Y273" s="1"/>
      <c r="Z273" s="1"/>
    </row>
    <row r="274" ht="11.25" customHeight="1">
      <c r="A274" s="295" t="s">
        <v>6802</v>
      </c>
      <c r="B274" s="160" t="s">
        <v>100</v>
      </c>
      <c r="C274" s="295" t="s">
        <v>6659</v>
      </c>
      <c r="D274" s="327" t="s">
        <v>6646</v>
      </c>
      <c r="E274" s="327" t="s">
        <v>6134</v>
      </c>
      <c r="F274" s="327" t="s">
        <v>6141</v>
      </c>
      <c r="G274" s="327"/>
      <c r="H274" s="295" t="s">
        <v>6806</v>
      </c>
      <c r="I274" s="160" t="s">
        <v>6651</v>
      </c>
      <c r="J274" s="564" t="s">
        <v>6661</v>
      </c>
      <c r="K274" s="160">
        <v>3.0</v>
      </c>
      <c r="L274" s="160">
        <v>3.0</v>
      </c>
      <c r="M274" s="160">
        <v>3.0</v>
      </c>
      <c r="N274" s="102">
        <v>50.0</v>
      </c>
      <c r="O274" s="102">
        <v>50.0</v>
      </c>
      <c r="P274" s="223" t="s">
        <v>124</v>
      </c>
      <c r="Q274" s="1"/>
      <c r="R274" s="1"/>
      <c r="S274" s="1"/>
      <c r="T274" s="1"/>
      <c r="U274" s="1"/>
      <c r="V274" s="1"/>
      <c r="W274" s="1"/>
      <c r="X274" s="1"/>
      <c r="Y274" s="1"/>
      <c r="Z274" s="1"/>
    </row>
    <row r="275" ht="11.25" customHeight="1">
      <c r="A275" s="295" t="s">
        <v>6802</v>
      </c>
      <c r="B275" s="160" t="s">
        <v>100</v>
      </c>
      <c r="C275" s="295" t="s">
        <v>6659</v>
      </c>
      <c r="D275" s="327" t="s">
        <v>6646</v>
      </c>
      <c r="E275" s="327" t="s">
        <v>6054</v>
      </c>
      <c r="F275" s="327" t="s">
        <v>6141</v>
      </c>
      <c r="G275" s="327"/>
      <c r="H275" s="295" t="s">
        <v>6807</v>
      </c>
      <c r="I275" s="160" t="s">
        <v>6648</v>
      </c>
      <c r="J275" s="564" t="s">
        <v>6661</v>
      </c>
      <c r="K275" s="160">
        <v>3.0</v>
      </c>
      <c r="L275" s="160">
        <v>3.0</v>
      </c>
      <c r="M275" s="160">
        <v>3.0</v>
      </c>
      <c r="N275" s="102">
        <v>50.0</v>
      </c>
      <c r="O275" s="102">
        <v>50.0</v>
      </c>
      <c r="P275" s="223" t="s">
        <v>124</v>
      </c>
      <c r="Q275" s="1"/>
      <c r="R275" s="1"/>
      <c r="S275" s="1"/>
      <c r="T275" s="1"/>
      <c r="U275" s="1"/>
      <c r="V275" s="1"/>
      <c r="W275" s="1"/>
      <c r="X275" s="1"/>
      <c r="Y275" s="1"/>
      <c r="Z275" s="1"/>
    </row>
    <row r="276" ht="11.25" customHeight="1">
      <c r="A276" s="295" t="s">
        <v>6644</v>
      </c>
      <c r="B276" s="160" t="s">
        <v>100</v>
      </c>
      <c r="C276" s="295" t="s">
        <v>6653</v>
      </c>
      <c r="D276" s="327" t="s">
        <v>6808</v>
      </c>
      <c r="E276" s="327" t="s">
        <v>6809</v>
      </c>
      <c r="F276" s="327" t="s">
        <v>6655</v>
      </c>
      <c r="G276" s="327" t="s">
        <v>6215</v>
      </c>
      <c r="H276" s="295" t="s">
        <v>6810</v>
      </c>
      <c r="I276" s="160" t="s">
        <v>6698</v>
      </c>
      <c r="J276" s="564">
        <v>45449.0</v>
      </c>
      <c r="K276" s="160">
        <v>3.0</v>
      </c>
      <c r="L276" s="160">
        <v>3.0</v>
      </c>
      <c r="M276" s="160">
        <v>3.0</v>
      </c>
      <c r="N276" s="102">
        <v>50.0</v>
      </c>
      <c r="O276" s="102">
        <v>16.6</v>
      </c>
      <c r="P276" s="223" t="s">
        <v>124</v>
      </c>
      <c r="Q276" s="1"/>
      <c r="R276" s="1"/>
      <c r="S276" s="1"/>
      <c r="T276" s="1"/>
      <c r="U276" s="1"/>
      <c r="V276" s="1"/>
      <c r="W276" s="1"/>
      <c r="X276" s="1"/>
      <c r="Y276" s="1"/>
      <c r="Z276" s="1"/>
    </row>
    <row r="277" ht="11.25" customHeight="1">
      <c r="A277" s="295" t="s">
        <v>3205</v>
      </c>
      <c r="B277" s="160" t="s">
        <v>100</v>
      </c>
      <c r="C277" s="295" t="s">
        <v>6549</v>
      </c>
      <c r="D277" s="327" t="s">
        <v>6068</v>
      </c>
      <c r="E277" s="327" t="s">
        <v>6134</v>
      </c>
      <c r="F277" s="327" t="s">
        <v>6464</v>
      </c>
      <c r="G277" s="327"/>
      <c r="H277" s="295" t="s">
        <v>6550</v>
      </c>
      <c r="I277" s="160" t="s">
        <v>6050</v>
      </c>
      <c r="J277" s="564">
        <v>45619.0</v>
      </c>
      <c r="K277" s="160"/>
      <c r="L277" s="160"/>
      <c r="M277" s="160"/>
      <c r="N277" s="102">
        <v>50.0</v>
      </c>
      <c r="O277" s="102">
        <v>50.0</v>
      </c>
      <c r="P277" s="733" t="s">
        <v>125</v>
      </c>
      <c r="Q277" s="1"/>
      <c r="R277" s="1"/>
      <c r="S277" s="1"/>
      <c r="T277" s="1"/>
      <c r="U277" s="1"/>
      <c r="V277" s="1"/>
      <c r="W277" s="1"/>
      <c r="X277" s="1"/>
      <c r="Y277" s="1"/>
      <c r="Z277" s="1"/>
    </row>
    <row r="278" ht="11.25" customHeight="1">
      <c r="A278" s="295" t="s">
        <v>6811</v>
      </c>
      <c r="B278" s="160" t="s">
        <v>100</v>
      </c>
      <c r="C278" s="295" t="s">
        <v>6812</v>
      </c>
      <c r="D278" s="327" t="s">
        <v>6316</v>
      </c>
      <c r="E278" s="327" t="s">
        <v>6106</v>
      </c>
      <c r="F278" s="327" t="s">
        <v>6141</v>
      </c>
      <c r="G278" s="327" t="s">
        <v>6532</v>
      </c>
      <c r="H278" s="703" t="s">
        <v>6813</v>
      </c>
      <c r="I278" s="160"/>
      <c r="J278" s="564" t="s">
        <v>6814</v>
      </c>
      <c r="K278" s="160">
        <v>1.0</v>
      </c>
      <c r="L278" s="160">
        <v>1.0</v>
      </c>
      <c r="M278" s="160">
        <v>1.0</v>
      </c>
      <c r="N278" s="102">
        <v>50.0</v>
      </c>
      <c r="O278" s="102">
        <v>50.0</v>
      </c>
      <c r="P278" s="223" t="s">
        <v>6815</v>
      </c>
      <c r="Q278" s="1"/>
      <c r="R278" s="1"/>
      <c r="S278" s="1"/>
      <c r="T278" s="1"/>
      <c r="U278" s="1"/>
      <c r="V278" s="1"/>
      <c r="W278" s="1"/>
      <c r="X278" s="1"/>
      <c r="Y278" s="1"/>
      <c r="Z278" s="1"/>
    </row>
    <row r="279" ht="11.25" customHeight="1">
      <c r="A279" s="295" t="s">
        <v>6816</v>
      </c>
      <c r="B279" s="160" t="s">
        <v>100</v>
      </c>
      <c r="C279" s="295" t="s">
        <v>6817</v>
      </c>
      <c r="D279" s="327" t="s">
        <v>6068</v>
      </c>
      <c r="E279" s="327" t="s">
        <v>6054</v>
      </c>
      <c r="F279" s="327" t="s">
        <v>6141</v>
      </c>
      <c r="G279" s="327"/>
      <c r="H279" s="156"/>
      <c r="I279" s="160"/>
      <c r="J279" s="564"/>
      <c r="K279" s="160" t="s">
        <v>6818</v>
      </c>
      <c r="L279" s="160"/>
      <c r="M279" s="160"/>
      <c r="N279" s="102">
        <v>30.0</v>
      </c>
      <c r="O279" s="102">
        <v>30.0</v>
      </c>
      <c r="P279" s="223" t="s">
        <v>119</v>
      </c>
      <c r="Q279" s="1"/>
      <c r="R279" s="1"/>
      <c r="S279" s="1"/>
      <c r="T279" s="1"/>
      <c r="U279" s="1"/>
      <c r="V279" s="1"/>
      <c r="W279" s="1"/>
      <c r="X279" s="1"/>
      <c r="Y279" s="1"/>
      <c r="Z279" s="1"/>
    </row>
    <row r="280" ht="11.25" customHeight="1">
      <c r="A280" s="295" t="s">
        <v>6816</v>
      </c>
      <c r="B280" s="160" t="s">
        <v>100</v>
      </c>
      <c r="C280" s="295" t="s">
        <v>6819</v>
      </c>
      <c r="D280" s="327" t="s">
        <v>6068</v>
      </c>
      <c r="E280" s="327" t="s">
        <v>6054</v>
      </c>
      <c r="F280" s="327" t="s">
        <v>6141</v>
      </c>
      <c r="G280" s="327"/>
      <c r="H280" s="156"/>
      <c r="I280" s="160"/>
      <c r="J280" s="564"/>
      <c r="K280" s="160" t="s">
        <v>6818</v>
      </c>
      <c r="L280" s="160"/>
      <c r="M280" s="160"/>
      <c r="N280" s="102">
        <v>30.0</v>
      </c>
      <c r="O280" s="102">
        <v>30.0</v>
      </c>
      <c r="P280" s="223" t="s">
        <v>119</v>
      </c>
      <c r="Q280" s="1"/>
      <c r="R280" s="1"/>
      <c r="S280" s="1"/>
      <c r="T280" s="1"/>
      <c r="U280" s="1"/>
      <c r="V280" s="1"/>
      <c r="W280" s="1"/>
      <c r="X280" s="1"/>
      <c r="Y280" s="1"/>
      <c r="Z280" s="1"/>
    </row>
    <row r="281" ht="11.25" customHeight="1">
      <c r="A281" s="295" t="s">
        <v>6816</v>
      </c>
      <c r="B281" s="160" t="s">
        <v>100</v>
      </c>
      <c r="C281" s="295" t="s">
        <v>6820</v>
      </c>
      <c r="D281" s="327" t="s">
        <v>6068</v>
      </c>
      <c r="E281" s="327" t="s">
        <v>6054</v>
      </c>
      <c r="F281" s="327" t="s">
        <v>6141</v>
      </c>
      <c r="G281" s="327"/>
      <c r="H281" s="156"/>
      <c r="I281" s="160"/>
      <c r="J281" s="564"/>
      <c r="K281" s="160" t="s">
        <v>6818</v>
      </c>
      <c r="L281" s="160"/>
      <c r="M281" s="160"/>
      <c r="N281" s="102">
        <v>30.0</v>
      </c>
      <c r="O281" s="102">
        <v>30.0</v>
      </c>
      <c r="P281" s="223" t="s">
        <v>119</v>
      </c>
      <c r="Q281" s="1"/>
      <c r="R281" s="1"/>
      <c r="S281" s="1"/>
      <c r="T281" s="1"/>
      <c r="U281" s="1"/>
      <c r="V281" s="1"/>
      <c r="W281" s="1"/>
      <c r="X281" s="1"/>
      <c r="Y281" s="1"/>
      <c r="Z281" s="1"/>
    </row>
    <row r="282" ht="11.25" customHeight="1">
      <c r="A282" s="295" t="s">
        <v>6816</v>
      </c>
      <c r="B282" s="160" t="s">
        <v>100</v>
      </c>
      <c r="C282" s="295" t="s">
        <v>6821</v>
      </c>
      <c r="D282" s="327" t="s">
        <v>6068</v>
      </c>
      <c r="E282" s="327" t="s">
        <v>6054</v>
      </c>
      <c r="F282" s="327" t="s">
        <v>6141</v>
      </c>
      <c r="G282" s="327"/>
      <c r="H282" s="156"/>
      <c r="I282" s="160"/>
      <c r="J282" s="564"/>
      <c r="K282" s="160" t="s">
        <v>6818</v>
      </c>
      <c r="L282" s="160"/>
      <c r="M282" s="160"/>
      <c r="N282" s="102">
        <v>30.0</v>
      </c>
      <c r="O282" s="102">
        <v>30.0</v>
      </c>
      <c r="P282" s="223" t="s">
        <v>119</v>
      </c>
      <c r="Q282" s="1"/>
      <c r="R282" s="1"/>
      <c r="S282" s="1"/>
      <c r="T282" s="1"/>
      <c r="U282" s="1"/>
      <c r="V282" s="1"/>
      <c r="W282" s="1"/>
      <c r="X282" s="1"/>
      <c r="Y282" s="1"/>
      <c r="Z282" s="1"/>
    </row>
    <row r="283" ht="11.25" customHeight="1">
      <c r="A283" s="295" t="s">
        <v>5623</v>
      </c>
      <c r="B283" s="160" t="s">
        <v>1825</v>
      </c>
      <c r="C283" s="295" t="s">
        <v>6822</v>
      </c>
      <c r="D283" s="327" t="s">
        <v>6163</v>
      </c>
      <c r="E283" s="327" t="s">
        <v>6586</v>
      </c>
      <c r="F283" s="327" t="s">
        <v>6823</v>
      </c>
      <c r="G283" s="305"/>
      <c r="H283" s="705" t="s">
        <v>6824</v>
      </c>
      <c r="I283" s="160" t="s">
        <v>6586</v>
      </c>
      <c r="J283" s="564" t="s">
        <v>6825</v>
      </c>
      <c r="K283" s="160">
        <v>1.0</v>
      </c>
      <c r="L283" s="160">
        <v>1.0</v>
      </c>
      <c r="M283" s="160">
        <v>1.0</v>
      </c>
      <c r="N283" s="102">
        <v>50.0</v>
      </c>
      <c r="O283" s="102">
        <v>50.0</v>
      </c>
      <c r="P283" s="223" t="s">
        <v>5623</v>
      </c>
      <c r="Q283" s="1"/>
      <c r="R283" s="1"/>
      <c r="S283" s="1"/>
      <c r="T283" s="1"/>
      <c r="U283" s="1"/>
      <c r="V283" s="1"/>
      <c r="W283" s="1"/>
      <c r="X283" s="1"/>
      <c r="Y283" s="1"/>
      <c r="Z283" s="1"/>
    </row>
    <row r="284" ht="11.25" customHeight="1">
      <c r="A284" s="295" t="s">
        <v>5624</v>
      </c>
      <c r="B284" s="160" t="s">
        <v>128</v>
      </c>
      <c r="C284" s="295" t="s">
        <v>6826</v>
      </c>
      <c r="D284" s="327" t="s">
        <v>6053</v>
      </c>
      <c r="E284" s="327" t="s">
        <v>6134</v>
      </c>
      <c r="F284" s="327" t="s">
        <v>6098</v>
      </c>
      <c r="G284" s="327" t="s">
        <v>6294</v>
      </c>
      <c r="H284" s="156" t="s">
        <v>6827</v>
      </c>
      <c r="I284" s="160" t="s">
        <v>6828</v>
      </c>
      <c r="J284" s="731">
        <v>45226.0</v>
      </c>
      <c r="K284" s="160">
        <v>22.0</v>
      </c>
      <c r="L284" s="160">
        <v>21.0</v>
      </c>
      <c r="M284" s="160">
        <v>83.0</v>
      </c>
      <c r="N284" s="102">
        <v>75.0</v>
      </c>
      <c r="O284" s="102">
        <v>75.0</v>
      </c>
      <c r="P284" s="532" t="s">
        <v>131</v>
      </c>
      <c r="Q284" s="1"/>
      <c r="R284" s="1"/>
      <c r="S284" s="1"/>
      <c r="T284" s="1"/>
      <c r="U284" s="1"/>
      <c r="V284" s="1"/>
      <c r="W284" s="1"/>
      <c r="X284" s="1"/>
      <c r="Y284" s="1"/>
      <c r="Z284" s="1"/>
    </row>
    <row r="285" ht="11.25" customHeight="1">
      <c r="A285" s="295" t="s">
        <v>6829</v>
      </c>
      <c r="B285" s="160" t="s">
        <v>128</v>
      </c>
      <c r="C285" s="295" t="s">
        <v>6830</v>
      </c>
      <c r="D285" s="327" t="s">
        <v>6053</v>
      </c>
      <c r="E285" s="327" t="s">
        <v>6421</v>
      </c>
      <c r="F285" s="327" t="s">
        <v>6831</v>
      </c>
      <c r="G285" s="327"/>
      <c r="H285" s="156" t="s">
        <v>6282</v>
      </c>
      <c r="I285" s="160" t="s">
        <v>6050</v>
      </c>
      <c r="J285" s="731">
        <v>45443.0</v>
      </c>
      <c r="K285" s="160"/>
      <c r="L285" s="160"/>
      <c r="M285" s="160"/>
      <c r="N285" s="102">
        <v>100.0</v>
      </c>
      <c r="O285" s="102">
        <v>100.0</v>
      </c>
      <c r="P285" s="223" t="s">
        <v>132</v>
      </c>
      <c r="Q285" s="1"/>
      <c r="R285" s="1"/>
      <c r="S285" s="1"/>
      <c r="T285" s="1"/>
      <c r="U285" s="1"/>
      <c r="V285" s="1"/>
      <c r="W285" s="1"/>
      <c r="X285" s="1"/>
      <c r="Y285" s="1"/>
      <c r="Z285" s="1"/>
    </row>
    <row r="286" ht="11.25" customHeight="1">
      <c r="A286" s="295" t="s">
        <v>6829</v>
      </c>
      <c r="B286" s="160" t="s">
        <v>128</v>
      </c>
      <c r="C286" s="295" t="s">
        <v>6832</v>
      </c>
      <c r="D286" s="327" t="s">
        <v>6053</v>
      </c>
      <c r="E286" s="327" t="s">
        <v>6226</v>
      </c>
      <c r="F286" s="327" t="s">
        <v>6833</v>
      </c>
      <c r="G286" s="327" t="s">
        <v>6215</v>
      </c>
      <c r="H286" s="295" t="s">
        <v>6834</v>
      </c>
      <c r="I286" s="160"/>
      <c r="J286" s="564" t="s">
        <v>6835</v>
      </c>
      <c r="K286" s="160">
        <v>2.0</v>
      </c>
      <c r="L286" s="160">
        <v>2.0</v>
      </c>
      <c r="M286" s="160">
        <v>2.0</v>
      </c>
      <c r="N286" s="102">
        <v>30.0</v>
      </c>
      <c r="O286" s="102">
        <v>22.5</v>
      </c>
      <c r="P286" s="223" t="s">
        <v>132</v>
      </c>
      <c r="Q286" s="1"/>
      <c r="R286" s="1"/>
      <c r="S286" s="1"/>
      <c r="T286" s="1"/>
      <c r="U286" s="1"/>
      <c r="V286" s="1"/>
      <c r="W286" s="1"/>
      <c r="X286" s="1"/>
      <c r="Y286" s="1"/>
      <c r="Z286" s="1"/>
    </row>
    <row r="287" ht="11.25" customHeight="1">
      <c r="A287" s="295" t="s">
        <v>133</v>
      </c>
      <c r="B287" s="160" t="s">
        <v>128</v>
      </c>
      <c r="C287" s="295" t="s">
        <v>6830</v>
      </c>
      <c r="D287" s="327" t="s">
        <v>6053</v>
      </c>
      <c r="E287" s="327" t="s">
        <v>6134</v>
      </c>
      <c r="F287" s="327" t="s">
        <v>6831</v>
      </c>
      <c r="G287" s="327"/>
      <c r="H287" s="156" t="s">
        <v>6282</v>
      </c>
      <c r="I287" s="160" t="s">
        <v>6050</v>
      </c>
      <c r="J287" s="731">
        <v>45443.0</v>
      </c>
      <c r="K287" s="160"/>
      <c r="L287" s="160"/>
      <c r="M287" s="160"/>
      <c r="N287" s="102">
        <v>50.0</v>
      </c>
      <c r="O287" s="102">
        <v>50.0</v>
      </c>
      <c r="P287" s="223" t="s">
        <v>1799</v>
      </c>
      <c r="Q287" s="1"/>
      <c r="R287" s="1"/>
      <c r="S287" s="1"/>
      <c r="T287" s="1"/>
      <c r="U287" s="1"/>
      <c r="V287" s="1"/>
      <c r="W287" s="1"/>
      <c r="X287" s="1"/>
      <c r="Y287" s="1"/>
      <c r="Z287" s="1"/>
    </row>
    <row r="288" ht="11.25" customHeight="1">
      <c r="A288" s="295" t="s">
        <v>6836</v>
      </c>
      <c r="B288" s="160" t="s">
        <v>128</v>
      </c>
      <c r="C288" s="641" t="s">
        <v>6837</v>
      </c>
      <c r="D288" s="327" t="s">
        <v>6053</v>
      </c>
      <c r="E288" s="327" t="s">
        <v>6054</v>
      </c>
      <c r="F288" s="327" t="s">
        <v>6838</v>
      </c>
      <c r="G288" s="327" t="s">
        <v>6423</v>
      </c>
      <c r="H288" s="295" t="s">
        <v>6839</v>
      </c>
      <c r="I288" s="160"/>
      <c r="J288" s="564" t="s">
        <v>6840</v>
      </c>
      <c r="K288" s="160">
        <v>2.0</v>
      </c>
      <c r="L288" s="160">
        <v>2.0</v>
      </c>
      <c r="M288" s="160">
        <v>2.0</v>
      </c>
      <c r="N288" s="102">
        <v>45.0</v>
      </c>
      <c r="O288" s="102">
        <v>22.5</v>
      </c>
      <c r="P288" s="223" t="s">
        <v>1799</v>
      </c>
      <c r="Q288" s="1"/>
      <c r="R288" s="1"/>
      <c r="S288" s="1"/>
      <c r="T288" s="1"/>
      <c r="U288" s="1"/>
      <c r="V288" s="1"/>
      <c r="W288" s="1"/>
      <c r="X288" s="1"/>
      <c r="Y288" s="1"/>
      <c r="Z288" s="1"/>
    </row>
    <row r="289" ht="11.25" customHeight="1">
      <c r="A289" s="295" t="s">
        <v>134</v>
      </c>
      <c r="B289" s="160" t="s">
        <v>128</v>
      </c>
      <c r="C289" s="295" t="s">
        <v>6841</v>
      </c>
      <c r="D289" s="327" t="s">
        <v>6316</v>
      </c>
      <c r="E289" s="327" t="s">
        <v>6842</v>
      </c>
      <c r="F289" s="327" t="s">
        <v>6098</v>
      </c>
      <c r="G289" s="327">
        <v>100.0</v>
      </c>
      <c r="H289" s="156" t="s">
        <v>6843</v>
      </c>
      <c r="I289" s="160" t="s">
        <v>6844</v>
      </c>
      <c r="J289" s="704">
        <v>45969.0</v>
      </c>
      <c r="K289" s="160" t="s">
        <v>828</v>
      </c>
      <c r="L289" s="160" t="s">
        <v>828</v>
      </c>
      <c r="M289" s="160" t="s">
        <v>828</v>
      </c>
      <c r="N289" s="102">
        <v>112.5</v>
      </c>
      <c r="O289" s="102">
        <v>112.5</v>
      </c>
      <c r="P289" s="223" t="s">
        <v>134</v>
      </c>
      <c r="Q289" s="1"/>
      <c r="R289" s="1"/>
      <c r="S289" s="1"/>
      <c r="T289" s="1"/>
      <c r="U289" s="1"/>
      <c r="V289" s="1"/>
      <c r="W289" s="1"/>
      <c r="X289" s="1"/>
      <c r="Y289" s="1"/>
      <c r="Z289" s="1"/>
    </row>
    <row r="290" ht="11.25" customHeight="1">
      <c r="A290" s="295" t="s">
        <v>134</v>
      </c>
      <c r="B290" s="160" t="s">
        <v>128</v>
      </c>
      <c r="C290" s="295" t="s">
        <v>6845</v>
      </c>
      <c r="D290" s="327" t="s">
        <v>6316</v>
      </c>
      <c r="E290" s="327" t="s">
        <v>6846</v>
      </c>
      <c r="F290" s="327" t="s">
        <v>6655</v>
      </c>
      <c r="G290" s="327"/>
      <c r="H290" s="705" t="s">
        <v>6847</v>
      </c>
      <c r="I290" s="160" t="s">
        <v>6846</v>
      </c>
      <c r="J290" s="709">
        <v>45407.0</v>
      </c>
      <c r="K290" s="160"/>
      <c r="L290" s="160"/>
      <c r="M290" s="160"/>
      <c r="N290" s="102">
        <v>45.0</v>
      </c>
      <c r="O290" s="102">
        <v>45.0</v>
      </c>
      <c r="P290" s="223" t="s">
        <v>134</v>
      </c>
      <c r="Q290" s="1"/>
      <c r="R290" s="1"/>
      <c r="S290" s="1"/>
      <c r="T290" s="1"/>
      <c r="U290" s="1"/>
      <c r="V290" s="1"/>
      <c r="W290" s="1"/>
      <c r="X290" s="1"/>
      <c r="Y290" s="1"/>
      <c r="Z290" s="1"/>
    </row>
    <row r="291" ht="11.25" customHeight="1">
      <c r="A291" s="306" t="s">
        <v>134</v>
      </c>
      <c r="B291" s="542" t="s">
        <v>128</v>
      </c>
      <c r="C291" s="295" t="s">
        <v>6848</v>
      </c>
      <c r="D291" s="327" t="s">
        <v>6316</v>
      </c>
      <c r="E291" s="327" t="s">
        <v>6846</v>
      </c>
      <c r="F291" s="327" t="s">
        <v>6098</v>
      </c>
      <c r="G291" s="327"/>
      <c r="H291" s="705" t="s">
        <v>6849</v>
      </c>
      <c r="I291" s="160" t="s">
        <v>6846</v>
      </c>
      <c r="J291" s="709">
        <v>45373.0</v>
      </c>
      <c r="K291" s="160"/>
      <c r="L291" s="160"/>
      <c r="M291" s="160"/>
      <c r="N291" s="102">
        <v>45.0</v>
      </c>
      <c r="O291" s="102">
        <v>45.0</v>
      </c>
      <c r="P291" s="223" t="s">
        <v>134</v>
      </c>
      <c r="Q291" s="1"/>
      <c r="R291" s="1"/>
      <c r="S291" s="1"/>
      <c r="T291" s="1"/>
      <c r="U291" s="1"/>
      <c r="V291" s="1"/>
      <c r="W291" s="1"/>
      <c r="X291" s="1"/>
      <c r="Y291" s="1"/>
      <c r="Z291" s="1"/>
    </row>
    <row r="292" ht="11.25" customHeight="1">
      <c r="A292" s="295" t="s">
        <v>135</v>
      </c>
      <c r="B292" s="160" t="s">
        <v>128</v>
      </c>
      <c r="C292" s="295" t="s">
        <v>6845</v>
      </c>
      <c r="D292" s="327" t="s">
        <v>6124</v>
      </c>
      <c r="E292" s="327" t="s">
        <v>6134</v>
      </c>
      <c r="F292" s="327" t="s">
        <v>6655</v>
      </c>
      <c r="G292" s="327"/>
      <c r="H292" s="703" t="s">
        <v>6850</v>
      </c>
      <c r="I292" s="160" t="s">
        <v>6050</v>
      </c>
      <c r="J292" s="564" t="s">
        <v>6851</v>
      </c>
      <c r="K292" s="160">
        <v>1.0</v>
      </c>
      <c r="L292" s="160">
        <v>1.0</v>
      </c>
      <c r="M292" s="160">
        <v>1.0</v>
      </c>
      <c r="N292" s="102">
        <v>50.0</v>
      </c>
      <c r="O292" s="734">
        <v>50.0</v>
      </c>
      <c r="P292" s="223" t="s">
        <v>135</v>
      </c>
      <c r="Q292" s="1"/>
      <c r="R292" s="1"/>
      <c r="S292" s="1"/>
      <c r="T292" s="1"/>
      <c r="U292" s="1"/>
      <c r="V292" s="1"/>
      <c r="W292" s="1"/>
      <c r="X292" s="1"/>
      <c r="Y292" s="1"/>
      <c r="Z292" s="1"/>
    </row>
    <row r="293" ht="11.25" customHeight="1">
      <c r="A293" s="295" t="s">
        <v>5640</v>
      </c>
      <c r="B293" s="160" t="s">
        <v>1825</v>
      </c>
      <c r="C293" s="295" t="s">
        <v>6822</v>
      </c>
      <c r="D293" s="327" t="s">
        <v>6163</v>
      </c>
      <c r="E293" s="327" t="s">
        <v>6852</v>
      </c>
      <c r="F293" s="327" t="s">
        <v>6823</v>
      </c>
      <c r="G293" s="305"/>
      <c r="H293" s="705" t="s">
        <v>6824</v>
      </c>
      <c r="I293" s="145" t="s">
        <v>6852</v>
      </c>
      <c r="J293" s="564" t="s">
        <v>6825</v>
      </c>
      <c r="K293" s="160">
        <v>1.0</v>
      </c>
      <c r="L293" s="160">
        <v>1.0</v>
      </c>
      <c r="M293" s="160">
        <v>1.0</v>
      </c>
      <c r="N293" s="328" t="s">
        <v>6853</v>
      </c>
      <c r="O293" s="153">
        <v>225.0</v>
      </c>
      <c r="P293" s="223" t="s">
        <v>136</v>
      </c>
      <c r="Q293" s="1"/>
      <c r="R293" s="1"/>
      <c r="S293" s="1"/>
      <c r="T293" s="1"/>
      <c r="U293" s="1"/>
      <c r="V293" s="1"/>
      <c r="W293" s="1"/>
      <c r="X293" s="1"/>
      <c r="Y293" s="1"/>
      <c r="Z293" s="1"/>
    </row>
    <row r="294" ht="11.25" customHeight="1">
      <c r="A294" s="295" t="s">
        <v>5640</v>
      </c>
      <c r="B294" s="160" t="s">
        <v>1825</v>
      </c>
      <c r="C294" s="243" t="s">
        <v>6854</v>
      </c>
      <c r="D294" s="327" t="s">
        <v>6163</v>
      </c>
      <c r="E294" s="327" t="s">
        <v>6106</v>
      </c>
      <c r="F294" s="327" t="s">
        <v>6823</v>
      </c>
      <c r="G294" s="305"/>
      <c r="H294" s="295" t="s">
        <v>6855</v>
      </c>
      <c r="I294" s="509" t="s">
        <v>6856</v>
      </c>
      <c r="J294" s="564" t="s">
        <v>6857</v>
      </c>
      <c r="K294" s="160">
        <v>1.0</v>
      </c>
      <c r="L294" s="160">
        <v>1.0</v>
      </c>
      <c r="M294" s="160">
        <v>1.0</v>
      </c>
      <c r="N294" s="153" t="s">
        <v>5552</v>
      </c>
      <c r="O294" s="153">
        <v>75.0</v>
      </c>
      <c r="P294" s="223" t="s">
        <v>136</v>
      </c>
      <c r="Q294" s="1"/>
      <c r="R294" s="1"/>
      <c r="S294" s="1"/>
      <c r="T294" s="1"/>
      <c r="U294" s="1"/>
      <c r="V294" s="1"/>
      <c r="W294" s="1"/>
      <c r="X294" s="1"/>
      <c r="Y294" s="1"/>
      <c r="Z294" s="1"/>
    </row>
    <row r="295" ht="11.25" customHeight="1">
      <c r="A295" s="295" t="s">
        <v>5640</v>
      </c>
      <c r="B295" s="160" t="s">
        <v>1825</v>
      </c>
      <c r="C295" s="295" t="s">
        <v>6858</v>
      </c>
      <c r="D295" s="327" t="s">
        <v>6163</v>
      </c>
      <c r="E295" s="327" t="s">
        <v>6106</v>
      </c>
      <c r="F295" s="327" t="s">
        <v>6859</v>
      </c>
      <c r="G295" s="327"/>
      <c r="H295" s="295" t="s">
        <v>6855</v>
      </c>
      <c r="I295" s="327" t="s">
        <v>6395</v>
      </c>
      <c r="J295" s="564" t="s">
        <v>6860</v>
      </c>
      <c r="K295" s="160">
        <v>1.0</v>
      </c>
      <c r="L295" s="160">
        <v>1.0</v>
      </c>
      <c r="M295" s="160">
        <v>1.0</v>
      </c>
      <c r="N295" s="328" t="s">
        <v>6861</v>
      </c>
      <c r="O295" s="153">
        <v>60.0</v>
      </c>
      <c r="P295" s="223" t="s">
        <v>136</v>
      </c>
      <c r="Q295" s="1"/>
      <c r="R295" s="1"/>
      <c r="S295" s="1"/>
      <c r="T295" s="1"/>
      <c r="U295" s="1"/>
      <c r="V295" s="1"/>
      <c r="W295" s="1"/>
      <c r="X295" s="1"/>
      <c r="Y295" s="1"/>
      <c r="Z295" s="1"/>
    </row>
    <row r="296" ht="11.25" customHeight="1">
      <c r="A296" s="295" t="s">
        <v>5640</v>
      </c>
      <c r="B296" s="160" t="s">
        <v>1825</v>
      </c>
      <c r="C296" s="295" t="s">
        <v>6862</v>
      </c>
      <c r="D296" s="327" t="s">
        <v>6163</v>
      </c>
      <c r="E296" s="327" t="s">
        <v>6863</v>
      </c>
      <c r="F296" s="327" t="s">
        <v>6859</v>
      </c>
      <c r="G296" s="327"/>
      <c r="H296" s="295" t="s">
        <v>6855</v>
      </c>
      <c r="I296" s="509" t="s">
        <v>6856</v>
      </c>
      <c r="J296" s="564" t="s">
        <v>6864</v>
      </c>
      <c r="K296" s="160">
        <v>1.0</v>
      </c>
      <c r="L296" s="160">
        <v>1.0</v>
      </c>
      <c r="M296" s="160">
        <v>1.0</v>
      </c>
      <c r="N296" s="328" t="s">
        <v>6865</v>
      </c>
      <c r="O296" s="153">
        <v>100.0</v>
      </c>
      <c r="P296" s="223" t="s">
        <v>136</v>
      </c>
      <c r="Q296" s="1"/>
      <c r="R296" s="1"/>
      <c r="S296" s="1"/>
      <c r="T296" s="1"/>
      <c r="U296" s="1"/>
      <c r="V296" s="1"/>
      <c r="W296" s="1"/>
      <c r="X296" s="1"/>
      <c r="Y296" s="1"/>
      <c r="Z296" s="1"/>
    </row>
    <row r="297" ht="11.25" customHeight="1">
      <c r="A297" s="295" t="s">
        <v>5640</v>
      </c>
      <c r="B297" s="160" t="s">
        <v>1825</v>
      </c>
      <c r="C297" s="295" t="s">
        <v>6822</v>
      </c>
      <c r="D297" s="327" t="s">
        <v>6163</v>
      </c>
      <c r="E297" s="327" t="s">
        <v>6106</v>
      </c>
      <c r="F297" s="327" t="s">
        <v>6823</v>
      </c>
      <c r="G297" s="735"/>
      <c r="H297" s="730" t="s">
        <v>6866</v>
      </c>
      <c r="I297" s="327" t="s">
        <v>6395</v>
      </c>
      <c r="J297" s="305" t="s">
        <v>6867</v>
      </c>
      <c r="K297" s="327">
        <v>1.0</v>
      </c>
      <c r="L297" s="327">
        <v>1.0</v>
      </c>
      <c r="M297" s="327">
        <v>1.0</v>
      </c>
      <c r="N297" s="153" t="s">
        <v>6540</v>
      </c>
      <c r="O297" s="153">
        <v>45.0</v>
      </c>
      <c r="P297" s="223" t="s">
        <v>136</v>
      </c>
      <c r="Q297" s="1"/>
      <c r="R297" s="1"/>
      <c r="S297" s="1"/>
      <c r="T297" s="1"/>
      <c r="U297" s="1"/>
      <c r="V297" s="1"/>
      <c r="W297" s="1"/>
      <c r="X297" s="1"/>
      <c r="Y297" s="1"/>
      <c r="Z297" s="1"/>
    </row>
    <row r="298" ht="11.25" customHeight="1">
      <c r="A298" s="295" t="s">
        <v>5640</v>
      </c>
      <c r="B298" s="160" t="s">
        <v>1825</v>
      </c>
      <c r="C298" s="295" t="s">
        <v>6868</v>
      </c>
      <c r="D298" s="327" t="s">
        <v>6401</v>
      </c>
      <c r="E298" s="327" t="s">
        <v>6863</v>
      </c>
      <c r="F298" s="327" t="s">
        <v>6823</v>
      </c>
      <c r="G298" s="736"/>
      <c r="H298" s="705" t="s">
        <v>6869</v>
      </c>
      <c r="I298" s="509" t="s">
        <v>6870</v>
      </c>
      <c r="J298" s="305" t="s">
        <v>6871</v>
      </c>
      <c r="K298" s="327">
        <v>1.0</v>
      </c>
      <c r="L298" s="327">
        <v>1.0</v>
      </c>
      <c r="M298" s="327">
        <v>1.0</v>
      </c>
      <c r="N298" s="153">
        <v>50.0</v>
      </c>
      <c r="O298" s="153">
        <v>50.0</v>
      </c>
      <c r="P298" s="223" t="s">
        <v>136</v>
      </c>
      <c r="Q298" s="1"/>
      <c r="R298" s="1"/>
      <c r="S298" s="1"/>
      <c r="T298" s="1"/>
      <c r="U298" s="1"/>
      <c r="V298" s="1"/>
      <c r="W298" s="1"/>
      <c r="X298" s="1"/>
      <c r="Y298" s="1"/>
      <c r="Z298" s="1"/>
    </row>
    <row r="299" ht="11.25" customHeight="1">
      <c r="A299" s="295" t="s">
        <v>5640</v>
      </c>
      <c r="B299" s="160" t="s">
        <v>1825</v>
      </c>
      <c r="C299" s="295" t="s">
        <v>6868</v>
      </c>
      <c r="D299" s="327" t="s">
        <v>6401</v>
      </c>
      <c r="E299" s="327" t="s">
        <v>6872</v>
      </c>
      <c r="F299" s="327" t="s">
        <v>6823</v>
      </c>
      <c r="G299" s="736"/>
      <c r="H299" s="705" t="s">
        <v>6869</v>
      </c>
      <c r="I299" s="509" t="s">
        <v>6873</v>
      </c>
      <c r="J299" s="305" t="s">
        <v>6871</v>
      </c>
      <c r="K299" s="327">
        <v>1.0</v>
      </c>
      <c r="L299" s="327">
        <v>1.0</v>
      </c>
      <c r="M299" s="327">
        <v>1.0</v>
      </c>
      <c r="N299" s="153">
        <v>30.0</v>
      </c>
      <c r="O299" s="153">
        <v>30.0</v>
      </c>
      <c r="P299" s="223" t="s">
        <v>136</v>
      </c>
      <c r="Q299" s="1"/>
      <c r="R299" s="1"/>
      <c r="S299" s="1"/>
      <c r="T299" s="1"/>
      <c r="U299" s="1"/>
      <c r="V299" s="1"/>
      <c r="W299" s="1"/>
      <c r="X299" s="1"/>
      <c r="Y299" s="1"/>
      <c r="Z299" s="1"/>
    </row>
    <row r="300" ht="11.25" customHeight="1">
      <c r="A300" s="295" t="s">
        <v>5640</v>
      </c>
      <c r="B300" s="160" t="s">
        <v>1825</v>
      </c>
      <c r="C300" s="295" t="s">
        <v>6874</v>
      </c>
      <c r="D300" s="327" t="s">
        <v>6163</v>
      </c>
      <c r="E300" s="327" t="s">
        <v>6106</v>
      </c>
      <c r="F300" s="506" t="s">
        <v>6875</v>
      </c>
      <c r="G300" s="729"/>
      <c r="H300" s="705" t="s">
        <v>6876</v>
      </c>
      <c r="I300" s="146" t="s">
        <v>6877</v>
      </c>
      <c r="J300" s="305" t="s">
        <v>6878</v>
      </c>
      <c r="K300" s="160">
        <v>1.0</v>
      </c>
      <c r="L300" s="160">
        <v>1.0</v>
      </c>
      <c r="M300" s="160">
        <v>1.0</v>
      </c>
      <c r="N300" s="328" t="s">
        <v>6861</v>
      </c>
      <c r="O300" s="153">
        <v>60.0</v>
      </c>
      <c r="P300" s="223" t="s">
        <v>136</v>
      </c>
      <c r="Q300" s="1"/>
      <c r="R300" s="1"/>
      <c r="S300" s="1"/>
      <c r="T300" s="1"/>
      <c r="U300" s="1"/>
      <c r="V300" s="1"/>
      <c r="W300" s="1"/>
      <c r="X300" s="1"/>
      <c r="Y300" s="1"/>
      <c r="Z300" s="1"/>
    </row>
    <row r="301" ht="11.25" customHeight="1">
      <c r="A301" s="295" t="s">
        <v>137</v>
      </c>
      <c r="B301" s="160" t="s">
        <v>128</v>
      </c>
      <c r="C301" s="295" t="s">
        <v>6879</v>
      </c>
      <c r="D301" s="327">
        <v>1.5</v>
      </c>
      <c r="E301" s="327" t="s">
        <v>6134</v>
      </c>
      <c r="F301" s="327" t="s">
        <v>6141</v>
      </c>
      <c r="G301" s="327">
        <v>1.5</v>
      </c>
      <c r="H301" s="703" t="s">
        <v>6880</v>
      </c>
      <c r="I301" s="160">
        <v>50.0</v>
      </c>
      <c r="J301" s="564" t="s">
        <v>6881</v>
      </c>
      <c r="K301" s="160">
        <v>1.0</v>
      </c>
      <c r="L301" s="160">
        <v>1.0</v>
      </c>
      <c r="M301" s="160">
        <v>1.0</v>
      </c>
      <c r="N301" s="153">
        <v>112.5</v>
      </c>
      <c r="O301" s="153">
        <v>112.5</v>
      </c>
      <c r="P301" s="223" t="s">
        <v>137</v>
      </c>
      <c r="Q301" s="1"/>
      <c r="R301" s="1"/>
      <c r="S301" s="1"/>
      <c r="T301" s="1"/>
      <c r="U301" s="1"/>
      <c r="V301" s="1"/>
      <c r="W301" s="1"/>
      <c r="X301" s="1"/>
      <c r="Y301" s="1"/>
      <c r="Z301" s="1"/>
    </row>
    <row r="302" ht="11.25" customHeight="1">
      <c r="A302" s="295" t="s">
        <v>137</v>
      </c>
      <c r="B302" s="160" t="s">
        <v>128</v>
      </c>
      <c r="C302" s="295" t="s">
        <v>6882</v>
      </c>
      <c r="D302" s="327">
        <v>1.5</v>
      </c>
      <c r="E302" s="327" t="s">
        <v>6054</v>
      </c>
      <c r="F302" s="327" t="s">
        <v>6141</v>
      </c>
      <c r="G302" s="327">
        <v>1.5</v>
      </c>
      <c r="H302" s="705" t="s">
        <v>6883</v>
      </c>
      <c r="I302" s="160">
        <v>30.0</v>
      </c>
      <c r="J302" s="729" t="s">
        <v>6884</v>
      </c>
      <c r="K302" s="160">
        <v>1.0</v>
      </c>
      <c r="L302" s="160">
        <v>1.0</v>
      </c>
      <c r="M302" s="160">
        <v>1.0</v>
      </c>
      <c r="N302" s="153" t="s">
        <v>6885</v>
      </c>
      <c r="O302" s="153">
        <v>67.5</v>
      </c>
      <c r="P302" s="223" t="s">
        <v>137</v>
      </c>
      <c r="Q302" s="1"/>
      <c r="R302" s="1"/>
      <c r="S302" s="1"/>
      <c r="T302" s="1"/>
      <c r="U302" s="1"/>
      <c r="V302" s="1"/>
      <c r="W302" s="1"/>
      <c r="X302" s="1"/>
      <c r="Y302" s="1"/>
      <c r="Z302" s="1"/>
    </row>
    <row r="303" ht="11.25" customHeight="1">
      <c r="A303" s="306" t="s">
        <v>137</v>
      </c>
      <c r="B303" s="542" t="s">
        <v>128</v>
      </c>
      <c r="C303" s="295" t="s">
        <v>6886</v>
      </c>
      <c r="D303" s="327">
        <v>2.0</v>
      </c>
      <c r="E303" s="327" t="s">
        <v>6134</v>
      </c>
      <c r="F303" s="327" t="s">
        <v>6887</v>
      </c>
      <c r="G303" s="327">
        <v>1.0</v>
      </c>
      <c r="H303" s="705" t="s">
        <v>6888</v>
      </c>
      <c r="I303" s="160">
        <v>50.0</v>
      </c>
      <c r="J303" s="731">
        <v>45616.0</v>
      </c>
      <c r="K303" s="160">
        <v>1.0</v>
      </c>
      <c r="L303" s="160">
        <v>1.0</v>
      </c>
      <c r="M303" s="160">
        <v>1.0</v>
      </c>
      <c r="N303" s="153">
        <v>100.0</v>
      </c>
      <c r="O303" s="153">
        <v>100.0</v>
      </c>
      <c r="P303" s="223" t="s">
        <v>137</v>
      </c>
      <c r="Q303" s="1"/>
      <c r="R303" s="1"/>
      <c r="S303" s="1"/>
      <c r="T303" s="1"/>
      <c r="U303" s="1"/>
      <c r="V303" s="1"/>
      <c r="W303" s="1"/>
      <c r="X303" s="1"/>
      <c r="Y303" s="1"/>
      <c r="Z303" s="1"/>
    </row>
    <row r="304" ht="11.25" customHeight="1">
      <c r="A304" s="295" t="s">
        <v>137</v>
      </c>
      <c r="B304" s="160" t="s">
        <v>128</v>
      </c>
      <c r="C304" s="295" t="s">
        <v>6889</v>
      </c>
      <c r="D304" s="327">
        <v>1.5</v>
      </c>
      <c r="E304" s="327" t="s">
        <v>6054</v>
      </c>
      <c r="F304" s="327" t="s">
        <v>6141</v>
      </c>
      <c r="G304" s="327">
        <v>1.0</v>
      </c>
      <c r="H304" s="705" t="s">
        <v>6890</v>
      </c>
      <c r="I304" s="160">
        <v>30.0</v>
      </c>
      <c r="J304" s="729" t="s">
        <v>6891</v>
      </c>
      <c r="K304" s="160">
        <v>1.0</v>
      </c>
      <c r="L304" s="160">
        <v>1.0</v>
      </c>
      <c r="M304" s="160">
        <v>1.0</v>
      </c>
      <c r="N304" s="153">
        <v>45.0</v>
      </c>
      <c r="O304" s="153">
        <v>45.0</v>
      </c>
      <c r="P304" s="223" t="s">
        <v>137</v>
      </c>
      <c r="Q304" s="1"/>
      <c r="R304" s="1"/>
      <c r="S304" s="1"/>
      <c r="T304" s="1"/>
      <c r="U304" s="1"/>
      <c r="V304" s="1"/>
      <c r="W304" s="1"/>
      <c r="X304" s="1"/>
      <c r="Y304" s="1"/>
      <c r="Z304" s="1"/>
    </row>
    <row r="305" ht="11.25" customHeight="1">
      <c r="A305" s="295" t="s">
        <v>137</v>
      </c>
      <c r="B305" s="160" t="s">
        <v>128</v>
      </c>
      <c r="C305" s="295" t="s">
        <v>6892</v>
      </c>
      <c r="D305" s="506" t="s">
        <v>6893</v>
      </c>
      <c r="E305" s="506" t="s">
        <v>6054</v>
      </c>
      <c r="F305" s="506" t="s">
        <v>6141</v>
      </c>
      <c r="G305" s="506" t="s">
        <v>6894</v>
      </c>
      <c r="H305" s="295" t="s">
        <v>6895</v>
      </c>
      <c r="I305" s="161">
        <v>30.0</v>
      </c>
      <c r="J305" s="305" t="s">
        <v>6896</v>
      </c>
      <c r="K305" s="327">
        <v>1.0</v>
      </c>
      <c r="L305" s="327">
        <v>1.0</v>
      </c>
      <c r="M305" s="327">
        <v>1.0</v>
      </c>
      <c r="N305" s="153">
        <v>45.0</v>
      </c>
      <c r="O305" s="153">
        <v>45.0</v>
      </c>
      <c r="P305" s="223" t="s">
        <v>137</v>
      </c>
      <c r="Q305" s="1"/>
      <c r="R305" s="1"/>
      <c r="S305" s="1"/>
      <c r="T305" s="1"/>
      <c r="U305" s="1"/>
      <c r="V305" s="1"/>
      <c r="W305" s="1"/>
      <c r="X305" s="1"/>
      <c r="Y305" s="1"/>
      <c r="Z305" s="1"/>
    </row>
    <row r="306" ht="11.25" customHeight="1">
      <c r="A306" s="295" t="s">
        <v>5686</v>
      </c>
      <c r="B306" s="160" t="s">
        <v>1795</v>
      </c>
      <c r="C306" s="295" t="s">
        <v>6841</v>
      </c>
      <c r="D306" s="327" t="s">
        <v>6316</v>
      </c>
      <c r="E306" s="327" t="s">
        <v>6842</v>
      </c>
      <c r="F306" s="327" t="s">
        <v>6098</v>
      </c>
      <c r="G306" s="327" t="s">
        <v>6897</v>
      </c>
      <c r="H306" s="156" t="s">
        <v>6843</v>
      </c>
      <c r="I306" s="160" t="s">
        <v>6844</v>
      </c>
      <c r="J306" s="704">
        <v>45969.0</v>
      </c>
      <c r="K306" s="160"/>
      <c r="L306" s="160"/>
      <c r="M306" s="160"/>
      <c r="N306" s="102">
        <v>105.0</v>
      </c>
      <c r="O306" s="102">
        <v>105.0</v>
      </c>
      <c r="P306" s="223" t="s">
        <v>138</v>
      </c>
      <c r="Q306" s="1"/>
      <c r="R306" s="1"/>
      <c r="S306" s="1"/>
      <c r="T306" s="1"/>
      <c r="U306" s="1"/>
      <c r="V306" s="1"/>
      <c r="W306" s="1"/>
      <c r="X306" s="1"/>
      <c r="Y306" s="1"/>
      <c r="Z306" s="1"/>
    </row>
    <row r="307" ht="11.25" customHeight="1">
      <c r="A307" s="295" t="s">
        <v>5693</v>
      </c>
      <c r="B307" s="160" t="s">
        <v>128</v>
      </c>
      <c r="C307" s="295" t="s">
        <v>6898</v>
      </c>
      <c r="D307" s="327" t="s">
        <v>6899</v>
      </c>
      <c r="E307" s="327" t="s">
        <v>6900</v>
      </c>
      <c r="F307" s="327" t="s">
        <v>6098</v>
      </c>
      <c r="G307" s="327">
        <v>83.0</v>
      </c>
      <c r="H307" s="156" t="s">
        <v>6901</v>
      </c>
      <c r="I307" s="160" t="s">
        <v>6902</v>
      </c>
      <c r="J307" s="564" t="s">
        <v>6867</v>
      </c>
      <c r="K307" s="160"/>
      <c r="L307" s="160"/>
      <c r="M307" s="160"/>
      <c r="N307" s="102">
        <v>75.0</v>
      </c>
      <c r="O307" s="102">
        <v>75.0</v>
      </c>
      <c r="P307" s="223" t="s">
        <v>141</v>
      </c>
      <c r="Q307" s="1"/>
      <c r="R307" s="1"/>
      <c r="S307" s="1"/>
      <c r="T307" s="1"/>
      <c r="U307" s="1"/>
      <c r="V307" s="1"/>
      <c r="W307" s="1"/>
      <c r="X307" s="1"/>
      <c r="Y307" s="1"/>
      <c r="Z307" s="1"/>
    </row>
    <row r="308" ht="11.25" customHeight="1">
      <c r="A308" s="295" t="s">
        <v>142</v>
      </c>
      <c r="B308" s="160" t="s">
        <v>3916</v>
      </c>
      <c r="C308" s="295" t="s">
        <v>6903</v>
      </c>
      <c r="D308" s="327" t="s">
        <v>6163</v>
      </c>
      <c r="E308" s="327" t="s">
        <v>6106</v>
      </c>
      <c r="F308" s="327" t="s">
        <v>6904</v>
      </c>
      <c r="G308" s="327"/>
      <c r="H308" s="737" t="s">
        <v>6905</v>
      </c>
      <c r="I308" s="160"/>
      <c r="J308" s="738">
        <v>45566.0</v>
      </c>
      <c r="K308" s="160">
        <v>1.0</v>
      </c>
      <c r="L308" s="160">
        <v>1.0</v>
      </c>
      <c r="M308" s="160">
        <v>3.0</v>
      </c>
      <c r="N308" s="328">
        <v>60.0</v>
      </c>
      <c r="O308" s="328">
        <v>60.0</v>
      </c>
      <c r="P308" s="223" t="s">
        <v>142</v>
      </c>
      <c r="Q308" s="1"/>
      <c r="R308" s="1"/>
      <c r="S308" s="1"/>
      <c r="T308" s="1"/>
      <c r="U308" s="1"/>
      <c r="V308" s="1"/>
      <c r="W308" s="1"/>
      <c r="X308" s="1"/>
      <c r="Y308" s="1"/>
      <c r="Z308" s="1"/>
    </row>
    <row r="309" ht="11.25" customHeight="1">
      <c r="A309" s="295" t="s">
        <v>3915</v>
      </c>
      <c r="B309" s="160" t="s">
        <v>3916</v>
      </c>
      <c r="C309" s="295" t="s">
        <v>6906</v>
      </c>
      <c r="D309" s="327" t="s">
        <v>6163</v>
      </c>
      <c r="E309" s="327" t="s">
        <v>6106</v>
      </c>
      <c r="F309" s="327" t="s">
        <v>6907</v>
      </c>
      <c r="G309" s="327"/>
      <c r="H309" s="739" t="s">
        <v>6908</v>
      </c>
      <c r="I309" s="160"/>
      <c r="J309" s="738">
        <v>45505.0</v>
      </c>
      <c r="K309" s="160">
        <v>1.0</v>
      </c>
      <c r="L309" s="160">
        <v>1.0</v>
      </c>
      <c r="M309" s="160">
        <v>3.0</v>
      </c>
      <c r="N309" s="328">
        <v>60.0</v>
      </c>
      <c r="O309" s="328">
        <v>60.0</v>
      </c>
      <c r="P309" s="223" t="s">
        <v>142</v>
      </c>
      <c r="Q309" s="1"/>
      <c r="R309" s="1"/>
      <c r="S309" s="1"/>
      <c r="T309" s="1"/>
      <c r="U309" s="1"/>
      <c r="V309" s="1"/>
      <c r="W309" s="1"/>
      <c r="X309" s="1"/>
      <c r="Y309" s="1"/>
      <c r="Z309" s="1"/>
    </row>
    <row r="310" ht="11.25" customHeight="1">
      <c r="A310" s="295" t="s">
        <v>3315</v>
      </c>
      <c r="B310" s="160" t="s">
        <v>128</v>
      </c>
      <c r="C310" s="295" t="s">
        <v>6909</v>
      </c>
      <c r="D310" s="327" t="s">
        <v>6068</v>
      </c>
      <c r="E310" s="327" t="s">
        <v>6054</v>
      </c>
      <c r="F310" s="327" t="s">
        <v>6141</v>
      </c>
      <c r="G310" s="327"/>
      <c r="H310" s="703" t="s">
        <v>6910</v>
      </c>
      <c r="I310" s="160"/>
      <c r="J310" s="564" t="s">
        <v>6911</v>
      </c>
      <c r="K310" s="160"/>
      <c r="L310" s="160"/>
      <c r="M310" s="160"/>
      <c r="N310" s="102" t="s">
        <v>6912</v>
      </c>
      <c r="O310" s="102">
        <v>45.0</v>
      </c>
      <c r="P310" s="223" t="s">
        <v>143</v>
      </c>
      <c r="Q310" s="1"/>
      <c r="R310" s="1"/>
      <c r="S310" s="1"/>
      <c r="T310" s="1"/>
      <c r="U310" s="1"/>
      <c r="V310" s="1"/>
      <c r="W310" s="1"/>
      <c r="X310" s="1"/>
      <c r="Y310" s="1"/>
      <c r="Z310" s="1"/>
    </row>
    <row r="311" ht="11.25" customHeight="1">
      <c r="A311" s="295" t="s">
        <v>770</v>
      </c>
      <c r="B311" s="160" t="s">
        <v>128</v>
      </c>
      <c r="C311" s="295" t="s">
        <v>6913</v>
      </c>
      <c r="D311" s="327" t="s">
        <v>6053</v>
      </c>
      <c r="E311" s="327" t="s">
        <v>6054</v>
      </c>
      <c r="F311" s="327" t="s">
        <v>6914</v>
      </c>
      <c r="G311" s="327"/>
      <c r="H311" s="703" t="s">
        <v>6915</v>
      </c>
      <c r="I311" s="160"/>
      <c r="J311" s="564" t="s">
        <v>6916</v>
      </c>
      <c r="K311" s="160">
        <v>1.0</v>
      </c>
      <c r="L311" s="160">
        <v>1.0</v>
      </c>
      <c r="M311" s="160">
        <v>1.0</v>
      </c>
      <c r="N311" s="153">
        <v>30.0</v>
      </c>
      <c r="O311" s="153">
        <v>60.0</v>
      </c>
      <c r="P311" s="223" t="s">
        <v>770</v>
      </c>
      <c r="Q311" s="1"/>
      <c r="R311" s="1"/>
      <c r="S311" s="1"/>
      <c r="T311" s="1"/>
      <c r="U311" s="1"/>
      <c r="V311" s="1"/>
      <c r="W311" s="1"/>
      <c r="X311" s="1"/>
      <c r="Y311" s="1"/>
      <c r="Z311" s="1"/>
    </row>
    <row r="312" ht="11.25" customHeight="1">
      <c r="A312" s="295" t="s">
        <v>770</v>
      </c>
      <c r="B312" s="160" t="s">
        <v>128</v>
      </c>
      <c r="C312" s="295" t="s">
        <v>6917</v>
      </c>
      <c r="D312" s="327" t="s">
        <v>6053</v>
      </c>
      <c r="E312" s="327" t="s">
        <v>6421</v>
      </c>
      <c r="F312" s="327" t="s">
        <v>3736</v>
      </c>
      <c r="G312" s="327"/>
      <c r="H312" s="703"/>
      <c r="I312" s="327" t="s">
        <v>6421</v>
      </c>
      <c r="J312" s="564" t="s">
        <v>6918</v>
      </c>
      <c r="K312" s="160"/>
      <c r="L312" s="160"/>
      <c r="M312" s="160"/>
      <c r="N312" s="153">
        <v>100.0</v>
      </c>
      <c r="O312" s="153">
        <v>100.0</v>
      </c>
      <c r="P312" s="223" t="s">
        <v>770</v>
      </c>
      <c r="Q312" s="1"/>
      <c r="R312" s="1"/>
      <c r="S312" s="1"/>
      <c r="T312" s="1"/>
      <c r="U312" s="1"/>
      <c r="V312" s="1"/>
      <c r="W312" s="1"/>
      <c r="X312" s="1"/>
      <c r="Y312" s="1"/>
      <c r="Z312" s="1"/>
    </row>
    <row r="313" ht="11.25" customHeight="1">
      <c r="A313" s="295" t="s">
        <v>770</v>
      </c>
      <c r="B313" s="160" t="s">
        <v>128</v>
      </c>
      <c r="C313" s="295" t="s">
        <v>6919</v>
      </c>
      <c r="D313" s="327" t="s">
        <v>6053</v>
      </c>
      <c r="E313" s="327" t="s">
        <v>6054</v>
      </c>
      <c r="F313" s="327" t="s">
        <v>3736</v>
      </c>
      <c r="G313" s="327" t="s">
        <v>6215</v>
      </c>
      <c r="H313" s="295" t="s">
        <v>6288</v>
      </c>
      <c r="I313" s="160" t="s">
        <v>6920</v>
      </c>
      <c r="J313" s="564" t="s">
        <v>6921</v>
      </c>
      <c r="K313" s="160">
        <v>3.0</v>
      </c>
      <c r="L313" s="160">
        <v>3.0</v>
      </c>
      <c r="M313" s="160">
        <v>3.0</v>
      </c>
      <c r="N313" s="153">
        <v>30.0</v>
      </c>
      <c r="O313" s="153">
        <v>15.0</v>
      </c>
      <c r="P313" s="223" t="s">
        <v>770</v>
      </c>
      <c r="Q313" s="1"/>
      <c r="R313" s="1"/>
      <c r="S313" s="1"/>
      <c r="T313" s="1"/>
      <c r="U313" s="1"/>
      <c r="V313" s="1"/>
      <c r="W313" s="1"/>
      <c r="X313" s="1"/>
      <c r="Y313" s="1"/>
      <c r="Z313" s="1"/>
    </row>
    <row r="314" ht="11.25" customHeight="1">
      <c r="A314" s="295" t="s">
        <v>770</v>
      </c>
      <c r="B314" s="160" t="s">
        <v>128</v>
      </c>
      <c r="C314" s="295" t="s">
        <v>6331</v>
      </c>
      <c r="D314" s="327" t="s">
        <v>6053</v>
      </c>
      <c r="E314" s="327" t="s">
        <v>6922</v>
      </c>
      <c r="F314" s="327" t="s">
        <v>6464</v>
      </c>
      <c r="G314" s="327" t="s">
        <v>6215</v>
      </c>
      <c r="H314" s="705" t="s">
        <v>6923</v>
      </c>
      <c r="I314" s="327" t="s">
        <v>6924</v>
      </c>
      <c r="J314" s="564" t="s">
        <v>6925</v>
      </c>
      <c r="K314" s="160"/>
      <c r="L314" s="160"/>
      <c r="M314" s="160"/>
      <c r="N314" s="153">
        <v>50.0</v>
      </c>
      <c r="O314" s="153">
        <v>50.0</v>
      </c>
      <c r="P314" s="223" t="s">
        <v>770</v>
      </c>
      <c r="Q314" s="1"/>
      <c r="R314" s="1"/>
      <c r="S314" s="1"/>
      <c r="T314" s="1"/>
      <c r="U314" s="1"/>
      <c r="V314" s="1"/>
      <c r="W314" s="1"/>
      <c r="X314" s="1"/>
      <c r="Y314" s="1"/>
      <c r="Z314" s="1"/>
    </row>
    <row r="315" ht="11.25" customHeight="1">
      <c r="A315" s="295" t="s">
        <v>770</v>
      </c>
      <c r="B315" s="160" t="s">
        <v>128</v>
      </c>
      <c r="C315" s="295" t="s">
        <v>6926</v>
      </c>
      <c r="D315" s="327" t="s">
        <v>6053</v>
      </c>
      <c r="E315" s="327" t="s">
        <v>6054</v>
      </c>
      <c r="F315" s="327" t="s">
        <v>6927</v>
      </c>
      <c r="G315" s="327" t="s">
        <v>6927</v>
      </c>
      <c r="H315" s="295" t="s">
        <v>6928</v>
      </c>
      <c r="I315" s="160" t="s">
        <v>6920</v>
      </c>
      <c r="J315" s="564" t="s">
        <v>6929</v>
      </c>
      <c r="K315" s="160">
        <v>2.0</v>
      </c>
      <c r="L315" s="160">
        <v>1.0</v>
      </c>
      <c r="M315" s="160">
        <v>2.0</v>
      </c>
      <c r="N315" s="153">
        <v>30.0</v>
      </c>
      <c r="O315" s="153">
        <v>15.0</v>
      </c>
      <c r="P315" s="223" t="s">
        <v>770</v>
      </c>
      <c r="Q315" s="1"/>
      <c r="R315" s="1"/>
      <c r="S315" s="1"/>
      <c r="T315" s="1"/>
      <c r="U315" s="1"/>
      <c r="V315" s="1"/>
      <c r="W315" s="1"/>
      <c r="X315" s="1"/>
      <c r="Y315" s="1"/>
      <c r="Z315" s="1"/>
    </row>
    <row r="316" ht="11.25" customHeight="1">
      <c r="A316" s="295" t="s">
        <v>770</v>
      </c>
      <c r="B316" s="160" t="s">
        <v>128</v>
      </c>
      <c r="C316" s="295" t="s">
        <v>6930</v>
      </c>
      <c r="D316" s="327" t="s">
        <v>6053</v>
      </c>
      <c r="E316" s="506" t="s">
        <v>6054</v>
      </c>
      <c r="F316" s="506" t="s">
        <v>6931</v>
      </c>
      <c r="G316" s="506"/>
      <c r="H316" s="295" t="s">
        <v>6932</v>
      </c>
      <c r="I316" s="161" t="s">
        <v>6050</v>
      </c>
      <c r="J316" s="305" t="s">
        <v>6933</v>
      </c>
      <c r="K316" s="327">
        <v>1.0</v>
      </c>
      <c r="L316" s="327">
        <v>1.0</v>
      </c>
      <c r="M316" s="327">
        <v>1.0</v>
      </c>
      <c r="N316" s="153">
        <v>30.0</v>
      </c>
      <c r="O316" s="153">
        <v>30.0</v>
      </c>
      <c r="P316" s="223" t="s">
        <v>770</v>
      </c>
      <c r="Q316" s="1"/>
      <c r="R316" s="1"/>
      <c r="S316" s="1"/>
      <c r="T316" s="1"/>
      <c r="U316" s="1"/>
      <c r="V316" s="1"/>
      <c r="W316" s="1"/>
      <c r="X316" s="1"/>
      <c r="Y316" s="1"/>
      <c r="Z316" s="1"/>
    </row>
    <row r="317" ht="11.25" customHeight="1">
      <c r="A317" s="295" t="s">
        <v>6934</v>
      </c>
      <c r="B317" s="160" t="s">
        <v>148</v>
      </c>
      <c r="C317" s="295" t="s">
        <v>6935</v>
      </c>
      <c r="D317" s="327" t="s">
        <v>6163</v>
      </c>
      <c r="E317" s="327" t="s">
        <v>6106</v>
      </c>
      <c r="F317" s="327" t="s">
        <v>6177</v>
      </c>
      <c r="G317" s="327" t="s">
        <v>6131</v>
      </c>
      <c r="H317" s="703" t="s">
        <v>6936</v>
      </c>
      <c r="I317" s="160" t="s">
        <v>6054</v>
      </c>
      <c r="J317" s="564" t="s">
        <v>6937</v>
      </c>
      <c r="K317" s="160">
        <v>4.0</v>
      </c>
      <c r="L317" s="160">
        <v>4.0</v>
      </c>
      <c r="M317" s="160">
        <v>4.0</v>
      </c>
      <c r="N317" s="153">
        <f>30*1.5*1.5</f>
        <v>67.5</v>
      </c>
      <c r="O317" s="153">
        <f>30*1.5*1.5/4</f>
        <v>16.875</v>
      </c>
      <c r="P317" s="223" t="s">
        <v>498</v>
      </c>
      <c r="Q317" s="1"/>
      <c r="R317" s="1"/>
      <c r="S317" s="1"/>
      <c r="T317" s="1"/>
      <c r="U317" s="1"/>
      <c r="V317" s="1"/>
      <c r="W317" s="1"/>
      <c r="X317" s="1"/>
      <c r="Y317" s="1"/>
      <c r="Z317" s="1"/>
    </row>
    <row r="318" ht="11.25" customHeight="1">
      <c r="A318" s="295" t="s">
        <v>6938</v>
      </c>
      <c r="B318" s="160" t="s">
        <v>148</v>
      </c>
      <c r="C318" s="295" t="s">
        <v>6939</v>
      </c>
      <c r="D318" s="327" t="s">
        <v>6163</v>
      </c>
      <c r="E318" s="327" t="s">
        <v>6176</v>
      </c>
      <c r="F318" s="327" t="s">
        <v>6141</v>
      </c>
      <c r="G318" s="327" t="s">
        <v>6566</v>
      </c>
      <c r="H318" s="703" t="s">
        <v>6940</v>
      </c>
      <c r="I318" s="160" t="s">
        <v>6941</v>
      </c>
      <c r="J318" s="564" t="s">
        <v>6942</v>
      </c>
      <c r="K318" s="160"/>
      <c r="L318" s="160"/>
      <c r="M318" s="160"/>
      <c r="N318" s="102">
        <v>112.5</v>
      </c>
      <c r="O318" s="102">
        <v>112.5</v>
      </c>
      <c r="P318" s="223" t="s">
        <v>2142</v>
      </c>
      <c r="Q318" s="1"/>
      <c r="R318" s="1"/>
      <c r="S318" s="1"/>
      <c r="T318" s="1"/>
      <c r="U318" s="1"/>
      <c r="V318" s="1"/>
      <c r="W318" s="1"/>
      <c r="X318" s="1"/>
      <c r="Y318" s="1"/>
      <c r="Z318" s="1"/>
    </row>
    <row r="319" ht="11.25" customHeight="1">
      <c r="A319" s="295" t="s">
        <v>6938</v>
      </c>
      <c r="B319" s="160" t="s">
        <v>148</v>
      </c>
      <c r="C319" s="295" t="s">
        <v>6939</v>
      </c>
      <c r="D319" s="327" t="s">
        <v>6163</v>
      </c>
      <c r="E319" s="327" t="s">
        <v>6106</v>
      </c>
      <c r="F319" s="327" t="s">
        <v>6141</v>
      </c>
      <c r="G319" s="327"/>
      <c r="H319" s="295" t="s">
        <v>6940</v>
      </c>
      <c r="I319" s="160"/>
      <c r="J319" s="564" t="s">
        <v>6942</v>
      </c>
      <c r="K319" s="160">
        <v>2.0</v>
      </c>
      <c r="L319" s="160">
        <v>2.0</v>
      </c>
      <c r="M319" s="160">
        <v>2.0</v>
      </c>
      <c r="N319" s="102">
        <v>45.0</v>
      </c>
      <c r="O319" s="102">
        <v>22.5</v>
      </c>
      <c r="P319" s="223" t="s">
        <v>2142</v>
      </c>
      <c r="Q319" s="1"/>
      <c r="R319" s="1"/>
      <c r="S319" s="1"/>
      <c r="T319" s="1"/>
      <c r="U319" s="1"/>
      <c r="V319" s="1"/>
      <c r="W319" s="1"/>
      <c r="X319" s="1"/>
      <c r="Y319" s="1"/>
      <c r="Z319" s="1"/>
    </row>
    <row r="320" ht="11.25" customHeight="1">
      <c r="A320" s="295" t="s">
        <v>6938</v>
      </c>
      <c r="B320" s="542" t="s">
        <v>148</v>
      </c>
      <c r="C320" s="295" t="s">
        <v>6213</v>
      </c>
      <c r="D320" s="327" t="s">
        <v>6105</v>
      </c>
      <c r="E320" s="327" t="s">
        <v>6106</v>
      </c>
      <c r="F320" s="327" t="s">
        <v>6141</v>
      </c>
      <c r="G320" s="327" t="s">
        <v>6566</v>
      </c>
      <c r="H320" s="705" t="s">
        <v>6943</v>
      </c>
      <c r="I320" s="160"/>
      <c r="J320" s="731">
        <v>45562.0</v>
      </c>
      <c r="K320" s="160"/>
      <c r="L320" s="160"/>
      <c r="M320" s="160"/>
      <c r="N320" s="102">
        <v>20.0</v>
      </c>
      <c r="O320" s="102">
        <v>20.0</v>
      </c>
      <c r="P320" s="223" t="s">
        <v>2142</v>
      </c>
      <c r="Q320" s="1"/>
      <c r="R320" s="1"/>
      <c r="S320" s="1"/>
      <c r="T320" s="1"/>
      <c r="U320" s="1"/>
      <c r="V320" s="1"/>
      <c r="W320" s="1"/>
      <c r="X320" s="1"/>
      <c r="Y320" s="1"/>
      <c r="Z320" s="1"/>
    </row>
    <row r="321" ht="11.25" customHeight="1">
      <c r="A321" s="295" t="s">
        <v>6938</v>
      </c>
      <c r="B321" s="160" t="s">
        <v>148</v>
      </c>
      <c r="C321" s="295" t="s">
        <v>6944</v>
      </c>
      <c r="D321" s="327" t="s">
        <v>6105</v>
      </c>
      <c r="E321" s="327" t="s">
        <v>6106</v>
      </c>
      <c r="F321" s="327" t="s">
        <v>6141</v>
      </c>
      <c r="G321" s="327"/>
      <c r="H321" s="295" t="s">
        <v>6945</v>
      </c>
      <c r="I321" s="160"/>
      <c r="J321" s="564" t="s">
        <v>6205</v>
      </c>
      <c r="K321" s="160">
        <v>2.0</v>
      </c>
      <c r="L321" s="160">
        <v>2.0</v>
      </c>
      <c r="M321" s="160">
        <v>2.0</v>
      </c>
      <c r="N321" s="102">
        <v>30.0</v>
      </c>
      <c r="O321" s="102">
        <v>15.0</v>
      </c>
      <c r="P321" s="223" t="s">
        <v>2142</v>
      </c>
      <c r="Q321" s="1"/>
      <c r="R321" s="1"/>
      <c r="S321" s="1"/>
      <c r="T321" s="1"/>
      <c r="U321" s="1"/>
      <c r="V321" s="1"/>
      <c r="W321" s="1"/>
      <c r="X321" s="1"/>
      <c r="Y321" s="1"/>
      <c r="Z321" s="1"/>
    </row>
    <row r="322" ht="11.25" customHeight="1">
      <c r="A322" s="295" t="s">
        <v>3852</v>
      </c>
      <c r="B322" s="160" t="s">
        <v>148</v>
      </c>
      <c r="C322" s="641" t="s">
        <v>6946</v>
      </c>
      <c r="D322" s="327" t="s">
        <v>6068</v>
      </c>
      <c r="E322" s="327" t="s">
        <v>6947</v>
      </c>
      <c r="F322" s="327" t="s">
        <v>6948</v>
      </c>
      <c r="G322" s="327"/>
      <c r="H322" s="703" t="s">
        <v>6341</v>
      </c>
      <c r="I322" s="160"/>
      <c r="J322" s="731">
        <v>45639.0</v>
      </c>
      <c r="K322" s="160">
        <v>1.0</v>
      </c>
      <c r="L322" s="160">
        <v>1.0</v>
      </c>
      <c r="M322" s="160">
        <v>1.0</v>
      </c>
      <c r="N322" s="102">
        <v>30.0</v>
      </c>
      <c r="O322" s="102">
        <v>30.0</v>
      </c>
      <c r="P322" s="223" t="s">
        <v>741</v>
      </c>
      <c r="Q322" s="1"/>
      <c r="R322" s="1"/>
      <c r="S322" s="1"/>
      <c r="T322" s="1"/>
      <c r="U322" s="1"/>
      <c r="V322" s="1"/>
      <c r="W322" s="1"/>
      <c r="X322" s="1"/>
      <c r="Y322" s="1"/>
      <c r="Z322" s="1"/>
    </row>
    <row r="323" ht="11.25" customHeight="1">
      <c r="A323" s="295" t="s">
        <v>3852</v>
      </c>
      <c r="B323" s="160" t="s">
        <v>148</v>
      </c>
      <c r="C323" s="243" t="s">
        <v>6949</v>
      </c>
      <c r="D323" s="327" t="s">
        <v>6068</v>
      </c>
      <c r="E323" s="327" t="s">
        <v>6947</v>
      </c>
      <c r="F323" s="327" t="s">
        <v>6950</v>
      </c>
      <c r="G323" s="327"/>
      <c r="H323" s="705"/>
      <c r="I323" s="160"/>
      <c r="J323" s="740">
        <v>45637.0</v>
      </c>
      <c r="K323" s="160">
        <v>1.0</v>
      </c>
      <c r="L323" s="160">
        <v>1.0</v>
      </c>
      <c r="M323" s="160">
        <v>1.0</v>
      </c>
      <c r="N323" s="102">
        <v>30.0</v>
      </c>
      <c r="O323" s="102">
        <v>30.0</v>
      </c>
      <c r="P323" s="223" t="s">
        <v>741</v>
      </c>
      <c r="Q323" s="1"/>
      <c r="R323" s="1"/>
      <c r="S323" s="1"/>
      <c r="T323" s="1"/>
      <c r="U323" s="1"/>
      <c r="V323" s="1"/>
      <c r="W323" s="1"/>
      <c r="X323" s="1"/>
      <c r="Y323" s="1"/>
      <c r="Z323" s="1"/>
    </row>
    <row r="324" ht="11.25" customHeight="1">
      <c r="A324" s="306" t="s">
        <v>3852</v>
      </c>
      <c r="B324" s="542" t="s">
        <v>148</v>
      </c>
      <c r="C324" s="641" t="s">
        <v>6944</v>
      </c>
      <c r="D324" s="327" t="s">
        <v>6068</v>
      </c>
      <c r="E324" s="327" t="s">
        <v>6947</v>
      </c>
      <c r="F324" s="327" t="s">
        <v>6950</v>
      </c>
      <c r="G324" s="327"/>
      <c r="H324" s="705"/>
      <c r="I324" s="160"/>
      <c r="J324" s="741" t="s">
        <v>6951</v>
      </c>
      <c r="K324" s="160">
        <v>1.0</v>
      </c>
      <c r="L324" s="160">
        <v>1.0</v>
      </c>
      <c r="M324" s="160">
        <v>1.0</v>
      </c>
      <c r="N324" s="102">
        <v>30.0</v>
      </c>
      <c r="O324" s="102">
        <v>30.0</v>
      </c>
      <c r="P324" s="223" t="s">
        <v>741</v>
      </c>
      <c r="Q324" s="1"/>
      <c r="R324" s="1"/>
      <c r="S324" s="1"/>
      <c r="T324" s="1"/>
      <c r="U324" s="1"/>
      <c r="V324" s="1"/>
      <c r="W324" s="1"/>
      <c r="X324" s="1"/>
      <c r="Y324" s="1"/>
      <c r="Z324" s="1"/>
    </row>
    <row r="325" ht="11.25" customHeight="1">
      <c r="A325" s="306" t="s">
        <v>3852</v>
      </c>
      <c r="B325" s="542" t="s">
        <v>148</v>
      </c>
      <c r="C325" s="641" t="s">
        <v>6952</v>
      </c>
      <c r="D325" s="506" t="s">
        <v>6124</v>
      </c>
      <c r="E325" s="327" t="s">
        <v>6947</v>
      </c>
      <c r="F325" s="327" t="s">
        <v>6953</v>
      </c>
      <c r="G325" s="506" t="s">
        <v>6184</v>
      </c>
      <c r="H325" s="705" t="s">
        <v>6954</v>
      </c>
      <c r="I325" s="160"/>
      <c r="J325" s="741" t="s">
        <v>6955</v>
      </c>
      <c r="K325" s="160">
        <v>2.0</v>
      </c>
      <c r="L325" s="160">
        <v>2.0</v>
      </c>
      <c r="M325" s="160">
        <v>2.0</v>
      </c>
      <c r="N325" s="102" t="s">
        <v>6956</v>
      </c>
      <c r="O325" s="102">
        <v>22.5</v>
      </c>
      <c r="P325" s="223" t="s">
        <v>741</v>
      </c>
      <c r="Q325" s="1"/>
      <c r="R325" s="1"/>
      <c r="S325" s="1"/>
      <c r="T325" s="1"/>
      <c r="U325" s="1"/>
      <c r="V325" s="1"/>
      <c r="W325" s="1"/>
      <c r="X325" s="1"/>
      <c r="Y325" s="1"/>
      <c r="Z325" s="1"/>
    </row>
    <row r="326" ht="11.25" customHeight="1">
      <c r="A326" s="295" t="s">
        <v>3852</v>
      </c>
      <c r="B326" s="160" t="s">
        <v>148</v>
      </c>
      <c r="C326" s="295" t="s">
        <v>6957</v>
      </c>
      <c r="D326" s="506" t="s">
        <v>6124</v>
      </c>
      <c r="E326" s="506" t="s">
        <v>6947</v>
      </c>
      <c r="F326" s="506" t="s">
        <v>6958</v>
      </c>
      <c r="G326" s="506" t="s">
        <v>6184</v>
      </c>
      <c r="H326" s="705" t="s">
        <v>6959</v>
      </c>
      <c r="I326" s="161"/>
      <c r="J326" s="305" t="s">
        <v>6960</v>
      </c>
      <c r="K326" s="327">
        <v>1.0</v>
      </c>
      <c r="L326" s="327">
        <v>1.0</v>
      </c>
      <c r="M326" s="327">
        <v>1.0</v>
      </c>
      <c r="N326" s="102" t="s">
        <v>6961</v>
      </c>
      <c r="O326" s="102">
        <v>60.0</v>
      </c>
      <c r="P326" s="223" t="s">
        <v>741</v>
      </c>
      <c r="Q326" s="1"/>
      <c r="R326" s="1"/>
      <c r="S326" s="1"/>
      <c r="T326" s="1"/>
      <c r="U326" s="1"/>
      <c r="V326" s="1"/>
      <c r="W326" s="1"/>
      <c r="X326" s="1"/>
      <c r="Y326" s="1"/>
      <c r="Z326" s="1"/>
    </row>
    <row r="327" ht="11.25" customHeight="1">
      <c r="A327" s="295" t="s">
        <v>3852</v>
      </c>
      <c r="B327" s="160" t="s">
        <v>148</v>
      </c>
      <c r="C327" s="641" t="s">
        <v>6962</v>
      </c>
      <c r="D327" s="327" t="s">
        <v>6124</v>
      </c>
      <c r="E327" s="327" t="s">
        <v>6963</v>
      </c>
      <c r="F327" s="327" t="s">
        <v>6199</v>
      </c>
      <c r="G327" s="327"/>
      <c r="H327" s="705" t="s">
        <v>6964</v>
      </c>
      <c r="I327" s="160" t="s">
        <v>6228</v>
      </c>
      <c r="J327" s="101" t="s">
        <v>6965</v>
      </c>
      <c r="K327" s="160">
        <v>1.0</v>
      </c>
      <c r="L327" s="160">
        <v>1.0</v>
      </c>
      <c r="M327" s="160">
        <v>1.0</v>
      </c>
      <c r="N327" s="102" t="s">
        <v>6966</v>
      </c>
      <c r="O327" s="102">
        <v>75.0</v>
      </c>
      <c r="P327" s="223" t="s">
        <v>741</v>
      </c>
      <c r="Q327" s="1"/>
      <c r="R327" s="1"/>
      <c r="S327" s="1"/>
      <c r="T327" s="1"/>
      <c r="U327" s="1"/>
      <c r="V327" s="1"/>
      <c r="W327" s="1"/>
      <c r="X327" s="1"/>
      <c r="Y327" s="1"/>
      <c r="Z327" s="1"/>
    </row>
    <row r="328" ht="11.25" customHeight="1">
      <c r="A328" s="306" t="s">
        <v>3852</v>
      </c>
      <c r="B328" s="542" t="s">
        <v>148</v>
      </c>
      <c r="C328" s="641" t="s">
        <v>6952</v>
      </c>
      <c r="D328" s="327" t="s">
        <v>6124</v>
      </c>
      <c r="E328" s="161" t="s">
        <v>6118</v>
      </c>
      <c r="F328" s="327" t="s">
        <v>6199</v>
      </c>
      <c r="G328" s="506" t="s">
        <v>6184</v>
      </c>
      <c r="H328" s="705" t="s">
        <v>6967</v>
      </c>
      <c r="I328" s="161" t="s">
        <v>6118</v>
      </c>
      <c r="J328" s="101" t="s">
        <v>6955</v>
      </c>
      <c r="K328" s="160">
        <v>1.0</v>
      </c>
      <c r="L328" s="160">
        <v>1.0</v>
      </c>
      <c r="M328" s="160">
        <v>1.0</v>
      </c>
      <c r="N328" s="102" t="s">
        <v>6968</v>
      </c>
      <c r="O328" s="102">
        <v>112.5</v>
      </c>
      <c r="P328" s="223" t="s">
        <v>741</v>
      </c>
      <c r="Q328" s="1"/>
      <c r="R328" s="1"/>
      <c r="S328" s="1"/>
      <c r="T328" s="1"/>
      <c r="U328" s="1"/>
      <c r="V328" s="1"/>
      <c r="W328" s="1"/>
      <c r="X328" s="1"/>
      <c r="Y328" s="1"/>
      <c r="Z328" s="1"/>
    </row>
    <row r="329" ht="11.25" customHeight="1">
      <c r="A329" s="295" t="s">
        <v>3852</v>
      </c>
      <c r="B329" s="160" t="s">
        <v>148</v>
      </c>
      <c r="C329" s="641" t="s">
        <v>6962</v>
      </c>
      <c r="D329" s="327" t="s">
        <v>6124</v>
      </c>
      <c r="E329" s="506" t="s">
        <v>6947</v>
      </c>
      <c r="F329" s="327" t="s">
        <v>6199</v>
      </c>
      <c r="G329" s="327"/>
      <c r="H329" s="705" t="s">
        <v>6964</v>
      </c>
      <c r="I329" s="160"/>
      <c r="J329" s="741" t="s">
        <v>6965</v>
      </c>
      <c r="K329" s="160">
        <v>1.0</v>
      </c>
      <c r="L329" s="160">
        <v>1.0</v>
      </c>
      <c r="M329" s="160">
        <v>1.0</v>
      </c>
      <c r="N329" s="102">
        <v>30.0</v>
      </c>
      <c r="O329" s="102">
        <v>30.0</v>
      </c>
      <c r="P329" s="223" t="s">
        <v>741</v>
      </c>
      <c r="Q329" s="1"/>
      <c r="R329" s="1"/>
      <c r="S329" s="1"/>
      <c r="T329" s="1"/>
      <c r="U329" s="1"/>
      <c r="V329" s="1"/>
      <c r="W329" s="1"/>
      <c r="X329" s="1"/>
      <c r="Y329" s="1"/>
      <c r="Z329" s="1"/>
    </row>
    <row r="330" ht="11.25" customHeight="1">
      <c r="A330" s="295" t="s">
        <v>3852</v>
      </c>
      <c r="B330" s="160" t="s">
        <v>148</v>
      </c>
      <c r="C330" s="295" t="s">
        <v>6969</v>
      </c>
      <c r="D330" s="506" t="s">
        <v>6124</v>
      </c>
      <c r="E330" s="506" t="s">
        <v>6970</v>
      </c>
      <c r="F330" s="506" t="s">
        <v>6971</v>
      </c>
      <c r="G330" s="506" t="s">
        <v>6184</v>
      </c>
      <c r="H330" s="705" t="s">
        <v>6972</v>
      </c>
      <c r="I330" s="161" t="s">
        <v>6118</v>
      </c>
      <c r="J330" s="327" t="s">
        <v>6960</v>
      </c>
      <c r="K330" s="327">
        <v>1.0</v>
      </c>
      <c r="L330" s="327">
        <v>1.0</v>
      </c>
      <c r="M330" s="327">
        <v>1.0</v>
      </c>
      <c r="N330" s="102" t="s">
        <v>5777</v>
      </c>
      <c r="O330" s="102">
        <v>150.0</v>
      </c>
      <c r="P330" s="223" t="s">
        <v>741</v>
      </c>
      <c r="Q330" s="1"/>
      <c r="R330" s="1"/>
      <c r="S330" s="1"/>
      <c r="T330" s="1"/>
      <c r="U330" s="1"/>
      <c r="V330" s="1"/>
      <c r="W330" s="1"/>
      <c r="X330" s="1"/>
      <c r="Y330" s="1"/>
      <c r="Z330" s="1"/>
    </row>
    <row r="331" ht="11.25" customHeight="1">
      <c r="A331" s="295" t="s">
        <v>6973</v>
      </c>
      <c r="B331" s="160" t="s">
        <v>148</v>
      </c>
      <c r="C331" s="295" t="s">
        <v>6974</v>
      </c>
      <c r="D331" s="327" t="s">
        <v>6646</v>
      </c>
      <c r="E331" s="327" t="s">
        <v>6054</v>
      </c>
      <c r="F331" s="327" t="s">
        <v>6141</v>
      </c>
      <c r="G331" s="327" t="s">
        <v>6975</v>
      </c>
      <c r="H331" s="705" t="s">
        <v>6976</v>
      </c>
      <c r="I331" s="160"/>
      <c r="J331" s="731">
        <v>45363.0</v>
      </c>
      <c r="K331" s="160">
        <v>2.0</v>
      </c>
      <c r="L331" s="160">
        <v>2.0</v>
      </c>
      <c r="M331" s="160">
        <v>2.0</v>
      </c>
      <c r="N331" s="102">
        <v>30.0</v>
      </c>
      <c r="O331" s="102">
        <v>15.0</v>
      </c>
      <c r="P331" s="223" t="s">
        <v>3373</v>
      </c>
      <c r="Q331" s="1"/>
      <c r="R331" s="1"/>
      <c r="S331" s="1"/>
      <c r="T331" s="1"/>
      <c r="U331" s="1"/>
      <c r="V331" s="1"/>
      <c r="W331" s="1"/>
      <c r="X331" s="1"/>
      <c r="Y331" s="1"/>
      <c r="Z331" s="1"/>
    </row>
    <row r="332" ht="11.25" customHeight="1">
      <c r="A332" s="295" t="s">
        <v>3386</v>
      </c>
      <c r="B332" s="160" t="s">
        <v>148</v>
      </c>
      <c r="C332" s="295" t="s">
        <v>6977</v>
      </c>
      <c r="D332" s="327" t="s">
        <v>6978</v>
      </c>
      <c r="E332" s="327" t="s">
        <v>6106</v>
      </c>
      <c r="F332" s="327" t="s">
        <v>6141</v>
      </c>
      <c r="G332" s="327" t="s">
        <v>511</v>
      </c>
      <c r="H332" s="703" t="s">
        <v>6979</v>
      </c>
      <c r="I332" s="160" t="s">
        <v>511</v>
      </c>
      <c r="J332" s="564" t="s">
        <v>6980</v>
      </c>
      <c r="K332" s="160">
        <v>1.0</v>
      </c>
      <c r="L332" s="160">
        <v>1.0</v>
      </c>
      <c r="M332" s="160">
        <v>1.0</v>
      </c>
      <c r="N332" s="102">
        <v>30.0</v>
      </c>
      <c r="O332" s="102">
        <v>45.0</v>
      </c>
      <c r="P332" s="223" t="s">
        <v>512</v>
      </c>
      <c r="Q332" s="1"/>
      <c r="R332" s="1"/>
      <c r="S332" s="1"/>
      <c r="T332" s="1"/>
      <c r="U332" s="1"/>
      <c r="V332" s="1"/>
      <c r="W332" s="1"/>
      <c r="X332" s="1"/>
      <c r="Y332" s="1"/>
      <c r="Z332" s="1"/>
    </row>
    <row r="333" ht="11.25" customHeight="1">
      <c r="A333" s="295" t="s">
        <v>3386</v>
      </c>
      <c r="B333" s="160" t="s">
        <v>148</v>
      </c>
      <c r="C333" s="295" t="s">
        <v>6981</v>
      </c>
      <c r="D333" s="327" t="s">
        <v>6978</v>
      </c>
      <c r="E333" s="327" t="s">
        <v>6106</v>
      </c>
      <c r="F333" s="327" t="s">
        <v>6141</v>
      </c>
      <c r="G333" s="327" t="s">
        <v>511</v>
      </c>
      <c r="H333" s="705" t="s">
        <v>6940</v>
      </c>
      <c r="I333" s="160" t="s">
        <v>511</v>
      </c>
      <c r="J333" s="564" t="s">
        <v>6982</v>
      </c>
      <c r="K333" s="160">
        <v>1.0</v>
      </c>
      <c r="L333" s="160">
        <v>1.0</v>
      </c>
      <c r="M333" s="160">
        <v>1.0</v>
      </c>
      <c r="N333" s="102">
        <v>30.0</v>
      </c>
      <c r="O333" s="102">
        <v>45.0</v>
      </c>
      <c r="P333" s="223" t="s">
        <v>512</v>
      </c>
      <c r="Q333" s="1"/>
      <c r="R333" s="1"/>
      <c r="S333" s="1"/>
      <c r="T333" s="1"/>
      <c r="U333" s="1"/>
      <c r="V333" s="1"/>
      <c r="W333" s="1"/>
      <c r="X333" s="1"/>
      <c r="Y333" s="1"/>
      <c r="Z333" s="1"/>
    </row>
    <row r="334" ht="11.25" customHeight="1">
      <c r="A334" s="295" t="s">
        <v>3409</v>
      </c>
      <c r="B334" s="160" t="s">
        <v>148</v>
      </c>
      <c r="C334" s="295" t="s">
        <v>6983</v>
      </c>
      <c r="D334" s="327" t="s">
        <v>6163</v>
      </c>
      <c r="E334" s="327" t="s">
        <v>6902</v>
      </c>
      <c r="F334" s="327" t="s">
        <v>6177</v>
      </c>
      <c r="G334" s="327"/>
      <c r="H334" s="703" t="s">
        <v>6964</v>
      </c>
      <c r="I334" s="160" t="s">
        <v>6984</v>
      </c>
      <c r="J334" s="738">
        <v>45536.0</v>
      </c>
      <c r="K334" s="160"/>
      <c r="L334" s="160"/>
      <c r="M334" s="160"/>
      <c r="N334" s="153">
        <v>50.0</v>
      </c>
      <c r="O334" s="153">
        <v>50.0</v>
      </c>
      <c r="P334" s="223" t="s">
        <v>3409</v>
      </c>
      <c r="Q334" s="1"/>
      <c r="R334" s="1"/>
      <c r="S334" s="1"/>
      <c r="T334" s="1"/>
      <c r="U334" s="1"/>
      <c r="V334" s="1"/>
      <c r="W334" s="1"/>
      <c r="X334" s="1"/>
      <c r="Y334" s="1"/>
      <c r="Z334" s="1"/>
    </row>
    <row r="335" ht="11.25" customHeight="1">
      <c r="A335" s="295" t="s">
        <v>2143</v>
      </c>
      <c r="B335" s="160" t="s">
        <v>148</v>
      </c>
      <c r="C335" s="295" t="s">
        <v>6985</v>
      </c>
      <c r="D335" s="327" t="s">
        <v>6646</v>
      </c>
      <c r="E335" s="327" t="s">
        <v>6134</v>
      </c>
      <c r="F335" s="327" t="s">
        <v>6141</v>
      </c>
      <c r="G335" s="327" t="s">
        <v>6975</v>
      </c>
      <c r="H335" s="703" t="s">
        <v>6976</v>
      </c>
      <c r="I335" s="160" t="s">
        <v>6986</v>
      </c>
      <c r="J335" s="731">
        <v>45363.0</v>
      </c>
      <c r="K335" s="160"/>
      <c r="L335" s="160"/>
      <c r="M335" s="160"/>
      <c r="N335" s="102">
        <v>50.0</v>
      </c>
      <c r="O335" s="102">
        <v>50.0</v>
      </c>
      <c r="P335" s="223" t="s">
        <v>2143</v>
      </c>
      <c r="Q335" s="1"/>
      <c r="R335" s="1"/>
      <c r="S335" s="1"/>
      <c r="T335" s="1"/>
      <c r="U335" s="1"/>
      <c r="V335" s="1"/>
      <c r="W335" s="1"/>
      <c r="X335" s="1"/>
      <c r="Y335" s="1"/>
      <c r="Z335" s="1"/>
    </row>
    <row r="336" ht="11.25" customHeight="1">
      <c r="A336" s="295" t="s">
        <v>6973</v>
      </c>
      <c r="B336" s="160" t="s">
        <v>148</v>
      </c>
      <c r="C336" s="295" t="s">
        <v>6974</v>
      </c>
      <c r="D336" s="327" t="s">
        <v>6646</v>
      </c>
      <c r="E336" s="327" t="s">
        <v>6054</v>
      </c>
      <c r="F336" s="327" t="s">
        <v>6141</v>
      </c>
      <c r="G336" s="327" t="s">
        <v>6975</v>
      </c>
      <c r="H336" s="705" t="s">
        <v>6976</v>
      </c>
      <c r="I336" s="160"/>
      <c r="J336" s="731">
        <v>45363.0</v>
      </c>
      <c r="K336" s="160">
        <v>2.0</v>
      </c>
      <c r="L336" s="160">
        <v>2.0</v>
      </c>
      <c r="M336" s="160">
        <v>2.0</v>
      </c>
      <c r="N336" s="102">
        <v>30.0</v>
      </c>
      <c r="O336" s="102">
        <v>15.0</v>
      </c>
      <c r="P336" s="223" t="s">
        <v>2143</v>
      </c>
      <c r="Q336" s="1"/>
      <c r="R336" s="1"/>
      <c r="S336" s="1"/>
      <c r="T336" s="1"/>
      <c r="U336" s="1"/>
      <c r="V336" s="1"/>
      <c r="W336" s="1"/>
      <c r="X336" s="1"/>
      <c r="Y336" s="1"/>
      <c r="Z336" s="1"/>
    </row>
    <row r="337" ht="11.25" customHeight="1">
      <c r="A337" s="306" t="s">
        <v>2143</v>
      </c>
      <c r="B337" s="542" t="s">
        <v>148</v>
      </c>
      <c r="C337" s="295" t="s">
        <v>6987</v>
      </c>
      <c r="D337" s="327" t="s">
        <v>6720</v>
      </c>
      <c r="E337" s="327" t="s">
        <v>6054</v>
      </c>
      <c r="F337" s="327" t="s">
        <v>6141</v>
      </c>
      <c r="G337" s="327" t="s">
        <v>6988</v>
      </c>
      <c r="H337" s="705" t="s">
        <v>6989</v>
      </c>
      <c r="I337" s="160"/>
      <c r="J337" s="564" t="s">
        <v>6990</v>
      </c>
      <c r="K337" s="160"/>
      <c r="L337" s="160"/>
      <c r="M337" s="160"/>
      <c r="N337" s="102">
        <v>30.0</v>
      </c>
      <c r="O337" s="102">
        <v>30.0</v>
      </c>
      <c r="P337" s="223" t="s">
        <v>2143</v>
      </c>
      <c r="Q337" s="1"/>
      <c r="R337" s="1"/>
      <c r="S337" s="1"/>
      <c r="T337" s="1"/>
      <c r="U337" s="1"/>
      <c r="V337" s="1"/>
      <c r="W337" s="1"/>
      <c r="X337" s="1"/>
      <c r="Y337" s="1"/>
      <c r="Z337" s="1"/>
    </row>
    <row r="338" ht="11.25" customHeight="1">
      <c r="A338" s="295" t="s">
        <v>2153</v>
      </c>
      <c r="B338" s="160" t="s">
        <v>148</v>
      </c>
      <c r="C338" s="295" t="s">
        <v>6991</v>
      </c>
      <c r="D338" s="327" t="s">
        <v>6992</v>
      </c>
      <c r="E338" s="327" t="s">
        <v>6054</v>
      </c>
      <c r="F338" s="327" t="s">
        <v>6141</v>
      </c>
      <c r="G338" s="327"/>
      <c r="H338" s="703" t="s">
        <v>6196</v>
      </c>
      <c r="I338" s="160"/>
      <c r="J338" s="564" t="s">
        <v>6197</v>
      </c>
      <c r="K338" s="160">
        <v>1.0</v>
      </c>
      <c r="L338" s="160">
        <v>1.0</v>
      </c>
      <c r="M338" s="160">
        <v>1.0</v>
      </c>
      <c r="N338" s="102" t="s">
        <v>6540</v>
      </c>
      <c r="O338" s="102">
        <v>45.0</v>
      </c>
      <c r="P338" s="223" t="s">
        <v>2153</v>
      </c>
      <c r="Q338" s="1"/>
      <c r="R338" s="1"/>
      <c r="S338" s="1"/>
      <c r="T338" s="1"/>
      <c r="U338" s="1"/>
      <c r="V338" s="1"/>
      <c r="W338" s="1"/>
      <c r="X338" s="1"/>
      <c r="Y338" s="1"/>
      <c r="Z338" s="1"/>
    </row>
    <row r="339" ht="11.25" customHeight="1">
      <c r="A339" s="295" t="s">
        <v>2153</v>
      </c>
      <c r="B339" s="160" t="s">
        <v>148</v>
      </c>
      <c r="C339" s="295" t="s">
        <v>6991</v>
      </c>
      <c r="D339" s="327" t="s">
        <v>6992</v>
      </c>
      <c r="E339" s="327" t="s">
        <v>6054</v>
      </c>
      <c r="F339" s="327" t="s">
        <v>6141</v>
      </c>
      <c r="G339" s="327"/>
      <c r="H339" s="705" t="s">
        <v>6196</v>
      </c>
      <c r="I339" s="160"/>
      <c r="J339" s="564" t="s">
        <v>6197</v>
      </c>
      <c r="K339" s="160">
        <v>3.0</v>
      </c>
      <c r="L339" s="160">
        <v>3.0</v>
      </c>
      <c r="M339" s="160">
        <v>3.0</v>
      </c>
      <c r="N339" s="102" t="s">
        <v>6540</v>
      </c>
      <c r="O339" s="102">
        <v>15.0</v>
      </c>
      <c r="P339" s="223" t="s">
        <v>2153</v>
      </c>
      <c r="Q339" s="1"/>
      <c r="R339" s="1"/>
      <c r="S339" s="1"/>
      <c r="T339" s="1"/>
      <c r="U339" s="1"/>
      <c r="V339" s="1"/>
      <c r="W339" s="1"/>
      <c r="X339" s="1"/>
      <c r="Y339" s="1"/>
      <c r="Z339" s="1"/>
    </row>
    <row r="340" ht="11.25" customHeight="1">
      <c r="A340" s="306" t="s">
        <v>2153</v>
      </c>
      <c r="B340" s="542" t="s">
        <v>148</v>
      </c>
      <c r="C340" s="295" t="s">
        <v>6981</v>
      </c>
      <c r="D340" s="327" t="s">
        <v>6992</v>
      </c>
      <c r="E340" s="327" t="s">
        <v>6054</v>
      </c>
      <c r="F340" s="327" t="s">
        <v>6141</v>
      </c>
      <c r="G340" s="327"/>
      <c r="H340" s="705" t="s">
        <v>6993</v>
      </c>
      <c r="I340" s="160"/>
      <c r="J340" s="564" t="s">
        <v>6955</v>
      </c>
      <c r="K340" s="160">
        <v>1.0</v>
      </c>
      <c r="L340" s="160">
        <v>1.0</v>
      </c>
      <c r="M340" s="160">
        <v>1.0</v>
      </c>
      <c r="N340" s="102" t="s">
        <v>6540</v>
      </c>
      <c r="O340" s="102">
        <v>45.0</v>
      </c>
      <c r="P340" s="223" t="s">
        <v>2153</v>
      </c>
      <c r="Q340" s="1"/>
      <c r="R340" s="1"/>
      <c r="S340" s="1"/>
      <c r="T340" s="1"/>
      <c r="U340" s="1"/>
      <c r="V340" s="1"/>
      <c r="W340" s="1"/>
      <c r="X340" s="1"/>
      <c r="Y340" s="1"/>
      <c r="Z340" s="1"/>
    </row>
    <row r="341" ht="11.25" customHeight="1">
      <c r="A341" s="295" t="s">
        <v>2153</v>
      </c>
      <c r="B341" s="160" t="s">
        <v>148</v>
      </c>
      <c r="C341" s="295" t="s">
        <v>6994</v>
      </c>
      <c r="D341" s="327" t="s">
        <v>6992</v>
      </c>
      <c r="E341" s="327" t="s">
        <v>6054</v>
      </c>
      <c r="F341" s="327" t="s">
        <v>6995</v>
      </c>
      <c r="G341" s="327"/>
      <c r="H341" s="705" t="s">
        <v>6923</v>
      </c>
      <c r="I341" s="160"/>
      <c r="J341" s="564" t="s">
        <v>6333</v>
      </c>
      <c r="K341" s="160">
        <v>1.0</v>
      </c>
      <c r="L341" s="160">
        <v>1.0</v>
      </c>
      <c r="M341" s="160">
        <v>1.0</v>
      </c>
      <c r="N341" s="102">
        <v>30.0</v>
      </c>
      <c r="O341" s="102">
        <v>30.0</v>
      </c>
      <c r="P341" s="223" t="s">
        <v>2153</v>
      </c>
      <c r="Q341" s="1"/>
      <c r="R341" s="1"/>
      <c r="S341" s="1"/>
      <c r="T341" s="1"/>
      <c r="U341" s="1"/>
      <c r="V341" s="1"/>
      <c r="W341" s="1"/>
      <c r="X341" s="1"/>
      <c r="Y341" s="1"/>
      <c r="Z341" s="1"/>
    </row>
    <row r="342" ht="11.25" customHeight="1">
      <c r="A342" s="295" t="s">
        <v>537</v>
      </c>
      <c r="B342" s="160" t="s">
        <v>148</v>
      </c>
      <c r="C342" s="295" t="s">
        <v>6044</v>
      </c>
      <c r="D342" s="327" t="s">
        <v>6996</v>
      </c>
      <c r="E342" s="327" t="s">
        <v>6997</v>
      </c>
      <c r="F342" s="327"/>
      <c r="G342" s="327"/>
      <c r="H342" s="703" t="s">
        <v>6049</v>
      </c>
      <c r="I342" s="160"/>
      <c r="J342" s="564" t="s">
        <v>6998</v>
      </c>
      <c r="K342" s="160"/>
      <c r="L342" s="160">
        <v>1.0</v>
      </c>
      <c r="M342" s="160"/>
      <c r="N342" s="102"/>
      <c r="O342" s="102">
        <v>20.0</v>
      </c>
      <c r="P342" s="223" t="s">
        <v>537</v>
      </c>
      <c r="Q342" s="1"/>
      <c r="R342" s="1"/>
      <c r="S342" s="1"/>
      <c r="T342" s="1"/>
      <c r="U342" s="1"/>
      <c r="V342" s="1"/>
      <c r="W342" s="1"/>
      <c r="X342" s="1"/>
      <c r="Y342" s="1"/>
      <c r="Z342" s="1"/>
    </row>
    <row r="343" ht="11.25" customHeight="1">
      <c r="A343" s="295" t="s">
        <v>802</v>
      </c>
      <c r="B343" s="160" t="s">
        <v>148</v>
      </c>
      <c r="C343" s="295" t="s">
        <v>6999</v>
      </c>
      <c r="D343" s="327" t="s">
        <v>6124</v>
      </c>
      <c r="E343" s="327" t="s">
        <v>6228</v>
      </c>
      <c r="F343" s="327" t="s">
        <v>7000</v>
      </c>
      <c r="G343" s="327"/>
      <c r="H343" s="703" t="s">
        <v>7001</v>
      </c>
      <c r="I343" s="160" t="s">
        <v>6050</v>
      </c>
      <c r="J343" s="564" t="s">
        <v>7002</v>
      </c>
      <c r="K343" s="160"/>
      <c r="L343" s="160"/>
      <c r="M343" s="160"/>
      <c r="N343" s="102">
        <v>50.0</v>
      </c>
      <c r="O343" s="102">
        <v>50.0</v>
      </c>
      <c r="P343" s="223" t="s">
        <v>540</v>
      </c>
      <c r="Q343" s="1"/>
      <c r="R343" s="1"/>
      <c r="S343" s="1"/>
      <c r="T343" s="1"/>
      <c r="U343" s="1"/>
      <c r="V343" s="1"/>
      <c r="W343" s="1"/>
      <c r="X343" s="1"/>
      <c r="Y343" s="1"/>
      <c r="Z343" s="1"/>
    </row>
    <row r="344" ht="11.25" customHeight="1">
      <c r="A344" s="295" t="s">
        <v>3443</v>
      </c>
      <c r="B344" s="160" t="s">
        <v>148</v>
      </c>
      <c r="C344" s="295" t="s">
        <v>7003</v>
      </c>
      <c r="D344" s="327" t="s">
        <v>6124</v>
      </c>
      <c r="E344" s="327" t="s">
        <v>6134</v>
      </c>
      <c r="F344" s="327" t="s">
        <v>6141</v>
      </c>
      <c r="G344" s="327"/>
      <c r="H344" s="703" t="s">
        <v>7004</v>
      </c>
      <c r="I344" s="160" t="s">
        <v>6050</v>
      </c>
      <c r="J344" s="564" t="s">
        <v>6589</v>
      </c>
      <c r="K344" s="160"/>
      <c r="L344" s="160"/>
      <c r="M344" s="160"/>
      <c r="N344" s="102">
        <v>50.0</v>
      </c>
      <c r="O344" s="102">
        <v>50.0</v>
      </c>
      <c r="P344" s="223" t="s">
        <v>3447</v>
      </c>
      <c r="Q344" s="1"/>
      <c r="R344" s="1"/>
      <c r="S344" s="1"/>
      <c r="T344" s="1"/>
      <c r="U344" s="1"/>
      <c r="V344" s="1"/>
      <c r="W344" s="1"/>
      <c r="X344" s="1"/>
      <c r="Y344" s="1"/>
      <c r="Z344" s="1"/>
    </row>
    <row r="345" ht="11.25" customHeight="1">
      <c r="A345" s="295" t="s">
        <v>5800</v>
      </c>
      <c r="B345" s="160" t="s">
        <v>148</v>
      </c>
      <c r="C345" s="295" t="s">
        <v>7005</v>
      </c>
      <c r="D345" s="327" t="s">
        <v>6124</v>
      </c>
      <c r="E345" s="327" t="s">
        <v>6106</v>
      </c>
      <c r="F345" s="327" t="s">
        <v>7006</v>
      </c>
      <c r="G345" s="327" t="s">
        <v>6299</v>
      </c>
      <c r="H345" s="703" t="s">
        <v>7007</v>
      </c>
      <c r="I345" s="180"/>
      <c r="J345" s="731" t="s">
        <v>7008</v>
      </c>
      <c r="K345" s="160">
        <v>1.0</v>
      </c>
      <c r="L345" s="160">
        <v>1.0</v>
      </c>
      <c r="M345" s="160">
        <v>1.0</v>
      </c>
      <c r="N345" s="102" t="s">
        <v>7009</v>
      </c>
      <c r="O345" s="102">
        <v>60.0</v>
      </c>
      <c r="P345" s="727" t="s">
        <v>7010</v>
      </c>
      <c r="Q345" s="1"/>
      <c r="R345" s="1"/>
      <c r="S345" s="1"/>
      <c r="T345" s="1"/>
      <c r="U345" s="1"/>
      <c r="V345" s="1"/>
      <c r="W345" s="1"/>
      <c r="X345" s="1"/>
      <c r="Y345" s="1"/>
      <c r="Z345" s="1"/>
    </row>
    <row r="346" ht="11.25" customHeight="1">
      <c r="A346" s="295" t="s">
        <v>5800</v>
      </c>
      <c r="B346" s="160" t="s">
        <v>148</v>
      </c>
      <c r="C346" s="295" t="s">
        <v>7011</v>
      </c>
      <c r="D346" s="327" t="s">
        <v>6124</v>
      </c>
      <c r="E346" s="327" t="s">
        <v>6176</v>
      </c>
      <c r="F346" s="327" t="s">
        <v>7012</v>
      </c>
      <c r="G346" s="327" t="s">
        <v>6299</v>
      </c>
      <c r="H346" s="295" t="s">
        <v>7013</v>
      </c>
      <c r="I346" s="160" t="s">
        <v>7014</v>
      </c>
      <c r="J346" s="731" t="s">
        <v>7015</v>
      </c>
      <c r="K346" s="160">
        <v>1.0</v>
      </c>
      <c r="L346" s="160">
        <v>1.0</v>
      </c>
      <c r="M346" s="160">
        <v>1.0</v>
      </c>
      <c r="N346" s="102" t="s">
        <v>7016</v>
      </c>
      <c r="O346" s="102">
        <v>120.0</v>
      </c>
      <c r="P346" s="727" t="s">
        <v>7010</v>
      </c>
      <c r="Q346" s="1"/>
      <c r="R346" s="1"/>
      <c r="S346" s="1"/>
      <c r="T346" s="1"/>
      <c r="U346" s="1"/>
      <c r="V346" s="1"/>
      <c r="W346" s="1"/>
      <c r="X346" s="1"/>
      <c r="Y346" s="1"/>
      <c r="Z346" s="1"/>
    </row>
    <row r="347" ht="11.25" customHeight="1">
      <c r="A347" s="295" t="s">
        <v>805</v>
      </c>
      <c r="B347" s="160" t="s">
        <v>148</v>
      </c>
      <c r="C347" s="295" t="s">
        <v>7017</v>
      </c>
      <c r="D347" s="327" t="s">
        <v>6163</v>
      </c>
      <c r="E347" s="327" t="s">
        <v>6176</v>
      </c>
      <c r="F347" s="327" t="s">
        <v>6141</v>
      </c>
      <c r="G347" s="742"/>
      <c r="H347" s="703" t="s">
        <v>6940</v>
      </c>
      <c r="I347" s="160" t="s">
        <v>6179</v>
      </c>
      <c r="J347" s="731" t="s">
        <v>6955</v>
      </c>
      <c r="K347" s="180"/>
      <c r="L347" s="180"/>
      <c r="M347" s="180"/>
      <c r="N347" s="102">
        <v>75.0</v>
      </c>
      <c r="O347" s="102">
        <v>75.0</v>
      </c>
      <c r="P347" s="727" t="s">
        <v>805</v>
      </c>
      <c r="Q347" s="1"/>
      <c r="R347" s="1"/>
      <c r="S347" s="1"/>
      <c r="T347" s="1"/>
      <c r="U347" s="1"/>
      <c r="V347" s="1"/>
      <c r="W347" s="1"/>
      <c r="X347" s="1"/>
      <c r="Y347" s="1"/>
      <c r="Z347" s="1"/>
    </row>
    <row r="348" ht="11.25" customHeight="1">
      <c r="A348" s="295" t="s">
        <v>805</v>
      </c>
      <c r="B348" s="160" t="s">
        <v>148</v>
      </c>
      <c r="C348" s="295" t="s">
        <v>7017</v>
      </c>
      <c r="D348" s="327" t="s">
        <v>6163</v>
      </c>
      <c r="E348" s="327" t="s">
        <v>6846</v>
      </c>
      <c r="F348" s="327" t="s">
        <v>6141</v>
      </c>
      <c r="G348" s="742"/>
      <c r="H348" s="703" t="s">
        <v>6940</v>
      </c>
      <c r="I348" s="180"/>
      <c r="J348" s="731" t="s">
        <v>6955</v>
      </c>
      <c r="K348" s="160">
        <v>1.0</v>
      </c>
      <c r="L348" s="160">
        <v>1.0</v>
      </c>
      <c r="M348" s="160">
        <v>1.0</v>
      </c>
      <c r="N348" s="102">
        <v>45.0</v>
      </c>
      <c r="O348" s="102">
        <v>45.0</v>
      </c>
      <c r="P348" s="727" t="s">
        <v>805</v>
      </c>
      <c r="Q348" s="1"/>
      <c r="R348" s="1"/>
      <c r="S348" s="1"/>
      <c r="T348" s="1"/>
      <c r="U348" s="1"/>
      <c r="V348" s="1"/>
      <c r="W348" s="1"/>
      <c r="X348" s="1"/>
      <c r="Y348" s="1"/>
      <c r="Z348" s="1"/>
    </row>
    <row r="349" ht="11.25" customHeight="1">
      <c r="A349" s="295" t="s">
        <v>7018</v>
      </c>
      <c r="B349" s="160" t="s">
        <v>148</v>
      </c>
      <c r="C349" s="295" t="s">
        <v>7019</v>
      </c>
      <c r="D349" s="327" t="s">
        <v>6053</v>
      </c>
      <c r="E349" s="327" t="s">
        <v>6134</v>
      </c>
      <c r="F349" s="327" t="s">
        <v>6436</v>
      </c>
      <c r="G349" s="742"/>
      <c r="H349" s="703" t="s">
        <v>7020</v>
      </c>
      <c r="I349" s="160" t="s">
        <v>6050</v>
      </c>
      <c r="J349" s="731" t="s">
        <v>7021</v>
      </c>
      <c r="K349" s="180"/>
      <c r="L349" s="180"/>
      <c r="M349" s="180"/>
      <c r="N349" s="102">
        <v>50.0</v>
      </c>
      <c r="O349" s="102">
        <v>75.0</v>
      </c>
      <c r="P349" s="727" t="s">
        <v>7018</v>
      </c>
      <c r="Q349" s="1"/>
      <c r="R349" s="1"/>
      <c r="S349" s="1"/>
      <c r="T349" s="1"/>
      <c r="U349" s="1"/>
      <c r="V349" s="1"/>
      <c r="W349" s="1"/>
      <c r="X349" s="1"/>
      <c r="Y349" s="1"/>
      <c r="Z349" s="1"/>
    </row>
    <row r="350" ht="11.25" customHeight="1">
      <c r="A350" s="295" t="s">
        <v>581</v>
      </c>
      <c r="B350" s="160" t="s">
        <v>574</v>
      </c>
      <c r="C350" s="295" t="s">
        <v>7022</v>
      </c>
      <c r="D350" s="327" t="s">
        <v>6163</v>
      </c>
      <c r="E350" s="327" t="s">
        <v>7023</v>
      </c>
      <c r="F350" s="327" t="s">
        <v>7024</v>
      </c>
      <c r="G350" s="742"/>
      <c r="H350" s="703" t="s">
        <v>6940</v>
      </c>
      <c r="I350" s="160" t="s">
        <v>6179</v>
      </c>
      <c r="J350" s="731" t="s">
        <v>7025</v>
      </c>
      <c r="K350" s="180"/>
      <c r="L350" s="180"/>
      <c r="M350" s="180"/>
      <c r="N350" s="102">
        <v>50.0</v>
      </c>
      <c r="O350" s="102">
        <v>75.0</v>
      </c>
      <c r="P350" s="727" t="s">
        <v>581</v>
      </c>
      <c r="Q350" s="1"/>
      <c r="R350" s="1"/>
      <c r="S350" s="1"/>
      <c r="T350" s="1"/>
      <c r="U350" s="1"/>
      <c r="V350" s="1"/>
      <c r="W350" s="1"/>
      <c r="X350" s="1"/>
      <c r="Y350" s="1"/>
      <c r="Z350" s="1"/>
    </row>
    <row r="351" ht="11.25" customHeight="1">
      <c r="A351" s="295" t="s">
        <v>581</v>
      </c>
      <c r="B351" s="160" t="s">
        <v>574</v>
      </c>
      <c r="C351" s="295" t="s">
        <v>7026</v>
      </c>
      <c r="D351" s="327" t="s">
        <v>6163</v>
      </c>
      <c r="E351" s="327" t="s">
        <v>7023</v>
      </c>
      <c r="F351" s="327" t="s">
        <v>7024</v>
      </c>
      <c r="G351" s="742"/>
      <c r="H351" s="703" t="s">
        <v>7027</v>
      </c>
      <c r="I351" s="160" t="s">
        <v>6179</v>
      </c>
      <c r="J351" s="731" t="s">
        <v>7028</v>
      </c>
      <c r="K351" s="180"/>
      <c r="L351" s="180"/>
      <c r="M351" s="180"/>
      <c r="N351" s="102">
        <v>50.0</v>
      </c>
      <c r="O351" s="102">
        <v>75.0</v>
      </c>
      <c r="P351" s="727" t="s">
        <v>581</v>
      </c>
      <c r="Q351" s="1"/>
      <c r="R351" s="1"/>
      <c r="S351" s="1"/>
      <c r="T351" s="1"/>
      <c r="U351" s="1"/>
      <c r="V351" s="1"/>
      <c r="W351" s="1"/>
      <c r="X351" s="1"/>
      <c r="Y351" s="1"/>
      <c r="Z351" s="1"/>
    </row>
    <row r="352" ht="11.25" customHeight="1">
      <c r="A352" s="306" t="s">
        <v>581</v>
      </c>
      <c r="B352" s="542" t="s">
        <v>574</v>
      </c>
      <c r="C352" s="295" t="s">
        <v>7029</v>
      </c>
      <c r="D352" s="327" t="s">
        <v>6163</v>
      </c>
      <c r="E352" s="327" t="s">
        <v>7030</v>
      </c>
      <c r="F352" s="327" t="s">
        <v>6464</v>
      </c>
      <c r="G352" s="327" t="s">
        <v>7031</v>
      </c>
      <c r="H352" s="705" t="s">
        <v>7032</v>
      </c>
      <c r="I352" s="160" t="s">
        <v>7030</v>
      </c>
      <c r="J352" s="731" t="s">
        <v>7033</v>
      </c>
      <c r="K352" s="180"/>
      <c r="L352" s="180"/>
      <c r="M352" s="180"/>
      <c r="N352" s="102">
        <v>30.0</v>
      </c>
      <c r="O352" s="102">
        <v>30.0</v>
      </c>
      <c r="P352" s="727" t="s">
        <v>581</v>
      </c>
      <c r="Q352" s="1"/>
      <c r="R352" s="1"/>
      <c r="S352" s="1"/>
      <c r="T352" s="1"/>
      <c r="U352" s="1"/>
      <c r="V352" s="1"/>
      <c r="W352" s="1"/>
      <c r="X352" s="1"/>
      <c r="Y352" s="1"/>
      <c r="Z352" s="1"/>
    </row>
    <row r="353" ht="11.25" customHeight="1">
      <c r="A353" s="295" t="s">
        <v>7034</v>
      </c>
      <c r="B353" s="160" t="s">
        <v>574</v>
      </c>
      <c r="C353" s="295" t="s">
        <v>7022</v>
      </c>
      <c r="D353" s="327" t="s">
        <v>6163</v>
      </c>
      <c r="E353" s="327" t="s">
        <v>7035</v>
      </c>
      <c r="F353" s="327" t="s">
        <v>7024</v>
      </c>
      <c r="G353" s="742"/>
      <c r="H353" s="705" t="s">
        <v>6993</v>
      </c>
      <c r="I353" s="180"/>
      <c r="J353" s="731" t="s">
        <v>7025</v>
      </c>
      <c r="K353" s="160">
        <v>2.0</v>
      </c>
      <c r="L353" s="160">
        <v>2.0</v>
      </c>
      <c r="M353" s="160">
        <v>2.0</v>
      </c>
      <c r="N353" s="102">
        <v>30.0</v>
      </c>
      <c r="O353" s="102">
        <v>22.5</v>
      </c>
      <c r="P353" s="727" t="s">
        <v>581</v>
      </c>
      <c r="Q353" s="1"/>
      <c r="R353" s="1"/>
      <c r="S353" s="1"/>
      <c r="T353" s="1"/>
      <c r="U353" s="1"/>
      <c r="V353" s="1"/>
      <c r="W353" s="1"/>
      <c r="X353" s="1"/>
      <c r="Y353" s="1"/>
      <c r="Z353" s="1"/>
    </row>
    <row r="354" ht="11.25" customHeight="1">
      <c r="A354" s="295" t="s">
        <v>7036</v>
      </c>
      <c r="B354" s="160" t="s">
        <v>574</v>
      </c>
      <c r="C354" s="295" t="s">
        <v>7022</v>
      </c>
      <c r="D354" s="327" t="s">
        <v>6163</v>
      </c>
      <c r="E354" s="506" t="s">
        <v>7037</v>
      </c>
      <c r="F354" s="327" t="s">
        <v>7024</v>
      </c>
      <c r="G354" s="743"/>
      <c r="H354" s="705" t="s">
        <v>6993</v>
      </c>
      <c r="I354" s="235"/>
      <c r="J354" s="731" t="s">
        <v>7025</v>
      </c>
      <c r="K354" s="160">
        <v>2.0</v>
      </c>
      <c r="L354" s="160">
        <v>2.0</v>
      </c>
      <c r="M354" s="160">
        <v>2.0</v>
      </c>
      <c r="N354" s="102">
        <v>30.0</v>
      </c>
      <c r="O354" s="102">
        <v>22.5</v>
      </c>
      <c r="P354" s="727" t="s">
        <v>581</v>
      </c>
      <c r="Q354" s="1"/>
      <c r="R354" s="1"/>
      <c r="S354" s="1"/>
      <c r="T354" s="1"/>
      <c r="U354" s="1"/>
      <c r="V354" s="1"/>
      <c r="W354" s="1"/>
      <c r="X354" s="1"/>
      <c r="Y354" s="1"/>
      <c r="Z354" s="1"/>
    </row>
    <row r="355" ht="11.25" customHeight="1">
      <c r="A355" s="295" t="s">
        <v>7034</v>
      </c>
      <c r="B355" s="160" t="s">
        <v>574</v>
      </c>
      <c r="C355" s="295" t="s">
        <v>7026</v>
      </c>
      <c r="D355" s="327" t="s">
        <v>6163</v>
      </c>
      <c r="E355" s="327" t="s">
        <v>7038</v>
      </c>
      <c r="F355" s="327" t="s">
        <v>7024</v>
      </c>
      <c r="G355" s="742"/>
      <c r="H355" s="703" t="s">
        <v>7027</v>
      </c>
      <c r="I355" s="180"/>
      <c r="J355" s="731" t="s">
        <v>7028</v>
      </c>
      <c r="K355" s="160">
        <v>2.0</v>
      </c>
      <c r="L355" s="160">
        <v>2.0</v>
      </c>
      <c r="M355" s="160">
        <v>2.0</v>
      </c>
      <c r="N355" s="102">
        <v>30.0</v>
      </c>
      <c r="O355" s="102">
        <v>30.0</v>
      </c>
      <c r="P355" s="727" t="s">
        <v>581</v>
      </c>
      <c r="Q355" s="1"/>
      <c r="R355" s="1"/>
      <c r="S355" s="1"/>
      <c r="T355" s="1"/>
      <c r="U355" s="1"/>
      <c r="V355" s="1"/>
      <c r="W355" s="1"/>
      <c r="X355" s="1"/>
      <c r="Y355" s="1"/>
      <c r="Z355" s="1"/>
    </row>
    <row r="356" ht="11.25" customHeight="1">
      <c r="A356" s="295" t="s">
        <v>7039</v>
      </c>
      <c r="B356" s="160" t="s">
        <v>574</v>
      </c>
      <c r="C356" s="295" t="s">
        <v>7026</v>
      </c>
      <c r="D356" s="327" t="s">
        <v>6163</v>
      </c>
      <c r="E356" s="327" t="s">
        <v>7038</v>
      </c>
      <c r="F356" s="327" t="s">
        <v>7024</v>
      </c>
      <c r="G356" s="742"/>
      <c r="H356" s="703" t="s">
        <v>7027</v>
      </c>
      <c r="I356" s="180"/>
      <c r="J356" s="731" t="s">
        <v>7028</v>
      </c>
      <c r="K356" s="160">
        <v>2.0</v>
      </c>
      <c r="L356" s="160">
        <v>2.0</v>
      </c>
      <c r="M356" s="160">
        <v>2.0</v>
      </c>
      <c r="N356" s="102">
        <v>30.0</v>
      </c>
      <c r="O356" s="102">
        <v>30.0</v>
      </c>
      <c r="P356" s="727" t="s">
        <v>581</v>
      </c>
      <c r="Q356" s="1"/>
      <c r="R356" s="1"/>
      <c r="S356" s="1"/>
      <c r="T356" s="1"/>
      <c r="U356" s="1"/>
      <c r="V356" s="1"/>
      <c r="W356" s="1"/>
      <c r="X356" s="1"/>
      <c r="Y356" s="1"/>
      <c r="Z356" s="1"/>
    </row>
    <row r="357" ht="11.25" customHeight="1">
      <c r="A357" s="295" t="s">
        <v>7040</v>
      </c>
      <c r="B357" s="160" t="s">
        <v>574</v>
      </c>
      <c r="C357" s="295" t="s">
        <v>7029</v>
      </c>
      <c r="D357" s="327" t="s">
        <v>6163</v>
      </c>
      <c r="E357" s="327" t="s">
        <v>7038</v>
      </c>
      <c r="F357" s="327" t="s">
        <v>6464</v>
      </c>
      <c r="G357" s="327" t="s">
        <v>7031</v>
      </c>
      <c r="H357" s="705" t="s">
        <v>7041</v>
      </c>
      <c r="I357" s="180"/>
      <c r="J357" s="731" t="s">
        <v>7033</v>
      </c>
      <c r="K357" s="160">
        <v>2.0</v>
      </c>
      <c r="L357" s="160">
        <v>2.0</v>
      </c>
      <c r="M357" s="160">
        <v>2.0</v>
      </c>
      <c r="N357" s="102">
        <v>30.0</v>
      </c>
      <c r="O357" s="102">
        <v>15.0</v>
      </c>
      <c r="P357" s="727" t="s">
        <v>581</v>
      </c>
      <c r="Q357" s="1"/>
      <c r="R357" s="1"/>
      <c r="S357" s="1"/>
      <c r="T357" s="1"/>
      <c r="U357" s="1"/>
      <c r="V357" s="1"/>
      <c r="W357" s="1"/>
      <c r="X357" s="1"/>
      <c r="Y357" s="1"/>
      <c r="Z357" s="1"/>
    </row>
    <row r="358" ht="11.25" customHeight="1">
      <c r="A358" s="295" t="s">
        <v>7042</v>
      </c>
      <c r="B358" s="160" t="s">
        <v>574</v>
      </c>
      <c r="C358" s="295" t="s">
        <v>7043</v>
      </c>
      <c r="D358" s="327" t="s">
        <v>6163</v>
      </c>
      <c r="E358" s="327" t="s">
        <v>7038</v>
      </c>
      <c r="F358" s="327" t="s">
        <v>6464</v>
      </c>
      <c r="G358" s="327" t="s">
        <v>7044</v>
      </c>
      <c r="H358" s="705" t="s">
        <v>7045</v>
      </c>
      <c r="I358" s="180"/>
      <c r="J358" s="731" t="s">
        <v>7046</v>
      </c>
      <c r="K358" s="160">
        <v>1.0</v>
      </c>
      <c r="L358" s="160">
        <v>1.0</v>
      </c>
      <c r="M358" s="160">
        <v>1.0</v>
      </c>
      <c r="N358" s="102">
        <v>30.0</v>
      </c>
      <c r="O358" s="102">
        <v>30.0</v>
      </c>
      <c r="P358" s="727" t="s">
        <v>581</v>
      </c>
      <c r="Q358" s="1"/>
      <c r="R358" s="1"/>
      <c r="S358" s="1"/>
      <c r="T358" s="1"/>
      <c r="U358" s="1"/>
      <c r="V358" s="1"/>
      <c r="W358" s="1"/>
      <c r="X358" s="1"/>
      <c r="Y358" s="1"/>
      <c r="Z358" s="1"/>
    </row>
    <row r="359" ht="11.25" customHeight="1">
      <c r="A359" s="295" t="s">
        <v>7047</v>
      </c>
      <c r="B359" s="160" t="s">
        <v>574</v>
      </c>
      <c r="C359" s="295" t="s">
        <v>7048</v>
      </c>
      <c r="D359" s="327" t="s">
        <v>6163</v>
      </c>
      <c r="E359" s="327" t="s">
        <v>7038</v>
      </c>
      <c r="F359" s="327" t="s">
        <v>6464</v>
      </c>
      <c r="G359" s="327" t="s">
        <v>7031</v>
      </c>
      <c r="H359" s="705" t="s">
        <v>7049</v>
      </c>
      <c r="I359" s="180"/>
      <c r="J359" s="731" t="s">
        <v>7050</v>
      </c>
      <c r="K359" s="160">
        <v>1.0</v>
      </c>
      <c r="L359" s="160">
        <v>1.0</v>
      </c>
      <c r="M359" s="160">
        <v>1.0</v>
      </c>
      <c r="N359" s="102">
        <v>30.0</v>
      </c>
      <c r="O359" s="102">
        <v>30.0</v>
      </c>
      <c r="P359" s="727" t="s">
        <v>581</v>
      </c>
      <c r="Q359" s="1"/>
      <c r="R359" s="1"/>
      <c r="S359" s="1"/>
      <c r="T359" s="1"/>
      <c r="U359" s="1"/>
      <c r="V359" s="1"/>
      <c r="W359" s="1"/>
      <c r="X359" s="1"/>
      <c r="Y359" s="1"/>
      <c r="Z359" s="1"/>
    </row>
    <row r="360" ht="11.25" customHeight="1">
      <c r="A360" s="295" t="s">
        <v>581</v>
      </c>
      <c r="B360" s="160" t="s">
        <v>574</v>
      </c>
      <c r="C360" s="295" t="s">
        <v>7051</v>
      </c>
      <c r="D360" s="327" t="s">
        <v>6163</v>
      </c>
      <c r="E360" s="327" t="s">
        <v>7038</v>
      </c>
      <c r="F360" s="327" t="s">
        <v>6464</v>
      </c>
      <c r="G360" s="327" t="s">
        <v>7031</v>
      </c>
      <c r="H360" s="705" t="s">
        <v>7052</v>
      </c>
      <c r="I360" s="180"/>
      <c r="J360" s="731" t="s">
        <v>7053</v>
      </c>
      <c r="K360" s="160">
        <v>1.0</v>
      </c>
      <c r="L360" s="160">
        <v>1.0</v>
      </c>
      <c r="M360" s="160">
        <v>1.0</v>
      </c>
      <c r="N360" s="102">
        <v>30.0</v>
      </c>
      <c r="O360" s="102">
        <v>30.0</v>
      </c>
      <c r="P360" s="727" t="s">
        <v>581</v>
      </c>
      <c r="Q360" s="1"/>
      <c r="R360" s="1"/>
      <c r="S360" s="1"/>
      <c r="T360" s="1"/>
      <c r="U360" s="1"/>
      <c r="V360" s="1"/>
      <c r="W360" s="1"/>
      <c r="X360" s="1"/>
      <c r="Y360" s="1"/>
      <c r="Z360" s="1"/>
    </row>
    <row r="361" ht="11.25" customHeight="1">
      <c r="A361" s="295" t="s">
        <v>7054</v>
      </c>
      <c r="B361" s="160" t="s">
        <v>574</v>
      </c>
      <c r="C361" s="295" t="s">
        <v>7055</v>
      </c>
      <c r="D361" s="327" t="s">
        <v>6163</v>
      </c>
      <c r="E361" s="327" t="s">
        <v>7038</v>
      </c>
      <c r="F361" s="327" t="s">
        <v>7056</v>
      </c>
      <c r="G361" s="327" t="s">
        <v>7031</v>
      </c>
      <c r="H361" s="705" t="s">
        <v>7057</v>
      </c>
      <c r="I361" s="180"/>
      <c r="J361" s="731" t="s">
        <v>7058</v>
      </c>
      <c r="K361" s="160">
        <v>2.0</v>
      </c>
      <c r="L361" s="160">
        <v>2.0</v>
      </c>
      <c r="M361" s="160">
        <v>2.0</v>
      </c>
      <c r="N361" s="102">
        <v>30.0</v>
      </c>
      <c r="O361" s="102">
        <v>45.0</v>
      </c>
      <c r="P361" s="727" t="s">
        <v>581</v>
      </c>
      <c r="Q361" s="1"/>
      <c r="R361" s="1"/>
      <c r="S361" s="1"/>
      <c r="T361" s="1"/>
      <c r="U361" s="1"/>
      <c r="V361" s="1"/>
      <c r="W361" s="1"/>
      <c r="X361" s="1"/>
      <c r="Y361" s="1"/>
      <c r="Z361" s="1"/>
    </row>
    <row r="362" ht="11.25" customHeight="1">
      <c r="A362" s="295" t="s">
        <v>7059</v>
      </c>
      <c r="B362" s="160" t="s">
        <v>574</v>
      </c>
      <c r="C362" s="295" t="s">
        <v>7055</v>
      </c>
      <c r="D362" s="327" t="s">
        <v>6163</v>
      </c>
      <c r="E362" s="327" t="s">
        <v>7038</v>
      </c>
      <c r="F362" s="327" t="s">
        <v>7056</v>
      </c>
      <c r="G362" s="327" t="s">
        <v>7031</v>
      </c>
      <c r="H362" s="705" t="s">
        <v>7057</v>
      </c>
      <c r="I362" s="180"/>
      <c r="J362" s="731" t="s">
        <v>7058</v>
      </c>
      <c r="K362" s="160">
        <v>2.0</v>
      </c>
      <c r="L362" s="160">
        <v>2.0</v>
      </c>
      <c r="M362" s="160">
        <v>2.0</v>
      </c>
      <c r="N362" s="102">
        <v>30.0</v>
      </c>
      <c r="O362" s="102">
        <v>45.0</v>
      </c>
      <c r="P362" s="727" t="s">
        <v>581</v>
      </c>
      <c r="Q362" s="1"/>
      <c r="R362" s="1"/>
      <c r="S362" s="1"/>
      <c r="T362" s="1"/>
      <c r="U362" s="1"/>
      <c r="V362" s="1"/>
      <c r="W362" s="1"/>
      <c r="X362" s="1"/>
      <c r="Y362" s="1"/>
      <c r="Z362" s="1"/>
    </row>
    <row r="363" ht="11.25" customHeight="1">
      <c r="A363" s="295" t="s">
        <v>7060</v>
      </c>
      <c r="B363" s="160" t="s">
        <v>574</v>
      </c>
      <c r="C363" s="295" t="s">
        <v>6331</v>
      </c>
      <c r="D363" s="327" t="s">
        <v>6163</v>
      </c>
      <c r="E363" s="327" t="s">
        <v>6106</v>
      </c>
      <c r="F363" s="327" t="s">
        <v>6464</v>
      </c>
      <c r="G363" s="742"/>
      <c r="H363" s="705" t="s">
        <v>7061</v>
      </c>
      <c r="I363" s="180"/>
      <c r="J363" s="731" t="s">
        <v>7062</v>
      </c>
      <c r="K363" s="160">
        <v>4.0</v>
      </c>
      <c r="L363" s="160">
        <v>3.0</v>
      </c>
      <c r="M363" s="160">
        <v>4.0</v>
      </c>
      <c r="N363" s="102">
        <v>30.0</v>
      </c>
      <c r="O363" s="102">
        <v>15.0</v>
      </c>
      <c r="P363" s="727" t="s">
        <v>581</v>
      </c>
      <c r="Q363" s="1"/>
      <c r="R363" s="1"/>
      <c r="S363" s="1"/>
      <c r="T363" s="1"/>
      <c r="U363" s="1"/>
      <c r="V363" s="1"/>
      <c r="W363" s="1"/>
      <c r="X363" s="1"/>
      <c r="Y363" s="1"/>
      <c r="Z363" s="1"/>
    </row>
    <row r="364" ht="11.25" customHeight="1">
      <c r="A364" s="295" t="s">
        <v>7063</v>
      </c>
      <c r="B364" s="160" t="s">
        <v>574</v>
      </c>
      <c r="C364" s="295" t="s">
        <v>7064</v>
      </c>
      <c r="D364" s="327" t="s">
        <v>6163</v>
      </c>
      <c r="E364" s="327" t="s">
        <v>7038</v>
      </c>
      <c r="F364" s="327" t="s">
        <v>7065</v>
      </c>
      <c r="G364" s="742"/>
      <c r="H364" s="705" t="s">
        <v>7066</v>
      </c>
      <c r="I364" s="180"/>
      <c r="J364" s="731" t="s">
        <v>6150</v>
      </c>
      <c r="K364" s="160">
        <v>2.0</v>
      </c>
      <c r="L364" s="160">
        <v>2.0</v>
      </c>
      <c r="M364" s="160">
        <v>2.0</v>
      </c>
      <c r="N364" s="102">
        <v>30.0</v>
      </c>
      <c r="O364" s="102">
        <v>22.5</v>
      </c>
      <c r="P364" s="727" t="s">
        <v>581</v>
      </c>
      <c r="Q364" s="1"/>
      <c r="R364" s="1"/>
      <c r="S364" s="1"/>
      <c r="T364" s="1"/>
      <c r="U364" s="1"/>
      <c r="V364" s="1"/>
      <c r="W364" s="1"/>
      <c r="X364" s="1"/>
      <c r="Y364" s="1"/>
      <c r="Z364" s="1"/>
    </row>
    <row r="365" ht="11.25" customHeight="1">
      <c r="A365" s="295" t="s">
        <v>7067</v>
      </c>
      <c r="B365" s="160" t="s">
        <v>574</v>
      </c>
      <c r="C365" s="295" t="s">
        <v>7064</v>
      </c>
      <c r="D365" s="327" t="s">
        <v>6163</v>
      </c>
      <c r="E365" s="327" t="s">
        <v>7038</v>
      </c>
      <c r="F365" s="327" t="s">
        <v>7065</v>
      </c>
      <c r="G365" s="742"/>
      <c r="H365" s="705" t="s">
        <v>7066</v>
      </c>
      <c r="I365" s="180"/>
      <c r="J365" s="731" t="s">
        <v>6150</v>
      </c>
      <c r="K365" s="160">
        <v>2.0</v>
      </c>
      <c r="L365" s="160">
        <v>2.0</v>
      </c>
      <c r="M365" s="160">
        <v>2.0</v>
      </c>
      <c r="N365" s="102">
        <v>30.0</v>
      </c>
      <c r="O365" s="102">
        <v>22.5</v>
      </c>
      <c r="P365" s="727" t="s">
        <v>581</v>
      </c>
      <c r="Q365" s="1"/>
      <c r="R365" s="1"/>
      <c r="S365" s="1"/>
      <c r="T365" s="1"/>
      <c r="U365" s="1"/>
      <c r="V365" s="1"/>
      <c r="W365" s="1"/>
      <c r="X365" s="1"/>
      <c r="Y365" s="1"/>
      <c r="Z365" s="1"/>
    </row>
    <row r="366" ht="11.25" customHeight="1">
      <c r="A366" s="295" t="s">
        <v>7068</v>
      </c>
      <c r="B366" s="160" t="s">
        <v>574</v>
      </c>
      <c r="C366" s="295" t="s">
        <v>7069</v>
      </c>
      <c r="D366" s="327" t="s">
        <v>6163</v>
      </c>
      <c r="E366" s="327" t="s">
        <v>7038</v>
      </c>
      <c r="F366" s="327" t="s">
        <v>7065</v>
      </c>
      <c r="G366" s="742"/>
      <c r="H366" s="705" t="s">
        <v>7070</v>
      </c>
      <c r="I366" s="180"/>
      <c r="J366" s="731" t="s">
        <v>7071</v>
      </c>
      <c r="K366" s="160">
        <v>2.0</v>
      </c>
      <c r="L366" s="160">
        <v>2.0</v>
      </c>
      <c r="M366" s="160">
        <v>2.0</v>
      </c>
      <c r="N366" s="102">
        <v>30.0</v>
      </c>
      <c r="O366" s="102">
        <v>22.5</v>
      </c>
      <c r="P366" s="727" t="s">
        <v>581</v>
      </c>
      <c r="Q366" s="1"/>
      <c r="R366" s="1"/>
      <c r="S366" s="1"/>
      <c r="T366" s="1"/>
      <c r="U366" s="1"/>
      <c r="V366" s="1"/>
      <c r="W366" s="1"/>
      <c r="X366" s="1"/>
      <c r="Y366" s="1"/>
      <c r="Z366" s="1"/>
    </row>
    <row r="367" ht="11.25" customHeight="1">
      <c r="A367" s="295" t="s">
        <v>7072</v>
      </c>
      <c r="B367" s="160" t="s">
        <v>574</v>
      </c>
      <c r="C367" s="295" t="s">
        <v>7069</v>
      </c>
      <c r="D367" s="327" t="s">
        <v>6163</v>
      </c>
      <c r="E367" s="327" t="s">
        <v>7038</v>
      </c>
      <c r="F367" s="327" t="s">
        <v>7065</v>
      </c>
      <c r="G367" s="742"/>
      <c r="H367" s="705" t="s">
        <v>7070</v>
      </c>
      <c r="I367" s="180"/>
      <c r="J367" s="731" t="s">
        <v>7071</v>
      </c>
      <c r="K367" s="160">
        <v>2.0</v>
      </c>
      <c r="L367" s="160">
        <v>2.0</v>
      </c>
      <c r="M367" s="160">
        <v>2.0</v>
      </c>
      <c r="N367" s="102">
        <v>30.0</v>
      </c>
      <c r="O367" s="102">
        <v>22.5</v>
      </c>
      <c r="P367" s="727" t="s">
        <v>581</v>
      </c>
      <c r="Q367" s="1"/>
      <c r="R367" s="1"/>
      <c r="S367" s="1"/>
      <c r="T367" s="1"/>
      <c r="U367" s="1"/>
      <c r="V367" s="1"/>
      <c r="W367" s="1"/>
      <c r="X367" s="1"/>
      <c r="Y367" s="1"/>
      <c r="Z367" s="1"/>
    </row>
    <row r="368" ht="11.25" customHeight="1">
      <c r="A368" s="295" t="s">
        <v>7073</v>
      </c>
      <c r="B368" s="160" t="s">
        <v>574</v>
      </c>
      <c r="C368" s="295" t="s">
        <v>7069</v>
      </c>
      <c r="D368" s="327" t="s">
        <v>6163</v>
      </c>
      <c r="E368" s="327" t="s">
        <v>7038</v>
      </c>
      <c r="F368" s="327" t="s">
        <v>7065</v>
      </c>
      <c r="G368" s="742"/>
      <c r="H368" s="705" t="s">
        <v>7070</v>
      </c>
      <c r="I368" s="180"/>
      <c r="J368" s="731" t="s">
        <v>7071</v>
      </c>
      <c r="K368" s="160">
        <v>2.0</v>
      </c>
      <c r="L368" s="160">
        <v>2.0</v>
      </c>
      <c r="M368" s="160">
        <v>2.0</v>
      </c>
      <c r="N368" s="102">
        <v>30.0</v>
      </c>
      <c r="O368" s="102">
        <v>22.5</v>
      </c>
      <c r="P368" s="727" t="s">
        <v>581</v>
      </c>
      <c r="Q368" s="1"/>
      <c r="R368" s="1"/>
      <c r="S368" s="1"/>
      <c r="T368" s="1"/>
      <c r="U368" s="1"/>
      <c r="V368" s="1"/>
      <c r="W368" s="1"/>
      <c r="X368" s="1"/>
      <c r="Y368" s="1"/>
      <c r="Z368" s="1"/>
    </row>
    <row r="369" ht="11.25" customHeight="1">
      <c r="A369" s="255" t="s">
        <v>7034</v>
      </c>
      <c r="B369" s="101" t="s">
        <v>7074</v>
      </c>
      <c r="C369" s="255" t="s">
        <v>7075</v>
      </c>
      <c r="D369" s="744" t="s">
        <v>6124</v>
      </c>
      <c r="E369" s="744" t="s">
        <v>6054</v>
      </c>
      <c r="F369" s="744" t="s">
        <v>6141</v>
      </c>
      <c r="G369" s="745"/>
      <c r="H369" s="746" t="s">
        <v>6940</v>
      </c>
      <c r="I369" s="101"/>
      <c r="J369" s="747" t="s">
        <v>7076</v>
      </c>
      <c r="K369" s="741">
        <v>2.0</v>
      </c>
      <c r="L369" s="741">
        <v>2.0</v>
      </c>
      <c r="M369" s="741">
        <v>2.0</v>
      </c>
      <c r="N369" s="102">
        <v>30.0</v>
      </c>
      <c r="O369" s="102">
        <v>22.5</v>
      </c>
      <c r="P369" s="727" t="s">
        <v>607</v>
      </c>
      <c r="Q369" s="1"/>
      <c r="R369" s="1"/>
      <c r="S369" s="1"/>
      <c r="T369" s="1"/>
      <c r="U369" s="1"/>
      <c r="V369" s="1"/>
      <c r="W369" s="1"/>
      <c r="X369" s="1"/>
      <c r="Y369" s="1"/>
      <c r="Z369" s="1"/>
    </row>
    <row r="370" ht="11.25" customHeight="1">
      <c r="A370" s="255" t="s">
        <v>7036</v>
      </c>
      <c r="B370" s="101" t="s">
        <v>7077</v>
      </c>
      <c r="C370" s="255" t="s">
        <v>7075</v>
      </c>
      <c r="D370" s="744" t="s">
        <v>6124</v>
      </c>
      <c r="E370" s="744" t="s">
        <v>6054</v>
      </c>
      <c r="F370" s="744" t="s">
        <v>6141</v>
      </c>
      <c r="G370" s="745"/>
      <c r="H370" s="746" t="s">
        <v>6940</v>
      </c>
      <c r="I370" s="101"/>
      <c r="J370" s="747" t="s">
        <v>7078</v>
      </c>
      <c r="K370" s="741">
        <v>2.0</v>
      </c>
      <c r="L370" s="741">
        <v>2.0</v>
      </c>
      <c r="M370" s="741">
        <v>2.0</v>
      </c>
      <c r="N370" s="102">
        <v>30.0</v>
      </c>
      <c r="O370" s="102">
        <v>22.5</v>
      </c>
      <c r="P370" s="727" t="s">
        <v>607</v>
      </c>
      <c r="Q370" s="1"/>
      <c r="R370" s="1"/>
      <c r="S370" s="1"/>
      <c r="T370" s="1"/>
      <c r="U370" s="1"/>
      <c r="V370" s="1"/>
      <c r="W370" s="1"/>
      <c r="X370" s="1"/>
      <c r="Y370" s="1"/>
      <c r="Z370" s="1"/>
    </row>
    <row r="371" ht="11.25" customHeight="1">
      <c r="A371" s="255" t="s">
        <v>7060</v>
      </c>
      <c r="B371" s="101" t="s">
        <v>7079</v>
      </c>
      <c r="C371" s="255" t="s">
        <v>7080</v>
      </c>
      <c r="D371" s="744" t="s">
        <v>6124</v>
      </c>
      <c r="E371" s="744" t="s">
        <v>6054</v>
      </c>
      <c r="F371" s="744" t="s">
        <v>6135</v>
      </c>
      <c r="G371" s="745"/>
      <c r="H371" s="748" t="s">
        <v>6923</v>
      </c>
      <c r="I371" s="101"/>
      <c r="J371" s="747" t="s">
        <v>7081</v>
      </c>
      <c r="K371" s="741">
        <v>4.0</v>
      </c>
      <c r="L371" s="741">
        <v>3.0</v>
      </c>
      <c r="M371" s="741">
        <v>4.0</v>
      </c>
      <c r="N371" s="102">
        <v>30.0</v>
      </c>
      <c r="O371" s="102">
        <f>N371/K371*2</f>
        <v>15</v>
      </c>
      <c r="P371" s="727" t="s">
        <v>607</v>
      </c>
      <c r="Q371" s="1"/>
      <c r="R371" s="1"/>
      <c r="S371" s="1"/>
      <c r="T371" s="1"/>
      <c r="U371" s="1"/>
      <c r="V371" s="1"/>
      <c r="W371" s="1"/>
      <c r="X371" s="1"/>
      <c r="Y371" s="1"/>
      <c r="Z371" s="1"/>
    </row>
    <row r="372" ht="11.25" customHeight="1">
      <c r="A372" s="255" t="s">
        <v>7082</v>
      </c>
      <c r="B372" s="101" t="s">
        <v>7083</v>
      </c>
      <c r="C372" s="255" t="s">
        <v>6919</v>
      </c>
      <c r="D372" s="744" t="s">
        <v>6124</v>
      </c>
      <c r="E372" s="744" t="s">
        <v>6054</v>
      </c>
      <c r="F372" s="744" t="s">
        <v>6141</v>
      </c>
      <c r="G372" s="745"/>
      <c r="H372" s="255" t="s">
        <v>6196</v>
      </c>
      <c r="I372" s="101"/>
      <c r="J372" s="747" t="s">
        <v>7084</v>
      </c>
      <c r="K372" s="741">
        <v>2.0</v>
      </c>
      <c r="L372" s="741">
        <v>2.0</v>
      </c>
      <c r="M372" s="741">
        <v>2.0</v>
      </c>
      <c r="N372" s="102">
        <v>30.0</v>
      </c>
      <c r="O372" s="102">
        <v>22.5</v>
      </c>
      <c r="P372" s="727" t="s">
        <v>607</v>
      </c>
      <c r="Q372" s="1"/>
      <c r="R372" s="1"/>
      <c r="S372" s="1"/>
      <c r="T372" s="1"/>
      <c r="U372" s="1"/>
      <c r="V372" s="1"/>
      <c r="W372" s="1"/>
      <c r="X372" s="1"/>
      <c r="Y372" s="1"/>
      <c r="Z372" s="1"/>
    </row>
    <row r="373" ht="11.25" customHeight="1">
      <c r="A373" s="255" t="s">
        <v>7085</v>
      </c>
      <c r="B373" s="101" t="s">
        <v>7086</v>
      </c>
      <c r="C373" s="255" t="s">
        <v>6919</v>
      </c>
      <c r="D373" s="744" t="s">
        <v>6124</v>
      </c>
      <c r="E373" s="744" t="s">
        <v>6054</v>
      </c>
      <c r="F373" s="744" t="s">
        <v>6141</v>
      </c>
      <c r="G373" s="745"/>
      <c r="H373" s="728" t="s">
        <v>6196</v>
      </c>
      <c r="I373" s="101"/>
      <c r="J373" s="747" t="s">
        <v>7087</v>
      </c>
      <c r="K373" s="741">
        <v>3.0</v>
      </c>
      <c r="L373" s="741">
        <v>3.0</v>
      </c>
      <c r="M373" s="741">
        <v>3.0</v>
      </c>
      <c r="N373" s="102">
        <v>30.0</v>
      </c>
      <c r="O373" s="102">
        <v>15.0</v>
      </c>
      <c r="P373" s="727" t="s">
        <v>607</v>
      </c>
      <c r="Q373" s="1"/>
      <c r="R373" s="1"/>
      <c r="S373" s="1"/>
      <c r="T373" s="1"/>
      <c r="U373" s="1"/>
      <c r="V373" s="1"/>
      <c r="W373" s="1"/>
      <c r="X373" s="1"/>
      <c r="Y373" s="1"/>
      <c r="Z373" s="1"/>
    </row>
    <row r="374" ht="11.25" customHeight="1">
      <c r="A374" s="255" t="s">
        <v>7088</v>
      </c>
      <c r="B374" s="101" t="s">
        <v>7089</v>
      </c>
      <c r="C374" s="255" t="s">
        <v>7090</v>
      </c>
      <c r="D374" s="744" t="s">
        <v>6124</v>
      </c>
      <c r="E374" s="744" t="s">
        <v>6054</v>
      </c>
      <c r="F374" s="744" t="s">
        <v>6135</v>
      </c>
      <c r="G374" s="745"/>
      <c r="H374" s="255" t="s">
        <v>7091</v>
      </c>
      <c r="I374" s="101"/>
      <c r="J374" s="747" t="s">
        <v>7092</v>
      </c>
      <c r="K374" s="741">
        <v>2.0</v>
      </c>
      <c r="L374" s="741">
        <v>2.0</v>
      </c>
      <c r="M374" s="741">
        <v>2.0</v>
      </c>
      <c r="N374" s="102">
        <v>30.0</v>
      </c>
      <c r="O374" s="102">
        <f>N374/K374*2</f>
        <v>30</v>
      </c>
      <c r="P374" s="727" t="s">
        <v>607</v>
      </c>
      <c r="Q374" s="1"/>
      <c r="R374" s="1"/>
      <c r="S374" s="1"/>
      <c r="T374" s="1"/>
      <c r="U374" s="1"/>
      <c r="V374" s="1"/>
      <c r="W374" s="1"/>
      <c r="X374" s="1"/>
      <c r="Y374" s="1"/>
      <c r="Z374" s="1"/>
    </row>
    <row r="375" ht="11.25" customHeight="1">
      <c r="A375" s="255" t="s">
        <v>815</v>
      </c>
      <c r="B375" s="101" t="s">
        <v>7093</v>
      </c>
      <c r="C375" s="255" t="s">
        <v>7026</v>
      </c>
      <c r="D375" s="744" t="s">
        <v>6124</v>
      </c>
      <c r="E375" s="744" t="s">
        <v>6134</v>
      </c>
      <c r="F375" s="744" t="s">
        <v>6141</v>
      </c>
      <c r="G375" s="745"/>
      <c r="H375" s="728" t="s">
        <v>7094</v>
      </c>
      <c r="I375" s="741" t="s">
        <v>6050</v>
      </c>
      <c r="J375" s="747" t="s">
        <v>7095</v>
      </c>
      <c r="K375" s="741">
        <v>1.0</v>
      </c>
      <c r="L375" s="741">
        <v>1.0</v>
      </c>
      <c r="M375" s="741">
        <v>1.0</v>
      </c>
      <c r="N375" s="102">
        <v>50.0</v>
      </c>
      <c r="O375" s="102">
        <v>75.0</v>
      </c>
      <c r="P375" s="727" t="s">
        <v>607</v>
      </c>
      <c r="Q375" s="1"/>
      <c r="R375" s="1"/>
      <c r="S375" s="1"/>
      <c r="T375" s="1"/>
      <c r="U375" s="1"/>
      <c r="V375" s="1"/>
      <c r="W375" s="1"/>
      <c r="X375" s="1"/>
      <c r="Y375" s="1"/>
      <c r="Z375" s="1"/>
    </row>
    <row r="376" ht="11.25" customHeight="1">
      <c r="A376" s="255" t="s">
        <v>7034</v>
      </c>
      <c r="B376" s="101" t="s">
        <v>7096</v>
      </c>
      <c r="C376" s="255" t="s">
        <v>7026</v>
      </c>
      <c r="D376" s="744" t="s">
        <v>6124</v>
      </c>
      <c r="E376" s="744" t="s">
        <v>6054</v>
      </c>
      <c r="F376" s="744" t="s">
        <v>6141</v>
      </c>
      <c r="G376" s="745"/>
      <c r="H376" s="728" t="s">
        <v>7097</v>
      </c>
      <c r="I376" s="101"/>
      <c r="J376" s="747" t="s">
        <v>7098</v>
      </c>
      <c r="K376" s="741">
        <v>2.0</v>
      </c>
      <c r="L376" s="741">
        <v>2.0</v>
      </c>
      <c r="M376" s="741">
        <v>2.0</v>
      </c>
      <c r="N376" s="102">
        <v>30.0</v>
      </c>
      <c r="O376" s="102">
        <f t="shared" ref="O376:O377" si="2">N376/K376*2</f>
        <v>30</v>
      </c>
      <c r="P376" s="727" t="s">
        <v>607</v>
      </c>
      <c r="Q376" s="1"/>
      <c r="R376" s="1"/>
      <c r="S376" s="1"/>
      <c r="T376" s="1"/>
      <c r="U376" s="1"/>
      <c r="V376" s="1"/>
      <c r="W376" s="1"/>
      <c r="X376" s="1"/>
      <c r="Y376" s="1"/>
      <c r="Z376" s="1"/>
    </row>
    <row r="377" ht="11.25" customHeight="1">
      <c r="A377" s="255" t="s">
        <v>7099</v>
      </c>
      <c r="B377" s="101" t="s">
        <v>7100</v>
      </c>
      <c r="C377" s="255" t="s">
        <v>7026</v>
      </c>
      <c r="D377" s="744" t="s">
        <v>6124</v>
      </c>
      <c r="E377" s="744" t="s">
        <v>6054</v>
      </c>
      <c r="F377" s="744" t="s">
        <v>6141</v>
      </c>
      <c r="G377" s="745"/>
      <c r="H377" s="728" t="s">
        <v>7097</v>
      </c>
      <c r="I377" s="101"/>
      <c r="J377" s="747" t="s">
        <v>7098</v>
      </c>
      <c r="K377" s="741">
        <v>2.0</v>
      </c>
      <c r="L377" s="741">
        <v>2.0</v>
      </c>
      <c r="M377" s="741">
        <v>2.0</v>
      </c>
      <c r="N377" s="102">
        <v>30.0</v>
      </c>
      <c r="O377" s="102">
        <f t="shared" si="2"/>
        <v>30</v>
      </c>
      <c r="P377" s="727" t="s">
        <v>607</v>
      </c>
      <c r="Q377" s="1"/>
      <c r="R377" s="1"/>
      <c r="S377" s="1"/>
      <c r="T377" s="1"/>
      <c r="U377" s="1"/>
      <c r="V377" s="1"/>
      <c r="W377" s="1"/>
      <c r="X377" s="1"/>
      <c r="Y377" s="1"/>
      <c r="Z377" s="1"/>
    </row>
    <row r="378" ht="11.25" customHeight="1">
      <c r="A378" s="255" t="s">
        <v>7101</v>
      </c>
      <c r="B378" s="101" t="s">
        <v>7102</v>
      </c>
      <c r="C378" s="255" t="s">
        <v>7103</v>
      </c>
      <c r="D378" s="744" t="s">
        <v>6124</v>
      </c>
      <c r="E378" s="744" t="s">
        <v>6054</v>
      </c>
      <c r="F378" s="744" t="s">
        <v>6141</v>
      </c>
      <c r="G378" s="745"/>
      <c r="H378" s="728" t="s">
        <v>7070</v>
      </c>
      <c r="I378" s="101"/>
      <c r="J378" s="747" t="s">
        <v>7104</v>
      </c>
      <c r="K378" s="741">
        <v>2.0</v>
      </c>
      <c r="L378" s="741">
        <v>2.0</v>
      </c>
      <c r="M378" s="741">
        <v>2.0</v>
      </c>
      <c r="N378" s="102">
        <v>30.0</v>
      </c>
      <c r="O378" s="102">
        <v>22.5</v>
      </c>
      <c r="P378" s="727" t="s">
        <v>607</v>
      </c>
      <c r="Q378" s="1"/>
      <c r="R378" s="1"/>
      <c r="S378" s="1"/>
      <c r="T378" s="1"/>
      <c r="U378" s="1"/>
      <c r="V378" s="1"/>
      <c r="W378" s="1"/>
      <c r="X378" s="1"/>
      <c r="Y378" s="1"/>
      <c r="Z378" s="1"/>
    </row>
    <row r="379" ht="11.25" customHeight="1">
      <c r="A379" s="255" t="s">
        <v>7105</v>
      </c>
      <c r="B379" s="101" t="s">
        <v>7106</v>
      </c>
      <c r="C379" s="255" t="s">
        <v>7107</v>
      </c>
      <c r="D379" s="735" t="s">
        <v>6068</v>
      </c>
      <c r="E379" s="744" t="s">
        <v>6054</v>
      </c>
      <c r="F379" s="744" t="s">
        <v>6141</v>
      </c>
      <c r="G379" s="749"/>
      <c r="H379" s="728" t="s">
        <v>7108</v>
      </c>
      <c r="I379" s="750"/>
      <c r="J379" s="747" t="s">
        <v>7109</v>
      </c>
      <c r="K379" s="741">
        <v>2.0</v>
      </c>
      <c r="L379" s="741">
        <v>2.0</v>
      </c>
      <c r="M379" s="741">
        <v>2.0</v>
      </c>
      <c r="N379" s="102">
        <v>30.0</v>
      </c>
      <c r="O379" s="102">
        <f>N379/K379</f>
        <v>15</v>
      </c>
      <c r="P379" s="727" t="s">
        <v>607</v>
      </c>
      <c r="Q379" s="1"/>
      <c r="R379" s="1"/>
      <c r="S379" s="1"/>
      <c r="T379" s="1"/>
      <c r="U379" s="1"/>
      <c r="V379" s="1"/>
      <c r="W379" s="1"/>
      <c r="X379" s="1"/>
      <c r="Y379" s="1"/>
      <c r="Z379" s="1"/>
    </row>
    <row r="380" ht="11.25" customHeight="1">
      <c r="A380" s="295" t="s">
        <v>5874</v>
      </c>
      <c r="B380" s="160" t="s">
        <v>148</v>
      </c>
      <c r="C380" s="295" t="s">
        <v>7110</v>
      </c>
      <c r="D380" s="327" t="s">
        <v>6163</v>
      </c>
      <c r="E380" s="327" t="s">
        <v>6106</v>
      </c>
      <c r="F380" s="327" t="s">
        <v>7111</v>
      </c>
      <c r="G380" s="327" t="s">
        <v>1961</v>
      </c>
      <c r="H380" s="156" t="s">
        <v>7112</v>
      </c>
      <c r="I380" s="160" t="s">
        <v>828</v>
      </c>
      <c r="J380" s="731" t="s">
        <v>7113</v>
      </c>
      <c r="K380" s="160">
        <v>2.0</v>
      </c>
      <c r="L380" s="160">
        <v>1.0</v>
      </c>
      <c r="M380" s="160">
        <v>2.0</v>
      </c>
      <c r="N380" s="153" t="s">
        <v>7009</v>
      </c>
      <c r="O380" s="153">
        <v>30.0</v>
      </c>
      <c r="P380" s="432" t="s">
        <v>2289</v>
      </c>
      <c r="Q380" s="1"/>
      <c r="R380" s="1"/>
      <c r="S380" s="1"/>
      <c r="T380" s="1"/>
      <c r="U380" s="1"/>
      <c r="V380" s="1"/>
      <c r="W380" s="1"/>
      <c r="X380" s="1"/>
      <c r="Y380" s="1"/>
      <c r="Z380" s="1"/>
    </row>
    <row r="381" ht="11.25" customHeight="1">
      <c r="A381" s="295" t="s">
        <v>5874</v>
      </c>
      <c r="B381" s="160" t="s">
        <v>148</v>
      </c>
      <c r="C381" s="295" t="s">
        <v>7114</v>
      </c>
      <c r="D381" s="327" t="s">
        <v>6163</v>
      </c>
      <c r="E381" s="327" t="s">
        <v>7115</v>
      </c>
      <c r="F381" s="327" t="s">
        <v>7116</v>
      </c>
      <c r="G381" s="327" t="s">
        <v>7117</v>
      </c>
      <c r="H381" s="295" t="s">
        <v>7118</v>
      </c>
      <c r="I381" s="160" t="s">
        <v>7030</v>
      </c>
      <c r="J381" s="731" t="s">
        <v>7119</v>
      </c>
      <c r="K381" s="160" t="s">
        <v>828</v>
      </c>
      <c r="L381" s="160" t="s">
        <v>828</v>
      </c>
      <c r="M381" s="160" t="s">
        <v>828</v>
      </c>
      <c r="N381" s="153" t="s">
        <v>7016</v>
      </c>
      <c r="O381" s="153">
        <v>120.0</v>
      </c>
      <c r="P381" s="432" t="s">
        <v>2289</v>
      </c>
      <c r="Q381" s="1"/>
      <c r="R381" s="1"/>
      <c r="S381" s="1"/>
      <c r="T381" s="1"/>
      <c r="U381" s="1"/>
      <c r="V381" s="1"/>
      <c r="W381" s="1"/>
      <c r="X381" s="1"/>
      <c r="Y381" s="1"/>
      <c r="Z381" s="1"/>
    </row>
    <row r="382" ht="11.25" customHeight="1">
      <c r="A382" s="295" t="s">
        <v>818</v>
      </c>
      <c r="B382" s="160" t="s">
        <v>148</v>
      </c>
      <c r="C382" s="295" t="s">
        <v>7120</v>
      </c>
      <c r="D382" s="327" t="s">
        <v>6681</v>
      </c>
      <c r="E382" s="327" t="s">
        <v>6054</v>
      </c>
      <c r="F382" s="327" t="s">
        <v>6098</v>
      </c>
      <c r="G382" s="742"/>
      <c r="H382" s="703" t="s">
        <v>7121</v>
      </c>
      <c r="I382" s="180"/>
      <c r="J382" s="738">
        <v>45533.0</v>
      </c>
      <c r="K382" s="160">
        <v>1.0</v>
      </c>
      <c r="L382" s="160">
        <v>1.0</v>
      </c>
      <c r="M382" s="160">
        <v>1.0</v>
      </c>
      <c r="N382" s="102">
        <f t="shared" ref="N382:N383" si="3">30*1.5</f>
        <v>45</v>
      </c>
      <c r="O382" s="102">
        <v>45.0</v>
      </c>
      <c r="P382" s="727" t="s">
        <v>616</v>
      </c>
      <c r="Q382" s="1"/>
      <c r="R382" s="1"/>
      <c r="S382" s="1"/>
      <c r="T382" s="1"/>
      <c r="U382" s="1"/>
      <c r="V382" s="1"/>
      <c r="W382" s="1"/>
      <c r="X382" s="1"/>
      <c r="Y382" s="1"/>
      <c r="Z382" s="1"/>
    </row>
    <row r="383" ht="11.25" customHeight="1">
      <c r="A383" s="295" t="s">
        <v>818</v>
      </c>
      <c r="B383" s="160" t="s">
        <v>148</v>
      </c>
      <c r="C383" s="295" t="s">
        <v>6981</v>
      </c>
      <c r="D383" s="327" t="s">
        <v>6681</v>
      </c>
      <c r="E383" s="327" t="s">
        <v>6054</v>
      </c>
      <c r="F383" s="327" t="s">
        <v>6098</v>
      </c>
      <c r="G383" s="742"/>
      <c r="H383" s="295" t="s">
        <v>7122</v>
      </c>
      <c r="I383" s="180"/>
      <c r="J383" s="564" t="s">
        <v>7123</v>
      </c>
      <c r="K383" s="160">
        <v>1.0</v>
      </c>
      <c r="L383" s="160">
        <v>1.0</v>
      </c>
      <c r="M383" s="160">
        <v>1.0</v>
      </c>
      <c r="N383" s="102">
        <f t="shared" si="3"/>
        <v>45</v>
      </c>
      <c r="O383" s="102">
        <v>45.0</v>
      </c>
      <c r="P383" s="727" t="s">
        <v>616</v>
      </c>
      <c r="Q383" s="1"/>
      <c r="R383" s="1"/>
      <c r="S383" s="1"/>
      <c r="T383" s="1"/>
      <c r="U383" s="1"/>
      <c r="V383" s="1"/>
      <c r="W383" s="1"/>
      <c r="X383" s="1"/>
      <c r="Y383" s="1"/>
      <c r="Z383" s="1"/>
    </row>
    <row r="384" ht="11.25" customHeight="1">
      <c r="A384" s="295" t="s">
        <v>5891</v>
      </c>
      <c r="B384" s="160" t="s">
        <v>148</v>
      </c>
      <c r="C384" s="751" t="s">
        <v>7124</v>
      </c>
      <c r="D384" s="327" t="s">
        <v>7125</v>
      </c>
      <c r="E384" s="327" t="s">
        <v>7126</v>
      </c>
      <c r="F384" s="327" t="s">
        <v>7127</v>
      </c>
      <c r="G384" s="742"/>
      <c r="H384" s="703" t="s">
        <v>7128</v>
      </c>
      <c r="I384" s="180"/>
      <c r="J384" s="731">
        <v>45469.0</v>
      </c>
      <c r="K384" s="160">
        <v>1.0</v>
      </c>
      <c r="L384" s="160">
        <v>1.0</v>
      </c>
      <c r="M384" s="160">
        <v>1.0</v>
      </c>
      <c r="N384" s="153">
        <v>50.0</v>
      </c>
      <c r="O384" s="153">
        <v>50.0</v>
      </c>
      <c r="P384" s="727" t="s">
        <v>829</v>
      </c>
      <c r="Q384" s="1"/>
      <c r="R384" s="752"/>
      <c r="S384" s="752"/>
      <c r="T384" s="752"/>
      <c r="U384" s="752"/>
      <c r="V384" s="752"/>
      <c r="W384" s="752"/>
      <c r="X384" s="752"/>
      <c r="Y384" s="752"/>
      <c r="Z384" s="752"/>
    </row>
    <row r="385" ht="11.25" customHeight="1">
      <c r="A385" s="295" t="s">
        <v>7129</v>
      </c>
      <c r="B385" s="160" t="s">
        <v>148</v>
      </c>
      <c r="C385" s="667" t="s">
        <v>6195</v>
      </c>
      <c r="D385" s="327" t="s">
        <v>7125</v>
      </c>
      <c r="E385" s="327" t="s">
        <v>6145</v>
      </c>
      <c r="F385" s="327" t="s">
        <v>7130</v>
      </c>
      <c r="G385" s="742"/>
      <c r="H385" s="705" t="s">
        <v>6196</v>
      </c>
      <c r="I385" s="180"/>
      <c r="J385" s="564" t="s">
        <v>7131</v>
      </c>
      <c r="K385" s="160">
        <v>1.0</v>
      </c>
      <c r="L385" s="160">
        <v>1.0</v>
      </c>
      <c r="M385" s="160">
        <v>2.0</v>
      </c>
      <c r="N385" s="153">
        <v>45.0</v>
      </c>
      <c r="O385" s="153">
        <v>45.0</v>
      </c>
      <c r="P385" s="727" t="s">
        <v>829</v>
      </c>
      <c r="Q385" s="1"/>
      <c r="R385" s="752"/>
      <c r="S385" s="752"/>
      <c r="T385" s="752"/>
      <c r="U385" s="752"/>
      <c r="V385" s="752"/>
      <c r="W385" s="752"/>
      <c r="X385" s="752"/>
      <c r="Y385" s="752"/>
      <c r="Z385" s="752"/>
    </row>
    <row r="386" ht="11.25" customHeight="1">
      <c r="A386" s="306" t="s">
        <v>7132</v>
      </c>
      <c r="B386" s="160" t="s">
        <v>148</v>
      </c>
      <c r="C386" s="751" t="s">
        <v>7133</v>
      </c>
      <c r="D386" s="327" t="s">
        <v>7125</v>
      </c>
      <c r="E386" s="327" t="s">
        <v>6145</v>
      </c>
      <c r="F386" s="327" t="s">
        <v>7127</v>
      </c>
      <c r="G386" s="742"/>
      <c r="H386" s="705" t="s">
        <v>7134</v>
      </c>
      <c r="I386" s="180"/>
      <c r="J386" s="564" t="s">
        <v>7135</v>
      </c>
      <c r="K386" s="160">
        <v>2.0</v>
      </c>
      <c r="L386" s="160">
        <v>1.0</v>
      </c>
      <c r="M386" s="160">
        <v>3.0</v>
      </c>
      <c r="N386" s="153">
        <v>30.0</v>
      </c>
      <c r="O386" s="153">
        <v>15.0</v>
      </c>
      <c r="P386" s="727" t="s">
        <v>829</v>
      </c>
      <c r="Q386" s="1"/>
      <c r="R386" s="752"/>
      <c r="S386" s="752"/>
      <c r="T386" s="752"/>
      <c r="U386" s="752"/>
      <c r="V386" s="752"/>
      <c r="W386" s="752"/>
      <c r="X386" s="752"/>
      <c r="Y386" s="752"/>
      <c r="Z386" s="752"/>
    </row>
    <row r="387" ht="11.25" customHeight="1">
      <c r="A387" s="306" t="s">
        <v>7136</v>
      </c>
      <c r="B387" s="160" t="s">
        <v>148</v>
      </c>
      <c r="C387" s="751" t="s">
        <v>7133</v>
      </c>
      <c r="D387" s="327" t="s">
        <v>7125</v>
      </c>
      <c r="E387" s="327" t="s">
        <v>6145</v>
      </c>
      <c r="F387" s="327" t="s">
        <v>7127</v>
      </c>
      <c r="G387" s="742"/>
      <c r="H387" s="705" t="s">
        <v>7134</v>
      </c>
      <c r="I387" s="180"/>
      <c r="J387" s="564" t="s">
        <v>7135</v>
      </c>
      <c r="K387" s="160">
        <v>3.0</v>
      </c>
      <c r="L387" s="160">
        <v>1.0</v>
      </c>
      <c r="M387" s="160">
        <v>4.0</v>
      </c>
      <c r="N387" s="153">
        <v>30.0</v>
      </c>
      <c r="O387" s="153">
        <v>10.0</v>
      </c>
      <c r="P387" s="727" t="s">
        <v>829</v>
      </c>
      <c r="Q387" s="1"/>
      <c r="R387" s="752"/>
      <c r="S387" s="752"/>
      <c r="T387" s="752"/>
      <c r="U387" s="752"/>
      <c r="V387" s="752"/>
      <c r="W387" s="752"/>
      <c r="X387" s="752"/>
      <c r="Y387" s="752"/>
      <c r="Z387" s="752"/>
    </row>
    <row r="388" ht="11.25" customHeight="1">
      <c r="A388" s="295" t="s">
        <v>5891</v>
      </c>
      <c r="B388" s="160" t="s">
        <v>148</v>
      </c>
      <c r="C388" s="295" t="s">
        <v>7137</v>
      </c>
      <c r="D388" s="506" t="s">
        <v>7125</v>
      </c>
      <c r="E388" s="506" t="s">
        <v>6145</v>
      </c>
      <c r="F388" s="506" t="s">
        <v>7127</v>
      </c>
      <c r="G388" s="743"/>
      <c r="H388" s="705" t="s">
        <v>7138</v>
      </c>
      <c r="I388" s="235"/>
      <c r="J388" s="305" t="s">
        <v>7139</v>
      </c>
      <c r="K388" s="161">
        <v>1.0</v>
      </c>
      <c r="L388" s="161">
        <v>1.0</v>
      </c>
      <c r="M388" s="161">
        <v>1.0</v>
      </c>
      <c r="N388" s="153">
        <v>30.0</v>
      </c>
      <c r="O388" s="153">
        <v>30.0</v>
      </c>
      <c r="P388" s="727" t="s">
        <v>829</v>
      </c>
      <c r="Q388" s="1"/>
      <c r="R388" s="752"/>
      <c r="S388" s="752"/>
      <c r="T388" s="752"/>
      <c r="U388" s="752"/>
      <c r="V388" s="752"/>
      <c r="W388" s="752"/>
      <c r="X388" s="752"/>
      <c r="Y388" s="752"/>
      <c r="Z388" s="752"/>
    </row>
    <row r="389" ht="11.25" customHeight="1">
      <c r="A389" s="295" t="s">
        <v>824</v>
      </c>
      <c r="B389" s="160" t="s">
        <v>148</v>
      </c>
      <c r="C389" s="295" t="s">
        <v>7140</v>
      </c>
      <c r="D389" s="506" t="s">
        <v>7125</v>
      </c>
      <c r="E389" s="506" t="s">
        <v>7141</v>
      </c>
      <c r="F389" s="506" t="s">
        <v>7130</v>
      </c>
      <c r="G389" s="743"/>
      <c r="H389" s="705" t="s">
        <v>6940</v>
      </c>
      <c r="I389" s="235"/>
      <c r="J389" s="305" t="s">
        <v>7142</v>
      </c>
      <c r="K389" s="742"/>
      <c r="L389" s="742"/>
      <c r="M389" s="742"/>
      <c r="N389" s="153">
        <v>75.0</v>
      </c>
      <c r="O389" s="153">
        <v>75.0</v>
      </c>
      <c r="P389" s="727" t="s">
        <v>829</v>
      </c>
      <c r="Q389" s="1"/>
      <c r="R389" s="752"/>
      <c r="S389" s="752"/>
      <c r="T389" s="752"/>
      <c r="U389" s="752"/>
      <c r="V389" s="752"/>
      <c r="W389" s="752"/>
      <c r="X389" s="752"/>
      <c r="Y389" s="752"/>
      <c r="Z389" s="752"/>
    </row>
    <row r="390" ht="11.25" customHeight="1">
      <c r="A390" s="109" t="s">
        <v>7143</v>
      </c>
      <c r="B390" s="160" t="s">
        <v>148</v>
      </c>
      <c r="C390" s="295" t="s">
        <v>7140</v>
      </c>
      <c r="D390" s="506" t="s">
        <v>7125</v>
      </c>
      <c r="E390" s="516" t="s">
        <v>6145</v>
      </c>
      <c r="F390" s="506" t="s">
        <v>7130</v>
      </c>
      <c r="G390" s="753"/>
      <c r="H390" s="705" t="s">
        <v>6940</v>
      </c>
      <c r="I390" s="754"/>
      <c r="J390" s="305" t="s">
        <v>7142</v>
      </c>
      <c r="K390" s="518">
        <v>2.0</v>
      </c>
      <c r="L390" s="518">
        <v>2.0</v>
      </c>
      <c r="M390" s="518">
        <v>2.0</v>
      </c>
      <c r="N390" s="755">
        <v>45.0</v>
      </c>
      <c r="O390" s="755">
        <v>22.5</v>
      </c>
      <c r="P390" s="727" t="s">
        <v>829</v>
      </c>
      <c r="Q390" s="1"/>
      <c r="R390" s="752"/>
      <c r="S390" s="752"/>
      <c r="T390" s="752"/>
      <c r="U390" s="752"/>
      <c r="V390" s="752"/>
      <c r="W390" s="752"/>
      <c r="X390" s="752"/>
      <c r="Y390" s="752"/>
      <c r="Z390" s="752"/>
    </row>
    <row r="391" ht="11.25" customHeight="1">
      <c r="A391" s="295" t="s">
        <v>2340</v>
      </c>
      <c r="B391" s="160" t="s">
        <v>148</v>
      </c>
      <c r="C391" s="295" t="s">
        <v>7144</v>
      </c>
      <c r="D391" s="327" t="s">
        <v>6163</v>
      </c>
      <c r="E391" s="327" t="s">
        <v>6134</v>
      </c>
      <c r="F391" s="327" t="s">
        <v>6141</v>
      </c>
      <c r="G391" s="327" t="s">
        <v>6656</v>
      </c>
      <c r="H391" s="703" t="s">
        <v>6282</v>
      </c>
      <c r="I391" s="161" t="s">
        <v>6228</v>
      </c>
      <c r="J391" s="305" t="s">
        <v>5498</v>
      </c>
      <c r="K391" s="235"/>
      <c r="L391" s="235"/>
      <c r="M391" s="235"/>
      <c r="N391" s="102">
        <v>50.0</v>
      </c>
      <c r="O391" s="102">
        <v>112.5</v>
      </c>
      <c r="P391" s="432" t="s">
        <v>2340</v>
      </c>
      <c r="Q391" s="1"/>
      <c r="R391" s="1"/>
      <c r="S391" s="1"/>
      <c r="T391" s="1"/>
      <c r="U391" s="1"/>
      <c r="V391" s="1"/>
      <c r="W391" s="1"/>
      <c r="X391" s="1"/>
      <c r="Y391" s="1"/>
      <c r="Z391" s="1"/>
    </row>
    <row r="392" ht="11.25" customHeight="1">
      <c r="A392" s="295" t="s">
        <v>2340</v>
      </c>
      <c r="B392" s="160" t="s">
        <v>148</v>
      </c>
      <c r="C392" s="295" t="s">
        <v>7145</v>
      </c>
      <c r="D392" s="327" t="s">
        <v>6163</v>
      </c>
      <c r="E392" s="327" t="s">
        <v>6106</v>
      </c>
      <c r="F392" s="327" t="s">
        <v>6141</v>
      </c>
      <c r="G392" s="327" t="s">
        <v>6294</v>
      </c>
      <c r="H392" s="705" t="s">
        <v>6940</v>
      </c>
      <c r="I392" s="235"/>
      <c r="J392" s="305" t="s">
        <v>7146</v>
      </c>
      <c r="K392" s="756">
        <v>1.0</v>
      </c>
      <c r="L392" s="756">
        <v>1.0</v>
      </c>
      <c r="M392" s="756">
        <v>1.0</v>
      </c>
      <c r="N392" s="102">
        <v>30.0</v>
      </c>
      <c r="O392" s="102">
        <v>45.0</v>
      </c>
      <c r="P392" s="432" t="s">
        <v>2340</v>
      </c>
      <c r="Q392" s="1"/>
      <c r="R392" s="1"/>
      <c r="S392" s="1"/>
      <c r="T392" s="1"/>
      <c r="U392" s="1"/>
      <c r="V392" s="1"/>
      <c r="W392" s="1"/>
      <c r="X392" s="1"/>
      <c r="Y392" s="1"/>
      <c r="Z392" s="1"/>
    </row>
    <row r="393" ht="11.25" customHeight="1">
      <c r="A393" s="295" t="s">
        <v>2340</v>
      </c>
      <c r="B393" s="542" t="s">
        <v>148</v>
      </c>
      <c r="C393" s="295" t="s">
        <v>7147</v>
      </c>
      <c r="D393" s="327" t="s">
        <v>6163</v>
      </c>
      <c r="E393" s="327" t="s">
        <v>6106</v>
      </c>
      <c r="F393" s="327" t="s">
        <v>6141</v>
      </c>
      <c r="G393" s="327" t="s">
        <v>6294</v>
      </c>
      <c r="H393" s="705" t="s">
        <v>7066</v>
      </c>
      <c r="I393" s="235"/>
      <c r="J393" s="305" t="s">
        <v>6929</v>
      </c>
      <c r="K393" s="756">
        <v>1.0</v>
      </c>
      <c r="L393" s="756">
        <v>1.0</v>
      </c>
      <c r="M393" s="756">
        <v>1.0</v>
      </c>
      <c r="N393" s="102">
        <v>30.0</v>
      </c>
      <c r="O393" s="102">
        <v>45.0</v>
      </c>
      <c r="P393" s="432" t="s">
        <v>2340</v>
      </c>
      <c r="Q393" s="1"/>
      <c r="R393" s="1"/>
      <c r="S393" s="1"/>
      <c r="T393" s="1"/>
      <c r="U393" s="1"/>
      <c r="V393" s="1"/>
      <c r="W393" s="1"/>
      <c r="X393" s="1"/>
      <c r="Y393" s="1"/>
      <c r="Z393" s="1"/>
    </row>
    <row r="394" ht="11.25" customHeight="1">
      <c r="A394" s="295" t="s">
        <v>7148</v>
      </c>
      <c r="B394" s="160" t="s">
        <v>148</v>
      </c>
      <c r="C394" s="295" t="s">
        <v>7149</v>
      </c>
      <c r="D394" s="327" t="s">
        <v>6163</v>
      </c>
      <c r="E394" s="327" t="s">
        <v>6106</v>
      </c>
      <c r="F394" s="327" t="s">
        <v>6141</v>
      </c>
      <c r="G394" s="742"/>
      <c r="H394" s="703" t="s">
        <v>6940</v>
      </c>
      <c r="I394" s="235"/>
      <c r="J394" s="305" t="s">
        <v>6942</v>
      </c>
      <c r="K394" s="161">
        <v>3.0</v>
      </c>
      <c r="L394" s="161">
        <v>2.0</v>
      </c>
      <c r="M394" s="161">
        <v>3.0</v>
      </c>
      <c r="N394" s="732" t="s">
        <v>6956</v>
      </c>
      <c r="O394" s="102">
        <v>15.0</v>
      </c>
      <c r="P394" s="432" t="s">
        <v>835</v>
      </c>
      <c r="Q394" s="1"/>
      <c r="R394" s="1"/>
      <c r="S394" s="1"/>
      <c r="T394" s="1"/>
      <c r="U394" s="1"/>
      <c r="V394" s="1"/>
      <c r="W394" s="1"/>
      <c r="X394" s="1"/>
      <c r="Y394" s="1"/>
      <c r="Z394" s="1"/>
    </row>
    <row r="395" ht="11.25" customHeight="1">
      <c r="A395" s="295" t="s">
        <v>7150</v>
      </c>
      <c r="B395" s="160" t="s">
        <v>148</v>
      </c>
      <c r="C395" s="295" t="s">
        <v>7151</v>
      </c>
      <c r="D395" s="327" t="s">
        <v>6163</v>
      </c>
      <c r="E395" s="327" t="s">
        <v>6106</v>
      </c>
      <c r="F395" s="327" t="s">
        <v>6141</v>
      </c>
      <c r="G395" s="742"/>
      <c r="H395" s="295" t="s">
        <v>7066</v>
      </c>
      <c r="I395" s="235"/>
      <c r="J395" s="305" t="s">
        <v>7152</v>
      </c>
      <c r="K395" s="161">
        <v>2.0</v>
      </c>
      <c r="L395" s="161">
        <v>2.0</v>
      </c>
      <c r="M395" s="161">
        <v>2.0</v>
      </c>
      <c r="N395" s="102">
        <v>45.0</v>
      </c>
      <c r="O395" s="102">
        <v>22.5</v>
      </c>
      <c r="P395" s="432" t="s">
        <v>835</v>
      </c>
      <c r="Q395" s="1"/>
      <c r="R395" s="1"/>
      <c r="S395" s="1"/>
      <c r="T395" s="1"/>
      <c r="U395" s="1"/>
      <c r="V395" s="1"/>
      <c r="W395" s="1"/>
      <c r="X395" s="1"/>
      <c r="Y395" s="1"/>
      <c r="Z395" s="1"/>
    </row>
    <row r="396" ht="11.25" customHeight="1">
      <c r="A396" s="295" t="s">
        <v>626</v>
      </c>
      <c r="B396" s="160" t="s">
        <v>148</v>
      </c>
      <c r="C396" s="295" t="s">
        <v>7153</v>
      </c>
      <c r="D396" s="327" t="s">
        <v>6163</v>
      </c>
      <c r="E396" s="327" t="s">
        <v>6106</v>
      </c>
      <c r="F396" s="327" t="s">
        <v>7154</v>
      </c>
      <c r="G396" s="327" t="s">
        <v>6126</v>
      </c>
      <c r="H396" s="703" t="s">
        <v>7118</v>
      </c>
      <c r="I396" s="742"/>
      <c r="J396" s="327" t="s">
        <v>7155</v>
      </c>
      <c r="K396" s="161">
        <v>1.0</v>
      </c>
      <c r="L396" s="161">
        <v>1.0</v>
      </c>
      <c r="M396" s="161">
        <v>1.0</v>
      </c>
      <c r="N396" s="328" t="s">
        <v>7016</v>
      </c>
      <c r="O396" s="328">
        <v>120.0</v>
      </c>
      <c r="P396" s="432" t="s">
        <v>626</v>
      </c>
      <c r="Q396" s="1"/>
      <c r="R396" s="752"/>
      <c r="S396" s="752"/>
      <c r="T396" s="752"/>
      <c r="U396" s="752"/>
      <c r="V396" s="752"/>
      <c r="W396" s="752"/>
      <c r="X396" s="752"/>
      <c r="Y396" s="752"/>
      <c r="Z396" s="752"/>
    </row>
    <row r="397" ht="11.25" customHeight="1">
      <c r="A397" s="295" t="s">
        <v>626</v>
      </c>
      <c r="B397" s="160" t="s">
        <v>148</v>
      </c>
      <c r="C397" s="295" t="s">
        <v>6331</v>
      </c>
      <c r="D397" s="327" t="s">
        <v>6163</v>
      </c>
      <c r="E397" s="327" t="s">
        <v>6106</v>
      </c>
      <c r="F397" s="327" t="s">
        <v>7156</v>
      </c>
      <c r="G397" s="742"/>
      <c r="H397" s="703" t="s">
        <v>7157</v>
      </c>
      <c r="I397" s="754"/>
      <c r="J397" s="327" t="s">
        <v>6333</v>
      </c>
      <c r="K397" s="161">
        <v>1.0</v>
      </c>
      <c r="L397" s="161">
        <v>1.0</v>
      </c>
      <c r="M397" s="161">
        <v>1.0</v>
      </c>
      <c r="N397" s="328">
        <v>30.0</v>
      </c>
      <c r="O397" s="328">
        <v>30.0</v>
      </c>
      <c r="P397" s="432" t="s">
        <v>626</v>
      </c>
      <c r="Q397" s="1"/>
      <c r="R397" s="752"/>
      <c r="S397" s="752"/>
      <c r="T397" s="752"/>
      <c r="U397" s="752"/>
      <c r="V397" s="752"/>
      <c r="W397" s="752"/>
      <c r="X397" s="752"/>
      <c r="Y397" s="752"/>
      <c r="Z397" s="752"/>
    </row>
    <row r="398" ht="11.25" customHeight="1">
      <c r="A398" s="295" t="s">
        <v>626</v>
      </c>
      <c r="B398" s="160" t="s">
        <v>148</v>
      </c>
      <c r="C398" s="295" t="s">
        <v>7158</v>
      </c>
      <c r="D398" s="327" t="s">
        <v>6163</v>
      </c>
      <c r="E398" s="327" t="s">
        <v>6176</v>
      </c>
      <c r="F398" s="327" t="s">
        <v>6060</v>
      </c>
      <c r="G398" s="327" t="s">
        <v>7159</v>
      </c>
      <c r="H398" s="705" t="s">
        <v>6940</v>
      </c>
      <c r="I398" s="161" t="s">
        <v>6842</v>
      </c>
      <c r="J398" s="305" t="s">
        <v>6955</v>
      </c>
      <c r="K398" s="235"/>
      <c r="L398" s="235"/>
      <c r="M398" s="235"/>
      <c r="N398" s="328" t="s">
        <v>6966</v>
      </c>
      <c r="O398" s="328">
        <v>75.0</v>
      </c>
      <c r="P398" s="432" t="s">
        <v>626</v>
      </c>
      <c r="Q398" s="1"/>
      <c r="R398" s="752"/>
      <c r="S398" s="752"/>
      <c r="T398" s="752"/>
      <c r="U398" s="752"/>
      <c r="V398" s="752"/>
      <c r="W398" s="752"/>
      <c r="X398" s="752"/>
      <c r="Y398" s="752"/>
      <c r="Z398" s="752"/>
    </row>
    <row r="399" ht="11.25" customHeight="1">
      <c r="A399" s="295" t="s">
        <v>626</v>
      </c>
      <c r="B399" s="160" t="s">
        <v>148</v>
      </c>
      <c r="C399" s="295" t="s">
        <v>7158</v>
      </c>
      <c r="D399" s="327" t="s">
        <v>6163</v>
      </c>
      <c r="E399" s="327" t="s">
        <v>6106</v>
      </c>
      <c r="F399" s="327" t="s">
        <v>6060</v>
      </c>
      <c r="G399" s="327" t="s">
        <v>7159</v>
      </c>
      <c r="H399" s="705" t="s">
        <v>6940</v>
      </c>
      <c r="I399" s="235"/>
      <c r="J399" s="305" t="s">
        <v>6955</v>
      </c>
      <c r="K399" s="161">
        <v>5.0</v>
      </c>
      <c r="L399" s="161">
        <v>5.0</v>
      </c>
      <c r="M399" s="161">
        <v>5.0</v>
      </c>
      <c r="N399" s="328" t="s">
        <v>7160</v>
      </c>
      <c r="O399" s="328">
        <v>9.0</v>
      </c>
      <c r="P399" s="432" t="s">
        <v>626</v>
      </c>
      <c r="Q399" s="1"/>
      <c r="R399" s="752"/>
      <c r="S399" s="752"/>
      <c r="T399" s="752"/>
      <c r="U399" s="752"/>
      <c r="V399" s="752"/>
      <c r="W399" s="752"/>
      <c r="X399" s="752"/>
      <c r="Y399" s="752"/>
      <c r="Z399" s="752"/>
    </row>
    <row r="400" ht="11.25" customHeight="1">
      <c r="A400" s="295" t="s">
        <v>3502</v>
      </c>
      <c r="B400" s="160" t="s">
        <v>148</v>
      </c>
      <c r="C400" s="295" t="s">
        <v>7161</v>
      </c>
      <c r="D400" s="327" t="s">
        <v>6124</v>
      </c>
      <c r="E400" s="327" t="s">
        <v>6134</v>
      </c>
      <c r="F400" s="327" t="s">
        <v>6135</v>
      </c>
      <c r="G400" s="327" t="s">
        <v>6294</v>
      </c>
      <c r="H400" s="109" t="s">
        <v>7162</v>
      </c>
      <c r="I400" s="161" t="s">
        <v>6421</v>
      </c>
      <c r="J400" s="305" t="s">
        <v>7163</v>
      </c>
      <c r="K400" s="161">
        <v>1.0</v>
      </c>
      <c r="L400" s="161">
        <v>1.0</v>
      </c>
      <c r="M400" s="161">
        <v>1.0</v>
      </c>
      <c r="N400" s="153">
        <v>100.0</v>
      </c>
      <c r="O400" s="153">
        <v>100.0</v>
      </c>
      <c r="P400" s="432" t="s">
        <v>630</v>
      </c>
      <c r="Q400" s="1"/>
      <c r="R400" s="1"/>
      <c r="S400" s="1"/>
      <c r="T400" s="1"/>
      <c r="U400" s="1"/>
      <c r="V400" s="1"/>
      <c r="W400" s="1"/>
      <c r="X400" s="1"/>
      <c r="Y400" s="1"/>
      <c r="Z400" s="1"/>
    </row>
    <row r="401" ht="11.25" customHeight="1">
      <c r="A401" s="295" t="s">
        <v>3502</v>
      </c>
      <c r="B401" s="160" t="s">
        <v>148</v>
      </c>
      <c r="C401" s="295" t="s">
        <v>7164</v>
      </c>
      <c r="D401" s="327" t="s">
        <v>6124</v>
      </c>
      <c r="E401" s="327" t="s">
        <v>6228</v>
      </c>
      <c r="F401" s="327" t="s">
        <v>6141</v>
      </c>
      <c r="G401" s="305" t="s">
        <v>6294</v>
      </c>
      <c r="H401" s="295" t="s">
        <v>7165</v>
      </c>
      <c r="I401" s="146" t="s">
        <v>6228</v>
      </c>
      <c r="J401" s="305" t="s">
        <v>7166</v>
      </c>
      <c r="K401" s="161">
        <v>1.0</v>
      </c>
      <c r="L401" s="161">
        <v>1.0</v>
      </c>
      <c r="M401" s="161">
        <v>1.0</v>
      </c>
      <c r="N401" s="153">
        <v>50.0</v>
      </c>
      <c r="O401" s="153">
        <v>50.0</v>
      </c>
      <c r="P401" s="432" t="s">
        <v>630</v>
      </c>
      <c r="Q401" s="1"/>
      <c r="R401" s="1"/>
      <c r="S401" s="1"/>
      <c r="T401" s="1"/>
      <c r="U401" s="1"/>
      <c r="V401" s="1"/>
      <c r="W401" s="1"/>
      <c r="X401" s="1"/>
      <c r="Y401" s="1"/>
      <c r="Z401" s="1"/>
    </row>
    <row r="402" ht="11.25" customHeight="1">
      <c r="A402" s="295" t="s">
        <v>3502</v>
      </c>
      <c r="B402" s="160" t="s">
        <v>148</v>
      </c>
      <c r="C402" s="295" t="s">
        <v>7161</v>
      </c>
      <c r="D402" s="327" t="s">
        <v>6124</v>
      </c>
      <c r="E402" s="327" t="s">
        <v>6054</v>
      </c>
      <c r="F402" s="327" t="s">
        <v>6135</v>
      </c>
      <c r="G402" s="327" t="s">
        <v>6294</v>
      </c>
      <c r="H402" s="109" t="s">
        <v>7167</v>
      </c>
      <c r="I402" s="161" t="s">
        <v>6380</v>
      </c>
      <c r="J402" s="305" t="s">
        <v>7168</v>
      </c>
      <c r="K402" s="161">
        <v>1.0</v>
      </c>
      <c r="L402" s="161">
        <v>1.0</v>
      </c>
      <c r="M402" s="161">
        <v>1.0</v>
      </c>
      <c r="N402" s="328">
        <v>50.0</v>
      </c>
      <c r="O402" s="328">
        <v>50.0</v>
      </c>
      <c r="P402" s="432" t="s">
        <v>630</v>
      </c>
      <c r="Q402" s="1"/>
      <c r="R402" s="1"/>
      <c r="S402" s="1"/>
      <c r="T402" s="1"/>
      <c r="U402" s="1"/>
      <c r="V402" s="1"/>
      <c r="W402" s="1"/>
      <c r="X402" s="1"/>
      <c r="Y402" s="1"/>
      <c r="Z402" s="1"/>
    </row>
    <row r="403" ht="11.25" customHeight="1">
      <c r="A403" s="295" t="s">
        <v>3502</v>
      </c>
      <c r="B403" s="160" t="s">
        <v>148</v>
      </c>
      <c r="C403" s="295" t="s">
        <v>7169</v>
      </c>
      <c r="D403" s="327" t="s">
        <v>6124</v>
      </c>
      <c r="E403" s="327" t="s">
        <v>6054</v>
      </c>
      <c r="F403" s="327" t="s">
        <v>6141</v>
      </c>
      <c r="G403" s="305" t="s">
        <v>6294</v>
      </c>
      <c r="H403" s="295" t="s">
        <v>6940</v>
      </c>
      <c r="I403" s="146" t="s">
        <v>6531</v>
      </c>
      <c r="J403" s="305" t="s">
        <v>6942</v>
      </c>
      <c r="K403" s="161">
        <v>1.0</v>
      </c>
      <c r="L403" s="161">
        <v>1.0</v>
      </c>
      <c r="M403" s="161">
        <v>1.0</v>
      </c>
      <c r="N403" s="153" t="s">
        <v>6540</v>
      </c>
      <c r="O403" s="153">
        <v>45.0</v>
      </c>
      <c r="P403" s="432" t="s">
        <v>630</v>
      </c>
      <c r="Q403" s="1"/>
      <c r="R403" s="1"/>
      <c r="S403" s="1"/>
      <c r="T403" s="1"/>
      <c r="U403" s="1"/>
      <c r="V403" s="1"/>
      <c r="W403" s="1"/>
      <c r="X403" s="1"/>
      <c r="Y403" s="1"/>
      <c r="Z403" s="1"/>
    </row>
    <row r="404" ht="11.25" customHeight="1">
      <c r="A404" s="295" t="s">
        <v>3502</v>
      </c>
      <c r="B404" s="160" t="s">
        <v>148</v>
      </c>
      <c r="C404" s="295" t="s">
        <v>7170</v>
      </c>
      <c r="D404" s="327" t="s">
        <v>6124</v>
      </c>
      <c r="E404" s="327" t="s">
        <v>6054</v>
      </c>
      <c r="F404" s="327" t="s">
        <v>6141</v>
      </c>
      <c r="G404" s="305" t="s">
        <v>6294</v>
      </c>
      <c r="H404" s="295" t="s">
        <v>7066</v>
      </c>
      <c r="I404" s="307" t="s">
        <v>6531</v>
      </c>
      <c r="J404" s="305" t="s">
        <v>7152</v>
      </c>
      <c r="K404" s="161">
        <v>1.0</v>
      </c>
      <c r="L404" s="161">
        <v>1.0</v>
      </c>
      <c r="M404" s="161">
        <v>1.0</v>
      </c>
      <c r="N404" s="153" t="s">
        <v>6540</v>
      </c>
      <c r="O404" s="153">
        <v>45.0</v>
      </c>
      <c r="P404" s="432" t="s">
        <v>630</v>
      </c>
      <c r="Q404" s="1"/>
      <c r="R404" s="1"/>
      <c r="S404" s="1"/>
      <c r="T404" s="1"/>
      <c r="U404" s="1"/>
      <c r="V404" s="1"/>
      <c r="W404" s="1"/>
      <c r="X404" s="1"/>
      <c r="Y404" s="1"/>
      <c r="Z404" s="1"/>
    </row>
    <row r="405" ht="11.25" customHeight="1">
      <c r="A405" s="295" t="s">
        <v>7171</v>
      </c>
      <c r="B405" s="160" t="s">
        <v>148</v>
      </c>
      <c r="C405" s="295" t="s">
        <v>7172</v>
      </c>
      <c r="D405" s="327" t="s">
        <v>6124</v>
      </c>
      <c r="E405" s="327" t="s">
        <v>6054</v>
      </c>
      <c r="F405" s="327" t="s">
        <v>6141</v>
      </c>
      <c r="G405" s="305" t="s">
        <v>6294</v>
      </c>
      <c r="H405" s="295" t="s">
        <v>7173</v>
      </c>
      <c r="I405" s="161" t="s">
        <v>6531</v>
      </c>
      <c r="J405" s="508" t="s">
        <v>7174</v>
      </c>
      <c r="K405" s="161">
        <v>2.0</v>
      </c>
      <c r="L405" s="161">
        <v>2.0</v>
      </c>
      <c r="M405" s="161">
        <v>2.0</v>
      </c>
      <c r="N405" s="153" t="s">
        <v>7175</v>
      </c>
      <c r="O405" s="153">
        <v>22.5</v>
      </c>
      <c r="P405" s="432" t="s">
        <v>630</v>
      </c>
      <c r="Q405" s="1"/>
      <c r="R405" s="1"/>
      <c r="S405" s="1"/>
      <c r="T405" s="1"/>
      <c r="U405" s="1"/>
      <c r="V405" s="1"/>
      <c r="W405" s="1"/>
      <c r="X405" s="1"/>
      <c r="Y405" s="1"/>
      <c r="Z405" s="1"/>
    </row>
    <row r="406" ht="11.25" customHeight="1">
      <c r="A406" s="295" t="s">
        <v>3502</v>
      </c>
      <c r="B406" s="160" t="s">
        <v>148</v>
      </c>
      <c r="C406" s="295" t="s">
        <v>7176</v>
      </c>
      <c r="D406" s="327" t="s">
        <v>6124</v>
      </c>
      <c r="E406" s="327" t="s">
        <v>6228</v>
      </c>
      <c r="F406" s="327" t="s">
        <v>6141</v>
      </c>
      <c r="G406" s="327" t="s">
        <v>6294</v>
      </c>
      <c r="H406" s="109" t="s">
        <v>6282</v>
      </c>
      <c r="I406" s="461" t="s">
        <v>6228</v>
      </c>
      <c r="J406" s="305" t="s">
        <v>5498</v>
      </c>
      <c r="K406" s="161">
        <v>1.0</v>
      </c>
      <c r="L406" s="161">
        <v>1.0</v>
      </c>
      <c r="M406" s="161">
        <v>1.0</v>
      </c>
      <c r="N406" s="153">
        <v>50.0</v>
      </c>
      <c r="O406" s="153">
        <v>50.0</v>
      </c>
      <c r="P406" s="432" t="s">
        <v>630</v>
      </c>
      <c r="Q406" s="1"/>
      <c r="R406" s="1"/>
      <c r="S406" s="1"/>
      <c r="T406" s="1"/>
      <c r="U406" s="1"/>
      <c r="V406" s="1"/>
      <c r="W406" s="1"/>
      <c r="X406" s="1"/>
      <c r="Y406" s="1"/>
      <c r="Z406" s="1"/>
    </row>
    <row r="407" ht="11.25" customHeight="1">
      <c r="A407" s="295" t="s">
        <v>7177</v>
      </c>
      <c r="B407" s="160" t="s">
        <v>148</v>
      </c>
      <c r="C407" s="295" t="s">
        <v>7178</v>
      </c>
      <c r="D407" s="327" t="s">
        <v>6124</v>
      </c>
      <c r="E407" s="327" t="s">
        <v>6054</v>
      </c>
      <c r="F407" s="327" t="s">
        <v>6141</v>
      </c>
      <c r="G407" s="327" t="s">
        <v>6119</v>
      </c>
      <c r="H407" s="703" t="s">
        <v>6940</v>
      </c>
      <c r="I407" s="161" t="s">
        <v>6054</v>
      </c>
      <c r="J407" s="305" t="s">
        <v>6955</v>
      </c>
      <c r="K407" s="161">
        <v>2.0</v>
      </c>
      <c r="L407" s="161">
        <v>2.0</v>
      </c>
      <c r="M407" s="161">
        <v>2.0</v>
      </c>
      <c r="N407" s="102" t="s">
        <v>7179</v>
      </c>
      <c r="O407" s="102">
        <v>22.5</v>
      </c>
      <c r="P407" s="727" t="s">
        <v>640</v>
      </c>
      <c r="Q407" s="1"/>
      <c r="R407" s="1"/>
      <c r="S407" s="1"/>
      <c r="T407" s="1"/>
      <c r="U407" s="1"/>
      <c r="V407" s="1"/>
      <c r="W407" s="1"/>
      <c r="X407" s="1"/>
      <c r="Y407" s="1"/>
      <c r="Z407" s="1"/>
    </row>
    <row r="408" ht="11.25" customHeight="1">
      <c r="A408" s="295" t="s">
        <v>7180</v>
      </c>
      <c r="B408" s="160" t="s">
        <v>148</v>
      </c>
      <c r="C408" s="295" t="s">
        <v>7181</v>
      </c>
      <c r="D408" s="327" t="s">
        <v>6316</v>
      </c>
      <c r="E408" s="327" t="s">
        <v>6986</v>
      </c>
      <c r="F408" s="327" t="s">
        <v>6098</v>
      </c>
      <c r="G408" s="327" t="s">
        <v>6215</v>
      </c>
      <c r="H408" s="703" t="s">
        <v>7182</v>
      </c>
      <c r="I408" s="327" t="s">
        <v>6986</v>
      </c>
      <c r="J408" s="305" t="s">
        <v>7183</v>
      </c>
      <c r="K408" s="235"/>
      <c r="L408" s="235"/>
      <c r="M408" s="235"/>
      <c r="N408" s="153">
        <v>50.0</v>
      </c>
      <c r="O408" s="153">
        <f>50*1.5*1.5</f>
        <v>112.5</v>
      </c>
      <c r="P408" s="727" t="s">
        <v>649</v>
      </c>
      <c r="Q408" s="1"/>
      <c r="R408" s="1"/>
      <c r="S408" s="1"/>
      <c r="T408" s="1"/>
      <c r="U408" s="1"/>
      <c r="V408" s="1"/>
      <c r="W408" s="1"/>
      <c r="X408" s="1"/>
      <c r="Y408" s="1"/>
      <c r="Z408" s="1"/>
    </row>
    <row r="409" ht="11.25" customHeight="1">
      <c r="A409" s="295" t="s">
        <v>7180</v>
      </c>
      <c r="B409" s="160" t="s">
        <v>148</v>
      </c>
      <c r="C409" s="295" t="s">
        <v>7184</v>
      </c>
      <c r="D409" s="327" t="s">
        <v>6370</v>
      </c>
      <c r="E409" s="327" t="s">
        <v>6986</v>
      </c>
      <c r="F409" s="327" t="s">
        <v>6098</v>
      </c>
      <c r="G409" s="742"/>
      <c r="H409" s="703" t="s">
        <v>7185</v>
      </c>
      <c r="I409" s="327" t="s">
        <v>6986</v>
      </c>
      <c r="J409" s="305" t="s">
        <v>7186</v>
      </c>
      <c r="K409" s="235"/>
      <c r="L409" s="235"/>
      <c r="M409" s="235"/>
      <c r="N409" s="153">
        <v>50.0</v>
      </c>
      <c r="O409" s="153">
        <v>50.0</v>
      </c>
      <c r="P409" s="727" t="s">
        <v>649</v>
      </c>
      <c r="Q409" s="1"/>
      <c r="R409" s="1"/>
      <c r="S409" s="1"/>
      <c r="T409" s="1"/>
      <c r="U409" s="1"/>
      <c r="V409" s="1"/>
      <c r="W409" s="1"/>
      <c r="X409" s="1"/>
      <c r="Y409" s="1"/>
      <c r="Z409" s="1"/>
    </row>
    <row r="410" ht="11.25" customHeight="1">
      <c r="A410" s="295" t="s">
        <v>7180</v>
      </c>
      <c r="B410" s="160" t="s">
        <v>148</v>
      </c>
      <c r="C410" s="295" t="s">
        <v>7187</v>
      </c>
      <c r="D410" s="327" t="s">
        <v>6053</v>
      </c>
      <c r="E410" s="327" t="s">
        <v>6054</v>
      </c>
      <c r="F410" s="327" t="s">
        <v>6098</v>
      </c>
      <c r="G410" s="742"/>
      <c r="H410" s="705" t="s">
        <v>6954</v>
      </c>
      <c r="I410" s="161" t="s">
        <v>6531</v>
      </c>
      <c r="J410" s="305" t="s">
        <v>7188</v>
      </c>
      <c r="K410" s="161">
        <v>2.0</v>
      </c>
      <c r="L410" s="161">
        <v>2.0</v>
      </c>
      <c r="M410" s="161">
        <v>2.0</v>
      </c>
      <c r="N410" s="153">
        <v>30.0</v>
      </c>
      <c r="O410" s="153">
        <f>N410/2*1.5</f>
        <v>22.5</v>
      </c>
      <c r="P410" s="727" t="s">
        <v>649</v>
      </c>
      <c r="Q410" s="1"/>
      <c r="R410" s="1"/>
      <c r="S410" s="1"/>
      <c r="T410" s="1"/>
      <c r="U410" s="1"/>
      <c r="V410" s="1"/>
      <c r="W410" s="1"/>
      <c r="X410" s="1"/>
      <c r="Y410" s="1"/>
      <c r="Z410" s="1"/>
    </row>
    <row r="411" ht="11.25" customHeight="1">
      <c r="A411" s="295" t="s">
        <v>7180</v>
      </c>
      <c r="B411" s="160" t="s">
        <v>148</v>
      </c>
      <c r="C411" s="295" t="s">
        <v>7189</v>
      </c>
      <c r="D411" s="327" t="s">
        <v>6370</v>
      </c>
      <c r="E411" s="327" t="s">
        <v>6054</v>
      </c>
      <c r="F411" s="327" t="s">
        <v>6098</v>
      </c>
      <c r="G411" s="742"/>
      <c r="H411" s="705" t="s">
        <v>6928</v>
      </c>
      <c r="I411" s="161" t="s">
        <v>6531</v>
      </c>
      <c r="J411" s="305" t="s">
        <v>7186</v>
      </c>
      <c r="K411" s="161">
        <v>2.0</v>
      </c>
      <c r="L411" s="161">
        <v>1.0</v>
      </c>
      <c r="M411" s="161">
        <v>2.0</v>
      </c>
      <c r="N411" s="153">
        <v>30.0</v>
      </c>
      <c r="O411" s="153">
        <f t="shared" ref="O411:O412" si="4">N411/2</f>
        <v>15</v>
      </c>
      <c r="P411" s="727" t="s">
        <v>649</v>
      </c>
      <c r="Q411" s="1"/>
      <c r="R411" s="1"/>
      <c r="S411" s="1"/>
      <c r="T411" s="1"/>
      <c r="U411" s="1"/>
      <c r="V411" s="1"/>
      <c r="W411" s="1"/>
      <c r="X411" s="1"/>
      <c r="Y411" s="1"/>
      <c r="Z411" s="1"/>
    </row>
    <row r="412" ht="11.25" customHeight="1">
      <c r="A412" s="295" t="s">
        <v>7180</v>
      </c>
      <c r="B412" s="160" t="s">
        <v>148</v>
      </c>
      <c r="C412" s="295" t="s">
        <v>7189</v>
      </c>
      <c r="D412" s="327" t="s">
        <v>6370</v>
      </c>
      <c r="E412" s="327" t="s">
        <v>6054</v>
      </c>
      <c r="F412" s="327" t="s">
        <v>6098</v>
      </c>
      <c r="G412" s="743"/>
      <c r="H412" s="705" t="s">
        <v>6928</v>
      </c>
      <c r="I412" s="161" t="s">
        <v>6531</v>
      </c>
      <c r="J412" s="305" t="s">
        <v>7186</v>
      </c>
      <c r="K412" s="161">
        <v>2.0</v>
      </c>
      <c r="L412" s="161">
        <v>1.0</v>
      </c>
      <c r="M412" s="161">
        <v>2.0</v>
      </c>
      <c r="N412" s="153">
        <v>30.0</v>
      </c>
      <c r="O412" s="153">
        <f t="shared" si="4"/>
        <v>15</v>
      </c>
      <c r="P412" s="727" t="s">
        <v>649</v>
      </c>
      <c r="Q412" s="1"/>
      <c r="R412" s="1"/>
      <c r="S412" s="1"/>
      <c r="T412" s="1"/>
      <c r="U412" s="1"/>
      <c r="V412" s="1"/>
      <c r="W412" s="1"/>
      <c r="X412" s="1"/>
      <c r="Y412" s="1"/>
      <c r="Z412" s="1"/>
    </row>
    <row r="413" ht="11.25" customHeight="1">
      <c r="A413" s="295" t="s">
        <v>7190</v>
      </c>
      <c r="B413" s="160" t="s">
        <v>148</v>
      </c>
      <c r="C413" s="295" t="s">
        <v>7191</v>
      </c>
      <c r="D413" s="327" t="s">
        <v>6163</v>
      </c>
      <c r="E413" s="742"/>
      <c r="F413" s="327" t="s">
        <v>6464</v>
      </c>
      <c r="G413" s="742"/>
      <c r="H413" s="703" t="s">
        <v>7192</v>
      </c>
      <c r="I413" s="235"/>
      <c r="J413" s="305" t="s">
        <v>6333</v>
      </c>
      <c r="K413" s="161">
        <v>3.0</v>
      </c>
      <c r="L413" s="161">
        <v>3.0</v>
      </c>
      <c r="M413" s="161">
        <v>3.0</v>
      </c>
      <c r="N413" s="153">
        <v>60.0</v>
      </c>
      <c r="O413" s="153">
        <v>20.0</v>
      </c>
      <c r="P413" s="432" t="s">
        <v>658</v>
      </c>
      <c r="Q413" s="1"/>
      <c r="R413" s="1"/>
      <c r="S413" s="1"/>
      <c r="T413" s="1"/>
      <c r="U413" s="1"/>
      <c r="V413" s="1"/>
      <c r="W413" s="1"/>
      <c r="X413" s="1"/>
      <c r="Y413" s="1"/>
      <c r="Z413" s="1"/>
    </row>
    <row r="414" ht="11.25" customHeight="1">
      <c r="A414" s="295" t="s">
        <v>658</v>
      </c>
      <c r="B414" s="160" t="s">
        <v>148</v>
      </c>
      <c r="C414" s="295" t="s">
        <v>7193</v>
      </c>
      <c r="D414" s="327" t="s">
        <v>6163</v>
      </c>
      <c r="E414" s="742"/>
      <c r="F414" s="327" t="s">
        <v>6177</v>
      </c>
      <c r="G414" s="742"/>
      <c r="H414" s="705" t="s">
        <v>6940</v>
      </c>
      <c r="I414" s="235"/>
      <c r="J414" s="305" t="s">
        <v>6955</v>
      </c>
      <c r="K414" s="161">
        <v>1.0</v>
      </c>
      <c r="L414" s="161">
        <v>1.0</v>
      </c>
      <c r="M414" s="161">
        <v>1.0</v>
      </c>
      <c r="N414" s="153">
        <v>45.0</v>
      </c>
      <c r="O414" s="153">
        <v>45.0</v>
      </c>
      <c r="P414" s="432" t="s">
        <v>658</v>
      </c>
      <c r="Q414" s="1"/>
      <c r="R414" s="1"/>
      <c r="S414" s="1"/>
      <c r="T414" s="1"/>
      <c r="U414" s="1"/>
      <c r="V414" s="1"/>
      <c r="W414" s="1"/>
      <c r="X414" s="1"/>
      <c r="Y414" s="1"/>
      <c r="Z414" s="1"/>
    </row>
    <row r="415" ht="11.25" customHeight="1">
      <c r="A415" s="295" t="s">
        <v>658</v>
      </c>
      <c r="B415" s="160" t="s">
        <v>148</v>
      </c>
      <c r="C415" s="295" t="s">
        <v>7194</v>
      </c>
      <c r="D415" s="327" t="s">
        <v>6163</v>
      </c>
      <c r="E415" s="742"/>
      <c r="F415" s="327" t="s">
        <v>6177</v>
      </c>
      <c r="G415" s="742"/>
      <c r="H415" s="705" t="s">
        <v>6196</v>
      </c>
      <c r="I415" s="235"/>
      <c r="J415" s="305" t="s">
        <v>6197</v>
      </c>
      <c r="K415" s="161">
        <v>1.0</v>
      </c>
      <c r="L415" s="161">
        <v>1.0</v>
      </c>
      <c r="M415" s="161">
        <v>1.0</v>
      </c>
      <c r="N415" s="153">
        <v>45.0</v>
      </c>
      <c r="O415" s="153">
        <v>45.0</v>
      </c>
      <c r="P415" s="432" t="s">
        <v>658</v>
      </c>
      <c r="Q415" s="1"/>
      <c r="R415" s="1"/>
      <c r="S415" s="1"/>
      <c r="T415" s="1"/>
      <c r="U415" s="1"/>
      <c r="V415" s="1"/>
      <c r="W415" s="1"/>
      <c r="X415" s="1"/>
      <c r="Y415" s="1"/>
      <c r="Z415" s="1"/>
    </row>
    <row r="416" ht="11.25" customHeight="1">
      <c r="A416" s="295" t="s">
        <v>658</v>
      </c>
      <c r="B416" s="160" t="s">
        <v>148</v>
      </c>
      <c r="C416" s="295" t="s">
        <v>7195</v>
      </c>
      <c r="D416" s="327" t="s">
        <v>6163</v>
      </c>
      <c r="E416" s="742"/>
      <c r="F416" s="327" t="s">
        <v>7196</v>
      </c>
      <c r="G416" s="742"/>
      <c r="H416" s="705" t="s">
        <v>7121</v>
      </c>
      <c r="I416" s="235"/>
      <c r="J416" s="305" t="s">
        <v>7197</v>
      </c>
      <c r="K416" s="161">
        <v>1.0</v>
      </c>
      <c r="L416" s="161">
        <v>1.0</v>
      </c>
      <c r="M416" s="161">
        <v>1.0</v>
      </c>
      <c r="N416" s="153">
        <v>45.0</v>
      </c>
      <c r="O416" s="153">
        <v>45.0</v>
      </c>
      <c r="P416" s="432" t="s">
        <v>658</v>
      </c>
      <c r="Q416" s="1"/>
      <c r="R416" s="1"/>
      <c r="S416" s="1"/>
      <c r="T416" s="1"/>
      <c r="U416" s="1"/>
      <c r="V416" s="1"/>
      <c r="W416" s="1"/>
      <c r="X416" s="1"/>
      <c r="Y416" s="1"/>
      <c r="Z416" s="1"/>
    </row>
    <row r="417" ht="11.25" customHeight="1">
      <c r="A417" s="295" t="s">
        <v>658</v>
      </c>
      <c r="B417" s="160" t="s">
        <v>148</v>
      </c>
      <c r="C417" s="295" t="s">
        <v>7198</v>
      </c>
      <c r="D417" s="327" t="s">
        <v>6163</v>
      </c>
      <c r="E417" s="327" t="s">
        <v>6380</v>
      </c>
      <c r="F417" s="327" t="s">
        <v>7199</v>
      </c>
      <c r="G417" s="742"/>
      <c r="H417" s="295" t="s">
        <v>7200</v>
      </c>
      <c r="I417" s="235"/>
      <c r="J417" s="709">
        <v>45402.0</v>
      </c>
      <c r="K417" s="161">
        <v>1.0</v>
      </c>
      <c r="L417" s="161">
        <v>1.0</v>
      </c>
      <c r="M417" s="161">
        <v>1.0</v>
      </c>
      <c r="N417" s="153">
        <v>100.0</v>
      </c>
      <c r="O417" s="153">
        <v>100.0</v>
      </c>
      <c r="P417" s="432" t="s">
        <v>658</v>
      </c>
      <c r="Q417" s="1"/>
      <c r="R417" s="1"/>
      <c r="S417" s="1"/>
      <c r="T417" s="1"/>
      <c r="U417" s="1"/>
      <c r="V417" s="1"/>
      <c r="W417" s="1"/>
      <c r="X417" s="1"/>
      <c r="Y417" s="1"/>
      <c r="Z417" s="1"/>
    </row>
    <row r="418" ht="11.25" customHeight="1">
      <c r="A418" s="295" t="s">
        <v>658</v>
      </c>
      <c r="B418" s="160" t="s">
        <v>148</v>
      </c>
      <c r="C418" s="295" t="s">
        <v>7201</v>
      </c>
      <c r="D418" s="327" t="s">
        <v>6163</v>
      </c>
      <c r="E418" s="327" t="s">
        <v>7202</v>
      </c>
      <c r="F418" s="327" t="s">
        <v>7203</v>
      </c>
      <c r="G418" s="742"/>
      <c r="H418" s="295" t="s">
        <v>7200</v>
      </c>
      <c r="I418" s="235"/>
      <c r="J418" s="709">
        <v>45407.0</v>
      </c>
      <c r="K418" s="161">
        <v>1.0</v>
      </c>
      <c r="L418" s="161">
        <v>1.0</v>
      </c>
      <c r="M418" s="161">
        <v>1.0</v>
      </c>
      <c r="N418" s="153">
        <v>100.0</v>
      </c>
      <c r="O418" s="153">
        <v>100.0</v>
      </c>
      <c r="P418" s="432" t="s">
        <v>658</v>
      </c>
      <c r="Q418" s="1"/>
      <c r="R418" s="1"/>
      <c r="S418" s="1"/>
      <c r="T418" s="1"/>
      <c r="U418" s="1"/>
      <c r="V418" s="1"/>
      <c r="W418" s="1"/>
      <c r="X418" s="1"/>
      <c r="Y418" s="1"/>
      <c r="Z418" s="1"/>
    </row>
    <row r="419" ht="11.25" customHeight="1">
      <c r="A419" s="295" t="s">
        <v>658</v>
      </c>
      <c r="B419" s="160" t="s">
        <v>148</v>
      </c>
      <c r="C419" s="295" t="s">
        <v>7204</v>
      </c>
      <c r="D419" s="327" t="s">
        <v>6163</v>
      </c>
      <c r="E419" s="327" t="s">
        <v>7202</v>
      </c>
      <c r="F419" s="327" t="s">
        <v>7205</v>
      </c>
      <c r="G419" s="742"/>
      <c r="H419" s="705" t="s">
        <v>7206</v>
      </c>
      <c r="I419" s="235"/>
      <c r="J419" s="709">
        <v>45357.0</v>
      </c>
      <c r="K419" s="161">
        <v>1.0</v>
      </c>
      <c r="L419" s="161">
        <v>1.0</v>
      </c>
      <c r="M419" s="161">
        <v>1.0</v>
      </c>
      <c r="N419" s="153">
        <v>100.0</v>
      </c>
      <c r="O419" s="153">
        <v>100.0</v>
      </c>
      <c r="P419" s="432" t="s">
        <v>658</v>
      </c>
      <c r="Q419" s="1"/>
      <c r="R419" s="1"/>
      <c r="S419" s="1"/>
      <c r="T419" s="1"/>
      <c r="U419" s="1"/>
      <c r="V419" s="1"/>
      <c r="W419" s="1"/>
      <c r="X419" s="1"/>
      <c r="Y419" s="1"/>
      <c r="Z419" s="1"/>
    </row>
    <row r="420" ht="11.25" customHeight="1">
      <c r="A420" s="295" t="s">
        <v>189</v>
      </c>
      <c r="B420" s="160" t="s">
        <v>148</v>
      </c>
      <c r="C420" s="295" t="s">
        <v>7207</v>
      </c>
      <c r="D420" s="327" t="s">
        <v>6124</v>
      </c>
      <c r="E420" s="327" t="s">
        <v>6134</v>
      </c>
      <c r="F420" s="327" t="s">
        <v>6098</v>
      </c>
      <c r="G420" s="742"/>
      <c r="H420" s="156" t="s">
        <v>6940</v>
      </c>
      <c r="I420" s="161" t="s">
        <v>6421</v>
      </c>
      <c r="J420" s="305" t="s">
        <v>6942</v>
      </c>
      <c r="K420" s="235"/>
      <c r="L420" s="235"/>
      <c r="M420" s="235"/>
      <c r="N420" s="102">
        <v>100.0</v>
      </c>
      <c r="O420" s="102">
        <f t="shared" ref="O420:O421" si="5">N420*1.5</f>
        <v>150</v>
      </c>
      <c r="P420" s="223" t="s">
        <v>667</v>
      </c>
      <c r="Q420" s="1"/>
      <c r="R420" s="1"/>
      <c r="S420" s="1"/>
      <c r="T420" s="1"/>
      <c r="U420" s="1"/>
      <c r="V420" s="1"/>
      <c r="W420" s="1"/>
      <c r="X420" s="1"/>
      <c r="Y420" s="1"/>
      <c r="Z420" s="1"/>
    </row>
    <row r="421" ht="11.25" customHeight="1">
      <c r="A421" s="295" t="s">
        <v>7208</v>
      </c>
      <c r="B421" s="160" t="s">
        <v>148</v>
      </c>
      <c r="C421" s="295" t="s">
        <v>7207</v>
      </c>
      <c r="D421" s="327" t="s">
        <v>6124</v>
      </c>
      <c r="E421" s="327" t="s">
        <v>6054</v>
      </c>
      <c r="F421" s="327" t="s">
        <v>6098</v>
      </c>
      <c r="G421" s="742"/>
      <c r="H421" s="156" t="s">
        <v>6993</v>
      </c>
      <c r="I421" s="235"/>
      <c r="J421" s="305" t="s">
        <v>6942</v>
      </c>
      <c r="K421" s="161">
        <v>1.0</v>
      </c>
      <c r="L421" s="161">
        <v>1.0</v>
      </c>
      <c r="M421" s="161">
        <v>1.0</v>
      </c>
      <c r="N421" s="102">
        <v>30.0</v>
      </c>
      <c r="O421" s="102">
        <f t="shared" si="5"/>
        <v>45</v>
      </c>
      <c r="P421" s="223" t="s">
        <v>667</v>
      </c>
      <c r="Q421" s="1"/>
      <c r="R421" s="1"/>
      <c r="S421" s="1"/>
      <c r="T421" s="1"/>
      <c r="U421" s="1"/>
      <c r="V421" s="1"/>
      <c r="W421" s="1"/>
      <c r="X421" s="1"/>
      <c r="Y421" s="1"/>
      <c r="Z421" s="1"/>
    </row>
    <row r="422" ht="11.25" customHeight="1">
      <c r="A422" s="295"/>
      <c r="B422" s="160"/>
      <c r="C422" s="295"/>
      <c r="D422" s="506"/>
      <c r="E422" s="506"/>
      <c r="F422" s="506"/>
      <c r="G422" s="506"/>
      <c r="H422" s="295"/>
      <c r="I422" s="161"/>
      <c r="J422" s="305"/>
      <c r="K422" s="327"/>
      <c r="L422" s="327"/>
      <c r="M422" s="327"/>
      <c r="N422" s="102"/>
      <c r="O422" s="102"/>
      <c r="P422" s="1"/>
      <c r="Q422" s="1"/>
      <c r="R422" s="1"/>
      <c r="S422" s="1"/>
      <c r="T422" s="1"/>
      <c r="U422" s="1"/>
      <c r="V422" s="1"/>
      <c r="W422" s="1"/>
      <c r="X422" s="1"/>
      <c r="Y422" s="1"/>
      <c r="Z422" s="1"/>
    </row>
    <row r="423" ht="11.25" customHeight="1">
      <c r="A423" s="226" t="s">
        <v>190</v>
      </c>
      <c r="B423" s="69"/>
      <c r="C423" s="69"/>
      <c r="D423" s="69"/>
      <c r="E423" s="69"/>
      <c r="F423" s="69"/>
      <c r="G423" s="69"/>
      <c r="H423" s="69"/>
      <c r="I423" s="80"/>
      <c r="J423" s="1"/>
      <c r="K423" s="1"/>
      <c r="L423" s="1"/>
      <c r="M423" s="1"/>
      <c r="N423" s="1"/>
      <c r="O423" s="530">
        <f>SUM(O14:O422)</f>
        <v>20397.145</v>
      </c>
      <c r="P423" s="1"/>
      <c r="Q423" s="1"/>
      <c r="R423" s="1"/>
      <c r="S423" s="1"/>
      <c r="T423" s="1"/>
      <c r="U423" s="1"/>
      <c r="V423" s="1"/>
      <c r="W423" s="1"/>
      <c r="X423" s="1"/>
      <c r="Y423" s="1"/>
      <c r="Z423" s="1"/>
    </row>
    <row r="424" ht="11.25" customHeight="1">
      <c r="A424" s="68"/>
      <c r="B424" s="69"/>
      <c r="C424" s="69"/>
      <c r="D424" s="69"/>
      <c r="E424" s="69"/>
      <c r="F424" s="69"/>
      <c r="G424" s="69"/>
      <c r="H424" s="69"/>
      <c r="I424" s="69"/>
      <c r="J424" s="1"/>
      <c r="K424" s="1"/>
      <c r="L424" s="1"/>
      <c r="M424" s="1"/>
      <c r="N424" s="1"/>
      <c r="O424" s="1"/>
      <c r="P424" s="1"/>
      <c r="Q424" s="1"/>
      <c r="R424" s="1"/>
      <c r="S424" s="1"/>
      <c r="T424" s="1"/>
      <c r="U424" s="1"/>
      <c r="V424" s="1"/>
      <c r="W424" s="1"/>
      <c r="X424" s="1"/>
      <c r="Y424" s="1"/>
      <c r="Z424" s="1"/>
    </row>
    <row r="425" ht="11.25" customHeight="1">
      <c r="A425" s="757" t="s">
        <v>675</v>
      </c>
      <c r="B425" s="229"/>
      <c r="C425" s="229"/>
      <c r="D425" s="229"/>
      <c r="E425" s="229"/>
      <c r="F425" s="229"/>
      <c r="G425" s="229"/>
      <c r="H425" s="229"/>
      <c r="I425" s="229"/>
      <c r="J425" s="229"/>
      <c r="K425" s="1"/>
      <c r="L425" s="1"/>
      <c r="M425" s="1"/>
      <c r="N425" s="1"/>
      <c r="O425" s="1"/>
      <c r="P425" s="1"/>
      <c r="Q425" s="1"/>
      <c r="R425" s="1"/>
      <c r="S425" s="1"/>
      <c r="T425" s="1"/>
      <c r="U425" s="1"/>
      <c r="V425" s="1"/>
      <c r="W425" s="1"/>
      <c r="X425" s="1"/>
      <c r="Y425" s="1"/>
      <c r="Z425" s="1"/>
    </row>
    <row r="426" ht="15.75" customHeight="1">
      <c r="A426" s="68"/>
      <c r="B426" s="69"/>
      <c r="C426" s="69"/>
      <c r="D426" s="69"/>
      <c r="E426" s="69"/>
      <c r="F426" s="69"/>
      <c r="G426" s="69"/>
      <c r="H426" s="1"/>
      <c r="I426" s="3"/>
      <c r="J426" s="3"/>
      <c r="K426" s="3"/>
      <c r="L426" s="3"/>
      <c r="M426" s="3"/>
      <c r="N426" s="3"/>
      <c r="O426" s="3"/>
      <c r="P426" s="3"/>
      <c r="Q426" s="3"/>
      <c r="R426" s="3"/>
      <c r="S426" s="3"/>
      <c r="T426" s="3"/>
      <c r="U426" s="3"/>
      <c r="V426" s="3"/>
      <c r="W426" s="3"/>
      <c r="X426" s="3"/>
      <c r="Y426" s="3"/>
      <c r="Z426" s="3"/>
    </row>
    <row r="427" ht="15.75" customHeight="1">
      <c r="A427" s="68"/>
      <c r="B427" s="69"/>
      <c r="C427" s="69"/>
      <c r="D427" s="69"/>
      <c r="E427" s="69"/>
      <c r="F427" s="69"/>
      <c r="G427" s="69"/>
      <c r="H427" s="1"/>
      <c r="I427" s="3"/>
      <c r="J427" s="3"/>
      <c r="K427" s="3"/>
      <c r="L427" s="3"/>
      <c r="M427" s="3"/>
      <c r="N427" s="3"/>
      <c r="O427" s="3"/>
      <c r="P427" s="3"/>
      <c r="Q427" s="3"/>
      <c r="R427" s="3"/>
      <c r="S427" s="3"/>
      <c r="T427" s="3"/>
      <c r="U427" s="3"/>
      <c r="V427" s="3"/>
      <c r="W427" s="3"/>
      <c r="X427" s="3"/>
      <c r="Y427" s="3"/>
      <c r="Z427" s="3"/>
    </row>
    <row r="428" ht="15.75" customHeight="1">
      <c r="A428" s="68"/>
      <c r="B428" s="69"/>
      <c r="C428" s="69"/>
      <c r="D428" s="69"/>
      <c r="E428" s="69"/>
      <c r="F428" s="69"/>
      <c r="G428" s="69"/>
      <c r="H428" s="1"/>
      <c r="I428" s="3"/>
      <c r="J428" s="3"/>
      <c r="K428" s="3"/>
      <c r="L428" s="3"/>
      <c r="M428" s="3"/>
      <c r="N428" s="3"/>
      <c r="O428" s="3"/>
      <c r="P428" s="3"/>
      <c r="Q428" s="3"/>
      <c r="R428" s="3"/>
      <c r="S428" s="3"/>
      <c r="T428" s="3"/>
      <c r="U428" s="3"/>
      <c r="V428" s="3"/>
      <c r="W428" s="3"/>
      <c r="X428" s="3"/>
      <c r="Y428" s="3"/>
      <c r="Z428" s="3"/>
    </row>
    <row r="429" ht="15.75" customHeight="1">
      <c r="A429" s="68"/>
      <c r="B429" s="69"/>
      <c r="C429" s="69"/>
      <c r="D429" s="69"/>
      <c r="E429" s="69"/>
      <c r="F429" s="69"/>
      <c r="G429" s="69"/>
      <c r="H429" s="1"/>
      <c r="I429" s="3"/>
      <c r="J429" s="3"/>
      <c r="K429" s="3"/>
      <c r="L429" s="3"/>
      <c r="M429" s="3"/>
      <c r="N429" s="3"/>
      <c r="O429" s="3"/>
      <c r="P429" s="3"/>
      <c r="Q429" s="3"/>
      <c r="R429" s="3"/>
      <c r="S429" s="3"/>
      <c r="T429" s="3"/>
      <c r="U429" s="3"/>
      <c r="V429" s="3"/>
      <c r="W429" s="3"/>
      <c r="X429" s="3"/>
      <c r="Y429" s="3"/>
      <c r="Z429" s="3"/>
    </row>
    <row r="430" ht="15.75" customHeight="1">
      <c r="A430" s="68"/>
      <c r="B430" s="69"/>
      <c r="C430" s="69"/>
      <c r="D430" s="69"/>
      <c r="E430" s="69"/>
      <c r="F430" s="69"/>
      <c r="G430" s="69"/>
      <c r="H430" s="1"/>
      <c r="I430" s="3"/>
      <c r="J430" s="3"/>
      <c r="K430" s="3"/>
      <c r="L430" s="3"/>
      <c r="M430" s="3"/>
      <c r="N430" s="3"/>
      <c r="O430" s="3"/>
      <c r="P430" s="3"/>
      <c r="Q430" s="3"/>
      <c r="R430" s="3"/>
      <c r="S430" s="3"/>
      <c r="T430" s="3"/>
      <c r="U430" s="3"/>
      <c r="V430" s="3"/>
      <c r="W430" s="3"/>
      <c r="X430" s="3"/>
      <c r="Y430" s="3"/>
      <c r="Z430" s="3"/>
    </row>
    <row r="431" ht="15.75" customHeight="1">
      <c r="A431" s="68"/>
      <c r="B431" s="69"/>
      <c r="C431" s="69"/>
      <c r="D431" s="69"/>
      <c r="E431" s="69"/>
      <c r="F431" s="69"/>
      <c r="G431" s="69"/>
      <c r="H431" s="1"/>
      <c r="I431" s="3"/>
      <c r="J431" s="3"/>
      <c r="K431" s="3"/>
      <c r="L431" s="3"/>
      <c r="M431" s="3"/>
      <c r="N431" s="3"/>
      <c r="O431" s="3"/>
      <c r="P431" s="3"/>
      <c r="Q431" s="3"/>
      <c r="R431" s="3"/>
      <c r="S431" s="3"/>
      <c r="T431" s="3"/>
      <c r="U431" s="3"/>
      <c r="V431" s="3"/>
      <c r="W431" s="3"/>
      <c r="X431" s="3"/>
      <c r="Y431" s="3"/>
      <c r="Z431" s="3"/>
    </row>
    <row r="432" ht="15.75" customHeight="1">
      <c r="A432" s="68"/>
      <c r="B432" s="69"/>
      <c r="C432" s="69"/>
      <c r="D432" s="69"/>
      <c r="E432" s="69"/>
      <c r="F432" s="69"/>
      <c r="G432" s="69"/>
      <c r="H432" s="1"/>
      <c r="I432" s="3"/>
      <c r="J432" s="3"/>
      <c r="K432" s="3"/>
      <c r="L432" s="3"/>
      <c r="M432" s="3"/>
      <c r="N432" s="3"/>
      <c r="O432" s="3"/>
      <c r="P432" s="3"/>
      <c r="Q432" s="3"/>
      <c r="R432" s="3"/>
      <c r="S432" s="3"/>
      <c r="T432" s="3"/>
      <c r="U432" s="3"/>
      <c r="V432" s="3"/>
      <c r="W432" s="3"/>
      <c r="X432" s="3"/>
      <c r="Y432" s="3"/>
      <c r="Z432" s="3"/>
    </row>
    <row r="433" ht="15.75" customHeight="1">
      <c r="A433" s="68"/>
      <c r="B433" s="69"/>
      <c r="C433" s="69"/>
      <c r="D433" s="69"/>
      <c r="E433" s="69"/>
      <c r="F433" s="69"/>
      <c r="G433" s="69"/>
      <c r="H433" s="1"/>
      <c r="I433" s="3"/>
      <c r="J433" s="3"/>
      <c r="K433" s="3"/>
      <c r="L433" s="3"/>
      <c r="M433" s="3"/>
      <c r="N433" s="3"/>
      <c r="O433" s="3"/>
      <c r="P433" s="3"/>
      <c r="Q433" s="3"/>
      <c r="R433" s="3"/>
      <c r="S433" s="3"/>
      <c r="T433" s="3"/>
      <c r="U433" s="3"/>
      <c r="V433" s="3"/>
      <c r="W433" s="3"/>
      <c r="X433" s="3"/>
      <c r="Y433" s="3"/>
      <c r="Z433" s="3"/>
    </row>
    <row r="434" ht="15.75" customHeight="1">
      <c r="A434" s="68"/>
      <c r="B434" s="69"/>
      <c r="C434" s="69"/>
      <c r="D434" s="69"/>
      <c r="E434" s="69"/>
      <c r="F434" s="69"/>
      <c r="G434" s="69"/>
      <c r="H434" s="1"/>
      <c r="I434" s="3"/>
      <c r="J434" s="3"/>
      <c r="K434" s="3"/>
      <c r="L434" s="3"/>
      <c r="M434" s="3"/>
      <c r="N434" s="3"/>
      <c r="O434" s="3"/>
      <c r="P434" s="3"/>
      <c r="Q434" s="3"/>
      <c r="R434" s="3"/>
      <c r="S434" s="3"/>
      <c r="T434" s="3"/>
      <c r="U434" s="3"/>
      <c r="V434" s="3"/>
      <c r="W434" s="3"/>
      <c r="X434" s="3"/>
      <c r="Y434" s="3"/>
      <c r="Z434" s="3"/>
    </row>
    <row r="435" ht="15.75" customHeight="1">
      <c r="A435" s="68"/>
      <c r="B435" s="69"/>
      <c r="C435" s="69"/>
      <c r="D435" s="69"/>
      <c r="E435" s="69"/>
      <c r="F435" s="69"/>
      <c r="G435" s="69"/>
      <c r="H435" s="1"/>
      <c r="I435" s="3"/>
      <c r="J435" s="3"/>
      <c r="K435" s="3"/>
      <c r="L435" s="3"/>
      <c r="M435" s="3"/>
      <c r="N435" s="3"/>
      <c r="O435" s="3"/>
      <c r="P435" s="3"/>
      <c r="Q435" s="3"/>
      <c r="R435" s="3"/>
      <c r="S435" s="3"/>
      <c r="T435" s="3"/>
      <c r="U435" s="3"/>
      <c r="V435" s="3"/>
      <c r="W435" s="3"/>
      <c r="X435" s="3"/>
      <c r="Y435" s="3"/>
      <c r="Z435" s="3"/>
    </row>
    <row r="436" ht="15.75" customHeight="1">
      <c r="A436" s="68"/>
      <c r="B436" s="69"/>
      <c r="C436" s="69"/>
      <c r="D436" s="69"/>
      <c r="E436" s="69"/>
      <c r="F436" s="69"/>
      <c r="G436" s="69"/>
      <c r="H436" s="1"/>
      <c r="I436" s="3"/>
      <c r="J436" s="3"/>
      <c r="K436" s="3"/>
      <c r="L436" s="3"/>
      <c r="M436" s="3"/>
      <c r="N436" s="3"/>
      <c r="O436" s="3"/>
      <c r="P436" s="3"/>
      <c r="Q436" s="3"/>
      <c r="R436" s="3"/>
      <c r="S436" s="3"/>
      <c r="T436" s="3"/>
      <c r="U436" s="3"/>
      <c r="V436" s="3"/>
      <c r="W436" s="3"/>
      <c r="X436" s="3"/>
      <c r="Y436" s="3"/>
      <c r="Z436" s="3"/>
    </row>
    <row r="437" ht="15.75" customHeight="1">
      <c r="A437" s="68"/>
      <c r="B437" s="69"/>
      <c r="C437" s="69"/>
      <c r="D437" s="69"/>
      <c r="E437" s="69"/>
      <c r="F437" s="69"/>
      <c r="G437" s="69"/>
      <c r="H437" s="1"/>
      <c r="I437" s="3"/>
      <c r="J437" s="3"/>
      <c r="K437" s="3"/>
      <c r="L437" s="3"/>
      <c r="M437" s="3"/>
      <c r="N437" s="3"/>
      <c r="O437" s="3"/>
      <c r="P437" s="3"/>
      <c r="Q437" s="3"/>
      <c r="R437" s="3"/>
      <c r="S437" s="3"/>
      <c r="T437" s="3"/>
      <c r="U437" s="3"/>
      <c r="V437" s="3"/>
      <c r="W437" s="3"/>
      <c r="X437" s="3"/>
      <c r="Y437" s="3"/>
      <c r="Z437" s="3"/>
    </row>
    <row r="438" ht="15.75" customHeight="1">
      <c r="A438" s="68"/>
      <c r="B438" s="69"/>
      <c r="C438" s="69"/>
      <c r="D438" s="69"/>
      <c r="E438" s="69"/>
      <c r="F438" s="69"/>
      <c r="G438" s="69"/>
      <c r="H438" s="1"/>
      <c r="I438" s="3"/>
      <c r="J438" s="3"/>
      <c r="K438" s="3"/>
      <c r="L438" s="3"/>
      <c r="M438" s="3"/>
      <c r="N438" s="3"/>
      <c r="O438" s="3"/>
      <c r="P438" s="3"/>
      <c r="Q438" s="3"/>
      <c r="R438" s="3"/>
      <c r="S438" s="3"/>
      <c r="T438" s="3"/>
      <c r="U438" s="3"/>
      <c r="V438" s="3"/>
      <c r="W438" s="3"/>
      <c r="X438" s="3"/>
      <c r="Y438" s="3"/>
      <c r="Z438" s="3"/>
    </row>
    <row r="439" ht="15.75" customHeight="1">
      <c r="A439" s="68"/>
      <c r="B439" s="69"/>
      <c r="C439" s="69"/>
      <c r="D439" s="69"/>
      <c r="E439" s="69"/>
      <c r="F439" s="69"/>
      <c r="G439" s="69"/>
      <c r="H439" s="1"/>
      <c r="I439" s="3"/>
      <c r="J439" s="3"/>
      <c r="K439" s="3"/>
      <c r="L439" s="3"/>
      <c r="M439" s="3"/>
      <c r="N439" s="3"/>
      <c r="O439" s="3"/>
      <c r="P439" s="3"/>
      <c r="Q439" s="3"/>
      <c r="R439" s="3"/>
      <c r="S439" s="3"/>
      <c r="T439" s="3"/>
      <c r="U439" s="3"/>
      <c r="V439" s="3"/>
      <c r="W439" s="3"/>
      <c r="X439" s="3"/>
      <c r="Y439" s="3"/>
      <c r="Z439" s="3"/>
    </row>
    <row r="440" ht="15.75" customHeight="1">
      <c r="A440" s="68"/>
      <c r="B440" s="69"/>
      <c r="C440" s="69"/>
      <c r="D440" s="69"/>
      <c r="E440" s="69"/>
      <c r="F440" s="69"/>
      <c r="G440" s="69"/>
      <c r="H440" s="1"/>
      <c r="I440" s="3"/>
      <c r="J440" s="3"/>
      <c r="K440" s="3"/>
      <c r="L440" s="3"/>
      <c r="M440" s="3"/>
      <c r="N440" s="3"/>
      <c r="O440" s="3"/>
      <c r="P440" s="3"/>
      <c r="Q440" s="3"/>
      <c r="R440" s="3"/>
      <c r="S440" s="3"/>
      <c r="T440" s="3"/>
      <c r="U440" s="3"/>
      <c r="V440" s="3"/>
      <c r="W440" s="3"/>
      <c r="X440" s="3"/>
      <c r="Y440" s="3"/>
      <c r="Z440" s="3"/>
    </row>
    <row r="441" ht="15.75" customHeight="1">
      <c r="A441" s="68"/>
      <c r="B441" s="69"/>
      <c r="C441" s="69"/>
      <c r="D441" s="69"/>
      <c r="E441" s="69"/>
      <c r="F441" s="69"/>
      <c r="G441" s="69"/>
      <c r="H441" s="1"/>
      <c r="I441" s="3"/>
      <c r="J441" s="3"/>
      <c r="K441" s="3"/>
      <c r="L441" s="3"/>
      <c r="M441" s="3"/>
      <c r="N441" s="3"/>
      <c r="O441" s="3"/>
      <c r="P441" s="3"/>
      <c r="Q441" s="3"/>
      <c r="R441" s="3"/>
      <c r="S441" s="3"/>
      <c r="T441" s="3"/>
      <c r="U441" s="3"/>
      <c r="V441" s="3"/>
      <c r="W441" s="3"/>
      <c r="X441" s="3"/>
      <c r="Y441" s="3"/>
      <c r="Z441" s="3"/>
    </row>
    <row r="442" ht="15.75" customHeight="1">
      <c r="A442" s="68"/>
      <c r="B442" s="69"/>
      <c r="C442" s="69"/>
      <c r="D442" s="69"/>
      <c r="E442" s="69"/>
      <c r="F442" s="69"/>
      <c r="G442" s="69"/>
      <c r="H442" s="1"/>
      <c r="I442" s="3"/>
      <c r="J442" s="3"/>
      <c r="K442" s="3"/>
      <c r="L442" s="3"/>
      <c r="M442" s="3"/>
      <c r="N442" s="3"/>
      <c r="O442" s="3"/>
      <c r="P442" s="3"/>
      <c r="Q442" s="3"/>
      <c r="R442" s="3"/>
      <c r="S442" s="3"/>
      <c r="T442" s="3"/>
      <c r="U442" s="3"/>
      <c r="V442" s="3"/>
      <c r="W442" s="3"/>
      <c r="X442" s="3"/>
      <c r="Y442" s="3"/>
      <c r="Z442" s="3"/>
    </row>
    <row r="443" ht="15.75" customHeight="1">
      <c r="A443" s="68"/>
      <c r="B443" s="69"/>
      <c r="C443" s="69"/>
      <c r="D443" s="69"/>
      <c r="E443" s="69"/>
      <c r="F443" s="69"/>
      <c r="G443" s="69"/>
      <c r="H443" s="1"/>
      <c r="I443" s="3"/>
      <c r="J443" s="3"/>
      <c r="K443" s="3"/>
      <c r="L443" s="3"/>
      <c r="M443" s="3"/>
      <c r="N443" s="3"/>
      <c r="O443" s="3"/>
      <c r="P443" s="3"/>
      <c r="Q443" s="3"/>
      <c r="R443" s="3"/>
      <c r="S443" s="3"/>
      <c r="T443" s="3"/>
      <c r="U443" s="3"/>
      <c r="V443" s="3"/>
      <c r="W443" s="3"/>
      <c r="X443" s="3"/>
      <c r="Y443" s="3"/>
      <c r="Z443" s="3"/>
    </row>
    <row r="444" ht="15.75" customHeight="1">
      <c r="A444" s="68"/>
      <c r="B444" s="69"/>
      <c r="C444" s="69"/>
      <c r="D444" s="69"/>
      <c r="E444" s="69"/>
      <c r="F444" s="69"/>
      <c r="G444" s="69"/>
      <c r="H444" s="1"/>
      <c r="I444" s="3"/>
      <c r="J444" s="3"/>
      <c r="K444" s="3"/>
      <c r="L444" s="3"/>
      <c r="M444" s="3"/>
      <c r="N444" s="3"/>
      <c r="O444" s="3"/>
      <c r="P444" s="3"/>
      <c r="Q444" s="3"/>
      <c r="R444" s="3"/>
      <c r="S444" s="3"/>
      <c r="T444" s="3"/>
      <c r="U444" s="3"/>
      <c r="V444" s="3"/>
      <c r="W444" s="3"/>
      <c r="X444" s="3"/>
      <c r="Y444" s="3"/>
      <c r="Z444" s="3"/>
    </row>
    <row r="445" ht="15.75" customHeight="1">
      <c r="A445" s="68"/>
      <c r="B445" s="69"/>
      <c r="C445" s="69"/>
      <c r="D445" s="69"/>
      <c r="E445" s="69"/>
      <c r="F445" s="69"/>
      <c r="G445" s="69"/>
      <c r="H445" s="1"/>
      <c r="I445" s="3"/>
      <c r="J445" s="3"/>
      <c r="K445" s="3"/>
      <c r="L445" s="3"/>
      <c r="M445" s="3"/>
      <c r="N445" s="3"/>
      <c r="O445" s="3"/>
      <c r="P445" s="3"/>
      <c r="Q445" s="3"/>
      <c r="R445" s="3"/>
      <c r="S445" s="3"/>
      <c r="T445" s="3"/>
      <c r="U445" s="3"/>
      <c r="V445" s="3"/>
      <c r="W445" s="3"/>
      <c r="X445" s="3"/>
      <c r="Y445" s="3"/>
      <c r="Z445" s="3"/>
    </row>
    <row r="446" ht="15.75" customHeight="1">
      <c r="A446" s="68"/>
      <c r="B446" s="69"/>
      <c r="C446" s="69"/>
      <c r="D446" s="69"/>
      <c r="E446" s="69"/>
      <c r="F446" s="69"/>
      <c r="G446" s="69"/>
      <c r="H446" s="1"/>
      <c r="I446" s="3"/>
      <c r="J446" s="3"/>
      <c r="K446" s="3"/>
      <c r="L446" s="3"/>
      <c r="M446" s="3"/>
      <c r="N446" s="3"/>
      <c r="O446" s="3"/>
      <c r="P446" s="3"/>
      <c r="Q446" s="3"/>
      <c r="R446" s="3"/>
      <c r="S446" s="3"/>
      <c r="T446" s="3"/>
      <c r="U446" s="3"/>
      <c r="V446" s="3"/>
      <c r="W446" s="3"/>
      <c r="X446" s="3"/>
      <c r="Y446" s="3"/>
      <c r="Z446" s="3"/>
    </row>
    <row r="447" ht="15.75" customHeight="1">
      <c r="A447" s="68"/>
      <c r="B447" s="69"/>
      <c r="C447" s="69"/>
      <c r="D447" s="69"/>
      <c r="E447" s="69"/>
      <c r="F447" s="69"/>
      <c r="G447" s="69"/>
      <c r="H447" s="1"/>
      <c r="I447" s="3"/>
      <c r="J447" s="3"/>
      <c r="K447" s="3"/>
      <c r="L447" s="3"/>
      <c r="M447" s="3"/>
      <c r="N447" s="3"/>
      <c r="O447" s="3"/>
      <c r="P447" s="3"/>
      <c r="Q447" s="3"/>
      <c r="R447" s="3"/>
      <c r="S447" s="3"/>
      <c r="T447" s="3"/>
      <c r="U447" s="3"/>
      <c r="V447" s="3"/>
      <c r="W447" s="3"/>
      <c r="X447" s="3"/>
      <c r="Y447" s="3"/>
      <c r="Z447" s="3"/>
    </row>
    <row r="448" ht="15.75" customHeight="1">
      <c r="A448" s="68"/>
      <c r="B448" s="69"/>
      <c r="C448" s="69"/>
      <c r="D448" s="69"/>
      <c r="E448" s="69"/>
      <c r="F448" s="69"/>
      <c r="G448" s="69"/>
      <c r="H448" s="1"/>
      <c r="I448" s="3"/>
      <c r="J448" s="3"/>
      <c r="K448" s="3"/>
      <c r="L448" s="3"/>
      <c r="M448" s="3"/>
      <c r="N448" s="3"/>
      <c r="O448" s="3"/>
      <c r="P448" s="3"/>
      <c r="Q448" s="3"/>
      <c r="R448" s="3"/>
      <c r="S448" s="3"/>
      <c r="T448" s="3"/>
      <c r="U448" s="3"/>
      <c r="V448" s="3"/>
      <c r="W448" s="3"/>
      <c r="X448" s="3"/>
      <c r="Y448" s="3"/>
      <c r="Z448" s="3"/>
    </row>
    <row r="449" ht="15.75" customHeight="1">
      <c r="A449" s="68"/>
      <c r="B449" s="69"/>
      <c r="C449" s="69"/>
      <c r="D449" s="69"/>
      <c r="E449" s="69"/>
      <c r="F449" s="69"/>
      <c r="G449" s="69"/>
      <c r="H449" s="1"/>
      <c r="I449" s="3"/>
      <c r="J449" s="3"/>
      <c r="K449" s="3"/>
      <c r="L449" s="3"/>
      <c r="M449" s="3"/>
      <c r="N449" s="3"/>
      <c r="O449" s="3"/>
      <c r="P449" s="3"/>
      <c r="Q449" s="3"/>
      <c r="R449" s="3"/>
      <c r="S449" s="3"/>
      <c r="T449" s="3"/>
      <c r="U449" s="3"/>
      <c r="V449" s="3"/>
      <c r="W449" s="3"/>
      <c r="X449" s="3"/>
      <c r="Y449" s="3"/>
      <c r="Z449" s="3"/>
    </row>
    <row r="450" ht="15.75" customHeight="1">
      <c r="A450" s="68"/>
      <c r="B450" s="69"/>
      <c r="C450" s="69"/>
      <c r="D450" s="69"/>
      <c r="E450" s="69"/>
      <c r="F450" s="69"/>
      <c r="G450" s="69"/>
      <c r="H450" s="1"/>
      <c r="I450" s="3"/>
      <c r="J450" s="3"/>
      <c r="K450" s="3"/>
      <c r="L450" s="3"/>
      <c r="M450" s="3"/>
      <c r="N450" s="3"/>
      <c r="O450" s="3"/>
      <c r="P450" s="3"/>
      <c r="Q450" s="3"/>
      <c r="R450" s="3"/>
      <c r="S450" s="3"/>
      <c r="T450" s="3"/>
      <c r="U450" s="3"/>
      <c r="V450" s="3"/>
      <c r="W450" s="3"/>
      <c r="X450" s="3"/>
      <c r="Y450" s="3"/>
      <c r="Z450" s="3"/>
    </row>
    <row r="451" ht="15.75" customHeight="1">
      <c r="A451" s="68"/>
      <c r="B451" s="69"/>
      <c r="C451" s="69"/>
      <c r="D451" s="69"/>
      <c r="E451" s="69"/>
      <c r="F451" s="69"/>
      <c r="G451" s="69"/>
      <c r="H451" s="1"/>
      <c r="I451" s="3"/>
      <c r="J451" s="3"/>
      <c r="K451" s="3"/>
      <c r="L451" s="3"/>
      <c r="M451" s="3"/>
      <c r="N451" s="3"/>
      <c r="O451" s="3"/>
      <c r="P451" s="3"/>
      <c r="Q451" s="3"/>
      <c r="R451" s="3"/>
      <c r="S451" s="3"/>
      <c r="T451" s="3"/>
      <c r="U451" s="3"/>
      <c r="V451" s="3"/>
      <c r="W451" s="3"/>
      <c r="X451" s="3"/>
      <c r="Y451" s="3"/>
      <c r="Z451" s="3"/>
    </row>
    <row r="452" ht="15.75" customHeight="1">
      <c r="A452" s="68"/>
      <c r="B452" s="69"/>
      <c r="C452" s="69"/>
      <c r="D452" s="69"/>
      <c r="E452" s="69"/>
      <c r="F452" s="69"/>
      <c r="G452" s="69"/>
      <c r="H452" s="1"/>
      <c r="I452" s="3"/>
      <c r="J452" s="3"/>
      <c r="K452" s="3"/>
      <c r="L452" s="3"/>
      <c r="M452" s="3"/>
      <c r="N452" s="3"/>
      <c r="O452" s="3"/>
      <c r="P452" s="3"/>
      <c r="Q452" s="3"/>
      <c r="R452" s="3"/>
      <c r="S452" s="3"/>
      <c r="T452" s="3"/>
      <c r="U452" s="3"/>
      <c r="V452" s="3"/>
      <c r="W452" s="3"/>
      <c r="X452" s="3"/>
      <c r="Y452" s="3"/>
      <c r="Z452" s="3"/>
    </row>
    <row r="453" ht="15.75" customHeight="1">
      <c r="A453" s="68"/>
      <c r="B453" s="69"/>
      <c r="C453" s="69"/>
      <c r="D453" s="69"/>
      <c r="E453" s="69"/>
      <c r="F453" s="69"/>
      <c r="G453" s="69"/>
      <c r="H453" s="1"/>
      <c r="I453" s="3"/>
      <c r="J453" s="3"/>
      <c r="K453" s="3"/>
      <c r="L453" s="3"/>
      <c r="M453" s="3"/>
      <c r="N453" s="3"/>
      <c r="O453" s="3"/>
      <c r="P453" s="3"/>
      <c r="Q453" s="3"/>
      <c r="R453" s="3"/>
      <c r="S453" s="3"/>
      <c r="T453" s="3"/>
      <c r="U453" s="3"/>
      <c r="V453" s="3"/>
      <c r="W453" s="3"/>
      <c r="X453" s="3"/>
      <c r="Y453" s="3"/>
      <c r="Z453" s="3"/>
    </row>
    <row r="454" ht="15.75" customHeight="1">
      <c r="A454" s="68"/>
      <c r="B454" s="69"/>
      <c r="C454" s="69"/>
      <c r="D454" s="69"/>
      <c r="E454" s="69"/>
      <c r="F454" s="69"/>
      <c r="G454" s="69"/>
      <c r="H454" s="1"/>
      <c r="I454" s="3"/>
      <c r="J454" s="3"/>
      <c r="K454" s="3"/>
      <c r="L454" s="3"/>
      <c r="M454" s="3"/>
      <c r="N454" s="3"/>
      <c r="O454" s="3"/>
      <c r="P454" s="3"/>
      <c r="Q454" s="3"/>
      <c r="R454" s="3"/>
      <c r="S454" s="3"/>
      <c r="T454" s="3"/>
      <c r="U454" s="3"/>
      <c r="V454" s="3"/>
      <c r="W454" s="3"/>
      <c r="X454" s="3"/>
      <c r="Y454" s="3"/>
      <c r="Z454" s="3"/>
    </row>
    <row r="455" ht="15.75" customHeight="1">
      <c r="A455" s="68"/>
      <c r="B455" s="69"/>
      <c r="C455" s="69"/>
      <c r="D455" s="69"/>
      <c r="E455" s="69"/>
      <c r="F455" s="69"/>
      <c r="G455" s="69"/>
      <c r="H455" s="1"/>
      <c r="I455" s="3"/>
      <c r="J455" s="3"/>
      <c r="K455" s="3"/>
      <c r="L455" s="3"/>
      <c r="M455" s="3"/>
      <c r="N455" s="3"/>
      <c r="O455" s="3"/>
      <c r="P455" s="3"/>
      <c r="Q455" s="3"/>
      <c r="R455" s="3"/>
      <c r="S455" s="3"/>
      <c r="T455" s="3"/>
      <c r="U455" s="3"/>
      <c r="V455" s="3"/>
      <c r="W455" s="3"/>
      <c r="X455" s="3"/>
      <c r="Y455" s="3"/>
      <c r="Z455" s="3"/>
    </row>
    <row r="456" ht="15.75" customHeight="1">
      <c r="A456" s="68"/>
      <c r="B456" s="69"/>
      <c r="C456" s="69"/>
      <c r="D456" s="69"/>
      <c r="E456" s="69"/>
      <c r="F456" s="69"/>
      <c r="G456" s="69"/>
      <c r="H456" s="1"/>
      <c r="I456" s="3"/>
      <c r="J456" s="3"/>
      <c r="K456" s="3"/>
      <c r="L456" s="3"/>
      <c r="M456" s="3"/>
      <c r="N456" s="3"/>
      <c r="O456" s="3"/>
      <c r="P456" s="3"/>
      <c r="Q456" s="3"/>
      <c r="R456" s="3"/>
      <c r="S456" s="3"/>
      <c r="T456" s="3"/>
      <c r="U456" s="3"/>
      <c r="V456" s="3"/>
      <c r="W456" s="3"/>
      <c r="X456" s="3"/>
      <c r="Y456" s="3"/>
      <c r="Z456" s="3"/>
    </row>
    <row r="457" ht="15.75" customHeight="1">
      <c r="A457" s="68"/>
      <c r="B457" s="69"/>
      <c r="C457" s="69"/>
      <c r="D457" s="69"/>
      <c r="E457" s="69"/>
      <c r="F457" s="69"/>
      <c r="G457" s="69"/>
      <c r="H457" s="1"/>
      <c r="I457" s="3"/>
      <c r="J457" s="3"/>
      <c r="K457" s="3"/>
      <c r="L457" s="3"/>
      <c r="M457" s="3"/>
      <c r="N457" s="3"/>
      <c r="O457" s="3"/>
      <c r="P457" s="3"/>
      <c r="Q457" s="3"/>
      <c r="R457" s="3"/>
      <c r="S457" s="3"/>
      <c r="T457" s="3"/>
      <c r="U457" s="3"/>
      <c r="V457" s="3"/>
      <c r="W457" s="3"/>
      <c r="X457" s="3"/>
      <c r="Y457" s="3"/>
      <c r="Z457" s="3"/>
    </row>
    <row r="458" ht="15.75" customHeight="1">
      <c r="A458" s="68"/>
      <c r="B458" s="69"/>
      <c r="C458" s="69"/>
      <c r="D458" s="69"/>
      <c r="E458" s="69"/>
      <c r="F458" s="69"/>
      <c r="G458" s="69"/>
      <c r="H458" s="1"/>
      <c r="I458" s="3"/>
      <c r="J458" s="3"/>
      <c r="K458" s="3"/>
      <c r="L458" s="3"/>
      <c r="M458" s="3"/>
      <c r="N458" s="3"/>
      <c r="O458" s="3"/>
      <c r="P458" s="3"/>
      <c r="Q458" s="3"/>
      <c r="R458" s="3"/>
      <c r="S458" s="3"/>
      <c r="T458" s="3"/>
      <c r="U458" s="3"/>
      <c r="V458" s="3"/>
      <c r="W458" s="3"/>
      <c r="X458" s="3"/>
      <c r="Y458" s="3"/>
      <c r="Z458" s="3"/>
    </row>
    <row r="459" ht="15.75" customHeight="1">
      <c r="A459" s="68"/>
      <c r="B459" s="69"/>
      <c r="C459" s="69"/>
      <c r="D459" s="69"/>
      <c r="E459" s="69"/>
      <c r="F459" s="69"/>
      <c r="G459" s="69"/>
      <c r="H459" s="1"/>
      <c r="I459" s="3"/>
      <c r="J459" s="3"/>
      <c r="K459" s="3"/>
      <c r="L459" s="3"/>
      <c r="M459" s="3"/>
      <c r="N459" s="3"/>
      <c r="O459" s="3"/>
      <c r="P459" s="3"/>
      <c r="Q459" s="3"/>
      <c r="R459" s="3"/>
      <c r="S459" s="3"/>
      <c r="T459" s="3"/>
      <c r="U459" s="3"/>
      <c r="V459" s="3"/>
      <c r="W459" s="3"/>
      <c r="X459" s="3"/>
      <c r="Y459" s="3"/>
      <c r="Z459" s="3"/>
    </row>
    <row r="460" ht="15.75" customHeight="1">
      <c r="A460" s="68"/>
      <c r="B460" s="69"/>
      <c r="C460" s="69"/>
      <c r="D460" s="69"/>
      <c r="E460" s="69"/>
      <c r="F460" s="69"/>
      <c r="G460" s="69"/>
      <c r="H460" s="1"/>
      <c r="I460" s="3"/>
      <c r="J460" s="3"/>
      <c r="K460" s="3"/>
      <c r="L460" s="3"/>
      <c r="M460" s="3"/>
      <c r="N460" s="3"/>
      <c r="O460" s="3"/>
      <c r="P460" s="3"/>
      <c r="Q460" s="3"/>
      <c r="R460" s="3"/>
      <c r="S460" s="3"/>
      <c r="T460" s="3"/>
      <c r="U460" s="3"/>
      <c r="V460" s="3"/>
      <c r="W460" s="3"/>
      <c r="X460" s="3"/>
      <c r="Y460" s="3"/>
      <c r="Z460" s="3"/>
    </row>
    <row r="461" ht="15.75" customHeight="1">
      <c r="A461" s="68"/>
      <c r="B461" s="69"/>
      <c r="C461" s="69"/>
      <c r="D461" s="69"/>
      <c r="E461" s="69"/>
      <c r="F461" s="69"/>
      <c r="G461" s="69"/>
      <c r="H461" s="1"/>
      <c r="I461" s="3"/>
      <c r="J461" s="3"/>
      <c r="K461" s="3"/>
      <c r="L461" s="3"/>
      <c r="M461" s="3"/>
      <c r="N461" s="3"/>
      <c r="O461" s="3"/>
      <c r="P461" s="3"/>
      <c r="Q461" s="3"/>
      <c r="R461" s="3"/>
      <c r="S461" s="3"/>
      <c r="T461" s="3"/>
      <c r="U461" s="3"/>
      <c r="V461" s="3"/>
      <c r="W461" s="3"/>
      <c r="X461" s="3"/>
      <c r="Y461" s="3"/>
      <c r="Z461" s="3"/>
    </row>
    <row r="462" ht="15.75" customHeight="1">
      <c r="A462" s="68"/>
      <c r="B462" s="69"/>
      <c r="C462" s="69"/>
      <c r="D462" s="69"/>
      <c r="E462" s="69"/>
      <c r="F462" s="69"/>
      <c r="G462" s="69"/>
      <c r="H462" s="1"/>
      <c r="I462" s="3"/>
      <c r="J462" s="3"/>
      <c r="K462" s="3"/>
      <c r="L462" s="3"/>
      <c r="M462" s="3"/>
      <c r="N462" s="3"/>
      <c r="O462" s="3"/>
      <c r="P462" s="3"/>
      <c r="Q462" s="3"/>
      <c r="R462" s="3"/>
      <c r="S462" s="3"/>
      <c r="T462" s="3"/>
      <c r="U462" s="3"/>
      <c r="V462" s="3"/>
      <c r="W462" s="3"/>
      <c r="X462" s="3"/>
      <c r="Y462" s="3"/>
      <c r="Z462" s="3"/>
    </row>
    <row r="463" ht="15.75" customHeight="1">
      <c r="A463" s="68"/>
      <c r="B463" s="69"/>
      <c r="C463" s="69"/>
      <c r="D463" s="69"/>
      <c r="E463" s="69"/>
      <c r="F463" s="69"/>
      <c r="G463" s="69"/>
      <c r="H463" s="1"/>
      <c r="I463" s="3"/>
      <c r="J463" s="3"/>
      <c r="K463" s="3"/>
      <c r="L463" s="3"/>
      <c r="M463" s="3"/>
      <c r="N463" s="3"/>
      <c r="O463" s="3"/>
      <c r="P463" s="3"/>
      <c r="Q463" s="3"/>
      <c r="R463" s="3"/>
      <c r="S463" s="3"/>
      <c r="T463" s="3"/>
      <c r="U463" s="3"/>
      <c r="V463" s="3"/>
      <c r="W463" s="3"/>
      <c r="X463" s="3"/>
      <c r="Y463" s="3"/>
      <c r="Z463" s="3"/>
    </row>
    <row r="464" ht="15.75" customHeight="1">
      <c r="A464" s="68"/>
      <c r="B464" s="69"/>
      <c r="C464" s="69"/>
      <c r="D464" s="69"/>
      <c r="E464" s="69"/>
      <c r="F464" s="69"/>
      <c r="G464" s="69"/>
      <c r="H464" s="1"/>
      <c r="I464" s="3"/>
      <c r="J464" s="3"/>
      <c r="K464" s="3"/>
      <c r="L464" s="3"/>
      <c r="M464" s="3"/>
      <c r="N464" s="3"/>
      <c r="O464" s="3"/>
      <c r="P464" s="3"/>
      <c r="Q464" s="3"/>
      <c r="R464" s="3"/>
      <c r="S464" s="3"/>
      <c r="T464" s="3"/>
      <c r="U464" s="3"/>
      <c r="V464" s="3"/>
      <c r="W464" s="3"/>
      <c r="X464" s="3"/>
      <c r="Y464" s="3"/>
      <c r="Z464" s="3"/>
    </row>
    <row r="465" ht="15.75" customHeight="1">
      <c r="A465" s="68"/>
      <c r="B465" s="69"/>
      <c r="C465" s="69"/>
      <c r="D465" s="69"/>
      <c r="E465" s="69"/>
      <c r="F465" s="69"/>
      <c r="G465" s="69"/>
      <c r="H465" s="1"/>
      <c r="I465" s="3"/>
      <c r="J465" s="3"/>
      <c r="K465" s="3"/>
      <c r="L465" s="3"/>
      <c r="M465" s="3"/>
      <c r="N465" s="3"/>
      <c r="O465" s="3"/>
      <c r="P465" s="3"/>
      <c r="Q465" s="3"/>
      <c r="R465" s="3"/>
      <c r="S465" s="3"/>
      <c r="T465" s="3"/>
      <c r="U465" s="3"/>
      <c r="V465" s="3"/>
      <c r="W465" s="3"/>
      <c r="X465" s="3"/>
      <c r="Y465" s="3"/>
      <c r="Z465" s="3"/>
    </row>
    <row r="466" ht="15.75" customHeight="1">
      <c r="A466" s="68"/>
      <c r="B466" s="69"/>
      <c r="C466" s="69"/>
      <c r="D466" s="69"/>
      <c r="E466" s="69"/>
      <c r="F466" s="69"/>
      <c r="G466" s="69"/>
      <c r="H466" s="1"/>
      <c r="I466" s="3"/>
      <c r="J466" s="3"/>
      <c r="K466" s="3"/>
      <c r="L466" s="3"/>
      <c r="M466" s="3"/>
      <c r="N466" s="3"/>
      <c r="O466" s="3"/>
      <c r="P466" s="3"/>
      <c r="Q466" s="3"/>
      <c r="R466" s="3"/>
      <c r="S466" s="3"/>
      <c r="T466" s="3"/>
      <c r="U466" s="3"/>
      <c r="V466" s="3"/>
      <c r="W466" s="3"/>
      <c r="X466" s="3"/>
      <c r="Y466" s="3"/>
      <c r="Z466" s="3"/>
    </row>
    <row r="467" ht="15.75" customHeight="1">
      <c r="A467" s="68"/>
      <c r="B467" s="69"/>
      <c r="C467" s="69"/>
      <c r="D467" s="69"/>
      <c r="E467" s="69"/>
      <c r="F467" s="69"/>
      <c r="G467" s="69"/>
      <c r="H467" s="1"/>
      <c r="I467" s="3"/>
      <c r="J467" s="3"/>
      <c r="K467" s="3"/>
      <c r="L467" s="3"/>
      <c r="M467" s="3"/>
      <c r="N467" s="3"/>
      <c r="O467" s="3"/>
      <c r="P467" s="3"/>
      <c r="Q467" s="3"/>
      <c r="R467" s="3"/>
      <c r="S467" s="3"/>
      <c r="T467" s="3"/>
      <c r="U467" s="3"/>
      <c r="V467" s="3"/>
      <c r="W467" s="3"/>
      <c r="X467" s="3"/>
      <c r="Y467" s="3"/>
      <c r="Z467" s="3"/>
    </row>
    <row r="468" ht="15.75" customHeight="1">
      <c r="A468" s="68"/>
      <c r="B468" s="69"/>
      <c r="C468" s="69"/>
      <c r="D468" s="69"/>
      <c r="E468" s="69"/>
      <c r="F468" s="69"/>
      <c r="G468" s="69"/>
      <c r="H468" s="1"/>
      <c r="I468" s="3"/>
      <c r="J468" s="3"/>
      <c r="K468" s="3"/>
      <c r="L468" s="3"/>
      <c r="M468" s="3"/>
      <c r="N468" s="3"/>
      <c r="O468" s="3"/>
      <c r="P468" s="3"/>
      <c r="Q468" s="3"/>
      <c r="R468" s="3"/>
      <c r="S468" s="3"/>
      <c r="T468" s="3"/>
      <c r="U468" s="3"/>
      <c r="V468" s="3"/>
      <c r="W468" s="3"/>
      <c r="X468" s="3"/>
      <c r="Y468" s="3"/>
      <c r="Z468" s="3"/>
    </row>
    <row r="469" ht="15.75" customHeight="1">
      <c r="A469" s="68"/>
      <c r="B469" s="69"/>
      <c r="C469" s="69"/>
      <c r="D469" s="69"/>
      <c r="E469" s="69"/>
      <c r="F469" s="69"/>
      <c r="G469" s="69"/>
      <c r="H469" s="1"/>
      <c r="I469" s="3"/>
      <c r="J469" s="3"/>
      <c r="K469" s="3"/>
      <c r="L469" s="3"/>
      <c r="M469" s="3"/>
      <c r="N469" s="3"/>
      <c r="O469" s="3"/>
      <c r="P469" s="3"/>
      <c r="Q469" s="3"/>
      <c r="R469" s="3"/>
      <c r="S469" s="3"/>
      <c r="T469" s="3"/>
      <c r="U469" s="3"/>
      <c r="V469" s="3"/>
      <c r="W469" s="3"/>
      <c r="X469" s="3"/>
      <c r="Y469" s="3"/>
      <c r="Z469" s="3"/>
    </row>
    <row r="470" ht="15.75" customHeight="1">
      <c r="A470" s="68"/>
      <c r="B470" s="69"/>
      <c r="C470" s="69"/>
      <c r="D470" s="69"/>
      <c r="E470" s="69"/>
      <c r="F470" s="69"/>
      <c r="G470" s="69"/>
      <c r="H470" s="1"/>
      <c r="I470" s="3"/>
      <c r="J470" s="3"/>
      <c r="K470" s="3"/>
      <c r="L470" s="3"/>
      <c r="M470" s="3"/>
      <c r="N470" s="3"/>
      <c r="O470" s="3"/>
      <c r="P470" s="3"/>
      <c r="Q470" s="3"/>
      <c r="R470" s="3"/>
      <c r="S470" s="3"/>
      <c r="T470" s="3"/>
      <c r="U470" s="3"/>
      <c r="V470" s="3"/>
      <c r="W470" s="3"/>
      <c r="X470" s="3"/>
      <c r="Y470" s="3"/>
      <c r="Z470" s="3"/>
    </row>
    <row r="471" ht="15.75" customHeight="1">
      <c r="A471" s="68"/>
      <c r="B471" s="69"/>
      <c r="C471" s="69"/>
      <c r="D471" s="69"/>
      <c r="E471" s="69"/>
      <c r="F471" s="69"/>
      <c r="G471" s="69"/>
      <c r="H471" s="1"/>
      <c r="I471" s="3"/>
      <c r="J471" s="3"/>
      <c r="K471" s="3"/>
      <c r="L471" s="3"/>
      <c r="M471" s="3"/>
      <c r="N471" s="3"/>
      <c r="O471" s="3"/>
      <c r="P471" s="3"/>
      <c r="Q471" s="3"/>
      <c r="R471" s="3"/>
      <c r="S471" s="3"/>
      <c r="T471" s="3"/>
      <c r="U471" s="3"/>
      <c r="V471" s="3"/>
      <c r="W471" s="3"/>
      <c r="X471" s="3"/>
      <c r="Y471" s="3"/>
      <c r="Z471" s="3"/>
    </row>
    <row r="472" ht="15.75" customHeight="1">
      <c r="A472" s="68"/>
      <c r="B472" s="69"/>
      <c r="C472" s="69"/>
      <c r="D472" s="69"/>
      <c r="E472" s="69"/>
      <c r="F472" s="69"/>
      <c r="G472" s="69"/>
      <c r="H472" s="1"/>
      <c r="I472" s="3"/>
      <c r="J472" s="3"/>
      <c r="K472" s="3"/>
      <c r="L472" s="3"/>
      <c r="M472" s="3"/>
      <c r="N472" s="3"/>
      <c r="O472" s="3"/>
      <c r="P472" s="3"/>
      <c r="Q472" s="3"/>
      <c r="R472" s="3"/>
      <c r="S472" s="3"/>
      <c r="T472" s="3"/>
      <c r="U472" s="3"/>
      <c r="V472" s="3"/>
      <c r="W472" s="3"/>
      <c r="X472" s="3"/>
      <c r="Y472" s="3"/>
      <c r="Z472" s="3"/>
    </row>
    <row r="473" ht="15.75" customHeight="1">
      <c r="A473" s="68"/>
      <c r="B473" s="69"/>
      <c r="C473" s="69"/>
      <c r="D473" s="69"/>
      <c r="E473" s="69"/>
      <c r="F473" s="69"/>
      <c r="G473" s="69"/>
      <c r="H473" s="1"/>
      <c r="I473" s="3"/>
      <c r="J473" s="3"/>
      <c r="K473" s="3"/>
      <c r="L473" s="3"/>
      <c r="M473" s="3"/>
      <c r="N473" s="3"/>
      <c r="O473" s="3"/>
      <c r="P473" s="3"/>
      <c r="Q473" s="3"/>
      <c r="R473" s="3"/>
      <c r="S473" s="3"/>
      <c r="T473" s="3"/>
      <c r="U473" s="3"/>
      <c r="V473" s="3"/>
      <c r="W473" s="3"/>
      <c r="X473" s="3"/>
      <c r="Y473" s="3"/>
      <c r="Z473" s="3"/>
    </row>
    <row r="474" ht="15.75" customHeight="1">
      <c r="A474" s="68"/>
      <c r="B474" s="69"/>
      <c r="C474" s="69"/>
      <c r="D474" s="69"/>
      <c r="E474" s="69"/>
      <c r="F474" s="69"/>
      <c r="G474" s="69"/>
      <c r="H474" s="1"/>
      <c r="I474" s="3"/>
      <c r="J474" s="3"/>
      <c r="K474" s="3"/>
      <c r="L474" s="3"/>
      <c r="M474" s="3"/>
      <c r="N474" s="3"/>
      <c r="O474" s="3"/>
      <c r="P474" s="3"/>
      <c r="Q474" s="3"/>
      <c r="R474" s="3"/>
      <c r="S474" s="3"/>
      <c r="T474" s="3"/>
      <c r="U474" s="3"/>
      <c r="V474" s="3"/>
      <c r="W474" s="3"/>
      <c r="X474" s="3"/>
      <c r="Y474" s="3"/>
      <c r="Z474" s="3"/>
    </row>
    <row r="475" ht="15.75" customHeight="1">
      <c r="A475" s="68"/>
      <c r="B475" s="69"/>
      <c r="C475" s="69"/>
      <c r="D475" s="69"/>
      <c r="E475" s="69"/>
      <c r="F475" s="69"/>
      <c r="G475" s="69"/>
      <c r="H475" s="1"/>
      <c r="I475" s="3"/>
      <c r="J475" s="3"/>
      <c r="K475" s="3"/>
      <c r="L475" s="3"/>
      <c r="M475" s="3"/>
      <c r="N475" s="3"/>
      <c r="O475" s="3"/>
      <c r="P475" s="3"/>
      <c r="Q475" s="3"/>
      <c r="R475" s="3"/>
      <c r="S475" s="3"/>
      <c r="T475" s="3"/>
      <c r="U475" s="3"/>
      <c r="V475" s="3"/>
      <c r="W475" s="3"/>
      <c r="X475" s="3"/>
      <c r="Y475" s="3"/>
      <c r="Z475" s="3"/>
    </row>
    <row r="476" ht="15.75" customHeight="1">
      <c r="A476" s="68"/>
      <c r="B476" s="69"/>
      <c r="C476" s="69"/>
      <c r="D476" s="69"/>
      <c r="E476" s="69"/>
      <c r="F476" s="69"/>
      <c r="G476" s="69"/>
      <c r="H476" s="1"/>
      <c r="I476" s="3"/>
      <c r="J476" s="3"/>
      <c r="K476" s="3"/>
      <c r="L476" s="3"/>
      <c r="M476" s="3"/>
      <c r="N476" s="3"/>
      <c r="O476" s="3"/>
      <c r="P476" s="3"/>
      <c r="Q476" s="3"/>
      <c r="R476" s="3"/>
      <c r="S476" s="3"/>
      <c r="T476" s="3"/>
      <c r="U476" s="3"/>
      <c r="V476" s="3"/>
      <c r="W476" s="3"/>
      <c r="X476" s="3"/>
      <c r="Y476" s="3"/>
      <c r="Z476" s="3"/>
    </row>
    <row r="477" ht="15.75" customHeight="1">
      <c r="A477" s="68"/>
      <c r="B477" s="69"/>
      <c r="C477" s="69"/>
      <c r="D477" s="69"/>
      <c r="E477" s="69"/>
      <c r="F477" s="69"/>
      <c r="G477" s="69"/>
      <c r="H477" s="1"/>
      <c r="I477" s="3"/>
      <c r="J477" s="3"/>
      <c r="K477" s="3"/>
      <c r="L477" s="3"/>
      <c r="M477" s="3"/>
      <c r="N477" s="3"/>
      <c r="O477" s="3"/>
      <c r="P477" s="3"/>
      <c r="Q477" s="3"/>
      <c r="R477" s="3"/>
      <c r="S477" s="3"/>
      <c r="T477" s="3"/>
      <c r="U477" s="3"/>
      <c r="V477" s="3"/>
      <c r="W477" s="3"/>
      <c r="X477" s="3"/>
      <c r="Y477" s="3"/>
      <c r="Z477" s="3"/>
    </row>
    <row r="478" ht="15.75" customHeight="1">
      <c r="A478" s="68"/>
      <c r="B478" s="69"/>
      <c r="C478" s="69"/>
      <c r="D478" s="69"/>
      <c r="E478" s="69"/>
      <c r="F478" s="69"/>
      <c r="G478" s="69"/>
      <c r="H478" s="1"/>
      <c r="I478" s="3"/>
      <c r="J478" s="3"/>
      <c r="K478" s="3"/>
      <c r="L478" s="3"/>
      <c r="M478" s="3"/>
      <c r="N478" s="3"/>
      <c r="O478" s="3"/>
      <c r="P478" s="3"/>
      <c r="Q478" s="3"/>
      <c r="R478" s="3"/>
      <c r="S478" s="3"/>
      <c r="T478" s="3"/>
      <c r="U478" s="3"/>
      <c r="V478" s="3"/>
      <c r="W478" s="3"/>
      <c r="X478" s="3"/>
      <c r="Y478" s="3"/>
      <c r="Z478" s="3"/>
    </row>
    <row r="479" ht="15.75" customHeight="1">
      <c r="A479" s="68"/>
      <c r="B479" s="69"/>
      <c r="C479" s="69"/>
      <c r="D479" s="69"/>
      <c r="E479" s="69"/>
      <c r="F479" s="69"/>
      <c r="G479" s="69"/>
      <c r="H479" s="1"/>
      <c r="I479" s="3"/>
      <c r="J479" s="3"/>
      <c r="K479" s="3"/>
      <c r="L479" s="3"/>
      <c r="M479" s="3"/>
      <c r="N479" s="3"/>
      <c r="O479" s="3"/>
      <c r="P479" s="3"/>
      <c r="Q479" s="3"/>
      <c r="R479" s="3"/>
      <c r="S479" s="3"/>
      <c r="T479" s="3"/>
      <c r="U479" s="3"/>
      <c r="V479" s="3"/>
      <c r="W479" s="3"/>
      <c r="X479" s="3"/>
      <c r="Y479" s="3"/>
      <c r="Z479" s="3"/>
    </row>
    <row r="480" ht="15.75" customHeight="1">
      <c r="A480" s="68"/>
      <c r="B480" s="69"/>
      <c r="C480" s="69"/>
      <c r="D480" s="69"/>
      <c r="E480" s="69"/>
      <c r="F480" s="69"/>
      <c r="G480" s="69"/>
      <c r="H480" s="1"/>
      <c r="I480" s="3"/>
      <c r="J480" s="3"/>
      <c r="K480" s="3"/>
      <c r="L480" s="3"/>
      <c r="M480" s="3"/>
      <c r="N480" s="3"/>
      <c r="O480" s="3"/>
      <c r="P480" s="3"/>
      <c r="Q480" s="3"/>
      <c r="R480" s="3"/>
      <c r="S480" s="3"/>
      <c r="T480" s="3"/>
      <c r="U480" s="3"/>
      <c r="V480" s="3"/>
      <c r="W480" s="3"/>
      <c r="X480" s="3"/>
      <c r="Y480" s="3"/>
      <c r="Z480" s="3"/>
    </row>
    <row r="481" ht="15.75" customHeight="1">
      <c r="A481" s="68"/>
      <c r="B481" s="69"/>
      <c r="C481" s="69"/>
      <c r="D481" s="69"/>
      <c r="E481" s="69"/>
      <c r="F481" s="69"/>
      <c r="G481" s="69"/>
      <c r="H481" s="1"/>
      <c r="I481" s="3"/>
      <c r="J481" s="3"/>
      <c r="K481" s="3"/>
      <c r="L481" s="3"/>
      <c r="M481" s="3"/>
      <c r="N481" s="3"/>
      <c r="O481" s="3"/>
      <c r="P481" s="3"/>
      <c r="Q481" s="3"/>
      <c r="R481" s="3"/>
      <c r="S481" s="3"/>
      <c r="T481" s="3"/>
      <c r="U481" s="3"/>
      <c r="V481" s="3"/>
      <c r="W481" s="3"/>
      <c r="X481" s="3"/>
      <c r="Y481" s="3"/>
      <c r="Z481" s="3"/>
    </row>
    <row r="482" ht="15.75" customHeight="1">
      <c r="A482" s="68"/>
      <c r="B482" s="69"/>
      <c r="C482" s="69"/>
      <c r="D482" s="69"/>
      <c r="E482" s="69"/>
      <c r="F482" s="69"/>
      <c r="G482" s="69"/>
      <c r="H482" s="1"/>
      <c r="I482" s="3"/>
      <c r="J482" s="3"/>
      <c r="K482" s="3"/>
      <c r="L482" s="3"/>
      <c r="M482" s="3"/>
      <c r="N482" s="3"/>
      <c r="O482" s="3"/>
      <c r="P482" s="3"/>
      <c r="Q482" s="3"/>
      <c r="R482" s="3"/>
      <c r="S482" s="3"/>
      <c r="T482" s="3"/>
      <c r="U482" s="3"/>
      <c r="V482" s="3"/>
      <c r="W482" s="3"/>
      <c r="X482" s="3"/>
      <c r="Y482" s="3"/>
      <c r="Z482" s="3"/>
    </row>
    <row r="483" ht="15.75" customHeight="1">
      <c r="A483" s="68"/>
      <c r="B483" s="69"/>
      <c r="C483" s="69"/>
      <c r="D483" s="69"/>
      <c r="E483" s="69"/>
      <c r="F483" s="69"/>
      <c r="G483" s="69"/>
      <c r="H483" s="1"/>
      <c r="I483" s="3"/>
      <c r="J483" s="3"/>
      <c r="K483" s="3"/>
      <c r="L483" s="3"/>
      <c r="M483" s="3"/>
      <c r="N483" s="3"/>
      <c r="O483" s="3"/>
      <c r="P483" s="3"/>
      <c r="Q483" s="3"/>
      <c r="R483" s="3"/>
      <c r="S483" s="3"/>
      <c r="T483" s="3"/>
      <c r="U483" s="3"/>
      <c r="V483" s="3"/>
      <c r="W483" s="3"/>
      <c r="X483" s="3"/>
      <c r="Y483" s="3"/>
      <c r="Z483" s="3"/>
    </row>
    <row r="484" ht="15.75" customHeight="1">
      <c r="A484" s="68"/>
      <c r="B484" s="69"/>
      <c r="C484" s="69"/>
      <c r="D484" s="69"/>
      <c r="E484" s="69"/>
      <c r="F484" s="69"/>
      <c r="G484" s="69"/>
      <c r="H484" s="1"/>
      <c r="I484" s="3"/>
      <c r="J484" s="3"/>
      <c r="K484" s="3"/>
      <c r="L484" s="3"/>
      <c r="M484" s="3"/>
      <c r="N484" s="3"/>
      <c r="O484" s="3"/>
      <c r="P484" s="3"/>
      <c r="Q484" s="3"/>
      <c r="R484" s="3"/>
      <c r="S484" s="3"/>
      <c r="T484" s="3"/>
      <c r="U484" s="3"/>
      <c r="V484" s="3"/>
      <c r="W484" s="3"/>
      <c r="X484" s="3"/>
      <c r="Y484" s="3"/>
      <c r="Z484" s="3"/>
    </row>
    <row r="485" ht="15.75" customHeight="1">
      <c r="A485" s="68"/>
      <c r="B485" s="69"/>
      <c r="C485" s="69"/>
      <c r="D485" s="69"/>
      <c r="E485" s="69"/>
      <c r="F485" s="69"/>
      <c r="G485" s="69"/>
      <c r="H485" s="1"/>
      <c r="I485" s="3"/>
      <c r="J485" s="3"/>
      <c r="K485" s="3"/>
      <c r="L485" s="3"/>
      <c r="M485" s="3"/>
      <c r="N485" s="3"/>
      <c r="O485" s="3"/>
      <c r="P485" s="3"/>
      <c r="Q485" s="3"/>
      <c r="R485" s="3"/>
      <c r="S485" s="3"/>
      <c r="T485" s="3"/>
      <c r="U485" s="3"/>
      <c r="V485" s="3"/>
      <c r="W485" s="3"/>
      <c r="X485" s="3"/>
      <c r="Y485" s="3"/>
      <c r="Z485" s="3"/>
    </row>
    <row r="486" ht="15.75" customHeight="1">
      <c r="A486" s="68"/>
      <c r="B486" s="69"/>
      <c r="C486" s="69"/>
      <c r="D486" s="69"/>
      <c r="E486" s="69"/>
      <c r="F486" s="69"/>
      <c r="G486" s="69"/>
      <c r="H486" s="1"/>
      <c r="I486" s="3"/>
      <c r="J486" s="3"/>
      <c r="K486" s="3"/>
      <c r="L486" s="3"/>
      <c r="M486" s="3"/>
      <c r="N486" s="3"/>
      <c r="O486" s="3"/>
      <c r="P486" s="3"/>
      <c r="Q486" s="3"/>
      <c r="R486" s="3"/>
      <c r="S486" s="3"/>
      <c r="T486" s="3"/>
      <c r="U486" s="3"/>
      <c r="V486" s="3"/>
      <c r="W486" s="3"/>
      <c r="X486" s="3"/>
      <c r="Y486" s="3"/>
      <c r="Z486" s="3"/>
    </row>
    <row r="487" ht="15.75" customHeight="1">
      <c r="A487" s="68"/>
      <c r="B487" s="69"/>
      <c r="C487" s="69"/>
      <c r="D487" s="69"/>
      <c r="E487" s="69"/>
      <c r="F487" s="69"/>
      <c r="G487" s="69"/>
      <c r="H487" s="1"/>
      <c r="I487" s="3"/>
      <c r="J487" s="3"/>
      <c r="K487" s="3"/>
      <c r="L487" s="3"/>
      <c r="M487" s="3"/>
      <c r="N487" s="3"/>
      <c r="O487" s="3"/>
      <c r="P487" s="3"/>
      <c r="Q487" s="3"/>
      <c r="R487" s="3"/>
      <c r="S487" s="3"/>
      <c r="T487" s="3"/>
      <c r="U487" s="3"/>
      <c r="V487" s="3"/>
      <c r="W487" s="3"/>
      <c r="X487" s="3"/>
      <c r="Y487" s="3"/>
      <c r="Z487" s="3"/>
    </row>
    <row r="488" ht="15.75" customHeight="1">
      <c r="A488" s="68"/>
      <c r="B488" s="69"/>
      <c r="C488" s="69"/>
      <c r="D488" s="69"/>
      <c r="E488" s="69"/>
      <c r="F488" s="69"/>
      <c r="G488" s="69"/>
      <c r="H488" s="1"/>
      <c r="I488" s="3"/>
      <c r="J488" s="3"/>
      <c r="K488" s="3"/>
      <c r="L488" s="3"/>
      <c r="M488" s="3"/>
      <c r="N488" s="3"/>
      <c r="O488" s="3"/>
      <c r="P488" s="3"/>
      <c r="Q488" s="3"/>
      <c r="R488" s="3"/>
      <c r="S488" s="3"/>
      <c r="T488" s="3"/>
      <c r="U488" s="3"/>
      <c r="V488" s="3"/>
      <c r="W488" s="3"/>
      <c r="X488" s="3"/>
      <c r="Y488" s="3"/>
      <c r="Z488" s="3"/>
    </row>
    <row r="489" ht="15.75" customHeight="1">
      <c r="A489" s="68"/>
      <c r="B489" s="69"/>
      <c r="C489" s="69"/>
      <c r="D489" s="69"/>
      <c r="E489" s="69"/>
      <c r="F489" s="69"/>
      <c r="G489" s="69"/>
      <c r="H489" s="1"/>
      <c r="I489" s="3"/>
      <c r="J489" s="3"/>
      <c r="K489" s="3"/>
      <c r="L489" s="3"/>
      <c r="M489" s="3"/>
      <c r="N489" s="3"/>
      <c r="O489" s="3"/>
      <c r="P489" s="3"/>
      <c r="Q489" s="3"/>
      <c r="R489" s="3"/>
      <c r="S489" s="3"/>
      <c r="T489" s="3"/>
      <c r="U489" s="3"/>
      <c r="V489" s="3"/>
      <c r="W489" s="3"/>
      <c r="X489" s="3"/>
      <c r="Y489" s="3"/>
      <c r="Z489" s="3"/>
    </row>
    <row r="490" ht="15.75" customHeight="1">
      <c r="A490" s="68"/>
      <c r="B490" s="69"/>
      <c r="C490" s="69"/>
      <c r="D490" s="69"/>
      <c r="E490" s="69"/>
      <c r="F490" s="69"/>
      <c r="G490" s="69"/>
      <c r="H490" s="1"/>
      <c r="I490" s="3"/>
      <c r="J490" s="3"/>
      <c r="K490" s="3"/>
      <c r="L490" s="3"/>
      <c r="M490" s="3"/>
      <c r="N490" s="3"/>
      <c r="O490" s="3"/>
      <c r="P490" s="3"/>
      <c r="Q490" s="3"/>
      <c r="R490" s="3"/>
      <c r="S490" s="3"/>
      <c r="T490" s="3"/>
      <c r="U490" s="3"/>
      <c r="V490" s="3"/>
      <c r="W490" s="3"/>
      <c r="X490" s="3"/>
      <c r="Y490" s="3"/>
      <c r="Z490" s="3"/>
    </row>
    <row r="491" ht="15.75" customHeight="1">
      <c r="A491" s="68"/>
      <c r="B491" s="69"/>
      <c r="C491" s="69"/>
      <c r="D491" s="69"/>
      <c r="E491" s="69"/>
      <c r="F491" s="69"/>
      <c r="G491" s="69"/>
      <c r="H491" s="1"/>
      <c r="I491" s="3"/>
      <c r="J491" s="3"/>
      <c r="K491" s="3"/>
      <c r="L491" s="3"/>
      <c r="M491" s="3"/>
      <c r="N491" s="3"/>
      <c r="O491" s="3"/>
      <c r="P491" s="3"/>
      <c r="Q491" s="3"/>
      <c r="R491" s="3"/>
      <c r="S491" s="3"/>
      <c r="T491" s="3"/>
      <c r="U491" s="3"/>
      <c r="V491" s="3"/>
      <c r="W491" s="3"/>
      <c r="X491" s="3"/>
      <c r="Y491" s="3"/>
      <c r="Z491" s="3"/>
    </row>
    <row r="492" ht="15.75" customHeight="1">
      <c r="A492" s="68"/>
      <c r="B492" s="69"/>
      <c r="C492" s="69"/>
      <c r="D492" s="69"/>
      <c r="E492" s="69"/>
      <c r="F492" s="69"/>
      <c r="G492" s="69"/>
      <c r="H492" s="1"/>
      <c r="I492" s="3"/>
      <c r="J492" s="3"/>
      <c r="K492" s="3"/>
      <c r="L492" s="3"/>
      <c r="M492" s="3"/>
      <c r="N492" s="3"/>
      <c r="O492" s="3"/>
      <c r="P492" s="3"/>
      <c r="Q492" s="3"/>
      <c r="R492" s="3"/>
      <c r="S492" s="3"/>
      <c r="T492" s="3"/>
      <c r="U492" s="3"/>
      <c r="V492" s="3"/>
      <c r="W492" s="3"/>
      <c r="X492" s="3"/>
      <c r="Y492" s="3"/>
      <c r="Z492" s="3"/>
    </row>
    <row r="493" ht="15.75" customHeight="1">
      <c r="A493" s="68"/>
      <c r="B493" s="69"/>
      <c r="C493" s="69"/>
      <c r="D493" s="69"/>
      <c r="E493" s="69"/>
      <c r="F493" s="69"/>
      <c r="G493" s="69"/>
      <c r="H493" s="1"/>
      <c r="I493" s="3"/>
      <c r="J493" s="3"/>
      <c r="K493" s="3"/>
      <c r="L493" s="3"/>
      <c r="M493" s="3"/>
      <c r="N493" s="3"/>
      <c r="O493" s="3"/>
      <c r="P493" s="3"/>
      <c r="Q493" s="3"/>
      <c r="R493" s="3"/>
      <c r="S493" s="3"/>
      <c r="T493" s="3"/>
      <c r="U493" s="3"/>
      <c r="V493" s="3"/>
      <c r="W493" s="3"/>
      <c r="X493" s="3"/>
      <c r="Y493" s="3"/>
      <c r="Z493" s="3"/>
    </row>
    <row r="494" ht="15.75" customHeight="1">
      <c r="A494" s="68"/>
      <c r="B494" s="69"/>
      <c r="C494" s="69"/>
      <c r="D494" s="69"/>
      <c r="E494" s="69"/>
      <c r="F494" s="69"/>
      <c r="G494" s="69"/>
      <c r="H494" s="1"/>
      <c r="I494" s="3"/>
      <c r="J494" s="3"/>
      <c r="K494" s="3"/>
      <c r="L494" s="3"/>
      <c r="M494" s="3"/>
      <c r="N494" s="3"/>
      <c r="O494" s="3"/>
      <c r="P494" s="3"/>
      <c r="Q494" s="3"/>
      <c r="R494" s="3"/>
      <c r="S494" s="3"/>
      <c r="T494" s="3"/>
      <c r="U494" s="3"/>
      <c r="V494" s="3"/>
      <c r="W494" s="3"/>
      <c r="X494" s="3"/>
      <c r="Y494" s="3"/>
      <c r="Z494" s="3"/>
    </row>
    <row r="495" ht="15.75" customHeight="1">
      <c r="A495" s="68"/>
      <c r="B495" s="69"/>
      <c r="C495" s="69"/>
      <c r="D495" s="69"/>
      <c r="E495" s="69"/>
      <c r="F495" s="69"/>
      <c r="G495" s="69"/>
      <c r="H495" s="1"/>
      <c r="I495" s="3"/>
      <c r="J495" s="3"/>
      <c r="K495" s="3"/>
      <c r="L495" s="3"/>
      <c r="M495" s="3"/>
      <c r="N495" s="3"/>
      <c r="O495" s="3"/>
      <c r="P495" s="3"/>
      <c r="Q495" s="3"/>
      <c r="R495" s="3"/>
      <c r="S495" s="3"/>
      <c r="T495" s="3"/>
      <c r="U495" s="3"/>
      <c r="V495" s="3"/>
      <c r="W495" s="3"/>
      <c r="X495" s="3"/>
      <c r="Y495" s="3"/>
      <c r="Z495" s="3"/>
    </row>
    <row r="496" ht="15.75" customHeight="1">
      <c r="A496" s="68"/>
      <c r="B496" s="69"/>
      <c r="C496" s="69"/>
      <c r="D496" s="69"/>
      <c r="E496" s="69"/>
      <c r="F496" s="69"/>
      <c r="G496" s="69"/>
      <c r="H496" s="1"/>
      <c r="I496" s="3"/>
      <c r="J496" s="3"/>
      <c r="K496" s="3"/>
      <c r="L496" s="3"/>
      <c r="M496" s="3"/>
      <c r="N496" s="3"/>
      <c r="O496" s="3"/>
      <c r="P496" s="3"/>
      <c r="Q496" s="3"/>
      <c r="R496" s="3"/>
      <c r="S496" s="3"/>
      <c r="T496" s="3"/>
      <c r="U496" s="3"/>
      <c r="V496" s="3"/>
      <c r="W496" s="3"/>
      <c r="X496" s="3"/>
      <c r="Y496" s="3"/>
      <c r="Z496" s="3"/>
    </row>
    <row r="497" ht="15.75" customHeight="1">
      <c r="A497" s="68"/>
      <c r="B497" s="69"/>
      <c r="C497" s="69"/>
      <c r="D497" s="69"/>
      <c r="E497" s="69"/>
      <c r="F497" s="69"/>
      <c r="G497" s="69"/>
      <c r="H497" s="1"/>
      <c r="I497" s="3"/>
      <c r="J497" s="3"/>
      <c r="K497" s="3"/>
      <c r="L497" s="3"/>
      <c r="M497" s="3"/>
      <c r="N497" s="3"/>
      <c r="O497" s="3"/>
      <c r="P497" s="3"/>
      <c r="Q497" s="3"/>
      <c r="R497" s="3"/>
      <c r="S497" s="3"/>
      <c r="T497" s="3"/>
      <c r="U497" s="3"/>
      <c r="V497" s="3"/>
      <c r="W497" s="3"/>
      <c r="X497" s="3"/>
      <c r="Y497" s="3"/>
      <c r="Z497" s="3"/>
    </row>
    <row r="498" ht="15.75" customHeight="1">
      <c r="A498" s="68"/>
      <c r="B498" s="69"/>
      <c r="C498" s="69"/>
      <c r="D498" s="69"/>
      <c r="E498" s="69"/>
      <c r="F498" s="69"/>
      <c r="G498" s="69"/>
      <c r="H498" s="1"/>
      <c r="I498" s="3"/>
      <c r="J498" s="3"/>
      <c r="K498" s="3"/>
      <c r="L498" s="3"/>
      <c r="M498" s="3"/>
      <c r="N498" s="3"/>
      <c r="O498" s="3"/>
      <c r="P498" s="3"/>
      <c r="Q498" s="3"/>
      <c r="R498" s="3"/>
      <c r="S498" s="3"/>
      <c r="T498" s="3"/>
      <c r="U498" s="3"/>
      <c r="V498" s="3"/>
      <c r="W498" s="3"/>
      <c r="X498" s="3"/>
      <c r="Y498" s="3"/>
      <c r="Z498" s="3"/>
    </row>
    <row r="499" ht="15.75" customHeight="1">
      <c r="A499" s="68"/>
      <c r="B499" s="69"/>
      <c r="C499" s="69"/>
      <c r="D499" s="69"/>
      <c r="E499" s="69"/>
      <c r="F499" s="69"/>
      <c r="G499" s="69"/>
      <c r="H499" s="1"/>
      <c r="I499" s="3"/>
      <c r="J499" s="3"/>
      <c r="K499" s="3"/>
      <c r="L499" s="3"/>
      <c r="M499" s="3"/>
      <c r="N499" s="3"/>
      <c r="O499" s="3"/>
      <c r="P499" s="3"/>
      <c r="Q499" s="3"/>
      <c r="R499" s="3"/>
      <c r="S499" s="3"/>
      <c r="T499" s="3"/>
      <c r="U499" s="3"/>
      <c r="V499" s="3"/>
      <c r="W499" s="3"/>
      <c r="X499" s="3"/>
      <c r="Y499" s="3"/>
      <c r="Z499" s="3"/>
    </row>
    <row r="500" ht="15.75" customHeight="1">
      <c r="A500" s="68"/>
      <c r="B500" s="69"/>
      <c r="C500" s="69"/>
      <c r="D500" s="69"/>
      <c r="E500" s="69"/>
      <c r="F500" s="69"/>
      <c r="G500" s="69"/>
      <c r="H500" s="1"/>
      <c r="I500" s="3"/>
      <c r="J500" s="3"/>
      <c r="K500" s="3"/>
      <c r="L500" s="3"/>
      <c r="M500" s="3"/>
      <c r="N500" s="3"/>
      <c r="O500" s="3"/>
      <c r="P500" s="3"/>
      <c r="Q500" s="3"/>
      <c r="R500" s="3"/>
      <c r="S500" s="3"/>
      <c r="T500" s="3"/>
      <c r="U500" s="3"/>
      <c r="V500" s="3"/>
      <c r="W500" s="3"/>
      <c r="X500" s="3"/>
      <c r="Y500" s="3"/>
      <c r="Z500" s="3"/>
    </row>
    <row r="501" ht="15.75" customHeight="1">
      <c r="A501" s="68"/>
      <c r="B501" s="69"/>
      <c r="C501" s="69"/>
      <c r="D501" s="69"/>
      <c r="E501" s="69"/>
      <c r="F501" s="69"/>
      <c r="G501" s="69"/>
      <c r="H501" s="1"/>
      <c r="I501" s="3"/>
      <c r="J501" s="3"/>
      <c r="K501" s="3"/>
      <c r="L501" s="3"/>
      <c r="M501" s="3"/>
      <c r="N501" s="3"/>
      <c r="O501" s="3"/>
      <c r="P501" s="3"/>
      <c r="Q501" s="3"/>
      <c r="R501" s="3"/>
      <c r="S501" s="3"/>
      <c r="T501" s="3"/>
      <c r="U501" s="3"/>
      <c r="V501" s="3"/>
      <c r="W501" s="3"/>
      <c r="X501" s="3"/>
      <c r="Y501" s="3"/>
      <c r="Z501" s="3"/>
    </row>
    <row r="502" ht="15.75" customHeight="1">
      <c r="A502" s="68"/>
      <c r="B502" s="69"/>
      <c r="C502" s="69"/>
      <c r="D502" s="69"/>
      <c r="E502" s="69"/>
      <c r="F502" s="69"/>
      <c r="G502" s="69"/>
      <c r="H502" s="1"/>
      <c r="I502" s="3"/>
      <c r="J502" s="3"/>
      <c r="K502" s="3"/>
      <c r="L502" s="3"/>
      <c r="M502" s="3"/>
      <c r="N502" s="3"/>
      <c r="O502" s="3"/>
      <c r="P502" s="3"/>
      <c r="Q502" s="3"/>
      <c r="R502" s="3"/>
      <c r="S502" s="3"/>
      <c r="T502" s="3"/>
      <c r="U502" s="3"/>
      <c r="V502" s="3"/>
      <c r="W502" s="3"/>
      <c r="X502" s="3"/>
      <c r="Y502" s="3"/>
      <c r="Z502" s="3"/>
    </row>
    <row r="503" ht="15.75" customHeight="1">
      <c r="A503" s="68"/>
      <c r="B503" s="69"/>
      <c r="C503" s="69"/>
      <c r="D503" s="69"/>
      <c r="E503" s="69"/>
      <c r="F503" s="69"/>
      <c r="G503" s="69"/>
      <c r="H503" s="1"/>
      <c r="I503" s="3"/>
      <c r="J503" s="3"/>
      <c r="K503" s="3"/>
      <c r="L503" s="3"/>
      <c r="M503" s="3"/>
      <c r="N503" s="3"/>
      <c r="O503" s="3"/>
      <c r="P503" s="3"/>
      <c r="Q503" s="3"/>
      <c r="R503" s="3"/>
      <c r="S503" s="3"/>
      <c r="T503" s="3"/>
      <c r="U503" s="3"/>
      <c r="V503" s="3"/>
      <c r="W503" s="3"/>
      <c r="X503" s="3"/>
      <c r="Y503" s="3"/>
      <c r="Z503" s="3"/>
    </row>
    <row r="504" ht="15.75" customHeight="1">
      <c r="A504" s="68"/>
      <c r="B504" s="69"/>
      <c r="C504" s="69"/>
      <c r="D504" s="69"/>
      <c r="E504" s="69"/>
      <c r="F504" s="69"/>
      <c r="G504" s="69"/>
      <c r="H504" s="1"/>
      <c r="I504" s="3"/>
      <c r="J504" s="3"/>
      <c r="K504" s="3"/>
      <c r="L504" s="3"/>
      <c r="M504" s="3"/>
      <c r="N504" s="3"/>
      <c r="O504" s="3"/>
      <c r="P504" s="3"/>
      <c r="Q504" s="3"/>
      <c r="R504" s="3"/>
      <c r="S504" s="3"/>
      <c r="T504" s="3"/>
      <c r="U504" s="3"/>
      <c r="V504" s="3"/>
      <c r="W504" s="3"/>
      <c r="X504" s="3"/>
      <c r="Y504" s="3"/>
      <c r="Z504" s="3"/>
    </row>
    <row r="505" ht="15.75" customHeight="1">
      <c r="A505" s="68"/>
      <c r="B505" s="69"/>
      <c r="C505" s="69"/>
      <c r="D505" s="69"/>
      <c r="E505" s="69"/>
      <c r="F505" s="69"/>
      <c r="G505" s="69"/>
      <c r="H505" s="1"/>
      <c r="I505" s="3"/>
      <c r="J505" s="3"/>
      <c r="K505" s="3"/>
      <c r="L505" s="3"/>
      <c r="M505" s="3"/>
      <c r="N505" s="3"/>
      <c r="O505" s="3"/>
      <c r="P505" s="3"/>
      <c r="Q505" s="3"/>
      <c r="R505" s="3"/>
      <c r="S505" s="3"/>
      <c r="T505" s="3"/>
      <c r="U505" s="3"/>
      <c r="V505" s="3"/>
      <c r="W505" s="3"/>
      <c r="X505" s="3"/>
      <c r="Y505" s="3"/>
      <c r="Z505" s="3"/>
    </row>
    <row r="506" ht="15.75" customHeight="1">
      <c r="A506" s="68"/>
      <c r="B506" s="69"/>
      <c r="C506" s="69"/>
      <c r="D506" s="69"/>
      <c r="E506" s="69"/>
      <c r="F506" s="69"/>
      <c r="G506" s="69"/>
      <c r="H506" s="1"/>
      <c r="I506" s="3"/>
      <c r="J506" s="3"/>
      <c r="K506" s="3"/>
      <c r="L506" s="3"/>
      <c r="M506" s="3"/>
      <c r="N506" s="3"/>
      <c r="O506" s="3"/>
      <c r="P506" s="3"/>
      <c r="Q506" s="3"/>
      <c r="R506" s="3"/>
      <c r="S506" s="3"/>
      <c r="T506" s="3"/>
      <c r="U506" s="3"/>
      <c r="V506" s="3"/>
      <c r="W506" s="3"/>
      <c r="X506" s="3"/>
      <c r="Y506" s="3"/>
      <c r="Z506" s="3"/>
    </row>
    <row r="507" ht="15.75" customHeight="1">
      <c r="A507" s="68"/>
      <c r="B507" s="69"/>
      <c r="C507" s="69"/>
      <c r="D507" s="69"/>
      <c r="E507" s="69"/>
      <c r="F507" s="69"/>
      <c r="G507" s="69"/>
      <c r="H507" s="1"/>
      <c r="I507" s="3"/>
      <c r="J507" s="3"/>
      <c r="K507" s="3"/>
      <c r="L507" s="3"/>
      <c r="M507" s="3"/>
      <c r="N507" s="3"/>
      <c r="O507" s="3"/>
      <c r="P507" s="3"/>
      <c r="Q507" s="3"/>
      <c r="R507" s="3"/>
      <c r="S507" s="3"/>
      <c r="T507" s="3"/>
      <c r="U507" s="3"/>
      <c r="V507" s="3"/>
      <c r="W507" s="3"/>
      <c r="X507" s="3"/>
      <c r="Y507" s="3"/>
      <c r="Z507" s="3"/>
    </row>
    <row r="508" ht="15.75" customHeight="1">
      <c r="A508" s="68"/>
      <c r="B508" s="69"/>
      <c r="C508" s="69"/>
      <c r="D508" s="69"/>
      <c r="E508" s="69"/>
      <c r="F508" s="69"/>
      <c r="G508" s="69"/>
      <c r="H508" s="1"/>
      <c r="I508" s="3"/>
      <c r="J508" s="3"/>
      <c r="K508" s="3"/>
      <c r="L508" s="3"/>
      <c r="M508" s="3"/>
      <c r="N508" s="3"/>
      <c r="O508" s="3"/>
      <c r="P508" s="3"/>
      <c r="Q508" s="3"/>
      <c r="R508" s="3"/>
      <c r="S508" s="3"/>
      <c r="T508" s="3"/>
      <c r="U508" s="3"/>
      <c r="V508" s="3"/>
      <c r="W508" s="3"/>
      <c r="X508" s="3"/>
      <c r="Y508" s="3"/>
      <c r="Z508" s="3"/>
    </row>
    <row r="509" ht="15.75" customHeight="1">
      <c r="A509" s="68"/>
      <c r="B509" s="69"/>
      <c r="C509" s="69"/>
      <c r="D509" s="69"/>
      <c r="E509" s="69"/>
      <c r="F509" s="69"/>
      <c r="G509" s="69"/>
      <c r="H509" s="1"/>
      <c r="I509" s="3"/>
      <c r="J509" s="3"/>
      <c r="K509" s="3"/>
      <c r="L509" s="3"/>
      <c r="M509" s="3"/>
      <c r="N509" s="3"/>
      <c r="O509" s="3"/>
      <c r="P509" s="3"/>
      <c r="Q509" s="3"/>
      <c r="R509" s="3"/>
      <c r="S509" s="3"/>
      <c r="T509" s="3"/>
      <c r="U509" s="3"/>
      <c r="V509" s="3"/>
      <c r="W509" s="3"/>
      <c r="X509" s="3"/>
      <c r="Y509" s="3"/>
      <c r="Z509" s="3"/>
    </row>
    <row r="510" ht="15.75" customHeight="1">
      <c r="A510" s="68"/>
      <c r="B510" s="69"/>
      <c r="C510" s="69"/>
      <c r="D510" s="69"/>
      <c r="E510" s="69"/>
      <c r="F510" s="69"/>
      <c r="G510" s="69"/>
      <c r="H510" s="1"/>
      <c r="I510" s="3"/>
      <c r="J510" s="3"/>
      <c r="K510" s="3"/>
      <c r="L510" s="3"/>
      <c r="M510" s="3"/>
      <c r="N510" s="3"/>
      <c r="O510" s="3"/>
      <c r="P510" s="3"/>
      <c r="Q510" s="3"/>
      <c r="R510" s="3"/>
      <c r="S510" s="3"/>
      <c r="T510" s="3"/>
      <c r="U510" s="3"/>
      <c r="V510" s="3"/>
      <c r="W510" s="3"/>
      <c r="X510" s="3"/>
      <c r="Y510" s="3"/>
      <c r="Z510" s="3"/>
    </row>
    <row r="511" ht="15.75" customHeight="1">
      <c r="A511" s="68"/>
      <c r="B511" s="69"/>
      <c r="C511" s="69"/>
      <c r="D511" s="69"/>
      <c r="E511" s="69"/>
      <c r="F511" s="69"/>
      <c r="G511" s="69"/>
      <c r="H511" s="1"/>
      <c r="I511" s="3"/>
      <c r="J511" s="3"/>
      <c r="K511" s="3"/>
      <c r="L511" s="3"/>
      <c r="M511" s="3"/>
      <c r="N511" s="3"/>
      <c r="O511" s="3"/>
      <c r="P511" s="3"/>
      <c r="Q511" s="3"/>
      <c r="R511" s="3"/>
      <c r="S511" s="3"/>
      <c r="T511" s="3"/>
      <c r="U511" s="3"/>
      <c r="V511" s="3"/>
      <c r="W511" s="3"/>
      <c r="X511" s="3"/>
      <c r="Y511" s="3"/>
      <c r="Z511" s="3"/>
    </row>
    <row r="512" ht="15.75" customHeight="1">
      <c r="A512" s="68"/>
      <c r="B512" s="69"/>
      <c r="C512" s="69"/>
      <c r="D512" s="69"/>
      <c r="E512" s="69"/>
      <c r="F512" s="69"/>
      <c r="G512" s="69"/>
      <c r="H512" s="1"/>
      <c r="I512" s="3"/>
      <c r="J512" s="3"/>
      <c r="K512" s="3"/>
      <c r="L512" s="3"/>
      <c r="M512" s="3"/>
      <c r="N512" s="3"/>
      <c r="O512" s="3"/>
      <c r="P512" s="3"/>
      <c r="Q512" s="3"/>
      <c r="R512" s="3"/>
      <c r="S512" s="3"/>
      <c r="T512" s="3"/>
      <c r="U512" s="3"/>
      <c r="V512" s="3"/>
      <c r="W512" s="3"/>
      <c r="X512" s="3"/>
      <c r="Y512" s="3"/>
      <c r="Z512" s="3"/>
    </row>
    <row r="513" ht="15.75" customHeight="1">
      <c r="A513" s="68"/>
      <c r="B513" s="69"/>
      <c r="C513" s="69"/>
      <c r="D513" s="69"/>
      <c r="E513" s="69"/>
      <c r="F513" s="69"/>
      <c r="G513" s="69"/>
      <c r="H513" s="1"/>
      <c r="I513" s="3"/>
      <c r="J513" s="3"/>
      <c r="K513" s="3"/>
      <c r="L513" s="3"/>
      <c r="M513" s="3"/>
      <c r="N513" s="3"/>
      <c r="O513" s="3"/>
      <c r="P513" s="3"/>
      <c r="Q513" s="3"/>
      <c r="R513" s="3"/>
      <c r="S513" s="3"/>
      <c r="T513" s="3"/>
      <c r="U513" s="3"/>
      <c r="V513" s="3"/>
      <c r="W513" s="3"/>
      <c r="X513" s="3"/>
      <c r="Y513" s="3"/>
      <c r="Z513" s="3"/>
    </row>
    <row r="514" ht="15.75" customHeight="1">
      <c r="A514" s="68"/>
      <c r="B514" s="69"/>
      <c r="C514" s="69"/>
      <c r="D514" s="69"/>
      <c r="E514" s="69"/>
      <c r="F514" s="69"/>
      <c r="G514" s="69"/>
      <c r="H514" s="1"/>
      <c r="I514" s="3"/>
      <c r="J514" s="3"/>
      <c r="K514" s="3"/>
      <c r="L514" s="3"/>
      <c r="M514" s="3"/>
      <c r="N514" s="3"/>
      <c r="O514" s="3"/>
      <c r="P514" s="3"/>
      <c r="Q514" s="3"/>
      <c r="R514" s="3"/>
      <c r="S514" s="3"/>
      <c r="T514" s="3"/>
      <c r="U514" s="3"/>
      <c r="V514" s="3"/>
      <c r="W514" s="3"/>
      <c r="X514" s="3"/>
      <c r="Y514" s="3"/>
      <c r="Z514" s="3"/>
    </row>
    <row r="515" ht="15.75" customHeight="1">
      <c r="A515" s="68"/>
      <c r="B515" s="69"/>
      <c r="C515" s="69"/>
      <c r="D515" s="69"/>
      <c r="E515" s="69"/>
      <c r="F515" s="69"/>
      <c r="G515" s="69"/>
      <c r="H515" s="1"/>
      <c r="I515" s="3"/>
      <c r="J515" s="3"/>
      <c r="K515" s="3"/>
      <c r="L515" s="3"/>
      <c r="M515" s="3"/>
      <c r="N515" s="3"/>
      <c r="O515" s="3"/>
      <c r="P515" s="3"/>
      <c r="Q515" s="3"/>
      <c r="R515" s="3"/>
      <c r="S515" s="3"/>
      <c r="T515" s="3"/>
      <c r="U515" s="3"/>
      <c r="V515" s="3"/>
      <c r="W515" s="3"/>
      <c r="X515" s="3"/>
      <c r="Y515" s="3"/>
      <c r="Z515" s="3"/>
    </row>
    <row r="516" ht="15.75" customHeight="1">
      <c r="A516" s="68"/>
      <c r="B516" s="69"/>
      <c r="C516" s="69"/>
      <c r="D516" s="69"/>
      <c r="E516" s="69"/>
      <c r="F516" s="69"/>
      <c r="G516" s="69"/>
      <c r="H516" s="1"/>
      <c r="I516" s="3"/>
      <c r="J516" s="3"/>
      <c r="K516" s="3"/>
      <c r="L516" s="3"/>
      <c r="M516" s="3"/>
      <c r="N516" s="3"/>
      <c r="O516" s="3"/>
      <c r="P516" s="3"/>
      <c r="Q516" s="3"/>
      <c r="R516" s="3"/>
      <c r="S516" s="3"/>
      <c r="T516" s="3"/>
      <c r="U516" s="3"/>
      <c r="V516" s="3"/>
      <c r="W516" s="3"/>
      <c r="X516" s="3"/>
      <c r="Y516" s="3"/>
      <c r="Z516" s="3"/>
    </row>
    <row r="517" ht="15.75" customHeight="1">
      <c r="A517" s="68"/>
      <c r="B517" s="69"/>
      <c r="C517" s="69"/>
      <c r="D517" s="69"/>
      <c r="E517" s="69"/>
      <c r="F517" s="69"/>
      <c r="G517" s="69"/>
      <c r="H517" s="1"/>
      <c r="I517" s="3"/>
      <c r="J517" s="3"/>
      <c r="K517" s="3"/>
      <c r="L517" s="3"/>
      <c r="M517" s="3"/>
      <c r="N517" s="3"/>
      <c r="O517" s="3"/>
      <c r="P517" s="3"/>
      <c r="Q517" s="3"/>
      <c r="R517" s="3"/>
      <c r="S517" s="3"/>
      <c r="T517" s="3"/>
      <c r="U517" s="3"/>
      <c r="V517" s="3"/>
      <c r="W517" s="3"/>
      <c r="X517" s="3"/>
      <c r="Y517" s="3"/>
      <c r="Z517" s="3"/>
    </row>
    <row r="518" ht="15.75" customHeight="1">
      <c r="A518" s="68"/>
      <c r="B518" s="69"/>
      <c r="C518" s="69"/>
      <c r="D518" s="69"/>
      <c r="E518" s="69"/>
      <c r="F518" s="69"/>
      <c r="G518" s="69"/>
      <c r="H518" s="1"/>
      <c r="I518" s="3"/>
      <c r="J518" s="3"/>
      <c r="K518" s="3"/>
      <c r="L518" s="3"/>
      <c r="M518" s="3"/>
      <c r="N518" s="3"/>
      <c r="O518" s="3"/>
      <c r="P518" s="3"/>
      <c r="Q518" s="3"/>
      <c r="R518" s="3"/>
      <c r="S518" s="3"/>
      <c r="T518" s="3"/>
      <c r="U518" s="3"/>
      <c r="V518" s="3"/>
      <c r="W518" s="3"/>
      <c r="X518" s="3"/>
      <c r="Y518" s="3"/>
      <c r="Z518" s="3"/>
    </row>
    <row r="519" ht="15.75" customHeight="1">
      <c r="A519" s="68"/>
      <c r="B519" s="69"/>
      <c r="C519" s="69"/>
      <c r="D519" s="69"/>
      <c r="E519" s="69"/>
      <c r="F519" s="69"/>
      <c r="G519" s="69"/>
      <c r="H519" s="1"/>
      <c r="I519" s="3"/>
      <c r="J519" s="3"/>
      <c r="K519" s="3"/>
      <c r="L519" s="3"/>
      <c r="M519" s="3"/>
      <c r="N519" s="3"/>
      <c r="O519" s="3"/>
      <c r="P519" s="3"/>
      <c r="Q519" s="3"/>
      <c r="R519" s="3"/>
      <c r="S519" s="3"/>
      <c r="T519" s="3"/>
      <c r="U519" s="3"/>
      <c r="V519" s="3"/>
      <c r="W519" s="3"/>
      <c r="X519" s="3"/>
      <c r="Y519" s="3"/>
      <c r="Z519" s="3"/>
    </row>
    <row r="520" ht="15.75" customHeight="1">
      <c r="A520" s="68"/>
      <c r="B520" s="69"/>
      <c r="C520" s="69"/>
      <c r="D520" s="69"/>
      <c r="E520" s="69"/>
      <c r="F520" s="69"/>
      <c r="G520" s="69"/>
      <c r="H520" s="1"/>
      <c r="I520" s="3"/>
      <c r="J520" s="3"/>
      <c r="K520" s="3"/>
      <c r="L520" s="3"/>
      <c r="M520" s="3"/>
      <c r="N520" s="3"/>
      <c r="O520" s="3"/>
      <c r="P520" s="3"/>
      <c r="Q520" s="3"/>
      <c r="R520" s="3"/>
      <c r="S520" s="3"/>
      <c r="T520" s="3"/>
      <c r="U520" s="3"/>
      <c r="V520" s="3"/>
      <c r="W520" s="3"/>
      <c r="X520" s="3"/>
      <c r="Y520" s="3"/>
      <c r="Z520" s="3"/>
    </row>
    <row r="521" ht="15.75" customHeight="1">
      <c r="A521" s="68"/>
      <c r="B521" s="69"/>
      <c r="C521" s="69"/>
      <c r="D521" s="69"/>
      <c r="E521" s="69"/>
      <c r="F521" s="69"/>
      <c r="G521" s="69"/>
      <c r="H521" s="1"/>
      <c r="I521" s="3"/>
      <c r="J521" s="3"/>
      <c r="K521" s="3"/>
      <c r="L521" s="3"/>
      <c r="M521" s="3"/>
      <c r="N521" s="3"/>
      <c r="O521" s="3"/>
      <c r="P521" s="3"/>
      <c r="Q521" s="3"/>
      <c r="R521" s="3"/>
      <c r="S521" s="3"/>
      <c r="T521" s="3"/>
      <c r="U521" s="3"/>
      <c r="V521" s="3"/>
      <c r="W521" s="3"/>
      <c r="X521" s="3"/>
      <c r="Y521" s="3"/>
      <c r="Z521" s="3"/>
    </row>
    <row r="522" ht="15.75" customHeight="1">
      <c r="A522" s="68"/>
      <c r="B522" s="69"/>
      <c r="C522" s="69"/>
      <c r="D522" s="69"/>
      <c r="E522" s="69"/>
      <c r="F522" s="69"/>
      <c r="G522" s="69"/>
      <c r="H522" s="1"/>
      <c r="I522" s="3"/>
      <c r="J522" s="3"/>
      <c r="K522" s="3"/>
      <c r="L522" s="3"/>
      <c r="M522" s="3"/>
      <c r="N522" s="3"/>
      <c r="O522" s="3"/>
      <c r="P522" s="3"/>
      <c r="Q522" s="3"/>
      <c r="R522" s="3"/>
      <c r="S522" s="3"/>
      <c r="T522" s="3"/>
      <c r="U522" s="3"/>
      <c r="V522" s="3"/>
      <c r="W522" s="3"/>
      <c r="X522" s="3"/>
      <c r="Y522" s="3"/>
      <c r="Z522" s="3"/>
    </row>
    <row r="523" ht="15.75" customHeight="1">
      <c r="A523" s="68"/>
      <c r="B523" s="69"/>
      <c r="C523" s="69"/>
      <c r="D523" s="69"/>
      <c r="E523" s="69"/>
      <c r="F523" s="69"/>
      <c r="G523" s="69"/>
      <c r="H523" s="1"/>
      <c r="I523" s="3"/>
      <c r="J523" s="3"/>
      <c r="K523" s="3"/>
      <c r="L523" s="3"/>
      <c r="M523" s="3"/>
      <c r="N523" s="3"/>
      <c r="O523" s="3"/>
      <c r="P523" s="3"/>
      <c r="Q523" s="3"/>
      <c r="R523" s="3"/>
      <c r="S523" s="3"/>
      <c r="T523" s="3"/>
      <c r="U523" s="3"/>
      <c r="V523" s="3"/>
      <c r="W523" s="3"/>
      <c r="X523" s="3"/>
      <c r="Y523" s="3"/>
      <c r="Z523" s="3"/>
    </row>
    <row r="524" ht="15.75" customHeight="1">
      <c r="A524" s="68"/>
      <c r="B524" s="69"/>
      <c r="C524" s="69"/>
      <c r="D524" s="69"/>
      <c r="E524" s="69"/>
      <c r="F524" s="69"/>
      <c r="G524" s="69"/>
      <c r="H524" s="1"/>
      <c r="I524" s="3"/>
      <c r="J524" s="3"/>
      <c r="K524" s="3"/>
      <c r="L524" s="3"/>
      <c r="M524" s="3"/>
      <c r="N524" s="3"/>
      <c r="O524" s="3"/>
      <c r="P524" s="3"/>
      <c r="Q524" s="3"/>
      <c r="R524" s="3"/>
      <c r="S524" s="3"/>
      <c r="T524" s="3"/>
      <c r="U524" s="3"/>
      <c r="V524" s="3"/>
      <c r="W524" s="3"/>
      <c r="X524" s="3"/>
      <c r="Y524" s="3"/>
      <c r="Z524" s="3"/>
    </row>
    <row r="525" ht="15.75" customHeight="1">
      <c r="A525" s="68"/>
      <c r="B525" s="69"/>
      <c r="C525" s="69"/>
      <c r="D525" s="69"/>
      <c r="E525" s="69"/>
      <c r="F525" s="69"/>
      <c r="G525" s="69"/>
      <c r="H525" s="1"/>
      <c r="I525" s="3"/>
      <c r="J525" s="3"/>
      <c r="K525" s="3"/>
      <c r="L525" s="3"/>
      <c r="M525" s="3"/>
      <c r="N525" s="3"/>
      <c r="O525" s="3"/>
      <c r="P525" s="3"/>
      <c r="Q525" s="3"/>
      <c r="R525" s="3"/>
      <c r="S525" s="3"/>
      <c r="T525" s="3"/>
      <c r="U525" s="3"/>
      <c r="V525" s="3"/>
      <c r="W525" s="3"/>
      <c r="X525" s="3"/>
      <c r="Y525" s="3"/>
      <c r="Z525" s="3"/>
    </row>
    <row r="526" ht="15.75" customHeight="1">
      <c r="A526" s="68"/>
      <c r="B526" s="69"/>
      <c r="C526" s="69"/>
      <c r="D526" s="69"/>
      <c r="E526" s="69"/>
      <c r="F526" s="69"/>
      <c r="G526" s="69"/>
      <c r="H526" s="1"/>
      <c r="I526" s="3"/>
      <c r="J526" s="3"/>
      <c r="K526" s="3"/>
      <c r="L526" s="3"/>
      <c r="M526" s="3"/>
      <c r="N526" s="3"/>
      <c r="O526" s="3"/>
      <c r="P526" s="3"/>
      <c r="Q526" s="3"/>
      <c r="R526" s="3"/>
      <c r="S526" s="3"/>
      <c r="T526" s="3"/>
      <c r="U526" s="3"/>
      <c r="V526" s="3"/>
      <c r="W526" s="3"/>
      <c r="X526" s="3"/>
      <c r="Y526" s="3"/>
      <c r="Z526" s="3"/>
    </row>
    <row r="527" ht="15.75" customHeight="1">
      <c r="A527" s="68"/>
      <c r="B527" s="69"/>
      <c r="C527" s="69"/>
      <c r="D527" s="69"/>
      <c r="E527" s="69"/>
      <c r="F527" s="69"/>
      <c r="G527" s="69"/>
      <c r="H527" s="1"/>
      <c r="I527" s="3"/>
      <c r="J527" s="3"/>
      <c r="K527" s="3"/>
      <c r="L527" s="3"/>
      <c r="M527" s="3"/>
      <c r="N527" s="3"/>
      <c r="O527" s="3"/>
      <c r="P527" s="3"/>
      <c r="Q527" s="3"/>
      <c r="R527" s="3"/>
      <c r="S527" s="3"/>
      <c r="T527" s="3"/>
      <c r="U527" s="3"/>
      <c r="V527" s="3"/>
      <c r="W527" s="3"/>
      <c r="X527" s="3"/>
      <c r="Y527" s="3"/>
      <c r="Z527" s="3"/>
    </row>
    <row r="528" ht="15.75" customHeight="1">
      <c r="A528" s="68"/>
      <c r="B528" s="69"/>
      <c r="C528" s="69"/>
      <c r="D528" s="69"/>
      <c r="E528" s="69"/>
      <c r="F528" s="69"/>
      <c r="G528" s="69"/>
      <c r="H528" s="1"/>
      <c r="I528" s="3"/>
      <c r="J528" s="3"/>
      <c r="K528" s="3"/>
      <c r="L528" s="3"/>
      <c r="M528" s="3"/>
      <c r="N528" s="3"/>
      <c r="O528" s="3"/>
      <c r="P528" s="3"/>
      <c r="Q528" s="3"/>
      <c r="R528" s="3"/>
      <c r="S528" s="3"/>
      <c r="T528" s="3"/>
      <c r="U528" s="3"/>
      <c r="V528" s="3"/>
      <c r="W528" s="3"/>
      <c r="X528" s="3"/>
      <c r="Y528" s="3"/>
      <c r="Z528" s="3"/>
    </row>
    <row r="529" ht="15.75" customHeight="1">
      <c r="A529" s="68"/>
      <c r="B529" s="69"/>
      <c r="C529" s="69"/>
      <c r="D529" s="69"/>
      <c r="E529" s="69"/>
      <c r="F529" s="69"/>
      <c r="G529" s="69"/>
      <c r="H529" s="1"/>
      <c r="I529" s="3"/>
      <c r="J529" s="3"/>
      <c r="K529" s="3"/>
      <c r="L529" s="3"/>
      <c r="M529" s="3"/>
      <c r="N529" s="3"/>
      <c r="O529" s="3"/>
      <c r="P529" s="3"/>
      <c r="Q529" s="3"/>
      <c r="R529" s="3"/>
      <c r="S529" s="3"/>
      <c r="T529" s="3"/>
      <c r="U529" s="3"/>
      <c r="V529" s="3"/>
      <c r="W529" s="3"/>
      <c r="X529" s="3"/>
      <c r="Y529" s="3"/>
      <c r="Z529" s="3"/>
    </row>
    <row r="530" ht="15.75" customHeight="1">
      <c r="A530" s="68"/>
      <c r="B530" s="69"/>
      <c r="C530" s="69"/>
      <c r="D530" s="69"/>
      <c r="E530" s="69"/>
      <c r="F530" s="69"/>
      <c r="G530" s="69"/>
      <c r="H530" s="1"/>
      <c r="I530" s="3"/>
      <c r="J530" s="3"/>
      <c r="K530" s="3"/>
      <c r="L530" s="3"/>
      <c r="M530" s="3"/>
      <c r="N530" s="3"/>
      <c r="O530" s="3"/>
      <c r="P530" s="3"/>
      <c r="Q530" s="3"/>
      <c r="R530" s="3"/>
      <c r="S530" s="3"/>
      <c r="T530" s="3"/>
      <c r="U530" s="3"/>
      <c r="V530" s="3"/>
      <c r="W530" s="3"/>
      <c r="X530" s="3"/>
      <c r="Y530" s="3"/>
      <c r="Z530" s="3"/>
    </row>
    <row r="531" ht="15.75" customHeight="1">
      <c r="A531" s="68"/>
      <c r="B531" s="69"/>
      <c r="C531" s="69"/>
      <c r="D531" s="69"/>
      <c r="E531" s="69"/>
      <c r="F531" s="69"/>
      <c r="G531" s="69"/>
      <c r="H531" s="1"/>
      <c r="I531" s="3"/>
      <c r="J531" s="3"/>
      <c r="K531" s="3"/>
      <c r="L531" s="3"/>
      <c r="M531" s="3"/>
      <c r="N531" s="3"/>
      <c r="O531" s="3"/>
      <c r="P531" s="3"/>
      <c r="Q531" s="3"/>
      <c r="R531" s="3"/>
      <c r="S531" s="3"/>
      <c r="T531" s="3"/>
      <c r="U531" s="3"/>
      <c r="V531" s="3"/>
      <c r="W531" s="3"/>
      <c r="X531" s="3"/>
      <c r="Y531" s="3"/>
      <c r="Z531" s="3"/>
    </row>
    <row r="532" ht="15.75" customHeight="1">
      <c r="A532" s="68"/>
      <c r="B532" s="69"/>
      <c r="C532" s="69"/>
      <c r="D532" s="69"/>
      <c r="E532" s="69"/>
      <c r="F532" s="69"/>
      <c r="G532" s="69"/>
      <c r="H532" s="1"/>
      <c r="I532" s="3"/>
      <c r="J532" s="3"/>
      <c r="K532" s="3"/>
      <c r="L532" s="3"/>
      <c r="M532" s="3"/>
      <c r="N532" s="3"/>
      <c r="O532" s="3"/>
      <c r="P532" s="3"/>
      <c r="Q532" s="3"/>
      <c r="R532" s="3"/>
      <c r="S532" s="3"/>
      <c r="T532" s="3"/>
      <c r="U532" s="3"/>
      <c r="V532" s="3"/>
      <c r="W532" s="3"/>
      <c r="X532" s="3"/>
      <c r="Y532" s="3"/>
      <c r="Z532" s="3"/>
    </row>
    <row r="533" ht="15.75" customHeight="1">
      <c r="A533" s="68"/>
      <c r="B533" s="69"/>
      <c r="C533" s="69"/>
      <c r="D533" s="69"/>
      <c r="E533" s="69"/>
      <c r="F533" s="69"/>
      <c r="G533" s="69"/>
      <c r="H533" s="1"/>
      <c r="I533" s="3"/>
      <c r="J533" s="3"/>
      <c r="K533" s="3"/>
      <c r="L533" s="3"/>
      <c r="M533" s="3"/>
      <c r="N533" s="3"/>
      <c r="O533" s="3"/>
      <c r="P533" s="3"/>
      <c r="Q533" s="3"/>
      <c r="R533" s="3"/>
      <c r="S533" s="3"/>
      <c r="T533" s="3"/>
      <c r="U533" s="3"/>
      <c r="V533" s="3"/>
      <c r="W533" s="3"/>
      <c r="X533" s="3"/>
      <c r="Y533" s="3"/>
      <c r="Z533" s="3"/>
    </row>
    <row r="534" ht="15.75" customHeight="1">
      <c r="A534" s="68"/>
      <c r="B534" s="69"/>
      <c r="C534" s="69"/>
      <c r="D534" s="69"/>
      <c r="E534" s="69"/>
      <c r="F534" s="69"/>
      <c r="G534" s="69"/>
      <c r="H534" s="1"/>
      <c r="I534" s="3"/>
      <c r="J534" s="3"/>
      <c r="K534" s="3"/>
      <c r="L534" s="3"/>
      <c r="M534" s="3"/>
      <c r="N534" s="3"/>
      <c r="O534" s="3"/>
      <c r="P534" s="3"/>
      <c r="Q534" s="3"/>
      <c r="R534" s="3"/>
      <c r="S534" s="3"/>
      <c r="T534" s="3"/>
      <c r="U534" s="3"/>
      <c r="V534" s="3"/>
      <c r="W534" s="3"/>
      <c r="X534" s="3"/>
      <c r="Y534" s="3"/>
      <c r="Z534" s="3"/>
    </row>
    <row r="535" ht="15.75" customHeight="1">
      <c r="A535" s="68"/>
      <c r="B535" s="69"/>
      <c r="C535" s="69"/>
      <c r="D535" s="69"/>
      <c r="E535" s="69"/>
      <c r="F535" s="69"/>
      <c r="G535" s="69"/>
      <c r="H535" s="1"/>
      <c r="I535" s="3"/>
      <c r="J535" s="3"/>
      <c r="K535" s="3"/>
      <c r="L535" s="3"/>
      <c r="M535" s="3"/>
      <c r="N535" s="3"/>
      <c r="O535" s="3"/>
      <c r="P535" s="3"/>
      <c r="Q535" s="3"/>
      <c r="R535" s="3"/>
      <c r="S535" s="3"/>
      <c r="T535" s="3"/>
      <c r="U535" s="3"/>
      <c r="V535" s="3"/>
      <c r="W535" s="3"/>
      <c r="X535" s="3"/>
      <c r="Y535" s="3"/>
      <c r="Z535" s="3"/>
    </row>
    <row r="536" ht="15.75" customHeight="1">
      <c r="A536" s="68"/>
      <c r="B536" s="69"/>
      <c r="C536" s="69"/>
      <c r="D536" s="69"/>
      <c r="E536" s="69"/>
      <c r="F536" s="69"/>
      <c r="G536" s="69"/>
      <c r="H536" s="1"/>
      <c r="I536" s="3"/>
      <c r="J536" s="3"/>
      <c r="K536" s="3"/>
      <c r="L536" s="3"/>
      <c r="M536" s="3"/>
      <c r="N536" s="3"/>
      <c r="O536" s="3"/>
      <c r="P536" s="3"/>
      <c r="Q536" s="3"/>
      <c r="R536" s="3"/>
      <c r="S536" s="3"/>
      <c r="T536" s="3"/>
      <c r="U536" s="3"/>
      <c r="V536" s="3"/>
      <c r="W536" s="3"/>
      <c r="X536" s="3"/>
      <c r="Y536" s="3"/>
      <c r="Z536" s="3"/>
    </row>
    <row r="537" ht="15.75" customHeight="1">
      <c r="A537" s="68"/>
      <c r="B537" s="69"/>
      <c r="C537" s="69"/>
      <c r="D537" s="69"/>
      <c r="E537" s="69"/>
      <c r="F537" s="69"/>
      <c r="G537" s="69"/>
      <c r="H537" s="1"/>
      <c r="I537" s="3"/>
      <c r="J537" s="3"/>
      <c r="K537" s="3"/>
      <c r="L537" s="3"/>
      <c r="M537" s="3"/>
      <c r="N537" s="3"/>
      <c r="O537" s="3"/>
      <c r="P537" s="3"/>
      <c r="Q537" s="3"/>
      <c r="R537" s="3"/>
      <c r="S537" s="3"/>
      <c r="T537" s="3"/>
      <c r="U537" s="3"/>
      <c r="V537" s="3"/>
      <c r="W537" s="3"/>
      <c r="X537" s="3"/>
      <c r="Y537" s="3"/>
      <c r="Z537" s="3"/>
    </row>
    <row r="538" ht="15.75" customHeight="1">
      <c r="A538" s="68"/>
      <c r="B538" s="69"/>
      <c r="C538" s="69"/>
      <c r="D538" s="69"/>
      <c r="E538" s="69"/>
      <c r="F538" s="69"/>
      <c r="G538" s="69"/>
      <c r="H538" s="1"/>
      <c r="I538" s="3"/>
      <c r="J538" s="3"/>
      <c r="K538" s="3"/>
      <c r="L538" s="3"/>
      <c r="M538" s="3"/>
      <c r="N538" s="3"/>
      <c r="O538" s="3"/>
      <c r="P538" s="3"/>
      <c r="Q538" s="3"/>
      <c r="R538" s="3"/>
      <c r="S538" s="3"/>
      <c r="T538" s="3"/>
      <c r="U538" s="3"/>
      <c r="V538" s="3"/>
      <c r="W538" s="3"/>
      <c r="X538" s="3"/>
      <c r="Y538" s="3"/>
      <c r="Z538" s="3"/>
    </row>
    <row r="539" ht="15.75" customHeight="1">
      <c r="A539" s="68"/>
      <c r="B539" s="69"/>
      <c r="C539" s="69"/>
      <c r="D539" s="69"/>
      <c r="E539" s="69"/>
      <c r="F539" s="69"/>
      <c r="G539" s="69"/>
      <c r="H539" s="1"/>
      <c r="I539" s="3"/>
      <c r="J539" s="3"/>
      <c r="K539" s="3"/>
      <c r="L539" s="3"/>
      <c r="M539" s="3"/>
      <c r="N539" s="3"/>
      <c r="O539" s="3"/>
      <c r="P539" s="3"/>
      <c r="Q539" s="3"/>
      <c r="R539" s="3"/>
      <c r="S539" s="3"/>
      <c r="T539" s="3"/>
      <c r="U539" s="3"/>
      <c r="V539" s="3"/>
      <c r="W539" s="3"/>
      <c r="X539" s="3"/>
      <c r="Y539" s="3"/>
      <c r="Z539" s="3"/>
    </row>
    <row r="540" ht="15.75" customHeight="1">
      <c r="A540" s="68"/>
      <c r="B540" s="69"/>
      <c r="C540" s="69"/>
      <c r="D540" s="69"/>
      <c r="E540" s="69"/>
      <c r="F540" s="69"/>
      <c r="G540" s="69"/>
      <c r="H540" s="1"/>
      <c r="I540" s="3"/>
      <c r="J540" s="3"/>
      <c r="K540" s="3"/>
      <c r="L540" s="3"/>
      <c r="M540" s="3"/>
      <c r="N540" s="3"/>
      <c r="O540" s="3"/>
      <c r="P540" s="3"/>
      <c r="Q540" s="3"/>
      <c r="R540" s="3"/>
      <c r="S540" s="3"/>
      <c r="T540" s="3"/>
      <c r="U540" s="3"/>
      <c r="V540" s="3"/>
      <c r="W540" s="3"/>
      <c r="X540" s="3"/>
      <c r="Y540" s="3"/>
      <c r="Z540" s="3"/>
    </row>
    <row r="541" ht="15.75" customHeight="1">
      <c r="A541" s="68"/>
      <c r="B541" s="69"/>
      <c r="C541" s="69"/>
      <c r="D541" s="69"/>
      <c r="E541" s="69"/>
      <c r="F541" s="69"/>
      <c r="G541" s="69"/>
      <c r="H541" s="1"/>
      <c r="I541" s="3"/>
      <c r="J541" s="3"/>
      <c r="K541" s="3"/>
      <c r="L541" s="3"/>
      <c r="M541" s="3"/>
      <c r="N541" s="3"/>
      <c r="O541" s="3"/>
      <c r="P541" s="3"/>
      <c r="Q541" s="3"/>
      <c r="R541" s="3"/>
      <c r="S541" s="3"/>
      <c r="T541" s="3"/>
      <c r="U541" s="3"/>
      <c r="V541" s="3"/>
      <c r="W541" s="3"/>
      <c r="X541" s="3"/>
      <c r="Y541" s="3"/>
      <c r="Z541" s="3"/>
    </row>
    <row r="542" ht="15.75" customHeight="1">
      <c r="A542" s="68"/>
      <c r="B542" s="69"/>
      <c r="C542" s="69"/>
      <c r="D542" s="69"/>
      <c r="E542" s="69"/>
      <c r="F542" s="69"/>
      <c r="G542" s="69"/>
      <c r="H542" s="1"/>
      <c r="I542" s="3"/>
      <c r="J542" s="3"/>
      <c r="K542" s="3"/>
      <c r="L542" s="3"/>
      <c r="M542" s="3"/>
      <c r="N542" s="3"/>
      <c r="O542" s="3"/>
      <c r="P542" s="3"/>
      <c r="Q542" s="3"/>
      <c r="R542" s="3"/>
      <c r="S542" s="3"/>
      <c r="T542" s="3"/>
      <c r="U542" s="3"/>
      <c r="V542" s="3"/>
      <c r="W542" s="3"/>
      <c r="X542" s="3"/>
      <c r="Y542" s="3"/>
      <c r="Z542" s="3"/>
    </row>
    <row r="543" ht="15.75" customHeight="1">
      <c r="A543" s="68"/>
      <c r="B543" s="69"/>
      <c r="C543" s="69"/>
      <c r="D543" s="69"/>
      <c r="E543" s="69"/>
      <c r="F543" s="69"/>
      <c r="G543" s="69"/>
      <c r="H543" s="1"/>
      <c r="I543" s="3"/>
      <c r="J543" s="3"/>
      <c r="K543" s="3"/>
      <c r="L543" s="3"/>
      <c r="M543" s="3"/>
      <c r="N543" s="3"/>
      <c r="O543" s="3"/>
      <c r="P543" s="3"/>
      <c r="Q543" s="3"/>
      <c r="R543" s="3"/>
      <c r="S543" s="3"/>
      <c r="T543" s="3"/>
      <c r="U543" s="3"/>
      <c r="V543" s="3"/>
      <c r="W543" s="3"/>
      <c r="X543" s="3"/>
      <c r="Y543" s="3"/>
      <c r="Z543" s="3"/>
    </row>
    <row r="544" ht="15.75" customHeight="1">
      <c r="A544" s="68"/>
      <c r="B544" s="69"/>
      <c r="C544" s="69"/>
      <c r="D544" s="69"/>
      <c r="E544" s="69"/>
      <c r="F544" s="69"/>
      <c r="G544" s="69"/>
      <c r="H544" s="1"/>
      <c r="I544" s="3"/>
      <c r="J544" s="3"/>
      <c r="K544" s="3"/>
      <c r="L544" s="3"/>
      <c r="M544" s="3"/>
      <c r="N544" s="3"/>
      <c r="O544" s="3"/>
      <c r="P544" s="3"/>
      <c r="Q544" s="3"/>
      <c r="R544" s="3"/>
      <c r="S544" s="3"/>
      <c r="T544" s="3"/>
      <c r="U544" s="3"/>
      <c r="V544" s="3"/>
      <c r="W544" s="3"/>
      <c r="X544" s="3"/>
      <c r="Y544" s="3"/>
      <c r="Z544" s="3"/>
    </row>
    <row r="545" ht="15.75" customHeight="1">
      <c r="A545" s="68"/>
      <c r="B545" s="69"/>
      <c r="C545" s="69"/>
      <c r="D545" s="69"/>
      <c r="E545" s="69"/>
      <c r="F545" s="69"/>
      <c r="G545" s="69"/>
      <c r="H545" s="1"/>
      <c r="I545" s="3"/>
      <c r="J545" s="3"/>
      <c r="K545" s="3"/>
      <c r="L545" s="3"/>
      <c r="M545" s="3"/>
      <c r="N545" s="3"/>
      <c r="O545" s="3"/>
      <c r="P545" s="3"/>
      <c r="Q545" s="3"/>
      <c r="R545" s="3"/>
      <c r="S545" s="3"/>
      <c r="T545" s="3"/>
      <c r="U545" s="3"/>
      <c r="V545" s="3"/>
      <c r="W545" s="3"/>
      <c r="X545" s="3"/>
      <c r="Y545" s="3"/>
      <c r="Z545" s="3"/>
    </row>
    <row r="546" ht="15.75" customHeight="1">
      <c r="A546" s="68"/>
      <c r="B546" s="69"/>
      <c r="C546" s="69"/>
      <c r="D546" s="69"/>
      <c r="E546" s="69"/>
      <c r="F546" s="69"/>
      <c r="G546" s="69"/>
      <c r="H546" s="1"/>
      <c r="I546" s="3"/>
      <c r="J546" s="3"/>
      <c r="K546" s="3"/>
      <c r="L546" s="3"/>
      <c r="M546" s="3"/>
      <c r="N546" s="3"/>
      <c r="O546" s="3"/>
      <c r="P546" s="3"/>
      <c r="Q546" s="3"/>
      <c r="R546" s="3"/>
      <c r="S546" s="3"/>
      <c r="T546" s="3"/>
      <c r="U546" s="3"/>
      <c r="V546" s="3"/>
      <c r="W546" s="3"/>
      <c r="X546" s="3"/>
      <c r="Y546" s="3"/>
      <c r="Z546" s="3"/>
    </row>
    <row r="547" ht="15.75" customHeight="1">
      <c r="A547" s="68"/>
      <c r="B547" s="69"/>
      <c r="C547" s="69"/>
      <c r="D547" s="69"/>
      <c r="E547" s="69"/>
      <c r="F547" s="69"/>
      <c r="G547" s="69"/>
      <c r="H547" s="1"/>
      <c r="I547" s="3"/>
      <c r="J547" s="3"/>
      <c r="K547" s="3"/>
      <c r="L547" s="3"/>
      <c r="M547" s="3"/>
      <c r="N547" s="3"/>
      <c r="O547" s="3"/>
      <c r="P547" s="3"/>
      <c r="Q547" s="3"/>
      <c r="R547" s="3"/>
      <c r="S547" s="3"/>
      <c r="T547" s="3"/>
      <c r="U547" s="3"/>
      <c r="V547" s="3"/>
      <c r="W547" s="3"/>
      <c r="X547" s="3"/>
      <c r="Y547" s="3"/>
      <c r="Z547" s="3"/>
    </row>
    <row r="548" ht="15.75" customHeight="1">
      <c r="A548" s="68"/>
      <c r="B548" s="69"/>
      <c r="C548" s="69"/>
      <c r="D548" s="69"/>
      <c r="E548" s="69"/>
      <c r="F548" s="69"/>
      <c r="G548" s="69"/>
      <c r="H548" s="1"/>
      <c r="I548" s="3"/>
      <c r="J548" s="3"/>
      <c r="K548" s="3"/>
      <c r="L548" s="3"/>
      <c r="M548" s="3"/>
      <c r="N548" s="3"/>
      <c r="O548" s="3"/>
      <c r="P548" s="3"/>
      <c r="Q548" s="3"/>
      <c r="R548" s="3"/>
      <c r="S548" s="3"/>
      <c r="T548" s="3"/>
      <c r="U548" s="3"/>
      <c r="V548" s="3"/>
      <c r="W548" s="3"/>
      <c r="X548" s="3"/>
      <c r="Y548" s="3"/>
      <c r="Z548" s="3"/>
    </row>
    <row r="549" ht="15.75" customHeight="1">
      <c r="A549" s="68"/>
      <c r="B549" s="69"/>
      <c r="C549" s="69"/>
      <c r="D549" s="69"/>
      <c r="E549" s="69"/>
      <c r="F549" s="69"/>
      <c r="G549" s="69"/>
      <c r="H549" s="1"/>
      <c r="I549" s="3"/>
      <c r="J549" s="3"/>
      <c r="K549" s="3"/>
      <c r="L549" s="3"/>
      <c r="M549" s="3"/>
      <c r="N549" s="3"/>
      <c r="O549" s="3"/>
      <c r="P549" s="3"/>
      <c r="Q549" s="3"/>
      <c r="R549" s="3"/>
      <c r="S549" s="3"/>
      <c r="T549" s="3"/>
      <c r="U549" s="3"/>
      <c r="V549" s="3"/>
      <c r="W549" s="3"/>
      <c r="X549" s="3"/>
      <c r="Y549" s="3"/>
      <c r="Z549" s="3"/>
    </row>
    <row r="550" ht="15.75" customHeight="1">
      <c r="A550" s="68"/>
      <c r="B550" s="69"/>
      <c r="C550" s="69"/>
      <c r="D550" s="69"/>
      <c r="E550" s="69"/>
      <c r="F550" s="69"/>
      <c r="G550" s="69"/>
      <c r="H550" s="1"/>
      <c r="I550" s="3"/>
      <c r="J550" s="3"/>
      <c r="K550" s="3"/>
      <c r="L550" s="3"/>
      <c r="M550" s="3"/>
      <c r="N550" s="3"/>
      <c r="O550" s="3"/>
      <c r="P550" s="3"/>
      <c r="Q550" s="3"/>
      <c r="R550" s="3"/>
      <c r="S550" s="3"/>
      <c r="T550" s="3"/>
      <c r="U550" s="3"/>
      <c r="V550" s="3"/>
      <c r="W550" s="3"/>
      <c r="X550" s="3"/>
      <c r="Y550" s="3"/>
      <c r="Z550" s="3"/>
    </row>
    <row r="551" ht="15.75" customHeight="1">
      <c r="A551" s="68"/>
      <c r="B551" s="69"/>
      <c r="C551" s="69"/>
      <c r="D551" s="69"/>
      <c r="E551" s="69"/>
      <c r="F551" s="69"/>
      <c r="G551" s="69"/>
      <c r="H551" s="1"/>
      <c r="I551" s="3"/>
      <c r="J551" s="3"/>
      <c r="K551" s="3"/>
      <c r="L551" s="3"/>
      <c r="M551" s="3"/>
      <c r="N551" s="3"/>
      <c r="O551" s="3"/>
      <c r="P551" s="3"/>
      <c r="Q551" s="3"/>
      <c r="R551" s="3"/>
      <c r="S551" s="3"/>
      <c r="T551" s="3"/>
      <c r="U551" s="3"/>
      <c r="V551" s="3"/>
      <c r="W551" s="3"/>
      <c r="X551" s="3"/>
      <c r="Y551" s="3"/>
      <c r="Z551" s="3"/>
    </row>
    <row r="552" ht="15.75" customHeight="1">
      <c r="A552" s="68"/>
      <c r="B552" s="69"/>
      <c r="C552" s="69"/>
      <c r="D552" s="69"/>
      <c r="E552" s="69"/>
      <c r="F552" s="69"/>
      <c r="G552" s="69"/>
      <c r="H552" s="1"/>
      <c r="I552" s="3"/>
      <c r="J552" s="3"/>
      <c r="K552" s="3"/>
      <c r="L552" s="3"/>
      <c r="M552" s="3"/>
      <c r="N552" s="3"/>
      <c r="O552" s="3"/>
      <c r="P552" s="3"/>
      <c r="Q552" s="3"/>
      <c r="R552" s="3"/>
      <c r="S552" s="3"/>
      <c r="T552" s="3"/>
      <c r="U552" s="3"/>
      <c r="V552" s="3"/>
      <c r="W552" s="3"/>
      <c r="X552" s="3"/>
      <c r="Y552" s="3"/>
      <c r="Z552" s="3"/>
    </row>
    <row r="553" ht="15.75" customHeight="1">
      <c r="A553" s="68"/>
      <c r="B553" s="69"/>
      <c r="C553" s="69"/>
      <c r="D553" s="69"/>
      <c r="E553" s="69"/>
      <c r="F553" s="69"/>
      <c r="G553" s="69"/>
      <c r="H553" s="1"/>
      <c r="I553" s="3"/>
      <c r="J553" s="3"/>
      <c r="K553" s="3"/>
      <c r="L553" s="3"/>
      <c r="M553" s="3"/>
      <c r="N553" s="3"/>
      <c r="O553" s="3"/>
      <c r="P553" s="3"/>
      <c r="Q553" s="3"/>
      <c r="R553" s="3"/>
      <c r="S553" s="3"/>
      <c r="T553" s="3"/>
      <c r="U553" s="3"/>
      <c r="V553" s="3"/>
      <c r="W553" s="3"/>
      <c r="X553" s="3"/>
      <c r="Y553" s="3"/>
      <c r="Z553" s="3"/>
    </row>
    <row r="554" ht="15.75" customHeight="1">
      <c r="A554" s="68"/>
      <c r="B554" s="69"/>
      <c r="C554" s="69"/>
      <c r="D554" s="69"/>
      <c r="E554" s="69"/>
      <c r="F554" s="69"/>
      <c r="G554" s="69"/>
      <c r="H554" s="1"/>
      <c r="I554" s="3"/>
      <c r="J554" s="3"/>
      <c r="K554" s="3"/>
      <c r="L554" s="3"/>
      <c r="M554" s="3"/>
      <c r="N554" s="3"/>
      <c r="O554" s="3"/>
      <c r="P554" s="3"/>
      <c r="Q554" s="3"/>
      <c r="R554" s="3"/>
      <c r="S554" s="3"/>
      <c r="T554" s="3"/>
      <c r="U554" s="3"/>
      <c r="V554" s="3"/>
      <c r="W554" s="3"/>
      <c r="X554" s="3"/>
      <c r="Y554" s="3"/>
      <c r="Z554" s="3"/>
    </row>
    <row r="555" ht="15.75" customHeight="1">
      <c r="A555" s="68"/>
      <c r="B555" s="69"/>
      <c r="C555" s="69"/>
      <c r="D555" s="69"/>
      <c r="E555" s="69"/>
      <c r="F555" s="69"/>
      <c r="G555" s="69"/>
      <c r="H555" s="1"/>
      <c r="I555" s="3"/>
      <c r="J555" s="3"/>
      <c r="K555" s="3"/>
      <c r="L555" s="3"/>
      <c r="M555" s="3"/>
      <c r="N555" s="3"/>
      <c r="O555" s="3"/>
      <c r="P555" s="3"/>
      <c r="Q555" s="3"/>
      <c r="R555" s="3"/>
      <c r="S555" s="3"/>
      <c r="T555" s="3"/>
      <c r="U555" s="3"/>
      <c r="V555" s="3"/>
      <c r="W555" s="3"/>
      <c r="X555" s="3"/>
      <c r="Y555" s="3"/>
      <c r="Z555" s="3"/>
    </row>
    <row r="556" ht="15.75" customHeight="1">
      <c r="A556" s="68"/>
      <c r="B556" s="69"/>
      <c r="C556" s="69"/>
      <c r="D556" s="69"/>
      <c r="E556" s="69"/>
      <c r="F556" s="69"/>
      <c r="G556" s="69"/>
      <c r="H556" s="1"/>
      <c r="I556" s="3"/>
      <c r="J556" s="3"/>
      <c r="K556" s="3"/>
      <c r="L556" s="3"/>
      <c r="M556" s="3"/>
      <c r="N556" s="3"/>
      <c r="O556" s="3"/>
      <c r="P556" s="3"/>
      <c r="Q556" s="3"/>
      <c r="R556" s="3"/>
      <c r="S556" s="3"/>
      <c r="T556" s="3"/>
      <c r="U556" s="3"/>
      <c r="V556" s="3"/>
      <c r="W556" s="3"/>
      <c r="X556" s="3"/>
      <c r="Y556" s="3"/>
      <c r="Z556" s="3"/>
    </row>
    <row r="557" ht="15.75" customHeight="1">
      <c r="A557" s="68"/>
      <c r="B557" s="69"/>
      <c r="C557" s="69"/>
      <c r="D557" s="69"/>
      <c r="E557" s="69"/>
      <c r="F557" s="69"/>
      <c r="G557" s="69"/>
      <c r="H557" s="1"/>
      <c r="I557" s="3"/>
      <c r="J557" s="3"/>
      <c r="K557" s="3"/>
      <c r="L557" s="3"/>
      <c r="M557" s="3"/>
      <c r="N557" s="3"/>
      <c r="O557" s="3"/>
      <c r="P557" s="3"/>
      <c r="Q557" s="3"/>
      <c r="R557" s="3"/>
      <c r="S557" s="3"/>
      <c r="T557" s="3"/>
      <c r="U557" s="3"/>
      <c r="V557" s="3"/>
      <c r="W557" s="3"/>
      <c r="X557" s="3"/>
      <c r="Y557" s="3"/>
      <c r="Z557" s="3"/>
    </row>
    <row r="558" ht="15.75" customHeight="1">
      <c r="A558" s="68"/>
      <c r="B558" s="69"/>
      <c r="C558" s="69"/>
      <c r="D558" s="69"/>
      <c r="E558" s="69"/>
      <c r="F558" s="69"/>
      <c r="G558" s="69"/>
      <c r="H558" s="1"/>
      <c r="I558" s="3"/>
      <c r="J558" s="3"/>
      <c r="K558" s="3"/>
      <c r="L558" s="3"/>
      <c r="M558" s="3"/>
      <c r="N558" s="3"/>
      <c r="O558" s="3"/>
      <c r="P558" s="3"/>
      <c r="Q558" s="3"/>
      <c r="R558" s="3"/>
      <c r="S558" s="3"/>
      <c r="T558" s="3"/>
      <c r="U558" s="3"/>
      <c r="V558" s="3"/>
      <c r="W558" s="3"/>
      <c r="X558" s="3"/>
      <c r="Y558" s="3"/>
      <c r="Z558" s="3"/>
    </row>
    <row r="559" ht="15.75" customHeight="1">
      <c r="A559" s="68"/>
      <c r="B559" s="69"/>
      <c r="C559" s="69"/>
      <c r="D559" s="69"/>
      <c r="E559" s="69"/>
      <c r="F559" s="69"/>
      <c r="G559" s="69"/>
      <c r="H559" s="1"/>
      <c r="I559" s="3"/>
      <c r="J559" s="3"/>
      <c r="K559" s="3"/>
      <c r="L559" s="3"/>
      <c r="M559" s="3"/>
      <c r="N559" s="3"/>
      <c r="O559" s="3"/>
      <c r="P559" s="3"/>
      <c r="Q559" s="3"/>
      <c r="R559" s="3"/>
      <c r="S559" s="3"/>
      <c r="T559" s="3"/>
      <c r="U559" s="3"/>
      <c r="V559" s="3"/>
      <c r="W559" s="3"/>
      <c r="X559" s="3"/>
      <c r="Y559" s="3"/>
      <c r="Z559" s="3"/>
    </row>
    <row r="560" ht="15.75" customHeight="1">
      <c r="A560" s="68"/>
      <c r="B560" s="69"/>
      <c r="C560" s="69"/>
      <c r="D560" s="69"/>
      <c r="E560" s="69"/>
      <c r="F560" s="69"/>
      <c r="G560" s="69"/>
      <c r="H560" s="1"/>
      <c r="I560" s="3"/>
      <c r="J560" s="3"/>
      <c r="K560" s="3"/>
      <c r="L560" s="3"/>
      <c r="M560" s="3"/>
      <c r="N560" s="3"/>
      <c r="O560" s="3"/>
      <c r="P560" s="3"/>
      <c r="Q560" s="3"/>
      <c r="R560" s="3"/>
      <c r="S560" s="3"/>
      <c r="T560" s="3"/>
      <c r="U560" s="3"/>
      <c r="V560" s="3"/>
      <c r="W560" s="3"/>
      <c r="X560" s="3"/>
      <c r="Y560" s="3"/>
      <c r="Z560" s="3"/>
    </row>
    <row r="561" ht="15.75" customHeight="1">
      <c r="A561" s="68"/>
      <c r="B561" s="69"/>
      <c r="C561" s="69"/>
      <c r="D561" s="69"/>
      <c r="E561" s="69"/>
      <c r="F561" s="69"/>
      <c r="G561" s="69"/>
      <c r="H561" s="1"/>
      <c r="I561" s="3"/>
      <c r="J561" s="3"/>
      <c r="K561" s="3"/>
      <c r="L561" s="3"/>
      <c r="M561" s="3"/>
      <c r="N561" s="3"/>
      <c r="O561" s="3"/>
      <c r="P561" s="3"/>
      <c r="Q561" s="3"/>
      <c r="R561" s="3"/>
      <c r="S561" s="3"/>
      <c r="T561" s="3"/>
      <c r="U561" s="3"/>
      <c r="V561" s="3"/>
      <c r="W561" s="3"/>
      <c r="X561" s="3"/>
      <c r="Y561" s="3"/>
      <c r="Z561" s="3"/>
    </row>
    <row r="562" ht="15.75" customHeight="1">
      <c r="A562" s="68"/>
      <c r="B562" s="69"/>
      <c r="C562" s="69"/>
      <c r="D562" s="69"/>
      <c r="E562" s="69"/>
      <c r="F562" s="69"/>
      <c r="G562" s="69"/>
      <c r="H562" s="1"/>
      <c r="I562" s="3"/>
      <c r="J562" s="3"/>
      <c r="K562" s="3"/>
      <c r="L562" s="3"/>
      <c r="M562" s="3"/>
      <c r="N562" s="3"/>
      <c r="O562" s="3"/>
      <c r="P562" s="3"/>
      <c r="Q562" s="3"/>
      <c r="R562" s="3"/>
      <c r="S562" s="3"/>
      <c r="T562" s="3"/>
      <c r="U562" s="3"/>
      <c r="V562" s="3"/>
      <c r="W562" s="3"/>
      <c r="X562" s="3"/>
      <c r="Y562" s="3"/>
      <c r="Z562" s="3"/>
    </row>
    <row r="563" ht="15.75" customHeight="1">
      <c r="A563" s="68"/>
      <c r="B563" s="69"/>
      <c r="C563" s="69"/>
      <c r="D563" s="69"/>
      <c r="E563" s="69"/>
      <c r="F563" s="69"/>
      <c r="G563" s="69"/>
      <c r="H563" s="1"/>
      <c r="I563" s="3"/>
      <c r="J563" s="3"/>
      <c r="K563" s="3"/>
      <c r="L563" s="3"/>
      <c r="M563" s="3"/>
      <c r="N563" s="3"/>
      <c r="O563" s="3"/>
      <c r="P563" s="3"/>
      <c r="Q563" s="3"/>
      <c r="R563" s="3"/>
      <c r="S563" s="3"/>
      <c r="T563" s="3"/>
      <c r="U563" s="3"/>
      <c r="V563" s="3"/>
      <c r="W563" s="3"/>
      <c r="X563" s="3"/>
      <c r="Y563" s="3"/>
      <c r="Z563" s="3"/>
    </row>
    <row r="564" ht="15.75" customHeight="1">
      <c r="A564" s="68"/>
      <c r="B564" s="69"/>
      <c r="C564" s="69"/>
      <c r="D564" s="69"/>
      <c r="E564" s="69"/>
      <c r="F564" s="69"/>
      <c r="G564" s="69"/>
      <c r="H564" s="1"/>
      <c r="I564" s="3"/>
      <c r="J564" s="3"/>
      <c r="K564" s="3"/>
      <c r="L564" s="3"/>
      <c r="M564" s="3"/>
      <c r="N564" s="3"/>
      <c r="O564" s="3"/>
      <c r="P564" s="3"/>
      <c r="Q564" s="3"/>
      <c r="R564" s="3"/>
      <c r="S564" s="3"/>
      <c r="T564" s="3"/>
      <c r="U564" s="3"/>
      <c r="V564" s="3"/>
      <c r="W564" s="3"/>
      <c r="X564" s="3"/>
      <c r="Y564" s="3"/>
      <c r="Z564" s="3"/>
    </row>
    <row r="565" ht="15.75" customHeight="1">
      <c r="A565" s="68"/>
      <c r="B565" s="69"/>
      <c r="C565" s="69"/>
      <c r="D565" s="69"/>
      <c r="E565" s="69"/>
      <c r="F565" s="69"/>
      <c r="G565" s="69"/>
      <c r="H565" s="1"/>
      <c r="I565" s="3"/>
      <c r="J565" s="3"/>
      <c r="K565" s="3"/>
      <c r="L565" s="3"/>
      <c r="M565" s="3"/>
      <c r="N565" s="3"/>
      <c r="O565" s="3"/>
      <c r="P565" s="3"/>
      <c r="Q565" s="3"/>
      <c r="R565" s="3"/>
      <c r="S565" s="3"/>
      <c r="T565" s="3"/>
      <c r="U565" s="3"/>
      <c r="V565" s="3"/>
      <c r="W565" s="3"/>
      <c r="X565" s="3"/>
      <c r="Y565" s="3"/>
      <c r="Z565" s="3"/>
    </row>
    <row r="566" ht="15.75" customHeight="1">
      <c r="A566" s="68"/>
      <c r="B566" s="69"/>
      <c r="C566" s="69"/>
      <c r="D566" s="69"/>
      <c r="E566" s="69"/>
      <c r="F566" s="69"/>
      <c r="G566" s="69"/>
      <c r="H566" s="1"/>
      <c r="I566" s="3"/>
      <c r="J566" s="3"/>
      <c r="K566" s="3"/>
      <c r="L566" s="3"/>
      <c r="M566" s="3"/>
      <c r="N566" s="3"/>
      <c r="O566" s="3"/>
      <c r="P566" s="3"/>
      <c r="Q566" s="3"/>
      <c r="R566" s="3"/>
      <c r="S566" s="3"/>
      <c r="T566" s="3"/>
      <c r="U566" s="3"/>
      <c r="V566" s="3"/>
      <c r="W566" s="3"/>
      <c r="X566" s="3"/>
      <c r="Y566" s="3"/>
      <c r="Z566" s="3"/>
    </row>
    <row r="567" ht="15.75" customHeight="1">
      <c r="A567" s="68"/>
      <c r="B567" s="69"/>
      <c r="C567" s="69"/>
      <c r="D567" s="69"/>
      <c r="E567" s="69"/>
      <c r="F567" s="69"/>
      <c r="G567" s="69"/>
      <c r="H567" s="1"/>
      <c r="I567" s="3"/>
      <c r="J567" s="3"/>
      <c r="K567" s="3"/>
      <c r="L567" s="3"/>
      <c r="M567" s="3"/>
      <c r="N567" s="3"/>
      <c r="O567" s="3"/>
      <c r="P567" s="3"/>
      <c r="Q567" s="3"/>
      <c r="R567" s="3"/>
      <c r="S567" s="3"/>
      <c r="T567" s="3"/>
      <c r="U567" s="3"/>
      <c r="V567" s="3"/>
      <c r="W567" s="3"/>
      <c r="X567" s="3"/>
      <c r="Y567" s="3"/>
      <c r="Z567" s="3"/>
    </row>
    <row r="568" ht="15.75" customHeight="1">
      <c r="A568" s="68"/>
      <c r="B568" s="69"/>
      <c r="C568" s="69"/>
      <c r="D568" s="69"/>
      <c r="E568" s="69"/>
      <c r="F568" s="69"/>
      <c r="G568" s="69"/>
      <c r="H568" s="1"/>
      <c r="I568" s="3"/>
      <c r="J568" s="3"/>
      <c r="K568" s="3"/>
      <c r="L568" s="3"/>
      <c r="M568" s="3"/>
      <c r="N568" s="3"/>
      <c r="O568" s="3"/>
      <c r="P568" s="3"/>
      <c r="Q568" s="3"/>
      <c r="R568" s="3"/>
      <c r="S568" s="3"/>
      <c r="T568" s="3"/>
      <c r="U568" s="3"/>
      <c r="V568" s="3"/>
      <c r="W568" s="3"/>
      <c r="X568" s="3"/>
      <c r="Y568" s="3"/>
      <c r="Z568" s="3"/>
    </row>
    <row r="569" ht="15.75" customHeight="1">
      <c r="A569" s="68"/>
      <c r="B569" s="69"/>
      <c r="C569" s="69"/>
      <c r="D569" s="69"/>
      <c r="E569" s="69"/>
      <c r="F569" s="69"/>
      <c r="G569" s="69"/>
      <c r="H569" s="1"/>
      <c r="I569" s="3"/>
      <c r="J569" s="3"/>
      <c r="K569" s="3"/>
      <c r="L569" s="3"/>
      <c r="M569" s="3"/>
      <c r="N569" s="3"/>
      <c r="O569" s="3"/>
      <c r="P569" s="3"/>
      <c r="Q569" s="3"/>
      <c r="R569" s="3"/>
      <c r="S569" s="3"/>
      <c r="T569" s="3"/>
      <c r="U569" s="3"/>
      <c r="V569" s="3"/>
      <c r="W569" s="3"/>
      <c r="X569" s="3"/>
      <c r="Y569" s="3"/>
      <c r="Z569" s="3"/>
    </row>
    <row r="570" ht="15.75" customHeight="1">
      <c r="A570" s="68"/>
      <c r="B570" s="69"/>
      <c r="C570" s="69"/>
      <c r="D570" s="69"/>
      <c r="E570" s="69"/>
      <c r="F570" s="69"/>
      <c r="G570" s="69"/>
      <c r="H570" s="1"/>
      <c r="I570" s="3"/>
      <c r="J570" s="3"/>
      <c r="K570" s="3"/>
      <c r="L570" s="3"/>
      <c r="M570" s="3"/>
      <c r="N570" s="3"/>
      <c r="O570" s="3"/>
      <c r="P570" s="3"/>
      <c r="Q570" s="3"/>
      <c r="R570" s="3"/>
      <c r="S570" s="3"/>
      <c r="T570" s="3"/>
      <c r="U570" s="3"/>
      <c r="V570" s="3"/>
      <c r="W570" s="3"/>
      <c r="X570" s="3"/>
      <c r="Y570" s="3"/>
      <c r="Z570" s="3"/>
    </row>
    <row r="571" ht="15.75" customHeight="1">
      <c r="A571" s="68"/>
      <c r="B571" s="69"/>
      <c r="C571" s="69"/>
      <c r="D571" s="69"/>
      <c r="E571" s="69"/>
      <c r="F571" s="69"/>
      <c r="G571" s="69"/>
      <c r="H571" s="1"/>
      <c r="I571" s="3"/>
      <c r="J571" s="3"/>
      <c r="K571" s="3"/>
      <c r="L571" s="3"/>
      <c r="M571" s="3"/>
      <c r="N571" s="3"/>
      <c r="O571" s="3"/>
      <c r="P571" s="3"/>
      <c r="Q571" s="3"/>
      <c r="R571" s="3"/>
      <c r="S571" s="3"/>
      <c r="T571" s="3"/>
      <c r="U571" s="3"/>
      <c r="V571" s="3"/>
      <c r="W571" s="3"/>
      <c r="X571" s="3"/>
      <c r="Y571" s="3"/>
      <c r="Z571" s="3"/>
    </row>
    <row r="572" ht="15.75" customHeight="1">
      <c r="A572" s="68"/>
      <c r="B572" s="69"/>
      <c r="C572" s="69"/>
      <c r="D572" s="69"/>
      <c r="E572" s="69"/>
      <c r="F572" s="69"/>
      <c r="G572" s="69"/>
      <c r="H572" s="1"/>
      <c r="I572" s="3"/>
      <c r="J572" s="3"/>
      <c r="K572" s="3"/>
      <c r="L572" s="3"/>
      <c r="M572" s="3"/>
      <c r="N572" s="3"/>
      <c r="O572" s="3"/>
      <c r="P572" s="3"/>
      <c r="Q572" s="3"/>
      <c r="R572" s="3"/>
      <c r="S572" s="3"/>
      <c r="T572" s="3"/>
      <c r="U572" s="3"/>
      <c r="V572" s="3"/>
      <c r="W572" s="3"/>
      <c r="X572" s="3"/>
      <c r="Y572" s="3"/>
      <c r="Z572" s="3"/>
    </row>
    <row r="573" ht="15.75" customHeight="1">
      <c r="A573" s="68"/>
      <c r="B573" s="69"/>
      <c r="C573" s="69"/>
      <c r="D573" s="69"/>
      <c r="E573" s="69"/>
      <c r="F573" s="69"/>
      <c r="G573" s="69"/>
      <c r="H573" s="1"/>
      <c r="I573" s="3"/>
      <c r="J573" s="3"/>
      <c r="K573" s="3"/>
      <c r="L573" s="3"/>
      <c r="M573" s="3"/>
      <c r="N573" s="3"/>
      <c r="O573" s="3"/>
      <c r="P573" s="3"/>
      <c r="Q573" s="3"/>
      <c r="R573" s="3"/>
      <c r="S573" s="3"/>
      <c r="T573" s="3"/>
      <c r="U573" s="3"/>
      <c r="V573" s="3"/>
      <c r="W573" s="3"/>
      <c r="X573" s="3"/>
      <c r="Y573" s="3"/>
      <c r="Z573" s="3"/>
    </row>
    <row r="574" ht="15.75" customHeight="1">
      <c r="A574" s="68"/>
      <c r="B574" s="69"/>
      <c r="C574" s="69"/>
      <c r="D574" s="69"/>
      <c r="E574" s="69"/>
      <c r="F574" s="69"/>
      <c r="G574" s="69"/>
      <c r="H574" s="1"/>
      <c r="I574" s="3"/>
      <c r="J574" s="3"/>
      <c r="K574" s="3"/>
      <c r="L574" s="3"/>
      <c r="M574" s="3"/>
      <c r="N574" s="3"/>
      <c r="O574" s="3"/>
      <c r="P574" s="3"/>
      <c r="Q574" s="3"/>
      <c r="R574" s="3"/>
      <c r="S574" s="3"/>
      <c r="T574" s="3"/>
      <c r="U574" s="3"/>
      <c r="V574" s="3"/>
      <c r="W574" s="3"/>
      <c r="X574" s="3"/>
      <c r="Y574" s="3"/>
      <c r="Z574" s="3"/>
    </row>
    <row r="575" ht="15.75" customHeight="1">
      <c r="A575" s="68"/>
      <c r="B575" s="69"/>
      <c r="C575" s="69"/>
      <c r="D575" s="69"/>
      <c r="E575" s="69"/>
      <c r="F575" s="69"/>
      <c r="G575" s="69"/>
      <c r="H575" s="1"/>
      <c r="I575" s="3"/>
      <c r="J575" s="3"/>
      <c r="K575" s="3"/>
      <c r="L575" s="3"/>
      <c r="M575" s="3"/>
      <c r="N575" s="3"/>
      <c r="O575" s="3"/>
      <c r="P575" s="3"/>
      <c r="Q575" s="3"/>
      <c r="R575" s="3"/>
      <c r="S575" s="3"/>
      <c r="T575" s="3"/>
      <c r="U575" s="3"/>
      <c r="V575" s="3"/>
      <c r="W575" s="3"/>
      <c r="X575" s="3"/>
      <c r="Y575" s="3"/>
      <c r="Z575" s="3"/>
    </row>
    <row r="576" ht="15.75" customHeight="1">
      <c r="A576" s="68"/>
      <c r="B576" s="69"/>
      <c r="C576" s="69"/>
      <c r="D576" s="69"/>
      <c r="E576" s="69"/>
      <c r="F576" s="69"/>
      <c r="G576" s="69"/>
      <c r="H576" s="1"/>
      <c r="I576" s="3"/>
      <c r="J576" s="3"/>
      <c r="K576" s="3"/>
      <c r="L576" s="3"/>
      <c r="M576" s="3"/>
      <c r="N576" s="3"/>
      <c r="O576" s="3"/>
      <c r="P576" s="3"/>
      <c r="Q576" s="3"/>
      <c r="R576" s="3"/>
      <c r="S576" s="3"/>
      <c r="T576" s="3"/>
      <c r="U576" s="3"/>
      <c r="V576" s="3"/>
      <c r="W576" s="3"/>
      <c r="X576" s="3"/>
      <c r="Y576" s="3"/>
      <c r="Z576" s="3"/>
    </row>
    <row r="577" ht="15.75" customHeight="1">
      <c r="A577" s="68"/>
      <c r="B577" s="69"/>
      <c r="C577" s="69"/>
      <c r="D577" s="69"/>
      <c r="E577" s="69"/>
      <c r="F577" s="69"/>
      <c r="G577" s="69"/>
      <c r="H577" s="1"/>
      <c r="I577" s="3"/>
      <c r="J577" s="3"/>
      <c r="K577" s="3"/>
      <c r="L577" s="3"/>
      <c r="M577" s="3"/>
      <c r="N577" s="3"/>
      <c r="O577" s="3"/>
      <c r="P577" s="3"/>
      <c r="Q577" s="3"/>
      <c r="R577" s="3"/>
      <c r="S577" s="3"/>
      <c r="T577" s="3"/>
      <c r="U577" s="3"/>
      <c r="V577" s="3"/>
      <c r="W577" s="3"/>
      <c r="X577" s="3"/>
      <c r="Y577" s="3"/>
      <c r="Z577" s="3"/>
    </row>
    <row r="578" ht="15.75" customHeight="1">
      <c r="A578" s="68"/>
      <c r="B578" s="69"/>
      <c r="C578" s="69"/>
      <c r="D578" s="69"/>
      <c r="E578" s="69"/>
      <c r="F578" s="69"/>
      <c r="G578" s="69"/>
      <c r="H578" s="1"/>
      <c r="I578" s="3"/>
      <c r="J578" s="3"/>
      <c r="K578" s="3"/>
      <c r="L578" s="3"/>
      <c r="M578" s="3"/>
      <c r="N578" s="3"/>
      <c r="O578" s="3"/>
      <c r="P578" s="3"/>
      <c r="Q578" s="3"/>
      <c r="R578" s="3"/>
      <c r="S578" s="3"/>
      <c r="T578" s="3"/>
      <c r="U578" s="3"/>
      <c r="V578" s="3"/>
      <c r="W578" s="3"/>
      <c r="X578" s="3"/>
      <c r="Y578" s="3"/>
      <c r="Z578" s="3"/>
    </row>
    <row r="579" ht="15.75" customHeight="1">
      <c r="A579" s="68"/>
      <c r="B579" s="69"/>
      <c r="C579" s="69"/>
      <c r="D579" s="69"/>
      <c r="E579" s="69"/>
      <c r="F579" s="69"/>
      <c r="G579" s="69"/>
      <c r="H579" s="1"/>
      <c r="I579" s="3"/>
      <c r="J579" s="3"/>
      <c r="K579" s="3"/>
      <c r="L579" s="3"/>
      <c r="M579" s="3"/>
      <c r="N579" s="3"/>
      <c r="O579" s="3"/>
      <c r="P579" s="3"/>
      <c r="Q579" s="3"/>
      <c r="R579" s="3"/>
      <c r="S579" s="3"/>
      <c r="T579" s="3"/>
      <c r="U579" s="3"/>
      <c r="V579" s="3"/>
      <c r="W579" s="3"/>
      <c r="X579" s="3"/>
      <c r="Y579" s="3"/>
      <c r="Z579" s="3"/>
    </row>
    <row r="580" ht="15.75" customHeight="1">
      <c r="A580" s="68"/>
      <c r="B580" s="69"/>
      <c r="C580" s="69"/>
      <c r="D580" s="69"/>
      <c r="E580" s="69"/>
      <c r="F580" s="69"/>
      <c r="G580" s="69"/>
      <c r="H580" s="1"/>
      <c r="I580" s="3"/>
      <c r="J580" s="3"/>
      <c r="K580" s="3"/>
      <c r="L580" s="3"/>
      <c r="M580" s="3"/>
      <c r="N580" s="3"/>
      <c r="O580" s="3"/>
      <c r="P580" s="3"/>
      <c r="Q580" s="3"/>
      <c r="R580" s="3"/>
      <c r="S580" s="3"/>
      <c r="T580" s="3"/>
      <c r="U580" s="3"/>
      <c r="V580" s="3"/>
      <c r="W580" s="3"/>
      <c r="X580" s="3"/>
      <c r="Y580" s="3"/>
      <c r="Z580" s="3"/>
    </row>
    <row r="581" ht="15.75" customHeight="1">
      <c r="A581" s="68"/>
      <c r="B581" s="69"/>
      <c r="C581" s="69"/>
      <c r="D581" s="69"/>
      <c r="E581" s="69"/>
      <c r="F581" s="69"/>
      <c r="G581" s="69"/>
      <c r="H581" s="1"/>
      <c r="I581" s="3"/>
      <c r="J581" s="3"/>
      <c r="K581" s="3"/>
      <c r="L581" s="3"/>
      <c r="M581" s="3"/>
      <c r="N581" s="3"/>
      <c r="O581" s="3"/>
      <c r="P581" s="3"/>
      <c r="Q581" s="3"/>
      <c r="R581" s="3"/>
      <c r="S581" s="3"/>
      <c r="T581" s="3"/>
      <c r="U581" s="3"/>
      <c r="V581" s="3"/>
      <c r="W581" s="3"/>
      <c r="X581" s="3"/>
      <c r="Y581" s="3"/>
      <c r="Z581" s="3"/>
    </row>
    <row r="582" ht="15.75" customHeight="1">
      <c r="A582" s="68"/>
      <c r="B582" s="69"/>
      <c r="C582" s="69"/>
      <c r="D582" s="69"/>
      <c r="E582" s="69"/>
      <c r="F582" s="69"/>
      <c r="G582" s="69"/>
      <c r="H582" s="1"/>
      <c r="I582" s="3"/>
      <c r="J582" s="3"/>
      <c r="K582" s="3"/>
      <c r="L582" s="3"/>
      <c r="M582" s="3"/>
      <c r="N582" s="3"/>
      <c r="O582" s="3"/>
      <c r="P582" s="3"/>
      <c r="Q582" s="3"/>
      <c r="R582" s="3"/>
      <c r="S582" s="3"/>
      <c r="T582" s="3"/>
      <c r="U582" s="3"/>
      <c r="V582" s="3"/>
      <c r="W582" s="3"/>
      <c r="X582" s="3"/>
      <c r="Y582" s="3"/>
      <c r="Z582" s="3"/>
    </row>
    <row r="583" ht="15.75" customHeight="1">
      <c r="A583" s="68"/>
      <c r="B583" s="69"/>
      <c r="C583" s="69"/>
      <c r="D583" s="69"/>
      <c r="E583" s="69"/>
      <c r="F583" s="69"/>
      <c r="G583" s="69"/>
      <c r="H583" s="1"/>
      <c r="I583" s="3"/>
      <c r="J583" s="3"/>
      <c r="K583" s="3"/>
      <c r="L583" s="3"/>
      <c r="M583" s="3"/>
      <c r="N583" s="3"/>
      <c r="O583" s="3"/>
      <c r="P583" s="3"/>
      <c r="Q583" s="3"/>
      <c r="R583" s="3"/>
      <c r="S583" s="3"/>
      <c r="T583" s="3"/>
      <c r="U583" s="3"/>
      <c r="V583" s="3"/>
      <c r="W583" s="3"/>
      <c r="X583" s="3"/>
      <c r="Y583" s="3"/>
      <c r="Z583" s="3"/>
    </row>
    <row r="584" ht="15.75" customHeight="1">
      <c r="A584" s="68"/>
      <c r="B584" s="69"/>
      <c r="C584" s="69"/>
      <c r="D584" s="69"/>
      <c r="E584" s="69"/>
      <c r="F584" s="69"/>
      <c r="G584" s="69"/>
      <c r="H584" s="1"/>
      <c r="I584" s="3"/>
      <c r="J584" s="3"/>
      <c r="K584" s="3"/>
      <c r="L584" s="3"/>
      <c r="M584" s="3"/>
      <c r="N584" s="3"/>
      <c r="O584" s="3"/>
      <c r="P584" s="3"/>
      <c r="Q584" s="3"/>
      <c r="R584" s="3"/>
      <c r="S584" s="3"/>
      <c r="T584" s="3"/>
      <c r="U584" s="3"/>
      <c r="V584" s="3"/>
      <c r="W584" s="3"/>
      <c r="X584" s="3"/>
      <c r="Y584" s="3"/>
      <c r="Z584" s="3"/>
    </row>
    <row r="585" ht="15.75" customHeight="1">
      <c r="A585" s="68"/>
      <c r="B585" s="69"/>
      <c r="C585" s="69"/>
      <c r="D585" s="69"/>
      <c r="E585" s="69"/>
      <c r="F585" s="69"/>
      <c r="G585" s="69"/>
      <c r="H585" s="1"/>
      <c r="I585" s="3"/>
      <c r="J585" s="3"/>
      <c r="K585" s="3"/>
      <c r="L585" s="3"/>
      <c r="M585" s="3"/>
      <c r="N585" s="3"/>
      <c r="O585" s="3"/>
      <c r="P585" s="3"/>
      <c r="Q585" s="3"/>
      <c r="R585" s="3"/>
      <c r="S585" s="3"/>
      <c r="T585" s="3"/>
      <c r="U585" s="3"/>
      <c r="V585" s="3"/>
      <c r="W585" s="3"/>
      <c r="X585" s="3"/>
      <c r="Y585" s="3"/>
      <c r="Z585" s="3"/>
    </row>
    <row r="586" ht="15.75" customHeight="1">
      <c r="A586" s="68"/>
      <c r="B586" s="69"/>
      <c r="C586" s="69"/>
      <c r="D586" s="69"/>
      <c r="E586" s="69"/>
      <c r="F586" s="69"/>
      <c r="G586" s="69"/>
      <c r="H586" s="1"/>
      <c r="I586" s="3"/>
      <c r="J586" s="3"/>
      <c r="K586" s="3"/>
      <c r="L586" s="3"/>
      <c r="M586" s="3"/>
      <c r="N586" s="3"/>
      <c r="O586" s="3"/>
      <c r="P586" s="3"/>
      <c r="Q586" s="3"/>
      <c r="R586" s="3"/>
      <c r="S586" s="3"/>
      <c r="T586" s="3"/>
      <c r="U586" s="3"/>
      <c r="V586" s="3"/>
      <c r="W586" s="3"/>
      <c r="X586" s="3"/>
      <c r="Y586" s="3"/>
      <c r="Z586" s="3"/>
    </row>
    <row r="587" ht="15.75" customHeight="1">
      <c r="A587" s="68"/>
      <c r="B587" s="69"/>
      <c r="C587" s="69"/>
      <c r="D587" s="69"/>
      <c r="E587" s="69"/>
      <c r="F587" s="69"/>
      <c r="G587" s="69"/>
      <c r="H587" s="1"/>
      <c r="I587" s="3"/>
      <c r="J587" s="3"/>
      <c r="K587" s="3"/>
      <c r="L587" s="3"/>
      <c r="M587" s="3"/>
      <c r="N587" s="3"/>
      <c r="O587" s="3"/>
      <c r="P587" s="3"/>
      <c r="Q587" s="3"/>
      <c r="R587" s="3"/>
      <c r="S587" s="3"/>
      <c r="T587" s="3"/>
      <c r="U587" s="3"/>
      <c r="V587" s="3"/>
      <c r="W587" s="3"/>
      <c r="X587" s="3"/>
      <c r="Y587" s="3"/>
      <c r="Z587" s="3"/>
    </row>
    <row r="588" ht="15.75" customHeight="1">
      <c r="A588" s="68"/>
      <c r="B588" s="69"/>
      <c r="C588" s="69"/>
      <c r="D588" s="69"/>
      <c r="E588" s="69"/>
      <c r="F588" s="69"/>
      <c r="G588" s="69"/>
      <c r="H588" s="1"/>
      <c r="I588" s="3"/>
      <c r="J588" s="3"/>
      <c r="K588" s="3"/>
      <c r="L588" s="3"/>
      <c r="M588" s="3"/>
      <c r="N588" s="3"/>
      <c r="O588" s="3"/>
      <c r="P588" s="3"/>
      <c r="Q588" s="3"/>
      <c r="R588" s="3"/>
      <c r="S588" s="3"/>
      <c r="T588" s="3"/>
      <c r="U588" s="3"/>
      <c r="V588" s="3"/>
      <c r="W588" s="3"/>
      <c r="X588" s="3"/>
      <c r="Y588" s="3"/>
      <c r="Z588" s="3"/>
    </row>
    <row r="589" ht="15.75" customHeight="1">
      <c r="A589" s="68"/>
      <c r="B589" s="69"/>
      <c r="C589" s="69"/>
      <c r="D589" s="69"/>
      <c r="E589" s="69"/>
      <c r="F589" s="69"/>
      <c r="G589" s="69"/>
      <c r="H589" s="1"/>
      <c r="I589" s="3"/>
      <c r="J589" s="3"/>
      <c r="K589" s="3"/>
      <c r="L589" s="3"/>
      <c r="M589" s="3"/>
      <c r="N589" s="3"/>
      <c r="O589" s="3"/>
      <c r="P589" s="3"/>
      <c r="Q589" s="3"/>
      <c r="R589" s="3"/>
      <c r="S589" s="3"/>
      <c r="T589" s="3"/>
      <c r="U589" s="3"/>
      <c r="V589" s="3"/>
      <c r="W589" s="3"/>
      <c r="X589" s="3"/>
      <c r="Y589" s="3"/>
      <c r="Z589" s="3"/>
    </row>
    <row r="590" ht="15.75" customHeight="1">
      <c r="A590" s="68"/>
      <c r="B590" s="69"/>
      <c r="C590" s="69"/>
      <c r="D590" s="69"/>
      <c r="E590" s="69"/>
      <c r="F590" s="69"/>
      <c r="G590" s="69"/>
      <c r="H590" s="1"/>
      <c r="I590" s="3"/>
      <c r="J590" s="3"/>
      <c r="K590" s="3"/>
      <c r="L590" s="3"/>
      <c r="M590" s="3"/>
      <c r="N590" s="3"/>
      <c r="O590" s="3"/>
      <c r="P590" s="3"/>
      <c r="Q590" s="3"/>
      <c r="R590" s="3"/>
      <c r="S590" s="3"/>
      <c r="T590" s="3"/>
      <c r="U590" s="3"/>
      <c r="V590" s="3"/>
      <c r="W590" s="3"/>
      <c r="X590" s="3"/>
      <c r="Y590" s="3"/>
      <c r="Z590" s="3"/>
    </row>
    <row r="591" ht="15.75" customHeight="1">
      <c r="A591" s="68"/>
      <c r="B591" s="69"/>
      <c r="C591" s="69"/>
      <c r="D591" s="69"/>
      <c r="E591" s="69"/>
      <c r="F591" s="69"/>
      <c r="G591" s="69"/>
      <c r="H591" s="1"/>
      <c r="I591" s="3"/>
      <c r="J591" s="3"/>
      <c r="K591" s="3"/>
      <c r="L591" s="3"/>
      <c r="M591" s="3"/>
      <c r="N591" s="3"/>
      <c r="O591" s="3"/>
      <c r="P591" s="3"/>
      <c r="Q591" s="3"/>
      <c r="R591" s="3"/>
      <c r="S591" s="3"/>
      <c r="T591" s="3"/>
      <c r="U591" s="3"/>
      <c r="V591" s="3"/>
      <c r="W591" s="3"/>
      <c r="X591" s="3"/>
      <c r="Y591" s="3"/>
      <c r="Z591" s="3"/>
    </row>
    <row r="592" ht="15.75" customHeight="1">
      <c r="A592" s="68"/>
      <c r="B592" s="69"/>
      <c r="C592" s="69"/>
      <c r="D592" s="69"/>
      <c r="E592" s="69"/>
      <c r="F592" s="69"/>
      <c r="G592" s="69"/>
      <c r="H592" s="1"/>
      <c r="I592" s="3"/>
      <c r="J592" s="3"/>
      <c r="K592" s="3"/>
      <c r="L592" s="3"/>
      <c r="M592" s="3"/>
      <c r="N592" s="3"/>
      <c r="O592" s="3"/>
      <c r="P592" s="3"/>
      <c r="Q592" s="3"/>
      <c r="R592" s="3"/>
      <c r="S592" s="3"/>
      <c r="T592" s="3"/>
      <c r="U592" s="3"/>
      <c r="V592" s="3"/>
      <c r="W592" s="3"/>
      <c r="X592" s="3"/>
      <c r="Y592" s="3"/>
      <c r="Z592" s="3"/>
    </row>
    <row r="593" ht="15.75" customHeight="1">
      <c r="A593" s="68"/>
      <c r="B593" s="69"/>
      <c r="C593" s="69"/>
      <c r="D593" s="69"/>
      <c r="E593" s="69"/>
      <c r="F593" s="69"/>
      <c r="G593" s="69"/>
      <c r="H593" s="1"/>
      <c r="I593" s="3"/>
      <c r="J593" s="3"/>
      <c r="K593" s="3"/>
      <c r="L593" s="3"/>
      <c r="M593" s="3"/>
      <c r="N593" s="3"/>
      <c r="O593" s="3"/>
      <c r="P593" s="3"/>
      <c r="Q593" s="3"/>
      <c r="R593" s="3"/>
      <c r="S593" s="3"/>
      <c r="T593" s="3"/>
      <c r="U593" s="3"/>
      <c r="V593" s="3"/>
      <c r="W593" s="3"/>
      <c r="X593" s="3"/>
      <c r="Y593" s="3"/>
      <c r="Z593" s="3"/>
    </row>
    <row r="594" ht="15.75" customHeight="1">
      <c r="A594" s="68"/>
      <c r="B594" s="69"/>
      <c r="C594" s="69"/>
      <c r="D594" s="69"/>
      <c r="E594" s="69"/>
      <c r="F594" s="69"/>
      <c r="G594" s="69"/>
      <c r="H594" s="1"/>
      <c r="I594" s="3"/>
      <c r="J594" s="3"/>
      <c r="K594" s="3"/>
      <c r="L594" s="3"/>
      <c r="M594" s="3"/>
      <c r="N594" s="3"/>
      <c r="O594" s="3"/>
      <c r="P594" s="3"/>
      <c r="Q594" s="3"/>
      <c r="R594" s="3"/>
      <c r="S594" s="3"/>
      <c r="T594" s="3"/>
      <c r="U594" s="3"/>
      <c r="V594" s="3"/>
      <c r="W594" s="3"/>
      <c r="X594" s="3"/>
      <c r="Y594" s="3"/>
      <c r="Z594" s="3"/>
    </row>
    <row r="595" ht="15.75" customHeight="1">
      <c r="A595" s="68"/>
      <c r="B595" s="69"/>
      <c r="C595" s="69"/>
      <c r="D595" s="69"/>
      <c r="E595" s="69"/>
      <c r="F595" s="69"/>
      <c r="G595" s="69"/>
      <c r="H595" s="1"/>
      <c r="I595" s="3"/>
      <c r="J595" s="3"/>
      <c r="K595" s="3"/>
      <c r="L595" s="3"/>
      <c r="M595" s="3"/>
      <c r="N595" s="3"/>
      <c r="O595" s="3"/>
      <c r="P595" s="3"/>
      <c r="Q595" s="3"/>
      <c r="R595" s="3"/>
      <c r="S595" s="3"/>
      <c r="T595" s="3"/>
      <c r="U595" s="3"/>
      <c r="V595" s="3"/>
      <c r="W595" s="3"/>
      <c r="X595" s="3"/>
      <c r="Y595" s="3"/>
      <c r="Z595" s="3"/>
    </row>
    <row r="596" ht="15.75" customHeight="1">
      <c r="A596" s="68"/>
      <c r="B596" s="69"/>
      <c r="C596" s="69"/>
      <c r="D596" s="69"/>
      <c r="E596" s="69"/>
      <c r="F596" s="69"/>
      <c r="G596" s="69"/>
      <c r="H596" s="1"/>
      <c r="I596" s="3"/>
      <c r="J596" s="3"/>
      <c r="K596" s="3"/>
      <c r="L596" s="3"/>
      <c r="M596" s="3"/>
      <c r="N596" s="3"/>
      <c r="O596" s="3"/>
      <c r="P596" s="3"/>
      <c r="Q596" s="3"/>
      <c r="R596" s="3"/>
      <c r="S596" s="3"/>
      <c r="T596" s="3"/>
      <c r="U596" s="3"/>
      <c r="V596" s="3"/>
      <c r="W596" s="3"/>
      <c r="X596" s="3"/>
      <c r="Y596" s="3"/>
      <c r="Z596" s="3"/>
    </row>
    <row r="597" ht="15.75" customHeight="1">
      <c r="A597" s="68"/>
      <c r="B597" s="69"/>
      <c r="C597" s="69"/>
      <c r="D597" s="69"/>
      <c r="E597" s="69"/>
      <c r="F597" s="69"/>
      <c r="G597" s="69"/>
      <c r="H597" s="1"/>
      <c r="I597" s="3"/>
      <c r="J597" s="3"/>
      <c r="K597" s="3"/>
      <c r="L597" s="3"/>
      <c r="M597" s="3"/>
      <c r="N597" s="3"/>
      <c r="O597" s="3"/>
      <c r="P597" s="3"/>
      <c r="Q597" s="3"/>
      <c r="R597" s="3"/>
      <c r="S597" s="3"/>
      <c r="T597" s="3"/>
      <c r="U597" s="3"/>
      <c r="V597" s="3"/>
      <c r="W597" s="3"/>
      <c r="X597" s="3"/>
      <c r="Y597" s="3"/>
      <c r="Z597" s="3"/>
    </row>
    <row r="598" ht="15.75" customHeight="1">
      <c r="A598" s="68"/>
      <c r="B598" s="69"/>
      <c r="C598" s="69"/>
      <c r="D598" s="69"/>
      <c r="E598" s="69"/>
      <c r="F598" s="69"/>
      <c r="G598" s="69"/>
      <c r="H598" s="1"/>
      <c r="I598" s="3"/>
      <c r="J598" s="3"/>
      <c r="K598" s="3"/>
      <c r="L598" s="3"/>
      <c r="M598" s="3"/>
      <c r="N598" s="3"/>
      <c r="O598" s="3"/>
      <c r="P598" s="3"/>
      <c r="Q598" s="3"/>
      <c r="R598" s="3"/>
      <c r="S598" s="3"/>
      <c r="T598" s="3"/>
      <c r="U598" s="3"/>
      <c r="V598" s="3"/>
      <c r="W598" s="3"/>
      <c r="X598" s="3"/>
      <c r="Y598" s="3"/>
      <c r="Z598" s="3"/>
    </row>
    <row r="599" ht="15.75" customHeight="1">
      <c r="A599" s="68"/>
      <c r="B599" s="69"/>
      <c r="C599" s="69"/>
      <c r="D599" s="69"/>
      <c r="E599" s="69"/>
      <c r="F599" s="69"/>
      <c r="G599" s="69"/>
      <c r="H599" s="1"/>
      <c r="I599" s="3"/>
      <c r="J599" s="3"/>
      <c r="K599" s="3"/>
      <c r="L599" s="3"/>
      <c r="M599" s="3"/>
      <c r="N599" s="3"/>
      <c r="O599" s="3"/>
      <c r="P599" s="3"/>
      <c r="Q599" s="3"/>
      <c r="R599" s="3"/>
      <c r="S599" s="3"/>
      <c r="T599" s="3"/>
      <c r="U599" s="3"/>
      <c r="V599" s="3"/>
      <c r="W599" s="3"/>
      <c r="X599" s="3"/>
      <c r="Y599" s="3"/>
      <c r="Z599" s="3"/>
    </row>
    <row r="600" ht="15.75" customHeight="1">
      <c r="A600" s="68"/>
      <c r="B600" s="69"/>
      <c r="C600" s="69"/>
      <c r="D600" s="69"/>
      <c r="E600" s="69"/>
      <c r="F600" s="69"/>
      <c r="G600" s="69"/>
      <c r="H600" s="1"/>
      <c r="I600" s="3"/>
      <c r="J600" s="3"/>
      <c r="K600" s="3"/>
      <c r="L600" s="3"/>
      <c r="M600" s="3"/>
      <c r="N600" s="3"/>
      <c r="O600" s="3"/>
      <c r="P600" s="3"/>
      <c r="Q600" s="3"/>
      <c r="R600" s="3"/>
      <c r="S600" s="3"/>
      <c r="T600" s="3"/>
      <c r="U600" s="3"/>
      <c r="V600" s="3"/>
      <c r="W600" s="3"/>
      <c r="X600" s="3"/>
      <c r="Y600" s="3"/>
      <c r="Z600" s="3"/>
    </row>
    <row r="601" ht="15.75" customHeight="1">
      <c r="A601" s="68"/>
      <c r="B601" s="69"/>
      <c r="C601" s="69"/>
      <c r="D601" s="69"/>
      <c r="E601" s="69"/>
      <c r="F601" s="69"/>
      <c r="G601" s="69"/>
      <c r="H601" s="1"/>
      <c r="I601" s="3"/>
      <c r="J601" s="3"/>
      <c r="K601" s="3"/>
      <c r="L601" s="3"/>
      <c r="M601" s="3"/>
      <c r="N601" s="3"/>
      <c r="O601" s="3"/>
      <c r="P601" s="3"/>
      <c r="Q601" s="3"/>
      <c r="R601" s="3"/>
      <c r="S601" s="3"/>
      <c r="T601" s="3"/>
      <c r="U601" s="3"/>
      <c r="V601" s="3"/>
      <c r="W601" s="3"/>
      <c r="X601" s="3"/>
      <c r="Y601" s="3"/>
      <c r="Z601" s="3"/>
    </row>
    <row r="602" ht="15.75" customHeight="1">
      <c r="A602" s="68"/>
      <c r="B602" s="69"/>
      <c r="C602" s="69"/>
      <c r="D602" s="69"/>
      <c r="E602" s="69"/>
      <c r="F602" s="69"/>
      <c r="G602" s="69"/>
      <c r="H602" s="1"/>
      <c r="I602" s="3"/>
      <c r="J602" s="3"/>
      <c r="K602" s="3"/>
      <c r="L602" s="3"/>
      <c r="M602" s="3"/>
      <c r="N602" s="3"/>
      <c r="O602" s="3"/>
      <c r="P602" s="3"/>
      <c r="Q602" s="3"/>
      <c r="R602" s="3"/>
      <c r="S602" s="3"/>
      <c r="T602" s="3"/>
      <c r="U602" s="3"/>
      <c r="V602" s="3"/>
      <c r="W602" s="3"/>
      <c r="X602" s="3"/>
      <c r="Y602" s="3"/>
      <c r="Z602" s="3"/>
    </row>
    <row r="603" ht="15.75" customHeight="1">
      <c r="A603" s="68"/>
      <c r="B603" s="69"/>
      <c r="C603" s="69"/>
      <c r="D603" s="69"/>
      <c r="E603" s="69"/>
      <c r="F603" s="69"/>
      <c r="G603" s="69"/>
      <c r="H603" s="1"/>
      <c r="I603" s="3"/>
      <c r="J603" s="3"/>
      <c r="K603" s="3"/>
      <c r="L603" s="3"/>
      <c r="M603" s="3"/>
      <c r="N603" s="3"/>
      <c r="O603" s="3"/>
      <c r="P603" s="3"/>
      <c r="Q603" s="3"/>
      <c r="R603" s="3"/>
      <c r="S603" s="3"/>
      <c r="T603" s="3"/>
      <c r="U603" s="3"/>
      <c r="V603" s="3"/>
      <c r="W603" s="3"/>
      <c r="X603" s="3"/>
      <c r="Y603" s="3"/>
      <c r="Z603" s="3"/>
    </row>
    <row r="604" ht="15.75" customHeight="1">
      <c r="A604" s="68"/>
      <c r="B604" s="69"/>
      <c r="C604" s="69"/>
      <c r="D604" s="69"/>
      <c r="E604" s="69"/>
      <c r="F604" s="69"/>
      <c r="G604" s="69"/>
      <c r="H604" s="1"/>
      <c r="I604" s="3"/>
      <c r="J604" s="3"/>
      <c r="K604" s="3"/>
      <c r="L604" s="3"/>
      <c r="M604" s="3"/>
      <c r="N604" s="3"/>
      <c r="O604" s="3"/>
      <c r="P604" s="3"/>
      <c r="Q604" s="3"/>
      <c r="R604" s="3"/>
      <c r="S604" s="3"/>
      <c r="T604" s="3"/>
      <c r="U604" s="3"/>
      <c r="V604" s="3"/>
      <c r="W604" s="3"/>
      <c r="X604" s="3"/>
      <c r="Y604" s="3"/>
      <c r="Z604" s="3"/>
    </row>
    <row r="605" ht="15.75" customHeight="1">
      <c r="A605" s="68"/>
      <c r="B605" s="69"/>
      <c r="C605" s="69"/>
      <c r="D605" s="69"/>
      <c r="E605" s="69"/>
      <c r="F605" s="69"/>
      <c r="G605" s="69"/>
      <c r="H605" s="1"/>
      <c r="I605" s="3"/>
      <c r="J605" s="3"/>
      <c r="K605" s="3"/>
      <c r="L605" s="3"/>
      <c r="M605" s="3"/>
      <c r="N605" s="3"/>
      <c r="O605" s="3"/>
      <c r="P605" s="3"/>
      <c r="Q605" s="3"/>
      <c r="R605" s="3"/>
      <c r="S605" s="3"/>
      <c r="T605" s="3"/>
      <c r="U605" s="3"/>
      <c r="V605" s="3"/>
      <c r="W605" s="3"/>
      <c r="X605" s="3"/>
      <c r="Y605" s="3"/>
      <c r="Z605" s="3"/>
    </row>
    <row r="606" ht="15.75" customHeight="1">
      <c r="A606" s="68"/>
      <c r="B606" s="69"/>
      <c r="C606" s="69"/>
      <c r="D606" s="69"/>
      <c r="E606" s="69"/>
      <c r="F606" s="69"/>
      <c r="G606" s="69"/>
      <c r="H606" s="1"/>
      <c r="I606" s="3"/>
      <c r="J606" s="3"/>
      <c r="K606" s="3"/>
      <c r="L606" s="3"/>
      <c r="M606" s="3"/>
      <c r="N606" s="3"/>
      <c r="O606" s="3"/>
      <c r="P606" s="3"/>
      <c r="Q606" s="3"/>
      <c r="R606" s="3"/>
      <c r="S606" s="3"/>
      <c r="T606" s="3"/>
      <c r="U606" s="3"/>
      <c r="V606" s="3"/>
      <c r="W606" s="3"/>
      <c r="X606" s="3"/>
      <c r="Y606" s="3"/>
      <c r="Z606" s="3"/>
    </row>
    <row r="607" ht="15.75" customHeight="1">
      <c r="A607" s="68"/>
      <c r="B607" s="69"/>
      <c r="C607" s="69"/>
      <c r="D607" s="69"/>
      <c r="E607" s="69"/>
      <c r="F607" s="69"/>
      <c r="G607" s="69"/>
      <c r="H607" s="1"/>
      <c r="I607" s="3"/>
      <c r="J607" s="3"/>
      <c r="K607" s="3"/>
      <c r="L607" s="3"/>
      <c r="M607" s="3"/>
      <c r="N607" s="3"/>
      <c r="O607" s="3"/>
      <c r="P607" s="3"/>
      <c r="Q607" s="3"/>
      <c r="R607" s="3"/>
      <c r="S607" s="3"/>
      <c r="T607" s="3"/>
      <c r="U607" s="3"/>
      <c r="V607" s="3"/>
      <c r="W607" s="3"/>
      <c r="X607" s="3"/>
      <c r="Y607" s="3"/>
      <c r="Z607" s="3"/>
    </row>
    <row r="608" ht="15.75" customHeight="1">
      <c r="A608" s="68"/>
      <c r="B608" s="69"/>
      <c r="C608" s="69"/>
      <c r="D608" s="69"/>
      <c r="E608" s="69"/>
      <c r="F608" s="69"/>
      <c r="G608" s="69"/>
      <c r="H608" s="1"/>
      <c r="I608" s="3"/>
      <c r="J608" s="3"/>
      <c r="K608" s="3"/>
      <c r="L608" s="3"/>
      <c r="M608" s="3"/>
      <c r="N608" s="3"/>
      <c r="O608" s="3"/>
      <c r="P608" s="3"/>
      <c r="Q608" s="3"/>
      <c r="R608" s="3"/>
      <c r="S608" s="3"/>
      <c r="T608" s="3"/>
      <c r="U608" s="3"/>
      <c r="V608" s="3"/>
      <c r="W608" s="3"/>
      <c r="X608" s="3"/>
      <c r="Y608" s="3"/>
      <c r="Z608" s="3"/>
    </row>
    <row r="609" ht="15.75" customHeight="1">
      <c r="A609" s="68"/>
      <c r="B609" s="69"/>
      <c r="C609" s="69"/>
      <c r="D609" s="69"/>
      <c r="E609" s="69"/>
      <c r="F609" s="69"/>
      <c r="G609" s="69"/>
      <c r="H609" s="1"/>
      <c r="I609" s="3"/>
      <c r="J609" s="3"/>
      <c r="K609" s="3"/>
      <c r="L609" s="3"/>
      <c r="M609" s="3"/>
      <c r="N609" s="3"/>
      <c r="O609" s="3"/>
      <c r="P609" s="3"/>
      <c r="Q609" s="3"/>
      <c r="R609" s="3"/>
      <c r="S609" s="3"/>
      <c r="T609" s="3"/>
      <c r="U609" s="3"/>
      <c r="V609" s="3"/>
      <c r="W609" s="3"/>
      <c r="X609" s="3"/>
      <c r="Y609" s="3"/>
      <c r="Z609" s="3"/>
    </row>
    <row r="610" ht="15.75" customHeight="1">
      <c r="A610" s="68"/>
      <c r="B610" s="69"/>
      <c r="C610" s="69"/>
      <c r="D610" s="69"/>
      <c r="E610" s="69"/>
      <c r="F610" s="69"/>
      <c r="G610" s="69"/>
      <c r="H610" s="1"/>
      <c r="I610" s="3"/>
      <c r="J610" s="3"/>
      <c r="K610" s="3"/>
      <c r="L610" s="3"/>
      <c r="M610" s="3"/>
      <c r="N610" s="3"/>
      <c r="O610" s="3"/>
      <c r="P610" s="3"/>
      <c r="Q610" s="3"/>
      <c r="R610" s="3"/>
      <c r="S610" s="3"/>
      <c r="T610" s="3"/>
      <c r="U610" s="3"/>
      <c r="V610" s="3"/>
      <c r="W610" s="3"/>
      <c r="X610" s="3"/>
      <c r="Y610" s="3"/>
      <c r="Z610" s="3"/>
    </row>
    <row r="611" ht="15.75" customHeight="1">
      <c r="A611" s="68"/>
      <c r="B611" s="69"/>
      <c r="C611" s="69"/>
      <c r="D611" s="69"/>
      <c r="E611" s="69"/>
      <c r="F611" s="69"/>
      <c r="G611" s="69"/>
      <c r="H611" s="1"/>
      <c r="I611" s="3"/>
      <c r="J611" s="3"/>
      <c r="K611" s="3"/>
      <c r="L611" s="3"/>
      <c r="M611" s="3"/>
      <c r="N611" s="3"/>
      <c r="O611" s="3"/>
      <c r="P611" s="3"/>
      <c r="Q611" s="3"/>
      <c r="R611" s="3"/>
      <c r="S611" s="3"/>
      <c r="T611" s="3"/>
      <c r="U611" s="3"/>
      <c r="V611" s="3"/>
      <c r="W611" s="3"/>
      <c r="X611" s="3"/>
      <c r="Y611" s="3"/>
      <c r="Z611" s="3"/>
    </row>
    <row r="612" ht="15.75" customHeight="1">
      <c r="A612" s="68"/>
      <c r="B612" s="69"/>
      <c r="C612" s="69"/>
      <c r="D612" s="69"/>
      <c r="E612" s="69"/>
      <c r="F612" s="69"/>
      <c r="G612" s="69"/>
      <c r="H612" s="1"/>
      <c r="I612" s="3"/>
      <c r="J612" s="3"/>
      <c r="K612" s="3"/>
      <c r="L612" s="3"/>
      <c r="M612" s="3"/>
      <c r="N612" s="3"/>
      <c r="O612" s="3"/>
      <c r="P612" s="3"/>
      <c r="Q612" s="3"/>
      <c r="R612" s="3"/>
      <c r="S612" s="3"/>
      <c r="T612" s="3"/>
      <c r="U612" s="3"/>
      <c r="V612" s="3"/>
      <c r="W612" s="3"/>
      <c r="X612" s="3"/>
      <c r="Y612" s="3"/>
      <c r="Z612" s="3"/>
    </row>
    <row r="613" ht="15.75" customHeight="1">
      <c r="A613" s="68"/>
      <c r="B613" s="69"/>
      <c r="C613" s="69"/>
      <c r="D613" s="69"/>
      <c r="E613" s="69"/>
      <c r="F613" s="69"/>
      <c r="G613" s="69"/>
      <c r="H613" s="1"/>
      <c r="I613" s="3"/>
      <c r="J613" s="3"/>
      <c r="K613" s="3"/>
      <c r="L613" s="3"/>
      <c r="M613" s="3"/>
      <c r="N613" s="3"/>
      <c r="O613" s="3"/>
      <c r="P613" s="3"/>
      <c r="Q613" s="3"/>
      <c r="R613" s="3"/>
      <c r="S613" s="3"/>
      <c r="T613" s="3"/>
      <c r="U613" s="3"/>
      <c r="V613" s="3"/>
      <c r="W613" s="3"/>
      <c r="X613" s="3"/>
      <c r="Y613" s="3"/>
      <c r="Z613" s="3"/>
    </row>
    <row r="614" ht="15.75" customHeight="1">
      <c r="A614" s="68"/>
      <c r="B614" s="69"/>
      <c r="C614" s="69"/>
      <c r="D614" s="69"/>
      <c r="E614" s="69"/>
      <c r="F614" s="69"/>
      <c r="G614" s="69"/>
      <c r="H614" s="1"/>
      <c r="I614" s="3"/>
      <c r="J614" s="3"/>
      <c r="K614" s="3"/>
      <c r="L614" s="3"/>
      <c r="M614" s="3"/>
      <c r="N614" s="3"/>
      <c r="O614" s="3"/>
      <c r="P614" s="3"/>
      <c r="Q614" s="3"/>
      <c r="R614" s="3"/>
      <c r="S614" s="3"/>
      <c r="T614" s="3"/>
      <c r="U614" s="3"/>
      <c r="V614" s="3"/>
      <c r="W614" s="3"/>
      <c r="X614" s="3"/>
      <c r="Y614" s="3"/>
      <c r="Z614" s="3"/>
    </row>
    <row r="615" ht="15.75" customHeight="1">
      <c r="A615" s="68"/>
      <c r="B615" s="69"/>
      <c r="C615" s="69"/>
      <c r="D615" s="69"/>
      <c r="E615" s="69"/>
      <c r="F615" s="69"/>
      <c r="G615" s="69"/>
      <c r="H615" s="1"/>
      <c r="I615" s="3"/>
      <c r="J615" s="3"/>
      <c r="K615" s="3"/>
      <c r="L615" s="3"/>
      <c r="M615" s="3"/>
      <c r="N615" s="3"/>
      <c r="O615" s="3"/>
      <c r="P615" s="3"/>
      <c r="Q615" s="3"/>
      <c r="R615" s="3"/>
      <c r="S615" s="3"/>
      <c r="T615" s="3"/>
      <c r="U615" s="3"/>
      <c r="V615" s="3"/>
      <c r="W615" s="3"/>
      <c r="X615" s="3"/>
      <c r="Y615" s="3"/>
      <c r="Z615" s="3"/>
    </row>
    <row r="616" ht="15.75" customHeight="1">
      <c r="A616" s="68"/>
      <c r="B616" s="69"/>
      <c r="C616" s="69"/>
      <c r="D616" s="69"/>
      <c r="E616" s="69"/>
      <c r="F616" s="69"/>
      <c r="G616" s="69"/>
      <c r="H616" s="1"/>
      <c r="I616" s="3"/>
      <c r="J616" s="3"/>
      <c r="K616" s="3"/>
      <c r="L616" s="3"/>
      <c r="M616" s="3"/>
      <c r="N616" s="3"/>
      <c r="O616" s="3"/>
      <c r="P616" s="3"/>
      <c r="Q616" s="3"/>
      <c r="R616" s="3"/>
      <c r="S616" s="3"/>
      <c r="T616" s="3"/>
      <c r="U616" s="3"/>
      <c r="V616" s="3"/>
      <c r="W616" s="3"/>
      <c r="X616" s="3"/>
      <c r="Y616" s="3"/>
      <c r="Z616" s="3"/>
    </row>
    <row r="617" ht="15.75" customHeight="1">
      <c r="A617" s="68"/>
      <c r="B617" s="69"/>
      <c r="C617" s="69"/>
      <c r="D617" s="69"/>
      <c r="E617" s="69"/>
      <c r="F617" s="69"/>
      <c r="G617" s="69"/>
      <c r="H617" s="1"/>
      <c r="I617" s="3"/>
      <c r="J617" s="3"/>
      <c r="K617" s="3"/>
      <c r="L617" s="3"/>
      <c r="M617" s="3"/>
      <c r="N617" s="3"/>
      <c r="O617" s="3"/>
      <c r="P617" s="3"/>
      <c r="Q617" s="3"/>
      <c r="R617" s="3"/>
      <c r="S617" s="3"/>
      <c r="T617" s="3"/>
      <c r="U617" s="3"/>
      <c r="V617" s="3"/>
      <c r="W617" s="3"/>
      <c r="X617" s="3"/>
      <c r="Y617" s="3"/>
      <c r="Z617" s="3"/>
    </row>
    <row r="618" ht="15.75" customHeight="1">
      <c r="A618" s="68"/>
      <c r="B618" s="69"/>
      <c r="C618" s="69"/>
      <c r="D618" s="69"/>
      <c r="E618" s="69"/>
      <c r="F618" s="69"/>
      <c r="G618" s="69"/>
      <c r="H618" s="1"/>
      <c r="I618" s="3"/>
      <c r="J618" s="3"/>
      <c r="K618" s="3"/>
      <c r="L618" s="3"/>
      <c r="M618" s="3"/>
      <c r="N618" s="3"/>
      <c r="O618" s="3"/>
      <c r="P618" s="3"/>
      <c r="Q618" s="3"/>
      <c r="R618" s="3"/>
      <c r="S618" s="3"/>
      <c r="T618" s="3"/>
      <c r="U618" s="3"/>
      <c r="V618" s="3"/>
      <c r="W618" s="3"/>
      <c r="X618" s="3"/>
      <c r="Y618" s="3"/>
      <c r="Z618" s="3"/>
    </row>
    <row r="619" ht="15.75" customHeight="1">
      <c r="A619" s="68"/>
      <c r="B619" s="69"/>
      <c r="C619" s="69"/>
      <c r="D619" s="69"/>
      <c r="E619" s="69"/>
      <c r="F619" s="69"/>
      <c r="G619" s="69"/>
      <c r="H619" s="1"/>
      <c r="I619" s="3"/>
      <c r="J619" s="3"/>
      <c r="K619" s="3"/>
      <c r="L619" s="3"/>
      <c r="M619" s="3"/>
      <c r="N619" s="3"/>
      <c r="O619" s="3"/>
      <c r="P619" s="3"/>
      <c r="Q619" s="3"/>
      <c r="R619" s="3"/>
      <c r="S619" s="3"/>
      <c r="T619" s="3"/>
      <c r="U619" s="3"/>
      <c r="V619" s="3"/>
      <c r="W619" s="3"/>
      <c r="X619" s="3"/>
      <c r="Y619" s="3"/>
      <c r="Z619" s="3"/>
    </row>
    <row r="620" ht="15.75" customHeight="1">
      <c r="A620" s="68"/>
      <c r="B620" s="69"/>
      <c r="C620" s="69"/>
      <c r="D620" s="69"/>
      <c r="E620" s="69"/>
      <c r="F620" s="69"/>
      <c r="G620" s="69"/>
      <c r="H620" s="1"/>
      <c r="I620" s="3"/>
      <c r="J620" s="3"/>
      <c r="K620" s="3"/>
      <c r="L620" s="3"/>
      <c r="M620" s="3"/>
      <c r="N620" s="3"/>
      <c r="O620" s="3"/>
      <c r="P620" s="3"/>
      <c r="Q620" s="3"/>
      <c r="R620" s="3"/>
      <c r="S620" s="3"/>
      <c r="T620" s="3"/>
      <c r="U620" s="3"/>
      <c r="V620" s="3"/>
      <c r="W620" s="3"/>
      <c r="X620" s="3"/>
      <c r="Y620" s="3"/>
      <c r="Z620" s="3"/>
    </row>
    <row r="621" ht="15.75" customHeight="1">
      <c r="A621" s="68"/>
      <c r="B621" s="69"/>
      <c r="C621" s="69"/>
      <c r="D621" s="69"/>
      <c r="E621" s="69"/>
      <c r="F621" s="69"/>
      <c r="G621" s="69"/>
      <c r="H621" s="1"/>
      <c r="I621" s="3"/>
      <c r="J621" s="3"/>
      <c r="K621" s="3"/>
      <c r="L621" s="3"/>
      <c r="M621" s="3"/>
      <c r="N621" s="3"/>
      <c r="O621" s="3"/>
      <c r="P621" s="3"/>
      <c r="Q621" s="3"/>
      <c r="R621" s="3"/>
      <c r="S621" s="3"/>
      <c r="T621" s="3"/>
      <c r="U621" s="3"/>
      <c r="V621" s="3"/>
      <c r="W621" s="3"/>
      <c r="X621" s="3"/>
      <c r="Y621" s="3"/>
      <c r="Z621" s="3"/>
    </row>
    <row r="622" ht="15.75" customHeight="1">
      <c r="A622" s="68"/>
      <c r="B622" s="69"/>
      <c r="C622" s="69"/>
      <c r="D622" s="69"/>
      <c r="E622" s="69"/>
      <c r="F622" s="69"/>
      <c r="G622" s="69"/>
      <c r="H622" s="1"/>
      <c r="I622" s="3"/>
      <c r="J622" s="3"/>
      <c r="K622" s="3"/>
      <c r="L622" s="3"/>
      <c r="M622" s="3"/>
      <c r="N622" s="3"/>
      <c r="O622" s="3"/>
      <c r="P622" s="3"/>
      <c r="Q622" s="3"/>
      <c r="R622" s="3"/>
      <c r="S622" s="3"/>
      <c r="T622" s="3"/>
      <c r="U622" s="3"/>
      <c r="V622" s="3"/>
      <c r="W622" s="3"/>
      <c r="X622" s="3"/>
      <c r="Y622" s="3"/>
      <c r="Z622" s="3"/>
    </row>
    <row r="623" ht="15.75" customHeight="1">
      <c r="A623" s="68"/>
      <c r="B623" s="69"/>
      <c r="C623" s="69"/>
      <c r="D623" s="69"/>
      <c r="E623" s="69"/>
      <c r="F623" s="69"/>
      <c r="G623" s="69"/>
      <c r="H623" s="1"/>
      <c r="I623" s="3"/>
      <c r="J623" s="3"/>
      <c r="K623" s="3"/>
      <c r="L623" s="3"/>
      <c r="M623" s="3"/>
      <c r="N623" s="3"/>
      <c r="O623" s="3"/>
      <c r="P623" s="3"/>
      <c r="Q623" s="3"/>
      <c r="R623" s="3"/>
      <c r="S623" s="3"/>
      <c r="T623" s="3"/>
      <c r="U623" s="3"/>
      <c r="V623" s="3"/>
      <c r="W623" s="3"/>
      <c r="X623" s="3"/>
      <c r="Y623" s="3"/>
      <c r="Z623" s="3"/>
    </row>
    <row r="624" ht="15.75" customHeight="1">
      <c r="A624" s="68"/>
      <c r="B624" s="69"/>
      <c r="C624" s="69"/>
      <c r="D624" s="69"/>
      <c r="E624" s="69"/>
      <c r="F624" s="69"/>
      <c r="G624" s="69"/>
      <c r="H624" s="1"/>
      <c r="I624" s="3"/>
      <c r="J624" s="3"/>
      <c r="K624" s="3"/>
      <c r="L624" s="3"/>
      <c r="M624" s="3"/>
      <c r="N624" s="3"/>
      <c r="O624" s="3"/>
      <c r="P624" s="3"/>
      <c r="Q624" s="3"/>
      <c r="R624" s="3"/>
      <c r="S624" s="3"/>
      <c r="T624" s="3"/>
      <c r="U624" s="3"/>
      <c r="V624" s="3"/>
      <c r="W624" s="3"/>
      <c r="X624" s="3"/>
      <c r="Y624" s="3"/>
      <c r="Z624" s="3"/>
    </row>
    <row r="625" ht="15.75" customHeight="1">
      <c r="A625" s="68"/>
      <c r="B625" s="69"/>
      <c r="C625" s="69"/>
      <c r="D625" s="69"/>
      <c r="E625" s="69"/>
      <c r="F625" s="69"/>
      <c r="G625" s="69"/>
      <c r="H625" s="1"/>
      <c r="I625" s="3"/>
      <c r="J625" s="3"/>
      <c r="K625" s="3"/>
      <c r="L625" s="3"/>
      <c r="M625" s="3"/>
      <c r="N625" s="3"/>
      <c r="O625" s="3"/>
      <c r="P625" s="3"/>
      <c r="Q625" s="3"/>
      <c r="R625" s="3"/>
      <c r="S625" s="3"/>
      <c r="T625" s="3"/>
      <c r="U625" s="3"/>
      <c r="V625" s="3"/>
      <c r="W625" s="3"/>
      <c r="X625" s="3"/>
      <c r="Y625" s="3"/>
      <c r="Z625" s="3"/>
    </row>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425:J425"/>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23"/>
    <hyperlink r:id="rId7" ref="H24"/>
    <hyperlink r:id="rId8" ref="H26"/>
    <hyperlink r:id="rId9" ref="H27"/>
    <hyperlink r:id="rId10" ref="H28"/>
    <hyperlink r:id="rId11" ref="H29"/>
    <hyperlink r:id="rId12" ref="H31"/>
    <hyperlink r:id="rId13" ref="H32"/>
    <hyperlink r:id="rId14" ref="H34"/>
    <hyperlink r:id="rId15" ref="H35"/>
    <hyperlink r:id="rId16" ref="H38"/>
    <hyperlink r:id="rId17" ref="H40"/>
    <hyperlink r:id="rId18" ref="H41"/>
    <hyperlink r:id="rId19" ref="H42"/>
    <hyperlink r:id="rId20" ref="H43"/>
    <hyperlink r:id="rId21" ref="H45"/>
    <hyperlink r:id="rId22" ref="H55"/>
    <hyperlink r:id="rId23" ref="H57"/>
    <hyperlink r:id="rId24" ref="H61"/>
    <hyperlink r:id="rId25" ref="H63"/>
    <hyperlink r:id="rId26" ref="H64"/>
    <hyperlink r:id="rId27" ref="H67"/>
    <hyperlink r:id="rId28" ref="H68"/>
    <hyperlink r:id="rId29" ref="H69"/>
    <hyperlink r:id="rId30" ref="H70"/>
    <hyperlink r:id="rId31" ref="H71"/>
    <hyperlink r:id="rId32" ref="H72"/>
    <hyperlink r:id="rId33" ref="H74"/>
    <hyperlink r:id="rId34" ref="H75"/>
    <hyperlink r:id="rId35" ref="H76"/>
    <hyperlink r:id="rId36" ref="H77"/>
    <hyperlink r:id="rId37" ref="H78"/>
    <hyperlink r:id="rId38" ref="H79"/>
    <hyperlink r:id="rId39" ref="H92"/>
    <hyperlink r:id="rId40" location="programme" ref="H93"/>
    <hyperlink r:id="rId41" ref="C94"/>
    <hyperlink r:id="rId42" ref="H95"/>
    <hyperlink r:id="rId43" ref="H96"/>
    <hyperlink r:id="rId44" ref="H101"/>
    <hyperlink r:id="rId45" ref="H102"/>
    <hyperlink r:id="rId46" ref="H103"/>
    <hyperlink r:id="rId47" location="20240306" ref="H104"/>
    <hyperlink r:id="rId48" ref="H105"/>
    <hyperlink r:id="rId49" ref="H106"/>
    <hyperlink r:id="rId50" ref="H107"/>
    <hyperlink r:id="rId51" ref="H108"/>
    <hyperlink r:id="rId52" ref="H109"/>
    <hyperlink r:id="rId53" ref="H110"/>
    <hyperlink r:id="rId54" ref="H111"/>
    <hyperlink r:id="rId55" ref="H113"/>
    <hyperlink r:id="rId56" ref="H114"/>
    <hyperlink r:id="rId57" ref="H115"/>
    <hyperlink r:id="rId58" ref="H116"/>
    <hyperlink r:id="rId59" ref="H118"/>
    <hyperlink r:id="rId60" ref="H119"/>
    <hyperlink r:id="rId61" ref="H120"/>
    <hyperlink r:id="rId62" ref="H121"/>
    <hyperlink r:id="rId63" ref="H122"/>
    <hyperlink r:id="rId64" ref="H123"/>
    <hyperlink r:id="rId65" ref="H124"/>
    <hyperlink r:id="rId66" ref="H125"/>
    <hyperlink r:id="rId67" ref="H126"/>
    <hyperlink r:id="rId68" ref="H127"/>
    <hyperlink r:id="rId69" ref="H128"/>
    <hyperlink r:id="rId70" ref="H129"/>
    <hyperlink r:id="rId71" location=":~:text=The%20Cognitive%20sections%20Annual%20Conference%202024%20will%20be,embraces%20presentations%20from%20all%20fields%20of%20cognitive%20psychology." ref="H130"/>
    <hyperlink r:id="rId72" ref="H131"/>
    <hyperlink r:id="rId73" ref="H132"/>
    <hyperlink r:id="rId74" ref="H133"/>
    <hyperlink r:id="rId75" ref="H134"/>
    <hyperlink r:id="rId76" ref="H135"/>
    <hyperlink r:id="rId77" ref="H136"/>
    <hyperlink r:id="rId78" ref="H140"/>
    <hyperlink r:id="rId79" ref="H141"/>
    <hyperlink r:id="rId80" ref="H142"/>
    <hyperlink r:id="rId81" ref="H143"/>
    <hyperlink r:id="rId82" ref="H144"/>
    <hyperlink r:id="rId83" ref="H145"/>
    <hyperlink r:id="rId84" ref="H146"/>
    <hyperlink r:id="rId85" ref="H147"/>
    <hyperlink r:id="rId86" ref="H148"/>
    <hyperlink r:id="rId87" ref="H149"/>
    <hyperlink r:id="rId88" ref="H150"/>
    <hyperlink r:id="rId89" ref="H151"/>
    <hyperlink r:id="rId90" ref="H152"/>
    <hyperlink r:id="rId91" ref="H153"/>
    <hyperlink r:id="rId92" ref="H154"/>
    <hyperlink r:id="rId93" ref="H155"/>
    <hyperlink r:id="rId94" ref="H156"/>
    <hyperlink r:id="rId95" ref="H157"/>
    <hyperlink r:id="rId96" ref="H158"/>
    <hyperlink r:id="rId97" ref="H159"/>
    <hyperlink r:id="rId98" ref="H160"/>
    <hyperlink r:id="rId99" ref="H161"/>
    <hyperlink r:id="rId100" ref="H162"/>
    <hyperlink r:id="rId101" ref="H163"/>
    <hyperlink r:id="rId102" ref="H164"/>
    <hyperlink r:id="rId103" ref="H165"/>
    <hyperlink r:id="rId104" ref="H166"/>
    <hyperlink r:id="rId105" ref="H278"/>
    <hyperlink r:id="rId106" ref="H283"/>
    <hyperlink r:id="rId107" ref="H290"/>
    <hyperlink r:id="rId108" ref="H291"/>
    <hyperlink r:id="rId109" ref="H292"/>
    <hyperlink r:id="rId110" ref="H293"/>
    <hyperlink r:id="rId111" ref="H297"/>
    <hyperlink r:id="rId112" ref="H298"/>
    <hyperlink r:id="rId113" ref="H299"/>
    <hyperlink r:id="rId114" ref="H300"/>
    <hyperlink r:id="rId115" ref="H301"/>
    <hyperlink r:id="rId116" ref="H304"/>
    <hyperlink r:id="rId117" ref="H309"/>
    <hyperlink r:id="rId118" ref="H310"/>
    <hyperlink r:id="rId119" ref="H311"/>
    <hyperlink r:id="rId120" ref="H317"/>
    <hyperlink r:id="rId121" ref="H318"/>
    <hyperlink r:id="rId122" ref="H320"/>
    <hyperlink r:id="rId123" ref="H322"/>
    <hyperlink r:id="rId124" ref="H325"/>
    <hyperlink r:id="rId125" ref="H326"/>
    <hyperlink r:id="rId126" ref="H328"/>
    <hyperlink r:id="rId127" ref="H330"/>
    <hyperlink r:id="rId128" ref="H331"/>
    <hyperlink r:id="rId129" ref="H332"/>
    <hyperlink r:id="rId130" ref="H333"/>
    <hyperlink r:id="rId131" ref="H334"/>
    <hyperlink r:id="rId132" ref="H335"/>
    <hyperlink r:id="rId133" ref="H336"/>
    <hyperlink r:id="rId134" ref="H337"/>
    <hyperlink r:id="rId135" ref="H338"/>
    <hyperlink r:id="rId136" ref="H339"/>
    <hyperlink r:id="rId137" ref="H340"/>
    <hyperlink r:id="rId138" ref="H341"/>
    <hyperlink r:id="rId139" ref="H342"/>
    <hyperlink r:id="rId140" ref="H343"/>
    <hyperlink r:id="rId141" ref="H344"/>
    <hyperlink r:id="rId142" location="page=14.10" ref="H345"/>
    <hyperlink r:id="rId143" ref="H347"/>
    <hyperlink r:id="rId144" ref="H348"/>
    <hyperlink r:id="rId145" ref="H349"/>
    <hyperlink r:id="rId146" ref="H350"/>
    <hyperlink r:id="rId147" ref="H351"/>
    <hyperlink r:id="rId148" ref="H352"/>
    <hyperlink r:id="rId149" ref="H355"/>
    <hyperlink r:id="rId150" ref="H356"/>
    <hyperlink r:id="rId151" ref="H358"/>
    <hyperlink r:id="rId152" ref="H359"/>
    <hyperlink r:id="rId153" ref="H360"/>
    <hyperlink r:id="rId154" ref="H361"/>
    <hyperlink r:id="rId155" ref="H362"/>
    <hyperlink r:id="rId156" ref="H363"/>
    <hyperlink r:id="rId157" ref="H364"/>
    <hyperlink r:id="rId158" ref="H365"/>
    <hyperlink r:id="rId159" ref="H366"/>
    <hyperlink r:id="rId160" ref="H371"/>
    <hyperlink r:id="rId161" ref="H375"/>
    <hyperlink r:id="rId162" ref="H376"/>
    <hyperlink r:id="rId163" ref="H377"/>
    <hyperlink r:id="rId164" ref="H378"/>
    <hyperlink r:id="rId165" ref="H379"/>
    <hyperlink r:id="rId166" ref="H382"/>
    <hyperlink r:id="rId167" ref="H384"/>
    <hyperlink r:id="rId168" ref="H385"/>
    <hyperlink r:id="rId169" ref="H386"/>
    <hyperlink r:id="rId170" ref="H387"/>
    <hyperlink r:id="rId171" ref="H388"/>
    <hyperlink r:id="rId172" ref="H389"/>
    <hyperlink r:id="rId173" ref="H390"/>
    <hyperlink r:id="rId174" ref="H391"/>
    <hyperlink r:id="rId175" ref="H392"/>
    <hyperlink r:id="rId176" ref="H393"/>
    <hyperlink r:id="rId177" ref="H394"/>
    <hyperlink r:id="rId178" ref="H396"/>
    <hyperlink r:id="rId179" location="20240306" ref="H397"/>
    <hyperlink r:id="rId180" ref="H407"/>
    <hyperlink r:id="rId181" ref="H409"/>
    <hyperlink r:id="rId182" ref="H410"/>
    <hyperlink r:id="rId183" ref="H411"/>
    <hyperlink r:id="rId184" ref="H412"/>
    <hyperlink r:id="rId185" ref="H413"/>
    <hyperlink r:id="rId186" ref="H414"/>
    <hyperlink r:id="rId187" ref="H415"/>
    <hyperlink r:id="rId188" ref="H416"/>
    <hyperlink r:id="rId189" ref="H419"/>
  </hyperlinks>
  <printOptions/>
  <pageMargins bottom="1.0" footer="0.0" header="0.0" left="0.75" right="0.75" top="1.0"/>
  <pageSetup orientation="landscape"/>
  <drawing r:id="rId190"/>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68"/>
      <c r="B1" s="68"/>
      <c r="C1" s="69"/>
      <c r="D1" s="69"/>
      <c r="E1" s="69"/>
      <c r="F1" s="69"/>
      <c r="G1" s="1"/>
      <c r="H1" s="1"/>
      <c r="I1" s="1"/>
      <c r="J1" s="3"/>
      <c r="K1" s="3"/>
      <c r="L1" s="3"/>
      <c r="M1" s="3"/>
      <c r="N1" s="3"/>
      <c r="O1" s="3"/>
      <c r="P1" s="3"/>
      <c r="Q1" s="3"/>
      <c r="R1" s="3"/>
      <c r="S1" s="3"/>
      <c r="T1" s="3"/>
      <c r="U1" s="3"/>
      <c r="V1" s="3"/>
      <c r="W1" s="3"/>
      <c r="X1" s="3"/>
      <c r="Y1" s="3"/>
      <c r="Z1" s="3"/>
      <c r="AA1" s="3"/>
      <c r="AB1" s="3"/>
    </row>
    <row r="2" ht="15.75" customHeight="1">
      <c r="A2" s="230" t="s">
        <v>7209</v>
      </c>
      <c r="B2" s="71"/>
      <c r="C2" s="71"/>
      <c r="D2" s="71"/>
      <c r="E2" s="71"/>
      <c r="F2" s="71"/>
      <c r="G2" s="71"/>
      <c r="H2" s="71"/>
      <c r="I2" s="72"/>
      <c r="J2" s="74"/>
      <c r="K2" s="74"/>
      <c r="L2" s="74"/>
      <c r="M2" s="74"/>
      <c r="N2" s="74"/>
      <c r="O2" s="74"/>
      <c r="P2" s="74"/>
      <c r="Q2" s="74"/>
      <c r="R2" s="74"/>
      <c r="S2" s="74"/>
      <c r="T2" s="74"/>
      <c r="U2" s="74"/>
      <c r="V2" s="74"/>
      <c r="W2" s="74"/>
      <c r="X2" s="74"/>
      <c r="Y2" s="74"/>
      <c r="Z2" s="74"/>
      <c r="AA2" s="74"/>
      <c r="AB2" s="74"/>
    </row>
    <row r="3" ht="15.75" customHeight="1">
      <c r="A3" s="287"/>
      <c r="B3" s="287"/>
      <c r="C3" s="287"/>
      <c r="D3" s="287"/>
      <c r="E3" s="287"/>
      <c r="F3" s="287"/>
      <c r="G3" s="287"/>
      <c r="H3" s="287"/>
      <c r="I3" s="287"/>
      <c r="J3" s="74"/>
      <c r="K3" s="74"/>
      <c r="L3" s="74"/>
      <c r="M3" s="74"/>
      <c r="N3" s="74"/>
      <c r="O3" s="74"/>
      <c r="P3" s="74"/>
      <c r="Q3" s="74"/>
      <c r="R3" s="74"/>
      <c r="S3" s="74"/>
      <c r="T3" s="74"/>
      <c r="U3" s="74"/>
      <c r="V3" s="74"/>
      <c r="W3" s="74"/>
      <c r="X3" s="74"/>
      <c r="Y3" s="74"/>
      <c r="Z3" s="74"/>
      <c r="AA3" s="74"/>
      <c r="AB3" s="74"/>
    </row>
    <row r="4">
      <c r="A4" s="241" t="s">
        <v>7210</v>
      </c>
      <c r="B4" s="71"/>
      <c r="C4" s="71"/>
      <c r="D4" s="71"/>
      <c r="E4" s="71"/>
      <c r="F4" s="71"/>
      <c r="G4" s="71"/>
      <c r="H4" s="71"/>
      <c r="I4" s="72"/>
      <c r="J4" s="74"/>
      <c r="K4" s="74"/>
      <c r="L4" s="74"/>
      <c r="M4" s="74"/>
      <c r="N4" s="74"/>
      <c r="O4" s="74"/>
      <c r="P4" s="74"/>
      <c r="Q4" s="74"/>
      <c r="R4" s="74"/>
      <c r="S4" s="74"/>
      <c r="T4" s="74"/>
      <c r="U4" s="74"/>
      <c r="V4" s="74"/>
      <c r="W4" s="74"/>
      <c r="X4" s="74"/>
      <c r="Y4" s="74"/>
      <c r="Z4" s="74"/>
      <c r="AA4" s="74"/>
      <c r="AB4" s="74"/>
    </row>
    <row r="5">
      <c r="A5" s="241" t="s">
        <v>7211</v>
      </c>
      <c r="B5" s="71"/>
      <c r="C5" s="71"/>
      <c r="D5" s="71"/>
      <c r="E5" s="71"/>
      <c r="F5" s="71"/>
      <c r="G5" s="71"/>
      <c r="H5" s="71"/>
      <c r="I5" s="72"/>
      <c r="J5" s="74"/>
      <c r="K5" s="74"/>
      <c r="L5" s="74"/>
      <c r="M5" s="74"/>
      <c r="N5" s="74"/>
      <c r="O5" s="74"/>
      <c r="P5" s="74"/>
      <c r="Q5" s="74"/>
      <c r="R5" s="74"/>
      <c r="S5" s="74"/>
      <c r="T5" s="74"/>
      <c r="U5" s="74"/>
      <c r="V5" s="74"/>
      <c r="W5" s="74"/>
      <c r="X5" s="74"/>
      <c r="Y5" s="74"/>
      <c r="Z5" s="74"/>
      <c r="AA5" s="74"/>
      <c r="AB5" s="74"/>
    </row>
    <row r="6" ht="30.0" customHeight="1">
      <c r="A6" s="424" t="s">
        <v>7212</v>
      </c>
      <c r="B6" s="71"/>
      <c r="C6" s="71"/>
      <c r="D6" s="71"/>
      <c r="E6" s="71"/>
      <c r="F6" s="71"/>
      <c r="G6" s="71"/>
      <c r="H6" s="71"/>
      <c r="I6" s="72"/>
      <c r="J6" s="74"/>
      <c r="K6" s="74"/>
      <c r="L6" s="74"/>
      <c r="M6" s="74"/>
      <c r="N6" s="74"/>
      <c r="O6" s="74"/>
      <c r="P6" s="74"/>
      <c r="Q6" s="74"/>
      <c r="R6" s="74"/>
      <c r="S6" s="74"/>
      <c r="T6" s="74"/>
      <c r="U6" s="74"/>
      <c r="V6" s="74"/>
      <c r="W6" s="74"/>
      <c r="X6" s="74"/>
      <c r="Y6" s="74"/>
      <c r="Z6" s="74"/>
      <c r="AA6" s="74"/>
      <c r="AB6" s="74"/>
    </row>
    <row r="7" ht="30.0" customHeight="1">
      <c r="A7" s="424" t="s">
        <v>7213</v>
      </c>
      <c r="B7" s="71"/>
      <c r="C7" s="71"/>
      <c r="D7" s="71"/>
      <c r="E7" s="71"/>
      <c r="F7" s="71"/>
      <c r="G7" s="71"/>
      <c r="H7" s="71"/>
      <c r="I7" s="72"/>
      <c r="J7" s="74"/>
      <c r="K7" s="74"/>
      <c r="L7" s="74"/>
      <c r="M7" s="74"/>
      <c r="N7" s="74"/>
      <c r="O7" s="74"/>
      <c r="P7" s="74"/>
      <c r="Q7" s="74"/>
      <c r="R7" s="74"/>
      <c r="S7" s="74"/>
      <c r="T7" s="74"/>
      <c r="U7" s="74"/>
      <c r="V7" s="74"/>
      <c r="W7" s="74"/>
      <c r="X7" s="74"/>
      <c r="Y7" s="74"/>
      <c r="Z7" s="74"/>
      <c r="AA7" s="74"/>
      <c r="AB7" s="74"/>
    </row>
    <row r="8" ht="33.75" customHeight="1">
      <c r="A8" s="424" t="s">
        <v>7214</v>
      </c>
      <c r="B8" s="71"/>
      <c r="C8" s="71"/>
      <c r="D8" s="71"/>
      <c r="E8" s="71"/>
      <c r="F8" s="71"/>
      <c r="G8" s="71"/>
      <c r="H8" s="71"/>
      <c r="I8" s="72"/>
      <c r="J8" s="74"/>
      <c r="K8" s="74"/>
      <c r="L8" s="74"/>
      <c r="M8" s="74"/>
      <c r="N8" s="74"/>
      <c r="O8" s="74"/>
      <c r="P8" s="74"/>
      <c r="Q8" s="74"/>
      <c r="R8" s="74"/>
      <c r="S8" s="74"/>
      <c r="T8" s="74"/>
      <c r="U8" s="74"/>
      <c r="V8" s="74"/>
      <c r="W8" s="74"/>
      <c r="X8" s="74"/>
      <c r="Y8" s="74"/>
      <c r="Z8" s="74"/>
      <c r="AA8" s="74"/>
      <c r="AB8" s="74"/>
    </row>
    <row r="9">
      <c r="A9" s="79"/>
      <c r="B9" s="79"/>
      <c r="C9" s="80"/>
      <c r="D9" s="80"/>
      <c r="E9" s="80"/>
      <c r="F9" s="80"/>
      <c r="G9" s="79"/>
      <c r="H9" s="79"/>
      <c r="I9" s="79"/>
      <c r="J9" s="74"/>
      <c r="K9" s="74"/>
      <c r="L9" s="74"/>
      <c r="M9" s="74"/>
      <c r="N9" s="74"/>
      <c r="O9" s="74"/>
      <c r="P9" s="74"/>
      <c r="Q9" s="74"/>
      <c r="R9" s="74"/>
      <c r="S9" s="74"/>
      <c r="T9" s="74"/>
      <c r="U9" s="74"/>
      <c r="V9" s="74"/>
      <c r="W9" s="74"/>
      <c r="X9" s="74"/>
      <c r="Y9" s="74"/>
      <c r="Z9" s="74"/>
      <c r="AA9" s="74"/>
      <c r="AB9" s="74"/>
    </row>
    <row r="10" ht="61.5" customHeight="1">
      <c r="A10" s="244" t="s">
        <v>2821</v>
      </c>
      <c r="B10" s="290" t="s">
        <v>2822</v>
      </c>
      <c r="C10" s="83" t="s">
        <v>8</v>
      </c>
      <c r="D10" s="290" t="s">
        <v>2823</v>
      </c>
      <c r="E10" s="82" t="s">
        <v>219</v>
      </c>
      <c r="F10" s="82" t="s">
        <v>220</v>
      </c>
      <c r="G10" s="82" t="s">
        <v>221</v>
      </c>
      <c r="H10" s="244" t="s">
        <v>222</v>
      </c>
      <c r="I10" s="244" t="s">
        <v>226</v>
      </c>
      <c r="J10" s="426" t="s">
        <v>227</v>
      </c>
      <c r="K10" s="74"/>
      <c r="L10" s="74"/>
      <c r="M10" s="74"/>
      <c r="N10" s="74"/>
      <c r="O10" s="74"/>
      <c r="P10" s="74"/>
      <c r="Q10" s="74"/>
      <c r="R10" s="74"/>
      <c r="S10" s="74"/>
      <c r="T10" s="74"/>
      <c r="U10" s="74"/>
      <c r="V10" s="74"/>
      <c r="W10" s="74"/>
      <c r="X10" s="74"/>
      <c r="Y10" s="74"/>
      <c r="Z10" s="74"/>
      <c r="AA10" s="74"/>
      <c r="AB10" s="74"/>
    </row>
    <row r="11">
      <c r="A11" s="130"/>
      <c r="B11" s="97"/>
      <c r="C11" s="135"/>
      <c r="D11" s="135"/>
      <c r="E11" s="97"/>
      <c r="F11" s="333"/>
      <c r="G11" s="231"/>
      <c r="H11" s="231"/>
      <c r="I11" s="499"/>
      <c r="J11" s="3"/>
      <c r="K11" s="3"/>
      <c r="L11" s="3"/>
      <c r="M11" s="3"/>
      <c r="N11" s="3"/>
      <c r="O11" s="3"/>
      <c r="P11" s="3"/>
      <c r="Q11" s="3"/>
      <c r="R11" s="3"/>
      <c r="S11" s="3"/>
      <c r="T11" s="3"/>
      <c r="U11" s="3"/>
      <c r="V11" s="3"/>
      <c r="W11" s="3"/>
      <c r="X11" s="3"/>
      <c r="Y11" s="3"/>
      <c r="Z11" s="3"/>
      <c r="AA11" s="3"/>
      <c r="AB11" s="3"/>
    </row>
    <row r="12">
      <c r="A12" s="130"/>
      <c r="B12" s="97"/>
      <c r="C12" s="135"/>
      <c r="D12" s="135"/>
      <c r="E12" s="97"/>
      <c r="F12" s="498"/>
      <c r="G12" s="98"/>
      <c r="H12" s="98"/>
      <c r="I12" s="499"/>
      <c r="J12" s="3"/>
      <c r="K12" s="3"/>
      <c r="L12" s="3"/>
      <c r="M12" s="3"/>
      <c r="N12" s="3"/>
      <c r="O12" s="3"/>
      <c r="P12" s="3"/>
      <c r="Q12" s="3"/>
      <c r="R12" s="3"/>
      <c r="S12" s="3"/>
      <c r="T12" s="3"/>
      <c r="U12" s="3"/>
      <c r="V12" s="3"/>
      <c r="W12" s="3"/>
      <c r="X12" s="3"/>
      <c r="Y12" s="3"/>
      <c r="Z12" s="3"/>
      <c r="AA12" s="3"/>
      <c r="AB12" s="3"/>
    </row>
    <row r="13">
      <c r="A13" s="130"/>
      <c r="B13" s="97"/>
      <c r="C13" s="135"/>
      <c r="D13" s="135"/>
      <c r="E13" s="97"/>
      <c r="F13" s="498"/>
      <c r="G13" s="231"/>
      <c r="H13" s="231"/>
      <c r="I13" s="499"/>
      <c r="J13" s="3"/>
      <c r="K13" s="3"/>
      <c r="L13" s="3"/>
      <c r="M13" s="3"/>
      <c r="N13" s="3"/>
      <c r="O13" s="3"/>
      <c r="P13" s="3"/>
      <c r="Q13" s="3"/>
      <c r="R13" s="3"/>
      <c r="S13" s="3"/>
      <c r="T13" s="3"/>
      <c r="U13" s="3"/>
      <c r="V13" s="3"/>
      <c r="W13" s="3"/>
      <c r="X13" s="3"/>
      <c r="Y13" s="3"/>
      <c r="Z13" s="3"/>
      <c r="AA13" s="3"/>
      <c r="AB13" s="3"/>
    </row>
    <row r="14">
      <c r="A14" s="130"/>
      <c r="B14" s="97"/>
      <c r="C14" s="135"/>
      <c r="D14" s="135"/>
      <c r="E14" s="97"/>
      <c r="F14" s="498"/>
      <c r="G14" s="98"/>
      <c r="H14" s="98"/>
      <c r="I14" s="499"/>
      <c r="J14" s="3"/>
      <c r="K14" s="3"/>
      <c r="L14" s="3"/>
      <c r="M14" s="3"/>
      <c r="N14" s="3"/>
      <c r="O14" s="3"/>
      <c r="P14" s="3"/>
      <c r="Q14" s="3"/>
      <c r="R14" s="3"/>
      <c r="S14" s="3"/>
      <c r="T14" s="3"/>
      <c r="U14" s="3"/>
      <c r="V14" s="3"/>
      <c r="W14" s="3"/>
      <c r="X14" s="3"/>
      <c r="Y14" s="3"/>
      <c r="Z14" s="3"/>
      <c r="AA14" s="3"/>
      <c r="AB14" s="3"/>
    </row>
    <row r="15">
      <c r="A15" s="130"/>
      <c r="B15" s="97"/>
      <c r="C15" s="135"/>
      <c r="D15" s="135"/>
      <c r="E15" s="97"/>
      <c r="F15" s="498"/>
      <c r="G15" s="98"/>
      <c r="H15" s="98"/>
      <c r="I15" s="499"/>
      <c r="J15" s="3"/>
      <c r="K15" s="3"/>
      <c r="L15" s="3"/>
      <c r="M15" s="3"/>
      <c r="N15" s="3"/>
      <c r="O15" s="3"/>
      <c r="P15" s="3"/>
      <c r="Q15" s="3"/>
      <c r="R15" s="3"/>
      <c r="S15" s="3"/>
      <c r="T15" s="3"/>
      <c r="U15" s="3"/>
      <c r="V15" s="3"/>
      <c r="W15" s="3"/>
      <c r="X15" s="3"/>
      <c r="Y15" s="3"/>
      <c r="Z15" s="3"/>
      <c r="AA15" s="3"/>
      <c r="AB15" s="3"/>
    </row>
    <row r="16">
      <c r="A16" s="130"/>
      <c r="B16" s="97"/>
      <c r="C16" s="135"/>
      <c r="D16" s="135"/>
      <c r="E16" s="97"/>
      <c r="F16" s="498"/>
      <c r="G16" s="98"/>
      <c r="H16" s="98"/>
      <c r="I16" s="499"/>
      <c r="J16" s="3"/>
      <c r="K16" s="3"/>
      <c r="L16" s="3"/>
      <c r="M16" s="3"/>
      <c r="N16" s="3"/>
      <c r="O16" s="3"/>
      <c r="P16" s="3"/>
      <c r="Q16" s="3"/>
      <c r="R16" s="3"/>
      <c r="S16" s="3"/>
      <c r="T16" s="3"/>
      <c r="U16" s="3"/>
      <c r="V16" s="3"/>
      <c r="W16" s="3"/>
      <c r="X16" s="3"/>
      <c r="Y16" s="3"/>
      <c r="Z16" s="3"/>
      <c r="AA16" s="3"/>
      <c r="AB16" s="3"/>
    </row>
    <row r="17">
      <c r="A17" s="80"/>
      <c r="B17" s="80"/>
      <c r="C17" s="111"/>
      <c r="D17" s="111"/>
      <c r="E17" s="111"/>
      <c r="F17" s="111"/>
      <c r="G17" s="758"/>
      <c r="H17" s="758"/>
      <c r="I17" s="758">
        <f>SUM(I11:I16)</f>
        <v>0</v>
      </c>
      <c r="J17" s="3"/>
      <c r="K17" s="3"/>
      <c r="L17" s="3"/>
      <c r="M17" s="3"/>
      <c r="N17" s="3"/>
      <c r="O17" s="3"/>
      <c r="P17" s="3"/>
      <c r="Q17" s="3"/>
      <c r="R17" s="3"/>
      <c r="S17" s="3"/>
      <c r="T17" s="3"/>
      <c r="U17" s="3"/>
      <c r="V17" s="3"/>
      <c r="W17" s="3"/>
      <c r="X17" s="3"/>
      <c r="Y17" s="3"/>
      <c r="Z17" s="3"/>
      <c r="AA17" s="3"/>
      <c r="AB17" s="3"/>
    </row>
    <row r="18">
      <c r="A18" s="68"/>
      <c r="B18" s="68"/>
      <c r="C18" s="69"/>
      <c r="D18" s="69"/>
      <c r="E18" s="69"/>
      <c r="F18" s="69"/>
      <c r="G18" s="1"/>
      <c r="H18" s="1"/>
      <c r="I18" s="1"/>
      <c r="J18" s="3"/>
      <c r="K18" s="3"/>
      <c r="L18" s="3"/>
      <c r="M18" s="3"/>
      <c r="N18" s="3"/>
      <c r="O18" s="3"/>
      <c r="P18" s="3"/>
      <c r="Q18" s="3"/>
      <c r="R18" s="3"/>
      <c r="S18" s="3"/>
      <c r="T18" s="3"/>
      <c r="U18" s="3"/>
      <c r="V18" s="3"/>
      <c r="W18" s="3"/>
      <c r="X18" s="3"/>
      <c r="Y18" s="3"/>
      <c r="Z18" s="3"/>
      <c r="AA18" s="3"/>
      <c r="AB18" s="3"/>
    </row>
    <row r="19">
      <c r="A19" s="228" t="s">
        <v>675</v>
      </c>
      <c r="B19" s="229"/>
      <c r="C19" s="229"/>
      <c r="D19" s="229"/>
      <c r="E19" s="229"/>
      <c r="F19" s="229"/>
      <c r="G19" s="229"/>
      <c r="H19" s="229"/>
      <c r="I19" s="229"/>
      <c r="J19" s="68"/>
      <c r="K19" s="68"/>
      <c r="L19" s="68"/>
      <c r="M19" s="68"/>
      <c r="N19" s="68"/>
      <c r="O19" s="68"/>
      <c r="P19" s="68"/>
      <c r="Q19" s="68"/>
      <c r="R19" s="68"/>
      <c r="S19" s="68"/>
      <c r="T19" s="68"/>
      <c r="U19" s="68"/>
      <c r="V19" s="68"/>
      <c r="W19" s="68"/>
      <c r="X19" s="68"/>
      <c r="Y19" s="68"/>
      <c r="Z19" s="68"/>
      <c r="AA19" s="68"/>
      <c r="AB19" s="68"/>
    </row>
    <row r="20">
      <c r="A20" s="68"/>
      <c r="B20" s="68"/>
      <c r="C20" s="69"/>
      <c r="D20" s="69"/>
      <c r="E20" s="69"/>
      <c r="F20" s="1"/>
      <c r="G20" s="1"/>
      <c r="H20" s="1"/>
      <c r="I20" s="1"/>
      <c r="J20" s="3"/>
      <c r="K20" s="3"/>
      <c r="L20" s="3"/>
      <c r="M20" s="3"/>
      <c r="N20" s="3"/>
      <c r="O20" s="3"/>
      <c r="P20" s="3"/>
      <c r="Q20" s="3"/>
      <c r="R20" s="3"/>
      <c r="S20" s="3"/>
      <c r="T20" s="3"/>
      <c r="U20" s="3"/>
      <c r="V20" s="3"/>
      <c r="W20" s="3"/>
      <c r="X20" s="3"/>
      <c r="Y20" s="3"/>
      <c r="Z20" s="3"/>
      <c r="AA20" s="3"/>
      <c r="AB20" s="3"/>
    </row>
    <row r="21" ht="15.75" customHeight="1">
      <c r="A21" s="68"/>
      <c r="B21" s="68"/>
      <c r="C21" s="69"/>
      <c r="D21" s="69"/>
      <c r="E21" s="69"/>
      <c r="F21" s="69"/>
      <c r="G21" s="1"/>
      <c r="H21" s="1"/>
      <c r="I21" s="1"/>
      <c r="J21" s="3"/>
      <c r="K21" s="3"/>
      <c r="L21" s="3"/>
      <c r="M21" s="3"/>
      <c r="N21" s="3"/>
      <c r="O21" s="3"/>
      <c r="P21" s="3"/>
      <c r="Q21" s="3"/>
      <c r="R21" s="3"/>
      <c r="S21" s="3"/>
      <c r="T21" s="3"/>
      <c r="U21" s="3"/>
      <c r="V21" s="3"/>
      <c r="W21" s="3"/>
      <c r="X21" s="3"/>
      <c r="Y21" s="3"/>
      <c r="Z21" s="3"/>
      <c r="AA21" s="3"/>
      <c r="AB21" s="3"/>
    </row>
    <row r="22" ht="15.75" customHeight="1">
      <c r="A22" s="68"/>
      <c r="B22" s="68"/>
      <c r="C22" s="69"/>
      <c r="D22" s="69"/>
      <c r="E22" s="69"/>
      <c r="F22" s="1"/>
      <c r="G22" s="1"/>
      <c r="H22" s="1"/>
      <c r="I22" s="1"/>
      <c r="J22" s="3"/>
      <c r="K22" s="3"/>
      <c r="L22" s="3"/>
      <c r="M22" s="3"/>
      <c r="N22" s="3"/>
      <c r="O22" s="3"/>
      <c r="P22" s="3"/>
      <c r="Q22" s="3"/>
      <c r="R22" s="3"/>
      <c r="S22" s="3"/>
      <c r="T22" s="3"/>
      <c r="U22" s="3"/>
      <c r="V22" s="3"/>
      <c r="W22" s="3"/>
      <c r="X22" s="3"/>
      <c r="Y22" s="3"/>
      <c r="Z22" s="3"/>
      <c r="AA22" s="3"/>
      <c r="AB22" s="3"/>
    </row>
    <row r="23" ht="15.75" customHeight="1">
      <c r="A23" s="68"/>
      <c r="B23" s="68"/>
      <c r="C23" s="69"/>
      <c r="D23" s="69"/>
      <c r="E23" s="69"/>
      <c r="F23" s="69"/>
      <c r="G23" s="1"/>
      <c r="H23" s="1"/>
      <c r="I23" s="1"/>
      <c r="J23" s="3"/>
      <c r="K23" s="3"/>
      <c r="L23" s="3"/>
      <c r="M23" s="3"/>
      <c r="N23" s="3"/>
      <c r="O23" s="3"/>
      <c r="P23" s="3"/>
      <c r="Q23" s="3"/>
      <c r="R23" s="3"/>
      <c r="S23" s="3"/>
      <c r="T23" s="3"/>
      <c r="U23" s="3"/>
      <c r="V23" s="3"/>
      <c r="W23" s="3"/>
      <c r="X23" s="3"/>
      <c r="Y23" s="3"/>
      <c r="Z23" s="3"/>
      <c r="AA23" s="3"/>
      <c r="AB23" s="3"/>
    </row>
    <row r="24" ht="15.75" customHeight="1">
      <c r="A24" s="68"/>
      <c r="B24" s="68"/>
      <c r="C24" s="69"/>
      <c r="D24" s="69"/>
      <c r="E24" s="69"/>
      <c r="F24" s="69"/>
      <c r="G24" s="1"/>
      <c r="H24" s="1"/>
      <c r="I24" s="1"/>
      <c r="J24" s="3"/>
      <c r="K24" s="3"/>
      <c r="L24" s="3"/>
      <c r="M24" s="3"/>
      <c r="N24" s="3"/>
      <c r="O24" s="3"/>
      <c r="P24" s="3"/>
      <c r="Q24" s="3"/>
      <c r="R24" s="3"/>
      <c r="S24" s="3"/>
      <c r="T24" s="3"/>
      <c r="U24" s="3"/>
      <c r="V24" s="3"/>
      <c r="W24" s="3"/>
      <c r="X24" s="3"/>
      <c r="Y24" s="3"/>
      <c r="Z24" s="3"/>
      <c r="AA24" s="3"/>
      <c r="AB24" s="3"/>
    </row>
    <row r="25" ht="15.75" customHeight="1">
      <c r="A25" s="68"/>
      <c r="B25" s="68"/>
      <c r="C25" s="69"/>
      <c r="D25" s="69"/>
      <c r="E25" s="69"/>
      <c r="F25" s="69"/>
      <c r="G25" s="1"/>
      <c r="H25" s="1"/>
      <c r="I25" s="1"/>
      <c r="J25" s="3"/>
      <c r="K25" s="3"/>
      <c r="L25" s="3"/>
      <c r="M25" s="3"/>
      <c r="N25" s="3"/>
      <c r="O25" s="3"/>
      <c r="P25" s="3"/>
      <c r="Q25" s="3"/>
      <c r="R25" s="3"/>
      <c r="S25" s="3"/>
      <c r="T25" s="3"/>
      <c r="U25" s="3"/>
      <c r="V25" s="3"/>
      <c r="W25" s="3"/>
      <c r="X25" s="3"/>
      <c r="Y25" s="3"/>
      <c r="Z25" s="3"/>
      <c r="AA25" s="3"/>
      <c r="AB25" s="3"/>
    </row>
    <row r="26" ht="15.75" customHeight="1">
      <c r="A26" s="68"/>
      <c r="B26" s="68"/>
      <c r="C26" s="69"/>
      <c r="D26" s="69"/>
      <c r="E26" s="69"/>
      <c r="F26" s="69"/>
      <c r="G26" s="1"/>
      <c r="H26" s="1"/>
      <c r="I26" s="1"/>
      <c r="J26" s="3"/>
      <c r="K26" s="3"/>
      <c r="L26" s="3"/>
      <c r="M26" s="3"/>
      <c r="N26" s="3"/>
      <c r="O26" s="3"/>
      <c r="P26" s="3"/>
      <c r="Q26" s="3"/>
      <c r="R26" s="3"/>
      <c r="S26" s="3"/>
      <c r="T26" s="3"/>
      <c r="U26" s="3"/>
      <c r="V26" s="3"/>
      <c r="W26" s="3"/>
      <c r="X26" s="3"/>
      <c r="Y26" s="3"/>
      <c r="Z26" s="3"/>
      <c r="AA26" s="3"/>
      <c r="AB26" s="3"/>
    </row>
    <row r="27" ht="15.75" customHeight="1">
      <c r="A27" s="68"/>
      <c r="B27" s="68"/>
      <c r="C27" s="69"/>
      <c r="D27" s="69"/>
      <c r="E27" s="69"/>
      <c r="F27" s="69"/>
      <c r="G27" s="1"/>
      <c r="H27" s="1"/>
      <c r="I27" s="1"/>
      <c r="J27" s="3"/>
      <c r="K27" s="3"/>
      <c r="L27" s="3"/>
      <c r="M27" s="3"/>
      <c r="N27" s="3"/>
      <c r="O27" s="3"/>
      <c r="P27" s="3"/>
      <c r="Q27" s="3"/>
      <c r="R27" s="3"/>
      <c r="S27" s="3"/>
      <c r="T27" s="3"/>
      <c r="U27" s="3"/>
      <c r="V27" s="3"/>
      <c r="W27" s="3"/>
      <c r="X27" s="3"/>
      <c r="Y27" s="3"/>
      <c r="Z27" s="3"/>
      <c r="AA27" s="3"/>
      <c r="AB27" s="3"/>
    </row>
    <row r="28" ht="15.75" customHeight="1">
      <c r="A28" s="68"/>
      <c r="B28" s="68"/>
      <c r="C28" s="69"/>
      <c r="D28" s="69"/>
      <c r="E28" s="69"/>
      <c r="F28" s="69"/>
      <c r="G28" s="1"/>
      <c r="H28" s="1"/>
      <c r="I28" s="1"/>
      <c r="J28" s="3"/>
      <c r="K28" s="3"/>
      <c r="L28" s="3"/>
      <c r="M28" s="3"/>
      <c r="N28" s="3"/>
      <c r="O28" s="3"/>
      <c r="P28" s="3"/>
      <c r="Q28" s="3"/>
      <c r="R28" s="3"/>
      <c r="S28" s="3"/>
      <c r="T28" s="3"/>
      <c r="U28" s="3"/>
      <c r="V28" s="3"/>
      <c r="W28" s="3"/>
      <c r="X28" s="3"/>
      <c r="Y28" s="3"/>
      <c r="Z28" s="3"/>
      <c r="AA28" s="3"/>
      <c r="AB28" s="3"/>
    </row>
    <row r="29" ht="15.75" customHeight="1">
      <c r="A29" s="68"/>
      <c r="B29" s="68"/>
      <c r="C29" s="69"/>
      <c r="D29" s="69"/>
      <c r="E29" s="69"/>
      <c r="F29" s="69"/>
      <c r="G29" s="1"/>
      <c r="H29" s="1"/>
      <c r="I29" s="1"/>
      <c r="J29" s="3"/>
      <c r="K29" s="3"/>
      <c r="L29" s="3"/>
      <c r="M29" s="3"/>
      <c r="N29" s="3"/>
      <c r="O29" s="3"/>
      <c r="P29" s="3"/>
      <c r="Q29" s="3"/>
      <c r="R29" s="3"/>
      <c r="S29" s="3"/>
      <c r="T29" s="3"/>
      <c r="U29" s="3"/>
      <c r="V29" s="3"/>
      <c r="W29" s="3"/>
      <c r="X29" s="3"/>
      <c r="Y29" s="3"/>
      <c r="Z29" s="3"/>
      <c r="AA29" s="3"/>
      <c r="AB29" s="3"/>
    </row>
    <row r="30" ht="15.75" customHeight="1">
      <c r="A30" s="68"/>
      <c r="B30" s="68"/>
      <c r="C30" s="69"/>
      <c r="D30" s="69"/>
      <c r="E30" s="69"/>
      <c r="F30" s="69"/>
      <c r="G30" s="1"/>
      <c r="H30" s="1"/>
      <c r="I30" s="1"/>
      <c r="J30" s="3"/>
      <c r="K30" s="3"/>
      <c r="L30" s="3"/>
      <c r="M30" s="3"/>
      <c r="N30" s="3"/>
      <c r="O30" s="3"/>
      <c r="P30" s="3"/>
      <c r="Q30" s="3"/>
      <c r="R30" s="3"/>
      <c r="S30" s="3"/>
      <c r="T30" s="3"/>
      <c r="U30" s="3"/>
      <c r="V30" s="3"/>
      <c r="W30" s="3"/>
      <c r="X30" s="3"/>
      <c r="Y30" s="3"/>
      <c r="Z30" s="3"/>
      <c r="AA30" s="3"/>
      <c r="AB30" s="3"/>
    </row>
    <row r="31" ht="15.75" customHeight="1">
      <c r="A31" s="68"/>
      <c r="B31" s="68"/>
      <c r="C31" s="69"/>
      <c r="D31" s="69"/>
      <c r="E31" s="69"/>
      <c r="F31" s="69"/>
      <c r="G31" s="1"/>
      <c r="H31" s="1"/>
      <c r="I31" s="1"/>
      <c r="J31" s="3"/>
      <c r="K31" s="3"/>
      <c r="L31" s="3"/>
      <c r="M31" s="3"/>
      <c r="N31" s="3"/>
      <c r="O31" s="3"/>
      <c r="P31" s="3"/>
      <c r="Q31" s="3"/>
      <c r="R31" s="3"/>
      <c r="S31" s="3"/>
      <c r="T31" s="3"/>
      <c r="U31" s="3"/>
      <c r="V31" s="3"/>
      <c r="W31" s="3"/>
      <c r="X31" s="3"/>
      <c r="Y31" s="3"/>
      <c r="Z31" s="3"/>
      <c r="AA31" s="3"/>
      <c r="AB31" s="3"/>
    </row>
    <row r="32" ht="15.75" customHeight="1">
      <c r="A32" s="68"/>
      <c r="B32" s="68"/>
      <c r="C32" s="69"/>
      <c r="D32" s="69"/>
      <c r="E32" s="69"/>
      <c r="F32" s="69"/>
      <c r="G32" s="1"/>
      <c r="H32" s="1"/>
      <c r="I32" s="1"/>
      <c r="J32" s="3"/>
      <c r="K32" s="3"/>
      <c r="L32" s="3"/>
      <c r="M32" s="3"/>
      <c r="N32" s="3"/>
      <c r="O32" s="3"/>
      <c r="P32" s="3"/>
      <c r="Q32" s="3"/>
      <c r="R32" s="3"/>
      <c r="S32" s="3"/>
      <c r="T32" s="3"/>
      <c r="U32" s="3"/>
      <c r="V32" s="3"/>
      <c r="W32" s="3"/>
      <c r="X32" s="3"/>
      <c r="Y32" s="3"/>
      <c r="Z32" s="3"/>
      <c r="AA32" s="3"/>
      <c r="AB32" s="3"/>
    </row>
    <row r="33" ht="15.75" customHeight="1">
      <c r="A33" s="68"/>
      <c r="B33" s="68"/>
      <c r="C33" s="69"/>
      <c r="D33" s="69"/>
      <c r="E33" s="69"/>
      <c r="F33" s="69"/>
      <c r="G33" s="1"/>
      <c r="H33" s="1"/>
      <c r="I33" s="1"/>
      <c r="J33" s="3"/>
      <c r="K33" s="3"/>
      <c r="L33" s="3"/>
      <c r="M33" s="3"/>
      <c r="N33" s="3"/>
      <c r="O33" s="3"/>
      <c r="P33" s="3"/>
      <c r="Q33" s="3"/>
      <c r="R33" s="3"/>
      <c r="S33" s="3"/>
      <c r="T33" s="3"/>
      <c r="U33" s="3"/>
      <c r="V33" s="3"/>
      <c r="W33" s="3"/>
      <c r="X33" s="3"/>
      <c r="Y33" s="3"/>
      <c r="Z33" s="3"/>
      <c r="AA33" s="3"/>
      <c r="AB33" s="3"/>
    </row>
    <row r="34" ht="15.75" customHeight="1">
      <c r="A34" s="68"/>
      <c r="B34" s="68"/>
      <c r="C34" s="69"/>
      <c r="D34" s="69"/>
      <c r="E34" s="69"/>
      <c r="F34" s="69"/>
      <c r="G34" s="1"/>
      <c r="H34" s="1"/>
      <c r="I34" s="1"/>
      <c r="J34" s="3"/>
      <c r="K34" s="3"/>
      <c r="L34" s="3"/>
      <c r="M34" s="3"/>
      <c r="N34" s="3"/>
      <c r="O34" s="3"/>
      <c r="P34" s="3"/>
      <c r="Q34" s="3"/>
      <c r="R34" s="3"/>
      <c r="S34" s="3"/>
      <c r="T34" s="3"/>
      <c r="U34" s="3"/>
      <c r="V34" s="3"/>
      <c r="W34" s="3"/>
      <c r="X34" s="3"/>
      <c r="Y34" s="3"/>
      <c r="Z34" s="3"/>
      <c r="AA34" s="3"/>
      <c r="AB34" s="3"/>
    </row>
    <row r="35" ht="15.75" customHeight="1">
      <c r="A35" s="68"/>
      <c r="B35" s="68"/>
      <c r="C35" s="69"/>
      <c r="D35" s="69"/>
      <c r="E35" s="69"/>
      <c r="F35" s="69"/>
      <c r="G35" s="1"/>
      <c r="H35" s="1"/>
      <c r="I35" s="1"/>
      <c r="J35" s="3"/>
      <c r="K35" s="3"/>
      <c r="L35" s="3"/>
      <c r="M35" s="3"/>
      <c r="N35" s="3"/>
      <c r="O35" s="3"/>
      <c r="P35" s="3"/>
      <c r="Q35" s="3"/>
      <c r="R35" s="3"/>
      <c r="S35" s="3"/>
      <c r="T35" s="3"/>
      <c r="U35" s="3"/>
      <c r="V35" s="3"/>
      <c r="W35" s="3"/>
      <c r="X35" s="3"/>
      <c r="Y35" s="3"/>
      <c r="Z35" s="3"/>
      <c r="AA35" s="3"/>
      <c r="AB35" s="3"/>
    </row>
    <row r="36" ht="15.75" customHeight="1">
      <c r="A36" s="68"/>
      <c r="B36" s="68"/>
      <c r="C36" s="69"/>
      <c r="D36" s="69"/>
      <c r="E36" s="69"/>
      <c r="F36" s="69"/>
      <c r="G36" s="1"/>
      <c r="H36" s="1"/>
      <c r="I36" s="1"/>
      <c r="J36" s="3"/>
      <c r="K36" s="3"/>
      <c r="L36" s="3"/>
      <c r="M36" s="3"/>
      <c r="N36" s="3"/>
      <c r="O36" s="3"/>
      <c r="P36" s="3"/>
      <c r="Q36" s="3"/>
      <c r="R36" s="3"/>
      <c r="S36" s="3"/>
      <c r="T36" s="3"/>
      <c r="U36" s="3"/>
      <c r="V36" s="3"/>
      <c r="W36" s="3"/>
      <c r="X36" s="3"/>
      <c r="Y36" s="3"/>
      <c r="Z36" s="3"/>
      <c r="AA36" s="3"/>
      <c r="AB36" s="3"/>
    </row>
    <row r="37" ht="15.75" customHeight="1">
      <c r="A37" s="68"/>
      <c r="B37" s="68"/>
      <c r="C37" s="69"/>
      <c r="D37" s="69"/>
      <c r="E37" s="69"/>
      <c r="F37" s="69"/>
      <c r="G37" s="1"/>
      <c r="H37" s="1"/>
      <c r="I37" s="1"/>
      <c r="J37" s="3"/>
      <c r="K37" s="3"/>
      <c r="L37" s="3"/>
      <c r="M37" s="3"/>
      <c r="N37" s="3"/>
      <c r="O37" s="3"/>
      <c r="P37" s="3"/>
      <c r="Q37" s="3"/>
      <c r="R37" s="3"/>
      <c r="S37" s="3"/>
      <c r="T37" s="3"/>
      <c r="U37" s="3"/>
      <c r="V37" s="3"/>
      <c r="W37" s="3"/>
      <c r="X37" s="3"/>
      <c r="Y37" s="3"/>
      <c r="Z37" s="3"/>
      <c r="AA37" s="3"/>
      <c r="AB37" s="3"/>
    </row>
    <row r="38" ht="15.75" customHeight="1">
      <c r="A38" s="68"/>
      <c r="B38" s="68"/>
      <c r="C38" s="69"/>
      <c r="D38" s="69"/>
      <c r="E38" s="69"/>
      <c r="F38" s="69"/>
      <c r="G38" s="1"/>
      <c r="H38" s="1"/>
      <c r="I38" s="1"/>
      <c r="J38" s="3"/>
      <c r="K38" s="3"/>
      <c r="L38" s="3"/>
      <c r="M38" s="3"/>
      <c r="N38" s="3"/>
      <c r="O38" s="3"/>
      <c r="P38" s="3"/>
      <c r="Q38" s="3"/>
      <c r="R38" s="3"/>
      <c r="S38" s="3"/>
      <c r="T38" s="3"/>
      <c r="U38" s="3"/>
      <c r="V38" s="3"/>
      <c r="W38" s="3"/>
      <c r="X38" s="3"/>
      <c r="Y38" s="3"/>
      <c r="Z38" s="3"/>
      <c r="AA38" s="3"/>
      <c r="AB38" s="3"/>
    </row>
    <row r="39" ht="15.75" customHeight="1">
      <c r="A39" s="68"/>
      <c r="B39" s="68"/>
      <c r="C39" s="69"/>
      <c r="D39" s="69"/>
      <c r="E39" s="69"/>
      <c r="F39" s="69"/>
      <c r="G39" s="1"/>
      <c r="H39" s="1"/>
      <c r="I39" s="1"/>
      <c r="J39" s="3"/>
      <c r="K39" s="3"/>
      <c r="L39" s="3"/>
      <c r="M39" s="3"/>
      <c r="N39" s="3"/>
      <c r="O39" s="3"/>
      <c r="P39" s="3"/>
      <c r="Q39" s="3"/>
      <c r="R39" s="3"/>
      <c r="S39" s="3"/>
      <c r="T39" s="3"/>
      <c r="U39" s="3"/>
      <c r="V39" s="3"/>
      <c r="W39" s="3"/>
      <c r="X39" s="3"/>
      <c r="Y39" s="3"/>
      <c r="Z39" s="3"/>
      <c r="AA39" s="3"/>
      <c r="AB39" s="3"/>
    </row>
    <row r="40" ht="15.75" customHeight="1">
      <c r="A40" s="68"/>
      <c r="B40" s="68"/>
      <c r="C40" s="69"/>
      <c r="D40" s="69"/>
      <c r="E40" s="69"/>
      <c r="F40" s="69"/>
      <c r="G40" s="1"/>
      <c r="H40" s="1"/>
      <c r="I40" s="1"/>
      <c r="J40" s="3"/>
      <c r="K40" s="3"/>
      <c r="L40" s="3"/>
      <c r="M40" s="3"/>
      <c r="N40" s="3"/>
      <c r="O40" s="3"/>
      <c r="P40" s="3"/>
      <c r="Q40" s="3"/>
      <c r="R40" s="3"/>
      <c r="S40" s="3"/>
      <c r="T40" s="3"/>
      <c r="U40" s="3"/>
      <c r="V40" s="3"/>
      <c r="W40" s="3"/>
      <c r="X40" s="3"/>
      <c r="Y40" s="3"/>
      <c r="Z40" s="3"/>
      <c r="AA40" s="3"/>
      <c r="AB40" s="3"/>
    </row>
    <row r="41" ht="15.75" customHeight="1">
      <c r="A41" s="68"/>
      <c r="B41" s="68"/>
      <c r="C41" s="69"/>
      <c r="D41" s="69"/>
      <c r="E41" s="69"/>
      <c r="F41" s="69"/>
      <c r="G41" s="1"/>
      <c r="H41" s="1"/>
      <c r="I41" s="1"/>
      <c r="J41" s="3"/>
      <c r="K41" s="3"/>
      <c r="L41" s="3"/>
      <c r="M41" s="3"/>
      <c r="N41" s="3"/>
      <c r="O41" s="3"/>
      <c r="P41" s="3"/>
      <c r="Q41" s="3"/>
      <c r="R41" s="3"/>
      <c r="S41" s="3"/>
      <c r="T41" s="3"/>
      <c r="U41" s="3"/>
      <c r="V41" s="3"/>
      <c r="W41" s="3"/>
      <c r="X41" s="3"/>
      <c r="Y41" s="3"/>
      <c r="Z41" s="3"/>
      <c r="AA41" s="3"/>
      <c r="AB41" s="3"/>
    </row>
    <row r="42" ht="15.75" customHeight="1">
      <c r="A42" s="68"/>
      <c r="B42" s="68"/>
      <c r="C42" s="69"/>
      <c r="D42" s="69"/>
      <c r="E42" s="69"/>
      <c r="F42" s="69"/>
      <c r="G42" s="1"/>
      <c r="H42" s="1"/>
      <c r="I42" s="1"/>
      <c r="J42" s="3"/>
      <c r="K42" s="3"/>
      <c r="L42" s="3"/>
      <c r="M42" s="3"/>
      <c r="N42" s="3"/>
      <c r="O42" s="3"/>
      <c r="P42" s="3"/>
      <c r="Q42" s="3"/>
      <c r="R42" s="3"/>
      <c r="S42" s="3"/>
      <c r="T42" s="3"/>
      <c r="U42" s="3"/>
      <c r="V42" s="3"/>
      <c r="W42" s="3"/>
      <c r="X42" s="3"/>
      <c r="Y42" s="3"/>
      <c r="Z42" s="3"/>
      <c r="AA42" s="3"/>
      <c r="AB42" s="3"/>
    </row>
    <row r="43" ht="15.75" customHeight="1">
      <c r="A43" s="68"/>
      <c r="B43" s="68"/>
      <c r="C43" s="69"/>
      <c r="D43" s="69"/>
      <c r="E43" s="69"/>
      <c r="F43" s="69"/>
      <c r="G43" s="1"/>
      <c r="H43" s="1"/>
      <c r="I43" s="1"/>
      <c r="J43" s="3"/>
      <c r="K43" s="3"/>
      <c r="L43" s="3"/>
      <c r="M43" s="3"/>
      <c r="N43" s="3"/>
      <c r="O43" s="3"/>
      <c r="P43" s="3"/>
      <c r="Q43" s="3"/>
      <c r="R43" s="3"/>
      <c r="S43" s="3"/>
      <c r="T43" s="3"/>
      <c r="U43" s="3"/>
      <c r="V43" s="3"/>
      <c r="W43" s="3"/>
      <c r="X43" s="3"/>
      <c r="Y43" s="3"/>
      <c r="Z43" s="3"/>
      <c r="AA43" s="3"/>
      <c r="AB43" s="3"/>
    </row>
    <row r="44" ht="15.75" customHeight="1">
      <c r="A44" s="68"/>
      <c r="B44" s="68"/>
      <c r="C44" s="69"/>
      <c r="D44" s="69"/>
      <c r="E44" s="69"/>
      <c r="F44" s="69"/>
      <c r="G44" s="1"/>
      <c r="H44" s="1"/>
      <c r="I44" s="1"/>
      <c r="J44" s="3"/>
      <c r="K44" s="3"/>
      <c r="L44" s="3"/>
      <c r="M44" s="3"/>
      <c r="N44" s="3"/>
      <c r="O44" s="3"/>
      <c r="P44" s="3"/>
      <c r="Q44" s="3"/>
      <c r="R44" s="3"/>
      <c r="S44" s="3"/>
      <c r="T44" s="3"/>
      <c r="U44" s="3"/>
      <c r="V44" s="3"/>
      <c r="W44" s="3"/>
      <c r="X44" s="3"/>
      <c r="Y44" s="3"/>
      <c r="Z44" s="3"/>
      <c r="AA44" s="3"/>
      <c r="AB44" s="3"/>
    </row>
    <row r="45" ht="15.75" customHeight="1">
      <c r="A45" s="68"/>
      <c r="B45" s="68"/>
      <c r="C45" s="69"/>
      <c r="D45" s="69"/>
      <c r="E45" s="69"/>
      <c r="F45" s="69"/>
      <c r="G45" s="1"/>
      <c r="H45" s="1"/>
      <c r="I45" s="1"/>
      <c r="J45" s="3"/>
      <c r="K45" s="3"/>
      <c r="L45" s="3"/>
      <c r="M45" s="3"/>
      <c r="N45" s="3"/>
      <c r="O45" s="3"/>
      <c r="P45" s="3"/>
      <c r="Q45" s="3"/>
      <c r="R45" s="3"/>
      <c r="S45" s="3"/>
      <c r="T45" s="3"/>
      <c r="U45" s="3"/>
      <c r="V45" s="3"/>
      <c r="W45" s="3"/>
      <c r="X45" s="3"/>
      <c r="Y45" s="3"/>
      <c r="Z45" s="3"/>
      <c r="AA45" s="3"/>
      <c r="AB45" s="3"/>
    </row>
    <row r="46" ht="15.75" customHeight="1">
      <c r="A46" s="68"/>
      <c r="B46" s="68"/>
      <c r="C46" s="69"/>
      <c r="D46" s="69"/>
      <c r="E46" s="69"/>
      <c r="F46" s="69"/>
      <c r="G46" s="1"/>
      <c r="H46" s="1"/>
      <c r="I46" s="1"/>
      <c r="J46" s="3"/>
      <c r="K46" s="3"/>
      <c r="L46" s="3"/>
      <c r="M46" s="3"/>
      <c r="N46" s="3"/>
      <c r="O46" s="3"/>
      <c r="P46" s="3"/>
      <c r="Q46" s="3"/>
      <c r="R46" s="3"/>
      <c r="S46" s="3"/>
      <c r="T46" s="3"/>
      <c r="U46" s="3"/>
      <c r="V46" s="3"/>
      <c r="W46" s="3"/>
      <c r="X46" s="3"/>
      <c r="Y46" s="3"/>
      <c r="Z46" s="3"/>
      <c r="AA46" s="3"/>
      <c r="AB46" s="3"/>
    </row>
    <row r="47" ht="15.75" customHeight="1">
      <c r="A47" s="68"/>
      <c r="B47" s="68"/>
      <c r="C47" s="69"/>
      <c r="D47" s="69"/>
      <c r="E47" s="69"/>
      <c r="F47" s="69"/>
      <c r="G47" s="1"/>
      <c r="H47" s="1"/>
      <c r="I47" s="1"/>
      <c r="J47" s="3"/>
      <c r="K47" s="3"/>
      <c r="L47" s="3"/>
      <c r="M47" s="3"/>
      <c r="N47" s="3"/>
      <c r="O47" s="3"/>
      <c r="P47" s="3"/>
      <c r="Q47" s="3"/>
      <c r="R47" s="3"/>
      <c r="S47" s="3"/>
      <c r="T47" s="3"/>
      <c r="U47" s="3"/>
      <c r="V47" s="3"/>
      <c r="W47" s="3"/>
      <c r="X47" s="3"/>
      <c r="Y47" s="3"/>
      <c r="Z47" s="3"/>
      <c r="AA47" s="3"/>
      <c r="AB47" s="3"/>
    </row>
    <row r="48" ht="15.75" customHeight="1">
      <c r="A48" s="68"/>
      <c r="B48" s="68"/>
      <c r="C48" s="69"/>
      <c r="D48" s="69"/>
      <c r="E48" s="69"/>
      <c r="F48" s="69"/>
      <c r="G48" s="1"/>
      <c r="H48" s="1"/>
      <c r="I48" s="1"/>
      <c r="J48" s="3"/>
      <c r="K48" s="3"/>
      <c r="L48" s="3"/>
      <c r="M48" s="3"/>
      <c r="N48" s="3"/>
      <c r="O48" s="3"/>
      <c r="P48" s="3"/>
      <c r="Q48" s="3"/>
      <c r="R48" s="3"/>
      <c r="S48" s="3"/>
      <c r="T48" s="3"/>
      <c r="U48" s="3"/>
      <c r="V48" s="3"/>
      <c r="W48" s="3"/>
      <c r="X48" s="3"/>
      <c r="Y48" s="3"/>
      <c r="Z48" s="3"/>
      <c r="AA48" s="3"/>
      <c r="AB48" s="3"/>
    </row>
    <row r="49" ht="15.75" customHeight="1">
      <c r="A49" s="68"/>
      <c r="B49" s="68"/>
      <c r="C49" s="69"/>
      <c r="D49" s="69"/>
      <c r="E49" s="69"/>
      <c r="F49" s="69"/>
      <c r="G49" s="1"/>
      <c r="H49" s="1"/>
      <c r="I49" s="1"/>
      <c r="J49" s="3"/>
      <c r="K49" s="3"/>
      <c r="L49" s="3"/>
      <c r="M49" s="3"/>
      <c r="N49" s="3"/>
      <c r="O49" s="3"/>
      <c r="P49" s="3"/>
      <c r="Q49" s="3"/>
      <c r="R49" s="3"/>
      <c r="S49" s="3"/>
      <c r="T49" s="3"/>
      <c r="U49" s="3"/>
      <c r="V49" s="3"/>
      <c r="W49" s="3"/>
      <c r="X49" s="3"/>
      <c r="Y49" s="3"/>
      <c r="Z49" s="3"/>
      <c r="AA49" s="3"/>
      <c r="AB49" s="3"/>
    </row>
    <row r="50" ht="15.75" customHeight="1">
      <c r="A50" s="68"/>
      <c r="B50" s="68"/>
      <c r="C50" s="69"/>
      <c r="D50" s="69"/>
      <c r="E50" s="69"/>
      <c r="F50" s="69"/>
      <c r="G50" s="1"/>
      <c r="H50" s="1"/>
      <c r="I50" s="1"/>
      <c r="J50" s="3"/>
      <c r="K50" s="3"/>
      <c r="L50" s="3"/>
      <c r="M50" s="3"/>
      <c r="N50" s="3"/>
      <c r="O50" s="3"/>
      <c r="P50" s="3"/>
      <c r="Q50" s="3"/>
      <c r="R50" s="3"/>
      <c r="S50" s="3"/>
      <c r="T50" s="3"/>
      <c r="U50" s="3"/>
      <c r="V50" s="3"/>
      <c r="W50" s="3"/>
      <c r="X50" s="3"/>
      <c r="Y50" s="3"/>
      <c r="Z50" s="3"/>
      <c r="AA50" s="3"/>
      <c r="AB50" s="3"/>
    </row>
    <row r="51" ht="15.75" customHeight="1">
      <c r="A51" s="68"/>
      <c r="B51" s="68"/>
      <c r="C51" s="69"/>
      <c r="D51" s="69"/>
      <c r="E51" s="69"/>
      <c r="F51" s="69"/>
      <c r="G51" s="1"/>
      <c r="H51" s="1"/>
      <c r="I51" s="1"/>
      <c r="J51" s="3"/>
      <c r="K51" s="3"/>
      <c r="L51" s="3"/>
      <c r="M51" s="3"/>
      <c r="N51" s="3"/>
      <c r="O51" s="3"/>
      <c r="P51" s="3"/>
      <c r="Q51" s="3"/>
      <c r="R51" s="3"/>
      <c r="S51" s="3"/>
      <c r="T51" s="3"/>
      <c r="U51" s="3"/>
      <c r="V51" s="3"/>
      <c r="W51" s="3"/>
      <c r="X51" s="3"/>
      <c r="Y51" s="3"/>
      <c r="Z51" s="3"/>
      <c r="AA51" s="3"/>
      <c r="AB51" s="3"/>
    </row>
    <row r="52" ht="15.75" customHeight="1">
      <c r="A52" s="68"/>
      <c r="B52" s="68"/>
      <c r="C52" s="69"/>
      <c r="D52" s="69"/>
      <c r="E52" s="69"/>
      <c r="F52" s="69"/>
      <c r="G52" s="1"/>
      <c r="H52" s="1"/>
      <c r="I52" s="1"/>
      <c r="J52" s="3"/>
      <c r="K52" s="3"/>
      <c r="L52" s="3"/>
      <c r="M52" s="3"/>
      <c r="N52" s="3"/>
      <c r="O52" s="3"/>
      <c r="P52" s="3"/>
      <c r="Q52" s="3"/>
      <c r="R52" s="3"/>
      <c r="S52" s="3"/>
      <c r="T52" s="3"/>
      <c r="U52" s="3"/>
      <c r="V52" s="3"/>
      <c r="W52" s="3"/>
      <c r="X52" s="3"/>
      <c r="Y52" s="3"/>
      <c r="Z52" s="3"/>
      <c r="AA52" s="3"/>
      <c r="AB52" s="3"/>
    </row>
    <row r="53" ht="15.75" customHeight="1">
      <c r="A53" s="68"/>
      <c r="B53" s="68"/>
      <c r="C53" s="69"/>
      <c r="D53" s="69"/>
      <c r="E53" s="69"/>
      <c r="F53" s="69"/>
      <c r="G53" s="1"/>
      <c r="H53" s="1"/>
      <c r="I53" s="1"/>
      <c r="J53" s="3"/>
      <c r="K53" s="3"/>
      <c r="L53" s="3"/>
      <c r="M53" s="3"/>
      <c r="N53" s="3"/>
      <c r="O53" s="3"/>
      <c r="P53" s="3"/>
      <c r="Q53" s="3"/>
      <c r="R53" s="3"/>
      <c r="S53" s="3"/>
      <c r="T53" s="3"/>
      <c r="U53" s="3"/>
      <c r="V53" s="3"/>
      <c r="W53" s="3"/>
      <c r="X53" s="3"/>
      <c r="Y53" s="3"/>
      <c r="Z53" s="3"/>
      <c r="AA53" s="3"/>
      <c r="AB53" s="3"/>
    </row>
    <row r="54" ht="15.75" customHeight="1">
      <c r="A54" s="68"/>
      <c r="B54" s="68"/>
      <c r="C54" s="69"/>
      <c r="D54" s="69"/>
      <c r="E54" s="69"/>
      <c r="F54" s="69"/>
      <c r="G54" s="1"/>
      <c r="H54" s="1"/>
      <c r="I54" s="1"/>
      <c r="J54" s="3"/>
      <c r="K54" s="3"/>
      <c r="L54" s="3"/>
      <c r="M54" s="3"/>
      <c r="N54" s="3"/>
      <c r="O54" s="3"/>
      <c r="P54" s="3"/>
      <c r="Q54" s="3"/>
      <c r="R54" s="3"/>
      <c r="S54" s="3"/>
      <c r="T54" s="3"/>
      <c r="U54" s="3"/>
      <c r="V54" s="3"/>
      <c r="W54" s="3"/>
      <c r="X54" s="3"/>
      <c r="Y54" s="3"/>
      <c r="Z54" s="3"/>
      <c r="AA54" s="3"/>
      <c r="AB54" s="3"/>
    </row>
    <row r="55" ht="15.75" customHeight="1">
      <c r="A55" s="68"/>
      <c r="B55" s="68"/>
      <c r="C55" s="69"/>
      <c r="D55" s="69"/>
      <c r="E55" s="69"/>
      <c r="F55" s="69"/>
      <c r="G55" s="1"/>
      <c r="H55" s="1"/>
      <c r="I55" s="1"/>
      <c r="J55" s="3"/>
      <c r="K55" s="3"/>
      <c r="L55" s="3"/>
      <c r="M55" s="3"/>
      <c r="N55" s="3"/>
      <c r="O55" s="3"/>
      <c r="P55" s="3"/>
      <c r="Q55" s="3"/>
      <c r="R55" s="3"/>
      <c r="S55" s="3"/>
      <c r="T55" s="3"/>
      <c r="U55" s="3"/>
      <c r="V55" s="3"/>
      <c r="W55" s="3"/>
      <c r="X55" s="3"/>
      <c r="Y55" s="3"/>
      <c r="Z55" s="3"/>
      <c r="AA55" s="3"/>
      <c r="AB55" s="3"/>
    </row>
    <row r="56" ht="15.75" customHeight="1">
      <c r="A56" s="68"/>
      <c r="B56" s="68"/>
      <c r="C56" s="69"/>
      <c r="D56" s="69"/>
      <c r="E56" s="69"/>
      <c r="F56" s="69"/>
      <c r="G56" s="1"/>
      <c r="H56" s="1"/>
      <c r="I56" s="1"/>
      <c r="J56" s="3"/>
      <c r="K56" s="3"/>
      <c r="L56" s="3"/>
      <c r="M56" s="3"/>
      <c r="N56" s="3"/>
      <c r="O56" s="3"/>
      <c r="P56" s="3"/>
      <c r="Q56" s="3"/>
      <c r="R56" s="3"/>
      <c r="S56" s="3"/>
      <c r="T56" s="3"/>
      <c r="U56" s="3"/>
      <c r="V56" s="3"/>
      <c r="W56" s="3"/>
      <c r="X56" s="3"/>
      <c r="Y56" s="3"/>
      <c r="Z56" s="3"/>
      <c r="AA56" s="3"/>
      <c r="AB56" s="3"/>
    </row>
    <row r="57" ht="15.75" customHeight="1">
      <c r="A57" s="68"/>
      <c r="B57" s="68"/>
      <c r="C57" s="69"/>
      <c r="D57" s="69"/>
      <c r="E57" s="69"/>
      <c r="F57" s="69"/>
      <c r="G57" s="1"/>
      <c r="H57" s="1"/>
      <c r="I57" s="1"/>
      <c r="J57" s="3"/>
      <c r="K57" s="3"/>
      <c r="L57" s="3"/>
      <c r="M57" s="3"/>
      <c r="N57" s="3"/>
      <c r="O57" s="3"/>
      <c r="P57" s="3"/>
      <c r="Q57" s="3"/>
      <c r="R57" s="3"/>
      <c r="S57" s="3"/>
      <c r="T57" s="3"/>
      <c r="U57" s="3"/>
      <c r="V57" s="3"/>
      <c r="W57" s="3"/>
      <c r="X57" s="3"/>
      <c r="Y57" s="3"/>
      <c r="Z57" s="3"/>
      <c r="AA57" s="3"/>
      <c r="AB57" s="3"/>
    </row>
    <row r="58" ht="15.75" customHeight="1">
      <c r="A58" s="68"/>
      <c r="B58" s="68"/>
      <c r="C58" s="69"/>
      <c r="D58" s="69"/>
      <c r="E58" s="69"/>
      <c r="F58" s="69"/>
      <c r="G58" s="1"/>
      <c r="H58" s="1"/>
      <c r="I58" s="1"/>
      <c r="J58" s="3"/>
      <c r="K58" s="3"/>
      <c r="L58" s="3"/>
      <c r="M58" s="3"/>
      <c r="N58" s="3"/>
      <c r="O58" s="3"/>
      <c r="P58" s="3"/>
      <c r="Q58" s="3"/>
      <c r="R58" s="3"/>
      <c r="S58" s="3"/>
      <c r="T58" s="3"/>
      <c r="U58" s="3"/>
      <c r="V58" s="3"/>
      <c r="W58" s="3"/>
      <c r="X58" s="3"/>
      <c r="Y58" s="3"/>
      <c r="Z58" s="3"/>
      <c r="AA58" s="3"/>
      <c r="AB58" s="3"/>
    </row>
    <row r="59" ht="15.75" customHeight="1">
      <c r="A59" s="68"/>
      <c r="B59" s="68"/>
      <c r="C59" s="69"/>
      <c r="D59" s="69"/>
      <c r="E59" s="69"/>
      <c r="F59" s="69"/>
      <c r="G59" s="1"/>
      <c r="H59" s="1"/>
      <c r="I59" s="1"/>
      <c r="J59" s="3"/>
      <c r="K59" s="3"/>
      <c r="L59" s="3"/>
      <c r="M59" s="3"/>
      <c r="N59" s="3"/>
      <c r="O59" s="3"/>
      <c r="P59" s="3"/>
      <c r="Q59" s="3"/>
      <c r="R59" s="3"/>
      <c r="S59" s="3"/>
      <c r="T59" s="3"/>
      <c r="U59" s="3"/>
      <c r="V59" s="3"/>
      <c r="W59" s="3"/>
      <c r="X59" s="3"/>
      <c r="Y59" s="3"/>
      <c r="Z59" s="3"/>
      <c r="AA59" s="3"/>
      <c r="AB59" s="3"/>
    </row>
    <row r="60" ht="15.75" customHeight="1">
      <c r="A60" s="68"/>
      <c r="B60" s="68"/>
      <c r="C60" s="69"/>
      <c r="D60" s="69"/>
      <c r="E60" s="69"/>
      <c r="F60" s="69"/>
      <c r="G60" s="1"/>
      <c r="H60" s="1"/>
      <c r="I60" s="1"/>
      <c r="J60" s="3"/>
      <c r="K60" s="3"/>
      <c r="L60" s="3"/>
      <c r="M60" s="3"/>
      <c r="N60" s="3"/>
      <c r="O60" s="3"/>
      <c r="P60" s="3"/>
      <c r="Q60" s="3"/>
      <c r="R60" s="3"/>
      <c r="S60" s="3"/>
      <c r="T60" s="3"/>
      <c r="U60" s="3"/>
      <c r="V60" s="3"/>
      <c r="W60" s="3"/>
      <c r="X60" s="3"/>
      <c r="Y60" s="3"/>
      <c r="Z60" s="3"/>
      <c r="AA60" s="3"/>
      <c r="AB60" s="3"/>
    </row>
    <row r="61" ht="15.75" customHeight="1">
      <c r="A61" s="68"/>
      <c r="B61" s="68"/>
      <c r="C61" s="69"/>
      <c r="D61" s="69"/>
      <c r="E61" s="69"/>
      <c r="F61" s="69"/>
      <c r="G61" s="1"/>
      <c r="H61" s="1"/>
      <c r="I61" s="1"/>
      <c r="J61" s="3"/>
      <c r="K61" s="3"/>
      <c r="L61" s="3"/>
      <c r="M61" s="3"/>
      <c r="N61" s="3"/>
      <c r="O61" s="3"/>
      <c r="P61" s="3"/>
      <c r="Q61" s="3"/>
      <c r="R61" s="3"/>
      <c r="S61" s="3"/>
      <c r="T61" s="3"/>
      <c r="U61" s="3"/>
      <c r="V61" s="3"/>
      <c r="W61" s="3"/>
      <c r="X61" s="3"/>
      <c r="Y61" s="3"/>
      <c r="Z61" s="3"/>
      <c r="AA61" s="3"/>
      <c r="AB61" s="3"/>
    </row>
    <row r="62" ht="15.75" customHeight="1">
      <c r="A62" s="68"/>
      <c r="B62" s="68"/>
      <c r="C62" s="69"/>
      <c r="D62" s="69"/>
      <c r="E62" s="69"/>
      <c r="F62" s="69"/>
      <c r="G62" s="1"/>
      <c r="H62" s="1"/>
      <c r="I62" s="1"/>
      <c r="J62" s="3"/>
      <c r="K62" s="3"/>
      <c r="L62" s="3"/>
      <c r="M62" s="3"/>
      <c r="N62" s="3"/>
      <c r="O62" s="3"/>
      <c r="P62" s="3"/>
      <c r="Q62" s="3"/>
      <c r="R62" s="3"/>
      <c r="S62" s="3"/>
      <c r="T62" s="3"/>
      <c r="U62" s="3"/>
      <c r="V62" s="3"/>
      <c r="W62" s="3"/>
      <c r="X62" s="3"/>
      <c r="Y62" s="3"/>
      <c r="Z62" s="3"/>
      <c r="AA62" s="3"/>
      <c r="AB62" s="3"/>
    </row>
    <row r="63" ht="15.75" customHeight="1">
      <c r="A63" s="68"/>
      <c r="B63" s="68"/>
      <c r="C63" s="69"/>
      <c r="D63" s="69"/>
      <c r="E63" s="69"/>
      <c r="F63" s="69"/>
      <c r="G63" s="1"/>
      <c r="H63" s="1"/>
      <c r="I63" s="1"/>
      <c r="J63" s="3"/>
      <c r="K63" s="3"/>
      <c r="L63" s="3"/>
      <c r="M63" s="3"/>
      <c r="N63" s="3"/>
      <c r="O63" s="3"/>
      <c r="P63" s="3"/>
      <c r="Q63" s="3"/>
      <c r="R63" s="3"/>
      <c r="S63" s="3"/>
      <c r="T63" s="3"/>
      <c r="U63" s="3"/>
      <c r="V63" s="3"/>
      <c r="W63" s="3"/>
      <c r="X63" s="3"/>
      <c r="Y63" s="3"/>
      <c r="Z63" s="3"/>
      <c r="AA63" s="3"/>
      <c r="AB63" s="3"/>
    </row>
    <row r="64" ht="15.75" customHeight="1">
      <c r="A64" s="68"/>
      <c r="B64" s="68"/>
      <c r="C64" s="69"/>
      <c r="D64" s="69"/>
      <c r="E64" s="69"/>
      <c r="F64" s="69"/>
      <c r="G64" s="1"/>
      <c r="H64" s="1"/>
      <c r="I64" s="1"/>
      <c r="J64" s="3"/>
      <c r="K64" s="3"/>
      <c r="L64" s="3"/>
      <c r="M64" s="3"/>
      <c r="N64" s="3"/>
      <c r="O64" s="3"/>
      <c r="P64" s="3"/>
      <c r="Q64" s="3"/>
      <c r="R64" s="3"/>
      <c r="S64" s="3"/>
      <c r="T64" s="3"/>
      <c r="U64" s="3"/>
      <c r="V64" s="3"/>
      <c r="W64" s="3"/>
      <c r="X64" s="3"/>
      <c r="Y64" s="3"/>
      <c r="Z64" s="3"/>
      <c r="AA64" s="3"/>
      <c r="AB64" s="3"/>
    </row>
    <row r="65" ht="15.75" customHeight="1">
      <c r="A65" s="68"/>
      <c r="B65" s="68"/>
      <c r="C65" s="69"/>
      <c r="D65" s="69"/>
      <c r="E65" s="69"/>
      <c r="F65" s="69"/>
      <c r="G65" s="1"/>
      <c r="H65" s="1"/>
      <c r="I65" s="1"/>
      <c r="J65" s="3"/>
      <c r="K65" s="3"/>
      <c r="L65" s="3"/>
      <c r="M65" s="3"/>
      <c r="N65" s="3"/>
      <c r="O65" s="3"/>
      <c r="P65" s="3"/>
      <c r="Q65" s="3"/>
      <c r="R65" s="3"/>
      <c r="S65" s="3"/>
      <c r="T65" s="3"/>
      <c r="U65" s="3"/>
      <c r="V65" s="3"/>
      <c r="W65" s="3"/>
      <c r="X65" s="3"/>
      <c r="Y65" s="3"/>
      <c r="Z65" s="3"/>
      <c r="AA65" s="3"/>
      <c r="AB65" s="3"/>
    </row>
    <row r="66" ht="15.75" customHeight="1">
      <c r="A66" s="68"/>
      <c r="B66" s="68"/>
      <c r="C66" s="69"/>
      <c r="D66" s="69"/>
      <c r="E66" s="69"/>
      <c r="F66" s="69"/>
      <c r="G66" s="1"/>
      <c r="H66" s="1"/>
      <c r="I66" s="1"/>
      <c r="J66" s="3"/>
      <c r="K66" s="3"/>
      <c r="L66" s="3"/>
      <c r="M66" s="3"/>
      <c r="N66" s="3"/>
      <c r="O66" s="3"/>
      <c r="P66" s="3"/>
      <c r="Q66" s="3"/>
      <c r="R66" s="3"/>
      <c r="S66" s="3"/>
      <c r="T66" s="3"/>
      <c r="U66" s="3"/>
      <c r="V66" s="3"/>
      <c r="W66" s="3"/>
      <c r="X66" s="3"/>
      <c r="Y66" s="3"/>
      <c r="Z66" s="3"/>
      <c r="AA66" s="3"/>
      <c r="AB66" s="3"/>
    </row>
    <row r="67" ht="15.75" customHeight="1">
      <c r="A67" s="68"/>
      <c r="B67" s="68"/>
      <c r="C67" s="69"/>
      <c r="D67" s="69"/>
      <c r="E67" s="69"/>
      <c r="F67" s="69"/>
      <c r="G67" s="1"/>
      <c r="H67" s="1"/>
      <c r="I67" s="1"/>
      <c r="J67" s="3"/>
      <c r="K67" s="3"/>
      <c r="L67" s="3"/>
      <c r="M67" s="3"/>
      <c r="N67" s="3"/>
      <c r="O67" s="3"/>
      <c r="P67" s="3"/>
      <c r="Q67" s="3"/>
      <c r="R67" s="3"/>
      <c r="S67" s="3"/>
      <c r="T67" s="3"/>
      <c r="U67" s="3"/>
      <c r="V67" s="3"/>
      <c r="W67" s="3"/>
      <c r="X67" s="3"/>
      <c r="Y67" s="3"/>
      <c r="Z67" s="3"/>
      <c r="AA67" s="3"/>
      <c r="AB67" s="3"/>
    </row>
    <row r="68" ht="15.75" customHeight="1">
      <c r="A68" s="68"/>
      <c r="B68" s="68"/>
      <c r="C68" s="69"/>
      <c r="D68" s="69"/>
      <c r="E68" s="69"/>
      <c r="F68" s="69"/>
      <c r="G68" s="1"/>
      <c r="H68" s="1"/>
      <c r="I68" s="1"/>
      <c r="J68" s="3"/>
      <c r="K68" s="3"/>
      <c r="L68" s="3"/>
      <c r="M68" s="3"/>
      <c r="N68" s="3"/>
      <c r="O68" s="3"/>
      <c r="P68" s="3"/>
      <c r="Q68" s="3"/>
      <c r="R68" s="3"/>
      <c r="S68" s="3"/>
      <c r="T68" s="3"/>
      <c r="U68" s="3"/>
      <c r="V68" s="3"/>
      <c r="W68" s="3"/>
      <c r="X68" s="3"/>
      <c r="Y68" s="3"/>
      <c r="Z68" s="3"/>
      <c r="AA68" s="3"/>
      <c r="AB68" s="3"/>
    </row>
    <row r="69" ht="15.75" customHeight="1">
      <c r="A69" s="68"/>
      <c r="B69" s="68"/>
      <c r="C69" s="69"/>
      <c r="D69" s="69"/>
      <c r="E69" s="69"/>
      <c r="F69" s="69"/>
      <c r="G69" s="1"/>
      <c r="H69" s="1"/>
      <c r="I69" s="1"/>
      <c r="J69" s="3"/>
      <c r="K69" s="3"/>
      <c r="L69" s="3"/>
      <c r="M69" s="3"/>
      <c r="N69" s="3"/>
      <c r="O69" s="3"/>
      <c r="P69" s="3"/>
      <c r="Q69" s="3"/>
      <c r="R69" s="3"/>
      <c r="S69" s="3"/>
      <c r="T69" s="3"/>
      <c r="U69" s="3"/>
      <c r="V69" s="3"/>
      <c r="W69" s="3"/>
      <c r="X69" s="3"/>
      <c r="Y69" s="3"/>
      <c r="Z69" s="3"/>
      <c r="AA69" s="3"/>
      <c r="AB69" s="3"/>
    </row>
    <row r="70" ht="15.75" customHeight="1">
      <c r="A70" s="68"/>
      <c r="B70" s="68"/>
      <c r="C70" s="69"/>
      <c r="D70" s="69"/>
      <c r="E70" s="69"/>
      <c r="F70" s="69"/>
      <c r="G70" s="1"/>
      <c r="H70" s="1"/>
      <c r="I70" s="1"/>
      <c r="J70" s="3"/>
      <c r="K70" s="3"/>
      <c r="L70" s="3"/>
      <c r="M70" s="3"/>
      <c r="N70" s="3"/>
      <c r="O70" s="3"/>
      <c r="P70" s="3"/>
      <c r="Q70" s="3"/>
      <c r="R70" s="3"/>
      <c r="S70" s="3"/>
      <c r="T70" s="3"/>
      <c r="U70" s="3"/>
      <c r="V70" s="3"/>
      <c r="W70" s="3"/>
      <c r="X70" s="3"/>
      <c r="Y70" s="3"/>
      <c r="Z70" s="3"/>
      <c r="AA70" s="3"/>
      <c r="AB70" s="3"/>
    </row>
    <row r="71" ht="15.75" customHeight="1">
      <c r="A71" s="68"/>
      <c r="B71" s="68"/>
      <c r="C71" s="69"/>
      <c r="D71" s="69"/>
      <c r="E71" s="69"/>
      <c r="F71" s="69"/>
      <c r="G71" s="1"/>
      <c r="H71" s="1"/>
      <c r="I71" s="1"/>
      <c r="J71" s="3"/>
      <c r="K71" s="3"/>
      <c r="L71" s="3"/>
      <c r="M71" s="3"/>
      <c r="N71" s="3"/>
      <c r="O71" s="3"/>
      <c r="P71" s="3"/>
      <c r="Q71" s="3"/>
      <c r="R71" s="3"/>
      <c r="S71" s="3"/>
      <c r="T71" s="3"/>
      <c r="U71" s="3"/>
      <c r="V71" s="3"/>
      <c r="W71" s="3"/>
      <c r="X71" s="3"/>
      <c r="Y71" s="3"/>
      <c r="Z71" s="3"/>
      <c r="AA71" s="3"/>
      <c r="AB71" s="3"/>
    </row>
    <row r="72" ht="15.75" customHeight="1">
      <c r="A72" s="68"/>
      <c r="B72" s="68"/>
      <c r="C72" s="69"/>
      <c r="D72" s="69"/>
      <c r="E72" s="69"/>
      <c r="F72" s="69"/>
      <c r="G72" s="1"/>
      <c r="H72" s="1"/>
      <c r="I72" s="1"/>
      <c r="J72" s="3"/>
      <c r="K72" s="3"/>
      <c r="L72" s="3"/>
      <c r="M72" s="3"/>
      <c r="N72" s="3"/>
      <c r="O72" s="3"/>
      <c r="P72" s="3"/>
      <c r="Q72" s="3"/>
      <c r="R72" s="3"/>
      <c r="S72" s="3"/>
      <c r="T72" s="3"/>
      <c r="U72" s="3"/>
      <c r="V72" s="3"/>
      <c r="W72" s="3"/>
      <c r="X72" s="3"/>
      <c r="Y72" s="3"/>
      <c r="Z72" s="3"/>
      <c r="AA72" s="3"/>
      <c r="AB72" s="3"/>
    </row>
    <row r="73" ht="15.75" customHeight="1">
      <c r="A73" s="68"/>
      <c r="B73" s="68"/>
      <c r="C73" s="69"/>
      <c r="D73" s="69"/>
      <c r="E73" s="69"/>
      <c r="F73" s="69"/>
      <c r="G73" s="1"/>
      <c r="H73" s="1"/>
      <c r="I73" s="1"/>
      <c r="J73" s="3"/>
      <c r="K73" s="3"/>
      <c r="L73" s="3"/>
      <c r="M73" s="3"/>
      <c r="N73" s="3"/>
      <c r="O73" s="3"/>
      <c r="P73" s="3"/>
      <c r="Q73" s="3"/>
      <c r="R73" s="3"/>
      <c r="S73" s="3"/>
      <c r="T73" s="3"/>
      <c r="U73" s="3"/>
      <c r="V73" s="3"/>
      <c r="W73" s="3"/>
      <c r="X73" s="3"/>
      <c r="Y73" s="3"/>
      <c r="Z73" s="3"/>
      <c r="AA73" s="3"/>
      <c r="AB73" s="3"/>
    </row>
    <row r="74" ht="15.75" customHeight="1">
      <c r="A74" s="68"/>
      <c r="B74" s="68"/>
      <c r="C74" s="69"/>
      <c r="D74" s="69"/>
      <c r="E74" s="69"/>
      <c r="F74" s="69"/>
      <c r="G74" s="1"/>
      <c r="H74" s="1"/>
      <c r="I74" s="1"/>
      <c r="J74" s="3"/>
      <c r="K74" s="3"/>
      <c r="L74" s="3"/>
      <c r="M74" s="3"/>
      <c r="N74" s="3"/>
      <c r="O74" s="3"/>
      <c r="P74" s="3"/>
      <c r="Q74" s="3"/>
      <c r="R74" s="3"/>
      <c r="S74" s="3"/>
      <c r="T74" s="3"/>
      <c r="U74" s="3"/>
      <c r="V74" s="3"/>
      <c r="W74" s="3"/>
      <c r="X74" s="3"/>
      <c r="Y74" s="3"/>
      <c r="Z74" s="3"/>
      <c r="AA74" s="3"/>
      <c r="AB74" s="3"/>
    </row>
    <row r="75" ht="15.75" customHeight="1">
      <c r="A75" s="68"/>
      <c r="B75" s="68"/>
      <c r="C75" s="69"/>
      <c r="D75" s="69"/>
      <c r="E75" s="69"/>
      <c r="F75" s="69"/>
      <c r="G75" s="1"/>
      <c r="H75" s="1"/>
      <c r="I75" s="1"/>
      <c r="J75" s="3"/>
      <c r="K75" s="3"/>
      <c r="L75" s="3"/>
      <c r="M75" s="3"/>
      <c r="N75" s="3"/>
      <c r="O75" s="3"/>
      <c r="P75" s="3"/>
      <c r="Q75" s="3"/>
      <c r="R75" s="3"/>
      <c r="S75" s="3"/>
      <c r="T75" s="3"/>
      <c r="U75" s="3"/>
      <c r="V75" s="3"/>
      <c r="W75" s="3"/>
      <c r="X75" s="3"/>
      <c r="Y75" s="3"/>
      <c r="Z75" s="3"/>
      <c r="AA75" s="3"/>
      <c r="AB75" s="3"/>
    </row>
    <row r="76" ht="15.75" customHeight="1">
      <c r="A76" s="68"/>
      <c r="B76" s="68"/>
      <c r="C76" s="69"/>
      <c r="D76" s="69"/>
      <c r="E76" s="69"/>
      <c r="F76" s="69"/>
      <c r="G76" s="1"/>
      <c r="H76" s="1"/>
      <c r="I76" s="1"/>
      <c r="J76" s="3"/>
      <c r="K76" s="3"/>
      <c r="L76" s="3"/>
      <c r="M76" s="3"/>
      <c r="N76" s="3"/>
      <c r="O76" s="3"/>
      <c r="P76" s="3"/>
      <c r="Q76" s="3"/>
      <c r="R76" s="3"/>
      <c r="S76" s="3"/>
      <c r="T76" s="3"/>
      <c r="U76" s="3"/>
      <c r="V76" s="3"/>
      <c r="W76" s="3"/>
      <c r="X76" s="3"/>
      <c r="Y76" s="3"/>
      <c r="Z76" s="3"/>
      <c r="AA76" s="3"/>
      <c r="AB76" s="3"/>
    </row>
    <row r="77" ht="15.75" customHeight="1">
      <c r="A77" s="68"/>
      <c r="B77" s="68"/>
      <c r="C77" s="69"/>
      <c r="D77" s="69"/>
      <c r="E77" s="69"/>
      <c r="F77" s="69"/>
      <c r="G77" s="1"/>
      <c r="H77" s="1"/>
      <c r="I77" s="1"/>
      <c r="J77" s="3"/>
      <c r="K77" s="3"/>
      <c r="L77" s="3"/>
      <c r="M77" s="3"/>
      <c r="N77" s="3"/>
      <c r="O77" s="3"/>
      <c r="P77" s="3"/>
      <c r="Q77" s="3"/>
      <c r="R77" s="3"/>
      <c r="S77" s="3"/>
      <c r="T77" s="3"/>
      <c r="U77" s="3"/>
      <c r="V77" s="3"/>
      <c r="W77" s="3"/>
      <c r="X77" s="3"/>
      <c r="Y77" s="3"/>
      <c r="Z77" s="3"/>
      <c r="AA77" s="3"/>
      <c r="AB77" s="3"/>
    </row>
    <row r="78" ht="15.75" customHeight="1">
      <c r="A78" s="68"/>
      <c r="B78" s="68"/>
      <c r="C78" s="69"/>
      <c r="D78" s="69"/>
      <c r="E78" s="69"/>
      <c r="F78" s="69"/>
      <c r="G78" s="1"/>
      <c r="H78" s="1"/>
      <c r="I78" s="1"/>
      <c r="J78" s="3"/>
      <c r="K78" s="3"/>
      <c r="L78" s="3"/>
      <c r="M78" s="3"/>
      <c r="N78" s="3"/>
      <c r="O78" s="3"/>
      <c r="P78" s="3"/>
      <c r="Q78" s="3"/>
      <c r="R78" s="3"/>
      <c r="S78" s="3"/>
      <c r="T78" s="3"/>
      <c r="U78" s="3"/>
      <c r="V78" s="3"/>
      <c r="W78" s="3"/>
      <c r="X78" s="3"/>
      <c r="Y78" s="3"/>
      <c r="Z78" s="3"/>
      <c r="AA78" s="3"/>
      <c r="AB78" s="3"/>
    </row>
    <row r="79" ht="15.75" customHeight="1">
      <c r="A79" s="68"/>
      <c r="B79" s="68"/>
      <c r="C79" s="69"/>
      <c r="D79" s="69"/>
      <c r="E79" s="69"/>
      <c r="F79" s="69"/>
      <c r="G79" s="1"/>
      <c r="H79" s="1"/>
      <c r="I79" s="1"/>
      <c r="J79" s="3"/>
      <c r="K79" s="3"/>
      <c r="L79" s="3"/>
      <c r="M79" s="3"/>
      <c r="N79" s="3"/>
      <c r="O79" s="3"/>
      <c r="P79" s="3"/>
      <c r="Q79" s="3"/>
      <c r="R79" s="3"/>
      <c r="S79" s="3"/>
      <c r="T79" s="3"/>
      <c r="U79" s="3"/>
      <c r="V79" s="3"/>
      <c r="W79" s="3"/>
      <c r="X79" s="3"/>
      <c r="Y79" s="3"/>
      <c r="Z79" s="3"/>
      <c r="AA79" s="3"/>
      <c r="AB79" s="3"/>
    </row>
    <row r="80" ht="15.75" customHeight="1">
      <c r="A80" s="68"/>
      <c r="B80" s="68"/>
      <c r="C80" s="69"/>
      <c r="D80" s="69"/>
      <c r="E80" s="69"/>
      <c r="F80" s="69"/>
      <c r="G80" s="1"/>
      <c r="H80" s="1"/>
      <c r="I80" s="1"/>
      <c r="J80" s="3"/>
      <c r="K80" s="3"/>
      <c r="L80" s="3"/>
      <c r="M80" s="3"/>
      <c r="N80" s="3"/>
      <c r="O80" s="3"/>
      <c r="P80" s="3"/>
      <c r="Q80" s="3"/>
      <c r="R80" s="3"/>
      <c r="S80" s="3"/>
      <c r="T80" s="3"/>
      <c r="U80" s="3"/>
      <c r="V80" s="3"/>
      <c r="W80" s="3"/>
      <c r="X80" s="3"/>
      <c r="Y80" s="3"/>
      <c r="Z80" s="3"/>
      <c r="AA80" s="3"/>
      <c r="AB80" s="3"/>
    </row>
    <row r="81" ht="15.75" customHeight="1">
      <c r="A81" s="68"/>
      <c r="B81" s="68"/>
      <c r="C81" s="69"/>
      <c r="D81" s="69"/>
      <c r="E81" s="69"/>
      <c r="F81" s="69"/>
      <c r="G81" s="1"/>
      <c r="H81" s="1"/>
      <c r="I81" s="1"/>
      <c r="J81" s="3"/>
      <c r="K81" s="3"/>
      <c r="L81" s="3"/>
      <c r="M81" s="3"/>
      <c r="N81" s="3"/>
      <c r="O81" s="3"/>
      <c r="P81" s="3"/>
      <c r="Q81" s="3"/>
      <c r="R81" s="3"/>
      <c r="S81" s="3"/>
      <c r="T81" s="3"/>
      <c r="U81" s="3"/>
      <c r="V81" s="3"/>
      <c r="W81" s="3"/>
      <c r="X81" s="3"/>
      <c r="Y81" s="3"/>
      <c r="Z81" s="3"/>
      <c r="AA81" s="3"/>
      <c r="AB81" s="3"/>
    </row>
    <row r="82" ht="15.75" customHeight="1">
      <c r="A82" s="68"/>
      <c r="B82" s="68"/>
      <c r="C82" s="69"/>
      <c r="D82" s="69"/>
      <c r="E82" s="69"/>
      <c r="F82" s="69"/>
      <c r="G82" s="1"/>
      <c r="H82" s="1"/>
      <c r="I82" s="1"/>
      <c r="J82" s="3"/>
      <c r="K82" s="3"/>
      <c r="L82" s="3"/>
      <c r="M82" s="3"/>
      <c r="N82" s="3"/>
      <c r="O82" s="3"/>
      <c r="P82" s="3"/>
      <c r="Q82" s="3"/>
      <c r="R82" s="3"/>
      <c r="S82" s="3"/>
      <c r="T82" s="3"/>
      <c r="U82" s="3"/>
      <c r="V82" s="3"/>
      <c r="W82" s="3"/>
      <c r="X82" s="3"/>
      <c r="Y82" s="3"/>
      <c r="Z82" s="3"/>
      <c r="AA82" s="3"/>
      <c r="AB82" s="3"/>
    </row>
    <row r="83" ht="15.75" customHeight="1">
      <c r="A83" s="68"/>
      <c r="B83" s="68"/>
      <c r="C83" s="69"/>
      <c r="D83" s="69"/>
      <c r="E83" s="69"/>
      <c r="F83" s="69"/>
      <c r="G83" s="1"/>
      <c r="H83" s="1"/>
      <c r="I83" s="1"/>
      <c r="J83" s="3"/>
      <c r="K83" s="3"/>
      <c r="L83" s="3"/>
      <c r="M83" s="3"/>
      <c r="N83" s="3"/>
      <c r="O83" s="3"/>
      <c r="P83" s="3"/>
      <c r="Q83" s="3"/>
      <c r="R83" s="3"/>
      <c r="S83" s="3"/>
      <c r="T83" s="3"/>
      <c r="U83" s="3"/>
      <c r="V83" s="3"/>
      <c r="W83" s="3"/>
      <c r="X83" s="3"/>
      <c r="Y83" s="3"/>
      <c r="Z83" s="3"/>
      <c r="AA83" s="3"/>
      <c r="AB83" s="3"/>
    </row>
    <row r="84" ht="15.75" customHeight="1">
      <c r="A84" s="68"/>
      <c r="B84" s="68"/>
      <c r="C84" s="69"/>
      <c r="D84" s="69"/>
      <c r="E84" s="69"/>
      <c r="F84" s="69"/>
      <c r="G84" s="1"/>
      <c r="H84" s="1"/>
      <c r="I84" s="1"/>
      <c r="J84" s="3"/>
      <c r="K84" s="3"/>
      <c r="L84" s="3"/>
      <c r="M84" s="3"/>
      <c r="N84" s="3"/>
      <c r="O84" s="3"/>
      <c r="P84" s="3"/>
      <c r="Q84" s="3"/>
      <c r="R84" s="3"/>
      <c r="S84" s="3"/>
      <c r="T84" s="3"/>
      <c r="U84" s="3"/>
      <c r="V84" s="3"/>
      <c r="W84" s="3"/>
      <c r="X84" s="3"/>
      <c r="Y84" s="3"/>
      <c r="Z84" s="3"/>
      <c r="AA84" s="3"/>
      <c r="AB84" s="3"/>
    </row>
    <row r="85" ht="15.75" customHeight="1">
      <c r="A85" s="68"/>
      <c r="B85" s="68"/>
      <c r="C85" s="69"/>
      <c r="D85" s="69"/>
      <c r="E85" s="69"/>
      <c r="F85" s="69"/>
      <c r="G85" s="1"/>
      <c r="H85" s="1"/>
      <c r="I85" s="1"/>
      <c r="J85" s="3"/>
      <c r="K85" s="3"/>
      <c r="L85" s="3"/>
      <c r="M85" s="3"/>
      <c r="N85" s="3"/>
      <c r="O85" s="3"/>
      <c r="P85" s="3"/>
      <c r="Q85" s="3"/>
      <c r="R85" s="3"/>
      <c r="S85" s="3"/>
      <c r="T85" s="3"/>
      <c r="U85" s="3"/>
      <c r="V85" s="3"/>
      <c r="W85" s="3"/>
      <c r="X85" s="3"/>
      <c r="Y85" s="3"/>
      <c r="Z85" s="3"/>
      <c r="AA85" s="3"/>
      <c r="AB85" s="3"/>
    </row>
    <row r="86" ht="15.75" customHeight="1">
      <c r="A86" s="68"/>
      <c r="B86" s="68"/>
      <c r="C86" s="69"/>
      <c r="D86" s="69"/>
      <c r="E86" s="69"/>
      <c r="F86" s="69"/>
      <c r="G86" s="1"/>
      <c r="H86" s="1"/>
      <c r="I86" s="1"/>
      <c r="J86" s="3"/>
      <c r="K86" s="3"/>
      <c r="L86" s="3"/>
      <c r="M86" s="3"/>
      <c r="N86" s="3"/>
      <c r="O86" s="3"/>
      <c r="P86" s="3"/>
      <c r="Q86" s="3"/>
      <c r="R86" s="3"/>
      <c r="S86" s="3"/>
      <c r="T86" s="3"/>
      <c r="U86" s="3"/>
      <c r="V86" s="3"/>
      <c r="W86" s="3"/>
      <c r="X86" s="3"/>
      <c r="Y86" s="3"/>
      <c r="Z86" s="3"/>
      <c r="AA86" s="3"/>
      <c r="AB86" s="3"/>
    </row>
    <row r="87" ht="15.75" customHeight="1">
      <c r="A87" s="68"/>
      <c r="B87" s="68"/>
      <c r="C87" s="69"/>
      <c r="D87" s="69"/>
      <c r="E87" s="69"/>
      <c r="F87" s="69"/>
      <c r="G87" s="1"/>
      <c r="H87" s="1"/>
      <c r="I87" s="1"/>
      <c r="J87" s="3"/>
      <c r="K87" s="3"/>
      <c r="L87" s="3"/>
      <c r="M87" s="3"/>
      <c r="N87" s="3"/>
      <c r="O87" s="3"/>
      <c r="P87" s="3"/>
      <c r="Q87" s="3"/>
      <c r="R87" s="3"/>
      <c r="S87" s="3"/>
      <c r="T87" s="3"/>
      <c r="U87" s="3"/>
      <c r="V87" s="3"/>
      <c r="W87" s="3"/>
      <c r="X87" s="3"/>
      <c r="Y87" s="3"/>
      <c r="Z87" s="3"/>
      <c r="AA87" s="3"/>
      <c r="AB87" s="3"/>
    </row>
    <row r="88" ht="15.75" customHeight="1">
      <c r="A88" s="68"/>
      <c r="B88" s="68"/>
      <c r="C88" s="69"/>
      <c r="D88" s="69"/>
      <c r="E88" s="69"/>
      <c r="F88" s="69"/>
      <c r="G88" s="1"/>
      <c r="H88" s="1"/>
      <c r="I88" s="1"/>
      <c r="J88" s="3"/>
      <c r="K88" s="3"/>
      <c r="L88" s="3"/>
      <c r="M88" s="3"/>
      <c r="N88" s="3"/>
      <c r="O88" s="3"/>
      <c r="P88" s="3"/>
      <c r="Q88" s="3"/>
      <c r="R88" s="3"/>
      <c r="S88" s="3"/>
      <c r="T88" s="3"/>
      <c r="U88" s="3"/>
      <c r="V88" s="3"/>
      <c r="W88" s="3"/>
      <c r="X88" s="3"/>
      <c r="Y88" s="3"/>
      <c r="Z88" s="3"/>
      <c r="AA88" s="3"/>
      <c r="AB88" s="3"/>
    </row>
    <row r="89" ht="15.75" customHeight="1">
      <c r="A89" s="68"/>
      <c r="B89" s="68"/>
      <c r="C89" s="69"/>
      <c r="D89" s="69"/>
      <c r="E89" s="69"/>
      <c r="F89" s="69"/>
      <c r="G89" s="1"/>
      <c r="H89" s="1"/>
      <c r="I89" s="1"/>
      <c r="J89" s="3"/>
      <c r="K89" s="3"/>
      <c r="L89" s="3"/>
      <c r="M89" s="3"/>
      <c r="N89" s="3"/>
      <c r="O89" s="3"/>
      <c r="P89" s="3"/>
      <c r="Q89" s="3"/>
      <c r="R89" s="3"/>
      <c r="S89" s="3"/>
      <c r="T89" s="3"/>
      <c r="U89" s="3"/>
      <c r="V89" s="3"/>
      <c r="W89" s="3"/>
      <c r="X89" s="3"/>
      <c r="Y89" s="3"/>
      <c r="Z89" s="3"/>
      <c r="AA89" s="3"/>
      <c r="AB89" s="3"/>
    </row>
    <row r="90" ht="15.75" customHeight="1">
      <c r="A90" s="68"/>
      <c r="B90" s="68"/>
      <c r="C90" s="69"/>
      <c r="D90" s="69"/>
      <c r="E90" s="69"/>
      <c r="F90" s="69"/>
      <c r="G90" s="1"/>
      <c r="H90" s="1"/>
      <c r="I90" s="1"/>
      <c r="J90" s="3"/>
      <c r="K90" s="3"/>
      <c r="L90" s="3"/>
      <c r="M90" s="3"/>
      <c r="N90" s="3"/>
      <c r="O90" s="3"/>
      <c r="P90" s="3"/>
      <c r="Q90" s="3"/>
      <c r="R90" s="3"/>
      <c r="S90" s="3"/>
      <c r="T90" s="3"/>
      <c r="U90" s="3"/>
      <c r="V90" s="3"/>
      <c r="W90" s="3"/>
      <c r="X90" s="3"/>
      <c r="Y90" s="3"/>
      <c r="Z90" s="3"/>
      <c r="AA90" s="3"/>
      <c r="AB90" s="3"/>
    </row>
    <row r="91" ht="15.75" customHeight="1">
      <c r="A91" s="68"/>
      <c r="B91" s="68"/>
      <c r="C91" s="69"/>
      <c r="D91" s="69"/>
      <c r="E91" s="69"/>
      <c r="F91" s="69"/>
      <c r="G91" s="1"/>
      <c r="H91" s="1"/>
      <c r="I91" s="1"/>
      <c r="J91" s="3"/>
      <c r="K91" s="3"/>
      <c r="L91" s="3"/>
      <c r="M91" s="3"/>
      <c r="N91" s="3"/>
      <c r="O91" s="3"/>
      <c r="P91" s="3"/>
      <c r="Q91" s="3"/>
      <c r="R91" s="3"/>
      <c r="S91" s="3"/>
      <c r="T91" s="3"/>
      <c r="U91" s="3"/>
      <c r="V91" s="3"/>
      <c r="W91" s="3"/>
      <c r="X91" s="3"/>
      <c r="Y91" s="3"/>
      <c r="Z91" s="3"/>
      <c r="AA91" s="3"/>
      <c r="AB91" s="3"/>
    </row>
    <row r="92" ht="15.75" customHeight="1">
      <c r="A92" s="68"/>
      <c r="B92" s="68"/>
      <c r="C92" s="69"/>
      <c r="D92" s="69"/>
      <c r="E92" s="69"/>
      <c r="F92" s="69"/>
      <c r="G92" s="1"/>
      <c r="H92" s="1"/>
      <c r="I92" s="1"/>
      <c r="J92" s="3"/>
      <c r="K92" s="3"/>
      <c r="L92" s="3"/>
      <c r="M92" s="3"/>
      <c r="N92" s="3"/>
      <c r="O92" s="3"/>
      <c r="P92" s="3"/>
      <c r="Q92" s="3"/>
      <c r="R92" s="3"/>
      <c r="S92" s="3"/>
      <c r="T92" s="3"/>
      <c r="U92" s="3"/>
      <c r="V92" s="3"/>
      <c r="W92" s="3"/>
      <c r="X92" s="3"/>
      <c r="Y92" s="3"/>
      <c r="Z92" s="3"/>
      <c r="AA92" s="3"/>
      <c r="AB92" s="3"/>
    </row>
    <row r="93" ht="15.75" customHeight="1">
      <c r="A93" s="68"/>
      <c r="B93" s="68"/>
      <c r="C93" s="69"/>
      <c r="D93" s="69"/>
      <c r="E93" s="69"/>
      <c r="F93" s="69"/>
      <c r="G93" s="1"/>
      <c r="H93" s="1"/>
      <c r="I93" s="1"/>
      <c r="J93" s="3"/>
      <c r="K93" s="3"/>
      <c r="L93" s="3"/>
      <c r="M93" s="3"/>
      <c r="N93" s="3"/>
      <c r="O93" s="3"/>
      <c r="P93" s="3"/>
      <c r="Q93" s="3"/>
      <c r="R93" s="3"/>
      <c r="S93" s="3"/>
      <c r="T93" s="3"/>
      <c r="U93" s="3"/>
      <c r="V93" s="3"/>
      <c r="W93" s="3"/>
      <c r="X93" s="3"/>
      <c r="Y93" s="3"/>
      <c r="Z93" s="3"/>
      <c r="AA93" s="3"/>
      <c r="AB93" s="3"/>
    </row>
    <row r="94" ht="15.75" customHeight="1">
      <c r="A94" s="68"/>
      <c r="B94" s="68"/>
      <c r="C94" s="69"/>
      <c r="D94" s="69"/>
      <c r="E94" s="69"/>
      <c r="F94" s="69"/>
      <c r="G94" s="1"/>
      <c r="H94" s="1"/>
      <c r="I94" s="1"/>
      <c r="J94" s="3"/>
      <c r="K94" s="3"/>
      <c r="L94" s="3"/>
      <c r="M94" s="3"/>
      <c r="N94" s="3"/>
      <c r="O94" s="3"/>
      <c r="P94" s="3"/>
      <c r="Q94" s="3"/>
      <c r="R94" s="3"/>
      <c r="S94" s="3"/>
      <c r="T94" s="3"/>
      <c r="U94" s="3"/>
      <c r="V94" s="3"/>
      <c r="W94" s="3"/>
      <c r="X94" s="3"/>
      <c r="Y94" s="3"/>
      <c r="Z94" s="3"/>
      <c r="AA94" s="3"/>
      <c r="AB94" s="3"/>
    </row>
    <row r="95" ht="15.75" customHeight="1">
      <c r="A95" s="68"/>
      <c r="B95" s="68"/>
      <c r="C95" s="69"/>
      <c r="D95" s="69"/>
      <c r="E95" s="69"/>
      <c r="F95" s="69"/>
      <c r="G95" s="1"/>
      <c r="H95" s="1"/>
      <c r="I95" s="1"/>
      <c r="J95" s="3"/>
      <c r="K95" s="3"/>
      <c r="L95" s="3"/>
      <c r="M95" s="3"/>
      <c r="N95" s="3"/>
      <c r="O95" s="3"/>
      <c r="P95" s="3"/>
      <c r="Q95" s="3"/>
      <c r="R95" s="3"/>
      <c r="S95" s="3"/>
      <c r="T95" s="3"/>
      <c r="U95" s="3"/>
      <c r="V95" s="3"/>
      <c r="W95" s="3"/>
      <c r="X95" s="3"/>
      <c r="Y95" s="3"/>
      <c r="Z95" s="3"/>
      <c r="AA95" s="3"/>
      <c r="AB95" s="3"/>
    </row>
    <row r="96" ht="15.75" customHeight="1">
      <c r="A96" s="68"/>
      <c r="B96" s="68"/>
      <c r="C96" s="69"/>
      <c r="D96" s="69"/>
      <c r="E96" s="69"/>
      <c r="F96" s="69"/>
      <c r="G96" s="1"/>
      <c r="H96" s="1"/>
      <c r="I96" s="1"/>
      <c r="J96" s="3"/>
      <c r="K96" s="3"/>
      <c r="L96" s="3"/>
      <c r="M96" s="3"/>
      <c r="N96" s="3"/>
      <c r="O96" s="3"/>
      <c r="P96" s="3"/>
      <c r="Q96" s="3"/>
      <c r="R96" s="3"/>
      <c r="S96" s="3"/>
      <c r="T96" s="3"/>
      <c r="U96" s="3"/>
      <c r="V96" s="3"/>
      <c r="W96" s="3"/>
      <c r="X96" s="3"/>
      <c r="Y96" s="3"/>
      <c r="Z96" s="3"/>
      <c r="AA96" s="3"/>
      <c r="AB96" s="3"/>
    </row>
    <row r="97" ht="15.75" customHeight="1">
      <c r="A97" s="68"/>
      <c r="B97" s="68"/>
      <c r="C97" s="69"/>
      <c r="D97" s="69"/>
      <c r="E97" s="69"/>
      <c r="F97" s="69"/>
      <c r="G97" s="1"/>
      <c r="H97" s="1"/>
      <c r="I97" s="1"/>
      <c r="J97" s="3"/>
      <c r="K97" s="3"/>
      <c r="L97" s="3"/>
      <c r="M97" s="3"/>
      <c r="N97" s="3"/>
      <c r="O97" s="3"/>
      <c r="P97" s="3"/>
      <c r="Q97" s="3"/>
      <c r="R97" s="3"/>
      <c r="S97" s="3"/>
      <c r="T97" s="3"/>
      <c r="U97" s="3"/>
      <c r="V97" s="3"/>
      <c r="W97" s="3"/>
      <c r="X97" s="3"/>
      <c r="Y97" s="3"/>
      <c r="Z97" s="3"/>
      <c r="AA97" s="3"/>
      <c r="AB97" s="3"/>
    </row>
    <row r="98" ht="15.75" customHeight="1">
      <c r="A98" s="68"/>
      <c r="B98" s="68"/>
      <c r="C98" s="69"/>
      <c r="D98" s="69"/>
      <c r="E98" s="69"/>
      <c r="F98" s="69"/>
      <c r="G98" s="1"/>
      <c r="H98" s="1"/>
      <c r="I98" s="1"/>
      <c r="J98" s="3"/>
      <c r="K98" s="3"/>
      <c r="L98" s="3"/>
      <c r="M98" s="3"/>
      <c r="N98" s="3"/>
      <c r="O98" s="3"/>
      <c r="P98" s="3"/>
      <c r="Q98" s="3"/>
      <c r="R98" s="3"/>
      <c r="S98" s="3"/>
      <c r="T98" s="3"/>
      <c r="U98" s="3"/>
      <c r="V98" s="3"/>
      <c r="W98" s="3"/>
      <c r="X98" s="3"/>
      <c r="Y98" s="3"/>
      <c r="Z98" s="3"/>
      <c r="AA98" s="3"/>
      <c r="AB98" s="3"/>
    </row>
    <row r="99" ht="15.75" customHeight="1">
      <c r="A99" s="68"/>
      <c r="B99" s="68"/>
      <c r="C99" s="69"/>
      <c r="D99" s="69"/>
      <c r="E99" s="69"/>
      <c r="F99" s="69"/>
      <c r="G99" s="1"/>
      <c r="H99" s="1"/>
      <c r="I99" s="1"/>
      <c r="J99" s="3"/>
      <c r="K99" s="3"/>
      <c r="L99" s="3"/>
      <c r="M99" s="3"/>
      <c r="N99" s="3"/>
      <c r="O99" s="3"/>
      <c r="P99" s="3"/>
      <c r="Q99" s="3"/>
      <c r="R99" s="3"/>
      <c r="S99" s="3"/>
      <c r="T99" s="3"/>
      <c r="U99" s="3"/>
      <c r="V99" s="3"/>
      <c r="W99" s="3"/>
      <c r="X99" s="3"/>
      <c r="Y99" s="3"/>
      <c r="Z99" s="3"/>
      <c r="AA99" s="3"/>
      <c r="AB99" s="3"/>
    </row>
    <row r="100" ht="15.75" customHeight="1">
      <c r="A100" s="68"/>
      <c r="B100" s="68"/>
      <c r="C100" s="69"/>
      <c r="D100" s="69"/>
      <c r="E100" s="69"/>
      <c r="F100" s="69"/>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68"/>
      <c r="B101" s="68"/>
      <c r="C101" s="69"/>
      <c r="D101" s="69"/>
      <c r="E101" s="69"/>
      <c r="F101" s="69"/>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68"/>
      <c r="B102" s="68"/>
      <c r="C102" s="69"/>
      <c r="D102" s="69"/>
      <c r="E102" s="69"/>
      <c r="F102" s="69"/>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68"/>
      <c r="B103" s="68"/>
      <c r="C103" s="69"/>
      <c r="D103" s="69"/>
      <c r="E103" s="69"/>
      <c r="F103" s="69"/>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68"/>
      <c r="B104" s="68"/>
      <c r="C104" s="69"/>
      <c r="D104" s="69"/>
      <c r="E104" s="69"/>
      <c r="F104" s="69"/>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68"/>
      <c r="B105" s="68"/>
      <c r="C105" s="69"/>
      <c r="D105" s="69"/>
      <c r="E105" s="69"/>
      <c r="F105" s="69"/>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68"/>
      <c r="B106" s="68"/>
      <c r="C106" s="69"/>
      <c r="D106" s="69"/>
      <c r="E106" s="69"/>
      <c r="F106" s="69"/>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68"/>
      <c r="B107" s="68"/>
      <c r="C107" s="69"/>
      <c r="D107" s="69"/>
      <c r="E107" s="69"/>
      <c r="F107" s="69"/>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68"/>
      <c r="B108" s="68"/>
      <c r="C108" s="69"/>
      <c r="D108" s="69"/>
      <c r="E108" s="69"/>
      <c r="F108" s="69"/>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68"/>
      <c r="B109" s="68"/>
      <c r="C109" s="69"/>
      <c r="D109" s="69"/>
      <c r="E109" s="69"/>
      <c r="F109" s="69"/>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68"/>
      <c r="B110" s="68"/>
      <c r="C110" s="69"/>
      <c r="D110" s="69"/>
      <c r="E110" s="69"/>
      <c r="F110" s="69"/>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68"/>
      <c r="B111" s="68"/>
      <c r="C111" s="69"/>
      <c r="D111" s="69"/>
      <c r="E111" s="69"/>
      <c r="F111" s="69"/>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68"/>
      <c r="B112" s="68"/>
      <c r="C112" s="69"/>
      <c r="D112" s="69"/>
      <c r="E112" s="69"/>
      <c r="F112" s="69"/>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68"/>
      <c r="B113" s="68"/>
      <c r="C113" s="69"/>
      <c r="D113" s="69"/>
      <c r="E113" s="69"/>
      <c r="F113" s="69"/>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68"/>
      <c r="B114" s="68"/>
      <c r="C114" s="69"/>
      <c r="D114" s="69"/>
      <c r="E114" s="69"/>
      <c r="F114" s="69"/>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68"/>
      <c r="B115" s="68"/>
      <c r="C115" s="69"/>
      <c r="D115" s="69"/>
      <c r="E115" s="69"/>
      <c r="F115" s="69"/>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68"/>
      <c r="B116" s="68"/>
      <c r="C116" s="69"/>
      <c r="D116" s="69"/>
      <c r="E116" s="69"/>
      <c r="F116" s="69"/>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68"/>
      <c r="B117" s="68"/>
      <c r="C117" s="69"/>
      <c r="D117" s="69"/>
      <c r="E117" s="69"/>
      <c r="F117" s="69"/>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68"/>
      <c r="B118" s="68"/>
      <c r="C118" s="69"/>
      <c r="D118" s="69"/>
      <c r="E118" s="69"/>
      <c r="F118" s="69"/>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68"/>
      <c r="B119" s="68"/>
      <c r="C119" s="69"/>
      <c r="D119" s="69"/>
      <c r="E119" s="69"/>
      <c r="F119" s="69"/>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68"/>
      <c r="B120" s="68"/>
      <c r="C120" s="69"/>
      <c r="D120" s="69"/>
      <c r="E120" s="69"/>
      <c r="F120" s="69"/>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68"/>
      <c r="B121" s="68"/>
      <c r="C121" s="69"/>
      <c r="D121" s="69"/>
      <c r="E121" s="69"/>
      <c r="F121" s="69"/>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68"/>
      <c r="B122" s="68"/>
      <c r="C122" s="69"/>
      <c r="D122" s="69"/>
      <c r="E122" s="69"/>
      <c r="F122" s="69"/>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68"/>
      <c r="B123" s="68"/>
      <c r="C123" s="69"/>
      <c r="D123" s="69"/>
      <c r="E123" s="69"/>
      <c r="F123" s="69"/>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68"/>
      <c r="B124" s="68"/>
      <c r="C124" s="69"/>
      <c r="D124" s="69"/>
      <c r="E124" s="69"/>
      <c r="F124" s="69"/>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68"/>
      <c r="B125" s="68"/>
      <c r="C125" s="69"/>
      <c r="D125" s="69"/>
      <c r="E125" s="69"/>
      <c r="F125" s="69"/>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68"/>
      <c r="B126" s="68"/>
      <c r="C126" s="69"/>
      <c r="D126" s="69"/>
      <c r="E126" s="69"/>
      <c r="F126" s="69"/>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68"/>
      <c r="B127" s="68"/>
      <c r="C127" s="69"/>
      <c r="D127" s="69"/>
      <c r="E127" s="69"/>
      <c r="F127" s="69"/>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68"/>
      <c r="B128" s="68"/>
      <c r="C128" s="69"/>
      <c r="D128" s="69"/>
      <c r="E128" s="69"/>
      <c r="F128" s="69"/>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68"/>
      <c r="B129" s="68"/>
      <c r="C129" s="69"/>
      <c r="D129" s="69"/>
      <c r="E129" s="69"/>
      <c r="F129" s="69"/>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68"/>
      <c r="B130" s="68"/>
      <c r="C130" s="69"/>
      <c r="D130" s="69"/>
      <c r="E130" s="69"/>
      <c r="F130" s="69"/>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68"/>
      <c r="B131" s="68"/>
      <c r="C131" s="69"/>
      <c r="D131" s="69"/>
      <c r="E131" s="69"/>
      <c r="F131" s="69"/>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68"/>
      <c r="B132" s="68"/>
      <c r="C132" s="69"/>
      <c r="D132" s="69"/>
      <c r="E132" s="69"/>
      <c r="F132" s="69"/>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68"/>
      <c r="B133" s="68"/>
      <c r="C133" s="69"/>
      <c r="D133" s="69"/>
      <c r="E133" s="69"/>
      <c r="F133" s="69"/>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68"/>
      <c r="B134" s="68"/>
      <c r="C134" s="69"/>
      <c r="D134" s="69"/>
      <c r="E134" s="69"/>
      <c r="F134" s="69"/>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68"/>
      <c r="B135" s="68"/>
      <c r="C135" s="69"/>
      <c r="D135" s="69"/>
      <c r="E135" s="69"/>
      <c r="F135" s="69"/>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68"/>
      <c r="B136" s="68"/>
      <c r="C136" s="69"/>
      <c r="D136" s="69"/>
      <c r="E136" s="69"/>
      <c r="F136" s="69"/>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68"/>
      <c r="B137" s="68"/>
      <c r="C137" s="69"/>
      <c r="D137" s="69"/>
      <c r="E137" s="69"/>
      <c r="F137" s="69"/>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68"/>
      <c r="B138" s="68"/>
      <c r="C138" s="69"/>
      <c r="D138" s="69"/>
      <c r="E138" s="69"/>
      <c r="F138" s="69"/>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68"/>
      <c r="B139" s="68"/>
      <c r="C139" s="69"/>
      <c r="D139" s="69"/>
      <c r="E139" s="69"/>
      <c r="F139" s="69"/>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68"/>
      <c r="B140" s="68"/>
      <c r="C140" s="69"/>
      <c r="D140" s="69"/>
      <c r="E140" s="69"/>
      <c r="F140" s="69"/>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68"/>
      <c r="B141" s="68"/>
      <c r="C141" s="69"/>
      <c r="D141" s="69"/>
      <c r="E141" s="69"/>
      <c r="F141" s="69"/>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68"/>
      <c r="B142" s="68"/>
      <c r="C142" s="69"/>
      <c r="D142" s="69"/>
      <c r="E142" s="69"/>
      <c r="F142" s="69"/>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68"/>
      <c r="B143" s="68"/>
      <c r="C143" s="69"/>
      <c r="D143" s="69"/>
      <c r="E143" s="69"/>
      <c r="F143" s="69"/>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68"/>
      <c r="B144" s="68"/>
      <c r="C144" s="69"/>
      <c r="D144" s="69"/>
      <c r="E144" s="69"/>
      <c r="F144" s="69"/>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68"/>
      <c r="B145" s="68"/>
      <c r="C145" s="69"/>
      <c r="D145" s="69"/>
      <c r="E145" s="69"/>
      <c r="F145" s="69"/>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68"/>
      <c r="B146" s="68"/>
      <c r="C146" s="69"/>
      <c r="D146" s="69"/>
      <c r="E146" s="69"/>
      <c r="F146" s="69"/>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68"/>
      <c r="B147" s="68"/>
      <c r="C147" s="69"/>
      <c r="D147" s="69"/>
      <c r="E147" s="69"/>
      <c r="F147" s="69"/>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68"/>
      <c r="B148" s="68"/>
      <c r="C148" s="69"/>
      <c r="D148" s="69"/>
      <c r="E148" s="69"/>
      <c r="F148" s="69"/>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68"/>
      <c r="B149" s="68"/>
      <c r="C149" s="69"/>
      <c r="D149" s="69"/>
      <c r="E149" s="69"/>
      <c r="F149" s="69"/>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68"/>
      <c r="B150" s="68"/>
      <c r="C150" s="69"/>
      <c r="D150" s="69"/>
      <c r="E150" s="69"/>
      <c r="F150" s="69"/>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68"/>
      <c r="B151" s="68"/>
      <c r="C151" s="69"/>
      <c r="D151" s="69"/>
      <c r="E151" s="69"/>
      <c r="F151" s="69"/>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68"/>
      <c r="B152" s="68"/>
      <c r="C152" s="69"/>
      <c r="D152" s="69"/>
      <c r="E152" s="69"/>
      <c r="F152" s="69"/>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68"/>
      <c r="B153" s="68"/>
      <c r="C153" s="69"/>
      <c r="D153" s="69"/>
      <c r="E153" s="69"/>
      <c r="F153" s="69"/>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68"/>
      <c r="B154" s="68"/>
      <c r="C154" s="69"/>
      <c r="D154" s="69"/>
      <c r="E154" s="69"/>
      <c r="F154" s="69"/>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68"/>
      <c r="B155" s="68"/>
      <c r="C155" s="69"/>
      <c r="D155" s="69"/>
      <c r="E155" s="69"/>
      <c r="F155" s="69"/>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68"/>
      <c r="B156" s="68"/>
      <c r="C156" s="69"/>
      <c r="D156" s="69"/>
      <c r="E156" s="69"/>
      <c r="F156" s="69"/>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68"/>
      <c r="B157" s="68"/>
      <c r="C157" s="69"/>
      <c r="D157" s="69"/>
      <c r="E157" s="69"/>
      <c r="F157" s="69"/>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68"/>
      <c r="B158" s="68"/>
      <c r="C158" s="69"/>
      <c r="D158" s="69"/>
      <c r="E158" s="69"/>
      <c r="F158" s="69"/>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68"/>
      <c r="B159" s="68"/>
      <c r="C159" s="69"/>
      <c r="D159" s="69"/>
      <c r="E159" s="69"/>
      <c r="F159" s="69"/>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68"/>
      <c r="B160" s="68"/>
      <c r="C160" s="69"/>
      <c r="D160" s="69"/>
      <c r="E160" s="69"/>
      <c r="F160" s="69"/>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68"/>
      <c r="B161" s="68"/>
      <c r="C161" s="69"/>
      <c r="D161" s="69"/>
      <c r="E161" s="69"/>
      <c r="F161" s="69"/>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68"/>
      <c r="B162" s="68"/>
      <c r="C162" s="69"/>
      <c r="D162" s="69"/>
      <c r="E162" s="69"/>
      <c r="F162" s="69"/>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68"/>
      <c r="B163" s="68"/>
      <c r="C163" s="69"/>
      <c r="D163" s="69"/>
      <c r="E163" s="69"/>
      <c r="F163" s="69"/>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68"/>
      <c r="B164" s="68"/>
      <c r="C164" s="69"/>
      <c r="D164" s="69"/>
      <c r="E164" s="69"/>
      <c r="F164" s="69"/>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68"/>
      <c r="B165" s="68"/>
      <c r="C165" s="69"/>
      <c r="D165" s="69"/>
      <c r="E165" s="69"/>
      <c r="F165" s="69"/>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68"/>
      <c r="B166" s="68"/>
      <c r="C166" s="69"/>
      <c r="D166" s="69"/>
      <c r="E166" s="69"/>
      <c r="F166" s="69"/>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68"/>
      <c r="B167" s="68"/>
      <c r="C167" s="69"/>
      <c r="D167" s="69"/>
      <c r="E167" s="69"/>
      <c r="F167" s="69"/>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68"/>
      <c r="B168" s="68"/>
      <c r="C168" s="69"/>
      <c r="D168" s="69"/>
      <c r="E168" s="69"/>
      <c r="F168" s="69"/>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68"/>
      <c r="B169" s="68"/>
      <c r="C169" s="69"/>
      <c r="D169" s="69"/>
      <c r="E169" s="69"/>
      <c r="F169" s="69"/>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68"/>
      <c r="B170" s="68"/>
      <c r="C170" s="69"/>
      <c r="D170" s="69"/>
      <c r="E170" s="69"/>
      <c r="F170" s="69"/>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68"/>
      <c r="B171" s="68"/>
      <c r="C171" s="69"/>
      <c r="D171" s="69"/>
      <c r="E171" s="69"/>
      <c r="F171" s="69"/>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68"/>
      <c r="B172" s="68"/>
      <c r="C172" s="69"/>
      <c r="D172" s="69"/>
      <c r="E172" s="69"/>
      <c r="F172" s="69"/>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68"/>
      <c r="B173" s="68"/>
      <c r="C173" s="69"/>
      <c r="D173" s="69"/>
      <c r="E173" s="69"/>
      <c r="F173" s="69"/>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68"/>
      <c r="B174" s="68"/>
      <c r="C174" s="69"/>
      <c r="D174" s="69"/>
      <c r="E174" s="69"/>
      <c r="F174" s="69"/>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68"/>
      <c r="B175" s="68"/>
      <c r="C175" s="69"/>
      <c r="D175" s="69"/>
      <c r="E175" s="69"/>
      <c r="F175" s="69"/>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68"/>
      <c r="B176" s="68"/>
      <c r="C176" s="69"/>
      <c r="D176" s="69"/>
      <c r="E176" s="69"/>
      <c r="F176" s="69"/>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68"/>
      <c r="B177" s="68"/>
      <c r="C177" s="69"/>
      <c r="D177" s="69"/>
      <c r="E177" s="69"/>
      <c r="F177" s="69"/>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68"/>
      <c r="B178" s="68"/>
      <c r="C178" s="69"/>
      <c r="D178" s="69"/>
      <c r="E178" s="69"/>
      <c r="F178" s="69"/>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68"/>
      <c r="B179" s="68"/>
      <c r="C179" s="69"/>
      <c r="D179" s="69"/>
      <c r="E179" s="69"/>
      <c r="F179" s="69"/>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68"/>
      <c r="B180" s="68"/>
      <c r="C180" s="69"/>
      <c r="D180" s="69"/>
      <c r="E180" s="69"/>
      <c r="F180" s="69"/>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68"/>
      <c r="B181" s="68"/>
      <c r="C181" s="69"/>
      <c r="D181" s="69"/>
      <c r="E181" s="69"/>
      <c r="F181" s="69"/>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68"/>
      <c r="B182" s="68"/>
      <c r="C182" s="69"/>
      <c r="D182" s="69"/>
      <c r="E182" s="69"/>
      <c r="F182" s="69"/>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68"/>
      <c r="B183" s="68"/>
      <c r="C183" s="69"/>
      <c r="D183" s="69"/>
      <c r="E183" s="69"/>
      <c r="F183" s="69"/>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68"/>
      <c r="B184" s="68"/>
      <c r="C184" s="69"/>
      <c r="D184" s="69"/>
      <c r="E184" s="69"/>
      <c r="F184" s="69"/>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68"/>
      <c r="B185" s="68"/>
      <c r="C185" s="69"/>
      <c r="D185" s="69"/>
      <c r="E185" s="69"/>
      <c r="F185" s="69"/>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68"/>
      <c r="B186" s="68"/>
      <c r="C186" s="69"/>
      <c r="D186" s="69"/>
      <c r="E186" s="69"/>
      <c r="F186" s="69"/>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68"/>
      <c r="B187" s="68"/>
      <c r="C187" s="69"/>
      <c r="D187" s="69"/>
      <c r="E187" s="69"/>
      <c r="F187" s="69"/>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68"/>
      <c r="B188" s="68"/>
      <c r="C188" s="69"/>
      <c r="D188" s="69"/>
      <c r="E188" s="69"/>
      <c r="F188" s="69"/>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68"/>
      <c r="B189" s="68"/>
      <c r="C189" s="69"/>
      <c r="D189" s="69"/>
      <c r="E189" s="69"/>
      <c r="F189" s="69"/>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68"/>
      <c r="B190" s="68"/>
      <c r="C190" s="69"/>
      <c r="D190" s="69"/>
      <c r="E190" s="69"/>
      <c r="F190" s="69"/>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68"/>
      <c r="B191" s="68"/>
      <c r="C191" s="69"/>
      <c r="D191" s="69"/>
      <c r="E191" s="69"/>
      <c r="F191" s="69"/>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68"/>
      <c r="B192" s="68"/>
      <c r="C192" s="69"/>
      <c r="D192" s="69"/>
      <c r="E192" s="69"/>
      <c r="F192" s="69"/>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68"/>
      <c r="B193" s="68"/>
      <c r="C193" s="69"/>
      <c r="D193" s="69"/>
      <c r="E193" s="69"/>
      <c r="F193" s="69"/>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68"/>
      <c r="B194" s="68"/>
      <c r="C194" s="69"/>
      <c r="D194" s="69"/>
      <c r="E194" s="69"/>
      <c r="F194" s="69"/>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68"/>
      <c r="B195" s="68"/>
      <c r="C195" s="69"/>
      <c r="D195" s="69"/>
      <c r="E195" s="69"/>
      <c r="F195" s="69"/>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68"/>
      <c r="B196" s="68"/>
      <c r="C196" s="69"/>
      <c r="D196" s="69"/>
      <c r="E196" s="69"/>
      <c r="F196" s="69"/>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68"/>
      <c r="B197" s="68"/>
      <c r="C197" s="69"/>
      <c r="D197" s="69"/>
      <c r="E197" s="69"/>
      <c r="F197" s="69"/>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68"/>
      <c r="B198" s="68"/>
      <c r="C198" s="69"/>
      <c r="D198" s="69"/>
      <c r="E198" s="69"/>
      <c r="F198" s="69"/>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68"/>
      <c r="B199" s="68"/>
      <c r="C199" s="69"/>
      <c r="D199" s="69"/>
      <c r="E199" s="69"/>
      <c r="F199" s="69"/>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68"/>
      <c r="B200" s="68"/>
      <c r="C200" s="69"/>
      <c r="D200" s="69"/>
      <c r="E200" s="69"/>
      <c r="F200" s="69"/>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68"/>
      <c r="B201" s="68"/>
      <c r="C201" s="69"/>
      <c r="D201" s="69"/>
      <c r="E201" s="69"/>
      <c r="F201" s="69"/>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68"/>
      <c r="B202" s="68"/>
      <c r="C202" s="69"/>
      <c r="D202" s="69"/>
      <c r="E202" s="69"/>
      <c r="F202" s="69"/>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68"/>
      <c r="B203" s="68"/>
      <c r="C203" s="69"/>
      <c r="D203" s="69"/>
      <c r="E203" s="69"/>
      <c r="F203" s="69"/>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68"/>
      <c r="B204" s="68"/>
      <c r="C204" s="69"/>
      <c r="D204" s="69"/>
      <c r="E204" s="69"/>
      <c r="F204" s="69"/>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68"/>
      <c r="B205" s="68"/>
      <c r="C205" s="69"/>
      <c r="D205" s="69"/>
      <c r="E205" s="69"/>
      <c r="F205" s="69"/>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68"/>
      <c r="B206" s="68"/>
      <c r="C206" s="69"/>
      <c r="D206" s="69"/>
      <c r="E206" s="69"/>
      <c r="F206" s="69"/>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68"/>
      <c r="B207" s="68"/>
      <c r="C207" s="69"/>
      <c r="D207" s="69"/>
      <c r="E207" s="69"/>
      <c r="F207" s="69"/>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68"/>
      <c r="B208" s="68"/>
      <c r="C208" s="69"/>
      <c r="D208" s="69"/>
      <c r="E208" s="69"/>
      <c r="F208" s="69"/>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68"/>
      <c r="B209" s="68"/>
      <c r="C209" s="69"/>
      <c r="D209" s="69"/>
      <c r="E209" s="69"/>
      <c r="F209" s="69"/>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68"/>
      <c r="B210" s="68"/>
      <c r="C210" s="69"/>
      <c r="D210" s="69"/>
      <c r="E210" s="69"/>
      <c r="F210" s="69"/>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68"/>
      <c r="B211" s="68"/>
      <c r="C211" s="69"/>
      <c r="D211" s="69"/>
      <c r="E211" s="69"/>
      <c r="F211" s="69"/>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68"/>
      <c r="B212" s="68"/>
      <c r="C212" s="69"/>
      <c r="D212" s="69"/>
      <c r="E212" s="69"/>
      <c r="F212" s="69"/>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68"/>
      <c r="B213" s="68"/>
      <c r="C213" s="69"/>
      <c r="D213" s="69"/>
      <c r="E213" s="69"/>
      <c r="F213" s="69"/>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68"/>
      <c r="B214" s="68"/>
      <c r="C214" s="69"/>
      <c r="D214" s="69"/>
      <c r="E214" s="69"/>
      <c r="F214" s="69"/>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68"/>
      <c r="B215" s="68"/>
      <c r="C215" s="69"/>
      <c r="D215" s="69"/>
      <c r="E215" s="69"/>
      <c r="F215" s="69"/>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68"/>
      <c r="B216" s="68"/>
      <c r="C216" s="69"/>
      <c r="D216" s="69"/>
      <c r="E216" s="69"/>
      <c r="F216" s="69"/>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68"/>
      <c r="B217" s="68"/>
      <c r="C217" s="69"/>
      <c r="D217" s="69"/>
      <c r="E217" s="69"/>
      <c r="F217" s="69"/>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68"/>
      <c r="B218" s="68"/>
      <c r="C218" s="69"/>
      <c r="D218" s="69"/>
      <c r="E218" s="69"/>
      <c r="F218" s="69"/>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68"/>
      <c r="B219" s="68"/>
      <c r="C219" s="69"/>
      <c r="D219" s="69"/>
      <c r="E219" s="69"/>
      <c r="F219" s="69"/>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68"/>
      <c r="B220" s="68"/>
      <c r="C220" s="69"/>
      <c r="D220" s="69"/>
      <c r="E220" s="69"/>
      <c r="F220" s="69"/>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 customWidth="1" min="9" max="9" width="25.57"/>
  </cols>
  <sheetData>
    <row r="1">
      <c r="A1" s="68"/>
      <c r="B1" s="68"/>
      <c r="C1" s="69"/>
      <c r="D1" s="69"/>
      <c r="E1" s="69"/>
      <c r="F1" s="69"/>
      <c r="G1" s="69"/>
      <c r="H1" s="1"/>
      <c r="I1" s="3"/>
      <c r="J1" s="3"/>
      <c r="K1" s="3"/>
      <c r="L1" s="3"/>
      <c r="M1" s="3"/>
      <c r="N1" s="3"/>
      <c r="O1" s="3"/>
      <c r="P1" s="3"/>
      <c r="Q1" s="3"/>
      <c r="R1" s="3"/>
      <c r="S1" s="3"/>
      <c r="T1" s="3"/>
      <c r="U1" s="3"/>
      <c r="V1" s="3"/>
      <c r="W1" s="3"/>
      <c r="X1" s="3"/>
      <c r="Y1" s="3"/>
      <c r="Z1" s="3"/>
    </row>
    <row r="2" ht="15.75" customHeight="1">
      <c r="A2" s="230" t="s">
        <v>7215</v>
      </c>
      <c r="B2" s="71"/>
      <c r="C2" s="71"/>
      <c r="D2" s="71"/>
      <c r="E2" s="71"/>
      <c r="F2" s="71"/>
      <c r="G2" s="71"/>
      <c r="H2" s="71"/>
      <c r="I2" s="3"/>
      <c r="J2" s="3"/>
      <c r="K2" s="3"/>
      <c r="L2" s="3"/>
      <c r="M2" s="3"/>
      <c r="N2" s="3"/>
      <c r="O2" s="3"/>
      <c r="P2" s="3"/>
      <c r="Q2" s="3"/>
      <c r="R2" s="3"/>
      <c r="S2" s="3"/>
      <c r="T2" s="3"/>
      <c r="U2" s="3"/>
      <c r="V2" s="3"/>
      <c r="W2" s="3"/>
      <c r="X2" s="3"/>
      <c r="Y2" s="3"/>
      <c r="Z2" s="3"/>
    </row>
    <row r="3" ht="15.75" customHeight="1">
      <c r="A3" s="287"/>
      <c r="B3" s="287"/>
      <c r="C3" s="287"/>
      <c r="D3" s="287"/>
      <c r="E3" s="287"/>
      <c r="F3" s="287"/>
      <c r="G3" s="287"/>
      <c r="H3" s="287"/>
      <c r="I3" s="3"/>
      <c r="J3" s="3"/>
      <c r="K3" s="3"/>
      <c r="L3" s="3"/>
      <c r="M3" s="3"/>
      <c r="N3" s="3"/>
      <c r="O3" s="3"/>
      <c r="P3" s="3"/>
      <c r="Q3" s="3"/>
      <c r="R3" s="3"/>
      <c r="S3" s="3"/>
      <c r="T3" s="3"/>
      <c r="U3" s="3"/>
      <c r="V3" s="3"/>
      <c r="W3" s="3"/>
      <c r="X3" s="3"/>
      <c r="Y3" s="3"/>
      <c r="Z3" s="3"/>
    </row>
    <row r="4">
      <c r="A4" s="241" t="s">
        <v>2825</v>
      </c>
      <c r="B4" s="71"/>
      <c r="C4" s="71"/>
      <c r="D4" s="71"/>
      <c r="E4" s="71"/>
      <c r="F4" s="71"/>
      <c r="G4" s="71"/>
      <c r="H4" s="71"/>
      <c r="I4" s="3"/>
      <c r="J4" s="3"/>
      <c r="K4" s="3"/>
      <c r="L4" s="3"/>
      <c r="M4" s="3"/>
      <c r="N4" s="3"/>
      <c r="O4" s="3"/>
      <c r="P4" s="3"/>
      <c r="Q4" s="3"/>
      <c r="R4" s="3"/>
      <c r="S4" s="3"/>
      <c r="T4" s="3"/>
      <c r="U4" s="3"/>
      <c r="V4" s="3"/>
      <c r="W4" s="3"/>
      <c r="X4" s="3"/>
      <c r="Y4" s="3"/>
      <c r="Z4" s="3"/>
    </row>
    <row r="5" ht="13.5" customHeight="1">
      <c r="A5" s="241" t="s">
        <v>7216</v>
      </c>
      <c r="B5" s="71"/>
      <c r="C5" s="71"/>
      <c r="D5" s="71"/>
      <c r="E5" s="71"/>
      <c r="F5" s="71"/>
      <c r="G5" s="71"/>
      <c r="H5" s="71"/>
      <c r="I5" s="3"/>
      <c r="J5" s="3"/>
      <c r="K5" s="3"/>
      <c r="L5" s="3"/>
      <c r="M5" s="3"/>
      <c r="N5" s="3"/>
      <c r="O5" s="3"/>
      <c r="P5" s="3"/>
      <c r="Q5" s="3"/>
      <c r="R5" s="3"/>
      <c r="S5" s="3"/>
      <c r="T5" s="3"/>
      <c r="U5" s="3"/>
      <c r="V5" s="3"/>
      <c r="W5" s="3"/>
      <c r="X5" s="3"/>
      <c r="Y5" s="3"/>
      <c r="Z5" s="3"/>
    </row>
    <row r="6" ht="13.5" customHeight="1">
      <c r="A6" s="241" t="s">
        <v>7217</v>
      </c>
      <c r="B6" s="71"/>
      <c r="C6" s="71"/>
      <c r="D6" s="71"/>
      <c r="E6" s="71"/>
      <c r="F6" s="71"/>
      <c r="G6" s="71"/>
      <c r="H6" s="71"/>
      <c r="I6" s="3"/>
      <c r="J6" s="3"/>
      <c r="K6" s="3"/>
      <c r="L6" s="3"/>
      <c r="M6" s="3"/>
      <c r="N6" s="3"/>
      <c r="O6" s="3"/>
      <c r="P6" s="3"/>
      <c r="Q6" s="3"/>
      <c r="R6" s="3"/>
      <c r="S6" s="3"/>
      <c r="T6" s="3"/>
      <c r="U6" s="3"/>
      <c r="V6" s="3"/>
      <c r="W6" s="3"/>
      <c r="X6" s="3"/>
      <c r="Y6" s="3"/>
      <c r="Z6" s="3"/>
    </row>
    <row r="7" ht="12.75" customHeight="1">
      <c r="A7" s="241" t="s">
        <v>7218</v>
      </c>
      <c r="B7" s="71"/>
      <c r="C7" s="71"/>
      <c r="D7" s="71"/>
      <c r="E7" s="71"/>
      <c r="F7" s="71"/>
      <c r="G7" s="71"/>
      <c r="H7" s="71"/>
      <c r="I7" s="3"/>
      <c r="J7" s="3"/>
      <c r="K7" s="3"/>
      <c r="L7" s="3"/>
      <c r="M7" s="3"/>
      <c r="N7" s="3"/>
      <c r="O7" s="3"/>
      <c r="P7" s="3"/>
      <c r="Q7" s="3"/>
      <c r="R7" s="3"/>
      <c r="S7" s="3"/>
      <c r="T7" s="3"/>
      <c r="U7" s="3"/>
      <c r="V7" s="3"/>
      <c r="W7" s="3"/>
      <c r="X7" s="3"/>
      <c r="Y7" s="3"/>
      <c r="Z7" s="3"/>
    </row>
    <row r="8" ht="15.0" customHeight="1">
      <c r="A8" s="241" t="s">
        <v>7219</v>
      </c>
      <c r="B8" s="71"/>
      <c r="C8" s="71"/>
      <c r="D8" s="71"/>
      <c r="E8" s="71"/>
      <c r="F8" s="71"/>
      <c r="G8" s="71"/>
      <c r="H8" s="71"/>
      <c r="I8" s="3"/>
      <c r="J8" s="3"/>
      <c r="K8" s="3"/>
      <c r="L8" s="3"/>
      <c r="M8" s="3"/>
      <c r="N8" s="3"/>
      <c r="O8" s="3"/>
      <c r="P8" s="3"/>
      <c r="Q8" s="3"/>
      <c r="R8" s="3"/>
      <c r="S8" s="3"/>
      <c r="T8" s="3"/>
      <c r="U8" s="3"/>
      <c r="V8" s="3"/>
      <c r="W8" s="3"/>
      <c r="X8" s="3"/>
      <c r="Y8" s="3"/>
      <c r="Z8" s="3"/>
    </row>
    <row r="9" ht="372.75" customHeight="1">
      <c r="A9" s="241" t="s">
        <v>7220</v>
      </c>
      <c r="B9" s="71"/>
      <c r="C9" s="71"/>
      <c r="D9" s="71"/>
      <c r="E9" s="71"/>
      <c r="F9" s="71"/>
      <c r="G9" s="71"/>
      <c r="H9" s="71"/>
      <c r="I9" s="3"/>
      <c r="J9" s="3"/>
      <c r="K9" s="3"/>
      <c r="L9" s="3"/>
      <c r="M9" s="3"/>
      <c r="N9" s="3"/>
      <c r="O9" s="3"/>
      <c r="P9" s="3"/>
      <c r="Q9" s="3"/>
      <c r="R9" s="3"/>
      <c r="S9" s="3"/>
      <c r="T9" s="3"/>
      <c r="U9" s="3"/>
      <c r="V9" s="3"/>
      <c r="W9" s="3"/>
      <c r="X9" s="3"/>
      <c r="Y9" s="3"/>
      <c r="Z9" s="3"/>
    </row>
    <row r="10">
      <c r="A10" s="79"/>
      <c r="B10" s="79"/>
      <c r="C10" s="80"/>
      <c r="D10" s="80"/>
      <c r="E10" s="80"/>
      <c r="F10" s="80"/>
      <c r="G10" s="80"/>
      <c r="H10" s="80"/>
      <c r="I10" s="3"/>
      <c r="J10" s="3"/>
      <c r="K10" s="3"/>
      <c r="L10" s="3"/>
      <c r="M10" s="3"/>
      <c r="N10" s="3"/>
      <c r="O10" s="3"/>
      <c r="P10" s="3"/>
      <c r="Q10" s="3"/>
      <c r="R10" s="3"/>
      <c r="S10" s="3"/>
      <c r="T10" s="3"/>
      <c r="U10" s="3"/>
      <c r="V10" s="3"/>
      <c r="W10" s="3"/>
      <c r="X10" s="3"/>
      <c r="Y10" s="3"/>
      <c r="Z10" s="3"/>
    </row>
    <row r="11" ht="38.25" customHeight="1">
      <c r="A11" s="85" t="s">
        <v>2830</v>
      </c>
      <c r="B11" s="85" t="s">
        <v>8</v>
      </c>
      <c r="C11" s="85" t="s">
        <v>2831</v>
      </c>
      <c r="D11" s="85" t="s">
        <v>2832</v>
      </c>
      <c r="E11" s="85" t="s">
        <v>2833</v>
      </c>
      <c r="F11" s="85" t="s">
        <v>2834</v>
      </c>
      <c r="G11" s="244" t="s">
        <v>222</v>
      </c>
      <c r="H11" s="244" t="s">
        <v>226</v>
      </c>
      <c r="I11" s="86" t="s">
        <v>227</v>
      </c>
      <c r="J11" s="3"/>
      <c r="K11" s="3"/>
      <c r="L11" s="3"/>
      <c r="M11" s="3"/>
      <c r="N11" s="3"/>
      <c r="O11" s="3"/>
      <c r="P11" s="3"/>
      <c r="Q11" s="3"/>
      <c r="R11" s="3"/>
      <c r="S11" s="3"/>
      <c r="T11" s="3"/>
      <c r="U11" s="3"/>
      <c r="V11" s="3"/>
      <c r="W11" s="3"/>
      <c r="X11" s="3"/>
      <c r="Y11" s="3"/>
      <c r="Z11" s="3"/>
    </row>
    <row r="12" ht="11.25" customHeight="1">
      <c r="A12" s="135" t="s">
        <v>51</v>
      </c>
      <c r="B12" s="97" t="s">
        <v>52</v>
      </c>
      <c r="C12" s="130" t="s">
        <v>7221</v>
      </c>
      <c r="D12" s="130" t="s">
        <v>7222</v>
      </c>
      <c r="E12" s="91" t="s">
        <v>7223</v>
      </c>
      <c r="F12" s="97" t="s">
        <v>7224</v>
      </c>
      <c r="G12" s="210">
        <v>60.0</v>
      </c>
      <c r="H12" s="178">
        <v>60.0</v>
      </c>
      <c r="I12" s="103" t="s">
        <v>51</v>
      </c>
      <c r="J12" s="104"/>
      <c r="K12" s="104"/>
      <c r="L12" s="104"/>
      <c r="M12" s="104"/>
      <c r="N12" s="104"/>
      <c r="O12" s="104"/>
      <c r="P12" s="104"/>
      <c r="Q12" s="104"/>
      <c r="R12" s="104"/>
      <c r="S12" s="104"/>
      <c r="T12" s="104"/>
      <c r="U12" s="104"/>
      <c r="V12" s="104"/>
      <c r="W12" s="104"/>
      <c r="X12" s="104"/>
      <c r="Y12" s="104"/>
      <c r="Z12" s="104"/>
    </row>
    <row r="13" ht="11.25" customHeight="1">
      <c r="A13" s="135" t="s">
        <v>51</v>
      </c>
      <c r="B13" s="97" t="s">
        <v>52</v>
      </c>
      <c r="C13" s="135" t="s">
        <v>7225</v>
      </c>
      <c r="D13" s="135" t="s">
        <v>7226</v>
      </c>
      <c r="E13" s="759" t="s">
        <v>7227</v>
      </c>
      <c r="F13" s="97" t="s">
        <v>7228</v>
      </c>
      <c r="G13" s="210">
        <v>100.0</v>
      </c>
      <c r="H13" s="333">
        <v>100.0</v>
      </c>
      <c r="I13" s="103" t="s">
        <v>51</v>
      </c>
      <c r="J13" s="104"/>
      <c r="K13" s="104"/>
      <c r="L13" s="104"/>
      <c r="M13" s="104"/>
      <c r="N13" s="104"/>
      <c r="O13" s="104"/>
      <c r="P13" s="104"/>
      <c r="Q13" s="104"/>
      <c r="R13" s="104"/>
      <c r="S13" s="104"/>
      <c r="T13" s="104"/>
      <c r="U13" s="104"/>
      <c r="V13" s="104"/>
      <c r="W13" s="104"/>
      <c r="X13" s="104"/>
      <c r="Y13" s="104"/>
      <c r="Z13" s="104"/>
    </row>
    <row r="14" ht="11.25" customHeight="1">
      <c r="A14" s="135" t="s">
        <v>51</v>
      </c>
      <c r="B14" s="97" t="s">
        <v>52</v>
      </c>
      <c r="C14" s="135" t="s">
        <v>7229</v>
      </c>
      <c r="D14" s="135" t="s">
        <v>7230</v>
      </c>
      <c r="E14" s="759" t="s">
        <v>7231</v>
      </c>
      <c r="F14" s="97" t="s">
        <v>7232</v>
      </c>
      <c r="G14" s="210">
        <v>100.0</v>
      </c>
      <c r="H14" s="333">
        <v>100.0</v>
      </c>
      <c r="I14" s="103" t="s">
        <v>51</v>
      </c>
      <c r="J14" s="104"/>
      <c r="K14" s="104"/>
      <c r="L14" s="104"/>
      <c r="M14" s="104"/>
      <c r="N14" s="104"/>
      <c r="O14" s="104"/>
      <c r="P14" s="104"/>
      <c r="Q14" s="104"/>
      <c r="R14" s="104"/>
      <c r="S14" s="104"/>
      <c r="T14" s="104"/>
      <c r="U14" s="104"/>
      <c r="V14" s="104"/>
      <c r="W14" s="104"/>
      <c r="X14" s="104"/>
      <c r="Y14" s="104"/>
      <c r="Z14" s="104"/>
    </row>
    <row r="15" ht="11.25" customHeight="1">
      <c r="A15" s="135" t="s">
        <v>7233</v>
      </c>
      <c r="B15" s="97" t="s">
        <v>52</v>
      </c>
      <c r="C15" s="130" t="s">
        <v>7234</v>
      </c>
      <c r="D15" s="130" t="s">
        <v>7235</v>
      </c>
      <c r="E15" s="91" t="s">
        <v>7236</v>
      </c>
      <c r="F15" s="291"/>
      <c r="G15" s="210">
        <v>60.0</v>
      </c>
      <c r="H15" s="178">
        <v>60.0</v>
      </c>
      <c r="I15" s="103" t="s">
        <v>235</v>
      </c>
      <c r="J15" s="104"/>
      <c r="K15" s="104"/>
      <c r="L15" s="104"/>
      <c r="M15" s="104"/>
      <c r="N15" s="104"/>
      <c r="O15" s="104"/>
      <c r="P15" s="104"/>
      <c r="Q15" s="104"/>
      <c r="R15" s="104"/>
      <c r="S15" s="104"/>
      <c r="T15" s="104"/>
      <c r="U15" s="104"/>
      <c r="V15" s="104"/>
      <c r="W15" s="104"/>
      <c r="X15" s="104"/>
      <c r="Y15" s="104"/>
      <c r="Z15" s="104"/>
    </row>
    <row r="16" ht="11.25" customHeight="1">
      <c r="A16" s="135" t="s">
        <v>6096</v>
      </c>
      <c r="B16" s="97" t="s">
        <v>52</v>
      </c>
      <c r="C16" s="135" t="s">
        <v>7237</v>
      </c>
      <c r="D16" s="135" t="s">
        <v>7238</v>
      </c>
      <c r="E16" s="169">
        <v>45428.0</v>
      </c>
      <c r="F16" s="97"/>
      <c r="G16" s="210">
        <v>60.0</v>
      </c>
      <c r="H16" s="333">
        <v>60.0</v>
      </c>
      <c r="I16" s="103" t="s">
        <v>58</v>
      </c>
      <c r="J16" s="104"/>
      <c r="K16" s="104"/>
      <c r="L16" s="104"/>
      <c r="M16" s="104"/>
      <c r="N16" s="104"/>
      <c r="O16" s="104"/>
      <c r="P16" s="104"/>
      <c r="Q16" s="104"/>
      <c r="R16" s="104"/>
      <c r="S16" s="104"/>
      <c r="T16" s="104"/>
      <c r="U16" s="104"/>
      <c r="V16" s="104"/>
      <c r="W16" s="104"/>
      <c r="X16" s="104"/>
      <c r="Y16" s="104"/>
      <c r="Z16" s="104"/>
    </row>
    <row r="17" ht="11.25" customHeight="1">
      <c r="A17" s="135" t="s">
        <v>5397</v>
      </c>
      <c r="B17" s="97" t="s">
        <v>52</v>
      </c>
      <c r="C17" s="130" t="s">
        <v>7239</v>
      </c>
      <c r="D17" s="130" t="s">
        <v>7240</v>
      </c>
      <c r="E17" s="760">
        <v>45603.0</v>
      </c>
      <c r="F17" s="291" t="s">
        <v>7241</v>
      </c>
      <c r="G17" s="210">
        <v>100.0</v>
      </c>
      <c r="H17" s="178">
        <v>100.0</v>
      </c>
      <c r="I17" s="103" t="s">
        <v>263</v>
      </c>
      <c r="J17" s="104"/>
      <c r="K17" s="104"/>
      <c r="L17" s="104"/>
      <c r="M17" s="104"/>
      <c r="N17" s="104"/>
      <c r="O17" s="104"/>
      <c r="P17" s="104"/>
      <c r="Q17" s="104"/>
      <c r="R17" s="104"/>
      <c r="S17" s="104"/>
      <c r="T17" s="104"/>
      <c r="U17" s="104"/>
      <c r="V17" s="104"/>
      <c r="W17" s="104"/>
      <c r="X17" s="104"/>
      <c r="Y17" s="104"/>
      <c r="Z17" s="104"/>
    </row>
    <row r="18" ht="11.25" customHeight="1">
      <c r="A18" s="282" t="s">
        <v>6157</v>
      </c>
      <c r="B18" s="761" t="s">
        <v>52</v>
      </c>
      <c r="C18" s="762" t="s">
        <v>7242</v>
      </c>
      <c r="D18" s="763" t="s">
        <v>7240</v>
      </c>
      <c r="E18" s="764" t="s">
        <v>7243</v>
      </c>
      <c r="F18" s="765"/>
      <c r="G18" s="766">
        <v>60.0</v>
      </c>
      <c r="H18" s="767">
        <v>30.0</v>
      </c>
      <c r="I18" s="103" t="s">
        <v>66</v>
      </c>
      <c r="J18" s="104"/>
      <c r="K18" s="104"/>
      <c r="L18" s="104"/>
      <c r="M18" s="104"/>
      <c r="N18" s="104"/>
      <c r="O18" s="104"/>
      <c r="P18" s="104"/>
      <c r="Q18" s="104"/>
      <c r="R18" s="104"/>
      <c r="S18" s="104"/>
      <c r="T18" s="104"/>
      <c r="U18" s="104"/>
      <c r="V18" s="104"/>
      <c r="W18" s="104"/>
      <c r="X18" s="104"/>
      <c r="Y18" s="104"/>
      <c r="Z18" s="104"/>
    </row>
    <row r="19" ht="11.25" customHeight="1">
      <c r="A19" s="135" t="s">
        <v>108</v>
      </c>
      <c r="B19" s="97" t="s">
        <v>100</v>
      </c>
      <c r="C19" s="130" t="s">
        <v>7244</v>
      </c>
      <c r="D19" s="130" t="s">
        <v>7245</v>
      </c>
      <c r="E19" s="91" t="s">
        <v>7246</v>
      </c>
      <c r="F19" s="97" t="s">
        <v>5551</v>
      </c>
      <c r="G19" s="210">
        <v>300.0</v>
      </c>
      <c r="H19" s="178">
        <v>300.0</v>
      </c>
      <c r="I19" s="103" t="s">
        <v>108</v>
      </c>
      <c r="J19" s="104"/>
      <c r="K19" s="104"/>
      <c r="L19" s="104"/>
      <c r="M19" s="104"/>
      <c r="N19" s="104"/>
      <c r="O19" s="104"/>
      <c r="P19" s="104"/>
      <c r="Q19" s="104"/>
      <c r="R19" s="104"/>
      <c r="S19" s="104"/>
      <c r="T19" s="104"/>
      <c r="U19" s="104"/>
      <c r="V19" s="104"/>
      <c r="W19" s="104"/>
      <c r="X19" s="104"/>
      <c r="Y19" s="104"/>
      <c r="Z19" s="104"/>
    </row>
    <row r="20" ht="11.25" customHeight="1">
      <c r="A20" s="135" t="s">
        <v>108</v>
      </c>
      <c r="B20" s="97" t="s">
        <v>100</v>
      </c>
      <c r="C20" s="130" t="s">
        <v>7247</v>
      </c>
      <c r="D20" s="130" t="s">
        <v>7248</v>
      </c>
      <c r="E20" s="91" t="s">
        <v>7249</v>
      </c>
      <c r="F20" s="97" t="s">
        <v>5551</v>
      </c>
      <c r="G20" s="210">
        <v>300.0</v>
      </c>
      <c r="H20" s="178">
        <v>300.0</v>
      </c>
      <c r="I20" s="103" t="s">
        <v>108</v>
      </c>
      <c r="J20" s="104"/>
      <c r="K20" s="104"/>
      <c r="L20" s="104"/>
      <c r="M20" s="104"/>
      <c r="N20" s="104"/>
      <c r="O20" s="104"/>
      <c r="P20" s="104"/>
      <c r="Q20" s="104"/>
      <c r="R20" s="104"/>
      <c r="S20" s="104"/>
      <c r="T20" s="104"/>
      <c r="U20" s="104"/>
      <c r="V20" s="104"/>
      <c r="W20" s="104"/>
      <c r="X20" s="104"/>
      <c r="Y20" s="104"/>
      <c r="Z20" s="104"/>
    </row>
    <row r="21" ht="11.25" customHeight="1">
      <c r="A21" s="135" t="s">
        <v>108</v>
      </c>
      <c r="B21" s="97" t="s">
        <v>100</v>
      </c>
      <c r="C21" s="130" t="s">
        <v>7250</v>
      </c>
      <c r="D21" s="130" t="s">
        <v>7251</v>
      </c>
      <c r="E21" s="91" t="s">
        <v>7252</v>
      </c>
      <c r="F21" s="97" t="s">
        <v>7253</v>
      </c>
      <c r="G21" s="210">
        <v>60.0</v>
      </c>
      <c r="H21" s="178">
        <v>60.0</v>
      </c>
      <c r="I21" s="103" t="s">
        <v>108</v>
      </c>
      <c r="J21" s="104"/>
      <c r="K21" s="104"/>
      <c r="L21" s="104"/>
      <c r="M21" s="104"/>
      <c r="N21" s="104"/>
      <c r="O21" s="104"/>
      <c r="P21" s="104"/>
      <c r="Q21" s="104"/>
      <c r="R21" s="104"/>
      <c r="S21" s="104"/>
      <c r="T21" s="104"/>
      <c r="U21" s="104"/>
      <c r="V21" s="104"/>
      <c r="W21" s="104"/>
      <c r="X21" s="104"/>
      <c r="Y21" s="104"/>
      <c r="Z21" s="104"/>
    </row>
    <row r="22" ht="11.25" customHeight="1">
      <c r="A22" s="135" t="s">
        <v>108</v>
      </c>
      <c r="B22" s="97" t="s">
        <v>100</v>
      </c>
      <c r="C22" s="130" t="s">
        <v>7254</v>
      </c>
      <c r="D22" s="130" t="s">
        <v>7255</v>
      </c>
      <c r="E22" s="91" t="s">
        <v>7256</v>
      </c>
      <c r="F22" s="97" t="s">
        <v>7257</v>
      </c>
      <c r="G22" s="210">
        <v>60.0</v>
      </c>
      <c r="H22" s="178">
        <v>60.0</v>
      </c>
      <c r="I22" s="103" t="s">
        <v>108</v>
      </c>
      <c r="J22" s="104"/>
      <c r="K22" s="104"/>
      <c r="L22" s="104"/>
      <c r="M22" s="104"/>
      <c r="N22" s="104"/>
      <c r="O22" s="104"/>
      <c r="P22" s="104"/>
      <c r="Q22" s="104"/>
      <c r="R22" s="104"/>
      <c r="S22" s="104"/>
      <c r="T22" s="104"/>
      <c r="U22" s="104"/>
      <c r="V22" s="104"/>
      <c r="W22" s="104"/>
      <c r="X22" s="104"/>
      <c r="Y22" s="104"/>
      <c r="Z22" s="104"/>
    </row>
    <row r="23" ht="11.25" customHeight="1">
      <c r="A23" s="135" t="s">
        <v>108</v>
      </c>
      <c r="B23" s="97" t="s">
        <v>100</v>
      </c>
      <c r="C23" s="130" t="s">
        <v>7258</v>
      </c>
      <c r="D23" s="130" t="s">
        <v>7259</v>
      </c>
      <c r="E23" s="91" t="s">
        <v>7260</v>
      </c>
      <c r="F23" s="97" t="s">
        <v>5551</v>
      </c>
      <c r="G23" s="210">
        <v>60.0</v>
      </c>
      <c r="H23" s="178">
        <v>60.0</v>
      </c>
      <c r="I23" s="103" t="s">
        <v>108</v>
      </c>
      <c r="J23" s="104"/>
      <c r="K23" s="104"/>
      <c r="L23" s="104"/>
      <c r="M23" s="104"/>
      <c r="N23" s="104"/>
      <c r="O23" s="104"/>
      <c r="P23" s="104"/>
      <c r="Q23" s="104"/>
      <c r="R23" s="104"/>
      <c r="S23" s="104"/>
      <c r="T23" s="104"/>
      <c r="U23" s="104"/>
      <c r="V23" s="104"/>
      <c r="W23" s="104"/>
      <c r="X23" s="104"/>
      <c r="Y23" s="104"/>
      <c r="Z23" s="104"/>
    </row>
    <row r="24" ht="11.25" customHeight="1">
      <c r="A24" s="135" t="s">
        <v>108</v>
      </c>
      <c r="B24" s="97" t="s">
        <v>100</v>
      </c>
      <c r="C24" s="130" t="s">
        <v>7261</v>
      </c>
      <c r="D24" s="130" t="s">
        <v>7262</v>
      </c>
      <c r="E24" s="91" t="s">
        <v>7263</v>
      </c>
      <c r="F24" s="97" t="s">
        <v>7264</v>
      </c>
      <c r="G24" s="210">
        <v>60.0</v>
      </c>
      <c r="H24" s="178">
        <v>60.0</v>
      </c>
      <c r="I24" s="103" t="s">
        <v>108</v>
      </c>
      <c r="J24" s="104"/>
      <c r="K24" s="104"/>
      <c r="L24" s="104"/>
      <c r="M24" s="104"/>
      <c r="N24" s="104"/>
      <c r="O24" s="104"/>
      <c r="P24" s="104"/>
      <c r="Q24" s="104"/>
      <c r="R24" s="104"/>
      <c r="S24" s="104"/>
      <c r="T24" s="104"/>
      <c r="U24" s="104"/>
      <c r="V24" s="104"/>
      <c r="W24" s="104"/>
      <c r="X24" s="104"/>
      <c r="Y24" s="104"/>
      <c r="Z24" s="104"/>
    </row>
    <row r="25" ht="11.25" customHeight="1">
      <c r="A25" s="135" t="s">
        <v>108</v>
      </c>
      <c r="B25" s="97" t="s">
        <v>100</v>
      </c>
      <c r="C25" s="130" t="s">
        <v>7265</v>
      </c>
      <c r="D25" s="130" t="s">
        <v>7266</v>
      </c>
      <c r="E25" s="91" t="s">
        <v>6220</v>
      </c>
      <c r="F25" s="97" t="s">
        <v>5551</v>
      </c>
      <c r="G25" s="210" t="s">
        <v>7267</v>
      </c>
      <c r="H25" s="178">
        <v>50.0</v>
      </c>
      <c r="I25" s="103" t="s">
        <v>108</v>
      </c>
      <c r="J25" s="104"/>
      <c r="K25" s="104"/>
      <c r="L25" s="104"/>
      <c r="M25" s="104"/>
      <c r="N25" s="104"/>
      <c r="O25" s="104"/>
      <c r="P25" s="104"/>
      <c r="Q25" s="104"/>
      <c r="R25" s="104"/>
      <c r="S25" s="104"/>
      <c r="T25" s="104"/>
      <c r="U25" s="104"/>
      <c r="V25" s="104"/>
      <c r="W25" s="104"/>
      <c r="X25" s="104"/>
      <c r="Y25" s="104"/>
      <c r="Z25" s="104"/>
    </row>
    <row r="26" ht="11.25" customHeight="1">
      <c r="A26" s="135" t="s">
        <v>108</v>
      </c>
      <c r="B26" s="97" t="s">
        <v>100</v>
      </c>
      <c r="C26" s="130" t="s">
        <v>7268</v>
      </c>
      <c r="D26" s="130" t="s">
        <v>7269</v>
      </c>
      <c r="E26" s="91" t="s">
        <v>7270</v>
      </c>
      <c r="F26" s="97" t="s">
        <v>7271</v>
      </c>
      <c r="G26" s="210">
        <v>60.0</v>
      </c>
      <c r="H26" s="178">
        <v>60.0</v>
      </c>
      <c r="I26" s="103" t="s">
        <v>108</v>
      </c>
      <c r="J26" s="104"/>
      <c r="K26" s="104"/>
      <c r="L26" s="104"/>
      <c r="M26" s="104"/>
      <c r="N26" s="104"/>
      <c r="O26" s="104"/>
      <c r="P26" s="104"/>
      <c r="Q26" s="104"/>
      <c r="R26" s="104"/>
      <c r="S26" s="104"/>
      <c r="T26" s="104"/>
      <c r="U26" s="104"/>
      <c r="V26" s="104"/>
      <c r="W26" s="104"/>
      <c r="X26" s="104"/>
      <c r="Y26" s="104"/>
      <c r="Z26" s="104"/>
    </row>
    <row r="27" ht="11.25" customHeight="1">
      <c r="A27" s="135" t="s">
        <v>108</v>
      </c>
      <c r="B27" s="97" t="s">
        <v>100</v>
      </c>
      <c r="C27" s="130" t="s">
        <v>7272</v>
      </c>
      <c r="D27" s="130" t="s">
        <v>7273</v>
      </c>
      <c r="E27" s="91" t="s">
        <v>6593</v>
      </c>
      <c r="F27" s="97" t="s">
        <v>5551</v>
      </c>
      <c r="G27" s="210">
        <v>100.0</v>
      </c>
      <c r="H27" s="178">
        <v>100.0</v>
      </c>
      <c r="I27" s="103" t="s">
        <v>108</v>
      </c>
      <c r="J27" s="104"/>
      <c r="K27" s="104"/>
      <c r="L27" s="104"/>
      <c r="M27" s="104"/>
      <c r="N27" s="104"/>
      <c r="O27" s="104"/>
      <c r="P27" s="104"/>
      <c r="Q27" s="104"/>
      <c r="R27" s="104"/>
      <c r="S27" s="104"/>
      <c r="T27" s="104"/>
      <c r="U27" s="104"/>
      <c r="V27" s="104"/>
      <c r="W27" s="104"/>
      <c r="X27" s="104"/>
      <c r="Y27" s="104"/>
      <c r="Z27" s="104"/>
    </row>
    <row r="28" ht="11.25" customHeight="1">
      <c r="A28" s="135" t="s">
        <v>108</v>
      </c>
      <c r="B28" s="97" t="s">
        <v>100</v>
      </c>
      <c r="C28" s="130" t="s">
        <v>7274</v>
      </c>
      <c r="D28" s="130" t="s">
        <v>7275</v>
      </c>
      <c r="E28" s="91" t="s">
        <v>7276</v>
      </c>
      <c r="F28" s="97" t="s">
        <v>5551</v>
      </c>
      <c r="G28" s="210" t="s">
        <v>7267</v>
      </c>
      <c r="H28" s="178">
        <v>50.0</v>
      </c>
      <c r="I28" s="103" t="s">
        <v>108</v>
      </c>
      <c r="J28" s="104"/>
      <c r="K28" s="104"/>
      <c r="L28" s="104"/>
      <c r="M28" s="104"/>
      <c r="N28" s="104"/>
      <c r="O28" s="104"/>
      <c r="P28" s="104"/>
      <c r="Q28" s="104"/>
      <c r="R28" s="104"/>
      <c r="S28" s="104"/>
      <c r="T28" s="104"/>
      <c r="U28" s="104"/>
      <c r="V28" s="104"/>
      <c r="W28" s="104"/>
      <c r="X28" s="104"/>
      <c r="Y28" s="104"/>
      <c r="Z28" s="104"/>
    </row>
    <row r="29" ht="11.25" customHeight="1">
      <c r="A29" s="135" t="s">
        <v>108</v>
      </c>
      <c r="B29" s="97" t="s">
        <v>100</v>
      </c>
      <c r="C29" s="130" t="s">
        <v>7277</v>
      </c>
      <c r="D29" s="130" t="s">
        <v>7278</v>
      </c>
      <c r="E29" s="91">
        <v>2024.0</v>
      </c>
      <c r="F29" s="97" t="s">
        <v>6620</v>
      </c>
      <c r="G29" s="210">
        <v>5.0</v>
      </c>
      <c r="H29" s="178">
        <v>5.0</v>
      </c>
      <c r="I29" s="103" t="s">
        <v>108</v>
      </c>
      <c r="J29" s="104"/>
      <c r="K29" s="104"/>
      <c r="L29" s="104"/>
      <c r="M29" s="104"/>
      <c r="N29" s="104"/>
      <c r="O29" s="104"/>
      <c r="P29" s="104"/>
      <c r="Q29" s="104"/>
      <c r="R29" s="104"/>
      <c r="S29" s="104"/>
      <c r="T29" s="104"/>
      <c r="U29" s="104"/>
      <c r="V29" s="104"/>
      <c r="W29" s="104"/>
      <c r="X29" s="104"/>
      <c r="Y29" s="104"/>
      <c r="Z29" s="104"/>
    </row>
    <row r="30" ht="11.25" customHeight="1">
      <c r="A30" s="135" t="s">
        <v>108</v>
      </c>
      <c r="B30" s="97" t="s">
        <v>100</v>
      </c>
      <c r="C30" s="130" t="s">
        <v>7277</v>
      </c>
      <c r="D30" s="130" t="s">
        <v>7279</v>
      </c>
      <c r="E30" s="91">
        <v>2024.0</v>
      </c>
      <c r="F30" s="97" t="s">
        <v>7280</v>
      </c>
      <c r="G30" s="210">
        <v>5.0</v>
      </c>
      <c r="H30" s="178">
        <v>5.0</v>
      </c>
      <c r="I30" s="103" t="s">
        <v>108</v>
      </c>
      <c r="J30" s="104"/>
      <c r="K30" s="104"/>
      <c r="L30" s="104"/>
      <c r="M30" s="104"/>
      <c r="N30" s="104"/>
      <c r="O30" s="104"/>
      <c r="P30" s="104"/>
      <c r="Q30" s="104"/>
      <c r="R30" s="104"/>
      <c r="S30" s="104"/>
      <c r="T30" s="104"/>
      <c r="U30" s="104"/>
      <c r="V30" s="104"/>
      <c r="W30" s="104"/>
      <c r="X30" s="104"/>
      <c r="Y30" s="104"/>
      <c r="Z30" s="104"/>
    </row>
    <row r="31" ht="11.25" customHeight="1">
      <c r="A31" s="135" t="s">
        <v>108</v>
      </c>
      <c r="B31" s="97" t="s">
        <v>100</v>
      </c>
      <c r="C31" s="130" t="s">
        <v>7277</v>
      </c>
      <c r="D31" s="130" t="s">
        <v>7281</v>
      </c>
      <c r="E31" s="91" t="s">
        <v>7263</v>
      </c>
      <c r="F31" s="97" t="s">
        <v>7282</v>
      </c>
      <c r="G31" s="210">
        <v>5.0</v>
      </c>
      <c r="H31" s="178">
        <v>5.0</v>
      </c>
      <c r="I31" s="103" t="s">
        <v>108</v>
      </c>
      <c r="J31" s="104"/>
      <c r="K31" s="104"/>
      <c r="L31" s="104"/>
      <c r="M31" s="104"/>
      <c r="N31" s="104"/>
      <c r="O31" s="104"/>
      <c r="P31" s="104"/>
      <c r="Q31" s="104"/>
      <c r="R31" s="104"/>
      <c r="S31" s="104"/>
      <c r="T31" s="104"/>
      <c r="U31" s="104"/>
      <c r="V31" s="104"/>
      <c r="W31" s="104"/>
      <c r="X31" s="104"/>
      <c r="Y31" s="104"/>
      <c r="Z31" s="104"/>
    </row>
    <row r="32" ht="11.25" customHeight="1">
      <c r="A32" s="135" t="s">
        <v>108</v>
      </c>
      <c r="B32" s="97" t="s">
        <v>100</v>
      </c>
      <c r="C32" s="130" t="s">
        <v>7277</v>
      </c>
      <c r="D32" s="130" t="s">
        <v>7283</v>
      </c>
      <c r="E32" s="91" t="s">
        <v>7276</v>
      </c>
      <c r="F32" s="97" t="s">
        <v>7284</v>
      </c>
      <c r="G32" s="210" t="s">
        <v>7285</v>
      </c>
      <c r="H32" s="178">
        <v>2.5</v>
      </c>
      <c r="I32" s="103" t="s">
        <v>108</v>
      </c>
      <c r="J32" s="104"/>
      <c r="K32" s="104"/>
      <c r="L32" s="104"/>
      <c r="M32" s="104"/>
      <c r="N32" s="104"/>
      <c r="O32" s="104"/>
      <c r="P32" s="104"/>
      <c r="Q32" s="104"/>
      <c r="R32" s="104"/>
      <c r="S32" s="104"/>
      <c r="T32" s="104"/>
      <c r="U32" s="104"/>
      <c r="V32" s="104"/>
      <c r="W32" s="104"/>
      <c r="X32" s="104"/>
      <c r="Y32" s="104"/>
      <c r="Z32" s="104"/>
    </row>
    <row r="33" ht="11.25" customHeight="1">
      <c r="A33" s="135" t="s">
        <v>108</v>
      </c>
      <c r="B33" s="97" t="s">
        <v>100</v>
      </c>
      <c r="C33" s="130" t="s">
        <v>7277</v>
      </c>
      <c r="D33" s="130" t="s">
        <v>7286</v>
      </c>
      <c r="E33" s="91" t="s">
        <v>6220</v>
      </c>
      <c r="F33" s="97" t="s">
        <v>7287</v>
      </c>
      <c r="G33" s="210" t="s">
        <v>7285</v>
      </c>
      <c r="H33" s="178">
        <v>2.5</v>
      </c>
      <c r="I33" s="103" t="s">
        <v>108</v>
      </c>
      <c r="J33" s="104"/>
      <c r="K33" s="104"/>
      <c r="L33" s="104"/>
      <c r="M33" s="104"/>
      <c r="N33" s="104"/>
      <c r="O33" s="104"/>
      <c r="P33" s="104"/>
      <c r="Q33" s="104"/>
      <c r="R33" s="104"/>
      <c r="S33" s="104"/>
      <c r="T33" s="104"/>
      <c r="U33" s="104"/>
      <c r="V33" s="104"/>
      <c r="W33" s="104"/>
      <c r="X33" s="104"/>
      <c r="Y33" s="104"/>
      <c r="Z33" s="104"/>
    </row>
    <row r="34" ht="11.25" customHeight="1">
      <c r="A34" s="135" t="s">
        <v>115</v>
      </c>
      <c r="B34" s="97" t="s">
        <v>100</v>
      </c>
      <c r="C34" s="130" t="s">
        <v>7288</v>
      </c>
      <c r="D34" s="130" t="s">
        <v>7289</v>
      </c>
      <c r="E34" s="91">
        <v>45563.0</v>
      </c>
      <c r="F34" s="97" t="s">
        <v>7290</v>
      </c>
      <c r="G34" s="210" t="s">
        <v>7291</v>
      </c>
      <c r="H34" s="178">
        <v>100.0</v>
      </c>
      <c r="I34" s="103" t="s">
        <v>115</v>
      </c>
      <c r="J34" s="104"/>
      <c r="K34" s="104"/>
      <c r="L34" s="104"/>
      <c r="M34" s="104"/>
      <c r="N34" s="104"/>
      <c r="O34" s="104"/>
      <c r="P34" s="104"/>
      <c r="Q34" s="104"/>
      <c r="R34" s="104"/>
      <c r="S34" s="104"/>
      <c r="T34" s="104"/>
      <c r="U34" s="104"/>
      <c r="V34" s="104"/>
      <c r="W34" s="104"/>
      <c r="X34" s="104"/>
      <c r="Y34" s="104"/>
      <c r="Z34" s="104"/>
    </row>
    <row r="35" ht="11.25" customHeight="1">
      <c r="A35" s="135" t="s">
        <v>115</v>
      </c>
      <c r="B35" s="97" t="s">
        <v>100</v>
      </c>
      <c r="C35" s="130" t="s">
        <v>7292</v>
      </c>
      <c r="D35" s="130" t="s">
        <v>7293</v>
      </c>
      <c r="E35" s="91">
        <v>45558.0</v>
      </c>
      <c r="F35" s="97" t="s">
        <v>7294</v>
      </c>
      <c r="G35" s="210">
        <v>50.0</v>
      </c>
      <c r="H35" s="178">
        <v>50.0</v>
      </c>
      <c r="I35" s="103" t="s">
        <v>115</v>
      </c>
      <c r="J35" s="104"/>
      <c r="K35" s="104"/>
      <c r="L35" s="104"/>
      <c r="M35" s="104"/>
      <c r="N35" s="104"/>
      <c r="O35" s="104"/>
      <c r="P35" s="104"/>
      <c r="Q35" s="104"/>
      <c r="R35" s="104"/>
      <c r="S35" s="104"/>
      <c r="T35" s="104"/>
      <c r="U35" s="104"/>
      <c r="V35" s="104"/>
      <c r="W35" s="104"/>
      <c r="X35" s="104"/>
      <c r="Y35" s="104"/>
      <c r="Z35" s="104"/>
    </row>
    <row r="36" ht="11.25" customHeight="1">
      <c r="A36" s="135" t="s">
        <v>115</v>
      </c>
      <c r="B36" s="97" t="s">
        <v>100</v>
      </c>
      <c r="C36" s="130" t="s">
        <v>7292</v>
      </c>
      <c r="D36" s="130" t="s">
        <v>7295</v>
      </c>
      <c r="E36" s="91">
        <v>45560.0</v>
      </c>
      <c r="F36" s="97" t="s">
        <v>7294</v>
      </c>
      <c r="G36" s="210" t="s">
        <v>7296</v>
      </c>
      <c r="H36" s="178">
        <v>20.0</v>
      </c>
      <c r="I36" s="103" t="s">
        <v>115</v>
      </c>
      <c r="J36" s="104"/>
      <c r="K36" s="104"/>
      <c r="L36" s="104"/>
      <c r="M36" s="104"/>
      <c r="N36" s="104"/>
      <c r="O36" s="104"/>
      <c r="P36" s="104"/>
      <c r="Q36" s="104"/>
      <c r="R36" s="104"/>
      <c r="S36" s="104"/>
      <c r="T36" s="104"/>
      <c r="U36" s="104"/>
      <c r="V36" s="104"/>
      <c r="W36" s="104"/>
      <c r="X36" s="104"/>
      <c r="Y36" s="104"/>
      <c r="Z36" s="104"/>
    </row>
    <row r="37" ht="11.25" customHeight="1">
      <c r="A37" s="135" t="s">
        <v>115</v>
      </c>
      <c r="B37" s="112" t="s">
        <v>100</v>
      </c>
      <c r="C37" s="130"/>
      <c r="D37" s="130"/>
      <c r="E37" s="91"/>
      <c r="F37" s="97" t="s">
        <v>7297</v>
      </c>
      <c r="G37" s="210"/>
      <c r="H37" s="178"/>
      <c r="I37" s="103" t="s">
        <v>115</v>
      </c>
      <c r="J37" s="104"/>
      <c r="K37" s="104"/>
      <c r="L37" s="104"/>
      <c r="M37" s="104"/>
      <c r="N37" s="104"/>
      <c r="O37" s="104"/>
      <c r="P37" s="104"/>
      <c r="Q37" s="104"/>
      <c r="R37" s="104"/>
      <c r="S37" s="104"/>
      <c r="T37" s="104"/>
      <c r="U37" s="104"/>
      <c r="V37" s="104"/>
      <c r="W37" s="104"/>
      <c r="X37" s="104"/>
      <c r="Y37" s="104"/>
      <c r="Z37" s="104"/>
    </row>
    <row r="38" ht="11.25" customHeight="1">
      <c r="A38" s="135" t="s">
        <v>118</v>
      </c>
      <c r="B38" s="97" t="s">
        <v>100</v>
      </c>
      <c r="C38" s="130" t="s">
        <v>7298</v>
      </c>
      <c r="D38" s="130" t="s">
        <v>7299</v>
      </c>
      <c r="E38" s="91">
        <v>45638.0</v>
      </c>
      <c r="F38" s="97" t="s">
        <v>7300</v>
      </c>
      <c r="G38" s="210">
        <v>50.0</v>
      </c>
      <c r="H38" s="178">
        <v>50.0</v>
      </c>
      <c r="I38" s="103" t="s">
        <v>118</v>
      </c>
      <c r="J38" s="104"/>
      <c r="K38" s="104"/>
      <c r="L38" s="104"/>
      <c r="M38" s="104"/>
      <c r="N38" s="104"/>
      <c r="O38" s="104"/>
      <c r="P38" s="104"/>
      <c r="Q38" s="104"/>
      <c r="R38" s="104"/>
      <c r="S38" s="104"/>
      <c r="T38" s="104"/>
      <c r="U38" s="104"/>
      <c r="V38" s="104"/>
      <c r="W38" s="104"/>
      <c r="X38" s="104"/>
      <c r="Y38" s="104"/>
      <c r="Z38" s="104"/>
    </row>
    <row r="39" ht="11.25" customHeight="1">
      <c r="A39" s="135" t="s">
        <v>125</v>
      </c>
      <c r="B39" s="97" t="s">
        <v>100</v>
      </c>
      <c r="C39" s="130" t="s">
        <v>7301</v>
      </c>
      <c r="D39" s="130" t="s">
        <v>7302</v>
      </c>
      <c r="E39" s="91">
        <v>45628.0</v>
      </c>
      <c r="F39" s="97" t="s">
        <v>7303</v>
      </c>
      <c r="G39" s="210">
        <v>150.0</v>
      </c>
      <c r="H39" s="178">
        <v>150.0</v>
      </c>
      <c r="I39" s="103" t="s">
        <v>125</v>
      </c>
      <c r="J39" s="104"/>
      <c r="K39" s="104"/>
      <c r="L39" s="104"/>
      <c r="M39" s="104"/>
      <c r="N39" s="104"/>
      <c r="O39" s="104"/>
      <c r="P39" s="104"/>
      <c r="Q39" s="104"/>
      <c r="R39" s="104"/>
      <c r="S39" s="104"/>
      <c r="T39" s="104"/>
      <c r="U39" s="104"/>
      <c r="V39" s="104"/>
      <c r="W39" s="104"/>
      <c r="X39" s="104"/>
      <c r="Y39" s="104"/>
      <c r="Z39" s="104"/>
    </row>
    <row r="40" ht="11.25" customHeight="1">
      <c r="A40" s="135" t="s">
        <v>125</v>
      </c>
      <c r="B40" s="97" t="s">
        <v>100</v>
      </c>
      <c r="C40" s="130" t="s">
        <v>7298</v>
      </c>
      <c r="D40" s="130" t="s">
        <v>7302</v>
      </c>
      <c r="E40" s="91">
        <v>45638.0</v>
      </c>
      <c r="F40" s="97" t="s">
        <v>7300</v>
      </c>
      <c r="G40" s="210">
        <v>50.0</v>
      </c>
      <c r="H40" s="178">
        <v>50.0</v>
      </c>
      <c r="I40" s="103" t="s">
        <v>125</v>
      </c>
      <c r="J40" s="104"/>
      <c r="K40" s="104"/>
      <c r="L40" s="104"/>
      <c r="M40" s="104"/>
      <c r="N40" s="104"/>
      <c r="O40" s="104"/>
      <c r="P40" s="104"/>
      <c r="Q40" s="104"/>
      <c r="R40" s="104"/>
      <c r="S40" s="104"/>
      <c r="T40" s="104"/>
      <c r="U40" s="104"/>
      <c r="V40" s="104"/>
      <c r="W40" s="104"/>
      <c r="X40" s="104"/>
      <c r="Y40" s="104"/>
      <c r="Z40" s="104"/>
    </row>
    <row r="41" ht="11.25" customHeight="1">
      <c r="A41" s="135" t="s">
        <v>125</v>
      </c>
      <c r="B41" s="97" t="s">
        <v>100</v>
      </c>
      <c r="C41" s="130" t="s">
        <v>7304</v>
      </c>
      <c r="D41" s="130" t="s">
        <v>7302</v>
      </c>
      <c r="E41" s="91">
        <v>45412.0</v>
      </c>
      <c r="F41" s="97" t="s">
        <v>7305</v>
      </c>
      <c r="G41" s="210">
        <v>30.0</v>
      </c>
      <c r="H41" s="178">
        <v>30.0</v>
      </c>
      <c r="I41" s="103" t="s">
        <v>125</v>
      </c>
      <c r="J41" s="104"/>
      <c r="K41" s="104"/>
      <c r="L41" s="104"/>
      <c r="M41" s="104"/>
      <c r="N41" s="104"/>
      <c r="O41" s="104"/>
      <c r="P41" s="104"/>
      <c r="Q41" s="104"/>
      <c r="R41" s="104"/>
      <c r="S41" s="104"/>
      <c r="T41" s="104"/>
      <c r="U41" s="104"/>
      <c r="V41" s="104"/>
      <c r="W41" s="104"/>
      <c r="X41" s="104"/>
      <c r="Y41" s="104"/>
      <c r="Z41" s="104"/>
    </row>
    <row r="42" ht="11.25" customHeight="1">
      <c r="A42" s="135" t="s">
        <v>125</v>
      </c>
      <c r="B42" s="97" t="s">
        <v>100</v>
      </c>
      <c r="C42" s="130" t="s">
        <v>7306</v>
      </c>
      <c r="D42" s="130" t="s">
        <v>7302</v>
      </c>
      <c r="E42" s="91">
        <v>45410.0</v>
      </c>
      <c r="F42" s="97" t="s">
        <v>7307</v>
      </c>
      <c r="G42" s="210">
        <v>30.0</v>
      </c>
      <c r="H42" s="178">
        <v>30.0</v>
      </c>
      <c r="I42" s="103" t="s">
        <v>125</v>
      </c>
      <c r="J42" s="104"/>
      <c r="K42" s="104"/>
      <c r="L42" s="104"/>
      <c r="M42" s="104"/>
      <c r="N42" s="104"/>
      <c r="O42" s="104"/>
      <c r="P42" s="104"/>
      <c r="Q42" s="104"/>
      <c r="R42" s="104"/>
      <c r="S42" s="104"/>
      <c r="T42" s="104"/>
      <c r="U42" s="104"/>
      <c r="V42" s="104"/>
      <c r="W42" s="104"/>
      <c r="X42" s="104"/>
      <c r="Y42" s="104"/>
      <c r="Z42" s="104"/>
    </row>
    <row r="43" ht="11.25" customHeight="1">
      <c r="A43" s="135" t="s">
        <v>125</v>
      </c>
      <c r="B43" s="97" t="s">
        <v>100</v>
      </c>
      <c r="C43" s="130" t="s">
        <v>7308</v>
      </c>
      <c r="D43" s="130" t="s">
        <v>7302</v>
      </c>
      <c r="E43" s="91">
        <v>45628.0</v>
      </c>
      <c r="F43" s="97" t="s">
        <v>7309</v>
      </c>
      <c r="G43" s="210">
        <v>5.0</v>
      </c>
      <c r="H43" s="178">
        <v>5.0</v>
      </c>
      <c r="I43" s="103" t="s">
        <v>125</v>
      </c>
      <c r="J43" s="104"/>
      <c r="K43" s="104"/>
      <c r="L43" s="104"/>
      <c r="M43" s="104"/>
      <c r="N43" s="104"/>
      <c r="O43" s="104"/>
      <c r="P43" s="104"/>
      <c r="Q43" s="104"/>
      <c r="R43" s="104"/>
      <c r="S43" s="104"/>
      <c r="T43" s="104"/>
      <c r="U43" s="104"/>
      <c r="V43" s="104"/>
      <c r="W43" s="104"/>
      <c r="X43" s="104"/>
      <c r="Y43" s="104"/>
      <c r="Z43" s="104"/>
    </row>
    <row r="44" ht="11.25" customHeight="1">
      <c r="A44" s="135" t="s">
        <v>125</v>
      </c>
      <c r="B44" s="97" t="s">
        <v>100</v>
      </c>
      <c r="C44" s="130" t="s">
        <v>7308</v>
      </c>
      <c r="D44" s="130" t="s">
        <v>7302</v>
      </c>
      <c r="E44" s="91">
        <v>45628.0</v>
      </c>
      <c r="F44" s="97" t="s">
        <v>7310</v>
      </c>
      <c r="G44" s="210">
        <v>5.0</v>
      </c>
      <c r="H44" s="178">
        <v>5.0</v>
      </c>
      <c r="I44" s="103" t="s">
        <v>125</v>
      </c>
      <c r="J44" s="104"/>
      <c r="K44" s="104"/>
      <c r="L44" s="104"/>
      <c r="M44" s="104"/>
      <c r="N44" s="104"/>
      <c r="O44" s="104"/>
      <c r="P44" s="104"/>
      <c r="Q44" s="104"/>
      <c r="R44" s="104"/>
      <c r="S44" s="104"/>
      <c r="T44" s="104"/>
      <c r="U44" s="104"/>
      <c r="V44" s="104"/>
      <c r="W44" s="104"/>
      <c r="X44" s="104"/>
      <c r="Y44" s="104"/>
      <c r="Z44" s="104"/>
    </row>
    <row r="45" ht="11.25" customHeight="1">
      <c r="A45" s="135" t="s">
        <v>125</v>
      </c>
      <c r="B45" s="97" t="s">
        <v>100</v>
      </c>
      <c r="C45" s="130" t="s">
        <v>7308</v>
      </c>
      <c r="D45" s="130" t="s">
        <v>7302</v>
      </c>
      <c r="E45" s="91">
        <v>45628.0</v>
      </c>
      <c r="F45" s="97" t="s">
        <v>7311</v>
      </c>
      <c r="G45" s="210">
        <v>5.0</v>
      </c>
      <c r="H45" s="178">
        <v>5.0</v>
      </c>
      <c r="I45" s="103" t="s">
        <v>125</v>
      </c>
      <c r="J45" s="104"/>
      <c r="K45" s="104"/>
      <c r="L45" s="104"/>
      <c r="M45" s="104"/>
      <c r="N45" s="104"/>
      <c r="O45" s="104"/>
      <c r="P45" s="104"/>
      <c r="Q45" s="104"/>
      <c r="R45" s="104"/>
      <c r="S45" s="104"/>
      <c r="T45" s="104"/>
      <c r="U45" s="104"/>
      <c r="V45" s="104"/>
      <c r="W45" s="104"/>
      <c r="X45" s="104"/>
      <c r="Y45" s="104"/>
      <c r="Z45" s="104"/>
    </row>
    <row r="46" ht="11.25" customHeight="1">
      <c r="A46" s="135" t="s">
        <v>125</v>
      </c>
      <c r="B46" s="97" t="s">
        <v>100</v>
      </c>
      <c r="C46" s="130" t="s">
        <v>7308</v>
      </c>
      <c r="D46" s="130" t="s">
        <v>7302</v>
      </c>
      <c r="E46" s="91">
        <v>45628.0</v>
      </c>
      <c r="F46" s="97" t="s">
        <v>7312</v>
      </c>
      <c r="G46" s="210">
        <v>5.0</v>
      </c>
      <c r="H46" s="178">
        <v>5.0</v>
      </c>
      <c r="I46" s="103" t="s">
        <v>125</v>
      </c>
      <c r="J46" s="104"/>
      <c r="K46" s="104"/>
      <c r="L46" s="104"/>
      <c r="M46" s="104"/>
      <c r="N46" s="104"/>
      <c r="O46" s="104"/>
      <c r="P46" s="104"/>
      <c r="Q46" s="104"/>
      <c r="R46" s="104"/>
      <c r="S46" s="104"/>
      <c r="T46" s="104"/>
      <c r="U46" s="104"/>
      <c r="V46" s="104"/>
      <c r="W46" s="104"/>
      <c r="X46" s="104"/>
      <c r="Y46" s="104"/>
      <c r="Z46" s="104"/>
    </row>
    <row r="47" ht="11.25" customHeight="1">
      <c r="A47" s="135" t="s">
        <v>125</v>
      </c>
      <c r="B47" s="97" t="s">
        <v>100</v>
      </c>
      <c r="C47" s="130" t="s">
        <v>7308</v>
      </c>
      <c r="D47" s="130" t="s">
        <v>7302</v>
      </c>
      <c r="E47" s="91">
        <v>45628.0</v>
      </c>
      <c r="F47" s="97" t="s">
        <v>7313</v>
      </c>
      <c r="G47" s="210">
        <v>5.0</v>
      </c>
      <c r="H47" s="178">
        <v>5.0</v>
      </c>
      <c r="I47" s="103" t="s">
        <v>125</v>
      </c>
      <c r="J47" s="104"/>
      <c r="K47" s="104"/>
      <c r="L47" s="104"/>
      <c r="M47" s="104"/>
      <c r="N47" s="104"/>
      <c r="O47" s="104"/>
      <c r="P47" s="104"/>
      <c r="Q47" s="104"/>
      <c r="R47" s="104"/>
      <c r="S47" s="104"/>
      <c r="T47" s="104"/>
      <c r="U47" s="104"/>
      <c r="V47" s="104"/>
      <c r="W47" s="104"/>
      <c r="X47" s="104"/>
      <c r="Y47" s="104"/>
      <c r="Z47" s="104"/>
    </row>
    <row r="48" ht="11.25" customHeight="1">
      <c r="A48" s="135" t="s">
        <v>125</v>
      </c>
      <c r="B48" s="97" t="s">
        <v>100</v>
      </c>
      <c r="C48" s="130" t="s">
        <v>7308</v>
      </c>
      <c r="D48" s="130" t="s">
        <v>7302</v>
      </c>
      <c r="E48" s="91">
        <v>45628.0</v>
      </c>
      <c r="F48" s="97" t="s">
        <v>7314</v>
      </c>
      <c r="G48" s="210">
        <v>5.0</v>
      </c>
      <c r="H48" s="178">
        <v>5.0</v>
      </c>
      <c r="I48" s="103" t="s">
        <v>125</v>
      </c>
      <c r="J48" s="104"/>
      <c r="K48" s="104"/>
      <c r="L48" s="104"/>
      <c r="M48" s="104"/>
      <c r="N48" s="104"/>
      <c r="O48" s="104"/>
      <c r="P48" s="104"/>
      <c r="Q48" s="104"/>
      <c r="R48" s="104"/>
      <c r="S48" s="104"/>
      <c r="T48" s="104"/>
      <c r="U48" s="104"/>
      <c r="V48" s="104"/>
      <c r="W48" s="104"/>
      <c r="X48" s="104"/>
      <c r="Y48" s="104"/>
      <c r="Z48" s="104"/>
    </row>
    <row r="49" ht="11.25" customHeight="1">
      <c r="A49" s="135" t="s">
        <v>125</v>
      </c>
      <c r="B49" s="97" t="s">
        <v>100</v>
      </c>
      <c r="C49" s="130" t="s">
        <v>7308</v>
      </c>
      <c r="D49" s="130" t="s">
        <v>7302</v>
      </c>
      <c r="E49" s="91">
        <v>45628.0</v>
      </c>
      <c r="F49" s="97" t="s">
        <v>7315</v>
      </c>
      <c r="G49" s="210">
        <v>5.0</v>
      </c>
      <c r="H49" s="178">
        <v>5.0</v>
      </c>
      <c r="I49" s="103" t="s">
        <v>125</v>
      </c>
      <c r="J49" s="104"/>
      <c r="K49" s="104"/>
      <c r="L49" s="104"/>
      <c r="M49" s="104"/>
      <c r="N49" s="104"/>
      <c r="O49" s="104"/>
      <c r="P49" s="104"/>
      <c r="Q49" s="104"/>
      <c r="R49" s="104"/>
      <c r="S49" s="104"/>
      <c r="T49" s="104"/>
      <c r="U49" s="104"/>
      <c r="V49" s="104"/>
      <c r="W49" s="104"/>
      <c r="X49" s="104"/>
      <c r="Y49" s="104"/>
      <c r="Z49" s="104"/>
    </row>
    <row r="50" ht="11.25" customHeight="1">
      <c r="A50" s="135" t="s">
        <v>125</v>
      </c>
      <c r="B50" s="97" t="s">
        <v>100</v>
      </c>
      <c r="C50" s="130" t="s">
        <v>7308</v>
      </c>
      <c r="D50" s="130" t="s">
        <v>7302</v>
      </c>
      <c r="E50" s="91">
        <v>45628.0</v>
      </c>
      <c r="F50" s="97" t="s">
        <v>7316</v>
      </c>
      <c r="G50" s="210">
        <v>5.0</v>
      </c>
      <c r="H50" s="178">
        <v>5.0</v>
      </c>
      <c r="I50" s="103" t="s">
        <v>125</v>
      </c>
      <c r="J50" s="104"/>
      <c r="K50" s="104"/>
      <c r="L50" s="104"/>
      <c r="M50" s="104"/>
      <c r="N50" s="104"/>
      <c r="O50" s="104"/>
      <c r="P50" s="104"/>
      <c r="Q50" s="104"/>
      <c r="R50" s="104"/>
      <c r="S50" s="104"/>
      <c r="T50" s="104"/>
      <c r="U50" s="104"/>
      <c r="V50" s="104"/>
      <c r="W50" s="104"/>
      <c r="X50" s="104"/>
      <c r="Y50" s="104"/>
      <c r="Z50" s="104"/>
    </row>
    <row r="51" ht="11.25" customHeight="1">
      <c r="A51" s="135" t="s">
        <v>125</v>
      </c>
      <c r="B51" s="97" t="s">
        <v>100</v>
      </c>
      <c r="C51" s="130" t="s">
        <v>7308</v>
      </c>
      <c r="D51" s="130" t="s">
        <v>7302</v>
      </c>
      <c r="E51" s="91">
        <v>45628.0</v>
      </c>
      <c r="F51" s="97" t="s">
        <v>7317</v>
      </c>
      <c r="G51" s="210">
        <v>5.0</v>
      </c>
      <c r="H51" s="178">
        <v>5.0</v>
      </c>
      <c r="I51" s="103" t="s">
        <v>125</v>
      </c>
      <c r="J51" s="104"/>
      <c r="K51" s="104"/>
      <c r="L51" s="104"/>
      <c r="M51" s="104"/>
      <c r="N51" s="104"/>
      <c r="O51" s="104"/>
      <c r="P51" s="104"/>
      <c r="Q51" s="104"/>
      <c r="R51" s="104"/>
      <c r="S51" s="104"/>
      <c r="T51" s="104"/>
      <c r="U51" s="104"/>
      <c r="V51" s="104"/>
      <c r="W51" s="104"/>
      <c r="X51" s="104"/>
      <c r="Y51" s="104"/>
      <c r="Z51" s="104"/>
    </row>
    <row r="52" ht="11.25" customHeight="1">
      <c r="A52" s="135" t="s">
        <v>125</v>
      </c>
      <c r="B52" s="97" t="s">
        <v>100</v>
      </c>
      <c r="C52" s="130" t="s">
        <v>7308</v>
      </c>
      <c r="D52" s="130" t="s">
        <v>7302</v>
      </c>
      <c r="E52" s="91">
        <v>45628.0</v>
      </c>
      <c r="F52" s="97" t="s">
        <v>7318</v>
      </c>
      <c r="G52" s="210">
        <v>5.0</v>
      </c>
      <c r="H52" s="178">
        <v>5.0</v>
      </c>
      <c r="I52" s="103" t="s">
        <v>125</v>
      </c>
      <c r="J52" s="104"/>
      <c r="K52" s="104"/>
      <c r="L52" s="104"/>
      <c r="M52" s="104"/>
      <c r="N52" s="104"/>
      <c r="O52" s="104"/>
      <c r="P52" s="104"/>
      <c r="Q52" s="104"/>
      <c r="R52" s="104"/>
      <c r="S52" s="104"/>
      <c r="T52" s="104"/>
      <c r="U52" s="104"/>
      <c r="V52" s="104"/>
      <c r="W52" s="104"/>
      <c r="X52" s="104"/>
      <c r="Y52" s="104"/>
      <c r="Z52" s="104"/>
    </row>
    <row r="53" ht="11.25" customHeight="1">
      <c r="A53" s="130"/>
      <c r="B53" s="97"/>
      <c r="C53" s="135"/>
      <c r="D53" s="135"/>
      <c r="E53" s="97"/>
      <c r="F53" s="97"/>
      <c r="G53" s="97"/>
      <c r="H53" s="333"/>
      <c r="I53" s="104"/>
      <c r="J53" s="104"/>
      <c r="K53" s="104"/>
      <c r="L53" s="104"/>
      <c r="M53" s="104"/>
      <c r="N53" s="104"/>
      <c r="O53" s="104"/>
      <c r="P53" s="104"/>
      <c r="Q53" s="104"/>
      <c r="R53" s="104"/>
      <c r="S53" s="104"/>
      <c r="T53" s="104"/>
      <c r="U53" s="104"/>
      <c r="V53" s="104"/>
      <c r="W53" s="104"/>
      <c r="X53" s="104"/>
      <c r="Y53" s="104"/>
      <c r="Z53" s="104"/>
    </row>
    <row r="54" ht="11.25" customHeight="1">
      <c r="A54" s="226" t="s">
        <v>190</v>
      </c>
      <c r="B54" s="226"/>
      <c r="C54" s="69"/>
      <c r="D54" s="69"/>
      <c r="E54" s="69"/>
      <c r="F54" s="69"/>
      <c r="G54" s="69"/>
      <c r="H54" s="768">
        <f>SUM(H12:H53)</f>
        <v>2160</v>
      </c>
      <c r="I54" s="104"/>
      <c r="J54" s="104"/>
      <c r="K54" s="104"/>
      <c r="L54" s="104"/>
      <c r="M54" s="104"/>
      <c r="N54" s="104"/>
      <c r="O54" s="104"/>
      <c r="P54" s="104"/>
      <c r="Q54" s="104"/>
      <c r="R54" s="104"/>
      <c r="S54" s="104"/>
      <c r="T54" s="104"/>
      <c r="U54" s="104"/>
      <c r="V54" s="104"/>
      <c r="W54" s="104"/>
      <c r="X54" s="104"/>
      <c r="Y54" s="104"/>
      <c r="Z54" s="104"/>
    </row>
    <row r="55" ht="11.25" customHeight="1">
      <c r="A55" s="68"/>
      <c r="B55" s="68"/>
      <c r="C55" s="69"/>
      <c r="D55" s="69"/>
      <c r="E55" s="69"/>
      <c r="F55" s="69"/>
      <c r="G55" s="69"/>
      <c r="H55" s="1"/>
      <c r="I55" s="104"/>
      <c r="J55" s="104"/>
      <c r="K55" s="104"/>
      <c r="L55" s="104"/>
      <c r="M55" s="104"/>
      <c r="N55" s="104"/>
      <c r="O55" s="104"/>
      <c r="P55" s="104"/>
      <c r="Q55" s="104"/>
      <c r="R55" s="104"/>
      <c r="S55" s="104"/>
      <c r="T55" s="104"/>
      <c r="U55" s="104"/>
      <c r="V55" s="104"/>
      <c r="W55" s="104"/>
      <c r="X55" s="104"/>
      <c r="Y55" s="104"/>
      <c r="Z55" s="104"/>
    </row>
    <row r="56" ht="11.25" customHeight="1">
      <c r="A56" s="68"/>
      <c r="B56" s="69"/>
      <c r="C56" s="69"/>
      <c r="D56" s="69"/>
      <c r="E56" s="69"/>
      <c r="F56" s="69"/>
      <c r="G56" s="1"/>
      <c r="H56" s="104"/>
      <c r="I56" s="104"/>
      <c r="J56" s="104"/>
      <c r="K56" s="104"/>
      <c r="L56" s="104"/>
      <c r="M56" s="104"/>
      <c r="N56" s="104"/>
      <c r="O56" s="104"/>
      <c r="P56" s="104"/>
      <c r="Q56" s="104"/>
      <c r="R56" s="104"/>
      <c r="S56" s="104"/>
      <c r="T56" s="104"/>
      <c r="U56" s="104"/>
      <c r="V56" s="104"/>
      <c r="W56" s="104"/>
      <c r="X56" s="104"/>
      <c r="Y56" s="104"/>
      <c r="Z56" s="104"/>
    </row>
    <row r="57" ht="11.25" customHeight="1">
      <c r="A57" s="531" t="s">
        <v>675</v>
      </c>
      <c r="B57" s="229"/>
      <c r="C57" s="229"/>
      <c r="D57" s="229"/>
      <c r="E57" s="229"/>
      <c r="F57" s="229"/>
      <c r="G57" s="229"/>
      <c r="H57" s="229"/>
      <c r="I57" s="104"/>
      <c r="J57" s="104"/>
      <c r="K57" s="104"/>
      <c r="L57" s="104"/>
      <c r="M57" s="104"/>
      <c r="N57" s="104"/>
      <c r="O57" s="104"/>
      <c r="P57" s="104"/>
      <c r="Q57" s="104"/>
      <c r="R57" s="104"/>
      <c r="S57" s="104"/>
      <c r="T57" s="104"/>
      <c r="U57" s="104"/>
      <c r="V57" s="104"/>
      <c r="W57" s="104"/>
      <c r="X57" s="104"/>
      <c r="Y57" s="104"/>
      <c r="Z57" s="104"/>
    </row>
    <row r="58" ht="15.75" customHeight="1">
      <c r="A58" s="68"/>
      <c r="B58" s="68"/>
      <c r="C58" s="69"/>
      <c r="D58" s="69"/>
      <c r="E58" s="69"/>
      <c r="F58" s="69"/>
      <c r="G58" s="69"/>
      <c r="H58" s="1"/>
      <c r="I58" s="3"/>
      <c r="J58" s="3"/>
      <c r="K58" s="3"/>
      <c r="L58" s="3"/>
      <c r="M58" s="3"/>
      <c r="N58" s="3"/>
      <c r="O58" s="3"/>
      <c r="P58" s="3"/>
      <c r="Q58" s="3"/>
      <c r="R58" s="3"/>
      <c r="S58" s="3"/>
      <c r="T58" s="3"/>
      <c r="U58" s="3"/>
      <c r="V58" s="3"/>
      <c r="W58" s="3"/>
      <c r="X58" s="3"/>
      <c r="Y58" s="3"/>
      <c r="Z58" s="3"/>
    </row>
    <row r="59" ht="15.75" customHeight="1">
      <c r="A59" s="68"/>
      <c r="B59" s="68"/>
      <c r="C59" s="69"/>
      <c r="D59" s="69"/>
      <c r="E59" s="69"/>
      <c r="F59" s="69"/>
      <c r="G59" s="69"/>
      <c r="H59" s="1"/>
      <c r="I59" s="3"/>
      <c r="J59" s="3"/>
      <c r="K59" s="3"/>
      <c r="L59" s="3"/>
      <c r="M59" s="3"/>
      <c r="N59" s="3"/>
      <c r="O59" s="3"/>
      <c r="P59" s="3"/>
      <c r="Q59" s="3"/>
      <c r="R59" s="3"/>
      <c r="S59" s="3"/>
      <c r="T59" s="3"/>
      <c r="U59" s="3"/>
      <c r="V59" s="3"/>
      <c r="W59" s="3"/>
      <c r="X59" s="3"/>
      <c r="Y59" s="3"/>
      <c r="Z59" s="3"/>
    </row>
    <row r="60" ht="15.75" customHeight="1">
      <c r="A60" s="68"/>
      <c r="B60" s="68"/>
      <c r="C60" s="69"/>
      <c r="D60" s="69"/>
      <c r="E60" s="69"/>
      <c r="F60" s="69"/>
      <c r="G60" s="69"/>
      <c r="H60" s="1"/>
      <c r="I60" s="3"/>
      <c r="J60" s="3"/>
      <c r="K60" s="3"/>
      <c r="L60" s="3"/>
      <c r="M60" s="3"/>
      <c r="N60" s="3"/>
      <c r="O60" s="3"/>
      <c r="P60" s="3"/>
      <c r="Q60" s="3"/>
      <c r="R60" s="3"/>
      <c r="S60" s="3"/>
      <c r="T60" s="3"/>
      <c r="U60" s="3"/>
      <c r="V60" s="3"/>
      <c r="W60" s="3"/>
      <c r="X60" s="3"/>
      <c r="Y60" s="3"/>
      <c r="Z60" s="3"/>
    </row>
    <row r="61" ht="15.75" customHeight="1">
      <c r="A61" s="68"/>
      <c r="B61" s="68"/>
      <c r="C61" s="69"/>
      <c r="D61" s="69"/>
      <c r="E61" s="69"/>
      <c r="F61" s="69"/>
      <c r="G61" s="69"/>
      <c r="H61" s="1"/>
      <c r="I61" s="3"/>
      <c r="J61" s="3"/>
      <c r="K61" s="3"/>
      <c r="L61" s="3"/>
      <c r="M61" s="3"/>
      <c r="N61" s="3"/>
      <c r="O61" s="3"/>
      <c r="P61" s="3"/>
      <c r="Q61" s="3"/>
      <c r="R61" s="3"/>
      <c r="S61" s="3"/>
      <c r="T61" s="3"/>
      <c r="U61" s="3"/>
      <c r="V61" s="3"/>
      <c r="W61" s="3"/>
      <c r="X61" s="3"/>
      <c r="Y61" s="3"/>
      <c r="Z61" s="3"/>
    </row>
    <row r="62" ht="15.75" customHeight="1">
      <c r="A62" s="68"/>
      <c r="B62" s="68"/>
      <c r="C62" s="69"/>
      <c r="D62" s="69"/>
      <c r="E62" s="69"/>
      <c r="F62" s="69"/>
      <c r="G62" s="69"/>
      <c r="H62" s="1"/>
      <c r="I62" s="3"/>
      <c r="J62" s="3"/>
      <c r="K62" s="3"/>
      <c r="L62" s="3"/>
      <c r="M62" s="3"/>
      <c r="N62" s="3"/>
      <c r="O62" s="3"/>
      <c r="P62" s="3"/>
      <c r="Q62" s="3"/>
      <c r="R62" s="3"/>
      <c r="S62" s="3"/>
      <c r="T62" s="3"/>
      <c r="U62" s="3"/>
      <c r="V62" s="3"/>
      <c r="W62" s="3"/>
      <c r="X62" s="3"/>
      <c r="Y62" s="3"/>
      <c r="Z62" s="3"/>
    </row>
    <row r="63" ht="15.75" customHeight="1">
      <c r="A63" s="68"/>
      <c r="B63" s="68"/>
      <c r="C63" s="69"/>
      <c r="D63" s="69"/>
      <c r="E63" s="69"/>
      <c r="F63" s="69"/>
      <c r="G63" s="69"/>
      <c r="H63" s="1"/>
      <c r="I63" s="3"/>
      <c r="J63" s="3"/>
      <c r="K63" s="3"/>
      <c r="L63" s="3"/>
      <c r="M63" s="3"/>
      <c r="N63" s="3"/>
      <c r="O63" s="3"/>
      <c r="P63" s="3"/>
      <c r="Q63" s="3"/>
      <c r="R63" s="3"/>
      <c r="S63" s="3"/>
      <c r="T63" s="3"/>
      <c r="U63" s="3"/>
      <c r="V63" s="3"/>
      <c r="W63" s="3"/>
      <c r="X63" s="3"/>
      <c r="Y63" s="3"/>
      <c r="Z63" s="3"/>
    </row>
    <row r="64" ht="15.75" customHeight="1">
      <c r="A64" s="68"/>
      <c r="B64" s="68"/>
      <c r="C64" s="69"/>
      <c r="D64" s="69"/>
      <c r="E64" s="69"/>
      <c r="F64" s="69"/>
      <c r="G64" s="69"/>
      <c r="H64" s="1"/>
      <c r="I64" s="3"/>
      <c r="J64" s="3"/>
      <c r="K64" s="3"/>
      <c r="L64" s="3"/>
      <c r="M64" s="3"/>
      <c r="N64" s="3"/>
      <c r="O64" s="3"/>
      <c r="P64" s="3"/>
      <c r="Q64" s="3"/>
      <c r="R64" s="3"/>
      <c r="S64" s="3"/>
      <c r="T64" s="3"/>
      <c r="U64" s="3"/>
      <c r="V64" s="3"/>
      <c r="W64" s="3"/>
      <c r="X64" s="3"/>
      <c r="Y64" s="3"/>
      <c r="Z64" s="3"/>
    </row>
    <row r="65" ht="15.75" customHeight="1">
      <c r="A65" s="68"/>
      <c r="B65" s="68"/>
      <c r="C65" s="69"/>
      <c r="D65" s="69"/>
      <c r="E65" s="69"/>
      <c r="F65" s="69"/>
      <c r="G65" s="69"/>
      <c r="H65" s="1"/>
      <c r="I65" s="3"/>
      <c r="J65" s="3"/>
      <c r="K65" s="3"/>
      <c r="L65" s="3"/>
      <c r="M65" s="3"/>
      <c r="N65" s="3"/>
      <c r="O65" s="3"/>
      <c r="P65" s="3"/>
      <c r="Q65" s="3"/>
      <c r="R65" s="3"/>
      <c r="S65" s="3"/>
      <c r="T65" s="3"/>
      <c r="U65" s="3"/>
      <c r="V65" s="3"/>
      <c r="W65" s="3"/>
      <c r="X65" s="3"/>
      <c r="Y65" s="3"/>
      <c r="Z65" s="3"/>
    </row>
    <row r="66" ht="15.75" customHeight="1">
      <c r="A66" s="68"/>
      <c r="B66" s="68"/>
      <c r="C66" s="69"/>
      <c r="D66" s="69"/>
      <c r="E66" s="69"/>
      <c r="F66" s="69"/>
      <c r="G66" s="69"/>
      <c r="H66" s="1"/>
      <c r="I66" s="3"/>
      <c r="J66" s="3"/>
      <c r="K66" s="3"/>
      <c r="L66" s="3"/>
      <c r="M66" s="3"/>
      <c r="N66" s="3"/>
      <c r="O66" s="3"/>
      <c r="P66" s="3"/>
      <c r="Q66" s="3"/>
      <c r="R66" s="3"/>
      <c r="S66" s="3"/>
      <c r="T66" s="3"/>
      <c r="U66" s="3"/>
      <c r="V66" s="3"/>
      <c r="W66" s="3"/>
      <c r="X66" s="3"/>
      <c r="Y66" s="3"/>
      <c r="Z66" s="3"/>
    </row>
    <row r="67" ht="15.75" customHeight="1">
      <c r="A67" s="68"/>
      <c r="B67" s="68"/>
      <c r="C67" s="69"/>
      <c r="D67" s="69"/>
      <c r="E67" s="69"/>
      <c r="F67" s="69"/>
      <c r="G67" s="69"/>
      <c r="H67" s="1"/>
      <c r="I67" s="3"/>
      <c r="J67" s="3"/>
      <c r="K67" s="3"/>
      <c r="L67" s="3"/>
      <c r="M67" s="3"/>
      <c r="N67" s="3"/>
      <c r="O67" s="3"/>
      <c r="P67" s="3"/>
      <c r="Q67" s="3"/>
      <c r="R67" s="3"/>
      <c r="S67" s="3"/>
      <c r="T67" s="3"/>
      <c r="U67" s="3"/>
      <c r="V67" s="3"/>
      <c r="W67" s="3"/>
      <c r="X67" s="3"/>
      <c r="Y67" s="3"/>
      <c r="Z67" s="3"/>
    </row>
    <row r="68" ht="15.75" customHeight="1">
      <c r="A68" s="68"/>
      <c r="B68" s="68"/>
      <c r="C68" s="69"/>
      <c r="D68" s="69"/>
      <c r="E68" s="69"/>
      <c r="F68" s="69"/>
      <c r="G68" s="69"/>
      <c r="H68" s="1"/>
      <c r="I68" s="3"/>
      <c r="J68" s="3"/>
      <c r="K68" s="3"/>
      <c r="L68" s="3"/>
      <c r="M68" s="3"/>
      <c r="N68" s="3"/>
      <c r="O68" s="3"/>
      <c r="P68" s="3"/>
      <c r="Q68" s="3"/>
      <c r="R68" s="3"/>
      <c r="S68" s="3"/>
      <c r="T68" s="3"/>
      <c r="U68" s="3"/>
      <c r="V68" s="3"/>
      <c r="W68" s="3"/>
      <c r="X68" s="3"/>
      <c r="Y68" s="3"/>
      <c r="Z68" s="3"/>
    </row>
    <row r="69" ht="15.75" customHeight="1">
      <c r="A69" s="68"/>
      <c r="B69" s="68"/>
      <c r="C69" s="69"/>
      <c r="D69" s="69"/>
      <c r="E69" s="69"/>
      <c r="F69" s="69"/>
      <c r="G69" s="69"/>
      <c r="H69" s="1"/>
      <c r="I69" s="3"/>
      <c r="J69" s="3"/>
      <c r="K69" s="3"/>
      <c r="L69" s="3"/>
      <c r="M69" s="3"/>
      <c r="N69" s="3"/>
      <c r="O69" s="3"/>
      <c r="P69" s="3"/>
      <c r="Q69" s="3"/>
      <c r="R69" s="3"/>
      <c r="S69" s="3"/>
      <c r="T69" s="3"/>
      <c r="U69" s="3"/>
      <c r="V69" s="3"/>
      <c r="W69" s="3"/>
      <c r="X69" s="3"/>
      <c r="Y69" s="3"/>
      <c r="Z69" s="3"/>
    </row>
    <row r="70" ht="15.75" customHeight="1">
      <c r="A70" s="68"/>
      <c r="B70" s="68"/>
      <c r="C70" s="69"/>
      <c r="D70" s="69"/>
      <c r="E70" s="69"/>
      <c r="F70" s="69"/>
      <c r="G70" s="69"/>
      <c r="H70" s="1"/>
      <c r="I70" s="3"/>
      <c r="J70" s="3"/>
      <c r="K70" s="3"/>
      <c r="L70" s="3"/>
      <c r="M70" s="3"/>
      <c r="N70" s="3"/>
      <c r="O70" s="3"/>
      <c r="P70" s="3"/>
      <c r="Q70" s="3"/>
      <c r="R70" s="3"/>
      <c r="S70" s="3"/>
      <c r="T70" s="3"/>
      <c r="U70" s="3"/>
      <c r="V70" s="3"/>
      <c r="W70" s="3"/>
      <c r="X70" s="3"/>
      <c r="Y70" s="3"/>
      <c r="Z70" s="3"/>
    </row>
    <row r="71" ht="15.75" customHeight="1">
      <c r="A71" s="68"/>
      <c r="B71" s="68"/>
      <c r="C71" s="69"/>
      <c r="D71" s="69"/>
      <c r="E71" s="69"/>
      <c r="F71" s="69"/>
      <c r="G71" s="69"/>
      <c r="H71" s="1"/>
      <c r="I71" s="3"/>
      <c r="J71" s="3"/>
      <c r="K71" s="3"/>
      <c r="L71" s="3"/>
      <c r="M71" s="3"/>
      <c r="N71" s="3"/>
      <c r="O71" s="3"/>
      <c r="P71" s="3"/>
      <c r="Q71" s="3"/>
      <c r="R71" s="3"/>
      <c r="S71" s="3"/>
      <c r="T71" s="3"/>
      <c r="U71" s="3"/>
      <c r="V71" s="3"/>
      <c r="W71" s="3"/>
      <c r="X71" s="3"/>
      <c r="Y71" s="3"/>
      <c r="Z71" s="3"/>
    </row>
    <row r="72" ht="15.75" customHeight="1">
      <c r="A72" s="68"/>
      <c r="B72" s="68"/>
      <c r="C72" s="69"/>
      <c r="D72" s="69"/>
      <c r="E72" s="69"/>
      <c r="F72" s="69"/>
      <c r="G72" s="69"/>
      <c r="H72" s="1"/>
      <c r="I72" s="3"/>
      <c r="J72" s="3"/>
      <c r="K72" s="3"/>
      <c r="L72" s="3"/>
      <c r="M72" s="3"/>
      <c r="N72" s="3"/>
      <c r="O72" s="3"/>
      <c r="P72" s="3"/>
      <c r="Q72" s="3"/>
      <c r="R72" s="3"/>
      <c r="S72" s="3"/>
      <c r="T72" s="3"/>
      <c r="U72" s="3"/>
      <c r="V72" s="3"/>
      <c r="W72" s="3"/>
      <c r="X72" s="3"/>
      <c r="Y72" s="3"/>
      <c r="Z72" s="3"/>
    </row>
    <row r="73" ht="15.75" customHeight="1">
      <c r="A73" s="68"/>
      <c r="B73" s="68"/>
      <c r="C73" s="69"/>
      <c r="D73" s="69"/>
      <c r="E73" s="69"/>
      <c r="F73" s="69"/>
      <c r="G73" s="69"/>
      <c r="H73" s="1"/>
      <c r="I73" s="3"/>
      <c r="J73" s="3"/>
      <c r="K73" s="3"/>
      <c r="L73" s="3"/>
      <c r="M73" s="3"/>
      <c r="N73" s="3"/>
      <c r="O73" s="3"/>
      <c r="P73" s="3"/>
      <c r="Q73" s="3"/>
      <c r="R73" s="3"/>
      <c r="S73" s="3"/>
      <c r="T73" s="3"/>
      <c r="U73" s="3"/>
      <c r="V73" s="3"/>
      <c r="W73" s="3"/>
      <c r="X73" s="3"/>
      <c r="Y73" s="3"/>
      <c r="Z73" s="3"/>
    </row>
    <row r="74" ht="15.75" customHeight="1">
      <c r="A74" s="68"/>
      <c r="B74" s="68"/>
      <c r="C74" s="69"/>
      <c r="D74" s="69"/>
      <c r="E74" s="69"/>
      <c r="F74" s="69"/>
      <c r="G74" s="69"/>
      <c r="H74" s="1"/>
      <c r="I74" s="3"/>
      <c r="J74" s="3"/>
      <c r="K74" s="3"/>
      <c r="L74" s="3"/>
      <c r="M74" s="3"/>
      <c r="N74" s="3"/>
      <c r="O74" s="3"/>
      <c r="P74" s="3"/>
      <c r="Q74" s="3"/>
      <c r="R74" s="3"/>
      <c r="S74" s="3"/>
      <c r="T74" s="3"/>
      <c r="U74" s="3"/>
      <c r="V74" s="3"/>
      <c r="W74" s="3"/>
      <c r="X74" s="3"/>
      <c r="Y74" s="3"/>
      <c r="Z74" s="3"/>
    </row>
    <row r="75" ht="15.75" customHeight="1">
      <c r="A75" s="68"/>
      <c r="B75" s="68"/>
      <c r="C75" s="69"/>
      <c r="D75" s="69"/>
      <c r="E75" s="69"/>
      <c r="F75" s="69"/>
      <c r="G75" s="69"/>
      <c r="H75" s="1"/>
      <c r="I75" s="3"/>
      <c r="J75" s="3"/>
      <c r="K75" s="3"/>
      <c r="L75" s="3"/>
      <c r="M75" s="3"/>
      <c r="N75" s="3"/>
      <c r="O75" s="3"/>
      <c r="P75" s="3"/>
      <c r="Q75" s="3"/>
      <c r="R75" s="3"/>
      <c r="S75" s="3"/>
      <c r="T75" s="3"/>
      <c r="U75" s="3"/>
      <c r="V75" s="3"/>
      <c r="W75" s="3"/>
      <c r="X75" s="3"/>
      <c r="Y75" s="3"/>
      <c r="Z75" s="3"/>
    </row>
    <row r="76" ht="15.75" customHeight="1">
      <c r="A76" s="68"/>
      <c r="B76" s="68"/>
      <c r="C76" s="69"/>
      <c r="D76" s="69"/>
      <c r="E76" s="69"/>
      <c r="F76" s="69"/>
      <c r="G76" s="69"/>
      <c r="H76" s="1"/>
      <c r="I76" s="3"/>
      <c r="J76" s="3"/>
      <c r="K76" s="3"/>
      <c r="L76" s="3"/>
      <c r="M76" s="3"/>
      <c r="N76" s="3"/>
      <c r="O76" s="3"/>
      <c r="P76" s="3"/>
      <c r="Q76" s="3"/>
      <c r="R76" s="3"/>
      <c r="S76" s="3"/>
      <c r="T76" s="3"/>
      <c r="U76" s="3"/>
      <c r="V76" s="3"/>
      <c r="W76" s="3"/>
      <c r="X76" s="3"/>
      <c r="Y76" s="3"/>
      <c r="Z76" s="3"/>
    </row>
    <row r="77" ht="15.75" customHeight="1">
      <c r="A77" s="68"/>
      <c r="B77" s="68"/>
      <c r="C77" s="69"/>
      <c r="D77" s="69"/>
      <c r="E77" s="69"/>
      <c r="F77" s="69"/>
      <c r="G77" s="69"/>
      <c r="H77" s="1"/>
      <c r="I77" s="3"/>
      <c r="J77" s="3"/>
      <c r="K77" s="3"/>
      <c r="L77" s="3"/>
      <c r="M77" s="3"/>
      <c r="N77" s="3"/>
      <c r="O77" s="3"/>
      <c r="P77" s="3"/>
      <c r="Q77" s="3"/>
      <c r="R77" s="3"/>
      <c r="S77" s="3"/>
      <c r="T77" s="3"/>
      <c r="U77" s="3"/>
      <c r="V77" s="3"/>
      <c r="W77" s="3"/>
      <c r="X77" s="3"/>
      <c r="Y77" s="3"/>
      <c r="Z77" s="3"/>
    </row>
    <row r="78" ht="15.75" customHeight="1">
      <c r="A78" s="68"/>
      <c r="B78" s="68"/>
      <c r="C78" s="69"/>
      <c r="D78" s="69"/>
      <c r="E78" s="69"/>
      <c r="F78" s="69"/>
      <c r="G78" s="69"/>
      <c r="H78" s="1"/>
      <c r="I78" s="3"/>
      <c r="J78" s="3"/>
      <c r="K78" s="3"/>
      <c r="L78" s="3"/>
      <c r="M78" s="3"/>
      <c r="N78" s="3"/>
      <c r="O78" s="3"/>
      <c r="P78" s="3"/>
      <c r="Q78" s="3"/>
      <c r="R78" s="3"/>
      <c r="S78" s="3"/>
      <c r="T78" s="3"/>
      <c r="U78" s="3"/>
      <c r="V78" s="3"/>
      <c r="W78" s="3"/>
      <c r="X78" s="3"/>
      <c r="Y78" s="3"/>
      <c r="Z78" s="3"/>
    </row>
    <row r="79" ht="15.75" customHeight="1">
      <c r="A79" s="68"/>
      <c r="B79" s="68"/>
      <c r="C79" s="69"/>
      <c r="D79" s="69"/>
      <c r="E79" s="69"/>
      <c r="F79" s="69"/>
      <c r="G79" s="69"/>
      <c r="H79" s="1"/>
      <c r="I79" s="3"/>
      <c r="J79" s="3"/>
      <c r="K79" s="3"/>
      <c r="L79" s="3"/>
      <c r="M79" s="3"/>
      <c r="N79" s="3"/>
      <c r="O79" s="3"/>
      <c r="P79" s="3"/>
      <c r="Q79" s="3"/>
      <c r="R79" s="3"/>
      <c r="S79" s="3"/>
      <c r="T79" s="3"/>
      <c r="U79" s="3"/>
      <c r="V79" s="3"/>
      <c r="W79" s="3"/>
      <c r="X79" s="3"/>
      <c r="Y79" s="3"/>
      <c r="Z79" s="3"/>
    </row>
    <row r="80" ht="15.75" customHeight="1">
      <c r="A80" s="68"/>
      <c r="B80" s="68"/>
      <c r="C80" s="69"/>
      <c r="D80" s="69"/>
      <c r="E80" s="69"/>
      <c r="F80" s="69"/>
      <c r="G80" s="69"/>
      <c r="H80" s="1"/>
      <c r="I80" s="3"/>
      <c r="J80" s="3"/>
      <c r="K80" s="3"/>
      <c r="L80" s="3"/>
      <c r="M80" s="3"/>
      <c r="N80" s="3"/>
      <c r="O80" s="3"/>
      <c r="P80" s="3"/>
      <c r="Q80" s="3"/>
      <c r="R80" s="3"/>
      <c r="S80" s="3"/>
      <c r="T80" s="3"/>
      <c r="U80" s="3"/>
      <c r="V80" s="3"/>
      <c r="W80" s="3"/>
      <c r="X80" s="3"/>
      <c r="Y80" s="3"/>
      <c r="Z80" s="3"/>
    </row>
    <row r="81" ht="15.75" customHeight="1">
      <c r="A81" s="68"/>
      <c r="B81" s="68"/>
      <c r="C81" s="69"/>
      <c r="D81" s="69"/>
      <c r="E81" s="69"/>
      <c r="F81" s="69"/>
      <c r="G81" s="69"/>
      <c r="H81" s="1"/>
      <c r="I81" s="3"/>
      <c r="J81" s="3"/>
      <c r="K81" s="3"/>
      <c r="L81" s="3"/>
      <c r="M81" s="3"/>
      <c r="N81" s="3"/>
      <c r="O81" s="3"/>
      <c r="P81" s="3"/>
      <c r="Q81" s="3"/>
      <c r="R81" s="3"/>
      <c r="S81" s="3"/>
      <c r="T81" s="3"/>
      <c r="U81" s="3"/>
      <c r="V81" s="3"/>
      <c r="W81" s="3"/>
      <c r="X81" s="3"/>
      <c r="Y81" s="3"/>
      <c r="Z81" s="3"/>
    </row>
    <row r="82" ht="15.75" customHeight="1">
      <c r="A82" s="68"/>
      <c r="B82" s="68"/>
      <c r="C82" s="69"/>
      <c r="D82" s="69"/>
      <c r="E82" s="69"/>
      <c r="F82" s="69"/>
      <c r="G82" s="69"/>
      <c r="H82" s="1"/>
      <c r="I82" s="3"/>
      <c r="J82" s="3"/>
      <c r="K82" s="3"/>
      <c r="L82" s="3"/>
      <c r="M82" s="3"/>
      <c r="N82" s="3"/>
      <c r="O82" s="3"/>
      <c r="P82" s="3"/>
      <c r="Q82" s="3"/>
      <c r="R82" s="3"/>
      <c r="S82" s="3"/>
      <c r="T82" s="3"/>
      <c r="U82" s="3"/>
      <c r="V82" s="3"/>
      <c r="W82" s="3"/>
      <c r="X82" s="3"/>
      <c r="Y82" s="3"/>
      <c r="Z82" s="3"/>
    </row>
    <row r="83" ht="15.75" customHeight="1">
      <c r="A83" s="68"/>
      <c r="B83" s="68"/>
      <c r="C83" s="69"/>
      <c r="D83" s="69"/>
      <c r="E83" s="69"/>
      <c r="F83" s="69"/>
      <c r="G83" s="69"/>
      <c r="H83" s="1"/>
      <c r="I83" s="3"/>
      <c r="J83" s="3"/>
      <c r="K83" s="3"/>
      <c r="L83" s="3"/>
      <c r="M83" s="3"/>
      <c r="N83" s="3"/>
      <c r="O83" s="3"/>
      <c r="P83" s="3"/>
      <c r="Q83" s="3"/>
      <c r="R83" s="3"/>
      <c r="S83" s="3"/>
      <c r="T83" s="3"/>
      <c r="U83" s="3"/>
      <c r="V83" s="3"/>
      <c r="W83" s="3"/>
      <c r="X83" s="3"/>
      <c r="Y83" s="3"/>
      <c r="Z83" s="3"/>
    </row>
    <row r="84" ht="15.75" customHeight="1">
      <c r="A84" s="68"/>
      <c r="B84" s="68"/>
      <c r="C84" s="69"/>
      <c r="D84" s="69"/>
      <c r="E84" s="69"/>
      <c r="F84" s="69"/>
      <c r="G84" s="69"/>
      <c r="H84" s="1"/>
      <c r="I84" s="3"/>
      <c r="J84" s="3"/>
      <c r="K84" s="3"/>
      <c r="L84" s="3"/>
      <c r="M84" s="3"/>
      <c r="N84" s="3"/>
      <c r="O84" s="3"/>
      <c r="P84" s="3"/>
      <c r="Q84" s="3"/>
      <c r="R84" s="3"/>
      <c r="S84" s="3"/>
      <c r="T84" s="3"/>
      <c r="U84" s="3"/>
      <c r="V84" s="3"/>
      <c r="W84" s="3"/>
      <c r="X84" s="3"/>
      <c r="Y84" s="3"/>
      <c r="Z84" s="3"/>
    </row>
    <row r="85" ht="15.75" customHeight="1">
      <c r="A85" s="68"/>
      <c r="B85" s="68"/>
      <c r="C85" s="69"/>
      <c r="D85" s="69"/>
      <c r="E85" s="69"/>
      <c r="F85" s="69"/>
      <c r="G85" s="69"/>
      <c r="H85" s="1"/>
      <c r="I85" s="3"/>
      <c r="J85" s="3"/>
      <c r="K85" s="3"/>
      <c r="L85" s="3"/>
      <c r="M85" s="3"/>
      <c r="N85" s="3"/>
      <c r="O85" s="3"/>
      <c r="P85" s="3"/>
      <c r="Q85" s="3"/>
      <c r="R85" s="3"/>
      <c r="S85" s="3"/>
      <c r="T85" s="3"/>
      <c r="U85" s="3"/>
      <c r="V85" s="3"/>
      <c r="W85" s="3"/>
      <c r="X85" s="3"/>
      <c r="Y85" s="3"/>
      <c r="Z85" s="3"/>
    </row>
    <row r="86" ht="15.75" customHeight="1">
      <c r="A86" s="68"/>
      <c r="B86" s="68"/>
      <c r="C86" s="69"/>
      <c r="D86" s="69"/>
      <c r="E86" s="69"/>
      <c r="F86" s="69"/>
      <c r="G86" s="69"/>
      <c r="H86" s="1"/>
      <c r="I86" s="3"/>
      <c r="J86" s="3"/>
      <c r="K86" s="3"/>
      <c r="L86" s="3"/>
      <c r="M86" s="3"/>
      <c r="N86" s="3"/>
      <c r="O86" s="3"/>
      <c r="P86" s="3"/>
      <c r="Q86" s="3"/>
      <c r="R86" s="3"/>
      <c r="S86" s="3"/>
      <c r="T86" s="3"/>
      <c r="U86" s="3"/>
      <c r="V86" s="3"/>
      <c r="W86" s="3"/>
      <c r="X86" s="3"/>
      <c r="Y86" s="3"/>
      <c r="Z86" s="3"/>
    </row>
    <row r="87" ht="15.75" customHeight="1">
      <c r="A87" s="68"/>
      <c r="B87" s="68"/>
      <c r="C87" s="69"/>
      <c r="D87" s="69"/>
      <c r="E87" s="69"/>
      <c r="F87" s="69"/>
      <c r="G87" s="69"/>
      <c r="H87" s="1"/>
      <c r="I87" s="3"/>
      <c r="J87" s="3"/>
      <c r="K87" s="3"/>
      <c r="L87" s="3"/>
      <c r="M87" s="3"/>
      <c r="N87" s="3"/>
      <c r="O87" s="3"/>
      <c r="P87" s="3"/>
      <c r="Q87" s="3"/>
      <c r="R87" s="3"/>
      <c r="S87" s="3"/>
      <c r="T87" s="3"/>
      <c r="U87" s="3"/>
      <c r="V87" s="3"/>
      <c r="W87" s="3"/>
      <c r="X87" s="3"/>
      <c r="Y87" s="3"/>
      <c r="Z87" s="3"/>
    </row>
    <row r="88" ht="15.75" customHeight="1">
      <c r="A88" s="68"/>
      <c r="B88" s="68"/>
      <c r="C88" s="69"/>
      <c r="D88" s="69"/>
      <c r="E88" s="69"/>
      <c r="F88" s="69"/>
      <c r="G88" s="69"/>
      <c r="H88" s="1"/>
      <c r="I88" s="3"/>
      <c r="J88" s="3"/>
      <c r="K88" s="3"/>
      <c r="L88" s="3"/>
      <c r="M88" s="3"/>
      <c r="N88" s="3"/>
      <c r="O88" s="3"/>
      <c r="P88" s="3"/>
      <c r="Q88" s="3"/>
      <c r="R88" s="3"/>
      <c r="S88" s="3"/>
      <c r="T88" s="3"/>
      <c r="U88" s="3"/>
      <c r="V88" s="3"/>
      <c r="W88" s="3"/>
      <c r="X88" s="3"/>
      <c r="Y88" s="3"/>
      <c r="Z88" s="3"/>
    </row>
    <row r="89" ht="15.75" customHeight="1">
      <c r="A89" s="68"/>
      <c r="B89" s="68"/>
      <c r="C89" s="69"/>
      <c r="D89" s="69"/>
      <c r="E89" s="69"/>
      <c r="F89" s="69"/>
      <c r="G89" s="69"/>
      <c r="H89" s="1"/>
      <c r="I89" s="3"/>
      <c r="J89" s="3"/>
      <c r="K89" s="3"/>
      <c r="L89" s="3"/>
      <c r="M89" s="3"/>
      <c r="N89" s="3"/>
      <c r="O89" s="3"/>
      <c r="P89" s="3"/>
      <c r="Q89" s="3"/>
      <c r="R89" s="3"/>
      <c r="S89" s="3"/>
      <c r="T89" s="3"/>
      <c r="U89" s="3"/>
      <c r="V89" s="3"/>
      <c r="W89" s="3"/>
      <c r="X89" s="3"/>
      <c r="Y89" s="3"/>
      <c r="Z89" s="3"/>
    </row>
    <row r="90" ht="15.75" customHeight="1">
      <c r="A90" s="68"/>
      <c r="B90" s="68"/>
      <c r="C90" s="69"/>
      <c r="D90" s="69"/>
      <c r="E90" s="69"/>
      <c r="F90" s="69"/>
      <c r="G90" s="69"/>
      <c r="H90" s="1"/>
      <c r="I90" s="3"/>
      <c r="J90" s="3"/>
      <c r="K90" s="3"/>
      <c r="L90" s="3"/>
      <c r="M90" s="3"/>
      <c r="N90" s="3"/>
      <c r="O90" s="3"/>
      <c r="P90" s="3"/>
      <c r="Q90" s="3"/>
      <c r="R90" s="3"/>
      <c r="S90" s="3"/>
      <c r="T90" s="3"/>
      <c r="U90" s="3"/>
      <c r="V90" s="3"/>
      <c r="W90" s="3"/>
      <c r="X90" s="3"/>
      <c r="Y90" s="3"/>
      <c r="Z90" s="3"/>
    </row>
    <row r="91" ht="15.75" customHeight="1">
      <c r="A91" s="68"/>
      <c r="B91" s="68"/>
      <c r="C91" s="69"/>
      <c r="D91" s="69"/>
      <c r="E91" s="69"/>
      <c r="F91" s="69"/>
      <c r="G91" s="69"/>
      <c r="H91" s="1"/>
      <c r="I91" s="3"/>
      <c r="J91" s="3"/>
      <c r="K91" s="3"/>
      <c r="L91" s="3"/>
      <c r="M91" s="3"/>
      <c r="N91" s="3"/>
      <c r="O91" s="3"/>
      <c r="P91" s="3"/>
      <c r="Q91" s="3"/>
      <c r="R91" s="3"/>
      <c r="S91" s="3"/>
      <c r="T91" s="3"/>
      <c r="U91" s="3"/>
      <c r="V91" s="3"/>
      <c r="W91" s="3"/>
      <c r="X91" s="3"/>
      <c r="Y91" s="3"/>
      <c r="Z91" s="3"/>
    </row>
    <row r="92" ht="15.75" customHeight="1">
      <c r="A92" s="68"/>
      <c r="B92" s="68"/>
      <c r="C92" s="69"/>
      <c r="D92" s="69"/>
      <c r="E92" s="69"/>
      <c r="F92" s="69"/>
      <c r="G92" s="69"/>
      <c r="H92" s="1"/>
      <c r="I92" s="3"/>
      <c r="J92" s="3"/>
      <c r="K92" s="3"/>
      <c r="L92" s="3"/>
      <c r="M92" s="3"/>
      <c r="N92" s="3"/>
      <c r="O92" s="3"/>
      <c r="P92" s="3"/>
      <c r="Q92" s="3"/>
      <c r="R92" s="3"/>
      <c r="S92" s="3"/>
      <c r="T92" s="3"/>
      <c r="U92" s="3"/>
      <c r="V92" s="3"/>
      <c r="W92" s="3"/>
      <c r="X92" s="3"/>
      <c r="Y92" s="3"/>
      <c r="Z92" s="3"/>
    </row>
    <row r="93" ht="15.75" customHeight="1">
      <c r="A93" s="68"/>
      <c r="B93" s="68"/>
      <c r="C93" s="69"/>
      <c r="D93" s="69"/>
      <c r="E93" s="69"/>
      <c r="F93" s="69"/>
      <c r="G93" s="69"/>
      <c r="H93" s="1"/>
      <c r="I93" s="3"/>
      <c r="J93" s="3"/>
      <c r="K93" s="3"/>
      <c r="L93" s="3"/>
      <c r="M93" s="3"/>
      <c r="N93" s="3"/>
      <c r="O93" s="3"/>
      <c r="P93" s="3"/>
      <c r="Q93" s="3"/>
      <c r="R93" s="3"/>
      <c r="S93" s="3"/>
      <c r="T93" s="3"/>
      <c r="U93" s="3"/>
      <c r="V93" s="3"/>
      <c r="W93" s="3"/>
      <c r="X93" s="3"/>
      <c r="Y93" s="3"/>
      <c r="Z93" s="3"/>
    </row>
    <row r="94" ht="15.75" customHeight="1">
      <c r="A94" s="68"/>
      <c r="B94" s="68"/>
      <c r="C94" s="69"/>
      <c r="D94" s="69"/>
      <c r="E94" s="69"/>
      <c r="F94" s="69"/>
      <c r="G94" s="69"/>
      <c r="H94" s="1"/>
      <c r="I94" s="3"/>
      <c r="J94" s="3"/>
      <c r="K94" s="3"/>
      <c r="L94" s="3"/>
      <c r="M94" s="3"/>
      <c r="N94" s="3"/>
      <c r="O94" s="3"/>
      <c r="P94" s="3"/>
      <c r="Q94" s="3"/>
      <c r="R94" s="3"/>
      <c r="S94" s="3"/>
      <c r="T94" s="3"/>
      <c r="U94" s="3"/>
      <c r="V94" s="3"/>
      <c r="W94" s="3"/>
      <c r="X94" s="3"/>
      <c r="Y94" s="3"/>
      <c r="Z94" s="3"/>
    </row>
    <row r="95" ht="15.75" customHeight="1">
      <c r="A95" s="68"/>
      <c r="B95" s="68"/>
      <c r="C95" s="69"/>
      <c r="D95" s="69"/>
      <c r="E95" s="69"/>
      <c r="F95" s="69"/>
      <c r="G95" s="69"/>
      <c r="H95" s="1"/>
      <c r="I95" s="3"/>
      <c r="J95" s="3"/>
      <c r="K95" s="3"/>
      <c r="L95" s="3"/>
      <c r="M95" s="3"/>
      <c r="N95" s="3"/>
      <c r="O95" s="3"/>
      <c r="P95" s="3"/>
      <c r="Q95" s="3"/>
      <c r="R95" s="3"/>
      <c r="S95" s="3"/>
      <c r="T95" s="3"/>
      <c r="U95" s="3"/>
      <c r="V95" s="3"/>
      <c r="W95" s="3"/>
      <c r="X95" s="3"/>
      <c r="Y95" s="3"/>
      <c r="Z95" s="3"/>
    </row>
    <row r="96" ht="15.75" customHeight="1">
      <c r="A96" s="68"/>
      <c r="B96" s="68"/>
      <c r="C96" s="69"/>
      <c r="D96" s="69"/>
      <c r="E96" s="69"/>
      <c r="F96" s="69"/>
      <c r="G96" s="69"/>
      <c r="H96" s="1"/>
      <c r="I96" s="3"/>
      <c r="J96" s="3"/>
      <c r="K96" s="3"/>
      <c r="L96" s="3"/>
      <c r="M96" s="3"/>
      <c r="N96" s="3"/>
      <c r="O96" s="3"/>
      <c r="P96" s="3"/>
      <c r="Q96" s="3"/>
      <c r="R96" s="3"/>
      <c r="S96" s="3"/>
      <c r="T96" s="3"/>
      <c r="U96" s="3"/>
      <c r="V96" s="3"/>
      <c r="W96" s="3"/>
      <c r="X96" s="3"/>
      <c r="Y96" s="3"/>
      <c r="Z96" s="3"/>
    </row>
    <row r="97" ht="15.75" customHeight="1">
      <c r="A97" s="68"/>
      <c r="B97" s="68"/>
      <c r="C97" s="69"/>
      <c r="D97" s="69"/>
      <c r="E97" s="69"/>
      <c r="F97" s="69"/>
      <c r="G97" s="69"/>
      <c r="H97" s="1"/>
      <c r="I97" s="3"/>
      <c r="J97" s="3"/>
      <c r="K97" s="3"/>
      <c r="L97" s="3"/>
      <c r="M97" s="3"/>
      <c r="N97" s="3"/>
      <c r="O97" s="3"/>
      <c r="P97" s="3"/>
      <c r="Q97" s="3"/>
      <c r="R97" s="3"/>
      <c r="S97" s="3"/>
      <c r="T97" s="3"/>
      <c r="U97" s="3"/>
      <c r="V97" s="3"/>
      <c r="W97" s="3"/>
      <c r="X97" s="3"/>
      <c r="Y97" s="3"/>
      <c r="Z97" s="3"/>
    </row>
    <row r="98" ht="15.75" customHeight="1">
      <c r="A98" s="68"/>
      <c r="B98" s="68"/>
      <c r="C98" s="69"/>
      <c r="D98" s="69"/>
      <c r="E98" s="69"/>
      <c r="F98" s="69"/>
      <c r="G98" s="69"/>
      <c r="H98" s="1"/>
      <c r="I98" s="3"/>
      <c r="J98" s="3"/>
      <c r="K98" s="3"/>
      <c r="L98" s="3"/>
      <c r="M98" s="3"/>
      <c r="N98" s="3"/>
      <c r="O98" s="3"/>
      <c r="P98" s="3"/>
      <c r="Q98" s="3"/>
      <c r="R98" s="3"/>
      <c r="S98" s="3"/>
      <c r="T98" s="3"/>
      <c r="U98" s="3"/>
      <c r="V98" s="3"/>
      <c r="W98" s="3"/>
      <c r="X98" s="3"/>
      <c r="Y98" s="3"/>
      <c r="Z98" s="3"/>
    </row>
    <row r="99" ht="15.75" customHeight="1">
      <c r="A99" s="68"/>
      <c r="B99" s="68"/>
      <c r="C99" s="69"/>
      <c r="D99" s="69"/>
      <c r="E99" s="69"/>
      <c r="F99" s="69"/>
      <c r="G99" s="69"/>
      <c r="H99" s="1"/>
      <c r="I99" s="3"/>
      <c r="J99" s="3"/>
      <c r="K99" s="3"/>
      <c r="L99" s="3"/>
      <c r="M99" s="3"/>
      <c r="N99" s="3"/>
      <c r="O99" s="3"/>
      <c r="P99" s="3"/>
      <c r="Q99" s="3"/>
      <c r="R99" s="3"/>
      <c r="S99" s="3"/>
      <c r="T99" s="3"/>
      <c r="U99" s="3"/>
      <c r="V99" s="3"/>
      <c r="W99" s="3"/>
      <c r="X99" s="3"/>
      <c r="Y99" s="3"/>
      <c r="Z99" s="3"/>
    </row>
    <row r="100" ht="15.75" customHeight="1">
      <c r="A100" s="68"/>
      <c r="B100" s="68"/>
      <c r="C100" s="69"/>
      <c r="D100" s="69"/>
      <c r="E100" s="69"/>
      <c r="F100" s="69"/>
      <c r="G100" s="69"/>
      <c r="H100" s="1"/>
      <c r="I100" s="3"/>
      <c r="J100" s="3"/>
      <c r="K100" s="3"/>
      <c r="L100" s="3"/>
      <c r="M100" s="3"/>
      <c r="N100" s="3"/>
      <c r="O100" s="3"/>
      <c r="P100" s="3"/>
      <c r="Q100" s="3"/>
      <c r="R100" s="3"/>
      <c r="S100" s="3"/>
      <c r="T100" s="3"/>
      <c r="U100" s="3"/>
      <c r="V100" s="3"/>
      <c r="W100" s="3"/>
      <c r="X100" s="3"/>
      <c r="Y100" s="3"/>
      <c r="Z100" s="3"/>
    </row>
    <row r="101" ht="15.75" customHeight="1">
      <c r="A101" s="68"/>
      <c r="B101" s="68"/>
      <c r="C101" s="69"/>
      <c r="D101" s="69"/>
      <c r="E101" s="69"/>
      <c r="F101" s="69"/>
      <c r="G101" s="69"/>
      <c r="H101" s="1"/>
      <c r="I101" s="3"/>
      <c r="J101" s="3"/>
      <c r="K101" s="3"/>
      <c r="L101" s="3"/>
      <c r="M101" s="3"/>
      <c r="N101" s="3"/>
      <c r="O101" s="3"/>
      <c r="P101" s="3"/>
      <c r="Q101" s="3"/>
      <c r="R101" s="3"/>
      <c r="S101" s="3"/>
      <c r="T101" s="3"/>
      <c r="U101" s="3"/>
      <c r="V101" s="3"/>
      <c r="W101" s="3"/>
      <c r="X101" s="3"/>
      <c r="Y101" s="3"/>
      <c r="Z101" s="3"/>
    </row>
    <row r="102" ht="15.75" customHeight="1">
      <c r="A102" s="68"/>
      <c r="B102" s="68"/>
      <c r="C102" s="69"/>
      <c r="D102" s="69"/>
      <c r="E102" s="69"/>
      <c r="F102" s="69"/>
      <c r="G102" s="69"/>
      <c r="H102" s="1"/>
      <c r="I102" s="3"/>
      <c r="J102" s="3"/>
      <c r="K102" s="3"/>
      <c r="L102" s="3"/>
      <c r="M102" s="3"/>
      <c r="N102" s="3"/>
      <c r="O102" s="3"/>
      <c r="P102" s="3"/>
      <c r="Q102" s="3"/>
      <c r="R102" s="3"/>
      <c r="S102" s="3"/>
      <c r="T102" s="3"/>
      <c r="U102" s="3"/>
      <c r="V102" s="3"/>
      <c r="W102" s="3"/>
      <c r="X102" s="3"/>
      <c r="Y102" s="3"/>
      <c r="Z102" s="3"/>
    </row>
    <row r="103" ht="15.75" customHeight="1">
      <c r="A103" s="68"/>
      <c r="B103" s="68"/>
      <c r="C103" s="69"/>
      <c r="D103" s="69"/>
      <c r="E103" s="69"/>
      <c r="F103" s="69"/>
      <c r="G103" s="69"/>
      <c r="H103" s="1"/>
      <c r="I103" s="3"/>
      <c r="J103" s="3"/>
      <c r="K103" s="3"/>
      <c r="L103" s="3"/>
      <c r="M103" s="3"/>
      <c r="N103" s="3"/>
      <c r="O103" s="3"/>
      <c r="P103" s="3"/>
      <c r="Q103" s="3"/>
      <c r="R103" s="3"/>
      <c r="S103" s="3"/>
      <c r="T103" s="3"/>
      <c r="U103" s="3"/>
      <c r="V103" s="3"/>
      <c r="W103" s="3"/>
      <c r="X103" s="3"/>
      <c r="Y103" s="3"/>
      <c r="Z103" s="3"/>
    </row>
    <row r="104" ht="15.75" customHeight="1">
      <c r="A104" s="68"/>
      <c r="B104" s="68"/>
      <c r="C104" s="69"/>
      <c r="D104" s="69"/>
      <c r="E104" s="69"/>
      <c r="F104" s="69"/>
      <c r="G104" s="69"/>
      <c r="H104" s="1"/>
      <c r="I104" s="3"/>
      <c r="J104" s="3"/>
      <c r="K104" s="3"/>
      <c r="L104" s="3"/>
      <c r="M104" s="3"/>
      <c r="N104" s="3"/>
      <c r="O104" s="3"/>
      <c r="P104" s="3"/>
      <c r="Q104" s="3"/>
      <c r="R104" s="3"/>
      <c r="S104" s="3"/>
      <c r="T104" s="3"/>
      <c r="U104" s="3"/>
      <c r="V104" s="3"/>
      <c r="W104" s="3"/>
      <c r="X104" s="3"/>
      <c r="Y104" s="3"/>
      <c r="Z104" s="3"/>
    </row>
    <row r="105" ht="15.75" customHeight="1">
      <c r="A105" s="68"/>
      <c r="B105" s="68"/>
      <c r="C105" s="69"/>
      <c r="D105" s="69"/>
      <c r="E105" s="69"/>
      <c r="F105" s="69"/>
      <c r="G105" s="69"/>
      <c r="H105" s="1"/>
      <c r="I105" s="3"/>
      <c r="J105" s="3"/>
      <c r="K105" s="3"/>
      <c r="L105" s="3"/>
      <c r="M105" s="3"/>
      <c r="N105" s="3"/>
      <c r="O105" s="3"/>
      <c r="P105" s="3"/>
      <c r="Q105" s="3"/>
      <c r="R105" s="3"/>
      <c r="S105" s="3"/>
      <c r="T105" s="3"/>
      <c r="U105" s="3"/>
      <c r="V105" s="3"/>
      <c r="W105" s="3"/>
      <c r="X105" s="3"/>
      <c r="Y105" s="3"/>
      <c r="Z105" s="3"/>
    </row>
    <row r="106" ht="15.75" customHeight="1">
      <c r="A106" s="68"/>
      <c r="B106" s="68"/>
      <c r="C106" s="69"/>
      <c r="D106" s="69"/>
      <c r="E106" s="69"/>
      <c r="F106" s="69"/>
      <c r="G106" s="69"/>
      <c r="H106" s="1"/>
      <c r="I106" s="3"/>
      <c r="J106" s="3"/>
      <c r="K106" s="3"/>
      <c r="L106" s="3"/>
      <c r="M106" s="3"/>
      <c r="N106" s="3"/>
      <c r="O106" s="3"/>
      <c r="P106" s="3"/>
      <c r="Q106" s="3"/>
      <c r="R106" s="3"/>
      <c r="S106" s="3"/>
      <c r="T106" s="3"/>
      <c r="U106" s="3"/>
      <c r="V106" s="3"/>
      <c r="W106" s="3"/>
      <c r="X106" s="3"/>
      <c r="Y106" s="3"/>
      <c r="Z106" s="3"/>
    </row>
    <row r="107" ht="15.75" customHeight="1">
      <c r="A107" s="68"/>
      <c r="B107" s="68"/>
      <c r="C107" s="69"/>
      <c r="D107" s="69"/>
      <c r="E107" s="69"/>
      <c r="F107" s="69"/>
      <c r="G107" s="69"/>
      <c r="H107" s="1"/>
      <c r="I107" s="3"/>
      <c r="J107" s="3"/>
      <c r="K107" s="3"/>
      <c r="L107" s="3"/>
      <c r="M107" s="3"/>
      <c r="N107" s="3"/>
      <c r="O107" s="3"/>
      <c r="P107" s="3"/>
      <c r="Q107" s="3"/>
      <c r="R107" s="3"/>
      <c r="S107" s="3"/>
      <c r="T107" s="3"/>
      <c r="U107" s="3"/>
      <c r="V107" s="3"/>
      <c r="W107" s="3"/>
      <c r="X107" s="3"/>
      <c r="Y107" s="3"/>
      <c r="Z107" s="3"/>
    </row>
    <row r="108" ht="15.75" customHeight="1">
      <c r="A108" s="68"/>
      <c r="B108" s="68"/>
      <c r="C108" s="69"/>
      <c r="D108" s="69"/>
      <c r="E108" s="69"/>
      <c r="F108" s="69"/>
      <c r="G108" s="69"/>
      <c r="H108" s="1"/>
      <c r="I108" s="3"/>
      <c r="J108" s="3"/>
      <c r="K108" s="3"/>
      <c r="L108" s="3"/>
      <c r="M108" s="3"/>
      <c r="N108" s="3"/>
      <c r="O108" s="3"/>
      <c r="P108" s="3"/>
      <c r="Q108" s="3"/>
      <c r="R108" s="3"/>
      <c r="S108" s="3"/>
      <c r="T108" s="3"/>
      <c r="U108" s="3"/>
      <c r="V108" s="3"/>
      <c r="W108" s="3"/>
      <c r="X108" s="3"/>
      <c r="Y108" s="3"/>
      <c r="Z108" s="3"/>
    </row>
    <row r="109" ht="15.75" customHeight="1">
      <c r="A109" s="68"/>
      <c r="B109" s="68"/>
      <c r="C109" s="69"/>
      <c r="D109" s="69"/>
      <c r="E109" s="69"/>
      <c r="F109" s="69"/>
      <c r="G109" s="69"/>
      <c r="H109" s="1"/>
      <c r="I109" s="3"/>
      <c r="J109" s="3"/>
      <c r="K109" s="3"/>
      <c r="L109" s="3"/>
      <c r="M109" s="3"/>
      <c r="N109" s="3"/>
      <c r="O109" s="3"/>
      <c r="P109" s="3"/>
      <c r="Q109" s="3"/>
      <c r="R109" s="3"/>
      <c r="S109" s="3"/>
      <c r="T109" s="3"/>
      <c r="U109" s="3"/>
      <c r="V109" s="3"/>
      <c r="W109" s="3"/>
      <c r="X109" s="3"/>
      <c r="Y109" s="3"/>
      <c r="Z109" s="3"/>
    </row>
    <row r="110" ht="15.75" customHeight="1">
      <c r="A110" s="68"/>
      <c r="B110" s="68"/>
      <c r="C110" s="69"/>
      <c r="D110" s="69"/>
      <c r="E110" s="69"/>
      <c r="F110" s="69"/>
      <c r="G110" s="69"/>
      <c r="H110" s="1"/>
      <c r="I110" s="3"/>
      <c r="J110" s="3"/>
      <c r="K110" s="3"/>
      <c r="L110" s="3"/>
      <c r="M110" s="3"/>
      <c r="N110" s="3"/>
      <c r="O110" s="3"/>
      <c r="P110" s="3"/>
      <c r="Q110" s="3"/>
      <c r="R110" s="3"/>
      <c r="S110" s="3"/>
      <c r="T110" s="3"/>
      <c r="U110" s="3"/>
      <c r="V110" s="3"/>
      <c r="W110" s="3"/>
      <c r="X110" s="3"/>
      <c r="Y110" s="3"/>
      <c r="Z110" s="3"/>
    </row>
    <row r="111" ht="15.75" customHeight="1">
      <c r="A111" s="68"/>
      <c r="B111" s="68"/>
      <c r="C111" s="69"/>
      <c r="D111" s="69"/>
      <c r="E111" s="69"/>
      <c r="F111" s="69"/>
      <c r="G111" s="69"/>
      <c r="H111" s="1"/>
      <c r="I111" s="3"/>
      <c r="J111" s="3"/>
      <c r="K111" s="3"/>
      <c r="L111" s="3"/>
      <c r="M111" s="3"/>
      <c r="N111" s="3"/>
      <c r="O111" s="3"/>
      <c r="P111" s="3"/>
      <c r="Q111" s="3"/>
      <c r="R111" s="3"/>
      <c r="S111" s="3"/>
      <c r="T111" s="3"/>
      <c r="U111" s="3"/>
      <c r="V111" s="3"/>
      <c r="W111" s="3"/>
      <c r="X111" s="3"/>
      <c r="Y111" s="3"/>
      <c r="Z111" s="3"/>
    </row>
    <row r="112" ht="15.75" customHeight="1">
      <c r="A112" s="68"/>
      <c r="B112" s="68"/>
      <c r="C112" s="69"/>
      <c r="D112" s="69"/>
      <c r="E112" s="69"/>
      <c r="F112" s="69"/>
      <c r="G112" s="69"/>
      <c r="H112" s="1"/>
      <c r="I112" s="3"/>
      <c r="J112" s="3"/>
      <c r="K112" s="3"/>
      <c r="L112" s="3"/>
      <c r="M112" s="3"/>
      <c r="N112" s="3"/>
      <c r="O112" s="3"/>
      <c r="P112" s="3"/>
      <c r="Q112" s="3"/>
      <c r="R112" s="3"/>
      <c r="S112" s="3"/>
      <c r="T112" s="3"/>
      <c r="U112" s="3"/>
      <c r="V112" s="3"/>
      <c r="W112" s="3"/>
      <c r="X112" s="3"/>
      <c r="Y112" s="3"/>
      <c r="Z112" s="3"/>
    </row>
    <row r="113" ht="15.75" customHeight="1">
      <c r="A113" s="68"/>
      <c r="B113" s="68"/>
      <c r="C113" s="69"/>
      <c r="D113" s="69"/>
      <c r="E113" s="69"/>
      <c r="F113" s="69"/>
      <c r="G113" s="69"/>
      <c r="H113" s="1"/>
      <c r="I113" s="3"/>
      <c r="J113" s="3"/>
      <c r="K113" s="3"/>
      <c r="L113" s="3"/>
      <c r="M113" s="3"/>
      <c r="N113" s="3"/>
      <c r="O113" s="3"/>
      <c r="P113" s="3"/>
      <c r="Q113" s="3"/>
      <c r="R113" s="3"/>
      <c r="S113" s="3"/>
      <c r="T113" s="3"/>
      <c r="U113" s="3"/>
      <c r="V113" s="3"/>
      <c r="W113" s="3"/>
      <c r="X113" s="3"/>
      <c r="Y113" s="3"/>
      <c r="Z113" s="3"/>
    </row>
    <row r="114" ht="15.75" customHeight="1">
      <c r="A114" s="68"/>
      <c r="B114" s="68"/>
      <c r="C114" s="69"/>
      <c r="D114" s="69"/>
      <c r="E114" s="69"/>
      <c r="F114" s="69"/>
      <c r="G114" s="69"/>
      <c r="H114" s="1"/>
      <c r="I114" s="3"/>
      <c r="J114" s="3"/>
      <c r="K114" s="3"/>
      <c r="L114" s="3"/>
      <c r="M114" s="3"/>
      <c r="N114" s="3"/>
      <c r="O114" s="3"/>
      <c r="P114" s="3"/>
      <c r="Q114" s="3"/>
      <c r="R114" s="3"/>
      <c r="S114" s="3"/>
      <c r="T114" s="3"/>
      <c r="U114" s="3"/>
      <c r="V114" s="3"/>
      <c r="W114" s="3"/>
      <c r="X114" s="3"/>
      <c r="Y114" s="3"/>
      <c r="Z114" s="3"/>
    </row>
    <row r="115" ht="15.75" customHeight="1">
      <c r="A115" s="68"/>
      <c r="B115" s="68"/>
      <c r="C115" s="69"/>
      <c r="D115" s="69"/>
      <c r="E115" s="69"/>
      <c r="F115" s="69"/>
      <c r="G115" s="69"/>
      <c r="H115" s="1"/>
      <c r="I115" s="3"/>
      <c r="J115" s="3"/>
      <c r="K115" s="3"/>
      <c r="L115" s="3"/>
      <c r="M115" s="3"/>
      <c r="N115" s="3"/>
      <c r="O115" s="3"/>
      <c r="P115" s="3"/>
      <c r="Q115" s="3"/>
      <c r="R115" s="3"/>
      <c r="S115" s="3"/>
      <c r="T115" s="3"/>
      <c r="U115" s="3"/>
      <c r="V115" s="3"/>
      <c r="W115" s="3"/>
      <c r="X115" s="3"/>
      <c r="Y115" s="3"/>
      <c r="Z115" s="3"/>
    </row>
    <row r="116" ht="15.75" customHeight="1">
      <c r="A116" s="68"/>
      <c r="B116" s="68"/>
      <c r="C116" s="69"/>
      <c r="D116" s="69"/>
      <c r="E116" s="69"/>
      <c r="F116" s="69"/>
      <c r="G116" s="69"/>
      <c r="H116" s="1"/>
      <c r="I116" s="3"/>
      <c r="J116" s="3"/>
      <c r="K116" s="3"/>
      <c r="L116" s="3"/>
      <c r="M116" s="3"/>
      <c r="N116" s="3"/>
      <c r="O116" s="3"/>
      <c r="P116" s="3"/>
      <c r="Q116" s="3"/>
      <c r="R116" s="3"/>
      <c r="S116" s="3"/>
      <c r="T116" s="3"/>
      <c r="U116" s="3"/>
      <c r="V116" s="3"/>
      <c r="W116" s="3"/>
      <c r="X116" s="3"/>
      <c r="Y116" s="3"/>
      <c r="Z116" s="3"/>
    </row>
    <row r="117" ht="15.75" customHeight="1">
      <c r="A117" s="68"/>
      <c r="B117" s="68"/>
      <c r="C117" s="69"/>
      <c r="D117" s="69"/>
      <c r="E117" s="69"/>
      <c r="F117" s="69"/>
      <c r="G117" s="69"/>
      <c r="H117" s="1"/>
      <c r="I117" s="3"/>
      <c r="J117" s="3"/>
      <c r="K117" s="3"/>
      <c r="L117" s="3"/>
      <c r="M117" s="3"/>
      <c r="N117" s="3"/>
      <c r="O117" s="3"/>
      <c r="P117" s="3"/>
      <c r="Q117" s="3"/>
      <c r="R117" s="3"/>
      <c r="S117" s="3"/>
      <c r="T117" s="3"/>
      <c r="U117" s="3"/>
      <c r="V117" s="3"/>
      <c r="W117" s="3"/>
      <c r="X117" s="3"/>
      <c r="Y117" s="3"/>
      <c r="Z117" s="3"/>
    </row>
    <row r="118" ht="15.75" customHeight="1">
      <c r="A118" s="68"/>
      <c r="B118" s="68"/>
      <c r="C118" s="69"/>
      <c r="D118" s="69"/>
      <c r="E118" s="69"/>
      <c r="F118" s="69"/>
      <c r="G118" s="69"/>
      <c r="H118" s="1"/>
      <c r="I118" s="3"/>
      <c r="J118" s="3"/>
      <c r="K118" s="3"/>
      <c r="L118" s="3"/>
      <c r="M118" s="3"/>
      <c r="N118" s="3"/>
      <c r="O118" s="3"/>
      <c r="P118" s="3"/>
      <c r="Q118" s="3"/>
      <c r="R118" s="3"/>
      <c r="S118" s="3"/>
      <c r="T118" s="3"/>
      <c r="U118" s="3"/>
      <c r="V118" s="3"/>
      <c r="W118" s="3"/>
      <c r="X118" s="3"/>
      <c r="Y118" s="3"/>
      <c r="Z118" s="3"/>
    </row>
    <row r="119" ht="15.75" customHeight="1">
      <c r="A119" s="68"/>
      <c r="B119" s="68"/>
      <c r="C119" s="69"/>
      <c r="D119" s="69"/>
      <c r="E119" s="69"/>
      <c r="F119" s="69"/>
      <c r="G119" s="69"/>
      <c r="H119" s="1"/>
      <c r="I119" s="3"/>
      <c r="J119" s="3"/>
      <c r="K119" s="3"/>
      <c r="L119" s="3"/>
      <c r="M119" s="3"/>
      <c r="N119" s="3"/>
      <c r="O119" s="3"/>
      <c r="P119" s="3"/>
      <c r="Q119" s="3"/>
      <c r="R119" s="3"/>
      <c r="S119" s="3"/>
      <c r="T119" s="3"/>
      <c r="U119" s="3"/>
      <c r="V119" s="3"/>
      <c r="W119" s="3"/>
      <c r="X119" s="3"/>
      <c r="Y119" s="3"/>
      <c r="Z119" s="3"/>
    </row>
    <row r="120" ht="15.75" customHeight="1">
      <c r="A120" s="68"/>
      <c r="B120" s="68"/>
      <c r="C120" s="69"/>
      <c r="D120" s="69"/>
      <c r="E120" s="69"/>
      <c r="F120" s="69"/>
      <c r="G120" s="69"/>
      <c r="H120" s="1"/>
      <c r="I120" s="3"/>
      <c r="J120" s="3"/>
      <c r="K120" s="3"/>
      <c r="L120" s="3"/>
      <c r="M120" s="3"/>
      <c r="N120" s="3"/>
      <c r="O120" s="3"/>
      <c r="P120" s="3"/>
      <c r="Q120" s="3"/>
      <c r="R120" s="3"/>
      <c r="S120" s="3"/>
      <c r="T120" s="3"/>
      <c r="U120" s="3"/>
      <c r="V120" s="3"/>
      <c r="W120" s="3"/>
      <c r="X120" s="3"/>
      <c r="Y120" s="3"/>
      <c r="Z120" s="3"/>
    </row>
    <row r="121" ht="15.75" customHeight="1">
      <c r="A121" s="68"/>
      <c r="B121" s="68"/>
      <c r="C121" s="69"/>
      <c r="D121" s="69"/>
      <c r="E121" s="69"/>
      <c r="F121" s="69"/>
      <c r="G121" s="69"/>
      <c r="H121" s="1"/>
      <c r="I121" s="3"/>
      <c r="J121" s="3"/>
      <c r="K121" s="3"/>
      <c r="L121" s="3"/>
      <c r="M121" s="3"/>
      <c r="N121" s="3"/>
      <c r="O121" s="3"/>
      <c r="P121" s="3"/>
      <c r="Q121" s="3"/>
      <c r="R121" s="3"/>
      <c r="S121" s="3"/>
      <c r="T121" s="3"/>
      <c r="U121" s="3"/>
      <c r="V121" s="3"/>
      <c r="W121" s="3"/>
      <c r="X121" s="3"/>
      <c r="Y121" s="3"/>
      <c r="Z121" s="3"/>
    </row>
    <row r="122" ht="15.75" customHeight="1">
      <c r="A122" s="68"/>
      <c r="B122" s="68"/>
      <c r="C122" s="69"/>
      <c r="D122" s="69"/>
      <c r="E122" s="69"/>
      <c r="F122" s="69"/>
      <c r="G122" s="69"/>
      <c r="H122" s="1"/>
      <c r="I122" s="3"/>
      <c r="J122" s="3"/>
      <c r="K122" s="3"/>
      <c r="L122" s="3"/>
      <c r="M122" s="3"/>
      <c r="N122" s="3"/>
      <c r="O122" s="3"/>
      <c r="P122" s="3"/>
      <c r="Q122" s="3"/>
      <c r="R122" s="3"/>
      <c r="S122" s="3"/>
      <c r="T122" s="3"/>
      <c r="U122" s="3"/>
      <c r="V122" s="3"/>
      <c r="W122" s="3"/>
      <c r="X122" s="3"/>
      <c r="Y122" s="3"/>
      <c r="Z122" s="3"/>
    </row>
    <row r="123" ht="15.75" customHeight="1">
      <c r="A123" s="68"/>
      <c r="B123" s="68"/>
      <c r="C123" s="69"/>
      <c r="D123" s="69"/>
      <c r="E123" s="69"/>
      <c r="F123" s="69"/>
      <c r="G123" s="69"/>
      <c r="H123" s="1"/>
      <c r="I123" s="3"/>
      <c r="J123" s="3"/>
      <c r="K123" s="3"/>
      <c r="L123" s="3"/>
      <c r="M123" s="3"/>
      <c r="N123" s="3"/>
      <c r="O123" s="3"/>
      <c r="P123" s="3"/>
      <c r="Q123" s="3"/>
      <c r="R123" s="3"/>
      <c r="S123" s="3"/>
      <c r="T123" s="3"/>
      <c r="U123" s="3"/>
      <c r="V123" s="3"/>
      <c r="W123" s="3"/>
      <c r="X123" s="3"/>
      <c r="Y123" s="3"/>
      <c r="Z123" s="3"/>
    </row>
    <row r="124" ht="15.75" customHeight="1">
      <c r="A124" s="68"/>
      <c r="B124" s="68"/>
      <c r="C124" s="69"/>
      <c r="D124" s="69"/>
      <c r="E124" s="69"/>
      <c r="F124" s="69"/>
      <c r="G124" s="69"/>
      <c r="H124" s="1"/>
      <c r="I124" s="3"/>
      <c r="J124" s="3"/>
      <c r="K124" s="3"/>
      <c r="L124" s="3"/>
      <c r="M124" s="3"/>
      <c r="N124" s="3"/>
      <c r="O124" s="3"/>
      <c r="P124" s="3"/>
      <c r="Q124" s="3"/>
      <c r="R124" s="3"/>
      <c r="S124" s="3"/>
      <c r="T124" s="3"/>
      <c r="U124" s="3"/>
      <c r="V124" s="3"/>
      <c r="W124" s="3"/>
      <c r="X124" s="3"/>
      <c r="Y124" s="3"/>
      <c r="Z124" s="3"/>
    </row>
    <row r="125" ht="15.75" customHeight="1">
      <c r="A125" s="68"/>
      <c r="B125" s="68"/>
      <c r="C125" s="69"/>
      <c r="D125" s="69"/>
      <c r="E125" s="69"/>
      <c r="F125" s="69"/>
      <c r="G125" s="69"/>
      <c r="H125" s="1"/>
      <c r="I125" s="3"/>
      <c r="J125" s="3"/>
      <c r="K125" s="3"/>
      <c r="L125" s="3"/>
      <c r="M125" s="3"/>
      <c r="N125" s="3"/>
      <c r="O125" s="3"/>
      <c r="P125" s="3"/>
      <c r="Q125" s="3"/>
      <c r="R125" s="3"/>
      <c r="S125" s="3"/>
      <c r="T125" s="3"/>
      <c r="U125" s="3"/>
      <c r="V125" s="3"/>
      <c r="W125" s="3"/>
      <c r="X125" s="3"/>
      <c r="Y125" s="3"/>
      <c r="Z125" s="3"/>
    </row>
    <row r="126" ht="15.75" customHeight="1">
      <c r="A126" s="68"/>
      <c r="B126" s="68"/>
      <c r="C126" s="69"/>
      <c r="D126" s="69"/>
      <c r="E126" s="69"/>
      <c r="F126" s="69"/>
      <c r="G126" s="69"/>
      <c r="H126" s="1"/>
      <c r="I126" s="3"/>
      <c r="J126" s="3"/>
      <c r="K126" s="3"/>
      <c r="L126" s="3"/>
      <c r="M126" s="3"/>
      <c r="N126" s="3"/>
      <c r="O126" s="3"/>
      <c r="P126" s="3"/>
      <c r="Q126" s="3"/>
      <c r="R126" s="3"/>
      <c r="S126" s="3"/>
      <c r="T126" s="3"/>
      <c r="U126" s="3"/>
      <c r="V126" s="3"/>
      <c r="W126" s="3"/>
      <c r="X126" s="3"/>
      <c r="Y126" s="3"/>
      <c r="Z126" s="3"/>
    </row>
    <row r="127" ht="15.75" customHeight="1">
      <c r="A127" s="68"/>
      <c r="B127" s="68"/>
      <c r="C127" s="69"/>
      <c r="D127" s="69"/>
      <c r="E127" s="69"/>
      <c r="F127" s="69"/>
      <c r="G127" s="69"/>
      <c r="H127" s="1"/>
      <c r="I127" s="3"/>
      <c r="J127" s="3"/>
      <c r="K127" s="3"/>
      <c r="L127" s="3"/>
      <c r="M127" s="3"/>
      <c r="N127" s="3"/>
      <c r="O127" s="3"/>
      <c r="P127" s="3"/>
      <c r="Q127" s="3"/>
      <c r="R127" s="3"/>
      <c r="S127" s="3"/>
      <c r="T127" s="3"/>
      <c r="U127" s="3"/>
      <c r="V127" s="3"/>
      <c r="W127" s="3"/>
      <c r="X127" s="3"/>
      <c r="Y127" s="3"/>
      <c r="Z127" s="3"/>
    </row>
    <row r="128" ht="15.75" customHeight="1">
      <c r="A128" s="68"/>
      <c r="B128" s="68"/>
      <c r="C128" s="69"/>
      <c r="D128" s="69"/>
      <c r="E128" s="69"/>
      <c r="F128" s="69"/>
      <c r="G128" s="69"/>
      <c r="H128" s="1"/>
      <c r="I128" s="3"/>
      <c r="J128" s="3"/>
      <c r="K128" s="3"/>
      <c r="L128" s="3"/>
      <c r="M128" s="3"/>
      <c r="N128" s="3"/>
      <c r="O128" s="3"/>
      <c r="P128" s="3"/>
      <c r="Q128" s="3"/>
      <c r="R128" s="3"/>
      <c r="S128" s="3"/>
      <c r="T128" s="3"/>
      <c r="U128" s="3"/>
      <c r="V128" s="3"/>
      <c r="W128" s="3"/>
      <c r="X128" s="3"/>
      <c r="Y128" s="3"/>
      <c r="Z128" s="3"/>
    </row>
    <row r="129" ht="15.75" customHeight="1">
      <c r="A129" s="68"/>
      <c r="B129" s="68"/>
      <c r="C129" s="69"/>
      <c r="D129" s="69"/>
      <c r="E129" s="69"/>
      <c r="F129" s="69"/>
      <c r="G129" s="69"/>
      <c r="H129" s="1"/>
      <c r="I129" s="3"/>
      <c r="J129" s="3"/>
      <c r="K129" s="3"/>
      <c r="L129" s="3"/>
      <c r="M129" s="3"/>
      <c r="N129" s="3"/>
      <c r="O129" s="3"/>
      <c r="P129" s="3"/>
      <c r="Q129" s="3"/>
      <c r="R129" s="3"/>
      <c r="S129" s="3"/>
      <c r="T129" s="3"/>
      <c r="U129" s="3"/>
      <c r="V129" s="3"/>
      <c r="W129" s="3"/>
      <c r="X129" s="3"/>
      <c r="Y129" s="3"/>
      <c r="Z129" s="3"/>
    </row>
    <row r="130" ht="15.75" customHeight="1">
      <c r="A130" s="68"/>
      <c r="B130" s="68"/>
      <c r="C130" s="69"/>
      <c r="D130" s="69"/>
      <c r="E130" s="69"/>
      <c r="F130" s="69"/>
      <c r="G130" s="69"/>
      <c r="H130" s="1"/>
      <c r="I130" s="3"/>
      <c r="J130" s="3"/>
      <c r="K130" s="3"/>
      <c r="L130" s="3"/>
      <c r="M130" s="3"/>
      <c r="N130" s="3"/>
      <c r="O130" s="3"/>
      <c r="P130" s="3"/>
      <c r="Q130" s="3"/>
      <c r="R130" s="3"/>
      <c r="S130" s="3"/>
      <c r="T130" s="3"/>
      <c r="U130" s="3"/>
      <c r="V130" s="3"/>
      <c r="W130" s="3"/>
      <c r="X130" s="3"/>
      <c r="Y130" s="3"/>
      <c r="Z130" s="3"/>
    </row>
    <row r="131" ht="15.75" customHeight="1">
      <c r="A131" s="68"/>
      <c r="B131" s="68"/>
      <c r="C131" s="69"/>
      <c r="D131" s="69"/>
      <c r="E131" s="69"/>
      <c r="F131" s="69"/>
      <c r="G131" s="69"/>
      <c r="H131" s="1"/>
      <c r="I131" s="3"/>
      <c r="J131" s="3"/>
      <c r="K131" s="3"/>
      <c r="L131" s="3"/>
      <c r="M131" s="3"/>
      <c r="N131" s="3"/>
      <c r="O131" s="3"/>
      <c r="P131" s="3"/>
      <c r="Q131" s="3"/>
      <c r="R131" s="3"/>
      <c r="S131" s="3"/>
      <c r="T131" s="3"/>
      <c r="U131" s="3"/>
      <c r="V131" s="3"/>
      <c r="W131" s="3"/>
      <c r="X131" s="3"/>
      <c r="Y131" s="3"/>
      <c r="Z131" s="3"/>
    </row>
    <row r="132" ht="15.75" customHeight="1">
      <c r="A132" s="68"/>
      <c r="B132" s="68"/>
      <c r="C132" s="69"/>
      <c r="D132" s="69"/>
      <c r="E132" s="69"/>
      <c r="F132" s="69"/>
      <c r="G132" s="69"/>
      <c r="H132" s="1"/>
      <c r="I132" s="3"/>
      <c r="J132" s="3"/>
      <c r="K132" s="3"/>
      <c r="L132" s="3"/>
      <c r="M132" s="3"/>
      <c r="N132" s="3"/>
      <c r="O132" s="3"/>
      <c r="P132" s="3"/>
      <c r="Q132" s="3"/>
      <c r="R132" s="3"/>
      <c r="S132" s="3"/>
      <c r="T132" s="3"/>
      <c r="U132" s="3"/>
      <c r="V132" s="3"/>
      <c r="W132" s="3"/>
      <c r="X132" s="3"/>
      <c r="Y132" s="3"/>
      <c r="Z132" s="3"/>
    </row>
    <row r="133" ht="15.75" customHeight="1">
      <c r="A133" s="68"/>
      <c r="B133" s="68"/>
      <c r="C133" s="69"/>
      <c r="D133" s="69"/>
      <c r="E133" s="69"/>
      <c r="F133" s="69"/>
      <c r="G133" s="69"/>
      <c r="H133" s="1"/>
      <c r="I133" s="3"/>
      <c r="J133" s="3"/>
      <c r="K133" s="3"/>
      <c r="L133" s="3"/>
      <c r="M133" s="3"/>
      <c r="N133" s="3"/>
      <c r="O133" s="3"/>
      <c r="P133" s="3"/>
      <c r="Q133" s="3"/>
      <c r="R133" s="3"/>
      <c r="S133" s="3"/>
      <c r="T133" s="3"/>
      <c r="U133" s="3"/>
      <c r="V133" s="3"/>
      <c r="W133" s="3"/>
      <c r="X133" s="3"/>
      <c r="Y133" s="3"/>
      <c r="Z133" s="3"/>
    </row>
    <row r="134" ht="15.75" customHeight="1">
      <c r="A134" s="68"/>
      <c r="B134" s="68"/>
      <c r="C134" s="69"/>
      <c r="D134" s="69"/>
      <c r="E134" s="69"/>
      <c r="F134" s="69"/>
      <c r="G134" s="69"/>
      <c r="H134" s="1"/>
      <c r="I134" s="3"/>
      <c r="J134" s="3"/>
      <c r="K134" s="3"/>
      <c r="L134" s="3"/>
      <c r="M134" s="3"/>
      <c r="N134" s="3"/>
      <c r="O134" s="3"/>
      <c r="P134" s="3"/>
      <c r="Q134" s="3"/>
      <c r="R134" s="3"/>
      <c r="S134" s="3"/>
      <c r="T134" s="3"/>
      <c r="U134" s="3"/>
      <c r="V134" s="3"/>
      <c r="W134" s="3"/>
      <c r="X134" s="3"/>
      <c r="Y134" s="3"/>
      <c r="Z134" s="3"/>
    </row>
    <row r="135" ht="15.75" customHeight="1">
      <c r="A135" s="68"/>
      <c r="B135" s="68"/>
      <c r="C135" s="69"/>
      <c r="D135" s="69"/>
      <c r="E135" s="69"/>
      <c r="F135" s="69"/>
      <c r="G135" s="69"/>
      <c r="H135" s="1"/>
      <c r="I135" s="3"/>
      <c r="J135" s="3"/>
      <c r="K135" s="3"/>
      <c r="L135" s="3"/>
      <c r="M135" s="3"/>
      <c r="N135" s="3"/>
      <c r="O135" s="3"/>
      <c r="P135" s="3"/>
      <c r="Q135" s="3"/>
      <c r="R135" s="3"/>
      <c r="S135" s="3"/>
      <c r="T135" s="3"/>
      <c r="U135" s="3"/>
      <c r="V135" s="3"/>
      <c r="W135" s="3"/>
      <c r="X135" s="3"/>
      <c r="Y135" s="3"/>
      <c r="Z135" s="3"/>
    </row>
    <row r="136" ht="15.75" customHeight="1">
      <c r="A136" s="68"/>
      <c r="B136" s="68"/>
      <c r="C136" s="69"/>
      <c r="D136" s="69"/>
      <c r="E136" s="69"/>
      <c r="F136" s="69"/>
      <c r="G136" s="69"/>
      <c r="H136" s="1"/>
      <c r="I136" s="3"/>
      <c r="J136" s="3"/>
      <c r="K136" s="3"/>
      <c r="L136" s="3"/>
      <c r="M136" s="3"/>
      <c r="N136" s="3"/>
      <c r="O136" s="3"/>
      <c r="P136" s="3"/>
      <c r="Q136" s="3"/>
      <c r="R136" s="3"/>
      <c r="S136" s="3"/>
      <c r="T136" s="3"/>
      <c r="U136" s="3"/>
      <c r="V136" s="3"/>
      <c r="W136" s="3"/>
      <c r="X136" s="3"/>
      <c r="Y136" s="3"/>
      <c r="Z136" s="3"/>
    </row>
    <row r="137" ht="15.75" customHeight="1">
      <c r="A137" s="68"/>
      <c r="B137" s="68"/>
      <c r="C137" s="69"/>
      <c r="D137" s="69"/>
      <c r="E137" s="69"/>
      <c r="F137" s="69"/>
      <c r="G137" s="69"/>
      <c r="H137" s="1"/>
      <c r="I137" s="3"/>
      <c r="J137" s="3"/>
      <c r="K137" s="3"/>
      <c r="L137" s="3"/>
      <c r="M137" s="3"/>
      <c r="N137" s="3"/>
      <c r="O137" s="3"/>
      <c r="P137" s="3"/>
      <c r="Q137" s="3"/>
      <c r="R137" s="3"/>
      <c r="S137" s="3"/>
      <c r="T137" s="3"/>
      <c r="U137" s="3"/>
      <c r="V137" s="3"/>
      <c r="W137" s="3"/>
      <c r="X137" s="3"/>
      <c r="Y137" s="3"/>
      <c r="Z137" s="3"/>
    </row>
    <row r="138" ht="15.75" customHeight="1">
      <c r="A138" s="68"/>
      <c r="B138" s="68"/>
      <c r="C138" s="69"/>
      <c r="D138" s="69"/>
      <c r="E138" s="69"/>
      <c r="F138" s="69"/>
      <c r="G138" s="69"/>
      <c r="H138" s="1"/>
      <c r="I138" s="3"/>
      <c r="J138" s="3"/>
      <c r="K138" s="3"/>
      <c r="L138" s="3"/>
      <c r="M138" s="3"/>
      <c r="N138" s="3"/>
      <c r="O138" s="3"/>
      <c r="P138" s="3"/>
      <c r="Q138" s="3"/>
      <c r="R138" s="3"/>
      <c r="S138" s="3"/>
      <c r="T138" s="3"/>
      <c r="U138" s="3"/>
      <c r="V138" s="3"/>
      <c r="W138" s="3"/>
      <c r="X138" s="3"/>
      <c r="Y138" s="3"/>
      <c r="Z138" s="3"/>
    </row>
    <row r="139" ht="15.75" customHeight="1">
      <c r="A139" s="68"/>
      <c r="B139" s="68"/>
      <c r="C139" s="69"/>
      <c r="D139" s="69"/>
      <c r="E139" s="69"/>
      <c r="F139" s="69"/>
      <c r="G139" s="69"/>
      <c r="H139" s="1"/>
      <c r="I139" s="3"/>
      <c r="J139" s="3"/>
      <c r="K139" s="3"/>
      <c r="L139" s="3"/>
      <c r="M139" s="3"/>
      <c r="N139" s="3"/>
      <c r="O139" s="3"/>
      <c r="P139" s="3"/>
      <c r="Q139" s="3"/>
      <c r="R139" s="3"/>
      <c r="S139" s="3"/>
      <c r="T139" s="3"/>
      <c r="U139" s="3"/>
      <c r="V139" s="3"/>
      <c r="W139" s="3"/>
      <c r="X139" s="3"/>
      <c r="Y139" s="3"/>
      <c r="Z139" s="3"/>
    </row>
    <row r="140" ht="15.75" customHeight="1">
      <c r="A140" s="68"/>
      <c r="B140" s="68"/>
      <c r="C140" s="69"/>
      <c r="D140" s="69"/>
      <c r="E140" s="69"/>
      <c r="F140" s="69"/>
      <c r="G140" s="69"/>
      <c r="H140" s="1"/>
      <c r="I140" s="3"/>
      <c r="J140" s="3"/>
      <c r="K140" s="3"/>
      <c r="L140" s="3"/>
      <c r="M140" s="3"/>
      <c r="N140" s="3"/>
      <c r="O140" s="3"/>
      <c r="P140" s="3"/>
      <c r="Q140" s="3"/>
      <c r="R140" s="3"/>
      <c r="S140" s="3"/>
      <c r="T140" s="3"/>
      <c r="U140" s="3"/>
      <c r="V140" s="3"/>
      <c r="W140" s="3"/>
      <c r="X140" s="3"/>
      <c r="Y140" s="3"/>
      <c r="Z140" s="3"/>
    </row>
    <row r="141" ht="15.75" customHeight="1">
      <c r="A141" s="68"/>
      <c r="B141" s="68"/>
      <c r="C141" s="69"/>
      <c r="D141" s="69"/>
      <c r="E141" s="69"/>
      <c r="F141" s="69"/>
      <c r="G141" s="69"/>
      <c r="H141" s="1"/>
      <c r="I141" s="3"/>
      <c r="J141" s="3"/>
      <c r="K141" s="3"/>
      <c r="L141" s="3"/>
      <c r="M141" s="3"/>
      <c r="N141" s="3"/>
      <c r="O141" s="3"/>
      <c r="P141" s="3"/>
      <c r="Q141" s="3"/>
      <c r="R141" s="3"/>
      <c r="S141" s="3"/>
      <c r="T141" s="3"/>
      <c r="U141" s="3"/>
      <c r="V141" s="3"/>
      <c r="W141" s="3"/>
      <c r="X141" s="3"/>
      <c r="Y141" s="3"/>
      <c r="Z141" s="3"/>
    </row>
    <row r="142" ht="15.75" customHeight="1">
      <c r="A142" s="68"/>
      <c r="B142" s="68"/>
      <c r="C142" s="69"/>
      <c r="D142" s="69"/>
      <c r="E142" s="69"/>
      <c r="F142" s="69"/>
      <c r="G142" s="69"/>
      <c r="H142" s="1"/>
      <c r="I142" s="3"/>
      <c r="J142" s="3"/>
      <c r="K142" s="3"/>
      <c r="L142" s="3"/>
      <c r="M142" s="3"/>
      <c r="N142" s="3"/>
      <c r="O142" s="3"/>
      <c r="P142" s="3"/>
      <c r="Q142" s="3"/>
      <c r="R142" s="3"/>
      <c r="S142" s="3"/>
      <c r="T142" s="3"/>
      <c r="U142" s="3"/>
      <c r="V142" s="3"/>
      <c r="W142" s="3"/>
      <c r="X142" s="3"/>
      <c r="Y142" s="3"/>
      <c r="Z142" s="3"/>
    </row>
    <row r="143" ht="15.75" customHeight="1">
      <c r="A143" s="68"/>
      <c r="B143" s="68"/>
      <c r="C143" s="69"/>
      <c r="D143" s="69"/>
      <c r="E143" s="69"/>
      <c r="F143" s="69"/>
      <c r="G143" s="69"/>
      <c r="H143" s="1"/>
      <c r="I143" s="3"/>
      <c r="J143" s="3"/>
      <c r="K143" s="3"/>
      <c r="L143" s="3"/>
      <c r="M143" s="3"/>
      <c r="N143" s="3"/>
      <c r="O143" s="3"/>
      <c r="P143" s="3"/>
      <c r="Q143" s="3"/>
      <c r="R143" s="3"/>
      <c r="S143" s="3"/>
      <c r="T143" s="3"/>
      <c r="U143" s="3"/>
      <c r="V143" s="3"/>
      <c r="W143" s="3"/>
      <c r="X143" s="3"/>
      <c r="Y143" s="3"/>
      <c r="Z143" s="3"/>
    </row>
    <row r="144" ht="15.75" customHeight="1">
      <c r="A144" s="68"/>
      <c r="B144" s="68"/>
      <c r="C144" s="69"/>
      <c r="D144" s="69"/>
      <c r="E144" s="69"/>
      <c r="F144" s="69"/>
      <c r="G144" s="69"/>
      <c r="H144" s="1"/>
      <c r="I144" s="3"/>
      <c r="J144" s="3"/>
      <c r="K144" s="3"/>
      <c r="L144" s="3"/>
      <c r="M144" s="3"/>
      <c r="N144" s="3"/>
      <c r="O144" s="3"/>
      <c r="P144" s="3"/>
      <c r="Q144" s="3"/>
      <c r="R144" s="3"/>
      <c r="S144" s="3"/>
      <c r="T144" s="3"/>
      <c r="U144" s="3"/>
      <c r="V144" s="3"/>
      <c r="W144" s="3"/>
      <c r="X144" s="3"/>
      <c r="Y144" s="3"/>
      <c r="Z144" s="3"/>
    </row>
    <row r="145" ht="15.75" customHeight="1">
      <c r="A145" s="68"/>
      <c r="B145" s="68"/>
      <c r="C145" s="69"/>
      <c r="D145" s="69"/>
      <c r="E145" s="69"/>
      <c r="F145" s="69"/>
      <c r="G145" s="69"/>
      <c r="H145" s="1"/>
      <c r="I145" s="3"/>
      <c r="J145" s="3"/>
      <c r="K145" s="3"/>
      <c r="L145" s="3"/>
      <c r="M145" s="3"/>
      <c r="N145" s="3"/>
      <c r="O145" s="3"/>
      <c r="P145" s="3"/>
      <c r="Q145" s="3"/>
      <c r="R145" s="3"/>
      <c r="S145" s="3"/>
      <c r="T145" s="3"/>
      <c r="U145" s="3"/>
      <c r="V145" s="3"/>
      <c r="W145" s="3"/>
      <c r="X145" s="3"/>
      <c r="Y145" s="3"/>
      <c r="Z145" s="3"/>
    </row>
    <row r="146" ht="15.75" customHeight="1">
      <c r="A146" s="68"/>
      <c r="B146" s="68"/>
      <c r="C146" s="69"/>
      <c r="D146" s="69"/>
      <c r="E146" s="69"/>
      <c r="F146" s="69"/>
      <c r="G146" s="69"/>
      <c r="H146" s="1"/>
      <c r="I146" s="3"/>
      <c r="J146" s="3"/>
      <c r="K146" s="3"/>
      <c r="L146" s="3"/>
      <c r="M146" s="3"/>
      <c r="N146" s="3"/>
      <c r="O146" s="3"/>
      <c r="P146" s="3"/>
      <c r="Q146" s="3"/>
      <c r="R146" s="3"/>
      <c r="S146" s="3"/>
      <c r="T146" s="3"/>
      <c r="U146" s="3"/>
      <c r="V146" s="3"/>
      <c r="W146" s="3"/>
      <c r="X146" s="3"/>
      <c r="Y146" s="3"/>
      <c r="Z146" s="3"/>
    </row>
    <row r="147" ht="15.75" customHeight="1">
      <c r="A147" s="68"/>
      <c r="B147" s="68"/>
      <c r="C147" s="69"/>
      <c r="D147" s="69"/>
      <c r="E147" s="69"/>
      <c r="F147" s="69"/>
      <c r="G147" s="69"/>
      <c r="H147" s="1"/>
      <c r="I147" s="3"/>
      <c r="J147" s="3"/>
      <c r="K147" s="3"/>
      <c r="L147" s="3"/>
      <c r="M147" s="3"/>
      <c r="N147" s="3"/>
      <c r="O147" s="3"/>
      <c r="P147" s="3"/>
      <c r="Q147" s="3"/>
      <c r="R147" s="3"/>
      <c r="S147" s="3"/>
      <c r="T147" s="3"/>
      <c r="U147" s="3"/>
      <c r="V147" s="3"/>
      <c r="W147" s="3"/>
      <c r="X147" s="3"/>
      <c r="Y147" s="3"/>
      <c r="Z147" s="3"/>
    </row>
    <row r="148" ht="15.75" customHeight="1">
      <c r="A148" s="68"/>
      <c r="B148" s="68"/>
      <c r="C148" s="69"/>
      <c r="D148" s="69"/>
      <c r="E148" s="69"/>
      <c r="F148" s="69"/>
      <c r="G148" s="69"/>
      <c r="H148" s="1"/>
      <c r="I148" s="3"/>
      <c r="J148" s="3"/>
      <c r="K148" s="3"/>
      <c r="L148" s="3"/>
      <c r="M148" s="3"/>
      <c r="N148" s="3"/>
      <c r="O148" s="3"/>
      <c r="P148" s="3"/>
      <c r="Q148" s="3"/>
      <c r="R148" s="3"/>
      <c r="S148" s="3"/>
      <c r="T148" s="3"/>
      <c r="U148" s="3"/>
      <c r="V148" s="3"/>
      <c r="W148" s="3"/>
      <c r="X148" s="3"/>
      <c r="Y148" s="3"/>
      <c r="Z148" s="3"/>
    </row>
    <row r="149" ht="15.75" customHeight="1">
      <c r="A149" s="68"/>
      <c r="B149" s="68"/>
      <c r="C149" s="69"/>
      <c r="D149" s="69"/>
      <c r="E149" s="69"/>
      <c r="F149" s="69"/>
      <c r="G149" s="69"/>
      <c r="H149" s="1"/>
      <c r="I149" s="3"/>
      <c r="J149" s="3"/>
      <c r="K149" s="3"/>
      <c r="L149" s="3"/>
      <c r="M149" s="3"/>
      <c r="N149" s="3"/>
      <c r="O149" s="3"/>
      <c r="P149" s="3"/>
      <c r="Q149" s="3"/>
      <c r="R149" s="3"/>
      <c r="S149" s="3"/>
      <c r="T149" s="3"/>
      <c r="U149" s="3"/>
      <c r="V149" s="3"/>
      <c r="W149" s="3"/>
      <c r="X149" s="3"/>
      <c r="Y149" s="3"/>
      <c r="Z149" s="3"/>
    </row>
    <row r="150" ht="15.75" customHeight="1">
      <c r="A150" s="68"/>
      <c r="B150" s="68"/>
      <c r="C150" s="69"/>
      <c r="D150" s="69"/>
      <c r="E150" s="69"/>
      <c r="F150" s="69"/>
      <c r="G150" s="69"/>
      <c r="H150" s="1"/>
      <c r="I150" s="3"/>
      <c r="J150" s="3"/>
      <c r="K150" s="3"/>
      <c r="L150" s="3"/>
      <c r="M150" s="3"/>
      <c r="N150" s="3"/>
      <c r="O150" s="3"/>
      <c r="P150" s="3"/>
      <c r="Q150" s="3"/>
      <c r="R150" s="3"/>
      <c r="S150" s="3"/>
      <c r="T150" s="3"/>
      <c r="U150" s="3"/>
      <c r="V150" s="3"/>
      <c r="W150" s="3"/>
      <c r="X150" s="3"/>
      <c r="Y150" s="3"/>
      <c r="Z150" s="3"/>
    </row>
    <row r="151" ht="15.75" customHeight="1">
      <c r="A151" s="68"/>
      <c r="B151" s="68"/>
      <c r="C151" s="69"/>
      <c r="D151" s="69"/>
      <c r="E151" s="69"/>
      <c r="F151" s="69"/>
      <c r="G151" s="69"/>
      <c r="H151" s="1"/>
      <c r="I151" s="3"/>
      <c r="J151" s="3"/>
      <c r="K151" s="3"/>
      <c r="L151" s="3"/>
      <c r="M151" s="3"/>
      <c r="N151" s="3"/>
      <c r="O151" s="3"/>
      <c r="P151" s="3"/>
      <c r="Q151" s="3"/>
      <c r="R151" s="3"/>
      <c r="S151" s="3"/>
      <c r="T151" s="3"/>
      <c r="U151" s="3"/>
      <c r="V151" s="3"/>
      <c r="W151" s="3"/>
      <c r="X151" s="3"/>
      <c r="Y151" s="3"/>
      <c r="Z151" s="3"/>
    </row>
    <row r="152" ht="15.75" customHeight="1">
      <c r="A152" s="68"/>
      <c r="B152" s="68"/>
      <c r="C152" s="69"/>
      <c r="D152" s="69"/>
      <c r="E152" s="69"/>
      <c r="F152" s="69"/>
      <c r="G152" s="69"/>
      <c r="H152" s="1"/>
      <c r="I152" s="3"/>
      <c r="J152" s="3"/>
      <c r="K152" s="3"/>
      <c r="L152" s="3"/>
      <c r="M152" s="3"/>
      <c r="N152" s="3"/>
      <c r="O152" s="3"/>
      <c r="P152" s="3"/>
      <c r="Q152" s="3"/>
      <c r="R152" s="3"/>
      <c r="S152" s="3"/>
      <c r="T152" s="3"/>
      <c r="U152" s="3"/>
      <c r="V152" s="3"/>
      <c r="W152" s="3"/>
      <c r="X152" s="3"/>
      <c r="Y152" s="3"/>
      <c r="Z152" s="3"/>
    </row>
    <row r="153" ht="15.75" customHeight="1">
      <c r="A153" s="68"/>
      <c r="B153" s="68"/>
      <c r="C153" s="69"/>
      <c r="D153" s="69"/>
      <c r="E153" s="69"/>
      <c r="F153" s="69"/>
      <c r="G153" s="69"/>
      <c r="H153" s="1"/>
      <c r="I153" s="3"/>
      <c r="J153" s="3"/>
      <c r="K153" s="3"/>
      <c r="L153" s="3"/>
      <c r="M153" s="3"/>
      <c r="N153" s="3"/>
      <c r="O153" s="3"/>
      <c r="P153" s="3"/>
      <c r="Q153" s="3"/>
      <c r="R153" s="3"/>
      <c r="S153" s="3"/>
      <c r="T153" s="3"/>
      <c r="U153" s="3"/>
      <c r="V153" s="3"/>
      <c r="W153" s="3"/>
      <c r="X153" s="3"/>
      <c r="Y153" s="3"/>
      <c r="Z153" s="3"/>
    </row>
    <row r="154" ht="15.75" customHeight="1">
      <c r="A154" s="68"/>
      <c r="B154" s="68"/>
      <c r="C154" s="69"/>
      <c r="D154" s="69"/>
      <c r="E154" s="69"/>
      <c r="F154" s="69"/>
      <c r="G154" s="69"/>
      <c r="H154" s="1"/>
      <c r="I154" s="3"/>
      <c r="J154" s="3"/>
      <c r="K154" s="3"/>
      <c r="L154" s="3"/>
      <c r="M154" s="3"/>
      <c r="N154" s="3"/>
      <c r="O154" s="3"/>
      <c r="P154" s="3"/>
      <c r="Q154" s="3"/>
      <c r="R154" s="3"/>
      <c r="S154" s="3"/>
      <c r="T154" s="3"/>
      <c r="U154" s="3"/>
      <c r="V154" s="3"/>
      <c r="W154" s="3"/>
      <c r="X154" s="3"/>
      <c r="Y154" s="3"/>
      <c r="Z154" s="3"/>
    </row>
    <row r="155" ht="15.75" customHeight="1">
      <c r="A155" s="68"/>
      <c r="B155" s="68"/>
      <c r="C155" s="69"/>
      <c r="D155" s="69"/>
      <c r="E155" s="69"/>
      <c r="F155" s="69"/>
      <c r="G155" s="69"/>
      <c r="H155" s="1"/>
      <c r="I155" s="3"/>
      <c r="J155" s="3"/>
      <c r="K155" s="3"/>
      <c r="L155" s="3"/>
      <c r="M155" s="3"/>
      <c r="N155" s="3"/>
      <c r="O155" s="3"/>
      <c r="P155" s="3"/>
      <c r="Q155" s="3"/>
      <c r="R155" s="3"/>
      <c r="S155" s="3"/>
      <c r="T155" s="3"/>
      <c r="U155" s="3"/>
      <c r="V155" s="3"/>
      <c r="W155" s="3"/>
      <c r="X155" s="3"/>
      <c r="Y155" s="3"/>
      <c r="Z155" s="3"/>
    </row>
    <row r="156" ht="15.75" customHeight="1">
      <c r="A156" s="68"/>
      <c r="B156" s="68"/>
      <c r="C156" s="69"/>
      <c r="D156" s="69"/>
      <c r="E156" s="69"/>
      <c r="F156" s="69"/>
      <c r="G156" s="69"/>
      <c r="H156" s="1"/>
      <c r="I156" s="3"/>
      <c r="J156" s="3"/>
      <c r="K156" s="3"/>
      <c r="L156" s="3"/>
      <c r="M156" s="3"/>
      <c r="N156" s="3"/>
      <c r="O156" s="3"/>
      <c r="P156" s="3"/>
      <c r="Q156" s="3"/>
      <c r="R156" s="3"/>
      <c r="S156" s="3"/>
      <c r="T156" s="3"/>
      <c r="U156" s="3"/>
      <c r="V156" s="3"/>
      <c r="W156" s="3"/>
      <c r="X156" s="3"/>
      <c r="Y156" s="3"/>
      <c r="Z156" s="3"/>
    </row>
    <row r="157" ht="15.75" customHeight="1">
      <c r="A157" s="68"/>
      <c r="B157" s="68"/>
      <c r="C157" s="69"/>
      <c r="D157" s="69"/>
      <c r="E157" s="69"/>
      <c r="F157" s="69"/>
      <c r="G157" s="69"/>
      <c r="H157" s="1"/>
      <c r="I157" s="3"/>
      <c r="J157" s="3"/>
      <c r="K157" s="3"/>
      <c r="L157" s="3"/>
      <c r="M157" s="3"/>
      <c r="N157" s="3"/>
      <c r="O157" s="3"/>
      <c r="P157" s="3"/>
      <c r="Q157" s="3"/>
      <c r="R157" s="3"/>
      <c r="S157" s="3"/>
      <c r="T157" s="3"/>
      <c r="U157" s="3"/>
      <c r="V157" s="3"/>
      <c r="W157" s="3"/>
      <c r="X157" s="3"/>
      <c r="Y157" s="3"/>
      <c r="Z157" s="3"/>
    </row>
    <row r="158" ht="15.75" customHeight="1">
      <c r="A158" s="68"/>
      <c r="B158" s="68"/>
      <c r="C158" s="69"/>
      <c r="D158" s="69"/>
      <c r="E158" s="69"/>
      <c r="F158" s="69"/>
      <c r="G158" s="69"/>
      <c r="H158" s="1"/>
      <c r="I158" s="3"/>
      <c r="J158" s="3"/>
      <c r="K158" s="3"/>
      <c r="L158" s="3"/>
      <c r="M158" s="3"/>
      <c r="N158" s="3"/>
      <c r="O158" s="3"/>
      <c r="P158" s="3"/>
      <c r="Q158" s="3"/>
      <c r="R158" s="3"/>
      <c r="S158" s="3"/>
      <c r="T158" s="3"/>
      <c r="U158" s="3"/>
      <c r="V158" s="3"/>
      <c r="W158" s="3"/>
      <c r="X158" s="3"/>
      <c r="Y158" s="3"/>
      <c r="Z158" s="3"/>
    </row>
    <row r="159" ht="15.75" customHeight="1">
      <c r="A159" s="68"/>
      <c r="B159" s="68"/>
      <c r="C159" s="69"/>
      <c r="D159" s="69"/>
      <c r="E159" s="69"/>
      <c r="F159" s="69"/>
      <c r="G159" s="69"/>
      <c r="H159" s="1"/>
      <c r="I159" s="3"/>
      <c r="J159" s="3"/>
      <c r="K159" s="3"/>
      <c r="L159" s="3"/>
      <c r="M159" s="3"/>
      <c r="N159" s="3"/>
      <c r="O159" s="3"/>
      <c r="P159" s="3"/>
      <c r="Q159" s="3"/>
      <c r="R159" s="3"/>
      <c r="S159" s="3"/>
      <c r="T159" s="3"/>
      <c r="U159" s="3"/>
      <c r="V159" s="3"/>
      <c r="W159" s="3"/>
      <c r="X159" s="3"/>
      <c r="Y159" s="3"/>
      <c r="Z159" s="3"/>
    </row>
    <row r="160" ht="15.75" customHeight="1">
      <c r="A160" s="68"/>
      <c r="B160" s="68"/>
      <c r="C160" s="69"/>
      <c r="D160" s="69"/>
      <c r="E160" s="69"/>
      <c r="F160" s="69"/>
      <c r="G160" s="69"/>
      <c r="H160" s="1"/>
      <c r="I160" s="3"/>
      <c r="J160" s="3"/>
      <c r="K160" s="3"/>
      <c r="L160" s="3"/>
      <c r="M160" s="3"/>
      <c r="N160" s="3"/>
      <c r="O160" s="3"/>
      <c r="P160" s="3"/>
      <c r="Q160" s="3"/>
      <c r="R160" s="3"/>
      <c r="S160" s="3"/>
      <c r="T160" s="3"/>
      <c r="U160" s="3"/>
      <c r="V160" s="3"/>
      <c r="W160" s="3"/>
      <c r="X160" s="3"/>
      <c r="Y160" s="3"/>
      <c r="Z160" s="3"/>
    </row>
    <row r="161" ht="15.75" customHeight="1">
      <c r="A161" s="68"/>
      <c r="B161" s="68"/>
      <c r="C161" s="69"/>
      <c r="D161" s="69"/>
      <c r="E161" s="69"/>
      <c r="F161" s="69"/>
      <c r="G161" s="69"/>
      <c r="H161" s="1"/>
      <c r="I161" s="3"/>
      <c r="J161" s="3"/>
      <c r="K161" s="3"/>
      <c r="L161" s="3"/>
      <c r="M161" s="3"/>
      <c r="N161" s="3"/>
      <c r="O161" s="3"/>
      <c r="P161" s="3"/>
      <c r="Q161" s="3"/>
      <c r="R161" s="3"/>
      <c r="S161" s="3"/>
      <c r="T161" s="3"/>
      <c r="U161" s="3"/>
      <c r="V161" s="3"/>
      <c r="W161" s="3"/>
      <c r="X161" s="3"/>
      <c r="Y161" s="3"/>
      <c r="Z161" s="3"/>
    </row>
    <row r="162" ht="15.75" customHeight="1">
      <c r="A162" s="68"/>
      <c r="B162" s="68"/>
      <c r="C162" s="69"/>
      <c r="D162" s="69"/>
      <c r="E162" s="69"/>
      <c r="F162" s="69"/>
      <c r="G162" s="69"/>
      <c r="H162" s="1"/>
      <c r="I162" s="3"/>
      <c r="J162" s="3"/>
      <c r="K162" s="3"/>
      <c r="L162" s="3"/>
      <c r="M162" s="3"/>
      <c r="N162" s="3"/>
      <c r="O162" s="3"/>
      <c r="P162" s="3"/>
      <c r="Q162" s="3"/>
      <c r="R162" s="3"/>
      <c r="S162" s="3"/>
      <c r="T162" s="3"/>
      <c r="U162" s="3"/>
      <c r="V162" s="3"/>
      <c r="W162" s="3"/>
      <c r="X162" s="3"/>
      <c r="Y162" s="3"/>
      <c r="Z162" s="3"/>
    </row>
    <row r="163" ht="15.75" customHeight="1">
      <c r="A163" s="68"/>
      <c r="B163" s="68"/>
      <c r="C163" s="69"/>
      <c r="D163" s="69"/>
      <c r="E163" s="69"/>
      <c r="F163" s="69"/>
      <c r="G163" s="69"/>
      <c r="H163" s="1"/>
      <c r="I163" s="3"/>
      <c r="J163" s="3"/>
      <c r="K163" s="3"/>
      <c r="L163" s="3"/>
      <c r="M163" s="3"/>
      <c r="N163" s="3"/>
      <c r="O163" s="3"/>
      <c r="P163" s="3"/>
      <c r="Q163" s="3"/>
      <c r="R163" s="3"/>
      <c r="S163" s="3"/>
      <c r="T163" s="3"/>
      <c r="U163" s="3"/>
      <c r="V163" s="3"/>
      <c r="W163" s="3"/>
      <c r="X163" s="3"/>
      <c r="Y163" s="3"/>
      <c r="Z163" s="3"/>
    </row>
    <row r="164" ht="15.75" customHeight="1">
      <c r="A164" s="68"/>
      <c r="B164" s="68"/>
      <c r="C164" s="69"/>
      <c r="D164" s="69"/>
      <c r="E164" s="69"/>
      <c r="F164" s="69"/>
      <c r="G164" s="69"/>
      <c r="H164" s="1"/>
      <c r="I164" s="3"/>
      <c r="J164" s="3"/>
      <c r="K164" s="3"/>
      <c r="L164" s="3"/>
      <c r="M164" s="3"/>
      <c r="N164" s="3"/>
      <c r="O164" s="3"/>
      <c r="P164" s="3"/>
      <c r="Q164" s="3"/>
      <c r="R164" s="3"/>
      <c r="S164" s="3"/>
      <c r="T164" s="3"/>
      <c r="U164" s="3"/>
      <c r="V164" s="3"/>
      <c r="W164" s="3"/>
      <c r="X164" s="3"/>
      <c r="Y164" s="3"/>
      <c r="Z164" s="3"/>
    </row>
    <row r="165" ht="15.75" customHeight="1">
      <c r="A165" s="68"/>
      <c r="B165" s="68"/>
      <c r="C165" s="69"/>
      <c r="D165" s="69"/>
      <c r="E165" s="69"/>
      <c r="F165" s="69"/>
      <c r="G165" s="69"/>
      <c r="H165" s="1"/>
      <c r="I165" s="3"/>
      <c r="J165" s="3"/>
      <c r="K165" s="3"/>
      <c r="L165" s="3"/>
      <c r="M165" s="3"/>
      <c r="N165" s="3"/>
      <c r="O165" s="3"/>
      <c r="P165" s="3"/>
      <c r="Q165" s="3"/>
      <c r="R165" s="3"/>
      <c r="S165" s="3"/>
      <c r="T165" s="3"/>
      <c r="U165" s="3"/>
      <c r="V165" s="3"/>
      <c r="W165" s="3"/>
      <c r="X165" s="3"/>
      <c r="Y165" s="3"/>
      <c r="Z165" s="3"/>
    </row>
    <row r="166" ht="15.75" customHeight="1">
      <c r="A166" s="68"/>
      <c r="B166" s="68"/>
      <c r="C166" s="69"/>
      <c r="D166" s="69"/>
      <c r="E166" s="69"/>
      <c r="F166" s="69"/>
      <c r="G166" s="69"/>
      <c r="H166" s="1"/>
      <c r="I166" s="3"/>
      <c r="J166" s="3"/>
      <c r="K166" s="3"/>
      <c r="L166" s="3"/>
      <c r="M166" s="3"/>
      <c r="N166" s="3"/>
      <c r="O166" s="3"/>
      <c r="P166" s="3"/>
      <c r="Q166" s="3"/>
      <c r="R166" s="3"/>
      <c r="S166" s="3"/>
      <c r="T166" s="3"/>
      <c r="U166" s="3"/>
      <c r="V166" s="3"/>
      <c r="W166" s="3"/>
      <c r="X166" s="3"/>
      <c r="Y166" s="3"/>
      <c r="Z166" s="3"/>
    </row>
    <row r="167" ht="15.75" customHeight="1">
      <c r="A167" s="68"/>
      <c r="B167" s="68"/>
      <c r="C167" s="69"/>
      <c r="D167" s="69"/>
      <c r="E167" s="69"/>
      <c r="F167" s="69"/>
      <c r="G167" s="69"/>
      <c r="H167" s="1"/>
      <c r="I167" s="3"/>
      <c r="J167" s="3"/>
      <c r="K167" s="3"/>
      <c r="L167" s="3"/>
      <c r="M167" s="3"/>
      <c r="N167" s="3"/>
      <c r="O167" s="3"/>
      <c r="P167" s="3"/>
      <c r="Q167" s="3"/>
      <c r="R167" s="3"/>
      <c r="S167" s="3"/>
      <c r="T167" s="3"/>
      <c r="U167" s="3"/>
      <c r="V167" s="3"/>
      <c r="W167" s="3"/>
      <c r="X167" s="3"/>
      <c r="Y167" s="3"/>
      <c r="Z167" s="3"/>
    </row>
    <row r="168" ht="15.75" customHeight="1">
      <c r="A168" s="68"/>
      <c r="B168" s="68"/>
      <c r="C168" s="69"/>
      <c r="D168" s="69"/>
      <c r="E168" s="69"/>
      <c r="F168" s="69"/>
      <c r="G168" s="69"/>
      <c r="H168" s="1"/>
      <c r="I168" s="3"/>
      <c r="J168" s="3"/>
      <c r="K168" s="3"/>
      <c r="L168" s="3"/>
      <c r="M168" s="3"/>
      <c r="N168" s="3"/>
      <c r="O168" s="3"/>
      <c r="P168" s="3"/>
      <c r="Q168" s="3"/>
      <c r="R168" s="3"/>
      <c r="S168" s="3"/>
      <c r="T168" s="3"/>
      <c r="U168" s="3"/>
      <c r="V168" s="3"/>
      <c r="W168" s="3"/>
      <c r="X168" s="3"/>
      <c r="Y168" s="3"/>
      <c r="Z168" s="3"/>
    </row>
    <row r="169" ht="15.75" customHeight="1">
      <c r="A169" s="68"/>
      <c r="B169" s="68"/>
      <c r="C169" s="69"/>
      <c r="D169" s="69"/>
      <c r="E169" s="69"/>
      <c r="F169" s="69"/>
      <c r="G169" s="69"/>
      <c r="H169" s="1"/>
      <c r="I169" s="3"/>
      <c r="J169" s="3"/>
      <c r="K169" s="3"/>
      <c r="L169" s="3"/>
      <c r="M169" s="3"/>
      <c r="N169" s="3"/>
      <c r="O169" s="3"/>
      <c r="P169" s="3"/>
      <c r="Q169" s="3"/>
      <c r="R169" s="3"/>
      <c r="S169" s="3"/>
      <c r="T169" s="3"/>
      <c r="U169" s="3"/>
      <c r="V169" s="3"/>
      <c r="W169" s="3"/>
      <c r="X169" s="3"/>
      <c r="Y169" s="3"/>
      <c r="Z169" s="3"/>
    </row>
    <row r="170" ht="15.75" customHeight="1">
      <c r="A170" s="68"/>
      <c r="B170" s="68"/>
      <c r="C170" s="69"/>
      <c r="D170" s="69"/>
      <c r="E170" s="69"/>
      <c r="F170" s="69"/>
      <c r="G170" s="69"/>
      <c r="H170" s="1"/>
      <c r="I170" s="3"/>
      <c r="J170" s="3"/>
      <c r="K170" s="3"/>
      <c r="L170" s="3"/>
      <c r="M170" s="3"/>
      <c r="N170" s="3"/>
      <c r="O170" s="3"/>
      <c r="P170" s="3"/>
      <c r="Q170" s="3"/>
      <c r="R170" s="3"/>
      <c r="S170" s="3"/>
      <c r="T170" s="3"/>
      <c r="U170" s="3"/>
      <c r="V170" s="3"/>
      <c r="W170" s="3"/>
      <c r="X170" s="3"/>
      <c r="Y170" s="3"/>
      <c r="Z170" s="3"/>
    </row>
    <row r="171" ht="15.75" customHeight="1">
      <c r="A171" s="68"/>
      <c r="B171" s="68"/>
      <c r="C171" s="69"/>
      <c r="D171" s="69"/>
      <c r="E171" s="69"/>
      <c r="F171" s="69"/>
      <c r="G171" s="69"/>
      <c r="H171" s="1"/>
      <c r="I171" s="3"/>
      <c r="J171" s="3"/>
      <c r="K171" s="3"/>
      <c r="L171" s="3"/>
      <c r="M171" s="3"/>
      <c r="N171" s="3"/>
      <c r="O171" s="3"/>
      <c r="P171" s="3"/>
      <c r="Q171" s="3"/>
      <c r="R171" s="3"/>
      <c r="S171" s="3"/>
      <c r="T171" s="3"/>
      <c r="U171" s="3"/>
      <c r="V171" s="3"/>
      <c r="W171" s="3"/>
      <c r="X171" s="3"/>
      <c r="Y171" s="3"/>
      <c r="Z171" s="3"/>
    </row>
    <row r="172" ht="15.75" customHeight="1">
      <c r="A172" s="68"/>
      <c r="B172" s="68"/>
      <c r="C172" s="69"/>
      <c r="D172" s="69"/>
      <c r="E172" s="69"/>
      <c r="F172" s="69"/>
      <c r="G172" s="69"/>
      <c r="H172" s="1"/>
      <c r="I172" s="3"/>
      <c r="J172" s="3"/>
      <c r="K172" s="3"/>
      <c r="L172" s="3"/>
      <c r="M172" s="3"/>
      <c r="N172" s="3"/>
      <c r="O172" s="3"/>
      <c r="P172" s="3"/>
      <c r="Q172" s="3"/>
      <c r="R172" s="3"/>
      <c r="S172" s="3"/>
      <c r="T172" s="3"/>
      <c r="U172" s="3"/>
      <c r="V172" s="3"/>
      <c r="W172" s="3"/>
      <c r="X172" s="3"/>
      <c r="Y172" s="3"/>
      <c r="Z172" s="3"/>
    </row>
    <row r="173" ht="15.75" customHeight="1">
      <c r="A173" s="68"/>
      <c r="B173" s="68"/>
      <c r="C173" s="69"/>
      <c r="D173" s="69"/>
      <c r="E173" s="69"/>
      <c r="F173" s="69"/>
      <c r="G173" s="69"/>
      <c r="H173" s="1"/>
      <c r="I173" s="3"/>
      <c r="J173" s="3"/>
      <c r="K173" s="3"/>
      <c r="L173" s="3"/>
      <c r="M173" s="3"/>
      <c r="N173" s="3"/>
      <c r="O173" s="3"/>
      <c r="P173" s="3"/>
      <c r="Q173" s="3"/>
      <c r="R173" s="3"/>
      <c r="S173" s="3"/>
      <c r="T173" s="3"/>
      <c r="U173" s="3"/>
      <c r="V173" s="3"/>
      <c r="W173" s="3"/>
      <c r="X173" s="3"/>
      <c r="Y173" s="3"/>
      <c r="Z173" s="3"/>
    </row>
    <row r="174" ht="15.75" customHeight="1">
      <c r="A174" s="68"/>
      <c r="B174" s="68"/>
      <c r="C174" s="69"/>
      <c r="D174" s="69"/>
      <c r="E174" s="69"/>
      <c r="F174" s="69"/>
      <c r="G174" s="69"/>
      <c r="H174" s="1"/>
      <c r="I174" s="3"/>
      <c r="J174" s="3"/>
      <c r="K174" s="3"/>
      <c r="L174" s="3"/>
      <c r="M174" s="3"/>
      <c r="N174" s="3"/>
      <c r="O174" s="3"/>
      <c r="P174" s="3"/>
      <c r="Q174" s="3"/>
      <c r="R174" s="3"/>
      <c r="S174" s="3"/>
      <c r="T174" s="3"/>
      <c r="U174" s="3"/>
      <c r="V174" s="3"/>
      <c r="W174" s="3"/>
      <c r="X174" s="3"/>
      <c r="Y174" s="3"/>
      <c r="Z174" s="3"/>
    </row>
    <row r="175" ht="15.75" customHeight="1">
      <c r="A175" s="68"/>
      <c r="B175" s="68"/>
      <c r="C175" s="69"/>
      <c r="D175" s="69"/>
      <c r="E175" s="69"/>
      <c r="F175" s="69"/>
      <c r="G175" s="69"/>
      <c r="H175" s="1"/>
      <c r="I175" s="3"/>
      <c r="J175" s="3"/>
      <c r="K175" s="3"/>
      <c r="L175" s="3"/>
      <c r="M175" s="3"/>
      <c r="N175" s="3"/>
      <c r="O175" s="3"/>
      <c r="P175" s="3"/>
      <c r="Q175" s="3"/>
      <c r="R175" s="3"/>
      <c r="S175" s="3"/>
      <c r="T175" s="3"/>
      <c r="U175" s="3"/>
      <c r="V175" s="3"/>
      <c r="W175" s="3"/>
      <c r="X175" s="3"/>
      <c r="Y175" s="3"/>
      <c r="Z175" s="3"/>
    </row>
    <row r="176" ht="15.75" customHeight="1">
      <c r="A176" s="68"/>
      <c r="B176" s="68"/>
      <c r="C176" s="69"/>
      <c r="D176" s="69"/>
      <c r="E176" s="69"/>
      <c r="F176" s="69"/>
      <c r="G176" s="69"/>
      <c r="H176" s="1"/>
      <c r="I176" s="3"/>
      <c r="J176" s="3"/>
      <c r="K176" s="3"/>
      <c r="L176" s="3"/>
      <c r="M176" s="3"/>
      <c r="N176" s="3"/>
      <c r="O176" s="3"/>
      <c r="P176" s="3"/>
      <c r="Q176" s="3"/>
      <c r="R176" s="3"/>
      <c r="S176" s="3"/>
      <c r="T176" s="3"/>
      <c r="U176" s="3"/>
      <c r="V176" s="3"/>
      <c r="W176" s="3"/>
      <c r="X176" s="3"/>
      <c r="Y176" s="3"/>
      <c r="Z176" s="3"/>
    </row>
    <row r="177" ht="15.75" customHeight="1">
      <c r="A177" s="68"/>
      <c r="B177" s="68"/>
      <c r="C177" s="69"/>
      <c r="D177" s="69"/>
      <c r="E177" s="69"/>
      <c r="F177" s="69"/>
      <c r="G177" s="69"/>
      <c r="H177" s="1"/>
      <c r="I177" s="3"/>
      <c r="J177" s="3"/>
      <c r="K177" s="3"/>
      <c r="L177" s="3"/>
      <c r="M177" s="3"/>
      <c r="N177" s="3"/>
      <c r="O177" s="3"/>
      <c r="P177" s="3"/>
      <c r="Q177" s="3"/>
      <c r="R177" s="3"/>
      <c r="S177" s="3"/>
      <c r="T177" s="3"/>
      <c r="U177" s="3"/>
      <c r="V177" s="3"/>
      <c r="W177" s="3"/>
      <c r="X177" s="3"/>
      <c r="Y177" s="3"/>
      <c r="Z177" s="3"/>
    </row>
    <row r="178" ht="15.75" customHeight="1">
      <c r="A178" s="68"/>
      <c r="B178" s="68"/>
      <c r="C178" s="69"/>
      <c r="D178" s="69"/>
      <c r="E178" s="69"/>
      <c r="F178" s="69"/>
      <c r="G178" s="69"/>
      <c r="H178" s="1"/>
      <c r="I178" s="3"/>
      <c r="J178" s="3"/>
      <c r="K178" s="3"/>
      <c r="L178" s="3"/>
      <c r="M178" s="3"/>
      <c r="N178" s="3"/>
      <c r="O178" s="3"/>
      <c r="P178" s="3"/>
      <c r="Q178" s="3"/>
      <c r="R178" s="3"/>
      <c r="S178" s="3"/>
      <c r="T178" s="3"/>
      <c r="U178" s="3"/>
      <c r="V178" s="3"/>
      <c r="W178" s="3"/>
      <c r="X178" s="3"/>
      <c r="Y178" s="3"/>
      <c r="Z178" s="3"/>
    </row>
    <row r="179" ht="15.75" customHeight="1">
      <c r="A179" s="68"/>
      <c r="B179" s="68"/>
      <c r="C179" s="69"/>
      <c r="D179" s="69"/>
      <c r="E179" s="69"/>
      <c r="F179" s="69"/>
      <c r="G179" s="69"/>
      <c r="H179" s="1"/>
      <c r="I179" s="3"/>
      <c r="J179" s="3"/>
      <c r="K179" s="3"/>
      <c r="L179" s="3"/>
      <c r="M179" s="3"/>
      <c r="N179" s="3"/>
      <c r="O179" s="3"/>
      <c r="P179" s="3"/>
      <c r="Q179" s="3"/>
      <c r="R179" s="3"/>
      <c r="S179" s="3"/>
      <c r="T179" s="3"/>
      <c r="U179" s="3"/>
      <c r="V179" s="3"/>
      <c r="W179" s="3"/>
      <c r="X179" s="3"/>
      <c r="Y179" s="3"/>
      <c r="Z179" s="3"/>
    </row>
    <row r="180" ht="15.75" customHeight="1">
      <c r="A180" s="68"/>
      <c r="B180" s="68"/>
      <c r="C180" s="69"/>
      <c r="D180" s="69"/>
      <c r="E180" s="69"/>
      <c r="F180" s="69"/>
      <c r="G180" s="69"/>
      <c r="H180" s="1"/>
      <c r="I180" s="3"/>
      <c r="J180" s="3"/>
      <c r="K180" s="3"/>
      <c r="L180" s="3"/>
      <c r="M180" s="3"/>
      <c r="N180" s="3"/>
      <c r="O180" s="3"/>
      <c r="P180" s="3"/>
      <c r="Q180" s="3"/>
      <c r="R180" s="3"/>
      <c r="S180" s="3"/>
      <c r="T180" s="3"/>
      <c r="U180" s="3"/>
      <c r="V180" s="3"/>
      <c r="W180" s="3"/>
      <c r="X180" s="3"/>
      <c r="Y180" s="3"/>
      <c r="Z180" s="3"/>
    </row>
    <row r="181" ht="15.75" customHeight="1">
      <c r="A181" s="68"/>
      <c r="B181" s="68"/>
      <c r="C181" s="69"/>
      <c r="D181" s="69"/>
      <c r="E181" s="69"/>
      <c r="F181" s="69"/>
      <c r="G181" s="69"/>
      <c r="H181" s="1"/>
      <c r="I181" s="3"/>
      <c r="J181" s="3"/>
      <c r="K181" s="3"/>
      <c r="L181" s="3"/>
      <c r="M181" s="3"/>
      <c r="N181" s="3"/>
      <c r="O181" s="3"/>
      <c r="P181" s="3"/>
      <c r="Q181" s="3"/>
      <c r="R181" s="3"/>
      <c r="S181" s="3"/>
      <c r="T181" s="3"/>
      <c r="U181" s="3"/>
      <c r="V181" s="3"/>
      <c r="W181" s="3"/>
      <c r="X181" s="3"/>
      <c r="Y181" s="3"/>
      <c r="Z181" s="3"/>
    </row>
    <row r="182" ht="15.75" customHeight="1">
      <c r="A182" s="68"/>
      <c r="B182" s="68"/>
      <c r="C182" s="69"/>
      <c r="D182" s="69"/>
      <c r="E182" s="69"/>
      <c r="F182" s="69"/>
      <c r="G182" s="69"/>
      <c r="H182" s="1"/>
      <c r="I182" s="3"/>
      <c r="J182" s="3"/>
      <c r="K182" s="3"/>
      <c r="L182" s="3"/>
      <c r="M182" s="3"/>
      <c r="N182" s="3"/>
      <c r="O182" s="3"/>
      <c r="P182" s="3"/>
      <c r="Q182" s="3"/>
      <c r="R182" s="3"/>
      <c r="S182" s="3"/>
      <c r="T182" s="3"/>
      <c r="U182" s="3"/>
      <c r="V182" s="3"/>
      <c r="W182" s="3"/>
      <c r="X182" s="3"/>
      <c r="Y182" s="3"/>
      <c r="Z182" s="3"/>
    </row>
    <row r="183" ht="15.75" customHeight="1">
      <c r="A183" s="68"/>
      <c r="B183" s="68"/>
      <c r="C183" s="69"/>
      <c r="D183" s="69"/>
      <c r="E183" s="69"/>
      <c r="F183" s="69"/>
      <c r="G183" s="69"/>
      <c r="H183" s="1"/>
      <c r="I183" s="3"/>
      <c r="J183" s="3"/>
      <c r="K183" s="3"/>
      <c r="L183" s="3"/>
      <c r="M183" s="3"/>
      <c r="N183" s="3"/>
      <c r="O183" s="3"/>
      <c r="P183" s="3"/>
      <c r="Q183" s="3"/>
      <c r="R183" s="3"/>
      <c r="S183" s="3"/>
      <c r="T183" s="3"/>
      <c r="U183" s="3"/>
      <c r="V183" s="3"/>
      <c r="W183" s="3"/>
      <c r="X183" s="3"/>
      <c r="Y183" s="3"/>
      <c r="Z183" s="3"/>
    </row>
    <row r="184" ht="15.75" customHeight="1">
      <c r="A184" s="68"/>
      <c r="B184" s="68"/>
      <c r="C184" s="69"/>
      <c r="D184" s="69"/>
      <c r="E184" s="69"/>
      <c r="F184" s="69"/>
      <c r="G184" s="69"/>
      <c r="H184" s="1"/>
      <c r="I184" s="3"/>
      <c r="J184" s="3"/>
      <c r="K184" s="3"/>
      <c r="L184" s="3"/>
      <c r="M184" s="3"/>
      <c r="N184" s="3"/>
      <c r="O184" s="3"/>
      <c r="P184" s="3"/>
      <c r="Q184" s="3"/>
      <c r="R184" s="3"/>
      <c r="S184" s="3"/>
      <c r="T184" s="3"/>
      <c r="U184" s="3"/>
      <c r="V184" s="3"/>
      <c r="W184" s="3"/>
      <c r="X184" s="3"/>
      <c r="Y184" s="3"/>
      <c r="Z184" s="3"/>
    </row>
    <row r="185" ht="15.75" customHeight="1">
      <c r="A185" s="68"/>
      <c r="B185" s="68"/>
      <c r="C185" s="69"/>
      <c r="D185" s="69"/>
      <c r="E185" s="69"/>
      <c r="F185" s="69"/>
      <c r="G185" s="69"/>
      <c r="H185" s="1"/>
      <c r="I185" s="3"/>
      <c r="J185" s="3"/>
      <c r="K185" s="3"/>
      <c r="L185" s="3"/>
      <c r="M185" s="3"/>
      <c r="N185" s="3"/>
      <c r="O185" s="3"/>
      <c r="P185" s="3"/>
      <c r="Q185" s="3"/>
      <c r="R185" s="3"/>
      <c r="S185" s="3"/>
      <c r="T185" s="3"/>
      <c r="U185" s="3"/>
      <c r="V185" s="3"/>
      <c r="W185" s="3"/>
      <c r="X185" s="3"/>
      <c r="Y185" s="3"/>
      <c r="Z185" s="3"/>
    </row>
    <row r="186" ht="15.75" customHeight="1">
      <c r="A186" s="68"/>
      <c r="B186" s="68"/>
      <c r="C186" s="69"/>
      <c r="D186" s="69"/>
      <c r="E186" s="69"/>
      <c r="F186" s="69"/>
      <c r="G186" s="69"/>
      <c r="H186" s="1"/>
      <c r="I186" s="3"/>
      <c r="J186" s="3"/>
      <c r="K186" s="3"/>
      <c r="L186" s="3"/>
      <c r="M186" s="3"/>
      <c r="N186" s="3"/>
      <c r="O186" s="3"/>
      <c r="P186" s="3"/>
      <c r="Q186" s="3"/>
      <c r="R186" s="3"/>
      <c r="S186" s="3"/>
      <c r="T186" s="3"/>
      <c r="U186" s="3"/>
      <c r="V186" s="3"/>
      <c r="W186" s="3"/>
      <c r="X186" s="3"/>
      <c r="Y186" s="3"/>
      <c r="Z186" s="3"/>
    </row>
    <row r="187" ht="15.75" customHeight="1">
      <c r="A187" s="68"/>
      <c r="B187" s="68"/>
      <c r="C187" s="69"/>
      <c r="D187" s="69"/>
      <c r="E187" s="69"/>
      <c r="F187" s="69"/>
      <c r="G187" s="69"/>
      <c r="H187" s="1"/>
      <c r="I187" s="3"/>
      <c r="J187" s="3"/>
      <c r="K187" s="3"/>
      <c r="L187" s="3"/>
      <c r="M187" s="3"/>
      <c r="N187" s="3"/>
      <c r="O187" s="3"/>
      <c r="P187" s="3"/>
      <c r="Q187" s="3"/>
      <c r="R187" s="3"/>
      <c r="S187" s="3"/>
      <c r="T187" s="3"/>
      <c r="U187" s="3"/>
      <c r="V187" s="3"/>
      <c r="W187" s="3"/>
      <c r="X187" s="3"/>
      <c r="Y187" s="3"/>
      <c r="Z187" s="3"/>
    </row>
    <row r="188" ht="15.75" customHeight="1">
      <c r="A188" s="68"/>
      <c r="B188" s="68"/>
      <c r="C188" s="69"/>
      <c r="D188" s="69"/>
      <c r="E188" s="69"/>
      <c r="F188" s="69"/>
      <c r="G188" s="69"/>
      <c r="H188" s="1"/>
      <c r="I188" s="3"/>
      <c r="J188" s="3"/>
      <c r="K188" s="3"/>
      <c r="L188" s="3"/>
      <c r="M188" s="3"/>
      <c r="N188" s="3"/>
      <c r="O188" s="3"/>
      <c r="P188" s="3"/>
      <c r="Q188" s="3"/>
      <c r="R188" s="3"/>
      <c r="S188" s="3"/>
      <c r="T188" s="3"/>
      <c r="U188" s="3"/>
      <c r="V188" s="3"/>
      <c r="W188" s="3"/>
      <c r="X188" s="3"/>
      <c r="Y188" s="3"/>
      <c r="Z188" s="3"/>
    </row>
    <row r="189" ht="15.75" customHeight="1">
      <c r="A189" s="68"/>
      <c r="B189" s="68"/>
      <c r="C189" s="69"/>
      <c r="D189" s="69"/>
      <c r="E189" s="69"/>
      <c r="F189" s="69"/>
      <c r="G189" s="69"/>
      <c r="H189" s="1"/>
      <c r="I189" s="3"/>
      <c r="J189" s="3"/>
      <c r="K189" s="3"/>
      <c r="L189" s="3"/>
      <c r="M189" s="3"/>
      <c r="N189" s="3"/>
      <c r="O189" s="3"/>
      <c r="P189" s="3"/>
      <c r="Q189" s="3"/>
      <c r="R189" s="3"/>
      <c r="S189" s="3"/>
      <c r="T189" s="3"/>
      <c r="U189" s="3"/>
      <c r="V189" s="3"/>
      <c r="W189" s="3"/>
      <c r="X189" s="3"/>
      <c r="Y189" s="3"/>
      <c r="Z189" s="3"/>
    </row>
    <row r="190" ht="15.75" customHeight="1">
      <c r="A190" s="68"/>
      <c r="B190" s="68"/>
      <c r="C190" s="69"/>
      <c r="D190" s="69"/>
      <c r="E190" s="69"/>
      <c r="F190" s="69"/>
      <c r="G190" s="69"/>
      <c r="H190" s="1"/>
      <c r="I190" s="3"/>
      <c r="J190" s="3"/>
      <c r="K190" s="3"/>
      <c r="L190" s="3"/>
      <c r="M190" s="3"/>
      <c r="N190" s="3"/>
      <c r="O190" s="3"/>
      <c r="P190" s="3"/>
      <c r="Q190" s="3"/>
      <c r="R190" s="3"/>
      <c r="S190" s="3"/>
      <c r="T190" s="3"/>
      <c r="U190" s="3"/>
      <c r="V190" s="3"/>
      <c r="W190" s="3"/>
      <c r="X190" s="3"/>
      <c r="Y190" s="3"/>
      <c r="Z190" s="3"/>
    </row>
    <row r="191" ht="15.75" customHeight="1">
      <c r="A191" s="68"/>
      <c r="B191" s="68"/>
      <c r="C191" s="69"/>
      <c r="D191" s="69"/>
      <c r="E191" s="69"/>
      <c r="F191" s="69"/>
      <c r="G191" s="69"/>
      <c r="H191" s="1"/>
      <c r="I191" s="3"/>
      <c r="J191" s="3"/>
      <c r="K191" s="3"/>
      <c r="L191" s="3"/>
      <c r="M191" s="3"/>
      <c r="N191" s="3"/>
      <c r="O191" s="3"/>
      <c r="P191" s="3"/>
      <c r="Q191" s="3"/>
      <c r="R191" s="3"/>
      <c r="S191" s="3"/>
      <c r="T191" s="3"/>
      <c r="U191" s="3"/>
      <c r="V191" s="3"/>
      <c r="W191" s="3"/>
      <c r="X191" s="3"/>
      <c r="Y191" s="3"/>
      <c r="Z191" s="3"/>
    </row>
    <row r="192" ht="15.75" customHeight="1">
      <c r="A192" s="68"/>
      <c r="B192" s="68"/>
      <c r="C192" s="69"/>
      <c r="D192" s="69"/>
      <c r="E192" s="69"/>
      <c r="F192" s="69"/>
      <c r="G192" s="69"/>
      <c r="H192" s="1"/>
      <c r="I192" s="3"/>
      <c r="J192" s="3"/>
      <c r="K192" s="3"/>
      <c r="L192" s="3"/>
      <c r="M192" s="3"/>
      <c r="N192" s="3"/>
      <c r="O192" s="3"/>
      <c r="P192" s="3"/>
      <c r="Q192" s="3"/>
      <c r="R192" s="3"/>
      <c r="S192" s="3"/>
      <c r="T192" s="3"/>
      <c r="U192" s="3"/>
      <c r="V192" s="3"/>
      <c r="W192" s="3"/>
      <c r="X192" s="3"/>
      <c r="Y192" s="3"/>
      <c r="Z192" s="3"/>
    </row>
    <row r="193" ht="15.75" customHeight="1">
      <c r="A193" s="68"/>
      <c r="B193" s="68"/>
      <c r="C193" s="69"/>
      <c r="D193" s="69"/>
      <c r="E193" s="69"/>
      <c r="F193" s="69"/>
      <c r="G193" s="69"/>
      <c r="H193" s="1"/>
      <c r="I193" s="3"/>
      <c r="J193" s="3"/>
      <c r="K193" s="3"/>
      <c r="L193" s="3"/>
      <c r="M193" s="3"/>
      <c r="N193" s="3"/>
      <c r="O193" s="3"/>
      <c r="P193" s="3"/>
      <c r="Q193" s="3"/>
      <c r="R193" s="3"/>
      <c r="S193" s="3"/>
      <c r="T193" s="3"/>
      <c r="U193" s="3"/>
      <c r="V193" s="3"/>
      <c r="W193" s="3"/>
      <c r="X193" s="3"/>
      <c r="Y193" s="3"/>
      <c r="Z193" s="3"/>
    </row>
    <row r="194" ht="15.75" customHeight="1">
      <c r="A194" s="68"/>
      <c r="B194" s="68"/>
      <c r="C194" s="69"/>
      <c r="D194" s="69"/>
      <c r="E194" s="69"/>
      <c r="F194" s="69"/>
      <c r="G194" s="69"/>
      <c r="H194" s="1"/>
      <c r="I194" s="3"/>
      <c r="J194" s="3"/>
      <c r="K194" s="3"/>
      <c r="L194" s="3"/>
      <c r="M194" s="3"/>
      <c r="N194" s="3"/>
      <c r="O194" s="3"/>
      <c r="P194" s="3"/>
      <c r="Q194" s="3"/>
      <c r="R194" s="3"/>
      <c r="S194" s="3"/>
      <c r="T194" s="3"/>
      <c r="U194" s="3"/>
      <c r="V194" s="3"/>
      <c r="W194" s="3"/>
      <c r="X194" s="3"/>
      <c r="Y194" s="3"/>
      <c r="Z194" s="3"/>
    </row>
    <row r="195" ht="15.75" customHeight="1">
      <c r="A195" s="68"/>
      <c r="B195" s="68"/>
      <c r="C195" s="69"/>
      <c r="D195" s="69"/>
      <c r="E195" s="69"/>
      <c r="F195" s="69"/>
      <c r="G195" s="69"/>
      <c r="H195" s="1"/>
      <c r="I195" s="3"/>
      <c r="J195" s="3"/>
      <c r="K195" s="3"/>
      <c r="L195" s="3"/>
      <c r="M195" s="3"/>
      <c r="N195" s="3"/>
      <c r="O195" s="3"/>
      <c r="P195" s="3"/>
      <c r="Q195" s="3"/>
      <c r="R195" s="3"/>
      <c r="S195" s="3"/>
      <c r="T195" s="3"/>
      <c r="U195" s="3"/>
      <c r="V195" s="3"/>
      <c r="W195" s="3"/>
      <c r="X195" s="3"/>
      <c r="Y195" s="3"/>
      <c r="Z195" s="3"/>
    </row>
    <row r="196" ht="15.75" customHeight="1">
      <c r="A196" s="68"/>
      <c r="B196" s="68"/>
      <c r="C196" s="69"/>
      <c r="D196" s="69"/>
      <c r="E196" s="69"/>
      <c r="F196" s="69"/>
      <c r="G196" s="69"/>
      <c r="H196" s="1"/>
      <c r="I196" s="3"/>
      <c r="J196" s="3"/>
      <c r="K196" s="3"/>
      <c r="L196" s="3"/>
      <c r="M196" s="3"/>
      <c r="N196" s="3"/>
      <c r="O196" s="3"/>
      <c r="P196" s="3"/>
      <c r="Q196" s="3"/>
      <c r="R196" s="3"/>
      <c r="S196" s="3"/>
      <c r="T196" s="3"/>
      <c r="U196" s="3"/>
      <c r="V196" s="3"/>
      <c r="W196" s="3"/>
      <c r="X196" s="3"/>
      <c r="Y196" s="3"/>
      <c r="Z196" s="3"/>
    </row>
    <row r="197" ht="15.75" customHeight="1">
      <c r="A197" s="68"/>
      <c r="B197" s="68"/>
      <c r="C197" s="69"/>
      <c r="D197" s="69"/>
      <c r="E197" s="69"/>
      <c r="F197" s="69"/>
      <c r="G197" s="69"/>
      <c r="H197" s="1"/>
      <c r="I197" s="3"/>
      <c r="J197" s="3"/>
      <c r="K197" s="3"/>
      <c r="L197" s="3"/>
      <c r="M197" s="3"/>
      <c r="N197" s="3"/>
      <c r="O197" s="3"/>
      <c r="P197" s="3"/>
      <c r="Q197" s="3"/>
      <c r="R197" s="3"/>
      <c r="S197" s="3"/>
      <c r="T197" s="3"/>
      <c r="U197" s="3"/>
      <c r="V197" s="3"/>
      <c r="W197" s="3"/>
      <c r="X197" s="3"/>
      <c r="Y197" s="3"/>
      <c r="Z197" s="3"/>
    </row>
    <row r="198" ht="15.75" customHeight="1">
      <c r="A198" s="68"/>
      <c r="B198" s="68"/>
      <c r="C198" s="69"/>
      <c r="D198" s="69"/>
      <c r="E198" s="69"/>
      <c r="F198" s="69"/>
      <c r="G198" s="69"/>
      <c r="H198" s="1"/>
      <c r="I198" s="3"/>
      <c r="J198" s="3"/>
      <c r="K198" s="3"/>
      <c r="L198" s="3"/>
      <c r="M198" s="3"/>
      <c r="N198" s="3"/>
      <c r="O198" s="3"/>
      <c r="P198" s="3"/>
      <c r="Q198" s="3"/>
      <c r="R198" s="3"/>
      <c r="S198" s="3"/>
      <c r="T198" s="3"/>
      <c r="U198" s="3"/>
      <c r="V198" s="3"/>
      <c r="W198" s="3"/>
      <c r="X198" s="3"/>
      <c r="Y198" s="3"/>
      <c r="Z198" s="3"/>
    </row>
    <row r="199" ht="15.75" customHeight="1">
      <c r="A199" s="68"/>
      <c r="B199" s="68"/>
      <c r="C199" s="69"/>
      <c r="D199" s="69"/>
      <c r="E199" s="69"/>
      <c r="F199" s="69"/>
      <c r="G199" s="69"/>
      <c r="H199" s="1"/>
      <c r="I199" s="3"/>
      <c r="J199" s="3"/>
      <c r="K199" s="3"/>
      <c r="L199" s="3"/>
      <c r="M199" s="3"/>
      <c r="N199" s="3"/>
      <c r="O199" s="3"/>
      <c r="P199" s="3"/>
      <c r="Q199" s="3"/>
      <c r="R199" s="3"/>
      <c r="S199" s="3"/>
      <c r="T199" s="3"/>
      <c r="U199" s="3"/>
      <c r="V199" s="3"/>
      <c r="W199" s="3"/>
      <c r="X199" s="3"/>
      <c r="Y199" s="3"/>
      <c r="Z199" s="3"/>
    </row>
    <row r="200" ht="15.75" customHeight="1">
      <c r="A200" s="68"/>
      <c r="B200" s="68"/>
      <c r="C200" s="69"/>
      <c r="D200" s="69"/>
      <c r="E200" s="69"/>
      <c r="F200" s="69"/>
      <c r="G200" s="69"/>
      <c r="H200" s="1"/>
      <c r="I200" s="3"/>
      <c r="J200" s="3"/>
      <c r="K200" s="3"/>
      <c r="L200" s="3"/>
      <c r="M200" s="3"/>
      <c r="N200" s="3"/>
      <c r="O200" s="3"/>
      <c r="P200" s="3"/>
      <c r="Q200" s="3"/>
      <c r="R200" s="3"/>
      <c r="S200" s="3"/>
      <c r="T200" s="3"/>
      <c r="U200" s="3"/>
      <c r="V200" s="3"/>
      <c r="W200" s="3"/>
      <c r="X200" s="3"/>
      <c r="Y200" s="3"/>
      <c r="Z200" s="3"/>
    </row>
    <row r="201" ht="15.75" customHeight="1">
      <c r="A201" s="68"/>
      <c r="B201" s="68"/>
      <c r="C201" s="69"/>
      <c r="D201" s="69"/>
      <c r="E201" s="69"/>
      <c r="F201" s="69"/>
      <c r="G201" s="69"/>
      <c r="H201" s="1"/>
      <c r="I201" s="3"/>
      <c r="J201" s="3"/>
      <c r="K201" s="3"/>
      <c r="L201" s="3"/>
      <c r="M201" s="3"/>
      <c r="N201" s="3"/>
      <c r="O201" s="3"/>
      <c r="P201" s="3"/>
      <c r="Q201" s="3"/>
      <c r="R201" s="3"/>
      <c r="S201" s="3"/>
      <c r="T201" s="3"/>
      <c r="U201" s="3"/>
      <c r="V201" s="3"/>
      <c r="W201" s="3"/>
      <c r="X201" s="3"/>
      <c r="Y201" s="3"/>
      <c r="Z201" s="3"/>
    </row>
    <row r="202" ht="15.75" customHeight="1">
      <c r="A202" s="68"/>
      <c r="B202" s="68"/>
      <c r="C202" s="69"/>
      <c r="D202" s="69"/>
      <c r="E202" s="69"/>
      <c r="F202" s="69"/>
      <c r="G202" s="69"/>
      <c r="H202" s="1"/>
      <c r="I202" s="3"/>
      <c r="J202" s="3"/>
      <c r="K202" s="3"/>
      <c r="L202" s="3"/>
      <c r="M202" s="3"/>
      <c r="N202" s="3"/>
      <c r="O202" s="3"/>
      <c r="P202" s="3"/>
      <c r="Q202" s="3"/>
      <c r="R202" s="3"/>
      <c r="S202" s="3"/>
      <c r="T202" s="3"/>
      <c r="U202" s="3"/>
      <c r="V202" s="3"/>
      <c r="W202" s="3"/>
      <c r="X202" s="3"/>
      <c r="Y202" s="3"/>
      <c r="Z202" s="3"/>
    </row>
    <row r="203" ht="15.75" customHeight="1">
      <c r="A203" s="68"/>
      <c r="B203" s="68"/>
      <c r="C203" s="69"/>
      <c r="D203" s="69"/>
      <c r="E203" s="69"/>
      <c r="F203" s="69"/>
      <c r="G203" s="69"/>
      <c r="H203" s="1"/>
      <c r="I203" s="3"/>
      <c r="J203" s="3"/>
      <c r="K203" s="3"/>
      <c r="L203" s="3"/>
      <c r="M203" s="3"/>
      <c r="N203" s="3"/>
      <c r="O203" s="3"/>
      <c r="P203" s="3"/>
      <c r="Q203" s="3"/>
      <c r="R203" s="3"/>
      <c r="S203" s="3"/>
      <c r="T203" s="3"/>
      <c r="U203" s="3"/>
      <c r="V203" s="3"/>
      <c r="W203" s="3"/>
      <c r="X203" s="3"/>
      <c r="Y203" s="3"/>
      <c r="Z203" s="3"/>
    </row>
    <row r="204" ht="15.75" customHeight="1">
      <c r="A204" s="68"/>
      <c r="B204" s="68"/>
      <c r="C204" s="69"/>
      <c r="D204" s="69"/>
      <c r="E204" s="69"/>
      <c r="F204" s="69"/>
      <c r="G204" s="69"/>
      <c r="H204" s="1"/>
      <c r="I204" s="3"/>
      <c r="J204" s="3"/>
      <c r="K204" s="3"/>
      <c r="L204" s="3"/>
      <c r="M204" s="3"/>
      <c r="N204" s="3"/>
      <c r="O204" s="3"/>
      <c r="P204" s="3"/>
      <c r="Q204" s="3"/>
      <c r="R204" s="3"/>
      <c r="S204" s="3"/>
      <c r="T204" s="3"/>
      <c r="U204" s="3"/>
      <c r="V204" s="3"/>
      <c r="W204" s="3"/>
      <c r="X204" s="3"/>
      <c r="Y204" s="3"/>
      <c r="Z204" s="3"/>
    </row>
    <row r="205" ht="15.75" customHeight="1">
      <c r="A205" s="68"/>
      <c r="B205" s="68"/>
      <c r="C205" s="69"/>
      <c r="D205" s="69"/>
      <c r="E205" s="69"/>
      <c r="F205" s="69"/>
      <c r="G205" s="69"/>
      <c r="H205" s="1"/>
      <c r="I205" s="3"/>
      <c r="J205" s="3"/>
      <c r="K205" s="3"/>
      <c r="L205" s="3"/>
      <c r="M205" s="3"/>
      <c r="N205" s="3"/>
      <c r="O205" s="3"/>
      <c r="P205" s="3"/>
      <c r="Q205" s="3"/>
      <c r="R205" s="3"/>
      <c r="S205" s="3"/>
      <c r="T205" s="3"/>
      <c r="U205" s="3"/>
      <c r="V205" s="3"/>
      <c r="W205" s="3"/>
      <c r="X205" s="3"/>
      <c r="Y205" s="3"/>
      <c r="Z205" s="3"/>
    </row>
    <row r="206" ht="15.75" customHeight="1">
      <c r="A206" s="68"/>
      <c r="B206" s="68"/>
      <c r="C206" s="69"/>
      <c r="D206" s="69"/>
      <c r="E206" s="69"/>
      <c r="F206" s="69"/>
      <c r="G206" s="69"/>
      <c r="H206" s="1"/>
      <c r="I206" s="3"/>
      <c r="J206" s="3"/>
      <c r="K206" s="3"/>
      <c r="L206" s="3"/>
      <c r="M206" s="3"/>
      <c r="N206" s="3"/>
      <c r="O206" s="3"/>
      <c r="P206" s="3"/>
      <c r="Q206" s="3"/>
      <c r="R206" s="3"/>
      <c r="S206" s="3"/>
      <c r="T206" s="3"/>
      <c r="U206" s="3"/>
      <c r="V206" s="3"/>
      <c r="W206" s="3"/>
      <c r="X206" s="3"/>
      <c r="Y206" s="3"/>
      <c r="Z206" s="3"/>
    </row>
    <row r="207" ht="15.75" customHeight="1">
      <c r="A207" s="68"/>
      <c r="B207" s="68"/>
      <c r="C207" s="69"/>
      <c r="D207" s="69"/>
      <c r="E207" s="69"/>
      <c r="F207" s="69"/>
      <c r="G207" s="69"/>
      <c r="H207" s="1"/>
      <c r="I207" s="3"/>
      <c r="J207" s="3"/>
      <c r="K207" s="3"/>
      <c r="L207" s="3"/>
      <c r="M207" s="3"/>
      <c r="N207" s="3"/>
      <c r="O207" s="3"/>
      <c r="P207" s="3"/>
      <c r="Q207" s="3"/>
      <c r="R207" s="3"/>
      <c r="S207" s="3"/>
      <c r="T207" s="3"/>
      <c r="U207" s="3"/>
      <c r="V207" s="3"/>
      <c r="W207" s="3"/>
      <c r="X207" s="3"/>
      <c r="Y207" s="3"/>
      <c r="Z207" s="3"/>
    </row>
    <row r="208" ht="15.75" customHeight="1">
      <c r="A208" s="68"/>
      <c r="B208" s="68"/>
      <c r="C208" s="69"/>
      <c r="D208" s="69"/>
      <c r="E208" s="69"/>
      <c r="F208" s="69"/>
      <c r="G208" s="69"/>
      <c r="H208" s="1"/>
      <c r="I208" s="3"/>
      <c r="J208" s="3"/>
      <c r="K208" s="3"/>
      <c r="L208" s="3"/>
      <c r="M208" s="3"/>
      <c r="N208" s="3"/>
      <c r="O208" s="3"/>
      <c r="P208" s="3"/>
      <c r="Q208" s="3"/>
      <c r="R208" s="3"/>
      <c r="S208" s="3"/>
      <c r="T208" s="3"/>
      <c r="U208" s="3"/>
      <c r="V208" s="3"/>
      <c r="W208" s="3"/>
      <c r="X208" s="3"/>
      <c r="Y208" s="3"/>
      <c r="Z208" s="3"/>
    </row>
    <row r="209" ht="15.75" customHeight="1">
      <c r="A209" s="68"/>
      <c r="B209" s="68"/>
      <c r="C209" s="69"/>
      <c r="D209" s="69"/>
      <c r="E209" s="69"/>
      <c r="F209" s="69"/>
      <c r="G209" s="69"/>
      <c r="H209" s="1"/>
      <c r="I209" s="3"/>
      <c r="J209" s="3"/>
      <c r="K209" s="3"/>
      <c r="L209" s="3"/>
      <c r="M209" s="3"/>
      <c r="N209" s="3"/>
      <c r="O209" s="3"/>
      <c r="P209" s="3"/>
      <c r="Q209" s="3"/>
      <c r="R209" s="3"/>
      <c r="S209" s="3"/>
      <c r="T209" s="3"/>
      <c r="U209" s="3"/>
      <c r="V209" s="3"/>
      <c r="W209" s="3"/>
      <c r="X209" s="3"/>
      <c r="Y209" s="3"/>
      <c r="Z209" s="3"/>
    </row>
    <row r="210" ht="15.75" customHeight="1">
      <c r="A210" s="68"/>
      <c r="B210" s="68"/>
      <c r="C210" s="69"/>
      <c r="D210" s="69"/>
      <c r="E210" s="69"/>
      <c r="F210" s="69"/>
      <c r="G210" s="69"/>
      <c r="H210" s="1"/>
      <c r="I210" s="3"/>
      <c r="J210" s="3"/>
      <c r="K210" s="3"/>
      <c r="L210" s="3"/>
      <c r="M210" s="3"/>
      <c r="N210" s="3"/>
      <c r="O210" s="3"/>
      <c r="P210" s="3"/>
      <c r="Q210" s="3"/>
      <c r="R210" s="3"/>
      <c r="S210" s="3"/>
      <c r="T210" s="3"/>
      <c r="U210" s="3"/>
      <c r="V210" s="3"/>
      <c r="W210" s="3"/>
      <c r="X210" s="3"/>
      <c r="Y210" s="3"/>
      <c r="Z210" s="3"/>
    </row>
    <row r="211" ht="15.75" customHeight="1">
      <c r="A211" s="68"/>
      <c r="B211" s="68"/>
      <c r="C211" s="69"/>
      <c r="D211" s="69"/>
      <c r="E211" s="69"/>
      <c r="F211" s="69"/>
      <c r="G211" s="69"/>
      <c r="H211" s="1"/>
      <c r="I211" s="3"/>
      <c r="J211" s="3"/>
      <c r="K211" s="3"/>
      <c r="L211" s="3"/>
      <c r="M211" s="3"/>
      <c r="N211" s="3"/>
      <c r="O211" s="3"/>
      <c r="P211" s="3"/>
      <c r="Q211" s="3"/>
      <c r="R211" s="3"/>
      <c r="S211" s="3"/>
      <c r="T211" s="3"/>
      <c r="U211" s="3"/>
      <c r="V211" s="3"/>
      <c r="W211" s="3"/>
      <c r="X211" s="3"/>
      <c r="Y211" s="3"/>
      <c r="Z211" s="3"/>
    </row>
    <row r="212" ht="15.75" customHeight="1">
      <c r="A212" s="68"/>
      <c r="B212" s="68"/>
      <c r="C212" s="69"/>
      <c r="D212" s="69"/>
      <c r="E212" s="69"/>
      <c r="F212" s="69"/>
      <c r="G212" s="69"/>
      <c r="H212" s="1"/>
      <c r="I212" s="3"/>
      <c r="J212" s="3"/>
      <c r="K212" s="3"/>
      <c r="L212" s="3"/>
      <c r="M212" s="3"/>
      <c r="N212" s="3"/>
      <c r="O212" s="3"/>
      <c r="P212" s="3"/>
      <c r="Q212" s="3"/>
      <c r="R212" s="3"/>
      <c r="S212" s="3"/>
      <c r="T212" s="3"/>
      <c r="U212" s="3"/>
      <c r="V212" s="3"/>
      <c r="W212" s="3"/>
      <c r="X212" s="3"/>
      <c r="Y212" s="3"/>
      <c r="Z212" s="3"/>
    </row>
    <row r="213" ht="15.75" customHeight="1">
      <c r="A213" s="68"/>
      <c r="B213" s="68"/>
      <c r="C213" s="69"/>
      <c r="D213" s="69"/>
      <c r="E213" s="69"/>
      <c r="F213" s="69"/>
      <c r="G213" s="69"/>
      <c r="H213" s="1"/>
      <c r="I213" s="3"/>
      <c r="J213" s="3"/>
      <c r="K213" s="3"/>
      <c r="L213" s="3"/>
      <c r="M213" s="3"/>
      <c r="N213" s="3"/>
      <c r="O213" s="3"/>
      <c r="P213" s="3"/>
      <c r="Q213" s="3"/>
      <c r="R213" s="3"/>
      <c r="S213" s="3"/>
      <c r="T213" s="3"/>
      <c r="U213" s="3"/>
      <c r="V213" s="3"/>
      <c r="W213" s="3"/>
      <c r="X213" s="3"/>
      <c r="Y213" s="3"/>
      <c r="Z213" s="3"/>
    </row>
    <row r="214" ht="15.75" customHeight="1">
      <c r="A214" s="68"/>
      <c r="B214" s="68"/>
      <c r="C214" s="69"/>
      <c r="D214" s="69"/>
      <c r="E214" s="69"/>
      <c r="F214" s="69"/>
      <c r="G214" s="69"/>
      <c r="H214" s="1"/>
      <c r="I214" s="3"/>
      <c r="J214" s="3"/>
      <c r="K214" s="3"/>
      <c r="L214" s="3"/>
      <c r="M214" s="3"/>
      <c r="N214" s="3"/>
      <c r="O214" s="3"/>
      <c r="P214" s="3"/>
      <c r="Q214" s="3"/>
      <c r="R214" s="3"/>
      <c r="S214" s="3"/>
      <c r="T214" s="3"/>
      <c r="U214" s="3"/>
      <c r="V214" s="3"/>
      <c r="W214" s="3"/>
      <c r="X214" s="3"/>
      <c r="Y214" s="3"/>
      <c r="Z214" s="3"/>
    </row>
    <row r="215" ht="15.75" customHeight="1">
      <c r="A215" s="68"/>
      <c r="B215" s="68"/>
      <c r="C215" s="69"/>
      <c r="D215" s="69"/>
      <c r="E215" s="69"/>
      <c r="F215" s="69"/>
      <c r="G215" s="69"/>
      <c r="H215" s="1"/>
      <c r="I215" s="3"/>
      <c r="J215" s="3"/>
      <c r="K215" s="3"/>
      <c r="L215" s="3"/>
      <c r="M215" s="3"/>
      <c r="N215" s="3"/>
      <c r="O215" s="3"/>
      <c r="P215" s="3"/>
      <c r="Q215" s="3"/>
      <c r="R215" s="3"/>
      <c r="S215" s="3"/>
      <c r="T215" s="3"/>
      <c r="U215" s="3"/>
      <c r="V215" s="3"/>
      <c r="W215" s="3"/>
      <c r="X215" s="3"/>
      <c r="Y215" s="3"/>
      <c r="Z215" s="3"/>
    </row>
    <row r="216" ht="15.75" customHeight="1">
      <c r="A216" s="68"/>
      <c r="B216" s="68"/>
      <c r="C216" s="69"/>
      <c r="D216" s="69"/>
      <c r="E216" s="69"/>
      <c r="F216" s="69"/>
      <c r="G216" s="69"/>
      <c r="H216" s="1"/>
      <c r="I216" s="3"/>
      <c r="J216" s="3"/>
      <c r="K216" s="3"/>
      <c r="L216" s="3"/>
      <c r="M216" s="3"/>
      <c r="N216" s="3"/>
      <c r="O216" s="3"/>
      <c r="P216" s="3"/>
      <c r="Q216" s="3"/>
      <c r="R216" s="3"/>
      <c r="S216" s="3"/>
      <c r="T216" s="3"/>
      <c r="U216" s="3"/>
      <c r="V216" s="3"/>
      <c r="W216" s="3"/>
      <c r="X216" s="3"/>
      <c r="Y216" s="3"/>
      <c r="Z216" s="3"/>
    </row>
    <row r="217" ht="15.75" customHeight="1">
      <c r="A217" s="68"/>
      <c r="B217" s="68"/>
      <c r="C217" s="69"/>
      <c r="D217" s="69"/>
      <c r="E217" s="69"/>
      <c r="F217" s="69"/>
      <c r="G217" s="69"/>
      <c r="H217" s="1"/>
      <c r="I217" s="3"/>
      <c r="J217" s="3"/>
      <c r="K217" s="3"/>
      <c r="L217" s="3"/>
      <c r="M217" s="3"/>
      <c r="N217" s="3"/>
      <c r="O217" s="3"/>
      <c r="P217" s="3"/>
      <c r="Q217" s="3"/>
      <c r="R217" s="3"/>
      <c r="S217" s="3"/>
      <c r="T217" s="3"/>
      <c r="U217" s="3"/>
      <c r="V217" s="3"/>
      <c r="W217" s="3"/>
      <c r="X217" s="3"/>
      <c r="Y217" s="3"/>
      <c r="Z217" s="3"/>
    </row>
    <row r="218" ht="15.75" customHeight="1">
      <c r="A218" s="68"/>
      <c r="B218" s="68"/>
      <c r="C218" s="69"/>
      <c r="D218" s="69"/>
      <c r="E218" s="69"/>
      <c r="F218" s="69"/>
      <c r="G218" s="69"/>
      <c r="H218" s="1"/>
      <c r="I218" s="3"/>
      <c r="J218" s="3"/>
      <c r="K218" s="3"/>
      <c r="L218" s="3"/>
      <c r="M218" s="3"/>
      <c r="N218" s="3"/>
      <c r="O218" s="3"/>
      <c r="P218" s="3"/>
      <c r="Q218" s="3"/>
      <c r="R218" s="3"/>
      <c r="S218" s="3"/>
      <c r="T218" s="3"/>
      <c r="U218" s="3"/>
      <c r="V218" s="3"/>
      <c r="W218" s="3"/>
      <c r="X218" s="3"/>
      <c r="Y218" s="3"/>
      <c r="Z218" s="3"/>
    </row>
    <row r="219" ht="15.75" customHeight="1">
      <c r="A219" s="68"/>
      <c r="B219" s="68"/>
      <c r="C219" s="69"/>
      <c r="D219" s="69"/>
      <c r="E219" s="69"/>
      <c r="F219" s="69"/>
      <c r="G219" s="69"/>
      <c r="H219" s="1"/>
      <c r="I219" s="3"/>
      <c r="J219" s="3"/>
      <c r="K219" s="3"/>
      <c r="L219" s="3"/>
      <c r="M219" s="3"/>
      <c r="N219" s="3"/>
      <c r="O219" s="3"/>
      <c r="P219" s="3"/>
      <c r="Q219" s="3"/>
      <c r="R219" s="3"/>
      <c r="S219" s="3"/>
      <c r="T219" s="3"/>
      <c r="U219" s="3"/>
      <c r="V219" s="3"/>
      <c r="W219" s="3"/>
      <c r="X219" s="3"/>
      <c r="Y219" s="3"/>
      <c r="Z219" s="3"/>
    </row>
    <row r="220" ht="15.75" customHeight="1">
      <c r="A220" s="68"/>
      <c r="B220" s="68"/>
      <c r="C220" s="69"/>
      <c r="D220" s="69"/>
      <c r="E220" s="69"/>
      <c r="F220" s="69"/>
      <c r="G220" s="69"/>
      <c r="H220" s="1"/>
      <c r="I220" s="3"/>
      <c r="J220" s="3"/>
      <c r="K220" s="3"/>
      <c r="L220" s="3"/>
      <c r="M220" s="3"/>
      <c r="N220" s="3"/>
      <c r="O220" s="3"/>
      <c r="P220" s="3"/>
      <c r="Q220" s="3"/>
      <c r="R220" s="3"/>
      <c r="S220" s="3"/>
      <c r="T220" s="3"/>
      <c r="U220" s="3"/>
      <c r="V220" s="3"/>
      <c r="W220" s="3"/>
      <c r="X220" s="3"/>
      <c r="Y220" s="3"/>
      <c r="Z220" s="3"/>
    </row>
    <row r="221" ht="15.75" customHeight="1">
      <c r="A221" s="68"/>
      <c r="B221" s="68"/>
      <c r="C221" s="69"/>
      <c r="D221" s="69"/>
      <c r="E221" s="69"/>
      <c r="F221" s="69"/>
      <c r="G221" s="69"/>
      <c r="H221" s="1"/>
      <c r="I221" s="3"/>
      <c r="J221" s="3"/>
      <c r="K221" s="3"/>
      <c r="L221" s="3"/>
      <c r="M221" s="3"/>
      <c r="N221" s="3"/>
      <c r="O221" s="3"/>
      <c r="P221" s="3"/>
      <c r="Q221" s="3"/>
      <c r="R221" s="3"/>
      <c r="S221" s="3"/>
      <c r="T221" s="3"/>
      <c r="U221" s="3"/>
      <c r="V221" s="3"/>
      <c r="W221" s="3"/>
      <c r="X221" s="3"/>
      <c r="Y221" s="3"/>
      <c r="Z221" s="3"/>
    </row>
    <row r="222" ht="15.75" customHeight="1">
      <c r="A222" s="68"/>
      <c r="B222" s="68"/>
      <c r="C222" s="69"/>
      <c r="D222" s="69"/>
      <c r="E222" s="69"/>
      <c r="F222" s="69"/>
      <c r="G222" s="69"/>
      <c r="H222" s="1"/>
      <c r="I222" s="3"/>
      <c r="J222" s="3"/>
      <c r="K222" s="3"/>
      <c r="L222" s="3"/>
      <c r="M222" s="3"/>
      <c r="N222" s="3"/>
      <c r="O222" s="3"/>
      <c r="P222" s="3"/>
      <c r="Q222" s="3"/>
      <c r="R222" s="3"/>
      <c r="S222" s="3"/>
      <c r="T222" s="3"/>
      <c r="U222" s="3"/>
      <c r="V222" s="3"/>
      <c r="W222" s="3"/>
      <c r="X222" s="3"/>
      <c r="Y222" s="3"/>
      <c r="Z222" s="3"/>
    </row>
    <row r="223" ht="15.75" customHeight="1">
      <c r="A223" s="68"/>
      <c r="B223" s="68"/>
      <c r="C223" s="69"/>
      <c r="D223" s="69"/>
      <c r="E223" s="69"/>
      <c r="F223" s="69"/>
      <c r="G223" s="69"/>
      <c r="H223" s="1"/>
      <c r="I223" s="3"/>
      <c r="J223" s="3"/>
      <c r="K223" s="3"/>
      <c r="L223" s="3"/>
      <c r="M223" s="3"/>
      <c r="N223" s="3"/>
      <c r="O223" s="3"/>
      <c r="P223" s="3"/>
      <c r="Q223" s="3"/>
      <c r="R223" s="3"/>
      <c r="S223" s="3"/>
      <c r="T223" s="3"/>
      <c r="U223" s="3"/>
      <c r="V223" s="3"/>
      <c r="W223" s="3"/>
      <c r="X223" s="3"/>
      <c r="Y223" s="3"/>
      <c r="Z223" s="3"/>
    </row>
    <row r="224" ht="15.75" customHeight="1">
      <c r="A224" s="68"/>
      <c r="B224" s="68"/>
      <c r="C224" s="69"/>
      <c r="D224" s="69"/>
      <c r="E224" s="69"/>
      <c r="F224" s="69"/>
      <c r="G224" s="69"/>
      <c r="H224" s="1"/>
      <c r="I224" s="3"/>
      <c r="J224" s="3"/>
      <c r="K224" s="3"/>
      <c r="L224" s="3"/>
      <c r="M224" s="3"/>
      <c r="N224" s="3"/>
      <c r="O224" s="3"/>
      <c r="P224" s="3"/>
      <c r="Q224" s="3"/>
      <c r="R224" s="3"/>
      <c r="S224" s="3"/>
      <c r="T224" s="3"/>
      <c r="U224" s="3"/>
      <c r="V224" s="3"/>
      <c r="W224" s="3"/>
      <c r="X224" s="3"/>
      <c r="Y224" s="3"/>
      <c r="Z224" s="3"/>
    </row>
    <row r="225" ht="15.75" customHeight="1">
      <c r="A225" s="68"/>
      <c r="B225" s="68"/>
      <c r="C225" s="69"/>
      <c r="D225" s="69"/>
      <c r="E225" s="69"/>
      <c r="F225" s="69"/>
      <c r="G225" s="69"/>
      <c r="H225" s="1"/>
      <c r="I225" s="3"/>
      <c r="J225" s="3"/>
      <c r="K225" s="3"/>
      <c r="L225" s="3"/>
      <c r="M225" s="3"/>
      <c r="N225" s="3"/>
      <c r="O225" s="3"/>
      <c r="P225" s="3"/>
      <c r="Q225" s="3"/>
      <c r="R225" s="3"/>
      <c r="S225" s="3"/>
      <c r="T225" s="3"/>
      <c r="U225" s="3"/>
      <c r="V225" s="3"/>
      <c r="W225" s="3"/>
      <c r="X225" s="3"/>
      <c r="Y225" s="3"/>
      <c r="Z225" s="3"/>
    </row>
    <row r="226" ht="15.75" customHeight="1">
      <c r="A226" s="68"/>
      <c r="B226" s="68"/>
      <c r="C226" s="69"/>
      <c r="D226" s="69"/>
      <c r="E226" s="69"/>
      <c r="F226" s="69"/>
      <c r="G226" s="69"/>
      <c r="H226" s="1"/>
      <c r="I226" s="3"/>
      <c r="J226" s="3"/>
      <c r="K226" s="3"/>
      <c r="L226" s="3"/>
      <c r="M226" s="3"/>
      <c r="N226" s="3"/>
      <c r="O226" s="3"/>
      <c r="P226" s="3"/>
      <c r="Q226" s="3"/>
      <c r="R226" s="3"/>
      <c r="S226" s="3"/>
      <c r="T226" s="3"/>
      <c r="U226" s="3"/>
      <c r="V226" s="3"/>
      <c r="W226" s="3"/>
      <c r="X226" s="3"/>
      <c r="Y226" s="3"/>
      <c r="Z226" s="3"/>
    </row>
    <row r="227" ht="15.75" customHeight="1">
      <c r="A227" s="68"/>
      <c r="B227" s="68"/>
      <c r="C227" s="69"/>
      <c r="D227" s="69"/>
      <c r="E227" s="69"/>
      <c r="F227" s="69"/>
      <c r="G227" s="69"/>
      <c r="H227" s="1"/>
      <c r="I227" s="3"/>
      <c r="J227" s="3"/>
      <c r="K227" s="3"/>
      <c r="L227" s="3"/>
      <c r="M227" s="3"/>
      <c r="N227" s="3"/>
      <c r="O227" s="3"/>
      <c r="P227" s="3"/>
      <c r="Q227" s="3"/>
      <c r="R227" s="3"/>
      <c r="S227" s="3"/>
      <c r="T227" s="3"/>
      <c r="U227" s="3"/>
      <c r="V227" s="3"/>
      <c r="W227" s="3"/>
      <c r="X227" s="3"/>
      <c r="Y227" s="3"/>
      <c r="Z227" s="3"/>
    </row>
    <row r="228" ht="15.75" customHeight="1">
      <c r="A228" s="68"/>
      <c r="B228" s="68"/>
      <c r="C228" s="69"/>
      <c r="D228" s="69"/>
      <c r="E228" s="69"/>
      <c r="F228" s="69"/>
      <c r="G228" s="69"/>
      <c r="H228" s="1"/>
      <c r="I228" s="3"/>
      <c r="J228" s="3"/>
      <c r="K228" s="3"/>
      <c r="L228" s="3"/>
      <c r="M228" s="3"/>
      <c r="N228" s="3"/>
      <c r="O228" s="3"/>
      <c r="P228" s="3"/>
      <c r="Q228" s="3"/>
      <c r="R228" s="3"/>
      <c r="S228" s="3"/>
      <c r="T228" s="3"/>
      <c r="U228" s="3"/>
      <c r="V228" s="3"/>
      <c r="W228" s="3"/>
      <c r="X228" s="3"/>
      <c r="Y228" s="3"/>
      <c r="Z228" s="3"/>
    </row>
    <row r="229" ht="15.75" customHeight="1">
      <c r="A229" s="68"/>
      <c r="B229" s="68"/>
      <c r="C229" s="69"/>
      <c r="D229" s="69"/>
      <c r="E229" s="69"/>
      <c r="F229" s="69"/>
      <c r="G229" s="69"/>
      <c r="H229" s="1"/>
      <c r="I229" s="3"/>
      <c r="J229" s="3"/>
      <c r="K229" s="3"/>
      <c r="L229" s="3"/>
      <c r="M229" s="3"/>
      <c r="N229" s="3"/>
      <c r="O229" s="3"/>
      <c r="P229" s="3"/>
      <c r="Q229" s="3"/>
      <c r="R229" s="3"/>
      <c r="S229" s="3"/>
      <c r="T229" s="3"/>
      <c r="U229" s="3"/>
      <c r="V229" s="3"/>
      <c r="W229" s="3"/>
      <c r="X229" s="3"/>
      <c r="Y229" s="3"/>
      <c r="Z229" s="3"/>
    </row>
    <row r="230" ht="15.75" customHeight="1">
      <c r="A230" s="68"/>
      <c r="B230" s="68"/>
      <c r="C230" s="69"/>
      <c r="D230" s="69"/>
      <c r="E230" s="69"/>
      <c r="F230" s="69"/>
      <c r="G230" s="69"/>
      <c r="H230" s="1"/>
      <c r="I230" s="3"/>
      <c r="J230" s="3"/>
      <c r="K230" s="3"/>
      <c r="L230" s="3"/>
      <c r="M230" s="3"/>
      <c r="N230" s="3"/>
      <c r="O230" s="3"/>
      <c r="P230" s="3"/>
      <c r="Q230" s="3"/>
      <c r="R230" s="3"/>
      <c r="S230" s="3"/>
      <c r="T230" s="3"/>
      <c r="U230" s="3"/>
      <c r="V230" s="3"/>
      <c r="W230" s="3"/>
      <c r="X230" s="3"/>
      <c r="Y230" s="3"/>
      <c r="Z230" s="3"/>
    </row>
    <row r="231" ht="15.75" customHeight="1">
      <c r="A231" s="68"/>
      <c r="B231" s="68"/>
      <c r="C231" s="69"/>
      <c r="D231" s="69"/>
      <c r="E231" s="69"/>
      <c r="F231" s="69"/>
      <c r="G231" s="69"/>
      <c r="H231" s="1"/>
      <c r="I231" s="3"/>
      <c r="J231" s="3"/>
      <c r="K231" s="3"/>
      <c r="L231" s="3"/>
      <c r="M231" s="3"/>
      <c r="N231" s="3"/>
      <c r="O231" s="3"/>
      <c r="P231" s="3"/>
      <c r="Q231" s="3"/>
      <c r="R231" s="3"/>
      <c r="S231" s="3"/>
      <c r="T231" s="3"/>
      <c r="U231" s="3"/>
      <c r="V231" s="3"/>
      <c r="W231" s="3"/>
      <c r="X231" s="3"/>
      <c r="Y231" s="3"/>
      <c r="Z231" s="3"/>
    </row>
    <row r="232" ht="15.75" customHeight="1">
      <c r="A232" s="68"/>
      <c r="B232" s="68"/>
      <c r="C232" s="69"/>
      <c r="D232" s="69"/>
      <c r="E232" s="69"/>
      <c r="F232" s="69"/>
      <c r="G232" s="69"/>
      <c r="H232" s="1"/>
      <c r="I232" s="3"/>
      <c r="J232" s="3"/>
      <c r="K232" s="3"/>
      <c r="L232" s="3"/>
      <c r="M232" s="3"/>
      <c r="N232" s="3"/>
      <c r="O232" s="3"/>
      <c r="P232" s="3"/>
      <c r="Q232" s="3"/>
      <c r="R232" s="3"/>
      <c r="S232" s="3"/>
      <c r="T232" s="3"/>
      <c r="U232" s="3"/>
      <c r="V232" s="3"/>
      <c r="W232" s="3"/>
      <c r="X232" s="3"/>
      <c r="Y232" s="3"/>
      <c r="Z232" s="3"/>
    </row>
    <row r="233" ht="15.75" customHeight="1">
      <c r="A233" s="68"/>
      <c r="B233" s="68"/>
      <c r="C233" s="69"/>
      <c r="D233" s="69"/>
      <c r="E233" s="69"/>
      <c r="F233" s="69"/>
      <c r="G233" s="69"/>
      <c r="H233" s="1"/>
      <c r="I233" s="3"/>
      <c r="J233" s="3"/>
      <c r="K233" s="3"/>
      <c r="L233" s="3"/>
      <c r="M233" s="3"/>
      <c r="N233" s="3"/>
      <c r="O233" s="3"/>
      <c r="P233" s="3"/>
      <c r="Q233" s="3"/>
      <c r="R233" s="3"/>
      <c r="S233" s="3"/>
      <c r="T233" s="3"/>
      <c r="U233" s="3"/>
      <c r="V233" s="3"/>
      <c r="W233" s="3"/>
      <c r="X233" s="3"/>
      <c r="Y233" s="3"/>
      <c r="Z233" s="3"/>
    </row>
    <row r="234" ht="15.75" customHeight="1">
      <c r="A234" s="68"/>
      <c r="B234" s="68"/>
      <c r="C234" s="69"/>
      <c r="D234" s="69"/>
      <c r="E234" s="69"/>
      <c r="F234" s="69"/>
      <c r="G234" s="69"/>
      <c r="H234" s="1"/>
      <c r="I234" s="3"/>
      <c r="J234" s="3"/>
      <c r="K234" s="3"/>
      <c r="L234" s="3"/>
      <c r="M234" s="3"/>
      <c r="N234" s="3"/>
      <c r="O234" s="3"/>
      <c r="P234" s="3"/>
      <c r="Q234" s="3"/>
      <c r="R234" s="3"/>
      <c r="S234" s="3"/>
      <c r="T234" s="3"/>
      <c r="U234" s="3"/>
      <c r="V234" s="3"/>
      <c r="W234" s="3"/>
      <c r="X234" s="3"/>
      <c r="Y234" s="3"/>
      <c r="Z234" s="3"/>
    </row>
    <row r="235" ht="15.75" customHeight="1">
      <c r="A235" s="68"/>
      <c r="B235" s="68"/>
      <c r="C235" s="69"/>
      <c r="D235" s="69"/>
      <c r="E235" s="69"/>
      <c r="F235" s="69"/>
      <c r="G235" s="69"/>
      <c r="H235" s="1"/>
      <c r="I235" s="3"/>
      <c r="J235" s="3"/>
      <c r="K235" s="3"/>
      <c r="L235" s="3"/>
      <c r="M235" s="3"/>
      <c r="N235" s="3"/>
      <c r="O235" s="3"/>
      <c r="P235" s="3"/>
      <c r="Q235" s="3"/>
      <c r="R235" s="3"/>
      <c r="S235" s="3"/>
      <c r="T235" s="3"/>
      <c r="U235" s="3"/>
      <c r="V235" s="3"/>
      <c r="W235" s="3"/>
      <c r="X235" s="3"/>
      <c r="Y235" s="3"/>
      <c r="Z235" s="3"/>
    </row>
    <row r="236" ht="15.75" customHeight="1">
      <c r="A236" s="68"/>
      <c r="B236" s="68"/>
      <c r="C236" s="69"/>
      <c r="D236" s="69"/>
      <c r="E236" s="69"/>
      <c r="F236" s="69"/>
      <c r="G236" s="69"/>
      <c r="H236" s="1"/>
      <c r="I236" s="3"/>
      <c r="J236" s="3"/>
      <c r="K236" s="3"/>
      <c r="L236" s="3"/>
      <c r="M236" s="3"/>
      <c r="N236" s="3"/>
      <c r="O236" s="3"/>
      <c r="P236" s="3"/>
      <c r="Q236" s="3"/>
      <c r="R236" s="3"/>
      <c r="S236" s="3"/>
      <c r="T236" s="3"/>
      <c r="U236" s="3"/>
      <c r="V236" s="3"/>
      <c r="W236" s="3"/>
      <c r="X236" s="3"/>
      <c r="Y236" s="3"/>
      <c r="Z236" s="3"/>
    </row>
    <row r="237" ht="15.75" customHeight="1">
      <c r="A237" s="68"/>
      <c r="B237" s="68"/>
      <c r="C237" s="69"/>
      <c r="D237" s="69"/>
      <c r="E237" s="69"/>
      <c r="F237" s="69"/>
      <c r="G237" s="69"/>
      <c r="H237" s="1"/>
      <c r="I237" s="3"/>
      <c r="J237" s="3"/>
      <c r="K237" s="3"/>
      <c r="L237" s="3"/>
      <c r="M237" s="3"/>
      <c r="N237" s="3"/>
      <c r="O237" s="3"/>
      <c r="P237" s="3"/>
      <c r="Q237" s="3"/>
      <c r="R237" s="3"/>
      <c r="S237" s="3"/>
      <c r="T237" s="3"/>
      <c r="U237" s="3"/>
      <c r="V237" s="3"/>
      <c r="W237" s="3"/>
      <c r="X237" s="3"/>
      <c r="Y237" s="3"/>
      <c r="Z237" s="3"/>
    </row>
    <row r="238" ht="15.75" customHeight="1">
      <c r="A238" s="68"/>
      <c r="B238" s="68"/>
      <c r="C238" s="69"/>
      <c r="D238" s="69"/>
      <c r="E238" s="69"/>
      <c r="F238" s="69"/>
      <c r="G238" s="69"/>
      <c r="H238" s="1"/>
      <c r="I238" s="3"/>
      <c r="J238" s="3"/>
      <c r="K238" s="3"/>
      <c r="L238" s="3"/>
      <c r="M238" s="3"/>
      <c r="N238" s="3"/>
      <c r="O238" s="3"/>
      <c r="P238" s="3"/>
      <c r="Q238" s="3"/>
      <c r="R238" s="3"/>
      <c r="S238" s="3"/>
      <c r="T238" s="3"/>
      <c r="U238" s="3"/>
      <c r="V238" s="3"/>
      <c r="W238" s="3"/>
      <c r="X238" s="3"/>
      <c r="Y238" s="3"/>
      <c r="Z238" s="3"/>
    </row>
    <row r="239" ht="15.75" customHeight="1">
      <c r="A239" s="68"/>
      <c r="B239" s="68"/>
      <c r="C239" s="69"/>
      <c r="D239" s="69"/>
      <c r="E239" s="69"/>
      <c r="F239" s="69"/>
      <c r="G239" s="69"/>
      <c r="H239" s="1"/>
      <c r="I239" s="3"/>
      <c r="J239" s="3"/>
      <c r="K239" s="3"/>
      <c r="L239" s="3"/>
      <c r="M239" s="3"/>
      <c r="N239" s="3"/>
      <c r="O239" s="3"/>
      <c r="P239" s="3"/>
      <c r="Q239" s="3"/>
      <c r="R239" s="3"/>
      <c r="S239" s="3"/>
      <c r="T239" s="3"/>
      <c r="U239" s="3"/>
      <c r="V239" s="3"/>
      <c r="W239" s="3"/>
      <c r="X239" s="3"/>
      <c r="Y239" s="3"/>
      <c r="Z239" s="3"/>
    </row>
    <row r="240" ht="15.75" customHeight="1">
      <c r="A240" s="68"/>
      <c r="B240" s="68"/>
      <c r="C240" s="69"/>
      <c r="D240" s="69"/>
      <c r="E240" s="69"/>
      <c r="F240" s="69"/>
      <c r="G240" s="69"/>
      <c r="H240" s="1"/>
      <c r="I240" s="3"/>
      <c r="J240" s="3"/>
      <c r="K240" s="3"/>
      <c r="L240" s="3"/>
      <c r="M240" s="3"/>
      <c r="N240" s="3"/>
      <c r="O240" s="3"/>
      <c r="P240" s="3"/>
      <c r="Q240" s="3"/>
      <c r="R240" s="3"/>
      <c r="S240" s="3"/>
      <c r="T240" s="3"/>
      <c r="U240" s="3"/>
      <c r="V240" s="3"/>
      <c r="W240" s="3"/>
      <c r="X240" s="3"/>
      <c r="Y240" s="3"/>
      <c r="Z240" s="3"/>
    </row>
    <row r="241" ht="15.75" customHeight="1">
      <c r="A241" s="68"/>
      <c r="B241" s="68"/>
      <c r="C241" s="69"/>
      <c r="D241" s="69"/>
      <c r="E241" s="69"/>
      <c r="F241" s="69"/>
      <c r="G241" s="69"/>
      <c r="H241" s="1"/>
      <c r="I241" s="3"/>
      <c r="J241" s="3"/>
      <c r="K241" s="3"/>
      <c r="L241" s="3"/>
      <c r="M241" s="3"/>
      <c r="N241" s="3"/>
      <c r="O241" s="3"/>
      <c r="P241" s="3"/>
      <c r="Q241" s="3"/>
      <c r="R241" s="3"/>
      <c r="S241" s="3"/>
      <c r="T241" s="3"/>
      <c r="U241" s="3"/>
      <c r="V241" s="3"/>
      <c r="W241" s="3"/>
      <c r="X241" s="3"/>
      <c r="Y241" s="3"/>
      <c r="Z241" s="3"/>
    </row>
    <row r="242" ht="15.75" customHeight="1">
      <c r="A242" s="68"/>
      <c r="B242" s="68"/>
      <c r="C242" s="69"/>
      <c r="D242" s="69"/>
      <c r="E242" s="69"/>
      <c r="F242" s="69"/>
      <c r="G242" s="69"/>
      <c r="H242" s="1"/>
      <c r="I242" s="3"/>
      <c r="J242" s="3"/>
      <c r="K242" s="3"/>
      <c r="L242" s="3"/>
      <c r="M242" s="3"/>
      <c r="N242" s="3"/>
      <c r="O242" s="3"/>
      <c r="P242" s="3"/>
      <c r="Q242" s="3"/>
      <c r="R242" s="3"/>
      <c r="S242" s="3"/>
      <c r="T242" s="3"/>
      <c r="U242" s="3"/>
      <c r="V242" s="3"/>
      <c r="W242" s="3"/>
      <c r="X242" s="3"/>
      <c r="Y242" s="3"/>
      <c r="Z242" s="3"/>
    </row>
    <row r="243" ht="15.75" customHeight="1">
      <c r="A243" s="68"/>
      <c r="B243" s="68"/>
      <c r="C243" s="69"/>
      <c r="D243" s="69"/>
      <c r="E243" s="69"/>
      <c r="F243" s="69"/>
      <c r="G243" s="69"/>
      <c r="H243" s="1"/>
      <c r="I243" s="3"/>
      <c r="J243" s="3"/>
      <c r="K243" s="3"/>
      <c r="L243" s="3"/>
      <c r="M243" s="3"/>
      <c r="N243" s="3"/>
      <c r="O243" s="3"/>
      <c r="P243" s="3"/>
      <c r="Q243" s="3"/>
      <c r="R243" s="3"/>
      <c r="S243" s="3"/>
      <c r="T243" s="3"/>
      <c r="U243" s="3"/>
      <c r="V243" s="3"/>
      <c r="W243" s="3"/>
      <c r="X243" s="3"/>
      <c r="Y243" s="3"/>
      <c r="Z243" s="3"/>
    </row>
    <row r="244" ht="15.75" customHeight="1">
      <c r="A244" s="68"/>
      <c r="B244" s="68"/>
      <c r="C244" s="69"/>
      <c r="D244" s="69"/>
      <c r="E244" s="69"/>
      <c r="F244" s="69"/>
      <c r="G244" s="69"/>
      <c r="H244" s="1"/>
      <c r="I244" s="3"/>
      <c r="J244" s="3"/>
      <c r="K244" s="3"/>
      <c r="L244" s="3"/>
      <c r="M244" s="3"/>
      <c r="N244" s="3"/>
      <c r="O244" s="3"/>
      <c r="P244" s="3"/>
      <c r="Q244" s="3"/>
      <c r="R244" s="3"/>
      <c r="S244" s="3"/>
      <c r="T244" s="3"/>
      <c r="U244" s="3"/>
      <c r="V244" s="3"/>
      <c r="W244" s="3"/>
      <c r="X244" s="3"/>
      <c r="Y244" s="3"/>
      <c r="Z244" s="3"/>
    </row>
    <row r="245" ht="15.75" customHeight="1">
      <c r="A245" s="68"/>
      <c r="B245" s="68"/>
      <c r="C245" s="69"/>
      <c r="D245" s="69"/>
      <c r="E245" s="69"/>
      <c r="F245" s="69"/>
      <c r="G245" s="69"/>
      <c r="H245" s="1"/>
      <c r="I245" s="3"/>
      <c r="J245" s="3"/>
      <c r="K245" s="3"/>
      <c r="L245" s="3"/>
      <c r="M245" s="3"/>
      <c r="N245" s="3"/>
      <c r="O245" s="3"/>
      <c r="P245" s="3"/>
      <c r="Q245" s="3"/>
      <c r="R245" s="3"/>
      <c r="S245" s="3"/>
      <c r="T245" s="3"/>
      <c r="U245" s="3"/>
      <c r="V245" s="3"/>
      <c r="W245" s="3"/>
      <c r="X245" s="3"/>
      <c r="Y245" s="3"/>
      <c r="Z245" s="3"/>
    </row>
    <row r="246" ht="15.75" customHeight="1">
      <c r="A246" s="68"/>
      <c r="B246" s="68"/>
      <c r="C246" s="69"/>
      <c r="D246" s="69"/>
      <c r="E246" s="69"/>
      <c r="F246" s="69"/>
      <c r="G246" s="69"/>
      <c r="H246" s="1"/>
      <c r="I246" s="3"/>
      <c r="J246" s="3"/>
      <c r="K246" s="3"/>
      <c r="L246" s="3"/>
      <c r="M246" s="3"/>
      <c r="N246" s="3"/>
      <c r="O246" s="3"/>
      <c r="P246" s="3"/>
      <c r="Q246" s="3"/>
      <c r="R246" s="3"/>
      <c r="S246" s="3"/>
      <c r="T246" s="3"/>
      <c r="U246" s="3"/>
      <c r="V246" s="3"/>
      <c r="W246" s="3"/>
      <c r="X246" s="3"/>
      <c r="Y246" s="3"/>
      <c r="Z246" s="3"/>
    </row>
    <row r="247" ht="15.75" customHeight="1">
      <c r="A247" s="68"/>
      <c r="B247" s="68"/>
      <c r="C247" s="69"/>
      <c r="D247" s="69"/>
      <c r="E247" s="69"/>
      <c r="F247" s="69"/>
      <c r="G247" s="69"/>
      <c r="H247" s="1"/>
      <c r="I247" s="3"/>
      <c r="J247" s="3"/>
      <c r="K247" s="3"/>
      <c r="L247" s="3"/>
      <c r="M247" s="3"/>
      <c r="N247" s="3"/>
      <c r="O247" s="3"/>
      <c r="P247" s="3"/>
      <c r="Q247" s="3"/>
      <c r="R247" s="3"/>
      <c r="S247" s="3"/>
      <c r="T247" s="3"/>
      <c r="U247" s="3"/>
      <c r="V247" s="3"/>
      <c r="W247" s="3"/>
      <c r="X247" s="3"/>
      <c r="Y247" s="3"/>
      <c r="Z247" s="3"/>
    </row>
    <row r="248" ht="15.75" customHeight="1">
      <c r="A248" s="68"/>
      <c r="B248" s="68"/>
      <c r="C248" s="69"/>
      <c r="D248" s="69"/>
      <c r="E248" s="69"/>
      <c r="F248" s="69"/>
      <c r="G248" s="69"/>
      <c r="H248" s="1"/>
      <c r="I248" s="3"/>
      <c r="J248" s="3"/>
      <c r="K248" s="3"/>
      <c r="L248" s="3"/>
      <c r="M248" s="3"/>
      <c r="N248" s="3"/>
      <c r="O248" s="3"/>
      <c r="P248" s="3"/>
      <c r="Q248" s="3"/>
      <c r="R248" s="3"/>
      <c r="S248" s="3"/>
      <c r="T248" s="3"/>
      <c r="U248" s="3"/>
      <c r="V248" s="3"/>
      <c r="W248" s="3"/>
      <c r="X248" s="3"/>
      <c r="Y248" s="3"/>
      <c r="Z248" s="3"/>
    </row>
    <row r="249" ht="15.75" customHeight="1">
      <c r="A249" s="68"/>
      <c r="B249" s="68"/>
      <c r="C249" s="69"/>
      <c r="D249" s="69"/>
      <c r="E249" s="69"/>
      <c r="F249" s="69"/>
      <c r="G249" s="69"/>
      <c r="H249" s="1"/>
      <c r="I249" s="3"/>
      <c r="J249" s="3"/>
      <c r="K249" s="3"/>
      <c r="L249" s="3"/>
      <c r="M249" s="3"/>
      <c r="N249" s="3"/>
      <c r="O249" s="3"/>
      <c r="P249" s="3"/>
      <c r="Q249" s="3"/>
      <c r="R249" s="3"/>
      <c r="S249" s="3"/>
      <c r="T249" s="3"/>
      <c r="U249" s="3"/>
      <c r="V249" s="3"/>
      <c r="W249" s="3"/>
      <c r="X249" s="3"/>
      <c r="Y249" s="3"/>
      <c r="Z249" s="3"/>
    </row>
    <row r="250" ht="15.75" customHeight="1">
      <c r="A250" s="68"/>
      <c r="B250" s="68"/>
      <c r="C250" s="69"/>
      <c r="D250" s="69"/>
      <c r="E250" s="69"/>
      <c r="F250" s="69"/>
      <c r="G250" s="69"/>
      <c r="H250" s="1"/>
      <c r="I250" s="3"/>
      <c r="J250" s="3"/>
      <c r="K250" s="3"/>
      <c r="L250" s="3"/>
      <c r="M250" s="3"/>
      <c r="N250" s="3"/>
      <c r="O250" s="3"/>
      <c r="P250" s="3"/>
      <c r="Q250" s="3"/>
      <c r="R250" s="3"/>
      <c r="S250" s="3"/>
      <c r="T250" s="3"/>
      <c r="U250" s="3"/>
      <c r="V250" s="3"/>
      <c r="W250" s="3"/>
      <c r="X250" s="3"/>
      <c r="Y250" s="3"/>
      <c r="Z250" s="3"/>
    </row>
    <row r="251" ht="15.75" customHeight="1">
      <c r="A251" s="68"/>
      <c r="B251" s="68"/>
      <c r="C251" s="69"/>
      <c r="D251" s="69"/>
      <c r="E251" s="69"/>
      <c r="F251" s="69"/>
      <c r="G251" s="69"/>
      <c r="H251" s="1"/>
      <c r="I251" s="3"/>
      <c r="J251" s="3"/>
      <c r="K251" s="3"/>
      <c r="L251" s="3"/>
      <c r="M251" s="3"/>
      <c r="N251" s="3"/>
      <c r="O251" s="3"/>
      <c r="P251" s="3"/>
      <c r="Q251" s="3"/>
      <c r="R251" s="3"/>
      <c r="S251" s="3"/>
      <c r="T251" s="3"/>
      <c r="U251" s="3"/>
      <c r="V251" s="3"/>
      <c r="W251" s="3"/>
      <c r="X251" s="3"/>
      <c r="Y251" s="3"/>
      <c r="Z251" s="3"/>
    </row>
    <row r="252" ht="15.75" customHeight="1">
      <c r="A252" s="68"/>
      <c r="B252" s="68"/>
      <c r="C252" s="69"/>
      <c r="D252" s="69"/>
      <c r="E252" s="69"/>
      <c r="F252" s="69"/>
      <c r="G252" s="69"/>
      <c r="H252" s="1"/>
      <c r="I252" s="3"/>
      <c r="J252" s="3"/>
      <c r="K252" s="3"/>
      <c r="L252" s="3"/>
      <c r="M252" s="3"/>
      <c r="N252" s="3"/>
      <c r="O252" s="3"/>
      <c r="P252" s="3"/>
      <c r="Q252" s="3"/>
      <c r="R252" s="3"/>
      <c r="S252" s="3"/>
      <c r="T252" s="3"/>
      <c r="U252" s="3"/>
      <c r="V252" s="3"/>
      <c r="W252" s="3"/>
      <c r="X252" s="3"/>
      <c r="Y252" s="3"/>
      <c r="Z252" s="3"/>
    </row>
    <row r="253" ht="15.75" customHeight="1">
      <c r="A253" s="68"/>
      <c r="B253" s="68"/>
      <c r="C253" s="69"/>
      <c r="D253" s="69"/>
      <c r="E253" s="69"/>
      <c r="F253" s="69"/>
      <c r="G253" s="69"/>
      <c r="H253" s="1"/>
      <c r="I253" s="3"/>
      <c r="J253" s="3"/>
      <c r="K253" s="3"/>
      <c r="L253" s="3"/>
      <c r="M253" s="3"/>
      <c r="N253" s="3"/>
      <c r="O253" s="3"/>
      <c r="P253" s="3"/>
      <c r="Q253" s="3"/>
      <c r="R253" s="3"/>
      <c r="S253" s="3"/>
      <c r="T253" s="3"/>
      <c r="U253" s="3"/>
      <c r="V253" s="3"/>
      <c r="W253" s="3"/>
      <c r="X253" s="3"/>
      <c r="Y253" s="3"/>
      <c r="Z253" s="3"/>
    </row>
    <row r="254" ht="15.75" customHeight="1">
      <c r="A254" s="68"/>
      <c r="B254" s="68"/>
      <c r="C254" s="69"/>
      <c r="D254" s="69"/>
      <c r="E254" s="69"/>
      <c r="F254" s="69"/>
      <c r="G254" s="69"/>
      <c r="H254" s="1"/>
      <c r="I254" s="3"/>
      <c r="J254" s="3"/>
      <c r="K254" s="3"/>
      <c r="L254" s="3"/>
      <c r="M254" s="3"/>
      <c r="N254" s="3"/>
      <c r="O254" s="3"/>
      <c r="P254" s="3"/>
      <c r="Q254" s="3"/>
      <c r="R254" s="3"/>
      <c r="S254" s="3"/>
      <c r="T254" s="3"/>
      <c r="U254" s="3"/>
      <c r="V254" s="3"/>
      <c r="W254" s="3"/>
      <c r="X254" s="3"/>
      <c r="Y254" s="3"/>
      <c r="Z254" s="3"/>
    </row>
    <row r="255" ht="15.75" customHeight="1">
      <c r="A255" s="68"/>
      <c r="B255" s="68"/>
      <c r="C255" s="69"/>
      <c r="D255" s="69"/>
      <c r="E255" s="69"/>
      <c r="F255" s="69"/>
      <c r="G255" s="69"/>
      <c r="H255" s="1"/>
      <c r="I255" s="3"/>
      <c r="J255" s="3"/>
      <c r="K255" s="3"/>
      <c r="L255" s="3"/>
      <c r="M255" s="3"/>
      <c r="N255" s="3"/>
      <c r="O255" s="3"/>
      <c r="P255" s="3"/>
      <c r="Q255" s="3"/>
      <c r="R255" s="3"/>
      <c r="S255" s="3"/>
      <c r="T255" s="3"/>
      <c r="U255" s="3"/>
      <c r="V255" s="3"/>
      <c r="W255" s="3"/>
      <c r="X255" s="3"/>
      <c r="Y255" s="3"/>
      <c r="Z255" s="3"/>
    </row>
    <row r="256" ht="15.75" customHeight="1">
      <c r="A256" s="68"/>
      <c r="B256" s="68"/>
      <c r="C256" s="69"/>
      <c r="D256" s="69"/>
      <c r="E256" s="69"/>
      <c r="F256" s="69"/>
      <c r="G256" s="69"/>
      <c r="H256" s="1"/>
      <c r="I256" s="3"/>
      <c r="J256" s="3"/>
      <c r="K256" s="3"/>
      <c r="L256" s="3"/>
      <c r="M256" s="3"/>
      <c r="N256" s="3"/>
      <c r="O256" s="3"/>
      <c r="P256" s="3"/>
      <c r="Q256" s="3"/>
      <c r="R256" s="3"/>
      <c r="S256" s="3"/>
      <c r="T256" s="3"/>
      <c r="U256" s="3"/>
      <c r="V256" s="3"/>
      <c r="W256" s="3"/>
      <c r="X256" s="3"/>
      <c r="Y256" s="3"/>
      <c r="Z256" s="3"/>
    </row>
    <row r="257" ht="15.75" customHeight="1">
      <c r="A257" s="68"/>
      <c r="B257" s="68"/>
      <c r="C257" s="69"/>
      <c r="D257" s="69"/>
      <c r="E257" s="69"/>
      <c r="F257" s="69"/>
      <c r="G257" s="69"/>
      <c r="H257" s="1"/>
      <c r="I257" s="3"/>
      <c r="J257" s="3"/>
      <c r="K257" s="3"/>
      <c r="L257" s="3"/>
      <c r="M257" s="3"/>
      <c r="N257" s="3"/>
      <c r="O257" s="3"/>
      <c r="P257" s="3"/>
      <c r="Q257" s="3"/>
      <c r="R257" s="3"/>
      <c r="S257" s="3"/>
      <c r="T257" s="3"/>
      <c r="U257" s="3"/>
      <c r="V257" s="3"/>
      <c r="W257" s="3"/>
      <c r="X257" s="3"/>
      <c r="Y257" s="3"/>
      <c r="Z257" s="3"/>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
    <mergeCell ref="A2:H2"/>
    <mergeCell ref="A4:H4"/>
    <mergeCell ref="A5:H5"/>
    <mergeCell ref="A6:H6"/>
    <mergeCell ref="A7:H7"/>
    <mergeCell ref="A8:H8"/>
    <mergeCell ref="A9:H9"/>
    <mergeCell ref="A57:H57"/>
  </mergeCells>
  <hyperlinks>
    <hyperlink r:id="rId1" ref="F17"/>
  </hyperlinks>
  <printOptions/>
  <pageMargins bottom="1.0" footer="0.0" header="0.0" left="0.75" right="0.75" top="1.0"/>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68"/>
      <c r="B1" s="68"/>
      <c r="C1" s="68"/>
      <c r="D1" s="68"/>
      <c r="E1" s="69"/>
      <c r="F1" s="69"/>
      <c r="G1" s="69"/>
      <c r="H1" s="69"/>
      <c r="I1" s="1"/>
      <c r="J1" s="3"/>
      <c r="K1" s="3"/>
      <c r="L1" s="3"/>
      <c r="M1" s="3"/>
      <c r="N1" s="3"/>
      <c r="O1" s="3"/>
      <c r="P1" s="3"/>
      <c r="Q1" s="3"/>
      <c r="R1" s="3"/>
      <c r="S1" s="3"/>
      <c r="T1" s="3"/>
      <c r="U1" s="3"/>
      <c r="V1" s="3"/>
      <c r="W1" s="3"/>
      <c r="X1" s="3"/>
      <c r="Y1" s="3"/>
      <c r="Z1" s="3"/>
    </row>
    <row r="2">
      <c r="A2" s="230" t="s">
        <v>7319</v>
      </c>
      <c r="B2" s="71"/>
      <c r="C2" s="71"/>
      <c r="D2" s="71"/>
      <c r="E2" s="71"/>
      <c r="F2" s="71"/>
      <c r="G2" s="71"/>
      <c r="H2" s="71"/>
      <c r="I2" s="72"/>
      <c r="J2" s="3"/>
      <c r="K2" s="3"/>
      <c r="L2" s="3"/>
      <c r="M2" s="3"/>
      <c r="N2" s="3"/>
      <c r="O2" s="3"/>
      <c r="P2" s="3"/>
      <c r="Q2" s="3"/>
      <c r="R2" s="3"/>
      <c r="S2" s="3"/>
      <c r="T2" s="3"/>
      <c r="U2" s="3"/>
      <c r="V2" s="3"/>
      <c r="W2" s="3"/>
      <c r="X2" s="3"/>
      <c r="Y2" s="3"/>
      <c r="Z2" s="3"/>
    </row>
    <row r="3">
      <c r="A3" s="240"/>
      <c r="B3" s="240"/>
      <c r="C3" s="240"/>
      <c r="D3" s="240"/>
      <c r="E3" s="240"/>
      <c r="F3" s="240"/>
      <c r="G3" s="240"/>
      <c r="H3" s="240"/>
      <c r="I3" s="240"/>
      <c r="J3" s="3"/>
      <c r="K3" s="3"/>
      <c r="L3" s="3"/>
      <c r="M3" s="3"/>
      <c r="N3" s="3"/>
      <c r="O3" s="3"/>
      <c r="P3" s="3"/>
      <c r="Q3" s="3"/>
      <c r="R3" s="3"/>
      <c r="S3" s="3"/>
      <c r="T3" s="3"/>
      <c r="U3" s="3"/>
      <c r="V3" s="3"/>
      <c r="W3" s="3"/>
      <c r="X3" s="3"/>
      <c r="Y3" s="3"/>
      <c r="Z3" s="3"/>
    </row>
    <row r="4">
      <c r="A4" s="241" t="s">
        <v>7320</v>
      </c>
      <c r="B4" s="71"/>
      <c r="C4" s="71"/>
      <c r="D4" s="71"/>
      <c r="E4" s="71"/>
      <c r="F4" s="71"/>
      <c r="G4" s="71"/>
      <c r="H4" s="71"/>
      <c r="I4" s="72"/>
      <c r="J4" s="3"/>
      <c r="K4" s="3"/>
      <c r="L4" s="3"/>
      <c r="M4" s="3"/>
      <c r="N4" s="3"/>
      <c r="O4" s="3"/>
      <c r="P4" s="3"/>
      <c r="Q4" s="3"/>
      <c r="R4" s="3"/>
      <c r="S4" s="3"/>
      <c r="T4" s="3"/>
      <c r="U4" s="3"/>
      <c r="V4" s="3"/>
      <c r="W4" s="3"/>
      <c r="X4" s="3"/>
      <c r="Y4" s="3"/>
      <c r="Z4" s="3"/>
    </row>
    <row r="5">
      <c r="A5" s="241" t="s">
        <v>2853</v>
      </c>
      <c r="B5" s="71"/>
      <c r="C5" s="71"/>
      <c r="D5" s="71"/>
      <c r="E5" s="71"/>
      <c r="F5" s="71"/>
      <c r="G5" s="71"/>
      <c r="H5" s="71"/>
      <c r="I5" s="72"/>
      <c r="J5" s="3"/>
      <c r="K5" s="3"/>
      <c r="L5" s="3"/>
      <c r="M5" s="3"/>
      <c r="N5" s="3"/>
      <c r="O5" s="3"/>
      <c r="P5" s="3"/>
      <c r="Q5" s="3"/>
      <c r="R5" s="3"/>
      <c r="S5" s="3"/>
      <c r="T5" s="3"/>
      <c r="U5" s="3"/>
      <c r="V5" s="3"/>
      <c r="W5" s="3"/>
      <c r="X5" s="3"/>
      <c r="Y5" s="3"/>
      <c r="Z5" s="3"/>
    </row>
    <row r="6">
      <c r="A6" s="241" t="s">
        <v>2855</v>
      </c>
      <c r="B6" s="71"/>
      <c r="C6" s="71"/>
      <c r="D6" s="71"/>
      <c r="E6" s="71"/>
      <c r="F6" s="71"/>
      <c r="G6" s="71"/>
      <c r="H6" s="71"/>
      <c r="I6" s="72"/>
      <c r="J6" s="3"/>
      <c r="K6" s="3"/>
      <c r="L6" s="3"/>
      <c r="M6" s="3"/>
      <c r="N6" s="3"/>
      <c r="O6" s="3"/>
      <c r="P6" s="3"/>
      <c r="Q6" s="3"/>
      <c r="R6" s="3"/>
      <c r="S6" s="3"/>
      <c r="T6" s="3"/>
      <c r="U6" s="3"/>
      <c r="V6" s="3"/>
      <c r="W6" s="3"/>
      <c r="X6" s="3"/>
      <c r="Y6" s="3"/>
      <c r="Z6" s="3"/>
    </row>
    <row r="7">
      <c r="A7" s="241" t="s">
        <v>7321</v>
      </c>
      <c r="B7" s="71"/>
      <c r="C7" s="71"/>
      <c r="D7" s="71"/>
      <c r="E7" s="71"/>
      <c r="F7" s="71"/>
      <c r="G7" s="71"/>
      <c r="H7" s="71"/>
      <c r="I7" s="72"/>
      <c r="J7" s="3"/>
      <c r="K7" s="3"/>
      <c r="L7" s="3"/>
      <c r="M7" s="3"/>
      <c r="N7" s="3"/>
      <c r="O7" s="3"/>
      <c r="P7" s="3"/>
      <c r="Q7" s="3"/>
      <c r="R7" s="3"/>
      <c r="S7" s="3"/>
      <c r="T7" s="3"/>
      <c r="U7" s="3"/>
      <c r="V7" s="3"/>
      <c r="W7" s="3"/>
      <c r="X7" s="3"/>
      <c r="Y7" s="3"/>
      <c r="Z7" s="3"/>
    </row>
    <row r="8">
      <c r="A8" s="241" t="s">
        <v>7322</v>
      </c>
      <c r="B8" s="71"/>
      <c r="C8" s="71"/>
      <c r="D8" s="71"/>
      <c r="E8" s="71"/>
      <c r="F8" s="71"/>
      <c r="G8" s="71"/>
      <c r="H8" s="71"/>
      <c r="I8" s="72"/>
      <c r="J8" s="3"/>
      <c r="K8" s="3"/>
      <c r="L8" s="3"/>
      <c r="M8" s="3"/>
      <c r="N8" s="3"/>
      <c r="O8" s="3"/>
      <c r="P8" s="3"/>
      <c r="Q8" s="3"/>
      <c r="R8" s="3"/>
      <c r="S8" s="3"/>
      <c r="T8" s="3"/>
      <c r="U8" s="3"/>
      <c r="V8" s="3"/>
      <c r="W8" s="3"/>
      <c r="X8" s="3"/>
      <c r="Y8" s="3"/>
      <c r="Z8" s="3"/>
    </row>
    <row r="9">
      <c r="A9" s="241" t="s">
        <v>7323</v>
      </c>
      <c r="B9" s="71"/>
      <c r="C9" s="71"/>
      <c r="D9" s="71"/>
      <c r="E9" s="71"/>
      <c r="F9" s="71"/>
      <c r="G9" s="71"/>
      <c r="H9" s="71"/>
      <c r="I9" s="72"/>
      <c r="J9" s="3"/>
      <c r="K9" s="3"/>
      <c r="L9" s="3"/>
      <c r="M9" s="3"/>
      <c r="N9" s="3"/>
      <c r="O9" s="3"/>
      <c r="P9" s="3"/>
      <c r="Q9" s="3"/>
      <c r="R9" s="3"/>
      <c r="S9" s="3"/>
      <c r="T9" s="3"/>
      <c r="U9" s="3"/>
      <c r="V9" s="3"/>
      <c r="W9" s="3"/>
      <c r="X9" s="3"/>
      <c r="Y9" s="3"/>
      <c r="Z9" s="3"/>
    </row>
    <row r="10" ht="64.5" customHeight="1">
      <c r="A10" s="75" t="s">
        <v>7324</v>
      </c>
      <c r="B10" s="71"/>
      <c r="C10" s="71"/>
      <c r="D10" s="71"/>
      <c r="E10" s="71"/>
      <c r="F10" s="71"/>
      <c r="G10" s="71"/>
      <c r="H10" s="71"/>
      <c r="I10" s="72"/>
      <c r="J10" s="3"/>
      <c r="K10" s="3"/>
      <c r="L10" s="3"/>
      <c r="M10" s="3"/>
      <c r="N10" s="3"/>
      <c r="O10" s="3"/>
      <c r="P10" s="3"/>
      <c r="Q10" s="3"/>
      <c r="R10" s="3"/>
      <c r="S10" s="3"/>
      <c r="T10" s="3"/>
      <c r="U10" s="3"/>
      <c r="V10" s="3"/>
      <c r="W10" s="3"/>
      <c r="X10" s="3"/>
      <c r="Y10" s="3"/>
      <c r="Z10" s="3"/>
    </row>
    <row r="11">
      <c r="A11" s="68"/>
      <c r="B11" s="68"/>
      <c r="C11" s="68"/>
      <c r="D11" s="68"/>
      <c r="E11" s="69"/>
      <c r="F11" s="69"/>
      <c r="G11" s="69"/>
      <c r="H11" s="69"/>
      <c r="I11" s="1"/>
      <c r="J11" s="3"/>
      <c r="K11" s="3"/>
      <c r="L11" s="3"/>
      <c r="M11" s="3"/>
      <c r="N11" s="3"/>
      <c r="O11" s="3"/>
      <c r="P11" s="3"/>
      <c r="Q11" s="3"/>
      <c r="R11" s="3"/>
      <c r="S11" s="3"/>
      <c r="T11" s="3"/>
      <c r="U11" s="3"/>
      <c r="V11" s="3"/>
      <c r="W11" s="3"/>
      <c r="X11" s="3"/>
      <c r="Y11" s="3"/>
      <c r="Z11" s="3"/>
    </row>
    <row r="12" ht="38.25" customHeight="1">
      <c r="A12" s="85" t="s">
        <v>2830</v>
      </c>
      <c r="B12" s="85" t="s">
        <v>8</v>
      </c>
      <c r="C12" s="85" t="s">
        <v>2831</v>
      </c>
      <c r="D12" s="85" t="s">
        <v>2832</v>
      </c>
      <c r="E12" s="85" t="s">
        <v>2833</v>
      </c>
      <c r="F12" s="85" t="s">
        <v>2834</v>
      </c>
      <c r="G12" s="81" t="s">
        <v>2861</v>
      </c>
      <c r="H12" s="81" t="s">
        <v>763</v>
      </c>
      <c r="I12" s="81" t="s">
        <v>226</v>
      </c>
      <c r="J12" s="426" t="s">
        <v>227</v>
      </c>
      <c r="K12" s="3"/>
      <c r="L12" s="3"/>
      <c r="M12" s="3"/>
      <c r="N12" s="3"/>
      <c r="O12" s="3"/>
      <c r="P12" s="3"/>
      <c r="Q12" s="3"/>
      <c r="R12" s="3"/>
      <c r="S12" s="3"/>
      <c r="T12" s="3"/>
      <c r="U12" s="3"/>
      <c r="V12" s="3"/>
      <c r="W12" s="3"/>
      <c r="X12" s="3"/>
      <c r="Y12" s="3"/>
      <c r="Z12" s="3"/>
    </row>
    <row r="13">
      <c r="A13" s="532"/>
      <c r="B13" s="130"/>
      <c r="C13" s="130"/>
      <c r="D13" s="130"/>
      <c r="E13" s="130"/>
      <c r="F13" s="130"/>
      <c r="G13" s="130"/>
      <c r="H13" s="130"/>
      <c r="I13" s="210"/>
      <c r="J13" s="3"/>
      <c r="K13" s="3"/>
      <c r="L13" s="3"/>
      <c r="M13" s="3"/>
      <c r="N13" s="3"/>
      <c r="O13" s="3"/>
      <c r="P13" s="3"/>
      <c r="Q13" s="3"/>
      <c r="R13" s="3"/>
      <c r="S13" s="3"/>
      <c r="T13" s="3"/>
      <c r="U13" s="3"/>
      <c r="V13" s="3"/>
      <c r="W13" s="3"/>
      <c r="X13" s="3"/>
      <c r="Y13" s="3"/>
      <c r="Z13" s="3"/>
    </row>
    <row r="14">
      <c r="A14" s="532"/>
      <c r="B14" s="130"/>
      <c r="C14" s="130"/>
      <c r="D14" s="130"/>
      <c r="E14" s="97"/>
      <c r="F14" s="136"/>
      <c r="G14" s="136"/>
      <c r="H14" s="136"/>
      <c r="I14" s="166"/>
      <c r="J14" s="3"/>
      <c r="K14" s="3"/>
      <c r="L14" s="3"/>
      <c r="M14" s="3"/>
      <c r="N14" s="3"/>
      <c r="O14" s="3"/>
      <c r="P14" s="3"/>
      <c r="Q14" s="3"/>
      <c r="R14" s="3"/>
      <c r="S14" s="3"/>
      <c r="T14" s="3"/>
      <c r="U14" s="3"/>
      <c r="V14" s="3"/>
      <c r="W14" s="3"/>
      <c r="X14" s="3"/>
      <c r="Y14" s="3"/>
      <c r="Z14" s="3"/>
    </row>
    <row r="15">
      <c r="A15" s="532"/>
      <c r="B15" s="130"/>
      <c r="C15" s="130"/>
      <c r="D15" s="130"/>
      <c r="E15" s="97"/>
      <c r="F15" s="136"/>
      <c r="G15" s="136"/>
      <c r="H15" s="136"/>
      <c r="I15" s="166"/>
      <c r="J15" s="3"/>
      <c r="K15" s="3"/>
      <c r="L15" s="3"/>
      <c r="M15" s="3"/>
      <c r="N15" s="3"/>
      <c r="O15" s="3"/>
      <c r="P15" s="3"/>
      <c r="Q15" s="3"/>
      <c r="R15" s="3"/>
      <c r="S15" s="3"/>
      <c r="T15" s="3"/>
      <c r="U15" s="3"/>
      <c r="V15" s="3"/>
      <c r="W15" s="3"/>
      <c r="X15" s="3"/>
      <c r="Y15" s="3"/>
      <c r="Z15" s="3"/>
    </row>
    <row r="16">
      <c r="A16" s="532"/>
      <c r="B16" s="130"/>
      <c r="C16" s="130"/>
      <c r="D16" s="130"/>
      <c r="E16" s="97"/>
      <c r="F16" s="136"/>
      <c r="G16" s="136"/>
      <c r="H16" s="136"/>
      <c r="I16" s="166"/>
      <c r="J16" s="3"/>
      <c r="K16" s="3"/>
      <c r="L16" s="3"/>
      <c r="M16" s="3"/>
      <c r="N16" s="3"/>
      <c r="O16" s="3"/>
      <c r="P16" s="3"/>
      <c r="Q16" s="3"/>
      <c r="R16" s="3"/>
      <c r="S16" s="3"/>
      <c r="T16" s="3"/>
      <c r="U16" s="3"/>
      <c r="V16" s="3"/>
      <c r="W16" s="3"/>
      <c r="X16" s="3"/>
      <c r="Y16" s="3"/>
      <c r="Z16" s="3"/>
    </row>
    <row r="17">
      <c r="A17" s="532"/>
      <c r="B17" s="130"/>
      <c r="C17" s="130"/>
      <c r="D17" s="130"/>
      <c r="E17" s="97"/>
      <c r="F17" s="136"/>
      <c r="G17" s="136"/>
      <c r="H17" s="136"/>
      <c r="I17" s="166"/>
      <c r="J17" s="3"/>
      <c r="K17" s="3"/>
      <c r="L17" s="3"/>
      <c r="M17" s="3"/>
      <c r="N17" s="3"/>
      <c r="O17" s="3"/>
      <c r="P17" s="3"/>
      <c r="Q17" s="3"/>
      <c r="R17" s="3"/>
      <c r="S17" s="3"/>
      <c r="T17" s="3"/>
      <c r="U17" s="3"/>
      <c r="V17" s="3"/>
      <c r="W17" s="3"/>
      <c r="X17" s="3"/>
      <c r="Y17" s="3"/>
      <c r="Z17" s="3"/>
    </row>
    <row r="18">
      <c r="A18" s="532"/>
      <c r="B18" s="130"/>
      <c r="C18" s="130"/>
      <c r="D18" s="130"/>
      <c r="E18" s="97"/>
      <c r="F18" s="136"/>
      <c r="G18" s="136"/>
      <c r="H18" s="136"/>
      <c r="I18" s="166"/>
      <c r="J18" s="3"/>
      <c r="K18" s="3"/>
      <c r="L18" s="3"/>
      <c r="M18" s="3"/>
      <c r="N18" s="3"/>
      <c r="O18" s="3"/>
      <c r="P18" s="3"/>
      <c r="Q18" s="3"/>
      <c r="R18" s="3"/>
      <c r="S18" s="3"/>
      <c r="T18" s="3"/>
      <c r="U18" s="3"/>
      <c r="V18" s="3"/>
      <c r="W18" s="3"/>
      <c r="X18" s="3"/>
      <c r="Y18" s="3"/>
      <c r="Z18" s="3"/>
    </row>
    <row r="19">
      <c r="A19" s="532"/>
      <c r="B19" s="130"/>
      <c r="C19" s="130"/>
      <c r="D19" s="130"/>
      <c r="E19" s="97"/>
      <c r="F19" s="136"/>
      <c r="G19" s="136"/>
      <c r="H19" s="136"/>
      <c r="I19" s="166"/>
      <c r="J19" s="3"/>
      <c r="K19" s="3"/>
      <c r="L19" s="3"/>
      <c r="M19" s="3"/>
      <c r="N19" s="3"/>
      <c r="O19" s="3"/>
      <c r="P19" s="3"/>
      <c r="Q19" s="3"/>
      <c r="R19" s="3"/>
      <c r="S19" s="3"/>
      <c r="T19" s="3"/>
      <c r="U19" s="3"/>
      <c r="V19" s="3"/>
      <c r="W19" s="3"/>
      <c r="X19" s="3"/>
      <c r="Y19" s="3"/>
      <c r="Z19" s="3"/>
    </row>
    <row r="20">
      <c r="A20" s="532"/>
      <c r="B20" s="130"/>
      <c r="C20" s="130"/>
      <c r="D20" s="130"/>
      <c r="E20" s="97"/>
      <c r="F20" s="136"/>
      <c r="G20" s="136"/>
      <c r="H20" s="136"/>
      <c r="I20" s="166"/>
      <c r="J20" s="3"/>
      <c r="K20" s="3"/>
      <c r="L20" s="3"/>
      <c r="M20" s="3"/>
      <c r="N20" s="3"/>
      <c r="O20" s="3"/>
      <c r="P20" s="3"/>
      <c r="Q20" s="3"/>
      <c r="R20" s="3"/>
      <c r="S20" s="3"/>
      <c r="T20" s="3"/>
      <c r="U20" s="3"/>
      <c r="V20" s="3"/>
      <c r="W20" s="3"/>
      <c r="X20" s="3"/>
      <c r="Y20" s="3"/>
      <c r="Z20" s="3"/>
    </row>
    <row r="21" ht="15.75" customHeight="1">
      <c r="A21" s="532"/>
      <c r="B21" s="130"/>
      <c r="C21" s="130"/>
      <c r="D21" s="130"/>
      <c r="E21" s="97"/>
      <c r="F21" s="136"/>
      <c r="G21" s="136"/>
      <c r="H21" s="136"/>
      <c r="I21" s="166"/>
      <c r="J21" s="3"/>
      <c r="K21" s="3"/>
      <c r="L21" s="3"/>
      <c r="M21" s="3"/>
      <c r="N21" s="3"/>
      <c r="O21" s="3"/>
      <c r="P21" s="3"/>
      <c r="Q21" s="3"/>
      <c r="R21" s="3"/>
      <c r="S21" s="3"/>
      <c r="T21" s="3"/>
      <c r="U21" s="3"/>
      <c r="V21" s="3"/>
      <c r="W21" s="3"/>
      <c r="X21" s="3"/>
      <c r="Y21" s="3"/>
      <c r="Z21" s="3"/>
    </row>
    <row r="22" ht="15.75" customHeight="1">
      <c r="A22" s="226" t="s">
        <v>190</v>
      </c>
      <c r="B22" s="68"/>
      <c r="C22" s="68"/>
      <c r="D22" s="68"/>
      <c r="E22" s="69"/>
      <c r="F22" s="69"/>
      <c r="G22" s="1"/>
      <c r="H22" s="1"/>
      <c r="I22" s="530">
        <f>SUM(I13:I21)</f>
        <v>0</v>
      </c>
      <c r="J22" s="3"/>
      <c r="K22" s="3"/>
      <c r="L22" s="3"/>
      <c r="M22" s="3"/>
      <c r="N22" s="3"/>
      <c r="O22" s="3"/>
      <c r="P22" s="3"/>
      <c r="Q22" s="3"/>
      <c r="R22" s="3"/>
      <c r="S22" s="3"/>
      <c r="T22" s="3"/>
      <c r="U22" s="3"/>
      <c r="V22" s="3"/>
      <c r="W22" s="3"/>
      <c r="X22" s="3"/>
      <c r="Y22" s="3"/>
      <c r="Z22" s="3"/>
    </row>
    <row r="23" ht="15.75" customHeight="1">
      <c r="A23" s="1"/>
      <c r="B23" s="68"/>
      <c r="C23" s="68"/>
      <c r="D23" s="68"/>
      <c r="E23" s="69"/>
      <c r="F23" s="69"/>
      <c r="G23" s="69"/>
      <c r="H23" s="69"/>
      <c r="I23" s="1"/>
      <c r="J23" s="3"/>
      <c r="K23" s="3"/>
      <c r="L23" s="3"/>
      <c r="M23" s="3"/>
      <c r="N23" s="3"/>
      <c r="O23" s="3"/>
      <c r="P23" s="3"/>
      <c r="Q23" s="3"/>
      <c r="R23" s="3"/>
      <c r="S23" s="3"/>
      <c r="T23" s="3"/>
      <c r="U23" s="3"/>
      <c r="V23" s="3"/>
      <c r="W23" s="3"/>
      <c r="X23" s="3"/>
      <c r="Y23" s="3"/>
      <c r="Z23" s="3"/>
    </row>
    <row r="24" ht="15.75" customHeight="1">
      <c r="A24" s="68"/>
      <c r="B24" s="69"/>
      <c r="C24" s="69"/>
      <c r="D24" s="69"/>
      <c r="E24" s="69"/>
      <c r="F24" s="69"/>
      <c r="G24" s="1"/>
      <c r="H24" s="3"/>
      <c r="I24" s="3"/>
      <c r="J24" s="3"/>
      <c r="K24" s="3"/>
      <c r="L24" s="3"/>
      <c r="M24" s="3"/>
      <c r="N24" s="3"/>
      <c r="O24" s="3"/>
      <c r="P24" s="3"/>
      <c r="Q24" s="3"/>
      <c r="R24" s="3"/>
      <c r="S24" s="3"/>
      <c r="T24" s="3"/>
      <c r="U24" s="3"/>
      <c r="V24" s="3"/>
      <c r="W24" s="3"/>
      <c r="X24" s="3"/>
      <c r="Y24" s="3"/>
      <c r="Z24" s="3"/>
    </row>
    <row r="25" ht="15.75" customHeight="1">
      <c r="A25" s="531" t="s">
        <v>675</v>
      </c>
      <c r="B25" s="229"/>
      <c r="C25" s="229"/>
      <c r="D25" s="229"/>
      <c r="E25" s="229"/>
      <c r="F25" s="229"/>
      <c r="G25" s="229"/>
      <c r="H25" s="229"/>
      <c r="I25" s="229"/>
      <c r="J25" s="3"/>
      <c r="K25" s="3"/>
      <c r="L25" s="3"/>
      <c r="M25" s="3"/>
      <c r="N25" s="3"/>
      <c r="O25" s="3"/>
      <c r="P25" s="3"/>
      <c r="Q25" s="3"/>
      <c r="R25" s="3"/>
      <c r="S25" s="3"/>
      <c r="T25" s="3"/>
      <c r="U25" s="3"/>
      <c r="V25" s="3"/>
      <c r="W25" s="3"/>
      <c r="X25" s="3"/>
      <c r="Y25" s="3"/>
      <c r="Z25" s="3"/>
    </row>
    <row r="26" ht="15.75" customHeight="1">
      <c r="A26" s="68"/>
      <c r="B26" s="68"/>
      <c r="C26" s="68"/>
      <c r="D26" s="68"/>
      <c r="E26" s="69"/>
      <c r="F26" s="69"/>
      <c r="G26" s="69"/>
      <c r="H26" s="69"/>
      <c r="I26" s="1"/>
      <c r="J26" s="3"/>
      <c r="K26" s="3"/>
      <c r="L26" s="3"/>
      <c r="M26" s="3"/>
      <c r="N26" s="3"/>
      <c r="O26" s="3"/>
      <c r="P26" s="3"/>
      <c r="Q26" s="3"/>
      <c r="R26" s="3"/>
      <c r="S26" s="3"/>
      <c r="T26" s="3"/>
      <c r="U26" s="3"/>
      <c r="V26" s="3"/>
      <c r="W26" s="3"/>
      <c r="X26" s="3"/>
      <c r="Y26" s="3"/>
      <c r="Z26" s="3"/>
    </row>
    <row r="27" ht="15.75" customHeight="1">
      <c r="A27" s="68"/>
      <c r="B27" s="68"/>
      <c r="C27" s="68"/>
      <c r="D27" s="68"/>
      <c r="E27" s="69"/>
      <c r="F27" s="69"/>
      <c r="G27" s="69"/>
      <c r="H27" s="69"/>
      <c r="I27" s="1"/>
      <c r="J27" s="3"/>
      <c r="K27" s="3"/>
      <c r="L27" s="3"/>
      <c r="M27" s="3"/>
      <c r="N27" s="3"/>
      <c r="O27" s="3"/>
      <c r="P27" s="3"/>
      <c r="Q27" s="3"/>
      <c r="R27" s="3"/>
      <c r="S27" s="3"/>
      <c r="T27" s="3"/>
      <c r="U27" s="3"/>
      <c r="V27" s="3"/>
      <c r="W27" s="3"/>
      <c r="X27" s="3"/>
      <c r="Y27" s="3"/>
      <c r="Z27" s="3"/>
    </row>
    <row r="28" ht="15.75" customHeight="1">
      <c r="A28" s="68"/>
      <c r="B28" s="68"/>
      <c r="C28" s="68"/>
      <c r="D28" s="68"/>
      <c r="E28" s="69"/>
      <c r="F28" s="69"/>
      <c r="G28" s="69"/>
      <c r="H28" s="69"/>
      <c r="I28" s="1"/>
      <c r="J28" s="3"/>
      <c r="K28" s="3"/>
      <c r="L28" s="3"/>
      <c r="M28" s="3"/>
      <c r="N28" s="3"/>
      <c r="O28" s="3"/>
      <c r="P28" s="3"/>
      <c r="Q28" s="3"/>
      <c r="R28" s="3"/>
      <c r="S28" s="3"/>
      <c r="T28" s="3"/>
      <c r="U28" s="3"/>
      <c r="V28" s="3"/>
      <c r="W28" s="3"/>
      <c r="X28" s="3"/>
      <c r="Y28" s="3"/>
      <c r="Z28" s="3"/>
    </row>
    <row r="29" ht="15.75" customHeight="1">
      <c r="A29" s="68"/>
      <c r="B29" s="68"/>
      <c r="C29" s="68"/>
      <c r="D29" s="68"/>
      <c r="E29" s="69"/>
      <c r="F29" s="69"/>
      <c r="G29" s="69"/>
      <c r="H29" s="69"/>
      <c r="I29" s="1"/>
      <c r="J29" s="3"/>
      <c r="K29" s="3"/>
      <c r="L29" s="3"/>
      <c r="M29" s="3"/>
      <c r="N29" s="3"/>
      <c r="O29" s="3"/>
      <c r="P29" s="3"/>
      <c r="Q29" s="3"/>
      <c r="R29" s="3"/>
      <c r="S29" s="3"/>
      <c r="T29" s="3"/>
      <c r="U29" s="3"/>
      <c r="V29" s="3"/>
      <c r="W29" s="3"/>
      <c r="X29" s="3"/>
      <c r="Y29" s="3"/>
      <c r="Z29" s="3"/>
    </row>
    <row r="30" ht="15.75" customHeight="1">
      <c r="A30" s="68"/>
      <c r="B30" s="68"/>
      <c r="C30" s="68"/>
      <c r="D30" s="68"/>
      <c r="E30" s="69"/>
      <c r="F30" s="69"/>
      <c r="G30" s="69"/>
      <c r="H30" s="69"/>
      <c r="I30" s="1"/>
      <c r="J30" s="3"/>
      <c r="K30" s="3"/>
      <c r="L30" s="3"/>
      <c r="M30" s="3"/>
      <c r="N30" s="3"/>
      <c r="O30" s="3"/>
      <c r="P30" s="3"/>
      <c r="Q30" s="3"/>
      <c r="R30" s="3"/>
      <c r="S30" s="3"/>
      <c r="T30" s="3"/>
      <c r="U30" s="3"/>
      <c r="V30" s="3"/>
      <c r="W30" s="3"/>
      <c r="X30" s="3"/>
      <c r="Y30" s="3"/>
      <c r="Z30" s="3"/>
    </row>
    <row r="31" ht="15.75" customHeight="1">
      <c r="A31" s="68"/>
      <c r="B31" s="68"/>
      <c r="C31" s="68"/>
      <c r="D31" s="68"/>
      <c r="E31" s="69"/>
      <c r="F31" s="69"/>
      <c r="G31" s="69"/>
      <c r="H31" s="69"/>
      <c r="I31" s="1"/>
      <c r="J31" s="3"/>
      <c r="K31" s="3"/>
      <c r="L31" s="3"/>
      <c r="M31" s="3"/>
      <c r="N31" s="3"/>
      <c r="O31" s="3"/>
      <c r="P31" s="3"/>
      <c r="Q31" s="3"/>
      <c r="R31" s="3"/>
      <c r="S31" s="3"/>
      <c r="T31" s="3"/>
      <c r="U31" s="3"/>
      <c r="V31" s="3"/>
      <c r="W31" s="3"/>
      <c r="X31" s="3"/>
      <c r="Y31" s="3"/>
      <c r="Z31" s="3"/>
    </row>
    <row r="32" ht="15.75" customHeight="1">
      <c r="A32" s="68"/>
      <c r="B32" s="68"/>
      <c r="C32" s="68"/>
      <c r="D32" s="68"/>
      <c r="E32" s="69"/>
      <c r="F32" s="69"/>
      <c r="G32" s="69"/>
      <c r="H32" s="69"/>
      <c r="I32" s="1"/>
      <c r="J32" s="3"/>
      <c r="K32" s="3"/>
      <c r="L32" s="3"/>
      <c r="M32" s="3"/>
      <c r="N32" s="3"/>
      <c r="O32" s="3"/>
      <c r="P32" s="3"/>
      <c r="Q32" s="3"/>
      <c r="R32" s="3"/>
      <c r="S32" s="3"/>
      <c r="T32" s="3"/>
      <c r="U32" s="3"/>
      <c r="V32" s="3"/>
      <c r="W32" s="3"/>
      <c r="X32" s="3"/>
      <c r="Y32" s="3"/>
      <c r="Z32" s="3"/>
    </row>
    <row r="33" ht="15.75" customHeight="1">
      <c r="A33" s="68"/>
      <c r="B33" s="68"/>
      <c r="C33" s="68"/>
      <c r="D33" s="68"/>
      <c r="E33" s="69"/>
      <c r="F33" s="69"/>
      <c r="G33" s="69"/>
      <c r="H33" s="69"/>
      <c r="I33" s="1"/>
      <c r="J33" s="3"/>
      <c r="K33" s="3"/>
      <c r="L33" s="3"/>
      <c r="M33" s="3"/>
      <c r="N33" s="3"/>
      <c r="O33" s="3"/>
      <c r="P33" s="3"/>
      <c r="Q33" s="3"/>
      <c r="R33" s="3"/>
      <c r="S33" s="3"/>
      <c r="T33" s="3"/>
      <c r="U33" s="3"/>
      <c r="V33" s="3"/>
      <c r="W33" s="3"/>
      <c r="X33" s="3"/>
      <c r="Y33" s="3"/>
      <c r="Z33" s="3"/>
    </row>
    <row r="34" ht="15.75" customHeight="1">
      <c r="A34" s="68"/>
      <c r="B34" s="68"/>
      <c r="C34" s="68"/>
      <c r="D34" s="68"/>
      <c r="E34" s="69"/>
      <c r="F34" s="69"/>
      <c r="G34" s="69"/>
      <c r="H34" s="69"/>
      <c r="I34" s="1"/>
      <c r="J34" s="3"/>
      <c r="K34" s="3"/>
      <c r="L34" s="3"/>
      <c r="M34" s="3"/>
      <c r="N34" s="3"/>
      <c r="O34" s="3"/>
      <c r="P34" s="3"/>
      <c r="Q34" s="3"/>
      <c r="R34" s="3"/>
      <c r="S34" s="3"/>
      <c r="T34" s="3"/>
      <c r="U34" s="3"/>
      <c r="V34" s="3"/>
      <c r="W34" s="3"/>
      <c r="X34" s="3"/>
      <c r="Y34" s="3"/>
      <c r="Z34" s="3"/>
    </row>
    <row r="35" ht="15.75" customHeight="1">
      <c r="A35" s="68"/>
      <c r="B35" s="68"/>
      <c r="C35" s="68"/>
      <c r="D35" s="68"/>
      <c r="E35" s="69"/>
      <c r="F35" s="69"/>
      <c r="G35" s="69"/>
      <c r="H35" s="69"/>
      <c r="I35" s="1"/>
      <c r="J35" s="3"/>
      <c r="K35" s="3"/>
      <c r="L35" s="3"/>
      <c r="M35" s="3"/>
      <c r="N35" s="3"/>
      <c r="O35" s="3"/>
      <c r="P35" s="3"/>
      <c r="Q35" s="3"/>
      <c r="R35" s="3"/>
      <c r="S35" s="3"/>
      <c r="T35" s="3"/>
      <c r="U35" s="3"/>
      <c r="V35" s="3"/>
      <c r="W35" s="3"/>
      <c r="X35" s="3"/>
      <c r="Y35" s="3"/>
      <c r="Z35" s="3"/>
    </row>
    <row r="36" ht="15.75" customHeight="1">
      <c r="A36" s="68"/>
      <c r="B36" s="68"/>
      <c r="C36" s="68"/>
      <c r="D36" s="68"/>
      <c r="E36" s="69"/>
      <c r="F36" s="69"/>
      <c r="G36" s="69"/>
      <c r="H36" s="69"/>
      <c r="I36" s="1"/>
      <c r="J36" s="3"/>
      <c r="K36" s="3"/>
      <c r="L36" s="3"/>
      <c r="M36" s="3"/>
      <c r="N36" s="3"/>
      <c r="O36" s="3"/>
      <c r="P36" s="3"/>
      <c r="Q36" s="3"/>
      <c r="R36" s="3"/>
      <c r="S36" s="3"/>
      <c r="T36" s="3"/>
      <c r="U36" s="3"/>
      <c r="V36" s="3"/>
      <c r="W36" s="3"/>
      <c r="X36" s="3"/>
      <c r="Y36" s="3"/>
      <c r="Z36" s="3"/>
    </row>
    <row r="37" ht="15.75" customHeight="1">
      <c r="A37" s="68"/>
      <c r="B37" s="68"/>
      <c r="C37" s="68"/>
      <c r="D37" s="68"/>
      <c r="E37" s="69"/>
      <c r="F37" s="69"/>
      <c r="G37" s="69"/>
      <c r="H37" s="69"/>
      <c r="I37" s="1"/>
      <c r="J37" s="3"/>
      <c r="K37" s="3"/>
      <c r="L37" s="3"/>
      <c r="M37" s="3"/>
      <c r="N37" s="3"/>
      <c r="O37" s="3"/>
      <c r="P37" s="3"/>
      <c r="Q37" s="3"/>
      <c r="R37" s="3"/>
      <c r="S37" s="3"/>
      <c r="T37" s="3"/>
      <c r="U37" s="3"/>
      <c r="V37" s="3"/>
      <c r="W37" s="3"/>
      <c r="X37" s="3"/>
      <c r="Y37" s="3"/>
      <c r="Z37" s="3"/>
    </row>
    <row r="38" ht="15.75" customHeight="1">
      <c r="A38" s="68"/>
      <c r="B38" s="68"/>
      <c r="C38" s="68"/>
      <c r="D38" s="68"/>
      <c r="E38" s="69"/>
      <c r="F38" s="69"/>
      <c r="G38" s="69"/>
      <c r="H38" s="69"/>
      <c r="I38" s="1"/>
      <c r="J38" s="3"/>
      <c r="K38" s="3"/>
      <c r="L38" s="3"/>
      <c r="M38" s="3"/>
      <c r="N38" s="3"/>
      <c r="O38" s="3"/>
      <c r="P38" s="3"/>
      <c r="Q38" s="3"/>
      <c r="R38" s="3"/>
      <c r="S38" s="3"/>
      <c r="T38" s="3"/>
      <c r="U38" s="3"/>
      <c r="V38" s="3"/>
      <c r="W38" s="3"/>
      <c r="X38" s="3"/>
      <c r="Y38" s="3"/>
      <c r="Z38" s="3"/>
    </row>
    <row r="39" ht="15.75" customHeight="1">
      <c r="A39" s="68"/>
      <c r="B39" s="68"/>
      <c r="C39" s="68"/>
      <c r="D39" s="68"/>
      <c r="E39" s="69"/>
      <c r="F39" s="69"/>
      <c r="G39" s="69"/>
      <c r="H39" s="69"/>
      <c r="I39" s="1"/>
      <c r="J39" s="3"/>
      <c r="K39" s="3"/>
      <c r="L39" s="3"/>
      <c r="M39" s="3"/>
      <c r="N39" s="3"/>
      <c r="O39" s="3"/>
      <c r="P39" s="3"/>
      <c r="Q39" s="3"/>
      <c r="R39" s="3"/>
      <c r="S39" s="3"/>
      <c r="T39" s="3"/>
      <c r="U39" s="3"/>
      <c r="V39" s="3"/>
      <c r="W39" s="3"/>
      <c r="X39" s="3"/>
      <c r="Y39" s="3"/>
      <c r="Z39" s="3"/>
    </row>
    <row r="40" ht="15.75" customHeight="1">
      <c r="A40" s="68"/>
      <c r="B40" s="68"/>
      <c r="C40" s="68"/>
      <c r="D40" s="68"/>
      <c r="E40" s="69"/>
      <c r="F40" s="69"/>
      <c r="G40" s="69"/>
      <c r="H40" s="69"/>
      <c r="I40" s="1"/>
      <c r="J40" s="3"/>
      <c r="K40" s="3"/>
      <c r="L40" s="3"/>
      <c r="M40" s="3"/>
      <c r="N40" s="3"/>
      <c r="O40" s="3"/>
      <c r="P40" s="3"/>
      <c r="Q40" s="3"/>
      <c r="R40" s="3"/>
      <c r="S40" s="3"/>
      <c r="T40" s="3"/>
      <c r="U40" s="3"/>
      <c r="V40" s="3"/>
      <c r="W40" s="3"/>
      <c r="X40" s="3"/>
      <c r="Y40" s="3"/>
      <c r="Z40" s="3"/>
    </row>
    <row r="41" ht="15.75" customHeight="1">
      <c r="A41" s="68"/>
      <c r="B41" s="68"/>
      <c r="C41" s="68"/>
      <c r="D41" s="68"/>
      <c r="E41" s="69"/>
      <c r="F41" s="69"/>
      <c r="G41" s="69"/>
      <c r="H41" s="69"/>
      <c r="I41" s="1"/>
      <c r="J41" s="3"/>
      <c r="K41" s="3"/>
      <c r="L41" s="3"/>
      <c r="M41" s="3"/>
      <c r="N41" s="3"/>
      <c r="O41" s="3"/>
      <c r="P41" s="3"/>
      <c r="Q41" s="3"/>
      <c r="R41" s="3"/>
      <c r="S41" s="3"/>
      <c r="T41" s="3"/>
      <c r="U41" s="3"/>
      <c r="V41" s="3"/>
      <c r="W41" s="3"/>
      <c r="X41" s="3"/>
      <c r="Y41" s="3"/>
      <c r="Z41" s="3"/>
    </row>
    <row r="42" ht="15.75" customHeight="1">
      <c r="A42" s="68"/>
      <c r="B42" s="68"/>
      <c r="C42" s="68"/>
      <c r="D42" s="68"/>
      <c r="E42" s="69"/>
      <c r="F42" s="69"/>
      <c r="G42" s="69"/>
      <c r="H42" s="69"/>
      <c r="I42" s="1"/>
      <c r="J42" s="3"/>
      <c r="K42" s="3"/>
      <c r="L42" s="3"/>
      <c r="M42" s="3"/>
      <c r="N42" s="3"/>
      <c r="O42" s="3"/>
      <c r="P42" s="3"/>
      <c r="Q42" s="3"/>
      <c r="R42" s="3"/>
      <c r="S42" s="3"/>
      <c r="T42" s="3"/>
      <c r="U42" s="3"/>
      <c r="V42" s="3"/>
      <c r="W42" s="3"/>
      <c r="X42" s="3"/>
      <c r="Y42" s="3"/>
      <c r="Z42" s="3"/>
    </row>
    <row r="43" ht="15.75" customHeight="1">
      <c r="A43" s="68"/>
      <c r="B43" s="68"/>
      <c r="C43" s="68"/>
      <c r="D43" s="68"/>
      <c r="E43" s="69"/>
      <c r="F43" s="69"/>
      <c r="G43" s="69"/>
      <c r="H43" s="69"/>
      <c r="I43" s="1"/>
      <c r="J43" s="3"/>
      <c r="K43" s="3"/>
      <c r="L43" s="3"/>
      <c r="M43" s="3"/>
      <c r="N43" s="3"/>
      <c r="O43" s="3"/>
      <c r="P43" s="3"/>
      <c r="Q43" s="3"/>
      <c r="R43" s="3"/>
      <c r="S43" s="3"/>
      <c r="T43" s="3"/>
      <c r="U43" s="3"/>
      <c r="V43" s="3"/>
      <c r="W43" s="3"/>
      <c r="X43" s="3"/>
      <c r="Y43" s="3"/>
      <c r="Z43" s="3"/>
    </row>
    <row r="44" ht="15.75" customHeight="1">
      <c r="A44" s="68"/>
      <c r="B44" s="68"/>
      <c r="C44" s="68"/>
      <c r="D44" s="68"/>
      <c r="E44" s="69"/>
      <c r="F44" s="69"/>
      <c r="G44" s="69"/>
      <c r="H44" s="69"/>
      <c r="I44" s="1"/>
      <c r="J44" s="3"/>
      <c r="K44" s="3"/>
      <c r="L44" s="3"/>
      <c r="M44" s="3"/>
      <c r="N44" s="3"/>
      <c r="O44" s="3"/>
      <c r="P44" s="3"/>
      <c r="Q44" s="3"/>
      <c r="R44" s="3"/>
      <c r="S44" s="3"/>
      <c r="T44" s="3"/>
      <c r="U44" s="3"/>
      <c r="V44" s="3"/>
      <c r="W44" s="3"/>
      <c r="X44" s="3"/>
      <c r="Y44" s="3"/>
      <c r="Z44" s="3"/>
    </row>
    <row r="45" ht="15.75" customHeight="1">
      <c r="A45" s="68"/>
      <c r="B45" s="68"/>
      <c r="C45" s="68"/>
      <c r="D45" s="68"/>
      <c r="E45" s="69"/>
      <c r="F45" s="69"/>
      <c r="G45" s="69"/>
      <c r="H45" s="69"/>
      <c r="I45" s="1"/>
      <c r="J45" s="3"/>
      <c r="K45" s="3"/>
      <c r="L45" s="3"/>
      <c r="M45" s="3"/>
      <c r="N45" s="3"/>
      <c r="O45" s="3"/>
      <c r="P45" s="3"/>
      <c r="Q45" s="3"/>
      <c r="R45" s="3"/>
      <c r="S45" s="3"/>
      <c r="T45" s="3"/>
      <c r="U45" s="3"/>
      <c r="V45" s="3"/>
      <c r="W45" s="3"/>
      <c r="X45" s="3"/>
      <c r="Y45" s="3"/>
      <c r="Z45" s="3"/>
    </row>
    <row r="46" ht="15.75" customHeight="1">
      <c r="A46" s="68"/>
      <c r="B46" s="68"/>
      <c r="C46" s="68"/>
      <c r="D46" s="68"/>
      <c r="E46" s="69"/>
      <c r="F46" s="69"/>
      <c r="G46" s="69"/>
      <c r="H46" s="69"/>
      <c r="I46" s="1"/>
      <c r="J46" s="3"/>
      <c r="K46" s="3"/>
      <c r="L46" s="3"/>
      <c r="M46" s="3"/>
      <c r="N46" s="3"/>
      <c r="O46" s="3"/>
      <c r="P46" s="3"/>
      <c r="Q46" s="3"/>
      <c r="R46" s="3"/>
      <c r="S46" s="3"/>
      <c r="T46" s="3"/>
      <c r="U46" s="3"/>
      <c r="V46" s="3"/>
      <c r="W46" s="3"/>
      <c r="X46" s="3"/>
      <c r="Y46" s="3"/>
      <c r="Z46" s="3"/>
    </row>
    <row r="47" ht="15.75" customHeight="1">
      <c r="A47" s="68"/>
      <c r="B47" s="68"/>
      <c r="C47" s="68"/>
      <c r="D47" s="68"/>
      <c r="E47" s="69"/>
      <c r="F47" s="69"/>
      <c r="G47" s="69"/>
      <c r="H47" s="69"/>
      <c r="I47" s="1"/>
      <c r="J47" s="3"/>
      <c r="K47" s="3"/>
      <c r="L47" s="3"/>
      <c r="M47" s="3"/>
      <c r="N47" s="3"/>
      <c r="O47" s="3"/>
      <c r="P47" s="3"/>
      <c r="Q47" s="3"/>
      <c r="R47" s="3"/>
      <c r="S47" s="3"/>
      <c r="T47" s="3"/>
      <c r="U47" s="3"/>
      <c r="V47" s="3"/>
      <c r="W47" s="3"/>
      <c r="X47" s="3"/>
      <c r="Y47" s="3"/>
      <c r="Z47" s="3"/>
    </row>
    <row r="48" ht="15.75" customHeight="1">
      <c r="A48" s="68"/>
      <c r="B48" s="68"/>
      <c r="C48" s="68"/>
      <c r="D48" s="68"/>
      <c r="E48" s="69"/>
      <c r="F48" s="69"/>
      <c r="G48" s="69"/>
      <c r="H48" s="69"/>
      <c r="I48" s="1"/>
      <c r="J48" s="3"/>
      <c r="K48" s="3"/>
      <c r="L48" s="3"/>
      <c r="M48" s="3"/>
      <c r="N48" s="3"/>
      <c r="O48" s="3"/>
      <c r="P48" s="3"/>
      <c r="Q48" s="3"/>
      <c r="R48" s="3"/>
      <c r="S48" s="3"/>
      <c r="T48" s="3"/>
      <c r="U48" s="3"/>
      <c r="V48" s="3"/>
      <c r="W48" s="3"/>
      <c r="X48" s="3"/>
      <c r="Y48" s="3"/>
      <c r="Z48" s="3"/>
    </row>
    <row r="49" ht="15.75" customHeight="1">
      <c r="A49" s="68"/>
      <c r="B49" s="68"/>
      <c r="C49" s="68"/>
      <c r="D49" s="68"/>
      <c r="E49" s="69"/>
      <c r="F49" s="69"/>
      <c r="G49" s="69"/>
      <c r="H49" s="69"/>
      <c r="I49" s="1"/>
      <c r="J49" s="3"/>
      <c r="K49" s="3"/>
      <c r="L49" s="3"/>
      <c r="M49" s="3"/>
      <c r="N49" s="3"/>
      <c r="O49" s="3"/>
      <c r="P49" s="3"/>
      <c r="Q49" s="3"/>
      <c r="R49" s="3"/>
      <c r="S49" s="3"/>
      <c r="T49" s="3"/>
      <c r="U49" s="3"/>
      <c r="V49" s="3"/>
      <c r="W49" s="3"/>
      <c r="X49" s="3"/>
      <c r="Y49" s="3"/>
      <c r="Z49" s="3"/>
    </row>
    <row r="50" ht="15.75" customHeight="1">
      <c r="A50" s="68"/>
      <c r="B50" s="68"/>
      <c r="C50" s="68"/>
      <c r="D50" s="68"/>
      <c r="E50" s="69"/>
      <c r="F50" s="69"/>
      <c r="G50" s="69"/>
      <c r="H50" s="69"/>
      <c r="I50" s="1"/>
      <c r="J50" s="3"/>
      <c r="K50" s="3"/>
      <c r="L50" s="3"/>
      <c r="M50" s="3"/>
      <c r="N50" s="3"/>
      <c r="O50" s="3"/>
      <c r="P50" s="3"/>
      <c r="Q50" s="3"/>
      <c r="R50" s="3"/>
      <c r="S50" s="3"/>
      <c r="T50" s="3"/>
      <c r="U50" s="3"/>
      <c r="V50" s="3"/>
      <c r="W50" s="3"/>
      <c r="X50" s="3"/>
      <c r="Y50" s="3"/>
      <c r="Z50" s="3"/>
    </row>
    <row r="51" ht="15.75" customHeight="1">
      <c r="A51" s="68"/>
      <c r="B51" s="68"/>
      <c r="C51" s="68"/>
      <c r="D51" s="68"/>
      <c r="E51" s="69"/>
      <c r="F51" s="69"/>
      <c r="G51" s="69"/>
      <c r="H51" s="69"/>
      <c r="I51" s="1"/>
      <c r="J51" s="3"/>
      <c r="K51" s="3"/>
      <c r="L51" s="3"/>
      <c r="M51" s="3"/>
      <c r="N51" s="3"/>
      <c r="O51" s="3"/>
      <c r="P51" s="3"/>
      <c r="Q51" s="3"/>
      <c r="R51" s="3"/>
      <c r="S51" s="3"/>
      <c r="T51" s="3"/>
      <c r="U51" s="3"/>
      <c r="V51" s="3"/>
      <c r="W51" s="3"/>
      <c r="X51" s="3"/>
      <c r="Y51" s="3"/>
      <c r="Z51" s="3"/>
    </row>
    <row r="52" ht="15.75" customHeight="1">
      <c r="A52" s="68"/>
      <c r="B52" s="68"/>
      <c r="C52" s="68"/>
      <c r="D52" s="68"/>
      <c r="E52" s="69"/>
      <c r="F52" s="69"/>
      <c r="G52" s="69"/>
      <c r="H52" s="69"/>
      <c r="I52" s="1"/>
      <c r="J52" s="3"/>
      <c r="K52" s="3"/>
      <c r="L52" s="3"/>
      <c r="M52" s="3"/>
      <c r="N52" s="3"/>
      <c r="O52" s="3"/>
      <c r="P52" s="3"/>
      <c r="Q52" s="3"/>
      <c r="R52" s="3"/>
      <c r="S52" s="3"/>
      <c r="T52" s="3"/>
      <c r="U52" s="3"/>
      <c r="V52" s="3"/>
      <c r="W52" s="3"/>
      <c r="X52" s="3"/>
      <c r="Y52" s="3"/>
      <c r="Z52" s="3"/>
    </row>
    <row r="53" ht="15.75" customHeight="1">
      <c r="A53" s="68"/>
      <c r="B53" s="68"/>
      <c r="C53" s="68"/>
      <c r="D53" s="68"/>
      <c r="E53" s="69"/>
      <c r="F53" s="69"/>
      <c r="G53" s="69"/>
      <c r="H53" s="69"/>
      <c r="I53" s="1"/>
      <c r="J53" s="3"/>
      <c r="K53" s="3"/>
      <c r="L53" s="3"/>
      <c r="M53" s="3"/>
      <c r="N53" s="3"/>
      <c r="O53" s="3"/>
      <c r="P53" s="3"/>
      <c r="Q53" s="3"/>
      <c r="R53" s="3"/>
      <c r="S53" s="3"/>
      <c r="T53" s="3"/>
      <c r="U53" s="3"/>
      <c r="V53" s="3"/>
      <c r="W53" s="3"/>
      <c r="X53" s="3"/>
      <c r="Y53" s="3"/>
      <c r="Z53" s="3"/>
    </row>
    <row r="54" ht="15.75" customHeight="1">
      <c r="A54" s="68"/>
      <c r="B54" s="68"/>
      <c r="C54" s="68"/>
      <c r="D54" s="68"/>
      <c r="E54" s="69"/>
      <c r="F54" s="69"/>
      <c r="G54" s="69"/>
      <c r="H54" s="69"/>
      <c r="I54" s="1"/>
      <c r="J54" s="3"/>
      <c r="K54" s="3"/>
      <c r="L54" s="3"/>
      <c r="M54" s="3"/>
      <c r="N54" s="3"/>
      <c r="O54" s="3"/>
      <c r="P54" s="3"/>
      <c r="Q54" s="3"/>
      <c r="R54" s="3"/>
      <c r="S54" s="3"/>
      <c r="T54" s="3"/>
      <c r="U54" s="3"/>
      <c r="V54" s="3"/>
      <c r="W54" s="3"/>
      <c r="X54" s="3"/>
      <c r="Y54" s="3"/>
      <c r="Z54" s="3"/>
    </row>
    <row r="55" ht="15.75" customHeight="1">
      <c r="A55" s="68"/>
      <c r="B55" s="68"/>
      <c r="C55" s="68"/>
      <c r="D55" s="68"/>
      <c r="E55" s="69"/>
      <c r="F55" s="69"/>
      <c r="G55" s="69"/>
      <c r="H55" s="69"/>
      <c r="I55" s="1"/>
      <c r="J55" s="3"/>
      <c r="K55" s="3"/>
      <c r="L55" s="3"/>
      <c r="M55" s="3"/>
      <c r="N55" s="3"/>
      <c r="O55" s="3"/>
      <c r="P55" s="3"/>
      <c r="Q55" s="3"/>
      <c r="R55" s="3"/>
      <c r="S55" s="3"/>
      <c r="T55" s="3"/>
      <c r="U55" s="3"/>
      <c r="V55" s="3"/>
      <c r="W55" s="3"/>
      <c r="X55" s="3"/>
      <c r="Y55" s="3"/>
      <c r="Z55" s="3"/>
    </row>
    <row r="56" ht="15.75" customHeight="1">
      <c r="A56" s="68"/>
      <c r="B56" s="68"/>
      <c r="C56" s="68"/>
      <c r="D56" s="68"/>
      <c r="E56" s="69"/>
      <c r="F56" s="69"/>
      <c r="G56" s="69"/>
      <c r="H56" s="69"/>
      <c r="I56" s="1"/>
      <c r="J56" s="3"/>
      <c r="K56" s="3"/>
      <c r="L56" s="3"/>
      <c r="M56" s="3"/>
      <c r="N56" s="3"/>
      <c r="O56" s="3"/>
      <c r="P56" s="3"/>
      <c r="Q56" s="3"/>
      <c r="R56" s="3"/>
      <c r="S56" s="3"/>
      <c r="T56" s="3"/>
      <c r="U56" s="3"/>
      <c r="V56" s="3"/>
      <c r="W56" s="3"/>
      <c r="X56" s="3"/>
      <c r="Y56" s="3"/>
      <c r="Z56" s="3"/>
    </row>
    <row r="57" ht="15.75" customHeight="1">
      <c r="A57" s="68"/>
      <c r="B57" s="68"/>
      <c r="C57" s="68"/>
      <c r="D57" s="68"/>
      <c r="E57" s="69"/>
      <c r="F57" s="69"/>
      <c r="G57" s="69"/>
      <c r="H57" s="69"/>
      <c r="I57" s="1"/>
      <c r="J57" s="3"/>
      <c r="K57" s="3"/>
      <c r="L57" s="3"/>
      <c r="M57" s="3"/>
      <c r="N57" s="3"/>
      <c r="O57" s="3"/>
      <c r="P57" s="3"/>
      <c r="Q57" s="3"/>
      <c r="R57" s="3"/>
      <c r="S57" s="3"/>
      <c r="T57" s="3"/>
      <c r="U57" s="3"/>
      <c r="V57" s="3"/>
      <c r="W57" s="3"/>
      <c r="X57" s="3"/>
      <c r="Y57" s="3"/>
      <c r="Z57" s="3"/>
    </row>
    <row r="58" ht="15.75" customHeight="1">
      <c r="A58" s="68"/>
      <c r="B58" s="68"/>
      <c r="C58" s="68"/>
      <c r="D58" s="68"/>
      <c r="E58" s="69"/>
      <c r="F58" s="69"/>
      <c r="G58" s="69"/>
      <c r="H58" s="69"/>
      <c r="I58" s="1"/>
      <c r="J58" s="3"/>
      <c r="K58" s="3"/>
      <c r="L58" s="3"/>
      <c r="M58" s="3"/>
      <c r="N58" s="3"/>
      <c r="O58" s="3"/>
      <c r="P58" s="3"/>
      <c r="Q58" s="3"/>
      <c r="R58" s="3"/>
      <c r="S58" s="3"/>
      <c r="T58" s="3"/>
      <c r="U58" s="3"/>
      <c r="V58" s="3"/>
      <c r="W58" s="3"/>
      <c r="X58" s="3"/>
      <c r="Y58" s="3"/>
      <c r="Z58" s="3"/>
    </row>
    <row r="59" ht="15.75" customHeight="1">
      <c r="A59" s="68"/>
      <c r="B59" s="68"/>
      <c r="C59" s="68"/>
      <c r="D59" s="68"/>
      <c r="E59" s="69"/>
      <c r="F59" s="69"/>
      <c r="G59" s="69"/>
      <c r="H59" s="69"/>
      <c r="I59" s="1"/>
      <c r="J59" s="3"/>
      <c r="K59" s="3"/>
      <c r="L59" s="3"/>
      <c r="M59" s="3"/>
      <c r="N59" s="3"/>
      <c r="O59" s="3"/>
      <c r="P59" s="3"/>
      <c r="Q59" s="3"/>
      <c r="R59" s="3"/>
      <c r="S59" s="3"/>
      <c r="T59" s="3"/>
      <c r="U59" s="3"/>
      <c r="V59" s="3"/>
      <c r="W59" s="3"/>
      <c r="X59" s="3"/>
      <c r="Y59" s="3"/>
      <c r="Z59" s="3"/>
    </row>
    <row r="60" ht="15.75" customHeight="1">
      <c r="A60" s="68"/>
      <c r="B60" s="68"/>
      <c r="C60" s="68"/>
      <c r="D60" s="68"/>
      <c r="E60" s="69"/>
      <c r="F60" s="69"/>
      <c r="G60" s="69"/>
      <c r="H60" s="69"/>
      <c r="I60" s="1"/>
      <c r="J60" s="3"/>
      <c r="K60" s="3"/>
      <c r="L60" s="3"/>
      <c r="M60" s="3"/>
      <c r="N60" s="3"/>
      <c r="O60" s="3"/>
      <c r="P60" s="3"/>
      <c r="Q60" s="3"/>
      <c r="R60" s="3"/>
      <c r="S60" s="3"/>
      <c r="T60" s="3"/>
      <c r="U60" s="3"/>
      <c r="V60" s="3"/>
      <c r="W60" s="3"/>
      <c r="X60" s="3"/>
      <c r="Y60" s="3"/>
      <c r="Z60" s="3"/>
    </row>
    <row r="61" ht="15.75" customHeight="1">
      <c r="A61" s="68"/>
      <c r="B61" s="68"/>
      <c r="C61" s="68"/>
      <c r="D61" s="68"/>
      <c r="E61" s="69"/>
      <c r="F61" s="69"/>
      <c r="G61" s="69"/>
      <c r="H61" s="69"/>
      <c r="I61" s="1"/>
      <c r="J61" s="3"/>
      <c r="K61" s="3"/>
      <c r="L61" s="3"/>
      <c r="M61" s="3"/>
      <c r="N61" s="3"/>
      <c r="O61" s="3"/>
      <c r="P61" s="3"/>
      <c r="Q61" s="3"/>
      <c r="R61" s="3"/>
      <c r="S61" s="3"/>
      <c r="T61" s="3"/>
      <c r="U61" s="3"/>
      <c r="V61" s="3"/>
      <c r="W61" s="3"/>
      <c r="X61" s="3"/>
      <c r="Y61" s="3"/>
      <c r="Z61" s="3"/>
    </row>
    <row r="62" ht="15.75" customHeight="1">
      <c r="A62" s="68"/>
      <c r="B62" s="68"/>
      <c r="C62" s="68"/>
      <c r="D62" s="68"/>
      <c r="E62" s="69"/>
      <c r="F62" s="69"/>
      <c r="G62" s="69"/>
      <c r="H62" s="69"/>
      <c r="I62" s="1"/>
      <c r="J62" s="3"/>
      <c r="K62" s="3"/>
      <c r="L62" s="3"/>
      <c r="M62" s="3"/>
      <c r="N62" s="3"/>
      <c r="O62" s="3"/>
      <c r="P62" s="3"/>
      <c r="Q62" s="3"/>
      <c r="R62" s="3"/>
      <c r="S62" s="3"/>
      <c r="T62" s="3"/>
      <c r="U62" s="3"/>
      <c r="V62" s="3"/>
      <c r="W62" s="3"/>
      <c r="X62" s="3"/>
      <c r="Y62" s="3"/>
      <c r="Z62" s="3"/>
    </row>
    <row r="63" ht="15.75" customHeight="1">
      <c r="A63" s="68"/>
      <c r="B63" s="68"/>
      <c r="C63" s="68"/>
      <c r="D63" s="68"/>
      <c r="E63" s="69"/>
      <c r="F63" s="69"/>
      <c r="G63" s="69"/>
      <c r="H63" s="69"/>
      <c r="I63" s="1"/>
      <c r="J63" s="3"/>
      <c r="K63" s="3"/>
      <c r="L63" s="3"/>
      <c r="M63" s="3"/>
      <c r="N63" s="3"/>
      <c r="O63" s="3"/>
      <c r="P63" s="3"/>
      <c r="Q63" s="3"/>
      <c r="R63" s="3"/>
      <c r="S63" s="3"/>
      <c r="T63" s="3"/>
      <c r="U63" s="3"/>
      <c r="V63" s="3"/>
      <c r="W63" s="3"/>
      <c r="X63" s="3"/>
      <c r="Y63" s="3"/>
      <c r="Z63" s="3"/>
    </row>
    <row r="64" ht="15.75" customHeight="1">
      <c r="A64" s="68"/>
      <c r="B64" s="68"/>
      <c r="C64" s="68"/>
      <c r="D64" s="68"/>
      <c r="E64" s="69"/>
      <c r="F64" s="69"/>
      <c r="G64" s="69"/>
      <c r="H64" s="69"/>
      <c r="I64" s="1"/>
      <c r="J64" s="3"/>
      <c r="K64" s="3"/>
      <c r="L64" s="3"/>
      <c r="M64" s="3"/>
      <c r="N64" s="3"/>
      <c r="O64" s="3"/>
      <c r="P64" s="3"/>
      <c r="Q64" s="3"/>
      <c r="R64" s="3"/>
      <c r="S64" s="3"/>
      <c r="T64" s="3"/>
      <c r="U64" s="3"/>
      <c r="V64" s="3"/>
      <c r="W64" s="3"/>
      <c r="X64" s="3"/>
      <c r="Y64" s="3"/>
      <c r="Z64" s="3"/>
    </row>
    <row r="65" ht="15.75" customHeight="1">
      <c r="A65" s="68"/>
      <c r="B65" s="68"/>
      <c r="C65" s="68"/>
      <c r="D65" s="68"/>
      <c r="E65" s="69"/>
      <c r="F65" s="69"/>
      <c r="G65" s="69"/>
      <c r="H65" s="69"/>
      <c r="I65" s="1"/>
      <c r="J65" s="3"/>
      <c r="K65" s="3"/>
      <c r="L65" s="3"/>
      <c r="M65" s="3"/>
      <c r="N65" s="3"/>
      <c r="O65" s="3"/>
      <c r="P65" s="3"/>
      <c r="Q65" s="3"/>
      <c r="R65" s="3"/>
      <c r="S65" s="3"/>
      <c r="T65" s="3"/>
      <c r="U65" s="3"/>
      <c r="V65" s="3"/>
      <c r="W65" s="3"/>
      <c r="X65" s="3"/>
      <c r="Y65" s="3"/>
      <c r="Z65" s="3"/>
    </row>
    <row r="66" ht="15.75" customHeight="1">
      <c r="A66" s="68"/>
      <c r="B66" s="68"/>
      <c r="C66" s="68"/>
      <c r="D66" s="68"/>
      <c r="E66" s="69"/>
      <c r="F66" s="69"/>
      <c r="G66" s="69"/>
      <c r="H66" s="69"/>
      <c r="I66" s="1"/>
      <c r="J66" s="3"/>
      <c r="K66" s="3"/>
      <c r="L66" s="3"/>
      <c r="M66" s="3"/>
      <c r="N66" s="3"/>
      <c r="O66" s="3"/>
      <c r="P66" s="3"/>
      <c r="Q66" s="3"/>
      <c r="R66" s="3"/>
      <c r="S66" s="3"/>
      <c r="T66" s="3"/>
      <c r="U66" s="3"/>
      <c r="V66" s="3"/>
      <c r="W66" s="3"/>
      <c r="X66" s="3"/>
      <c r="Y66" s="3"/>
      <c r="Z66" s="3"/>
    </row>
    <row r="67" ht="15.75" customHeight="1">
      <c r="A67" s="68"/>
      <c r="B67" s="68"/>
      <c r="C67" s="68"/>
      <c r="D67" s="68"/>
      <c r="E67" s="69"/>
      <c r="F67" s="69"/>
      <c r="G67" s="69"/>
      <c r="H67" s="69"/>
      <c r="I67" s="1"/>
      <c r="J67" s="3"/>
      <c r="K67" s="3"/>
      <c r="L67" s="3"/>
      <c r="M67" s="3"/>
      <c r="N67" s="3"/>
      <c r="O67" s="3"/>
      <c r="P67" s="3"/>
      <c r="Q67" s="3"/>
      <c r="R67" s="3"/>
      <c r="S67" s="3"/>
      <c r="T67" s="3"/>
      <c r="U67" s="3"/>
      <c r="V67" s="3"/>
      <c r="W67" s="3"/>
      <c r="X67" s="3"/>
      <c r="Y67" s="3"/>
      <c r="Z67" s="3"/>
    </row>
    <row r="68" ht="15.75" customHeight="1">
      <c r="A68" s="68"/>
      <c r="B68" s="68"/>
      <c r="C68" s="68"/>
      <c r="D68" s="68"/>
      <c r="E68" s="69"/>
      <c r="F68" s="69"/>
      <c r="G68" s="69"/>
      <c r="H68" s="69"/>
      <c r="I68" s="1"/>
      <c r="J68" s="3"/>
      <c r="K68" s="3"/>
      <c r="L68" s="3"/>
      <c r="M68" s="3"/>
      <c r="N68" s="3"/>
      <c r="O68" s="3"/>
      <c r="P68" s="3"/>
      <c r="Q68" s="3"/>
      <c r="R68" s="3"/>
      <c r="S68" s="3"/>
      <c r="T68" s="3"/>
      <c r="U68" s="3"/>
      <c r="V68" s="3"/>
      <c r="W68" s="3"/>
      <c r="X68" s="3"/>
      <c r="Y68" s="3"/>
      <c r="Z68" s="3"/>
    </row>
    <row r="69" ht="15.75" customHeight="1">
      <c r="A69" s="68"/>
      <c r="B69" s="68"/>
      <c r="C69" s="68"/>
      <c r="D69" s="68"/>
      <c r="E69" s="69"/>
      <c r="F69" s="69"/>
      <c r="G69" s="69"/>
      <c r="H69" s="69"/>
      <c r="I69" s="1"/>
      <c r="J69" s="3"/>
      <c r="K69" s="3"/>
      <c r="L69" s="3"/>
      <c r="M69" s="3"/>
      <c r="N69" s="3"/>
      <c r="O69" s="3"/>
      <c r="P69" s="3"/>
      <c r="Q69" s="3"/>
      <c r="R69" s="3"/>
      <c r="S69" s="3"/>
      <c r="T69" s="3"/>
      <c r="U69" s="3"/>
      <c r="V69" s="3"/>
      <c r="W69" s="3"/>
      <c r="X69" s="3"/>
      <c r="Y69" s="3"/>
      <c r="Z69" s="3"/>
    </row>
    <row r="70" ht="15.75" customHeight="1">
      <c r="A70" s="68"/>
      <c r="B70" s="68"/>
      <c r="C70" s="68"/>
      <c r="D70" s="68"/>
      <c r="E70" s="69"/>
      <c r="F70" s="69"/>
      <c r="G70" s="69"/>
      <c r="H70" s="69"/>
      <c r="I70" s="1"/>
      <c r="J70" s="3"/>
      <c r="K70" s="3"/>
      <c r="L70" s="3"/>
      <c r="M70" s="3"/>
      <c r="N70" s="3"/>
      <c r="O70" s="3"/>
      <c r="P70" s="3"/>
      <c r="Q70" s="3"/>
      <c r="R70" s="3"/>
      <c r="S70" s="3"/>
      <c r="T70" s="3"/>
      <c r="U70" s="3"/>
      <c r="V70" s="3"/>
      <c r="W70" s="3"/>
      <c r="X70" s="3"/>
      <c r="Y70" s="3"/>
      <c r="Z70" s="3"/>
    </row>
    <row r="71" ht="15.75" customHeight="1">
      <c r="A71" s="68"/>
      <c r="B71" s="68"/>
      <c r="C71" s="68"/>
      <c r="D71" s="68"/>
      <c r="E71" s="69"/>
      <c r="F71" s="69"/>
      <c r="G71" s="69"/>
      <c r="H71" s="69"/>
      <c r="I71" s="1"/>
      <c r="J71" s="3"/>
      <c r="K71" s="3"/>
      <c r="L71" s="3"/>
      <c r="M71" s="3"/>
      <c r="N71" s="3"/>
      <c r="O71" s="3"/>
      <c r="P71" s="3"/>
      <c r="Q71" s="3"/>
      <c r="R71" s="3"/>
      <c r="S71" s="3"/>
      <c r="T71" s="3"/>
      <c r="U71" s="3"/>
      <c r="V71" s="3"/>
      <c r="W71" s="3"/>
      <c r="X71" s="3"/>
      <c r="Y71" s="3"/>
      <c r="Z71" s="3"/>
    </row>
    <row r="72" ht="15.75" customHeight="1">
      <c r="A72" s="68"/>
      <c r="B72" s="68"/>
      <c r="C72" s="68"/>
      <c r="D72" s="68"/>
      <c r="E72" s="69"/>
      <c r="F72" s="69"/>
      <c r="G72" s="69"/>
      <c r="H72" s="69"/>
      <c r="I72" s="1"/>
      <c r="J72" s="3"/>
      <c r="K72" s="3"/>
      <c r="L72" s="3"/>
      <c r="M72" s="3"/>
      <c r="N72" s="3"/>
      <c r="O72" s="3"/>
      <c r="P72" s="3"/>
      <c r="Q72" s="3"/>
      <c r="R72" s="3"/>
      <c r="S72" s="3"/>
      <c r="T72" s="3"/>
      <c r="U72" s="3"/>
      <c r="V72" s="3"/>
      <c r="W72" s="3"/>
      <c r="X72" s="3"/>
      <c r="Y72" s="3"/>
      <c r="Z72" s="3"/>
    </row>
    <row r="73" ht="15.75" customHeight="1">
      <c r="A73" s="68"/>
      <c r="B73" s="68"/>
      <c r="C73" s="68"/>
      <c r="D73" s="68"/>
      <c r="E73" s="69"/>
      <c r="F73" s="69"/>
      <c r="G73" s="69"/>
      <c r="H73" s="69"/>
      <c r="I73" s="1"/>
      <c r="J73" s="3"/>
      <c r="K73" s="3"/>
      <c r="L73" s="3"/>
      <c r="M73" s="3"/>
      <c r="N73" s="3"/>
      <c r="O73" s="3"/>
      <c r="P73" s="3"/>
      <c r="Q73" s="3"/>
      <c r="R73" s="3"/>
      <c r="S73" s="3"/>
      <c r="T73" s="3"/>
      <c r="U73" s="3"/>
      <c r="V73" s="3"/>
      <c r="W73" s="3"/>
      <c r="X73" s="3"/>
      <c r="Y73" s="3"/>
      <c r="Z73" s="3"/>
    </row>
    <row r="74" ht="15.75" customHeight="1">
      <c r="A74" s="68"/>
      <c r="B74" s="68"/>
      <c r="C74" s="68"/>
      <c r="D74" s="68"/>
      <c r="E74" s="69"/>
      <c r="F74" s="69"/>
      <c r="G74" s="69"/>
      <c r="H74" s="69"/>
      <c r="I74" s="1"/>
      <c r="J74" s="3"/>
      <c r="K74" s="3"/>
      <c r="L74" s="3"/>
      <c r="M74" s="3"/>
      <c r="N74" s="3"/>
      <c r="O74" s="3"/>
      <c r="P74" s="3"/>
      <c r="Q74" s="3"/>
      <c r="R74" s="3"/>
      <c r="S74" s="3"/>
      <c r="T74" s="3"/>
      <c r="U74" s="3"/>
      <c r="V74" s="3"/>
      <c r="W74" s="3"/>
      <c r="X74" s="3"/>
      <c r="Y74" s="3"/>
      <c r="Z74" s="3"/>
    </row>
    <row r="75" ht="15.75" customHeight="1">
      <c r="A75" s="68"/>
      <c r="B75" s="68"/>
      <c r="C75" s="68"/>
      <c r="D75" s="68"/>
      <c r="E75" s="69"/>
      <c r="F75" s="69"/>
      <c r="G75" s="69"/>
      <c r="H75" s="69"/>
      <c r="I75" s="1"/>
      <c r="J75" s="3"/>
      <c r="K75" s="3"/>
      <c r="L75" s="3"/>
      <c r="M75" s="3"/>
      <c r="N75" s="3"/>
      <c r="O75" s="3"/>
      <c r="P75" s="3"/>
      <c r="Q75" s="3"/>
      <c r="R75" s="3"/>
      <c r="S75" s="3"/>
      <c r="T75" s="3"/>
      <c r="U75" s="3"/>
      <c r="V75" s="3"/>
      <c r="W75" s="3"/>
      <c r="X75" s="3"/>
      <c r="Y75" s="3"/>
      <c r="Z75" s="3"/>
    </row>
    <row r="76" ht="15.75" customHeight="1">
      <c r="A76" s="68"/>
      <c r="B76" s="68"/>
      <c r="C76" s="68"/>
      <c r="D76" s="68"/>
      <c r="E76" s="69"/>
      <c r="F76" s="69"/>
      <c r="G76" s="69"/>
      <c r="H76" s="69"/>
      <c r="I76" s="1"/>
      <c r="J76" s="3"/>
      <c r="K76" s="3"/>
      <c r="L76" s="3"/>
      <c r="M76" s="3"/>
      <c r="N76" s="3"/>
      <c r="O76" s="3"/>
      <c r="P76" s="3"/>
      <c r="Q76" s="3"/>
      <c r="R76" s="3"/>
      <c r="S76" s="3"/>
      <c r="T76" s="3"/>
      <c r="U76" s="3"/>
      <c r="V76" s="3"/>
      <c r="W76" s="3"/>
      <c r="X76" s="3"/>
      <c r="Y76" s="3"/>
      <c r="Z76" s="3"/>
    </row>
    <row r="77" ht="15.75" customHeight="1">
      <c r="A77" s="68"/>
      <c r="B77" s="68"/>
      <c r="C77" s="68"/>
      <c r="D77" s="68"/>
      <c r="E77" s="69"/>
      <c r="F77" s="69"/>
      <c r="G77" s="69"/>
      <c r="H77" s="69"/>
      <c r="I77" s="1"/>
      <c r="J77" s="3"/>
      <c r="K77" s="3"/>
      <c r="L77" s="3"/>
      <c r="M77" s="3"/>
      <c r="N77" s="3"/>
      <c r="O77" s="3"/>
      <c r="P77" s="3"/>
      <c r="Q77" s="3"/>
      <c r="R77" s="3"/>
      <c r="S77" s="3"/>
      <c r="T77" s="3"/>
      <c r="U77" s="3"/>
      <c r="V77" s="3"/>
      <c r="W77" s="3"/>
      <c r="X77" s="3"/>
      <c r="Y77" s="3"/>
      <c r="Z77" s="3"/>
    </row>
    <row r="78" ht="15.75" customHeight="1">
      <c r="A78" s="68"/>
      <c r="B78" s="68"/>
      <c r="C78" s="68"/>
      <c r="D78" s="68"/>
      <c r="E78" s="69"/>
      <c r="F78" s="69"/>
      <c r="G78" s="69"/>
      <c r="H78" s="69"/>
      <c r="I78" s="1"/>
      <c r="J78" s="3"/>
      <c r="K78" s="3"/>
      <c r="L78" s="3"/>
      <c r="M78" s="3"/>
      <c r="N78" s="3"/>
      <c r="O78" s="3"/>
      <c r="P78" s="3"/>
      <c r="Q78" s="3"/>
      <c r="R78" s="3"/>
      <c r="S78" s="3"/>
      <c r="T78" s="3"/>
      <c r="U78" s="3"/>
      <c r="V78" s="3"/>
      <c r="W78" s="3"/>
      <c r="X78" s="3"/>
      <c r="Y78" s="3"/>
      <c r="Z78" s="3"/>
    </row>
    <row r="79" ht="15.75" customHeight="1">
      <c r="A79" s="68"/>
      <c r="B79" s="68"/>
      <c r="C79" s="68"/>
      <c r="D79" s="68"/>
      <c r="E79" s="69"/>
      <c r="F79" s="69"/>
      <c r="G79" s="69"/>
      <c r="H79" s="69"/>
      <c r="I79" s="1"/>
      <c r="J79" s="3"/>
      <c r="K79" s="3"/>
      <c r="L79" s="3"/>
      <c r="M79" s="3"/>
      <c r="N79" s="3"/>
      <c r="O79" s="3"/>
      <c r="P79" s="3"/>
      <c r="Q79" s="3"/>
      <c r="R79" s="3"/>
      <c r="S79" s="3"/>
      <c r="T79" s="3"/>
      <c r="U79" s="3"/>
      <c r="V79" s="3"/>
      <c r="W79" s="3"/>
      <c r="X79" s="3"/>
      <c r="Y79" s="3"/>
      <c r="Z79" s="3"/>
    </row>
    <row r="80" ht="15.75" customHeight="1">
      <c r="A80" s="68"/>
      <c r="B80" s="68"/>
      <c r="C80" s="68"/>
      <c r="D80" s="68"/>
      <c r="E80" s="69"/>
      <c r="F80" s="69"/>
      <c r="G80" s="69"/>
      <c r="H80" s="69"/>
      <c r="I80" s="1"/>
      <c r="J80" s="3"/>
      <c r="K80" s="3"/>
      <c r="L80" s="3"/>
      <c r="M80" s="3"/>
      <c r="N80" s="3"/>
      <c r="O80" s="3"/>
      <c r="P80" s="3"/>
      <c r="Q80" s="3"/>
      <c r="R80" s="3"/>
      <c r="S80" s="3"/>
      <c r="T80" s="3"/>
      <c r="U80" s="3"/>
      <c r="V80" s="3"/>
      <c r="W80" s="3"/>
      <c r="X80" s="3"/>
      <c r="Y80" s="3"/>
      <c r="Z80" s="3"/>
    </row>
    <row r="81" ht="15.75" customHeight="1">
      <c r="A81" s="68"/>
      <c r="B81" s="68"/>
      <c r="C81" s="68"/>
      <c r="D81" s="68"/>
      <c r="E81" s="69"/>
      <c r="F81" s="69"/>
      <c r="G81" s="69"/>
      <c r="H81" s="69"/>
      <c r="I81" s="1"/>
      <c r="J81" s="3"/>
      <c r="K81" s="3"/>
      <c r="L81" s="3"/>
      <c r="M81" s="3"/>
      <c r="N81" s="3"/>
      <c r="O81" s="3"/>
      <c r="P81" s="3"/>
      <c r="Q81" s="3"/>
      <c r="R81" s="3"/>
      <c r="S81" s="3"/>
      <c r="T81" s="3"/>
      <c r="U81" s="3"/>
      <c r="V81" s="3"/>
      <c r="W81" s="3"/>
      <c r="X81" s="3"/>
      <c r="Y81" s="3"/>
      <c r="Z81" s="3"/>
    </row>
    <row r="82" ht="15.75" customHeight="1">
      <c r="A82" s="68"/>
      <c r="B82" s="68"/>
      <c r="C82" s="68"/>
      <c r="D82" s="68"/>
      <c r="E82" s="69"/>
      <c r="F82" s="69"/>
      <c r="G82" s="69"/>
      <c r="H82" s="69"/>
      <c r="I82" s="1"/>
      <c r="J82" s="3"/>
      <c r="K82" s="3"/>
      <c r="L82" s="3"/>
      <c r="M82" s="3"/>
      <c r="N82" s="3"/>
      <c r="O82" s="3"/>
      <c r="P82" s="3"/>
      <c r="Q82" s="3"/>
      <c r="R82" s="3"/>
      <c r="S82" s="3"/>
      <c r="T82" s="3"/>
      <c r="U82" s="3"/>
      <c r="V82" s="3"/>
      <c r="W82" s="3"/>
      <c r="X82" s="3"/>
      <c r="Y82" s="3"/>
      <c r="Z82" s="3"/>
    </row>
    <row r="83" ht="15.75" customHeight="1">
      <c r="A83" s="68"/>
      <c r="B83" s="68"/>
      <c r="C83" s="68"/>
      <c r="D83" s="68"/>
      <c r="E83" s="69"/>
      <c r="F83" s="69"/>
      <c r="G83" s="69"/>
      <c r="H83" s="69"/>
      <c r="I83" s="1"/>
      <c r="J83" s="3"/>
      <c r="K83" s="3"/>
      <c r="L83" s="3"/>
      <c r="M83" s="3"/>
      <c r="N83" s="3"/>
      <c r="O83" s="3"/>
      <c r="P83" s="3"/>
      <c r="Q83" s="3"/>
      <c r="R83" s="3"/>
      <c r="S83" s="3"/>
      <c r="T83" s="3"/>
      <c r="U83" s="3"/>
      <c r="V83" s="3"/>
      <c r="W83" s="3"/>
      <c r="X83" s="3"/>
      <c r="Y83" s="3"/>
      <c r="Z83" s="3"/>
    </row>
    <row r="84" ht="15.75" customHeight="1">
      <c r="A84" s="68"/>
      <c r="B84" s="68"/>
      <c r="C84" s="68"/>
      <c r="D84" s="68"/>
      <c r="E84" s="69"/>
      <c r="F84" s="69"/>
      <c r="G84" s="69"/>
      <c r="H84" s="69"/>
      <c r="I84" s="1"/>
      <c r="J84" s="3"/>
      <c r="K84" s="3"/>
      <c r="L84" s="3"/>
      <c r="M84" s="3"/>
      <c r="N84" s="3"/>
      <c r="O84" s="3"/>
      <c r="P84" s="3"/>
      <c r="Q84" s="3"/>
      <c r="R84" s="3"/>
      <c r="S84" s="3"/>
      <c r="T84" s="3"/>
      <c r="U84" s="3"/>
      <c r="V84" s="3"/>
      <c r="W84" s="3"/>
      <c r="X84" s="3"/>
      <c r="Y84" s="3"/>
      <c r="Z84" s="3"/>
    </row>
    <row r="85" ht="15.75" customHeight="1">
      <c r="A85" s="68"/>
      <c r="B85" s="68"/>
      <c r="C85" s="68"/>
      <c r="D85" s="68"/>
      <c r="E85" s="69"/>
      <c r="F85" s="69"/>
      <c r="G85" s="69"/>
      <c r="H85" s="69"/>
      <c r="I85" s="1"/>
      <c r="J85" s="3"/>
      <c r="K85" s="3"/>
      <c r="L85" s="3"/>
      <c r="M85" s="3"/>
      <c r="N85" s="3"/>
      <c r="O85" s="3"/>
      <c r="P85" s="3"/>
      <c r="Q85" s="3"/>
      <c r="R85" s="3"/>
      <c r="S85" s="3"/>
      <c r="T85" s="3"/>
      <c r="U85" s="3"/>
      <c r="V85" s="3"/>
      <c r="W85" s="3"/>
      <c r="X85" s="3"/>
      <c r="Y85" s="3"/>
      <c r="Z85" s="3"/>
    </row>
    <row r="86" ht="15.75" customHeight="1">
      <c r="A86" s="68"/>
      <c r="B86" s="68"/>
      <c r="C86" s="68"/>
      <c r="D86" s="68"/>
      <c r="E86" s="69"/>
      <c r="F86" s="69"/>
      <c r="G86" s="69"/>
      <c r="H86" s="69"/>
      <c r="I86" s="1"/>
      <c r="J86" s="3"/>
      <c r="K86" s="3"/>
      <c r="L86" s="3"/>
      <c r="M86" s="3"/>
      <c r="N86" s="3"/>
      <c r="O86" s="3"/>
      <c r="P86" s="3"/>
      <c r="Q86" s="3"/>
      <c r="R86" s="3"/>
      <c r="S86" s="3"/>
      <c r="T86" s="3"/>
      <c r="U86" s="3"/>
      <c r="V86" s="3"/>
      <c r="W86" s="3"/>
      <c r="X86" s="3"/>
      <c r="Y86" s="3"/>
      <c r="Z86" s="3"/>
    </row>
    <row r="87" ht="15.75" customHeight="1">
      <c r="A87" s="68"/>
      <c r="B87" s="68"/>
      <c r="C87" s="68"/>
      <c r="D87" s="68"/>
      <c r="E87" s="69"/>
      <c r="F87" s="69"/>
      <c r="G87" s="69"/>
      <c r="H87" s="69"/>
      <c r="I87" s="1"/>
      <c r="J87" s="3"/>
      <c r="K87" s="3"/>
      <c r="L87" s="3"/>
      <c r="M87" s="3"/>
      <c r="N87" s="3"/>
      <c r="O87" s="3"/>
      <c r="P87" s="3"/>
      <c r="Q87" s="3"/>
      <c r="R87" s="3"/>
      <c r="S87" s="3"/>
      <c r="T87" s="3"/>
      <c r="U87" s="3"/>
      <c r="V87" s="3"/>
      <c r="W87" s="3"/>
      <c r="X87" s="3"/>
      <c r="Y87" s="3"/>
      <c r="Z87" s="3"/>
    </row>
    <row r="88" ht="15.75" customHeight="1">
      <c r="A88" s="68"/>
      <c r="B88" s="68"/>
      <c r="C88" s="68"/>
      <c r="D88" s="68"/>
      <c r="E88" s="69"/>
      <c r="F88" s="69"/>
      <c r="G88" s="69"/>
      <c r="H88" s="69"/>
      <c r="I88" s="1"/>
      <c r="J88" s="3"/>
      <c r="K88" s="3"/>
      <c r="L88" s="3"/>
      <c r="M88" s="3"/>
      <c r="N88" s="3"/>
      <c r="O88" s="3"/>
      <c r="P88" s="3"/>
      <c r="Q88" s="3"/>
      <c r="R88" s="3"/>
      <c r="S88" s="3"/>
      <c r="T88" s="3"/>
      <c r="U88" s="3"/>
      <c r="V88" s="3"/>
      <c r="W88" s="3"/>
      <c r="X88" s="3"/>
      <c r="Y88" s="3"/>
      <c r="Z88" s="3"/>
    </row>
    <row r="89" ht="15.75" customHeight="1">
      <c r="A89" s="68"/>
      <c r="B89" s="68"/>
      <c r="C89" s="68"/>
      <c r="D89" s="68"/>
      <c r="E89" s="69"/>
      <c r="F89" s="69"/>
      <c r="G89" s="69"/>
      <c r="H89" s="69"/>
      <c r="I89" s="1"/>
      <c r="J89" s="3"/>
      <c r="K89" s="3"/>
      <c r="L89" s="3"/>
      <c r="M89" s="3"/>
      <c r="N89" s="3"/>
      <c r="O89" s="3"/>
      <c r="P89" s="3"/>
      <c r="Q89" s="3"/>
      <c r="R89" s="3"/>
      <c r="S89" s="3"/>
      <c r="T89" s="3"/>
      <c r="U89" s="3"/>
      <c r="V89" s="3"/>
      <c r="W89" s="3"/>
      <c r="X89" s="3"/>
      <c r="Y89" s="3"/>
      <c r="Z89" s="3"/>
    </row>
    <row r="90" ht="15.75" customHeight="1">
      <c r="A90" s="68"/>
      <c r="B90" s="68"/>
      <c r="C90" s="68"/>
      <c r="D90" s="68"/>
      <c r="E90" s="69"/>
      <c r="F90" s="69"/>
      <c r="G90" s="69"/>
      <c r="H90" s="69"/>
      <c r="I90" s="1"/>
      <c r="J90" s="3"/>
      <c r="K90" s="3"/>
      <c r="L90" s="3"/>
      <c r="M90" s="3"/>
      <c r="N90" s="3"/>
      <c r="O90" s="3"/>
      <c r="P90" s="3"/>
      <c r="Q90" s="3"/>
      <c r="R90" s="3"/>
      <c r="S90" s="3"/>
      <c r="T90" s="3"/>
      <c r="U90" s="3"/>
      <c r="V90" s="3"/>
      <c r="W90" s="3"/>
      <c r="X90" s="3"/>
      <c r="Y90" s="3"/>
      <c r="Z90" s="3"/>
    </row>
    <row r="91" ht="15.75" customHeight="1">
      <c r="A91" s="68"/>
      <c r="B91" s="68"/>
      <c r="C91" s="68"/>
      <c r="D91" s="68"/>
      <c r="E91" s="69"/>
      <c r="F91" s="69"/>
      <c r="G91" s="69"/>
      <c r="H91" s="69"/>
      <c r="I91" s="1"/>
      <c r="J91" s="3"/>
      <c r="K91" s="3"/>
      <c r="L91" s="3"/>
      <c r="M91" s="3"/>
      <c r="N91" s="3"/>
      <c r="O91" s="3"/>
      <c r="P91" s="3"/>
      <c r="Q91" s="3"/>
      <c r="R91" s="3"/>
      <c r="S91" s="3"/>
      <c r="T91" s="3"/>
      <c r="U91" s="3"/>
      <c r="V91" s="3"/>
      <c r="W91" s="3"/>
      <c r="X91" s="3"/>
      <c r="Y91" s="3"/>
      <c r="Z91" s="3"/>
    </row>
    <row r="92" ht="15.75" customHeight="1">
      <c r="A92" s="68"/>
      <c r="B92" s="68"/>
      <c r="C92" s="68"/>
      <c r="D92" s="68"/>
      <c r="E92" s="69"/>
      <c r="F92" s="69"/>
      <c r="G92" s="69"/>
      <c r="H92" s="69"/>
      <c r="I92" s="1"/>
      <c r="J92" s="3"/>
      <c r="K92" s="3"/>
      <c r="L92" s="3"/>
      <c r="M92" s="3"/>
      <c r="N92" s="3"/>
      <c r="O92" s="3"/>
      <c r="P92" s="3"/>
      <c r="Q92" s="3"/>
      <c r="R92" s="3"/>
      <c r="S92" s="3"/>
      <c r="T92" s="3"/>
      <c r="U92" s="3"/>
      <c r="V92" s="3"/>
      <c r="W92" s="3"/>
      <c r="X92" s="3"/>
      <c r="Y92" s="3"/>
      <c r="Z92" s="3"/>
    </row>
    <row r="93" ht="15.75" customHeight="1">
      <c r="A93" s="68"/>
      <c r="B93" s="68"/>
      <c r="C93" s="68"/>
      <c r="D93" s="68"/>
      <c r="E93" s="69"/>
      <c r="F93" s="69"/>
      <c r="G93" s="69"/>
      <c r="H93" s="69"/>
      <c r="I93" s="1"/>
      <c r="J93" s="3"/>
      <c r="K93" s="3"/>
      <c r="L93" s="3"/>
      <c r="M93" s="3"/>
      <c r="N93" s="3"/>
      <c r="O93" s="3"/>
      <c r="P93" s="3"/>
      <c r="Q93" s="3"/>
      <c r="R93" s="3"/>
      <c r="S93" s="3"/>
      <c r="T93" s="3"/>
      <c r="U93" s="3"/>
      <c r="V93" s="3"/>
      <c r="W93" s="3"/>
      <c r="X93" s="3"/>
      <c r="Y93" s="3"/>
      <c r="Z93" s="3"/>
    </row>
    <row r="94" ht="15.75" customHeight="1">
      <c r="A94" s="68"/>
      <c r="B94" s="68"/>
      <c r="C94" s="68"/>
      <c r="D94" s="68"/>
      <c r="E94" s="69"/>
      <c r="F94" s="69"/>
      <c r="G94" s="69"/>
      <c r="H94" s="69"/>
      <c r="I94" s="1"/>
      <c r="J94" s="3"/>
      <c r="K94" s="3"/>
      <c r="L94" s="3"/>
      <c r="M94" s="3"/>
      <c r="N94" s="3"/>
      <c r="O94" s="3"/>
      <c r="P94" s="3"/>
      <c r="Q94" s="3"/>
      <c r="R94" s="3"/>
      <c r="S94" s="3"/>
      <c r="T94" s="3"/>
      <c r="U94" s="3"/>
      <c r="V94" s="3"/>
      <c r="W94" s="3"/>
      <c r="X94" s="3"/>
      <c r="Y94" s="3"/>
      <c r="Z94" s="3"/>
    </row>
    <row r="95" ht="15.75" customHeight="1">
      <c r="A95" s="68"/>
      <c r="B95" s="68"/>
      <c r="C95" s="68"/>
      <c r="D95" s="68"/>
      <c r="E95" s="69"/>
      <c r="F95" s="69"/>
      <c r="G95" s="69"/>
      <c r="H95" s="69"/>
      <c r="I95" s="1"/>
      <c r="J95" s="3"/>
      <c r="K95" s="3"/>
      <c r="L95" s="3"/>
      <c r="M95" s="3"/>
      <c r="N95" s="3"/>
      <c r="O95" s="3"/>
      <c r="P95" s="3"/>
      <c r="Q95" s="3"/>
      <c r="R95" s="3"/>
      <c r="S95" s="3"/>
      <c r="T95" s="3"/>
      <c r="U95" s="3"/>
      <c r="V95" s="3"/>
      <c r="W95" s="3"/>
      <c r="X95" s="3"/>
      <c r="Y95" s="3"/>
      <c r="Z95" s="3"/>
    </row>
    <row r="96" ht="15.75" customHeight="1">
      <c r="A96" s="68"/>
      <c r="B96" s="68"/>
      <c r="C96" s="68"/>
      <c r="D96" s="68"/>
      <c r="E96" s="69"/>
      <c r="F96" s="69"/>
      <c r="G96" s="69"/>
      <c r="H96" s="69"/>
      <c r="I96" s="1"/>
      <c r="J96" s="3"/>
      <c r="K96" s="3"/>
      <c r="L96" s="3"/>
      <c r="M96" s="3"/>
      <c r="N96" s="3"/>
      <c r="O96" s="3"/>
      <c r="P96" s="3"/>
      <c r="Q96" s="3"/>
      <c r="R96" s="3"/>
      <c r="S96" s="3"/>
      <c r="T96" s="3"/>
      <c r="U96" s="3"/>
      <c r="V96" s="3"/>
      <c r="W96" s="3"/>
      <c r="X96" s="3"/>
      <c r="Y96" s="3"/>
      <c r="Z96" s="3"/>
    </row>
    <row r="97" ht="15.75" customHeight="1">
      <c r="A97" s="68"/>
      <c r="B97" s="68"/>
      <c r="C97" s="68"/>
      <c r="D97" s="68"/>
      <c r="E97" s="69"/>
      <c r="F97" s="69"/>
      <c r="G97" s="69"/>
      <c r="H97" s="69"/>
      <c r="I97" s="1"/>
      <c r="J97" s="3"/>
      <c r="K97" s="3"/>
      <c r="L97" s="3"/>
      <c r="M97" s="3"/>
      <c r="N97" s="3"/>
      <c r="O97" s="3"/>
      <c r="P97" s="3"/>
      <c r="Q97" s="3"/>
      <c r="R97" s="3"/>
      <c r="S97" s="3"/>
      <c r="T97" s="3"/>
      <c r="U97" s="3"/>
      <c r="V97" s="3"/>
      <c r="W97" s="3"/>
      <c r="X97" s="3"/>
      <c r="Y97" s="3"/>
      <c r="Z97" s="3"/>
    </row>
    <row r="98" ht="15.75" customHeight="1">
      <c r="A98" s="68"/>
      <c r="B98" s="68"/>
      <c r="C98" s="68"/>
      <c r="D98" s="68"/>
      <c r="E98" s="69"/>
      <c r="F98" s="69"/>
      <c r="G98" s="69"/>
      <c r="H98" s="69"/>
      <c r="I98" s="1"/>
      <c r="J98" s="3"/>
      <c r="K98" s="3"/>
      <c r="L98" s="3"/>
      <c r="M98" s="3"/>
      <c r="N98" s="3"/>
      <c r="O98" s="3"/>
      <c r="P98" s="3"/>
      <c r="Q98" s="3"/>
      <c r="R98" s="3"/>
      <c r="S98" s="3"/>
      <c r="T98" s="3"/>
      <c r="U98" s="3"/>
      <c r="V98" s="3"/>
      <c r="W98" s="3"/>
      <c r="X98" s="3"/>
      <c r="Y98" s="3"/>
      <c r="Z98" s="3"/>
    </row>
    <row r="99" ht="15.75" customHeight="1">
      <c r="A99" s="68"/>
      <c r="B99" s="68"/>
      <c r="C99" s="68"/>
      <c r="D99" s="68"/>
      <c r="E99" s="69"/>
      <c r="F99" s="69"/>
      <c r="G99" s="69"/>
      <c r="H99" s="69"/>
      <c r="I99" s="1"/>
      <c r="J99" s="3"/>
      <c r="K99" s="3"/>
      <c r="L99" s="3"/>
      <c r="M99" s="3"/>
      <c r="N99" s="3"/>
      <c r="O99" s="3"/>
      <c r="P99" s="3"/>
      <c r="Q99" s="3"/>
      <c r="R99" s="3"/>
      <c r="S99" s="3"/>
      <c r="T99" s="3"/>
      <c r="U99" s="3"/>
      <c r="V99" s="3"/>
      <c r="W99" s="3"/>
      <c r="X99" s="3"/>
      <c r="Y99" s="3"/>
      <c r="Z99" s="3"/>
    </row>
    <row r="100" ht="15.75" customHeight="1">
      <c r="A100" s="68"/>
      <c r="B100" s="68"/>
      <c r="C100" s="68"/>
      <c r="D100" s="68"/>
      <c r="E100" s="69"/>
      <c r="F100" s="69"/>
      <c r="G100" s="69"/>
      <c r="H100" s="69"/>
      <c r="I100" s="1"/>
      <c r="J100" s="3"/>
      <c r="K100" s="3"/>
      <c r="L100" s="3"/>
      <c r="M100" s="3"/>
      <c r="N100" s="3"/>
      <c r="O100" s="3"/>
      <c r="P100" s="3"/>
      <c r="Q100" s="3"/>
      <c r="R100" s="3"/>
      <c r="S100" s="3"/>
      <c r="T100" s="3"/>
      <c r="U100" s="3"/>
      <c r="V100" s="3"/>
      <c r="W100" s="3"/>
      <c r="X100" s="3"/>
      <c r="Y100" s="3"/>
      <c r="Z100" s="3"/>
    </row>
    <row r="101" ht="15.75" customHeight="1">
      <c r="A101" s="68"/>
      <c r="B101" s="68"/>
      <c r="C101" s="68"/>
      <c r="D101" s="68"/>
      <c r="E101" s="69"/>
      <c r="F101" s="69"/>
      <c r="G101" s="69"/>
      <c r="H101" s="69"/>
      <c r="I101" s="1"/>
      <c r="J101" s="3"/>
      <c r="K101" s="3"/>
      <c r="L101" s="3"/>
      <c r="M101" s="3"/>
      <c r="N101" s="3"/>
      <c r="O101" s="3"/>
      <c r="P101" s="3"/>
      <c r="Q101" s="3"/>
      <c r="R101" s="3"/>
      <c r="S101" s="3"/>
      <c r="T101" s="3"/>
      <c r="U101" s="3"/>
      <c r="V101" s="3"/>
      <c r="W101" s="3"/>
      <c r="X101" s="3"/>
      <c r="Y101" s="3"/>
      <c r="Z101" s="3"/>
    </row>
    <row r="102" ht="15.75" customHeight="1">
      <c r="A102" s="68"/>
      <c r="B102" s="68"/>
      <c r="C102" s="68"/>
      <c r="D102" s="68"/>
      <c r="E102" s="69"/>
      <c r="F102" s="69"/>
      <c r="G102" s="69"/>
      <c r="H102" s="69"/>
      <c r="I102" s="1"/>
      <c r="J102" s="3"/>
      <c r="K102" s="3"/>
      <c r="L102" s="3"/>
      <c r="M102" s="3"/>
      <c r="N102" s="3"/>
      <c r="O102" s="3"/>
      <c r="P102" s="3"/>
      <c r="Q102" s="3"/>
      <c r="R102" s="3"/>
      <c r="S102" s="3"/>
      <c r="T102" s="3"/>
      <c r="U102" s="3"/>
      <c r="V102" s="3"/>
      <c r="W102" s="3"/>
      <c r="X102" s="3"/>
      <c r="Y102" s="3"/>
      <c r="Z102" s="3"/>
    </row>
    <row r="103" ht="15.75" customHeight="1">
      <c r="A103" s="68"/>
      <c r="B103" s="68"/>
      <c r="C103" s="68"/>
      <c r="D103" s="68"/>
      <c r="E103" s="69"/>
      <c r="F103" s="69"/>
      <c r="G103" s="69"/>
      <c r="H103" s="69"/>
      <c r="I103" s="1"/>
      <c r="J103" s="3"/>
      <c r="K103" s="3"/>
      <c r="L103" s="3"/>
      <c r="M103" s="3"/>
      <c r="N103" s="3"/>
      <c r="O103" s="3"/>
      <c r="P103" s="3"/>
      <c r="Q103" s="3"/>
      <c r="R103" s="3"/>
      <c r="S103" s="3"/>
      <c r="T103" s="3"/>
      <c r="U103" s="3"/>
      <c r="V103" s="3"/>
      <c r="W103" s="3"/>
      <c r="X103" s="3"/>
      <c r="Y103" s="3"/>
      <c r="Z103" s="3"/>
    </row>
    <row r="104" ht="15.75" customHeight="1">
      <c r="A104" s="68"/>
      <c r="B104" s="68"/>
      <c r="C104" s="68"/>
      <c r="D104" s="68"/>
      <c r="E104" s="69"/>
      <c r="F104" s="69"/>
      <c r="G104" s="69"/>
      <c r="H104" s="69"/>
      <c r="I104" s="1"/>
      <c r="J104" s="3"/>
      <c r="K104" s="3"/>
      <c r="L104" s="3"/>
      <c r="M104" s="3"/>
      <c r="N104" s="3"/>
      <c r="O104" s="3"/>
      <c r="P104" s="3"/>
      <c r="Q104" s="3"/>
      <c r="R104" s="3"/>
      <c r="S104" s="3"/>
      <c r="T104" s="3"/>
      <c r="U104" s="3"/>
      <c r="V104" s="3"/>
      <c r="W104" s="3"/>
      <c r="X104" s="3"/>
      <c r="Y104" s="3"/>
      <c r="Z104" s="3"/>
    </row>
    <row r="105" ht="15.75" customHeight="1">
      <c r="A105" s="68"/>
      <c r="B105" s="68"/>
      <c r="C105" s="68"/>
      <c r="D105" s="68"/>
      <c r="E105" s="69"/>
      <c r="F105" s="69"/>
      <c r="G105" s="69"/>
      <c r="H105" s="69"/>
      <c r="I105" s="1"/>
      <c r="J105" s="3"/>
      <c r="K105" s="3"/>
      <c r="L105" s="3"/>
      <c r="M105" s="3"/>
      <c r="N105" s="3"/>
      <c r="O105" s="3"/>
      <c r="P105" s="3"/>
      <c r="Q105" s="3"/>
      <c r="R105" s="3"/>
      <c r="S105" s="3"/>
      <c r="T105" s="3"/>
      <c r="U105" s="3"/>
      <c r="V105" s="3"/>
      <c r="W105" s="3"/>
      <c r="X105" s="3"/>
      <c r="Y105" s="3"/>
      <c r="Z105" s="3"/>
    </row>
    <row r="106" ht="15.75" customHeight="1">
      <c r="A106" s="68"/>
      <c r="B106" s="68"/>
      <c r="C106" s="68"/>
      <c r="D106" s="68"/>
      <c r="E106" s="69"/>
      <c r="F106" s="69"/>
      <c r="G106" s="69"/>
      <c r="H106" s="69"/>
      <c r="I106" s="1"/>
      <c r="J106" s="3"/>
      <c r="K106" s="3"/>
      <c r="L106" s="3"/>
      <c r="M106" s="3"/>
      <c r="N106" s="3"/>
      <c r="O106" s="3"/>
      <c r="P106" s="3"/>
      <c r="Q106" s="3"/>
      <c r="R106" s="3"/>
      <c r="S106" s="3"/>
      <c r="T106" s="3"/>
      <c r="U106" s="3"/>
      <c r="V106" s="3"/>
      <c r="W106" s="3"/>
      <c r="X106" s="3"/>
      <c r="Y106" s="3"/>
      <c r="Z106" s="3"/>
    </row>
    <row r="107" ht="15.75" customHeight="1">
      <c r="A107" s="68"/>
      <c r="B107" s="68"/>
      <c r="C107" s="68"/>
      <c r="D107" s="68"/>
      <c r="E107" s="69"/>
      <c r="F107" s="69"/>
      <c r="G107" s="69"/>
      <c r="H107" s="69"/>
      <c r="I107" s="1"/>
      <c r="J107" s="3"/>
      <c r="K107" s="3"/>
      <c r="L107" s="3"/>
      <c r="M107" s="3"/>
      <c r="N107" s="3"/>
      <c r="O107" s="3"/>
      <c r="P107" s="3"/>
      <c r="Q107" s="3"/>
      <c r="R107" s="3"/>
      <c r="S107" s="3"/>
      <c r="T107" s="3"/>
      <c r="U107" s="3"/>
      <c r="V107" s="3"/>
      <c r="W107" s="3"/>
      <c r="X107" s="3"/>
      <c r="Y107" s="3"/>
      <c r="Z107" s="3"/>
    </row>
    <row r="108" ht="15.75" customHeight="1">
      <c r="A108" s="68"/>
      <c r="B108" s="68"/>
      <c r="C108" s="68"/>
      <c r="D108" s="68"/>
      <c r="E108" s="69"/>
      <c r="F108" s="69"/>
      <c r="G108" s="69"/>
      <c r="H108" s="69"/>
      <c r="I108" s="1"/>
      <c r="J108" s="3"/>
      <c r="K108" s="3"/>
      <c r="L108" s="3"/>
      <c r="M108" s="3"/>
      <c r="N108" s="3"/>
      <c r="O108" s="3"/>
      <c r="P108" s="3"/>
      <c r="Q108" s="3"/>
      <c r="R108" s="3"/>
      <c r="S108" s="3"/>
      <c r="T108" s="3"/>
      <c r="U108" s="3"/>
      <c r="V108" s="3"/>
      <c r="W108" s="3"/>
      <c r="X108" s="3"/>
      <c r="Y108" s="3"/>
      <c r="Z108" s="3"/>
    </row>
    <row r="109" ht="15.75" customHeight="1">
      <c r="A109" s="68"/>
      <c r="B109" s="68"/>
      <c r="C109" s="68"/>
      <c r="D109" s="68"/>
      <c r="E109" s="69"/>
      <c r="F109" s="69"/>
      <c r="G109" s="69"/>
      <c r="H109" s="69"/>
      <c r="I109" s="1"/>
      <c r="J109" s="3"/>
      <c r="K109" s="3"/>
      <c r="L109" s="3"/>
      <c r="M109" s="3"/>
      <c r="N109" s="3"/>
      <c r="O109" s="3"/>
      <c r="P109" s="3"/>
      <c r="Q109" s="3"/>
      <c r="R109" s="3"/>
      <c r="S109" s="3"/>
      <c r="T109" s="3"/>
      <c r="U109" s="3"/>
      <c r="V109" s="3"/>
      <c r="W109" s="3"/>
      <c r="X109" s="3"/>
      <c r="Y109" s="3"/>
      <c r="Z109" s="3"/>
    </row>
    <row r="110" ht="15.75" customHeight="1">
      <c r="A110" s="68"/>
      <c r="B110" s="68"/>
      <c r="C110" s="68"/>
      <c r="D110" s="68"/>
      <c r="E110" s="69"/>
      <c r="F110" s="69"/>
      <c r="G110" s="69"/>
      <c r="H110" s="69"/>
      <c r="I110" s="1"/>
      <c r="J110" s="3"/>
      <c r="K110" s="3"/>
      <c r="L110" s="3"/>
      <c r="M110" s="3"/>
      <c r="N110" s="3"/>
      <c r="O110" s="3"/>
      <c r="P110" s="3"/>
      <c r="Q110" s="3"/>
      <c r="R110" s="3"/>
      <c r="S110" s="3"/>
      <c r="T110" s="3"/>
      <c r="U110" s="3"/>
      <c r="V110" s="3"/>
      <c r="W110" s="3"/>
      <c r="X110" s="3"/>
      <c r="Y110" s="3"/>
      <c r="Z110" s="3"/>
    </row>
    <row r="111" ht="15.75" customHeight="1">
      <c r="A111" s="68"/>
      <c r="B111" s="68"/>
      <c r="C111" s="68"/>
      <c r="D111" s="68"/>
      <c r="E111" s="69"/>
      <c r="F111" s="69"/>
      <c r="G111" s="69"/>
      <c r="H111" s="69"/>
      <c r="I111" s="1"/>
      <c r="J111" s="3"/>
      <c r="K111" s="3"/>
      <c r="L111" s="3"/>
      <c r="M111" s="3"/>
      <c r="N111" s="3"/>
      <c r="O111" s="3"/>
      <c r="P111" s="3"/>
      <c r="Q111" s="3"/>
      <c r="R111" s="3"/>
      <c r="S111" s="3"/>
      <c r="T111" s="3"/>
      <c r="U111" s="3"/>
      <c r="V111" s="3"/>
      <c r="W111" s="3"/>
      <c r="X111" s="3"/>
      <c r="Y111" s="3"/>
      <c r="Z111" s="3"/>
    </row>
    <row r="112" ht="15.75" customHeight="1">
      <c r="A112" s="68"/>
      <c r="B112" s="68"/>
      <c r="C112" s="68"/>
      <c r="D112" s="68"/>
      <c r="E112" s="69"/>
      <c r="F112" s="69"/>
      <c r="G112" s="69"/>
      <c r="H112" s="69"/>
      <c r="I112" s="1"/>
      <c r="J112" s="3"/>
      <c r="K112" s="3"/>
      <c r="L112" s="3"/>
      <c r="M112" s="3"/>
      <c r="N112" s="3"/>
      <c r="O112" s="3"/>
      <c r="P112" s="3"/>
      <c r="Q112" s="3"/>
      <c r="R112" s="3"/>
      <c r="S112" s="3"/>
      <c r="T112" s="3"/>
      <c r="U112" s="3"/>
      <c r="V112" s="3"/>
      <c r="W112" s="3"/>
      <c r="X112" s="3"/>
      <c r="Y112" s="3"/>
      <c r="Z112" s="3"/>
    </row>
    <row r="113" ht="15.75" customHeight="1">
      <c r="A113" s="68"/>
      <c r="B113" s="68"/>
      <c r="C113" s="68"/>
      <c r="D113" s="68"/>
      <c r="E113" s="69"/>
      <c r="F113" s="69"/>
      <c r="G113" s="69"/>
      <c r="H113" s="69"/>
      <c r="I113" s="1"/>
      <c r="J113" s="3"/>
      <c r="K113" s="3"/>
      <c r="L113" s="3"/>
      <c r="M113" s="3"/>
      <c r="N113" s="3"/>
      <c r="O113" s="3"/>
      <c r="P113" s="3"/>
      <c r="Q113" s="3"/>
      <c r="R113" s="3"/>
      <c r="S113" s="3"/>
      <c r="T113" s="3"/>
      <c r="U113" s="3"/>
      <c r="V113" s="3"/>
      <c r="W113" s="3"/>
      <c r="X113" s="3"/>
      <c r="Y113" s="3"/>
      <c r="Z113" s="3"/>
    </row>
    <row r="114" ht="15.75" customHeight="1">
      <c r="A114" s="68"/>
      <c r="B114" s="68"/>
      <c r="C114" s="68"/>
      <c r="D114" s="68"/>
      <c r="E114" s="69"/>
      <c r="F114" s="69"/>
      <c r="G114" s="69"/>
      <c r="H114" s="69"/>
      <c r="I114" s="1"/>
      <c r="J114" s="3"/>
      <c r="K114" s="3"/>
      <c r="L114" s="3"/>
      <c r="M114" s="3"/>
      <c r="N114" s="3"/>
      <c r="O114" s="3"/>
      <c r="P114" s="3"/>
      <c r="Q114" s="3"/>
      <c r="R114" s="3"/>
      <c r="S114" s="3"/>
      <c r="T114" s="3"/>
      <c r="U114" s="3"/>
      <c r="V114" s="3"/>
      <c r="W114" s="3"/>
      <c r="X114" s="3"/>
      <c r="Y114" s="3"/>
      <c r="Z114" s="3"/>
    </row>
    <row r="115" ht="15.75" customHeight="1">
      <c r="A115" s="68"/>
      <c r="B115" s="68"/>
      <c r="C115" s="68"/>
      <c r="D115" s="68"/>
      <c r="E115" s="69"/>
      <c r="F115" s="69"/>
      <c r="G115" s="69"/>
      <c r="H115" s="69"/>
      <c r="I115" s="1"/>
      <c r="J115" s="3"/>
      <c r="K115" s="3"/>
      <c r="L115" s="3"/>
      <c r="M115" s="3"/>
      <c r="N115" s="3"/>
      <c r="O115" s="3"/>
      <c r="P115" s="3"/>
      <c r="Q115" s="3"/>
      <c r="R115" s="3"/>
      <c r="S115" s="3"/>
      <c r="T115" s="3"/>
      <c r="U115" s="3"/>
      <c r="V115" s="3"/>
      <c r="W115" s="3"/>
      <c r="X115" s="3"/>
      <c r="Y115" s="3"/>
      <c r="Z115" s="3"/>
    </row>
    <row r="116" ht="15.75" customHeight="1">
      <c r="A116" s="68"/>
      <c r="B116" s="68"/>
      <c r="C116" s="68"/>
      <c r="D116" s="68"/>
      <c r="E116" s="69"/>
      <c r="F116" s="69"/>
      <c r="G116" s="69"/>
      <c r="H116" s="69"/>
      <c r="I116" s="1"/>
      <c r="J116" s="3"/>
      <c r="K116" s="3"/>
      <c r="L116" s="3"/>
      <c r="M116" s="3"/>
      <c r="N116" s="3"/>
      <c r="O116" s="3"/>
      <c r="P116" s="3"/>
      <c r="Q116" s="3"/>
      <c r="R116" s="3"/>
      <c r="S116" s="3"/>
      <c r="T116" s="3"/>
      <c r="U116" s="3"/>
      <c r="V116" s="3"/>
      <c r="W116" s="3"/>
      <c r="X116" s="3"/>
      <c r="Y116" s="3"/>
      <c r="Z116" s="3"/>
    </row>
    <row r="117" ht="15.75" customHeight="1">
      <c r="A117" s="68"/>
      <c r="B117" s="68"/>
      <c r="C117" s="68"/>
      <c r="D117" s="68"/>
      <c r="E117" s="69"/>
      <c r="F117" s="69"/>
      <c r="G117" s="69"/>
      <c r="H117" s="69"/>
      <c r="I117" s="1"/>
      <c r="J117" s="3"/>
      <c r="K117" s="3"/>
      <c r="L117" s="3"/>
      <c r="M117" s="3"/>
      <c r="N117" s="3"/>
      <c r="O117" s="3"/>
      <c r="P117" s="3"/>
      <c r="Q117" s="3"/>
      <c r="R117" s="3"/>
      <c r="S117" s="3"/>
      <c r="T117" s="3"/>
      <c r="U117" s="3"/>
      <c r="V117" s="3"/>
      <c r="W117" s="3"/>
      <c r="X117" s="3"/>
      <c r="Y117" s="3"/>
      <c r="Z117" s="3"/>
    </row>
    <row r="118" ht="15.75" customHeight="1">
      <c r="A118" s="68"/>
      <c r="B118" s="68"/>
      <c r="C118" s="68"/>
      <c r="D118" s="68"/>
      <c r="E118" s="69"/>
      <c r="F118" s="69"/>
      <c r="G118" s="69"/>
      <c r="H118" s="69"/>
      <c r="I118" s="1"/>
      <c r="J118" s="3"/>
      <c r="K118" s="3"/>
      <c r="L118" s="3"/>
      <c r="M118" s="3"/>
      <c r="N118" s="3"/>
      <c r="O118" s="3"/>
      <c r="P118" s="3"/>
      <c r="Q118" s="3"/>
      <c r="R118" s="3"/>
      <c r="S118" s="3"/>
      <c r="T118" s="3"/>
      <c r="U118" s="3"/>
      <c r="V118" s="3"/>
      <c r="W118" s="3"/>
      <c r="X118" s="3"/>
      <c r="Y118" s="3"/>
      <c r="Z118" s="3"/>
    </row>
    <row r="119" ht="15.75" customHeight="1">
      <c r="A119" s="68"/>
      <c r="B119" s="68"/>
      <c r="C119" s="68"/>
      <c r="D119" s="68"/>
      <c r="E119" s="69"/>
      <c r="F119" s="69"/>
      <c r="G119" s="69"/>
      <c r="H119" s="69"/>
      <c r="I119" s="1"/>
      <c r="J119" s="3"/>
      <c r="K119" s="3"/>
      <c r="L119" s="3"/>
      <c r="M119" s="3"/>
      <c r="N119" s="3"/>
      <c r="O119" s="3"/>
      <c r="P119" s="3"/>
      <c r="Q119" s="3"/>
      <c r="R119" s="3"/>
      <c r="S119" s="3"/>
      <c r="T119" s="3"/>
      <c r="U119" s="3"/>
      <c r="V119" s="3"/>
      <c r="W119" s="3"/>
      <c r="X119" s="3"/>
      <c r="Y119" s="3"/>
      <c r="Z119" s="3"/>
    </row>
    <row r="120" ht="15.75" customHeight="1">
      <c r="A120" s="68"/>
      <c r="B120" s="68"/>
      <c r="C120" s="68"/>
      <c r="D120" s="68"/>
      <c r="E120" s="69"/>
      <c r="F120" s="69"/>
      <c r="G120" s="69"/>
      <c r="H120" s="69"/>
      <c r="I120" s="1"/>
      <c r="J120" s="3"/>
      <c r="K120" s="3"/>
      <c r="L120" s="3"/>
      <c r="M120" s="3"/>
      <c r="N120" s="3"/>
      <c r="O120" s="3"/>
      <c r="P120" s="3"/>
      <c r="Q120" s="3"/>
      <c r="R120" s="3"/>
      <c r="S120" s="3"/>
      <c r="T120" s="3"/>
      <c r="U120" s="3"/>
      <c r="V120" s="3"/>
      <c r="W120" s="3"/>
      <c r="X120" s="3"/>
      <c r="Y120" s="3"/>
      <c r="Z120" s="3"/>
    </row>
    <row r="121" ht="15.75" customHeight="1">
      <c r="A121" s="68"/>
      <c r="B121" s="68"/>
      <c r="C121" s="68"/>
      <c r="D121" s="68"/>
      <c r="E121" s="69"/>
      <c r="F121" s="69"/>
      <c r="G121" s="69"/>
      <c r="H121" s="69"/>
      <c r="I121" s="1"/>
      <c r="J121" s="3"/>
      <c r="K121" s="3"/>
      <c r="L121" s="3"/>
      <c r="M121" s="3"/>
      <c r="N121" s="3"/>
      <c r="O121" s="3"/>
      <c r="P121" s="3"/>
      <c r="Q121" s="3"/>
      <c r="R121" s="3"/>
      <c r="S121" s="3"/>
      <c r="T121" s="3"/>
      <c r="U121" s="3"/>
      <c r="V121" s="3"/>
      <c r="W121" s="3"/>
      <c r="X121" s="3"/>
      <c r="Y121" s="3"/>
      <c r="Z121" s="3"/>
    </row>
    <row r="122" ht="15.75" customHeight="1">
      <c r="A122" s="68"/>
      <c r="B122" s="68"/>
      <c r="C122" s="68"/>
      <c r="D122" s="68"/>
      <c r="E122" s="69"/>
      <c r="F122" s="69"/>
      <c r="G122" s="69"/>
      <c r="H122" s="69"/>
      <c r="I122" s="1"/>
      <c r="J122" s="3"/>
      <c r="K122" s="3"/>
      <c r="L122" s="3"/>
      <c r="M122" s="3"/>
      <c r="N122" s="3"/>
      <c r="O122" s="3"/>
      <c r="P122" s="3"/>
      <c r="Q122" s="3"/>
      <c r="R122" s="3"/>
      <c r="S122" s="3"/>
      <c r="T122" s="3"/>
      <c r="U122" s="3"/>
      <c r="V122" s="3"/>
      <c r="W122" s="3"/>
      <c r="X122" s="3"/>
      <c r="Y122" s="3"/>
      <c r="Z122" s="3"/>
    </row>
    <row r="123" ht="15.75" customHeight="1">
      <c r="A123" s="68"/>
      <c r="B123" s="68"/>
      <c r="C123" s="68"/>
      <c r="D123" s="68"/>
      <c r="E123" s="69"/>
      <c r="F123" s="69"/>
      <c r="G123" s="69"/>
      <c r="H123" s="69"/>
      <c r="I123" s="1"/>
      <c r="J123" s="3"/>
      <c r="K123" s="3"/>
      <c r="L123" s="3"/>
      <c r="M123" s="3"/>
      <c r="N123" s="3"/>
      <c r="O123" s="3"/>
      <c r="P123" s="3"/>
      <c r="Q123" s="3"/>
      <c r="R123" s="3"/>
      <c r="S123" s="3"/>
      <c r="T123" s="3"/>
      <c r="U123" s="3"/>
      <c r="V123" s="3"/>
      <c r="W123" s="3"/>
      <c r="X123" s="3"/>
      <c r="Y123" s="3"/>
      <c r="Z123" s="3"/>
    </row>
    <row r="124" ht="15.75" customHeight="1">
      <c r="A124" s="68"/>
      <c r="B124" s="68"/>
      <c r="C124" s="68"/>
      <c r="D124" s="68"/>
      <c r="E124" s="69"/>
      <c r="F124" s="69"/>
      <c r="G124" s="69"/>
      <c r="H124" s="69"/>
      <c r="I124" s="1"/>
      <c r="J124" s="3"/>
      <c r="K124" s="3"/>
      <c r="L124" s="3"/>
      <c r="M124" s="3"/>
      <c r="N124" s="3"/>
      <c r="O124" s="3"/>
      <c r="P124" s="3"/>
      <c r="Q124" s="3"/>
      <c r="R124" s="3"/>
      <c r="S124" s="3"/>
      <c r="T124" s="3"/>
      <c r="U124" s="3"/>
      <c r="V124" s="3"/>
      <c r="W124" s="3"/>
      <c r="X124" s="3"/>
      <c r="Y124" s="3"/>
      <c r="Z124" s="3"/>
    </row>
    <row r="125" ht="15.75" customHeight="1">
      <c r="A125" s="68"/>
      <c r="B125" s="68"/>
      <c r="C125" s="68"/>
      <c r="D125" s="68"/>
      <c r="E125" s="69"/>
      <c r="F125" s="69"/>
      <c r="G125" s="69"/>
      <c r="H125" s="69"/>
      <c r="I125" s="1"/>
      <c r="J125" s="3"/>
      <c r="K125" s="3"/>
      <c r="L125" s="3"/>
      <c r="M125" s="3"/>
      <c r="N125" s="3"/>
      <c r="O125" s="3"/>
      <c r="P125" s="3"/>
      <c r="Q125" s="3"/>
      <c r="R125" s="3"/>
      <c r="S125" s="3"/>
      <c r="T125" s="3"/>
      <c r="U125" s="3"/>
      <c r="V125" s="3"/>
      <c r="W125" s="3"/>
      <c r="X125" s="3"/>
      <c r="Y125" s="3"/>
      <c r="Z125" s="3"/>
    </row>
    <row r="126" ht="15.75" customHeight="1">
      <c r="A126" s="68"/>
      <c r="B126" s="68"/>
      <c r="C126" s="68"/>
      <c r="D126" s="68"/>
      <c r="E126" s="69"/>
      <c r="F126" s="69"/>
      <c r="G126" s="69"/>
      <c r="H126" s="69"/>
      <c r="I126" s="1"/>
      <c r="J126" s="3"/>
      <c r="K126" s="3"/>
      <c r="L126" s="3"/>
      <c r="M126" s="3"/>
      <c r="N126" s="3"/>
      <c r="O126" s="3"/>
      <c r="P126" s="3"/>
      <c r="Q126" s="3"/>
      <c r="R126" s="3"/>
      <c r="S126" s="3"/>
      <c r="T126" s="3"/>
      <c r="U126" s="3"/>
      <c r="V126" s="3"/>
      <c r="W126" s="3"/>
      <c r="X126" s="3"/>
      <c r="Y126" s="3"/>
      <c r="Z126" s="3"/>
    </row>
    <row r="127" ht="15.75" customHeight="1">
      <c r="A127" s="68"/>
      <c r="B127" s="68"/>
      <c r="C127" s="68"/>
      <c r="D127" s="68"/>
      <c r="E127" s="69"/>
      <c r="F127" s="69"/>
      <c r="G127" s="69"/>
      <c r="H127" s="69"/>
      <c r="I127" s="1"/>
      <c r="J127" s="3"/>
      <c r="K127" s="3"/>
      <c r="L127" s="3"/>
      <c r="M127" s="3"/>
      <c r="N127" s="3"/>
      <c r="O127" s="3"/>
      <c r="P127" s="3"/>
      <c r="Q127" s="3"/>
      <c r="R127" s="3"/>
      <c r="S127" s="3"/>
      <c r="T127" s="3"/>
      <c r="U127" s="3"/>
      <c r="V127" s="3"/>
      <c r="W127" s="3"/>
      <c r="X127" s="3"/>
      <c r="Y127" s="3"/>
      <c r="Z127" s="3"/>
    </row>
    <row r="128" ht="15.75" customHeight="1">
      <c r="A128" s="68"/>
      <c r="B128" s="68"/>
      <c r="C128" s="68"/>
      <c r="D128" s="68"/>
      <c r="E128" s="69"/>
      <c r="F128" s="69"/>
      <c r="G128" s="69"/>
      <c r="H128" s="69"/>
      <c r="I128" s="1"/>
      <c r="J128" s="3"/>
      <c r="K128" s="3"/>
      <c r="L128" s="3"/>
      <c r="M128" s="3"/>
      <c r="N128" s="3"/>
      <c r="O128" s="3"/>
      <c r="P128" s="3"/>
      <c r="Q128" s="3"/>
      <c r="R128" s="3"/>
      <c r="S128" s="3"/>
      <c r="T128" s="3"/>
      <c r="U128" s="3"/>
      <c r="V128" s="3"/>
      <c r="W128" s="3"/>
      <c r="X128" s="3"/>
      <c r="Y128" s="3"/>
      <c r="Z128" s="3"/>
    </row>
    <row r="129" ht="15.75" customHeight="1">
      <c r="A129" s="68"/>
      <c r="B129" s="68"/>
      <c r="C129" s="68"/>
      <c r="D129" s="68"/>
      <c r="E129" s="69"/>
      <c r="F129" s="69"/>
      <c r="G129" s="69"/>
      <c r="H129" s="69"/>
      <c r="I129" s="1"/>
      <c r="J129" s="3"/>
      <c r="K129" s="3"/>
      <c r="L129" s="3"/>
      <c r="M129" s="3"/>
      <c r="N129" s="3"/>
      <c r="O129" s="3"/>
      <c r="P129" s="3"/>
      <c r="Q129" s="3"/>
      <c r="R129" s="3"/>
      <c r="S129" s="3"/>
      <c r="T129" s="3"/>
      <c r="U129" s="3"/>
      <c r="V129" s="3"/>
      <c r="W129" s="3"/>
      <c r="X129" s="3"/>
      <c r="Y129" s="3"/>
      <c r="Z129" s="3"/>
    </row>
    <row r="130" ht="15.75" customHeight="1">
      <c r="A130" s="68"/>
      <c r="B130" s="68"/>
      <c r="C130" s="68"/>
      <c r="D130" s="68"/>
      <c r="E130" s="69"/>
      <c r="F130" s="69"/>
      <c r="G130" s="69"/>
      <c r="H130" s="69"/>
      <c r="I130" s="1"/>
      <c r="J130" s="3"/>
      <c r="K130" s="3"/>
      <c r="L130" s="3"/>
      <c r="M130" s="3"/>
      <c r="N130" s="3"/>
      <c r="O130" s="3"/>
      <c r="P130" s="3"/>
      <c r="Q130" s="3"/>
      <c r="R130" s="3"/>
      <c r="S130" s="3"/>
      <c r="T130" s="3"/>
      <c r="U130" s="3"/>
      <c r="V130" s="3"/>
      <c r="W130" s="3"/>
      <c r="X130" s="3"/>
      <c r="Y130" s="3"/>
      <c r="Z130" s="3"/>
    </row>
    <row r="131" ht="15.75" customHeight="1">
      <c r="A131" s="68"/>
      <c r="B131" s="68"/>
      <c r="C131" s="68"/>
      <c r="D131" s="68"/>
      <c r="E131" s="69"/>
      <c r="F131" s="69"/>
      <c r="G131" s="69"/>
      <c r="H131" s="69"/>
      <c r="I131" s="1"/>
      <c r="J131" s="3"/>
      <c r="K131" s="3"/>
      <c r="L131" s="3"/>
      <c r="M131" s="3"/>
      <c r="N131" s="3"/>
      <c r="O131" s="3"/>
      <c r="P131" s="3"/>
      <c r="Q131" s="3"/>
      <c r="R131" s="3"/>
      <c r="S131" s="3"/>
      <c r="T131" s="3"/>
      <c r="U131" s="3"/>
      <c r="V131" s="3"/>
      <c r="W131" s="3"/>
      <c r="X131" s="3"/>
      <c r="Y131" s="3"/>
      <c r="Z131" s="3"/>
    </row>
    <row r="132" ht="15.75" customHeight="1">
      <c r="A132" s="68"/>
      <c r="B132" s="68"/>
      <c r="C132" s="68"/>
      <c r="D132" s="68"/>
      <c r="E132" s="69"/>
      <c r="F132" s="69"/>
      <c r="G132" s="69"/>
      <c r="H132" s="69"/>
      <c r="I132" s="1"/>
      <c r="J132" s="3"/>
      <c r="K132" s="3"/>
      <c r="L132" s="3"/>
      <c r="M132" s="3"/>
      <c r="N132" s="3"/>
      <c r="O132" s="3"/>
      <c r="P132" s="3"/>
      <c r="Q132" s="3"/>
      <c r="R132" s="3"/>
      <c r="S132" s="3"/>
      <c r="T132" s="3"/>
      <c r="U132" s="3"/>
      <c r="V132" s="3"/>
      <c r="W132" s="3"/>
      <c r="X132" s="3"/>
      <c r="Y132" s="3"/>
      <c r="Z132" s="3"/>
    </row>
    <row r="133" ht="15.75" customHeight="1">
      <c r="A133" s="68"/>
      <c r="B133" s="68"/>
      <c r="C133" s="68"/>
      <c r="D133" s="68"/>
      <c r="E133" s="69"/>
      <c r="F133" s="69"/>
      <c r="G133" s="69"/>
      <c r="H133" s="69"/>
      <c r="I133" s="1"/>
      <c r="J133" s="3"/>
      <c r="K133" s="3"/>
      <c r="L133" s="3"/>
      <c r="M133" s="3"/>
      <c r="N133" s="3"/>
      <c r="O133" s="3"/>
      <c r="P133" s="3"/>
      <c r="Q133" s="3"/>
      <c r="R133" s="3"/>
      <c r="S133" s="3"/>
      <c r="T133" s="3"/>
      <c r="U133" s="3"/>
      <c r="V133" s="3"/>
      <c r="W133" s="3"/>
      <c r="X133" s="3"/>
      <c r="Y133" s="3"/>
      <c r="Z133" s="3"/>
    </row>
    <row r="134" ht="15.75" customHeight="1">
      <c r="A134" s="68"/>
      <c r="B134" s="68"/>
      <c r="C134" s="68"/>
      <c r="D134" s="68"/>
      <c r="E134" s="69"/>
      <c r="F134" s="69"/>
      <c r="G134" s="69"/>
      <c r="H134" s="69"/>
      <c r="I134" s="1"/>
      <c r="J134" s="3"/>
      <c r="K134" s="3"/>
      <c r="L134" s="3"/>
      <c r="M134" s="3"/>
      <c r="N134" s="3"/>
      <c r="O134" s="3"/>
      <c r="P134" s="3"/>
      <c r="Q134" s="3"/>
      <c r="R134" s="3"/>
      <c r="S134" s="3"/>
      <c r="T134" s="3"/>
      <c r="U134" s="3"/>
      <c r="V134" s="3"/>
      <c r="W134" s="3"/>
      <c r="X134" s="3"/>
      <c r="Y134" s="3"/>
      <c r="Z134" s="3"/>
    </row>
    <row r="135" ht="15.75" customHeight="1">
      <c r="A135" s="68"/>
      <c r="B135" s="68"/>
      <c r="C135" s="68"/>
      <c r="D135" s="68"/>
      <c r="E135" s="69"/>
      <c r="F135" s="69"/>
      <c r="G135" s="69"/>
      <c r="H135" s="69"/>
      <c r="I135" s="1"/>
      <c r="J135" s="3"/>
      <c r="K135" s="3"/>
      <c r="L135" s="3"/>
      <c r="M135" s="3"/>
      <c r="N135" s="3"/>
      <c r="O135" s="3"/>
      <c r="P135" s="3"/>
      <c r="Q135" s="3"/>
      <c r="R135" s="3"/>
      <c r="S135" s="3"/>
      <c r="T135" s="3"/>
      <c r="U135" s="3"/>
      <c r="V135" s="3"/>
      <c r="W135" s="3"/>
      <c r="X135" s="3"/>
      <c r="Y135" s="3"/>
      <c r="Z135" s="3"/>
    </row>
    <row r="136" ht="15.75" customHeight="1">
      <c r="A136" s="68"/>
      <c r="B136" s="68"/>
      <c r="C136" s="68"/>
      <c r="D136" s="68"/>
      <c r="E136" s="69"/>
      <c r="F136" s="69"/>
      <c r="G136" s="69"/>
      <c r="H136" s="69"/>
      <c r="I136" s="1"/>
      <c r="J136" s="3"/>
      <c r="K136" s="3"/>
      <c r="L136" s="3"/>
      <c r="M136" s="3"/>
      <c r="N136" s="3"/>
      <c r="O136" s="3"/>
      <c r="P136" s="3"/>
      <c r="Q136" s="3"/>
      <c r="R136" s="3"/>
      <c r="S136" s="3"/>
      <c r="T136" s="3"/>
      <c r="U136" s="3"/>
      <c r="V136" s="3"/>
      <c r="W136" s="3"/>
      <c r="X136" s="3"/>
      <c r="Y136" s="3"/>
      <c r="Z136" s="3"/>
    </row>
    <row r="137" ht="15.75" customHeight="1">
      <c r="A137" s="68"/>
      <c r="B137" s="68"/>
      <c r="C137" s="68"/>
      <c r="D137" s="68"/>
      <c r="E137" s="69"/>
      <c r="F137" s="69"/>
      <c r="G137" s="69"/>
      <c r="H137" s="69"/>
      <c r="I137" s="1"/>
      <c r="J137" s="3"/>
      <c r="K137" s="3"/>
      <c r="L137" s="3"/>
      <c r="M137" s="3"/>
      <c r="N137" s="3"/>
      <c r="O137" s="3"/>
      <c r="P137" s="3"/>
      <c r="Q137" s="3"/>
      <c r="R137" s="3"/>
      <c r="S137" s="3"/>
      <c r="T137" s="3"/>
      <c r="U137" s="3"/>
      <c r="V137" s="3"/>
      <c r="W137" s="3"/>
      <c r="X137" s="3"/>
      <c r="Y137" s="3"/>
      <c r="Z137" s="3"/>
    </row>
    <row r="138" ht="15.75" customHeight="1">
      <c r="A138" s="68"/>
      <c r="B138" s="68"/>
      <c r="C138" s="68"/>
      <c r="D138" s="68"/>
      <c r="E138" s="69"/>
      <c r="F138" s="69"/>
      <c r="G138" s="69"/>
      <c r="H138" s="69"/>
      <c r="I138" s="1"/>
      <c r="J138" s="3"/>
      <c r="K138" s="3"/>
      <c r="L138" s="3"/>
      <c r="M138" s="3"/>
      <c r="N138" s="3"/>
      <c r="O138" s="3"/>
      <c r="P138" s="3"/>
      <c r="Q138" s="3"/>
      <c r="R138" s="3"/>
      <c r="S138" s="3"/>
      <c r="T138" s="3"/>
      <c r="U138" s="3"/>
      <c r="V138" s="3"/>
      <c r="W138" s="3"/>
      <c r="X138" s="3"/>
      <c r="Y138" s="3"/>
      <c r="Z138" s="3"/>
    </row>
    <row r="139" ht="15.75" customHeight="1">
      <c r="A139" s="68"/>
      <c r="B139" s="68"/>
      <c r="C139" s="68"/>
      <c r="D139" s="68"/>
      <c r="E139" s="69"/>
      <c r="F139" s="69"/>
      <c r="G139" s="69"/>
      <c r="H139" s="69"/>
      <c r="I139" s="1"/>
      <c r="J139" s="3"/>
      <c r="K139" s="3"/>
      <c r="L139" s="3"/>
      <c r="M139" s="3"/>
      <c r="N139" s="3"/>
      <c r="O139" s="3"/>
      <c r="P139" s="3"/>
      <c r="Q139" s="3"/>
      <c r="R139" s="3"/>
      <c r="S139" s="3"/>
      <c r="T139" s="3"/>
      <c r="U139" s="3"/>
      <c r="V139" s="3"/>
      <c r="W139" s="3"/>
      <c r="X139" s="3"/>
      <c r="Y139" s="3"/>
      <c r="Z139" s="3"/>
    </row>
    <row r="140" ht="15.75" customHeight="1">
      <c r="A140" s="68"/>
      <c r="B140" s="68"/>
      <c r="C140" s="68"/>
      <c r="D140" s="68"/>
      <c r="E140" s="69"/>
      <c r="F140" s="69"/>
      <c r="G140" s="69"/>
      <c r="H140" s="69"/>
      <c r="I140" s="1"/>
      <c r="J140" s="3"/>
      <c r="K140" s="3"/>
      <c r="L140" s="3"/>
      <c r="M140" s="3"/>
      <c r="N140" s="3"/>
      <c r="O140" s="3"/>
      <c r="P140" s="3"/>
      <c r="Q140" s="3"/>
      <c r="R140" s="3"/>
      <c r="S140" s="3"/>
      <c r="T140" s="3"/>
      <c r="U140" s="3"/>
      <c r="V140" s="3"/>
      <c r="W140" s="3"/>
      <c r="X140" s="3"/>
      <c r="Y140" s="3"/>
      <c r="Z140" s="3"/>
    </row>
    <row r="141" ht="15.75" customHeight="1">
      <c r="A141" s="68"/>
      <c r="B141" s="68"/>
      <c r="C141" s="68"/>
      <c r="D141" s="68"/>
      <c r="E141" s="69"/>
      <c r="F141" s="69"/>
      <c r="G141" s="69"/>
      <c r="H141" s="69"/>
      <c r="I141" s="1"/>
      <c r="J141" s="3"/>
      <c r="K141" s="3"/>
      <c r="L141" s="3"/>
      <c r="M141" s="3"/>
      <c r="N141" s="3"/>
      <c r="O141" s="3"/>
      <c r="P141" s="3"/>
      <c r="Q141" s="3"/>
      <c r="R141" s="3"/>
      <c r="S141" s="3"/>
      <c r="T141" s="3"/>
      <c r="U141" s="3"/>
      <c r="V141" s="3"/>
      <c r="W141" s="3"/>
      <c r="X141" s="3"/>
      <c r="Y141" s="3"/>
      <c r="Z141" s="3"/>
    </row>
    <row r="142" ht="15.75" customHeight="1">
      <c r="A142" s="68"/>
      <c r="B142" s="68"/>
      <c r="C142" s="68"/>
      <c r="D142" s="68"/>
      <c r="E142" s="69"/>
      <c r="F142" s="69"/>
      <c r="G142" s="69"/>
      <c r="H142" s="69"/>
      <c r="I142" s="1"/>
      <c r="J142" s="3"/>
      <c r="K142" s="3"/>
      <c r="L142" s="3"/>
      <c r="M142" s="3"/>
      <c r="N142" s="3"/>
      <c r="O142" s="3"/>
      <c r="P142" s="3"/>
      <c r="Q142" s="3"/>
      <c r="R142" s="3"/>
      <c r="S142" s="3"/>
      <c r="T142" s="3"/>
      <c r="U142" s="3"/>
      <c r="V142" s="3"/>
      <c r="W142" s="3"/>
      <c r="X142" s="3"/>
      <c r="Y142" s="3"/>
      <c r="Z142" s="3"/>
    </row>
    <row r="143" ht="15.75" customHeight="1">
      <c r="A143" s="68"/>
      <c r="B143" s="68"/>
      <c r="C143" s="68"/>
      <c r="D143" s="68"/>
      <c r="E143" s="69"/>
      <c r="F143" s="69"/>
      <c r="G143" s="69"/>
      <c r="H143" s="69"/>
      <c r="I143" s="1"/>
      <c r="J143" s="3"/>
      <c r="K143" s="3"/>
      <c r="L143" s="3"/>
      <c r="M143" s="3"/>
      <c r="N143" s="3"/>
      <c r="O143" s="3"/>
      <c r="P143" s="3"/>
      <c r="Q143" s="3"/>
      <c r="R143" s="3"/>
      <c r="S143" s="3"/>
      <c r="T143" s="3"/>
      <c r="U143" s="3"/>
      <c r="V143" s="3"/>
      <c r="W143" s="3"/>
      <c r="X143" s="3"/>
      <c r="Y143" s="3"/>
      <c r="Z143" s="3"/>
    </row>
    <row r="144" ht="15.75" customHeight="1">
      <c r="A144" s="68"/>
      <c r="B144" s="68"/>
      <c r="C144" s="68"/>
      <c r="D144" s="68"/>
      <c r="E144" s="69"/>
      <c r="F144" s="69"/>
      <c r="G144" s="69"/>
      <c r="H144" s="69"/>
      <c r="I144" s="1"/>
      <c r="J144" s="3"/>
      <c r="K144" s="3"/>
      <c r="L144" s="3"/>
      <c r="M144" s="3"/>
      <c r="N144" s="3"/>
      <c r="O144" s="3"/>
      <c r="P144" s="3"/>
      <c r="Q144" s="3"/>
      <c r="R144" s="3"/>
      <c r="S144" s="3"/>
      <c r="T144" s="3"/>
      <c r="U144" s="3"/>
      <c r="V144" s="3"/>
      <c r="W144" s="3"/>
      <c r="X144" s="3"/>
      <c r="Y144" s="3"/>
      <c r="Z144" s="3"/>
    </row>
    <row r="145" ht="15.75" customHeight="1">
      <c r="A145" s="68"/>
      <c r="B145" s="68"/>
      <c r="C145" s="68"/>
      <c r="D145" s="68"/>
      <c r="E145" s="69"/>
      <c r="F145" s="69"/>
      <c r="G145" s="69"/>
      <c r="H145" s="69"/>
      <c r="I145" s="1"/>
      <c r="J145" s="3"/>
      <c r="K145" s="3"/>
      <c r="L145" s="3"/>
      <c r="M145" s="3"/>
      <c r="N145" s="3"/>
      <c r="O145" s="3"/>
      <c r="P145" s="3"/>
      <c r="Q145" s="3"/>
      <c r="R145" s="3"/>
      <c r="S145" s="3"/>
      <c r="T145" s="3"/>
      <c r="U145" s="3"/>
      <c r="V145" s="3"/>
      <c r="W145" s="3"/>
      <c r="X145" s="3"/>
      <c r="Y145" s="3"/>
      <c r="Z145" s="3"/>
    </row>
    <row r="146" ht="15.75" customHeight="1">
      <c r="A146" s="68"/>
      <c r="B146" s="68"/>
      <c r="C146" s="68"/>
      <c r="D146" s="68"/>
      <c r="E146" s="69"/>
      <c r="F146" s="69"/>
      <c r="G146" s="69"/>
      <c r="H146" s="69"/>
      <c r="I146" s="1"/>
      <c r="J146" s="3"/>
      <c r="K146" s="3"/>
      <c r="L146" s="3"/>
      <c r="M146" s="3"/>
      <c r="N146" s="3"/>
      <c r="O146" s="3"/>
      <c r="P146" s="3"/>
      <c r="Q146" s="3"/>
      <c r="R146" s="3"/>
      <c r="S146" s="3"/>
      <c r="T146" s="3"/>
      <c r="U146" s="3"/>
      <c r="V146" s="3"/>
      <c r="W146" s="3"/>
      <c r="X146" s="3"/>
      <c r="Y146" s="3"/>
      <c r="Z146" s="3"/>
    </row>
    <row r="147" ht="15.75" customHeight="1">
      <c r="A147" s="68"/>
      <c r="B147" s="68"/>
      <c r="C147" s="68"/>
      <c r="D147" s="68"/>
      <c r="E147" s="69"/>
      <c r="F147" s="69"/>
      <c r="G147" s="69"/>
      <c r="H147" s="69"/>
      <c r="I147" s="1"/>
      <c r="J147" s="3"/>
      <c r="K147" s="3"/>
      <c r="L147" s="3"/>
      <c r="M147" s="3"/>
      <c r="N147" s="3"/>
      <c r="O147" s="3"/>
      <c r="P147" s="3"/>
      <c r="Q147" s="3"/>
      <c r="R147" s="3"/>
      <c r="S147" s="3"/>
      <c r="T147" s="3"/>
      <c r="U147" s="3"/>
      <c r="V147" s="3"/>
      <c r="W147" s="3"/>
      <c r="X147" s="3"/>
      <c r="Y147" s="3"/>
      <c r="Z147" s="3"/>
    </row>
    <row r="148" ht="15.75" customHeight="1">
      <c r="A148" s="68"/>
      <c r="B148" s="68"/>
      <c r="C148" s="68"/>
      <c r="D148" s="68"/>
      <c r="E148" s="69"/>
      <c r="F148" s="69"/>
      <c r="G148" s="69"/>
      <c r="H148" s="69"/>
      <c r="I148" s="1"/>
      <c r="J148" s="3"/>
      <c r="K148" s="3"/>
      <c r="L148" s="3"/>
      <c r="M148" s="3"/>
      <c r="N148" s="3"/>
      <c r="O148" s="3"/>
      <c r="P148" s="3"/>
      <c r="Q148" s="3"/>
      <c r="R148" s="3"/>
      <c r="S148" s="3"/>
      <c r="T148" s="3"/>
      <c r="U148" s="3"/>
      <c r="V148" s="3"/>
      <c r="W148" s="3"/>
      <c r="X148" s="3"/>
      <c r="Y148" s="3"/>
      <c r="Z148" s="3"/>
    </row>
    <row r="149" ht="15.75" customHeight="1">
      <c r="A149" s="68"/>
      <c r="B149" s="68"/>
      <c r="C149" s="68"/>
      <c r="D149" s="68"/>
      <c r="E149" s="69"/>
      <c r="F149" s="69"/>
      <c r="G149" s="69"/>
      <c r="H149" s="69"/>
      <c r="I149" s="1"/>
      <c r="J149" s="3"/>
      <c r="K149" s="3"/>
      <c r="L149" s="3"/>
      <c r="M149" s="3"/>
      <c r="N149" s="3"/>
      <c r="O149" s="3"/>
      <c r="P149" s="3"/>
      <c r="Q149" s="3"/>
      <c r="R149" s="3"/>
      <c r="S149" s="3"/>
      <c r="T149" s="3"/>
      <c r="U149" s="3"/>
      <c r="V149" s="3"/>
      <c r="W149" s="3"/>
      <c r="X149" s="3"/>
      <c r="Y149" s="3"/>
      <c r="Z149" s="3"/>
    </row>
    <row r="150" ht="15.75" customHeight="1">
      <c r="A150" s="68"/>
      <c r="B150" s="68"/>
      <c r="C150" s="68"/>
      <c r="D150" s="68"/>
      <c r="E150" s="69"/>
      <c r="F150" s="69"/>
      <c r="G150" s="69"/>
      <c r="H150" s="69"/>
      <c r="I150" s="1"/>
      <c r="J150" s="3"/>
      <c r="K150" s="3"/>
      <c r="L150" s="3"/>
      <c r="M150" s="3"/>
      <c r="N150" s="3"/>
      <c r="O150" s="3"/>
      <c r="P150" s="3"/>
      <c r="Q150" s="3"/>
      <c r="R150" s="3"/>
      <c r="S150" s="3"/>
      <c r="T150" s="3"/>
      <c r="U150" s="3"/>
      <c r="V150" s="3"/>
      <c r="W150" s="3"/>
      <c r="X150" s="3"/>
      <c r="Y150" s="3"/>
      <c r="Z150" s="3"/>
    </row>
    <row r="151" ht="15.75" customHeight="1">
      <c r="A151" s="68"/>
      <c r="B151" s="68"/>
      <c r="C151" s="68"/>
      <c r="D151" s="68"/>
      <c r="E151" s="69"/>
      <c r="F151" s="69"/>
      <c r="G151" s="69"/>
      <c r="H151" s="69"/>
      <c r="I151" s="1"/>
      <c r="J151" s="3"/>
      <c r="K151" s="3"/>
      <c r="L151" s="3"/>
      <c r="M151" s="3"/>
      <c r="N151" s="3"/>
      <c r="O151" s="3"/>
      <c r="P151" s="3"/>
      <c r="Q151" s="3"/>
      <c r="R151" s="3"/>
      <c r="S151" s="3"/>
      <c r="T151" s="3"/>
      <c r="U151" s="3"/>
      <c r="V151" s="3"/>
      <c r="W151" s="3"/>
      <c r="X151" s="3"/>
      <c r="Y151" s="3"/>
      <c r="Z151" s="3"/>
    </row>
    <row r="152" ht="15.75" customHeight="1">
      <c r="A152" s="68"/>
      <c r="B152" s="68"/>
      <c r="C152" s="68"/>
      <c r="D152" s="68"/>
      <c r="E152" s="69"/>
      <c r="F152" s="69"/>
      <c r="G152" s="69"/>
      <c r="H152" s="69"/>
      <c r="I152" s="1"/>
      <c r="J152" s="3"/>
      <c r="K152" s="3"/>
      <c r="L152" s="3"/>
      <c r="M152" s="3"/>
      <c r="N152" s="3"/>
      <c r="O152" s="3"/>
      <c r="P152" s="3"/>
      <c r="Q152" s="3"/>
      <c r="R152" s="3"/>
      <c r="S152" s="3"/>
      <c r="T152" s="3"/>
      <c r="U152" s="3"/>
      <c r="V152" s="3"/>
      <c r="W152" s="3"/>
      <c r="X152" s="3"/>
      <c r="Y152" s="3"/>
      <c r="Z152" s="3"/>
    </row>
    <row r="153" ht="15.75" customHeight="1">
      <c r="A153" s="68"/>
      <c r="B153" s="68"/>
      <c r="C153" s="68"/>
      <c r="D153" s="68"/>
      <c r="E153" s="69"/>
      <c r="F153" s="69"/>
      <c r="G153" s="69"/>
      <c r="H153" s="69"/>
      <c r="I153" s="1"/>
      <c r="J153" s="3"/>
      <c r="K153" s="3"/>
      <c r="L153" s="3"/>
      <c r="M153" s="3"/>
      <c r="N153" s="3"/>
      <c r="O153" s="3"/>
      <c r="P153" s="3"/>
      <c r="Q153" s="3"/>
      <c r="R153" s="3"/>
      <c r="S153" s="3"/>
      <c r="T153" s="3"/>
      <c r="U153" s="3"/>
      <c r="V153" s="3"/>
      <c r="W153" s="3"/>
      <c r="X153" s="3"/>
      <c r="Y153" s="3"/>
      <c r="Z153" s="3"/>
    </row>
    <row r="154" ht="15.75" customHeight="1">
      <c r="A154" s="68"/>
      <c r="B154" s="68"/>
      <c r="C154" s="68"/>
      <c r="D154" s="68"/>
      <c r="E154" s="69"/>
      <c r="F154" s="69"/>
      <c r="G154" s="69"/>
      <c r="H154" s="69"/>
      <c r="I154" s="1"/>
      <c r="J154" s="3"/>
      <c r="K154" s="3"/>
      <c r="L154" s="3"/>
      <c r="M154" s="3"/>
      <c r="N154" s="3"/>
      <c r="O154" s="3"/>
      <c r="P154" s="3"/>
      <c r="Q154" s="3"/>
      <c r="R154" s="3"/>
      <c r="S154" s="3"/>
      <c r="T154" s="3"/>
      <c r="U154" s="3"/>
      <c r="V154" s="3"/>
      <c r="W154" s="3"/>
      <c r="X154" s="3"/>
      <c r="Y154" s="3"/>
      <c r="Z154" s="3"/>
    </row>
    <row r="155" ht="15.75" customHeight="1">
      <c r="A155" s="68"/>
      <c r="B155" s="68"/>
      <c r="C155" s="68"/>
      <c r="D155" s="68"/>
      <c r="E155" s="69"/>
      <c r="F155" s="69"/>
      <c r="G155" s="69"/>
      <c r="H155" s="69"/>
      <c r="I155" s="1"/>
      <c r="J155" s="3"/>
      <c r="K155" s="3"/>
      <c r="L155" s="3"/>
      <c r="M155" s="3"/>
      <c r="N155" s="3"/>
      <c r="O155" s="3"/>
      <c r="P155" s="3"/>
      <c r="Q155" s="3"/>
      <c r="R155" s="3"/>
      <c r="S155" s="3"/>
      <c r="T155" s="3"/>
      <c r="U155" s="3"/>
      <c r="V155" s="3"/>
      <c r="W155" s="3"/>
      <c r="X155" s="3"/>
      <c r="Y155" s="3"/>
      <c r="Z155" s="3"/>
    </row>
    <row r="156" ht="15.75" customHeight="1">
      <c r="A156" s="68"/>
      <c r="B156" s="68"/>
      <c r="C156" s="68"/>
      <c r="D156" s="68"/>
      <c r="E156" s="69"/>
      <c r="F156" s="69"/>
      <c r="G156" s="69"/>
      <c r="H156" s="69"/>
      <c r="I156" s="1"/>
      <c r="J156" s="3"/>
      <c r="K156" s="3"/>
      <c r="L156" s="3"/>
      <c r="M156" s="3"/>
      <c r="N156" s="3"/>
      <c r="O156" s="3"/>
      <c r="P156" s="3"/>
      <c r="Q156" s="3"/>
      <c r="R156" s="3"/>
      <c r="S156" s="3"/>
      <c r="T156" s="3"/>
      <c r="U156" s="3"/>
      <c r="V156" s="3"/>
      <c r="W156" s="3"/>
      <c r="X156" s="3"/>
      <c r="Y156" s="3"/>
      <c r="Z156" s="3"/>
    </row>
    <row r="157" ht="15.75" customHeight="1">
      <c r="A157" s="68"/>
      <c r="B157" s="68"/>
      <c r="C157" s="68"/>
      <c r="D157" s="68"/>
      <c r="E157" s="69"/>
      <c r="F157" s="69"/>
      <c r="G157" s="69"/>
      <c r="H157" s="69"/>
      <c r="I157" s="1"/>
      <c r="J157" s="3"/>
      <c r="K157" s="3"/>
      <c r="L157" s="3"/>
      <c r="M157" s="3"/>
      <c r="N157" s="3"/>
      <c r="O157" s="3"/>
      <c r="P157" s="3"/>
      <c r="Q157" s="3"/>
      <c r="R157" s="3"/>
      <c r="S157" s="3"/>
      <c r="T157" s="3"/>
      <c r="U157" s="3"/>
      <c r="V157" s="3"/>
      <c r="W157" s="3"/>
      <c r="X157" s="3"/>
      <c r="Y157" s="3"/>
      <c r="Z157" s="3"/>
    </row>
    <row r="158" ht="15.75" customHeight="1">
      <c r="A158" s="68"/>
      <c r="B158" s="68"/>
      <c r="C158" s="68"/>
      <c r="D158" s="68"/>
      <c r="E158" s="69"/>
      <c r="F158" s="69"/>
      <c r="G158" s="69"/>
      <c r="H158" s="69"/>
      <c r="I158" s="1"/>
      <c r="J158" s="3"/>
      <c r="K158" s="3"/>
      <c r="L158" s="3"/>
      <c r="M158" s="3"/>
      <c r="N158" s="3"/>
      <c r="O158" s="3"/>
      <c r="P158" s="3"/>
      <c r="Q158" s="3"/>
      <c r="R158" s="3"/>
      <c r="S158" s="3"/>
      <c r="T158" s="3"/>
      <c r="U158" s="3"/>
      <c r="V158" s="3"/>
      <c r="W158" s="3"/>
      <c r="X158" s="3"/>
      <c r="Y158" s="3"/>
      <c r="Z158" s="3"/>
    </row>
    <row r="159" ht="15.75" customHeight="1">
      <c r="A159" s="68"/>
      <c r="B159" s="68"/>
      <c r="C159" s="68"/>
      <c r="D159" s="68"/>
      <c r="E159" s="69"/>
      <c r="F159" s="69"/>
      <c r="G159" s="69"/>
      <c r="H159" s="69"/>
      <c r="I159" s="1"/>
      <c r="J159" s="3"/>
      <c r="K159" s="3"/>
      <c r="L159" s="3"/>
      <c r="M159" s="3"/>
      <c r="N159" s="3"/>
      <c r="O159" s="3"/>
      <c r="P159" s="3"/>
      <c r="Q159" s="3"/>
      <c r="R159" s="3"/>
      <c r="S159" s="3"/>
      <c r="T159" s="3"/>
      <c r="U159" s="3"/>
      <c r="V159" s="3"/>
      <c r="W159" s="3"/>
      <c r="X159" s="3"/>
      <c r="Y159" s="3"/>
      <c r="Z159" s="3"/>
    </row>
    <row r="160" ht="15.75" customHeight="1">
      <c r="A160" s="68"/>
      <c r="B160" s="68"/>
      <c r="C160" s="68"/>
      <c r="D160" s="68"/>
      <c r="E160" s="69"/>
      <c r="F160" s="69"/>
      <c r="G160" s="69"/>
      <c r="H160" s="69"/>
      <c r="I160" s="1"/>
      <c r="J160" s="3"/>
      <c r="K160" s="3"/>
      <c r="L160" s="3"/>
      <c r="M160" s="3"/>
      <c r="N160" s="3"/>
      <c r="O160" s="3"/>
      <c r="P160" s="3"/>
      <c r="Q160" s="3"/>
      <c r="R160" s="3"/>
      <c r="S160" s="3"/>
      <c r="T160" s="3"/>
      <c r="U160" s="3"/>
      <c r="V160" s="3"/>
      <c r="W160" s="3"/>
      <c r="X160" s="3"/>
      <c r="Y160" s="3"/>
      <c r="Z160" s="3"/>
    </row>
    <row r="161" ht="15.75" customHeight="1">
      <c r="A161" s="68"/>
      <c r="B161" s="68"/>
      <c r="C161" s="68"/>
      <c r="D161" s="68"/>
      <c r="E161" s="69"/>
      <c r="F161" s="69"/>
      <c r="G161" s="69"/>
      <c r="H161" s="69"/>
      <c r="I161" s="1"/>
      <c r="J161" s="3"/>
      <c r="K161" s="3"/>
      <c r="L161" s="3"/>
      <c r="M161" s="3"/>
      <c r="N161" s="3"/>
      <c r="O161" s="3"/>
      <c r="P161" s="3"/>
      <c r="Q161" s="3"/>
      <c r="R161" s="3"/>
      <c r="S161" s="3"/>
      <c r="T161" s="3"/>
      <c r="U161" s="3"/>
      <c r="V161" s="3"/>
      <c r="W161" s="3"/>
      <c r="X161" s="3"/>
      <c r="Y161" s="3"/>
      <c r="Z161" s="3"/>
    </row>
    <row r="162" ht="15.75" customHeight="1">
      <c r="A162" s="68"/>
      <c r="B162" s="68"/>
      <c r="C162" s="68"/>
      <c r="D162" s="68"/>
      <c r="E162" s="69"/>
      <c r="F162" s="69"/>
      <c r="G162" s="69"/>
      <c r="H162" s="69"/>
      <c r="I162" s="1"/>
      <c r="J162" s="3"/>
      <c r="K162" s="3"/>
      <c r="L162" s="3"/>
      <c r="M162" s="3"/>
      <c r="N162" s="3"/>
      <c r="O162" s="3"/>
      <c r="P162" s="3"/>
      <c r="Q162" s="3"/>
      <c r="R162" s="3"/>
      <c r="S162" s="3"/>
      <c r="T162" s="3"/>
      <c r="U162" s="3"/>
      <c r="V162" s="3"/>
      <c r="W162" s="3"/>
      <c r="X162" s="3"/>
      <c r="Y162" s="3"/>
      <c r="Z162" s="3"/>
    </row>
    <row r="163" ht="15.75" customHeight="1">
      <c r="A163" s="68"/>
      <c r="B163" s="68"/>
      <c r="C163" s="68"/>
      <c r="D163" s="68"/>
      <c r="E163" s="69"/>
      <c r="F163" s="69"/>
      <c r="G163" s="69"/>
      <c r="H163" s="69"/>
      <c r="I163" s="1"/>
      <c r="J163" s="3"/>
      <c r="K163" s="3"/>
      <c r="L163" s="3"/>
      <c r="M163" s="3"/>
      <c r="N163" s="3"/>
      <c r="O163" s="3"/>
      <c r="P163" s="3"/>
      <c r="Q163" s="3"/>
      <c r="R163" s="3"/>
      <c r="S163" s="3"/>
      <c r="T163" s="3"/>
      <c r="U163" s="3"/>
      <c r="V163" s="3"/>
      <c r="W163" s="3"/>
      <c r="X163" s="3"/>
      <c r="Y163" s="3"/>
      <c r="Z163" s="3"/>
    </row>
    <row r="164" ht="15.75" customHeight="1">
      <c r="A164" s="68"/>
      <c r="B164" s="68"/>
      <c r="C164" s="68"/>
      <c r="D164" s="68"/>
      <c r="E164" s="69"/>
      <c r="F164" s="69"/>
      <c r="G164" s="69"/>
      <c r="H164" s="69"/>
      <c r="I164" s="1"/>
      <c r="J164" s="3"/>
      <c r="K164" s="3"/>
      <c r="L164" s="3"/>
      <c r="M164" s="3"/>
      <c r="N164" s="3"/>
      <c r="O164" s="3"/>
      <c r="P164" s="3"/>
      <c r="Q164" s="3"/>
      <c r="R164" s="3"/>
      <c r="S164" s="3"/>
      <c r="T164" s="3"/>
      <c r="U164" s="3"/>
      <c r="V164" s="3"/>
      <c r="W164" s="3"/>
      <c r="X164" s="3"/>
      <c r="Y164" s="3"/>
      <c r="Z164" s="3"/>
    </row>
    <row r="165" ht="15.75" customHeight="1">
      <c r="A165" s="68"/>
      <c r="B165" s="68"/>
      <c r="C165" s="68"/>
      <c r="D165" s="68"/>
      <c r="E165" s="69"/>
      <c r="F165" s="69"/>
      <c r="G165" s="69"/>
      <c r="H165" s="69"/>
      <c r="I165" s="1"/>
      <c r="J165" s="3"/>
      <c r="K165" s="3"/>
      <c r="L165" s="3"/>
      <c r="M165" s="3"/>
      <c r="N165" s="3"/>
      <c r="O165" s="3"/>
      <c r="P165" s="3"/>
      <c r="Q165" s="3"/>
      <c r="R165" s="3"/>
      <c r="S165" s="3"/>
      <c r="T165" s="3"/>
      <c r="U165" s="3"/>
      <c r="V165" s="3"/>
      <c r="W165" s="3"/>
      <c r="X165" s="3"/>
      <c r="Y165" s="3"/>
      <c r="Z165" s="3"/>
    </row>
    <row r="166" ht="15.75" customHeight="1">
      <c r="A166" s="68"/>
      <c r="B166" s="68"/>
      <c r="C166" s="68"/>
      <c r="D166" s="68"/>
      <c r="E166" s="69"/>
      <c r="F166" s="69"/>
      <c r="G166" s="69"/>
      <c r="H166" s="69"/>
      <c r="I166" s="1"/>
      <c r="J166" s="3"/>
      <c r="K166" s="3"/>
      <c r="L166" s="3"/>
      <c r="M166" s="3"/>
      <c r="N166" s="3"/>
      <c r="O166" s="3"/>
      <c r="P166" s="3"/>
      <c r="Q166" s="3"/>
      <c r="R166" s="3"/>
      <c r="S166" s="3"/>
      <c r="T166" s="3"/>
      <c r="U166" s="3"/>
      <c r="V166" s="3"/>
      <c r="W166" s="3"/>
      <c r="X166" s="3"/>
      <c r="Y166" s="3"/>
      <c r="Z166" s="3"/>
    </row>
    <row r="167" ht="15.75" customHeight="1">
      <c r="A167" s="68"/>
      <c r="B167" s="68"/>
      <c r="C167" s="68"/>
      <c r="D167" s="68"/>
      <c r="E167" s="69"/>
      <c r="F167" s="69"/>
      <c r="G167" s="69"/>
      <c r="H167" s="69"/>
      <c r="I167" s="1"/>
      <c r="J167" s="3"/>
      <c r="K167" s="3"/>
      <c r="L167" s="3"/>
      <c r="M167" s="3"/>
      <c r="N167" s="3"/>
      <c r="O167" s="3"/>
      <c r="P167" s="3"/>
      <c r="Q167" s="3"/>
      <c r="R167" s="3"/>
      <c r="S167" s="3"/>
      <c r="T167" s="3"/>
      <c r="U167" s="3"/>
      <c r="V167" s="3"/>
      <c r="W167" s="3"/>
      <c r="X167" s="3"/>
      <c r="Y167" s="3"/>
      <c r="Z167" s="3"/>
    </row>
    <row r="168" ht="15.75" customHeight="1">
      <c r="A168" s="68"/>
      <c r="B168" s="68"/>
      <c r="C168" s="68"/>
      <c r="D168" s="68"/>
      <c r="E168" s="69"/>
      <c r="F168" s="69"/>
      <c r="G168" s="69"/>
      <c r="H168" s="69"/>
      <c r="I168" s="1"/>
      <c r="J168" s="3"/>
      <c r="K168" s="3"/>
      <c r="L168" s="3"/>
      <c r="M168" s="3"/>
      <c r="N168" s="3"/>
      <c r="O168" s="3"/>
      <c r="P168" s="3"/>
      <c r="Q168" s="3"/>
      <c r="R168" s="3"/>
      <c r="S168" s="3"/>
      <c r="T168" s="3"/>
      <c r="U168" s="3"/>
      <c r="V168" s="3"/>
      <c r="W168" s="3"/>
      <c r="X168" s="3"/>
      <c r="Y168" s="3"/>
      <c r="Z168" s="3"/>
    </row>
    <row r="169" ht="15.75" customHeight="1">
      <c r="A169" s="68"/>
      <c r="B169" s="68"/>
      <c r="C169" s="68"/>
      <c r="D169" s="68"/>
      <c r="E169" s="69"/>
      <c r="F169" s="69"/>
      <c r="G169" s="69"/>
      <c r="H169" s="69"/>
      <c r="I169" s="1"/>
      <c r="J169" s="3"/>
      <c r="K169" s="3"/>
      <c r="L169" s="3"/>
      <c r="M169" s="3"/>
      <c r="N169" s="3"/>
      <c r="O169" s="3"/>
      <c r="P169" s="3"/>
      <c r="Q169" s="3"/>
      <c r="R169" s="3"/>
      <c r="S169" s="3"/>
      <c r="T169" s="3"/>
      <c r="U169" s="3"/>
      <c r="V169" s="3"/>
      <c r="W169" s="3"/>
      <c r="X169" s="3"/>
      <c r="Y169" s="3"/>
      <c r="Z169" s="3"/>
    </row>
    <row r="170" ht="15.75" customHeight="1">
      <c r="A170" s="68"/>
      <c r="B170" s="68"/>
      <c r="C170" s="68"/>
      <c r="D170" s="68"/>
      <c r="E170" s="69"/>
      <c r="F170" s="69"/>
      <c r="G170" s="69"/>
      <c r="H170" s="69"/>
      <c r="I170" s="1"/>
      <c r="J170" s="3"/>
      <c r="K170" s="3"/>
      <c r="L170" s="3"/>
      <c r="M170" s="3"/>
      <c r="N170" s="3"/>
      <c r="O170" s="3"/>
      <c r="P170" s="3"/>
      <c r="Q170" s="3"/>
      <c r="R170" s="3"/>
      <c r="S170" s="3"/>
      <c r="T170" s="3"/>
      <c r="U170" s="3"/>
      <c r="V170" s="3"/>
      <c r="W170" s="3"/>
      <c r="X170" s="3"/>
      <c r="Y170" s="3"/>
      <c r="Z170" s="3"/>
    </row>
    <row r="171" ht="15.75" customHeight="1">
      <c r="A171" s="68"/>
      <c r="B171" s="68"/>
      <c r="C171" s="68"/>
      <c r="D171" s="68"/>
      <c r="E171" s="69"/>
      <c r="F171" s="69"/>
      <c r="G171" s="69"/>
      <c r="H171" s="69"/>
      <c r="I171" s="1"/>
      <c r="J171" s="3"/>
      <c r="K171" s="3"/>
      <c r="L171" s="3"/>
      <c r="M171" s="3"/>
      <c r="N171" s="3"/>
      <c r="O171" s="3"/>
      <c r="P171" s="3"/>
      <c r="Q171" s="3"/>
      <c r="R171" s="3"/>
      <c r="S171" s="3"/>
      <c r="T171" s="3"/>
      <c r="U171" s="3"/>
      <c r="V171" s="3"/>
      <c r="W171" s="3"/>
      <c r="X171" s="3"/>
      <c r="Y171" s="3"/>
      <c r="Z171" s="3"/>
    </row>
    <row r="172" ht="15.75" customHeight="1">
      <c r="A172" s="68"/>
      <c r="B172" s="68"/>
      <c r="C172" s="68"/>
      <c r="D172" s="68"/>
      <c r="E172" s="69"/>
      <c r="F172" s="69"/>
      <c r="G172" s="69"/>
      <c r="H172" s="69"/>
      <c r="I172" s="1"/>
      <c r="J172" s="3"/>
      <c r="K172" s="3"/>
      <c r="L172" s="3"/>
      <c r="M172" s="3"/>
      <c r="N172" s="3"/>
      <c r="O172" s="3"/>
      <c r="P172" s="3"/>
      <c r="Q172" s="3"/>
      <c r="R172" s="3"/>
      <c r="S172" s="3"/>
      <c r="T172" s="3"/>
      <c r="U172" s="3"/>
      <c r="V172" s="3"/>
      <c r="W172" s="3"/>
      <c r="X172" s="3"/>
      <c r="Y172" s="3"/>
      <c r="Z172" s="3"/>
    </row>
    <row r="173" ht="15.75" customHeight="1">
      <c r="A173" s="68"/>
      <c r="B173" s="68"/>
      <c r="C173" s="68"/>
      <c r="D173" s="68"/>
      <c r="E173" s="69"/>
      <c r="F173" s="69"/>
      <c r="G173" s="69"/>
      <c r="H173" s="69"/>
      <c r="I173" s="1"/>
      <c r="J173" s="3"/>
      <c r="K173" s="3"/>
      <c r="L173" s="3"/>
      <c r="M173" s="3"/>
      <c r="N173" s="3"/>
      <c r="O173" s="3"/>
      <c r="P173" s="3"/>
      <c r="Q173" s="3"/>
      <c r="R173" s="3"/>
      <c r="S173" s="3"/>
      <c r="T173" s="3"/>
      <c r="U173" s="3"/>
      <c r="V173" s="3"/>
      <c r="W173" s="3"/>
      <c r="X173" s="3"/>
      <c r="Y173" s="3"/>
      <c r="Z173" s="3"/>
    </row>
    <row r="174" ht="15.75" customHeight="1">
      <c r="A174" s="68"/>
      <c r="B174" s="68"/>
      <c r="C174" s="68"/>
      <c r="D174" s="68"/>
      <c r="E174" s="69"/>
      <c r="F174" s="69"/>
      <c r="G174" s="69"/>
      <c r="H174" s="69"/>
      <c r="I174" s="1"/>
      <c r="J174" s="3"/>
      <c r="K174" s="3"/>
      <c r="L174" s="3"/>
      <c r="M174" s="3"/>
      <c r="N174" s="3"/>
      <c r="O174" s="3"/>
      <c r="P174" s="3"/>
      <c r="Q174" s="3"/>
      <c r="R174" s="3"/>
      <c r="S174" s="3"/>
      <c r="T174" s="3"/>
      <c r="U174" s="3"/>
      <c r="V174" s="3"/>
      <c r="W174" s="3"/>
      <c r="X174" s="3"/>
      <c r="Y174" s="3"/>
      <c r="Z174" s="3"/>
    </row>
    <row r="175" ht="15.75" customHeight="1">
      <c r="A175" s="68"/>
      <c r="B175" s="68"/>
      <c r="C175" s="68"/>
      <c r="D175" s="68"/>
      <c r="E175" s="69"/>
      <c r="F175" s="69"/>
      <c r="G175" s="69"/>
      <c r="H175" s="69"/>
      <c r="I175" s="1"/>
      <c r="J175" s="3"/>
      <c r="K175" s="3"/>
      <c r="L175" s="3"/>
      <c r="M175" s="3"/>
      <c r="N175" s="3"/>
      <c r="O175" s="3"/>
      <c r="P175" s="3"/>
      <c r="Q175" s="3"/>
      <c r="R175" s="3"/>
      <c r="S175" s="3"/>
      <c r="T175" s="3"/>
      <c r="U175" s="3"/>
      <c r="V175" s="3"/>
      <c r="W175" s="3"/>
      <c r="X175" s="3"/>
      <c r="Y175" s="3"/>
      <c r="Z175" s="3"/>
    </row>
    <row r="176" ht="15.75" customHeight="1">
      <c r="A176" s="68"/>
      <c r="B176" s="68"/>
      <c r="C176" s="68"/>
      <c r="D176" s="68"/>
      <c r="E176" s="69"/>
      <c r="F176" s="69"/>
      <c r="G176" s="69"/>
      <c r="H176" s="69"/>
      <c r="I176" s="1"/>
      <c r="J176" s="3"/>
      <c r="K176" s="3"/>
      <c r="L176" s="3"/>
      <c r="M176" s="3"/>
      <c r="N176" s="3"/>
      <c r="O176" s="3"/>
      <c r="P176" s="3"/>
      <c r="Q176" s="3"/>
      <c r="R176" s="3"/>
      <c r="S176" s="3"/>
      <c r="T176" s="3"/>
      <c r="U176" s="3"/>
      <c r="V176" s="3"/>
      <c r="W176" s="3"/>
      <c r="X176" s="3"/>
      <c r="Y176" s="3"/>
      <c r="Z176" s="3"/>
    </row>
    <row r="177" ht="15.75" customHeight="1">
      <c r="A177" s="68"/>
      <c r="B177" s="68"/>
      <c r="C177" s="68"/>
      <c r="D177" s="68"/>
      <c r="E177" s="69"/>
      <c r="F177" s="69"/>
      <c r="G177" s="69"/>
      <c r="H177" s="69"/>
      <c r="I177" s="1"/>
      <c r="J177" s="3"/>
      <c r="K177" s="3"/>
      <c r="L177" s="3"/>
      <c r="M177" s="3"/>
      <c r="N177" s="3"/>
      <c r="O177" s="3"/>
      <c r="P177" s="3"/>
      <c r="Q177" s="3"/>
      <c r="R177" s="3"/>
      <c r="S177" s="3"/>
      <c r="T177" s="3"/>
      <c r="U177" s="3"/>
      <c r="V177" s="3"/>
      <c r="W177" s="3"/>
      <c r="X177" s="3"/>
      <c r="Y177" s="3"/>
      <c r="Z177" s="3"/>
    </row>
    <row r="178" ht="15.75" customHeight="1">
      <c r="A178" s="68"/>
      <c r="B178" s="68"/>
      <c r="C178" s="68"/>
      <c r="D178" s="68"/>
      <c r="E178" s="69"/>
      <c r="F178" s="69"/>
      <c r="G178" s="69"/>
      <c r="H178" s="69"/>
      <c r="I178" s="1"/>
      <c r="J178" s="3"/>
      <c r="K178" s="3"/>
      <c r="L178" s="3"/>
      <c r="M178" s="3"/>
      <c r="N178" s="3"/>
      <c r="O178" s="3"/>
      <c r="P178" s="3"/>
      <c r="Q178" s="3"/>
      <c r="R178" s="3"/>
      <c r="S178" s="3"/>
      <c r="T178" s="3"/>
      <c r="U178" s="3"/>
      <c r="V178" s="3"/>
      <c r="W178" s="3"/>
      <c r="X178" s="3"/>
      <c r="Y178" s="3"/>
      <c r="Z178" s="3"/>
    </row>
    <row r="179" ht="15.75" customHeight="1">
      <c r="A179" s="68"/>
      <c r="B179" s="68"/>
      <c r="C179" s="68"/>
      <c r="D179" s="68"/>
      <c r="E179" s="69"/>
      <c r="F179" s="69"/>
      <c r="G179" s="69"/>
      <c r="H179" s="69"/>
      <c r="I179" s="1"/>
      <c r="J179" s="3"/>
      <c r="K179" s="3"/>
      <c r="L179" s="3"/>
      <c r="M179" s="3"/>
      <c r="N179" s="3"/>
      <c r="O179" s="3"/>
      <c r="P179" s="3"/>
      <c r="Q179" s="3"/>
      <c r="R179" s="3"/>
      <c r="S179" s="3"/>
      <c r="T179" s="3"/>
      <c r="U179" s="3"/>
      <c r="V179" s="3"/>
      <c r="W179" s="3"/>
      <c r="X179" s="3"/>
      <c r="Y179" s="3"/>
      <c r="Z179" s="3"/>
    </row>
    <row r="180" ht="15.75" customHeight="1">
      <c r="A180" s="68"/>
      <c r="B180" s="68"/>
      <c r="C180" s="68"/>
      <c r="D180" s="68"/>
      <c r="E180" s="69"/>
      <c r="F180" s="69"/>
      <c r="G180" s="69"/>
      <c r="H180" s="69"/>
      <c r="I180" s="1"/>
      <c r="J180" s="3"/>
      <c r="K180" s="3"/>
      <c r="L180" s="3"/>
      <c r="M180" s="3"/>
      <c r="N180" s="3"/>
      <c r="O180" s="3"/>
      <c r="P180" s="3"/>
      <c r="Q180" s="3"/>
      <c r="R180" s="3"/>
      <c r="S180" s="3"/>
      <c r="T180" s="3"/>
      <c r="U180" s="3"/>
      <c r="V180" s="3"/>
      <c r="W180" s="3"/>
      <c r="X180" s="3"/>
      <c r="Y180" s="3"/>
      <c r="Z180" s="3"/>
    </row>
    <row r="181" ht="15.75" customHeight="1">
      <c r="A181" s="68"/>
      <c r="B181" s="68"/>
      <c r="C181" s="68"/>
      <c r="D181" s="68"/>
      <c r="E181" s="69"/>
      <c r="F181" s="69"/>
      <c r="G181" s="69"/>
      <c r="H181" s="69"/>
      <c r="I181" s="1"/>
      <c r="J181" s="3"/>
      <c r="K181" s="3"/>
      <c r="L181" s="3"/>
      <c r="M181" s="3"/>
      <c r="N181" s="3"/>
      <c r="O181" s="3"/>
      <c r="P181" s="3"/>
      <c r="Q181" s="3"/>
      <c r="R181" s="3"/>
      <c r="S181" s="3"/>
      <c r="T181" s="3"/>
      <c r="U181" s="3"/>
      <c r="V181" s="3"/>
      <c r="W181" s="3"/>
      <c r="X181" s="3"/>
      <c r="Y181" s="3"/>
      <c r="Z181" s="3"/>
    </row>
    <row r="182" ht="15.75" customHeight="1">
      <c r="A182" s="68"/>
      <c r="B182" s="68"/>
      <c r="C182" s="68"/>
      <c r="D182" s="68"/>
      <c r="E182" s="69"/>
      <c r="F182" s="69"/>
      <c r="G182" s="69"/>
      <c r="H182" s="69"/>
      <c r="I182" s="1"/>
      <c r="J182" s="3"/>
      <c r="K182" s="3"/>
      <c r="L182" s="3"/>
      <c r="M182" s="3"/>
      <c r="N182" s="3"/>
      <c r="O182" s="3"/>
      <c r="P182" s="3"/>
      <c r="Q182" s="3"/>
      <c r="R182" s="3"/>
      <c r="S182" s="3"/>
      <c r="T182" s="3"/>
      <c r="U182" s="3"/>
      <c r="V182" s="3"/>
      <c r="W182" s="3"/>
      <c r="X182" s="3"/>
      <c r="Y182" s="3"/>
      <c r="Z182" s="3"/>
    </row>
    <row r="183" ht="15.75" customHeight="1">
      <c r="A183" s="68"/>
      <c r="B183" s="68"/>
      <c r="C183" s="68"/>
      <c r="D183" s="68"/>
      <c r="E183" s="69"/>
      <c r="F183" s="69"/>
      <c r="G183" s="69"/>
      <c r="H183" s="69"/>
      <c r="I183" s="1"/>
      <c r="J183" s="3"/>
      <c r="K183" s="3"/>
      <c r="L183" s="3"/>
      <c r="M183" s="3"/>
      <c r="N183" s="3"/>
      <c r="O183" s="3"/>
      <c r="P183" s="3"/>
      <c r="Q183" s="3"/>
      <c r="R183" s="3"/>
      <c r="S183" s="3"/>
      <c r="T183" s="3"/>
      <c r="U183" s="3"/>
      <c r="V183" s="3"/>
      <c r="W183" s="3"/>
      <c r="X183" s="3"/>
      <c r="Y183" s="3"/>
      <c r="Z183" s="3"/>
    </row>
    <row r="184" ht="15.75" customHeight="1">
      <c r="A184" s="68"/>
      <c r="B184" s="68"/>
      <c r="C184" s="68"/>
      <c r="D184" s="68"/>
      <c r="E184" s="69"/>
      <c r="F184" s="69"/>
      <c r="G184" s="69"/>
      <c r="H184" s="69"/>
      <c r="I184" s="1"/>
      <c r="J184" s="3"/>
      <c r="K184" s="3"/>
      <c r="L184" s="3"/>
      <c r="M184" s="3"/>
      <c r="N184" s="3"/>
      <c r="O184" s="3"/>
      <c r="P184" s="3"/>
      <c r="Q184" s="3"/>
      <c r="R184" s="3"/>
      <c r="S184" s="3"/>
      <c r="T184" s="3"/>
      <c r="U184" s="3"/>
      <c r="V184" s="3"/>
      <c r="W184" s="3"/>
      <c r="X184" s="3"/>
      <c r="Y184" s="3"/>
      <c r="Z184" s="3"/>
    </row>
    <row r="185" ht="15.75" customHeight="1">
      <c r="A185" s="68"/>
      <c r="B185" s="68"/>
      <c r="C185" s="68"/>
      <c r="D185" s="68"/>
      <c r="E185" s="69"/>
      <c r="F185" s="69"/>
      <c r="G185" s="69"/>
      <c r="H185" s="69"/>
      <c r="I185" s="1"/>
      <c r="J185" s="3"/>
      <c r="K185" s="3"/>
      <c r="L185" s="3"/>
      <c r="M185" s="3"/>
      <c r="N185" s="3"/>
      <c r="O185" s="3"/>
      <c r="P185" s="3"/>
      <c r="Q185" s="3"/>
      <c r="R185" s="3"/>
      <c r="S185" s="3"/>
      <c r="T185" s="3"/>
      <c r="U185" s="3"/>
      <c r="V185" s="3"/>
      <c r="W185" s="3"/>
      <c r="X185" s="3"/>
      <c r="Y185" s="3"/>
      <c r="Z185" s="3"/>
    </row>
    <row r="186" ht="15.75" customHeight="1">
      <c r="A186" s="68"/>
      <c r="B186" s="68"/>
      <c r="C186" s="68"/>
      <c r="D186" s="68"/>
      <c r="E186" s="69"/>
      <c r="F186" s="69"/>
      <c r="G186" s="69"/>
      <c r="H186" s="69"/>
      <c r="I186" s="1"/>
      <c r="J186" s="3"/>
      <c r="K186" s="3"/>
      <c r="L186" s="3"/>
      <c r="M186" s="3"/>
      <c r="N186" s="3"/>
      <c r="O186" s="3"/>
      <c r="P186" s="3"/>
      <c r="Q186" s="3"/>
      <c r="R186" s="3"/>
      <c r="S186" s="3"/>
      <c r="T186" s="3"/>
      <c r="U186" s="3"/>
      <c r="V186" s="3"/>
      <c r="W186" s="3"/>
      <c r="X186" s="3"/>
      <c r="Y186" s="3"/>
      <c r="Z186" s="3"/>
    </row>
    <row r="187" ht="15.75" customHeight="1">
      <c r="A187" s="68"/>
      <c r="B187" s="68"/>
      <c r="C187" s="68"/>
      <c r="D187" s="68"/>
      <c r="E187" s="69"/>
      <c r="F187" s="69"/>
      <c r="G187" s="69"/>
      <c r="H187" s="69"/>
      <c r="I187" s="1"/>
      <c r="J187" s="3"/>
      <c r="K187" s="3"/>
      <c r="L187" s="3"/>
      <c r="M187" s="3"/>
      <c r="N187" s="3"/>
      <c r="O187" s="3"/>
      <c r="P187" s="3"/>
      <c r="Q187" s="3"/>
      <c r="R187" s="3"/>
      <c r="S187" s="3"/>
      <c r="T187" s="3"/>
      <c r="U187" s="3"/>
      <c r="V187" s="3"/>
      <c r="W187" s="3"/>
      <c r="X187" s="3"/>
      <c r="Y187" s="3"/>
      <c r="Z187" s="3"/>
    </row>
    <row r="188" ht="15.75" customHeight="1">
      <c r="A188" s="68"/>
      <c r="B188" s="68"/>
      <c r="C188" s="68"/>
      <c r="D188" s="68"/>
      <c r="E188" s="69"/>
      <c r="F188" s="69"/>
      <c r="G188" s="69"/>
      <c r="H188" s="69"/>
      <c r="I188" s="1"/>
      <c r="J188" s="3"/>
      <c r="K188" s="3"/>
      <c r="L188" s="3"/>
      <c r="M188" s="3"/>
      <c r="N188" s="3"/>
      <c r="O188" s="3"/>
      <c r="P188" s="3"/>
      <c r="Q188" s="3"/>
      <c r="R188" s="3"/>
      <c r="S188" s="3"/>
      <c r="T188" s="3"/>
      <c r="U188" s="3"/>
      <c r="V188" s="3"/>
      <c r="W188" s="3"/>
      <c r="X188" s="3"/>
      <c r="Y188" s="3"/>
      <c r="Z188" s="3"/>
    </row>
    <row r="189" ht="15.75" customHeight="1">
      <c r="A189" s="68"/>
      <c r="B189" s="68"/>
      <c r="C189" s="68"/>
      <c r="D189" s="68"/>
      <c r="E189" s="69"/>
      <c r="F189" s="69"/>
      <c r="G189" s="69"/>
      <c r="H189" s="69"/>
      <c r="I189" s="1"/>
      <c r="J189" s="3"/>
      <c r="K189" s="3"/>
      <c r="L189" s="3"/>
      <c r="M189" s="3"/>
      <c r="N189" s="3"/>
      <c r="O189" s="3"/>
      <c r="P189" s="3"/>
      <c r="Q189" s="3"/>
      <c r="R189" s="3"/>
      <c r="S189" s="3"/>
      <c r="T189" s="3"/>
      <c r="U189" s="3"/>
      <c r="V189" s="3"/>
      <c r="W189" s="3"/>
      <c r="X189" s="3"/>
      <c r="Y189" s="3"/>
      <c r="Z189" s="3"/>
    </row>
    <row r="190" ht="15.75" customHeight="1">
      <c r="A190" s="68"/>
      <c r="B190" s="68"/>
      <c r="C190" s="68"/>
      <c r="D190" s="68"/>
      <c r="E190" s="69"/>
      <c r="F190" s="69"/>
      <c r="G190" s="69"/>
      <c r="H190" s="69"/>
      <c r="I190" s="1"/>
      <c r="J190" s="3"/>
      <c r="K190" s="3"/>
      <c r="L190" s="3"/>
      <c r="M190" s="3"/>
      <c r="N190" s="3"/>
      <c r="O190" s="3"/>
      <c r="P190" s="3"/>
      <c r="Q190" s="3"/>
      <c r="R190" s="3"/>
      <c r="S190" s="3"/>
      <c r="T190" s="3"/>
      <c r="U190" s="3"/>
      <c r="V190" s="3"/>
      <c r="W190" s="3"/>
      <c r="X190" s="3"/>
      <c r="Y190" s="3"/>
      <c r="Z190" s="3"/>
    </row>
    <row r="191" ht="15.75" customHeight="1">
      <c r="A191" s="68"/>
      <c r="B191" s="68"/>
      <c r="C191" s="68"/>
      <c r="D191" s="68"/>
      <c r="E191" s="69"/>
      <c r="F191" s="69"/>
      <c r="G191" s="69"/>
      <c r="H191" s="69"/>
      <c r="I191" s="1"/>
      <c r="J191" s="3"/>
      <c r="K191" s="3"/>
      <c r="L191" s="3"/>
      <c r="M191" s="3"/>
      <c r="N191" s="3"/>
      <c r="O191" s="3"/>
      <c r="P191" s="3"/>
      <c r="Q191" s="3"/>
      <c r="R191" s="3"/>
      <c r="S191" s="3"/>
      <c r="T191" s="3"/>
      <c r="U191" s="3"/>
      <c r="V191" s="3"/>
      <c r="W191" s="3"/>
      <c r="X191" s="3"/>
      <c r="Y191" s="3"/>
      <c r="Z191" s="3"/>
    </row>
    <row r="192" ht="15.75" customHeight="1">
      <c r="A192" s="68"/>
      <c r="B192" s="68"/>
      <c r="C192" s="68"/>
      <c r="D192" s="68"/>
      <c r="E192" s="69"/>
      <c r="F192" s="69"/>
      <c r="G192" s="69"/>
      <c r="H192" s="69"/>
      <c r="I192" s="1"/>
      <c r="J192" s="3"/>
      <c r="K192" s="3"/>
      <c r="L192" s="3"/>
      <c r="M192" s="3"/>
      <c r="N192" s="3"/>
      <c r="O192" s="3"/>
      <c r="P192" s="3"/>
      <c r="Q192" s="3"/>
      <c r="R192" s="3"/>
      <c r="S192" s="3"/>
      <c r="T192" s="3"/>
      <c r="U192" s="3"/>
      <c r="V192" s="3"/>
      <c r="W192" s="3"/>
      <c r="X192" s="3"/>
      <c r="Y192" s="3"/>
      <c r="Z192" s="3"/>
    </row>
    <row r="193" ht="15.75" customHeight="1">
      <c r="A193" s="68"/>
      <c r="B193" s="68"/>
      <c r="C193" s="68"/>
      <c r="D193" s="68"/>
      <c r="E193" s="69"/>
      <c r="F193" s="69"/>
      <c r="G193" s="69"/>
      <c r="H193" s="69"/>
      <c r="I193" s="1"/>
      <c r="J193" s="3"/>
      <c r="K193" s="3"/>
      <c r="L193" s="3"/>
      <c r="M193" s="3"/>
      <c r="N193" s="3"/>
      <c r="O193" s="3"/>
      <c r="P193" s="3"/>
      <c r="Q193" s="3"/>
      <c r="R193" s="3"/>
      <c r="S193" s="3"/>
      <c r="T193" s="3"/>
      <c r="U193" s="3"/>
      <c r="V193" s="3"/>
      <c r="W193" s="3"/>
      <c r="X193" s="3"/>
      <c r="Y193" s="3"/>
      <c r="Z193" s="3"/>
    </row>
    <row r="194" ht="15.75" customHeight="1">
      <c r="A194" s="68"/>
      <c r="B194" s="68"/>
      <c r="C194" s="68"/>
      <c r="D194" s="68"/>
      <c r="E194" s="69"/>
      <c r="F194" s="69"/>
      <c r="G194" s="69"/>
      <c r="H194" s="69"/>
      <c r="I194" s="1"/>
      <c r="J194" s="3"/>
      <c r="K194" s="3"/>
      <c r="L194" s="3"/>
      <c r="M194" s="3"/>
      <c r="N194" s="3"/>
      <c r="O194" s="3"/>
      <c r="P194" s="3"/>
      <c r="Q194" s="3"/>
      <c r="R194" s="3"/>
      <c r="S194" s="3"/>
      <c r="T194" s="3"/>
      <c r="U194" s="3"/>
      <c r="V194" s="3"/>
      <c r="W194" s="3"/>
      <c r="X194" s="3"/>
      <c r="Y194" s="3"/>
      <c r="Z194" s="3"/>
    </row>
    <row r="195" ht="15.75" customHeight="1">
      <c r="A195" s="68"/>
      <c r="B195" s="68"/>
      <c r="C195" s="68"/>
      <c r="D195" s="68"/>
      <c r="E195" s="69"/>
      <c r="F195" s="69"/>
      <c r="G195" s="69"/>
      <c r="H195" s="69"/>
      <c r="I195" s="1"/>
      <c r="J195" s="3"/>
      <c r="K195" s="3"/>
      <c r="L195" s="3"/>
      <c r="M195" s="3"/>
      <c r="N195" s="3"/>
      <c r="O195" s="3"/>
      <c r="P195" s="3"/>
      <c r="Q195" s="3"/>
      <c r="R195" s="3"/>
      <c r="S195" s="3"/>
      <c r="T195" s="3"/>
      <c r="U195" s="3"/>
      <c r="V195" s="3"/>
      <c r="W195" s="3"/>
      <c r="X195" s="3"/>
      <c r="Y195" s="3"/>
      <c r="Z195" s="3"/>
    </row>
    <row r="196" ht="15.75" customHeight="1">
      <c r="A196" s="68"/>
      <c r="B196" s="68"/>
      <c r="C196" s="68"/>
      <c r="D196" s="68"/>
      <c r="E196" s="69"/>
      <c r="F196" s="69"/>
      <c r="G196" s="69"/>
      <c r="H196" s="69"/>
      <c r="I196" s="1"/>
      <c r="J196" s="3"/>
      <c r="K196" s="3"/>
      <c r="L196" s="3"/>
      <c r="M196" s="3"/>
      <c r="N196" s="3"/>
      <c r="O196" s="3"/>
      <c r="P196" s="3"/>
      <c r="Q196" s="3"/>
      <c r="R196" s="3"/>
      <c r="S196" s="3"/>
      <c r="T196" s="3"/>
      <c r="U196" s="3"/>
      <c r="V196" s="3"/>
      <c r="W196" s="3"/>
      <c r="X196" s="3"/>
      <c r="Y196" s="3"/>
      <c r="Z196" s="3"/>
    </row>
    <row r="197" ht="15.75" customHeight="1">
      <c r="A197" s="68"/>
      <c r="B197" s="68"/>
      <c r="C197" s="68"/>
      <c r="D197" s="68"/>
      <c r="E197" s="69"/>
      <c r="F197" s="69"/>
      <c r="G197" s="69"/>
      <c r="H197" s="69"/>
      <c r="I197" s="1"/>
      <c r="J197" s="3"/>
      <c r="K197" s="3"/>
      <c r="L197" s="3"/>
      <c r="M197" s="3"/>
      <c r="N197" s="3"/>
      <c r="O197" s="3"/>
      <c r="P197" s="3"/>
      <c r="Q197" s="3"/>
      <c r="R197" s="3"/>
      <c r="S197" s="3"/>
      <c r="T197" s="3"/>
      <c r="U197" s="3"/>
      <c r="V197" s="3"/>
      <c r="W197" s="3"/>
      <c r="X197" s="3"/>
      <c r="Y197" s="3"/>
      <c r="Z197" s="3"/>
    </row>
    <row r="198" ht="15.75" customHeight="1">
      <c r="A198" s="68"/>
      <c r="B198" s="68"/>
      <c r="C198" s="68"/>
      <c r="D198" s="68"/>
      <c r="E198" s="69"/>
      <c r="F198" s="69"/>
      <c r="G198" s="69"/>
      <c r="H198" s="69"/>
      <c r="I198" s="1"/>
      <c r="J198" s="3"/>
      <c r="K198" s="3"/>
      <c r="L198" s="3"/>
      <c r="M198" s="3"/>
      <c r="N198" s="3"/>
      <c r="O198" s="3"/>
      <c r="P198" s="3"/>
      <c r="Q198" s="3"/>
      <c r="R198" s="3"/>
      <c r="S198" s="3"/>
      <c r="T198" s="3"/>
      <c r="U198" s="3"/>
      <c r="V198" s="3"/>
      <c r="W198" s="3"/>
      <c r="X198" s="3"/>
      <c r="Y198" s="3"/>
      <c r="Z198" s="3"/>
    </row>
    <row r="199" ht="15.75" customHeight="1">
      <c r="A199" s="68"/>
      <c r="B199" s="68"/>
      <c r="C199" s="68"/>
      <c r="D199" s="68"/>
      <c r="E199" s="69"/>
      <c r="F199" s="69"/>
      <c r="G199" s="69"/>
      <c r="H199" s="69"/>
      <c r="I199" s="1"/>
      <c r="J199" s="3"/>
      <c r="K199" s="3"/>
      <c r="L199" s="3"/>
      <c r="M199" s="3"/>
      <c r="N199" s="3"/>
      <c r="O199" s="3"/>
      <c r="P199" s="3"/>
      <c r="Q199" s="3"/>
      <c r="R199" s="3"/>
      <c r="S199" s="3"/>
      <c r="T199" s="3"/>
      <c r="U199" s="3"/>
      <c r="V199" s="3"/>
      <c r="W199" s="3"/>
      <c r="X199" s="3"/>
      <c r="Y199" s="3"/>
      <c r="Z199" s="3"/>
    </row>
    <row r="200" ht="15.75" customHeight="1">
      <c r="A200" s="68"/>
      <c r="B200" s="68"/>
      <c r="C200" s="68"/>
      <c r="D200" s="68"/>
      <c r="E200" s="69"/>
      <c r="F200" s="69"/>
      <c r="G200" s="69"/>
      <c r="H200" s="69"/>
      <c r="I200" s="1"/>
      <c r="J200" s="3"/>
      <c r="K200" s="3"/>
      <c r="L200" s="3"/>
      <c r="M200" s="3"/>
      <c r="N200" s="3"/>
      <c r="O200" s="3"/>
      <c r="P200" s="3"/>
      <c r="Q200" s="3"/>
      <c r="R200" s="3"/>
      <c r="S200" s="3"/>
      <c r="T200" s="3"/>
      <c r="U200" s="3"/>
      <c r="V200" s="3"/>
      <c r="W200" s="3"/>
      <c r="X200" s="3"/>
      <c r="Y200" s="3"/>
      <c r="Z200" s="3"/>
    </row>
    <row r="201" ht="15.75" customHeight="1">
      <c r="A201" s="68"/>
      <c r="B201" s="68"/>
      <c r="C201" s="68"/>
      <c r="D201" s="68"/>
      <c r="E201" s="69"/>
      <c r="F201" s="69"/>
      <c r="G201" s="69"/>
      <c r="H201" s="69"/>
      <c r="I201" s="1"/>
      <c r="J201" s="3"/>
      <c r="K201" s="3"/>
      <c r="L201" s="3"/>
      <c r="M201" s="3"/>
      <c r="N201" s="3"/>
      <c r="O201" s="3"/>
      <c r="P201" s="3"/>
      <c r="Q201" s="3"/>
      <c r="R201" s="3"/>
      <c r="S201" s="3"/>
      <c r="T201" s="3"/>
      <c r="U201" s="3"/>
      <c r="V201" s="3"/>
      <c r="W201" s="3"/>
      <c r="X201" s="3"/>
      <c r="Y201" s="3"/>
      <c r="Z201" s="3"/>
    </row>
    <row r="202" ht="15.75" customHeight="1">
      <c r="A202" s="68"/>
      <c r="B202" s="68"/>
      <c r="C202" s="68"/>
      <c r="D202" s="68"/>
      <c r="E202" s="69"/>
      <c r="F202" s="69"/>
      <c r="G202" s="69"/>
      <c r="H202" s="69"/>
      <c r="I202" s="1"/>
      <c r="J202" s="3"/>
      <c r="K202" s="3"/>
      <c r="L202" s="3"/>
      <c r="M202" s="3"/>
      <c r="N202" s="3"/>
      <c r="O202" s="3"/>
      <c r="P202" s="3"/>
      <c r="Q202" s="3"/>
      <c r="R202" s="3"/>
      <c r="S202" s="3"/>
      <c r="T202" s="3"/>
      <c r="U202" s="3"/>
      <c r="V202" s="3"/>
      <c r="W202" s="3"/>
      <c r="X202" s="3"/>
      <c r="Y202" s="3"/>
      <c r="Z202" s="3"/>
    </row>
    <row r="203" ht="15.75" customHeight="1">
      <c r="A203" s="68"/>
      <c r="B203" s="68"/>
      <c r="C203" s="68"/>
      <c r="D203" s="68"/>
      <c r="E203" s="69"/>
      <c r="F203" s="69"/>
      <c r="G203" s="69"/>
      <c r="H203" s="69"/>
      <c r="I203" s="1"/>
      <c r="J203" s="3"/>
      <c r="K203" s="3"/>
      <c r="L203" s="3"/>
      <c r="M203" s="3"/>
      <c r="N203" s="3"/>
      <c r="O203" s="3"/>
      <c r="P203" s="3"/>
      <c r="Q203" s="3"/>
      <c r="R203" s="3"/>
      <c r="S203" s="3"/>
      <c r="T203" s="3"/>
      <c r="U203" s="3"/>
      <c r="V203" s="3"/>
      <c r="W203" s="3"/>
      <c r="X203" s="3"/>
      <c r="Y203" s="3"/>
      <c r="Z203" s="3"/>
    </row>
    <row r="204" ht="15.75" customHeight="1">
      <c r="A204" s="68"/>
      <c r="B204" s="68"/>
      <c r="C204" s="68"/>
      <c r="D204" s="68"/>
      <c r="E204" s="69"/>
      <c r="F204" s="69"/>
      <c r="G204" s="69"/>
      <c r="H204" s="69"/>
      <c r="I204" s="1"/>
      <c r="J204" s="3"/>
      <c r="K204" s="3"/>
      <c r="L204" s="3"/>
      <c r="M204" s="3"/>
      <c r="N204" s="3"/>
      <c r="O204" s="3"/>
      <c r="P204" s="3"/>
      <c r="Q204" s="3"/>
      <c r="R204" s="3"/>
      <c r="S204" s="3"/>
      <c r="T204" s="3"/>
      <c r="U204" s="3"/>
      <c r="V204" s="3"/>
      <c r="W204" s="3"/>
      <c r="X204" s="3"/>
      <c r="Y204" s="3"/>
      <c r="Z204" s="3"/>
    </row>
    <row r="205" ht="15.75" customHeight="1">
      <c r="A205" s="68"/>
      <c r="B205" s="68"/>
      <c r="C205" s="68"/>
      <c r="D205" s="68"/>
      <c r="E205" s="69"/>
      <c r="F205" s="69"/>
      <c r="G205" s="69"/>
      <c r="H205" s="69"/>
      <c r="I205" s="1"/>
      <c r="J205" s="3"/>
      <c r="K205" s="3"/>
      <c r="L205" s="3"/>
      <c r="M205" s="3"/>
      <c r="N205" s="3"/>
      <c r="O205" s="3"/>
      <c r="P205" s="3"/>
      <c r="Q205" s="3"/>
      <c r="R205" s="3"/>
      <c r="S205" s="3"/>
      <c r="T205" s="3"/>
      <c r="U205" s="3"/>
      <c r="V205" s="3"/>
      <c r="W205" s="3"/>
      <c r="X205" s="3"/>
      <c r="Y205" s="3"/>
      <c r="Z205" s="3"/>
    </row>
    <row r="206" ht="15.75" customHeight="1">
      <c r="A206" s="68"/>
      <c r="B206" s="68"/>
      <c r="C206" s="68"/>
      <c r="D206" s="68"/>
      <c r="E206" s="69"/>
      <c r="F206" s="69"/>
      <c r="G206" s="69"/>
      <c r="H206" s="69"/>
      <c r="I206" s="1"/>
      <c r="J206" s="3"/>
      <c r="K206" s="3"/>
      <c r="L206" s="3"/>
      <c r="M206" s="3"/>
      <c r="N206" s="3"/>
      <c r="O206" s="3"/>
      <c r="P206" s="3"/>
      <c r="Q206" s="3"/>
      <c r="R206" s="3"/>
      <c r="S206" s="3"/>
      <c r="T206" s="3"/>
      <c r="U206" s="3"/>
      <c r="V206" s="3"/>
      <c r="W206" s="3"/>
      <c r="X206" s="3"/>
      <c r="Y206" s="3"/>
      <c r="Z206" s="3"/>
    </row>
    <row r="207" ht="15.75" customHeight="1">
      <c r="A207" s="68"/>
      <c r="B207" s="68"/>
      <c r="C207" s="68"/>
      <c r="D207" s="68"/>
      <c r="E207" s="69"/>
      <c r="F207" s="69"/>
      <c r="G207" s="69"/>
      <c r="H207" s="69"/>
      <c r="I207" s="1"/>
      <c r="J207" s="3"/>
      <c r="K207" s="3"/>
      <c r="L207" s="3"/>
      <c r="M207" s="3"/>
      <c r="N207" s="3"/>
      <c r="O207" s="3"/>
      <c r="P207" s="3"/>
      <c r="Q207" s="3"/>
      <c r="R207" s="3"/>
      <c r="S207" s="3"/>
      <c r="T207" s="3"/>
      <c r="U207" s="3"/>
      <c r="V207" s="3"/>
      <c r="W207" s="3"/>
      <c r="X207" s="3"/>
      <c r="Y207" s="3"/>
      <c r="Z207" s="3"/>
    </row>
    <row r="208" ht="15.75" customHeight="1">
      <c r="A208" s="68"/>
      <c r="B208" s="68"/>
      <c r="C208" s="68"/>
      <c r="D208" s="68"/>
      <c r="E208" s="69"/>
      <c r="F208" s="69"/>
      <c r="G208" s="69"/>
      <c r="H208" s="69"/>
      <c r="I208" s="1"/>
      <c r="J208" s="3"/>
      <c r="K208" s="3"/>
      <c r="L208" s="3"/>
      <c r="M208" s="3"/>
      <c r="N208" s="3"/>
      <c r="O208" s="3"/>
      <c r="P208" s="3"/>
      <c r="Q208" s="3"/>
      <c r="R208" s="3"/>
      <c r="S208" s="3"/>
      <c r="T208" s="3"/>
      <c r="U208" s="3"/>
      <c r="V208" s="3"/>
      <c r="W208" s="3"/>
      <c r="X208" s="3"/>
      <c r="Y208" s="3"/>
      <c r="Z208" s="3"/>
    </row>
    <row r="209" ht="15.75" customHeight="1">
      <c r="A209" s="68"/>
      <c r="B209" s="68"/>
      <c r="C209" s="68"/>
      <c r="D209" s="68"/>
      <c r="E209" s="69"/>
      <c r="F209" s="69"/>
      <c r="G209" s="69"/>
      <c r="H209" s="69"/>
      <c r="I209" s="1"/>
      <c r="J209" s="3"/>
      <c r="K209" s="3"/>
      <c r="L209" s="3"/>
      <c r="M209" s="3"/>
      <c r="N209" s="3"/>
      <c r="O209" s="3"/>
      <c r="P209" s="3"/>
      <c r="Q209" s="3"/>
      <c r="R209" s="3"/>
      <c r="S209" s="3"/>
      <c r="T209" s="3"/>
      <c r="U209" s="3"/>
      <c r="V209" s="3"/>
      <c r="W209" s="3"/>
      <c r="X209" s="3"/>
      <c r="Y209" s="3"/>
      <c r="Z209" s="3"/>
    </row>
    <row r="210" ht="15.75" customHeight="1">
      <c r="A210" s="68"/>
      <c r="B210" s="68"/>
      <c r="C210" s="68"/>
      <c r="D210" s="68"/>
      <c r="E210" s="69"/>
      <c r="F210" s="69"/>
      <c r="G210" s="69"/>
      <c r="H210" s="69"/>
      <c r="I210" s="1"/>
      <c r="J210" s="3"/>
      <c r="K210" s="3"/>
      <c r="L210" s="3"/>
      <c r="M210" s="3"/>
      <c r="N210" s="3"/>
      <c r="O210" s="3"/>
      <c r="P210" s="3"/>
      <c r="Q210" s="3"/>
      <c r="R210" s="3"/>
      <c r="S210" s="3"/>
      <c r="T210" s="3"/>
      <c r="U210" s="3"/>
      <c r="V210" s="3"/>
      <c r="W210" s="3"/>
      <c r="X210" s="3"/>
      <c r="Y210" s="3"/>
      <c r="Z210" s="3"/>
    </row>
    <row r="211" ht="15.75" customHeight="1">
      <c r="A211" s="68"/>
      <c r="B211" s="68"/>
      <c r="C211" s="68"/>
      <c r="D211" s="68"/>
      <c r="E211" s="69"/>
      <c r="F211" s="69"/>
      <c r="G211" s="69"/>
      <c r="H211" s="69"/>
      <c r="I211" s="1"/>
      <c r="J211" s="3"/>
      <c r="K211" s="3"/>
      <c r="L211" s="3"/>
      <c r="M211" s="3"/>
      <c r="N211" s="3"/>
      <c r="O211" s="3"/>
      <c r="P211" s="3"/>
      <c r="Q211" s="3"/>
      <c r="R211" s="3"/>
      <c r="S211" s="3"/>
      <c r="T211" s="3"/>
      <c r="U211" s="3"/>
      <c r="V211" s="3"/>
      <c r="W211" s="3"/>
      <c r="X211" s="3"/>
      <c r="Y211" s="3"/>
      <c r="Z211" s="3"/>
    </row>
    <row r="212" ht="15.75" customHeight="1">
      <c r="A212" s="68"/>
      <c r="B212" s="68"/>
      <c r="C212" s="68"/>
      <c r="D212" s="68"/>
      <c r="E212" s="69"/>
      <c r="F212" s="69"/>
      <c r="G212" s="69"/>
      <c r="H212" s="69"/>
      <c r="I212" s="1"/>
      <c r="J212" s="3"/>
      <c r="K212" s="3"/>
      <c r="L212" s="3"/>
      <c r="M212" s="3"/>
      <c r="N212" s="3"/>
      <c r="O212" s="3"/>
      <c r="P212" s="3"/>
      <c r="Q212" s="3"/>
      <c r="R212" s="3"/>
      <c r="S212" s="3"/>
      <c r="T212" s="3"/>
      <c r="U212" s="3"/>
      <c r="V212" s="3"/>
      <c r="W212" s="3"/>
      <c r="X212" s="3"/>
      <c r="Y212" s="3"/>
      <c r="Z212" s="3"/>
    </row>
    <row r="213" ht="15.75" customHeight="1">
      <c r="A213" s="68"/>
      <c r="B213" s="68"/>
      <c r="C213" s="68"/>
      <c r="D213" s="68"/>
      <c r="E213" s="69"/>
      <c r="F213" s="69"/>
      <c r="G213" s="69"/>
      <c r="H213" s="69"/>
      <c r="I213" s="1"/>
      <c r="J213" s="3"/>
      <c r="K213" s="3"/>
      <c r="L213" s="3"/>
      <c r="M213" s="3"/>
      <c r="N213" s="3"/>
      <c r="O213" s="3"/>
      <c r="P213" s="3"/>
      <c r="Q213" s="3"/>
      <c r="R213" s="3"/>
      <c r="S213" s="3"/>
      <c r="T213" s="3"/>
      <c r="U213" s="3"/>
      <c r="V213" s="3"/>
      <c r="W213" s="3"/>
      <c r="X213" s="3"/>
      <c r="Y213" s="3"/>
      <c r="Z213" s="3"/>
    </row>
    <row r="214" ht="15.75" customHeight="1">
      <c r="A214" s="68"/>
      <c r="B214" s="68"/>
      <c r="C214" s="68"/>
      <c r="D214" s="68"/>
      <c r="E214" s="69"/>
      <c r="F214" s="69"/>
      <c r="G214" s="69"/>
      <c r="H214" s="69"/>
      <c r="I214" s="1"/>
      <c r="J214" s="3"/>
      <c r="K214" s="3"/>
      <c r="L214" s="3"/>
      <c r="M214" s="3"/>
      <c r="N214" s="3"/>
      <c r="O214" s="3"/>
      <c r="P214" s="3"/>
      <c r="Q214" s="3"/>
      <c r="R214" s="3"/>
      <c r="S214" s="3"/>
      <c r="T214" s="3"/>
      <c r="U214" s="3"/>
      <c r="V214" s="3"/>
      <c r="W214" s="3"/>
      <c r="X214" s="3"/>
      <c r="Y214" s="3"/>
      <c r="Z214" s="3"/>
    </row>
    <row r="215" ht="15.75" customHeight="1">
      <c r="A215" s="68"/>
      <c r="B215" s="68"/>
      <c r="C215" s="68"/>
      <c r="D215" s="68"/>
      <c r="E215" s="69"/>
      <c r="F215" s="69"/>
      <c r="G215" s="69"/>
      <c r="H215" s="69"/>
      <c r="I215" s="1"/>
      <c r="J215" s="3"/>
      <c r="K215" s="3"/>
      <c r="L215" s="3"/>
      <c r="M215" s="3"/>
      <c r="N215" s="3"/>
      <c r="O215" s="3"/>
      <c r="P215" s="3"/>
      <c r="Q215" s="3"/>
      <c r="R215" s="3"/>
      <c r="S215" s="3"/>
      <c r="T215" s="3"/>
      <c r="U215" s="3"/>
      <c r="V215" s="3"/>
      <c r="W215" s="3"/>
      <c r="X215" s="3"/>
      <c r="Y215" s="3"/>
      <c r="Z215" s="3"/>
    </row>
    <row r="216" ht="15.75" customHeight="1">
      <c r="A216" s="68"/>
      <c r="B216" s="68"/>
      <c r="C216" s="68"/>
      <c r="D216" s="68"/>
      <c r="E216" s="69"/>
      <c r="F216" s="69"/>
      <c r="G216" s="69"/>
      <c r="H216" s="69"/>
      <c r="I216" s="1"/>
      <c r="J216" s="3"/>
      <c r="K216" s="3"/>
      <c r="L216" s="3"/>
      <c r="M216" s="3"/>
      <c r="N216" s="3"/>
      <c r="O216" s="3"/>
      <c r="P216" s="3"/>
      <c r="Q216" s="3"/>
      <c r="R216" s="3"/>
      <c r="S216" s="3"/>
      <c r="T216" s="3"/>
      <c r="U216" s="3"/>
      <c r="V216" s="3"/>
      <c r="W216" s="3"/>
      <c r="X216" s="3"/>
      <c r="Y216" s="3"/>
      <c r="Z216" s="3"/>
    </row>
    <row r="217" ht="15.75" customHeight="1">
      <c r="A217" s="68"/>
      <c r="B217" s="68"/>
      <c r="C217" s="68"/>
      <c r="D217" s="68"/>
      <c r="E217" s="69"/>
      <c r="F217" s="69"/>
      <c r="G217" s="69"/>
      <c r="H217" s="69"/>
      <c r="I217" s="1"/>
      <c r="J217" s="3"/>
      <c r="K217" s="3"/>
      <c r="L217" s="3"/>
      <c r="M217" s="3"/>
      <c r="N217" s="3"/>
      <c r="O217" s="3"/>
      <c r="P217" s="3"/>
      <c r="Q217" s="3"/>
      <c r="R217" s="3"/>
      <c r="S217" s="3"/>
      <c r="T217" s="3"/>
      <c r="U217" s="3"/>
      <c r="V217" s="3"/>
      <c r="W217" s="3"/>
      <c r="X217" s="3"/>
      <c r="Y217" s="3"/>
      <c r="Z217" s="3"/>
    </row>
    <row r="218" ht="15.75" customHeight="1">
      <c r="A218" s="68"/>
      <c r="B218" s="68"/>
      <c r="C218" s="68"/>
      <c r="D218" s="68"/>
      <c r="E218" s="69"/>
      <c r="F218" s="69"/>
      <c r="G218" s="69"/>
      <c r="H218" s="69"/>
      <c r="I218" s="1"/>
      <c r="J218" s="3"/>
      <c r="K218" s="3"/>
      <c r="L218" s="3"/>
      <c r="M218" s="3"/>
      <c r="N218" s="3"/>
      <c r="O218" s="3"/>
      <c r="P218" s="3"/>
      <c r="Q218" s="3"/>
      <c r="R218" s="3"/>
      <c r="S218" s="3"/>
      <c r="T218" s="3"/>
      <c r="U218" s="3"/>
      <c r="V218" s="3"/>
      <c r="W218" s="3"/>
      <c r="X218" s="3"/>
      <c r="Y218" s="3"/>
      <c r="Z218" s="3"/>
    </row>
    <row r="219" ht="15.75" customHeight="1">
      <c r="A219" s="68"/>
      <c r="B219" s="68"/>
      <c r="C219" s="68"/>
      <c r="D219" s="68"/>
      <c r="E219" s="69"/>
      <c r="F219" s="69"/>
      <c r="G219" s="69"/>
      <c r="H219" s="69"/>
      <c r="I219" s="1"/>
      <c r="J219" s="3"/>
      <c r="K219" s="3"/>
      <c r="L219" s="3"/>
      <c r="M219" s="3"/>
      <c r="N219" s="3"/>
      <c r="O219" s="3"/>
      <c r="P219" s="3"/>
      <c r="Q219" s="3"/>
      <c r="R219" s="3"/>
      <c r="S219" s="3"/>
      <c r="T219" s="3"/>
      <c r="U219" s="3"/>
      <c r="V219" s="3"/>
      <c r="W219" s="3"/>
      <c r="X219" s="3"/>
      <c r="Y219" s="3"/>
      <c r="Z219" s="3"/>
    </row>
    <row r="220" ht="15.75" customHeight="1">
      <c r="A220" s="68"/>
      <c r="B220" s="68"/>
      <c r="C220" s="68"/>
      <c r="D220" s="68"/>
      <c r="E220" s="69"/>
      <c r="F220" s="69"/>
      <c r="G220" s="69"/>
      <c r="H220" s="69"/>
      <c r="I220" s="1"/>
      <c r="J220" s="3"/>
      <c r="K220" s="3"/>
      <c r="L220" s="3"/>
      <c r="M220" s="3"/>
      <c r="N220" s="3"/>
      <c r="O220" s="3"/>
      <c r="P220" s="3"/>
      <c r="Q220" s="3"/>
      <c r="R220" s="3"/>
      <c r="S220" s="3"/>
      <c r="T220" s="3"/>
      <c r="U220" s="3"/>
      <c r="V220" s="3"/>
      <c r="W220" s="3"/>
      <c r="X220" s="3"/>
      <c r="Y220" s="3"/>
      <c r="Z220" s="3"/>
    </row>
    <row r="221" ht="15.75" customHeight="1">
      <c r="A221" s="68"/>
      <c r="B221" s="68"/>
      <c r="C221" s="68"/>
      <c r="D221" s="68"/>
      <c r="E221" s="69"/>
      <c r="F221" s="69"/>
      <c r="G221" s="69"/>
      <c r="H221" s="69"/>
      <c r="I221" s="1"/>
      <c r="J221" s="3"/>
      <c r="K221" s="3"/>
      <c r="L221" s="3"/>
      <c r="M221" s="3"/>
      <c r="N221" s="3"/>
      <c r="O221" s="3"/>
      <c r="P221" s="3"/>
      <c r="Q221" s="3"/>
      <c r="R221" s="3"/>
      <c r="S221" s="3"/>
      <c r="T221" s="3"/>
      <c r="U221" s="3"/>
      <c r="V221" s="3"/>
      <c r="W221" s="3"/>
      <c r="X221" s="3"/>
      <c r="Y221" s="3"/>
      <c r="Z221" s="3"/>
    </row>
    <row r="222" ht="15.75" customHeight="1">
      <c r="A222" s="68"/>
      <c r="B222" s="68"/>
      <c r="C222" s="68"/>
      <c r="D222" s="68"/>
      <c r="E222" s="69"/>
      <c r="F222" s="69"/>
      <c r="G222" s="69"/>
      <c r="H222" s="69"/>
      <c r="I222" s="1"/>
      <c r="J222" s="3"/>
      <c r="K222" s="3"/>
      <c r="L222" s="3"/>
      <c r="M222" s="3"/>
      <c r="N222" s="3"/>
      <c r="O222" s="3"/>
      <c r="P222" s="3"/>
      <c r="Q222" s="3"/>
      <c r="R222" s="3"/>
      <c r="S222" s="3"/>
      <c r="T222" s="3"/>
      <c r="U222" s="3"/>
      <c r="V222" s="3"/>
      <c r="W222" s="3"/>
      <c r="X222" s="3"/>
      <c r="Y222" s="3"/>
      <c r="Z222" s="3"/>
    </row>
    <row r="223" ht="15.75" customHeight="1">
      <c r="A223" s="68"/>
      <c r="B223" s="68"/>
      <c r="C223" s="68"/>
      <c r="D223" s="68"/>
      <c r="E223" s="69"/>
      <c r="F223" s="69"/>
      <c r="G223" s="69"/>
      <c r="H223" s="69"/>
      <c r="I223" s="1"/>
      <c r="J223" s="3"/>
      <c r="K223" s="3"/>
      <c r="L223" s="3"/>
      <c r="M223" s="3"/>
      <c r="N223" s="3"/>
      <c r="O223" s="3"/>
      <c r="P223" s="3"/>
      <c r="Q223" s="3"/>
      <c r="R223" s="3"/>
      <c r="S223" s="3"/>
      <c r="T223" s="3"/>
      <c r="U223" s="3"/>
      <c r="V223" s="3"/>
      <c r="W223" s="3"/>
      <c r="X223" s="3"/>
      <c r="Y223" s="3"/>
      <c r="Z223" s="3"/>
    </row>
    <row r="224" ht="15.75" customHeight="1">
      <c r="A224" s="68"/>
      <c r="B224" s="68"/>
      <c r="C224" s="68"/>
      <c r="D224" s="68"/>
      <c r="E224" s="69"/>
      <c r="F224" s="69"/>
      <c r="G224" s="69"/>
      <c r="H224" s="69"/>
      <c r="I224" s="1"/>
      <c r="J224" s="3"/>
      <c r="K224" s="3"/>
      <c r="L224" s="3"/>
      <c r="M224" s="3"/>
      <c r="N224" s="3"/>
      <c r="O224" s="3"/>
      <c r="P224" s="3"/>
      <c r="Q224" s="3"/>
      <c r="R224" s="3"/>
      <c r="S224" s="3"/>
      <c r="T224" s="3"/>
      <c r="U224" s="3"/>
      <c r="V224" s="3"/>
      <c r="W224" s="3"/>
      <c r="X224" s="3"/>
      <c r="Y224" s="3"/>
      <c r="Z224" s="3"/>
    </row>
    <row r="225" ht="15.75" customHeight="1">
      <c r="A225" s="68"/>
      <c r="B225" s="68"/>
      <c r="C225" s="68"/>
      <c r="D225" s="68"/>
      <c r="E225" s="69"/>
      <c r="F225" s="69"/>
      <c r="G225" s="69"/>
      <c r="H225" s="69"/>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68"/>
      <c r="B1" s="69"/>
      <c r="C1" s="69"/>
      <c r="D1" s="1"/>
      <c r="E1" s="1"/>
      <c r="F1" s="1"/>
      <c r="G1" s="1"/>
      <c r="H1" s="1"/>
      <c r="I1" s="1"/>
      <c r="J1" s="1"/>
      <c r="K1" s="1"/>
    </row>
    <row r="2" ht="18.0" customHeight="1">
      <c r="A2" s="495" t="s">
        <v>7325</v>
      </c>
      <c r="B2" s="229"/>
      <c r="C2" s="229"/>
      <c r="D2" s="229"/>
      <c r="E2" s="229"/>
      <c r="F2" s="229"/>
      <c r="G2" s="229"/>
      <c r="H2" s="229"/>
      <c r="I2" s="229"/>
      <c r="J2" s="229"/>
      <c r="K2" s="229"/>
      <c r="L2" s="229"/>
      <c r="M2" s="229"/>
      <c r="N2" s="74"/>
      <c r="O2" s="74"/>
      <c r="P2" s="74"/>
      <c r="Q2" s="74"/>
      <c r="R2" s="74"/>
      <c r="S2" s="74"/>
      <c r="T2" s="74"/>
      <c r="U2" s="74"/>
      <c r="V2" s="74"/>
      <c r="W2" s="74"/>
      <c r="X2" s="74"/>
      <c r="Y2" s="74"/>
      <c r="Z2" s="74"/>
      <c r="AA2" s="74"/>
      <c r="AB2" s="74"/>
      <c r="AC2" s="74"/>
      <c r="AD2" s="74"/>
      <c r="AE2" s="74"/>
    </row>
    <row r="3">
      <c r="A3" s="287"/>
      <c r="B3" s="287"/>
      <c r="C3" s="287"/>
      <c r="D3" s="287"/>
      <c r="E3" s="287"/>
      <c r="F3" s="287"/>
      <c r="G3" s="287"/>
      <c r="H3" s="287"/>
      <c r="I3" s="287"/>
      <c r="J3" s="287"/>
      <c r="K3" s="287"/>
      <c r="L3" s="73"/>
      <c r="M3" s="73"/>
      <c r="N3" s="74"/>
      <c r="O3" s="74"/>
      <c r="P3" s="74"/>
      <c r="Q3" s="74"/>
      <c r="R3" s="74"/>
      <c r="S3" s="74"/>
      <c r="T3" s="74"/>
      <c r="U3" s="74"/>
      <c r="V3" s="74"/>
      <c r="W3" s="74"/>
      <c r="X3" s="74"/>
      <c r="Y3" s="74"/>
      <c r="Z3" s="74"/>
      <c r="AA3" s="74"/>
      <c r="AB3" s="74"/>
      <c r="AC3" s="74"/>
      <c r="AD3" s="74"/>
      <c r="AE3" s="74"/>
    </row>
    <row r="4" ht="15.75" customHeight="1">
      <c r="A4" s="75" t="s">
        <v>7326</v>
      </c>
      <c r="B4" s="71"/>
      <c r="C4" s="71"/>
      <c r="D4" s="71"/>
      <c r="E4" s="71"/>
      <c r="F4" s="71"/>
      <c r="G4" s="71"/>
      <c r="H4" s="71"/>
      <c r="I4" s="71"/>
      <c r="J4" s="71"/>
      <c r="K4" s="71"/>
      <c r="L4" s="71"/>
      <c r="M4" s="72"/>
      <c r="N4" s="496"/>
      <c r="O4" s="496"/>
      <c r="P4" s="496"/>
      <c r="Q4" s="496"/>
      <c r="R4" s="496"/>
      <c r="S4" s="496"/>
      <c r="T4" s="496"/>
      <c r="U4" s="496"/>
      <c r="V4" s="496"/>
      <c r="W4" s="496"/>
      <c r="X4" s="496"/>
      <c r="Y4" s="496"/>
      <c r="Z4" s="496"/>
      <c r="AA4" s="496"/>
      <c r="AB4" s="496"/>
      <c r="AC4" s="496"/>
      <c r="AD4" s="496"/>
      <c r="AE4" s="496"/>
    </row>
    <row r="5" ht="27.75" customHeight="1">
      <c r="A5" s="75" t="s">
        <v>7327</v>
      </c>
      <c r="B5" s="71"/>
      <c r="C5" s="71"/>
      <c r="D5" s="71"/>
      <c r="E5" s="71"/>
      <c r="F5" s="71"/>
      <c r="G5" s="71"/>
      <c r="H5" s="71"/>
      <c r="I5" s="71"/>
      <c r="J5" s="71"/>
      <c r="K5" s="71"/>
      <c r="L5" s="71"/>
      <c r="M5" s="72"/>
      <c r="N5" s="496"/>
      <c r="O5" s="496"/>
      <c r="P5" s="496"/>
      <c r="Q5" s="496"/>
      <c r="R5" s="496"/>
      <c r="S5" s="496"/>
      <c r="T5" s="496"/>
      <c r="U5" s="496"/>
      <c r="V5" s="496"/>
      <c r="W5" s="496"/>
      <c r="X5" s="496"/>
      <c r="Y5" s="496"/>
      <c r="Z5" s="496"/>
      <c r="AA5" s="496"/>
      <c r="AB5" s="496"/>
      <c r="AC5" s="496"/>
      <c r="AD5" s="496"/>
      <c r="AE5" s="496"/>
    </row>
    <row r="6" ht="51.75" customHeight="1">
      <c r="A6" s="75" t="s">
        <v>7328</v>
      </c>
      <c r="B6" s="71"/>
      <c r="C6" s="71"/>
      <c r="D6" s="71"/>
      <c r="E6" s="71"/>
      <c r="F6" s="71"/>
      <c r="G6" s="71"/>
      <c r="H6" s="71"/>
      <c r="I6" s="71"/>
      <c r="J6" s="71"/>
      <c r="K6" s="71"/>
      <c r="L6" s="71"/>
      <c r="M6" s="72"/>
      <c r="N6" s="496"/>
      <c r="O6" s="496"/>
      <c r="P6" s="496"/>
      <c r="Q6" s="496"/>
      <c r="R6" s="496"/>
      <c r="S6" s="496"/>
      <c r="T6" s="496"/>
      <c r="U6" s="496"/>
      <c r="V6" s="496"/>
      <c r="W6" s="496"/>
      <c r="X6" s="496"/>
      <c r="Y6" s="496"/>
      <c r="Z6" s="496"/>
      <c r="AA6" s="496"/>
      <c r="AB6" s="496"/>
      <c r="AC6" s="496"/>
      <c r="AD6" s="496"/>
      <c r="AE6" s="496"/>
    </row>
    <row r="7" ht="14.25" customHeight="1">
      <c r="A7" s="75" t="s">
        <v>3524</v>
      </c>
      <c r="B7" s="71"/>
      <c r="C7" s="71"/>
      <c r="D7" s="71"/>
      <c r="E7" s="71"/>
      <c r="F7" s="71"/>
      <c r="G7" s="71"/>
      <c r="H7" s="71"/>
      <c r="I7" s="71"/>
      <c r="J7" s="71"/>
      <c r="K7" s="71"/>
      <c r="L7" s="71"/>
      <c r="M7" s="72"/>
      <c r="N7" s="496"/>
      <c r="O7" s="496"/>
      <c r="P7" s="496"/>
      <c r="Q7" s="496"/>
      <c r="R7" s="496"/>
      <c r="S7" s="496"/>
      <c r="T7" s="496"/>
      <c r="U7" s="496"/>
      <c r="V7" s="496"/>
      <c r="W7" s="496"/>
      <c r="X7" s="496"/>
      <c r="Y7" s="496"/>
      <c r="Z7" s="496"/>
      <c r="AA7" s="496"/>
      <c r="AB7" s="496"/>
      <c r="AC7" s="496"/>
      <c r="AD7" s="496"/>
      <c r="AE7" s="496"/>
    </row>
    <row r="8" ht="26.25" customHeight="1">
      <c r="A8" s="75" t="s">
        <v>7329</v>
      </c>
      <c r="B8" s="71"/>
      <c r="C8" s="71"/>
      <c r="D8" s="71"/>
      <c r="E8" s="71"/>
      <c r="F8" s="71"/>
      <c r="G8" s="71"/>
      <c r="H8" s="71"/>
      <c r="I8" s="71"/>
      <c r="J8" s="71"/>
      <c r="K8" s="71"/>
      <c r="L8" s="71"/>
      <c r="M8" s="72"/>
      <c r="N8" s="496"/>
      <c r="O8" s="496"/>
      <c r="P8" s="496"/>
      <c r="Q8" s="496"/>
      <c r="R8" s="496"/>
      <c r="S8" s="496"/>
      <c r="T8" s="496"/>
      <c r="U8" s="496"/>
      <c r="V8" s="496"/>
      <c r="W8" s="496"/>
      <c r="X8" s="496"/>
      <c r="Y8" s="496"/>
      <c r="Z8" s="496"/>
      <c r="AA8" s="496"/>
      <c r="AB8" s="496"/>
      <c r="AC8" s="496"/>
      <c r="AD8" s="496"/>
      <c r="AE8" s="496"/>
    </row>
    <row r="9" ht="55.5" customHeight="1">
      <c r="A9" s="78" t="s">
        <v>7330</v>
      </c>
      <c r="B9" s="71"/>
      <c r="C9" s="71"/>
      <c r="D9" s="71"/>
      <c r="E9" s="71"/>
      <c r="F9" s="71"/>
      <c r="G9" s="71"/>
      <c r="H9" s="71"/>
      <c r="I9" s="71"/>
      <c r="J9" s="71"/>
      <c r="K9" s="71"/>
      <c r="L9" s="71"/>
      <c r="M9" s="72"/>
      <c r="N9" s="74"/>
      <c r="O9" s="74"/>
      <c r="P9" s="74"/>
      <c r="Q9" s="74"/>
      <c r="R9" s="74"/>
      <c r="S9" s="74"/>
      <c r="T9" s="74"/>
      <c r="U9" s="74"/>
      <c r="V9" s="74"/>
      <c r="W9" s="74"/>
      <c r="X9" s="74"/>
      <c r="Y9" s="74"/>
      <c r="Z9" s="74"/>
      <c r="AA9" s="74"/>
      <c r="AB9" s="74"/>
      <c r="AC9" s="74"/>
      <c r="AD9" s="74"/>
      <c r="AE9" s="74"/>
    </row>
    <row r="10">
      <c r="A10" s="79"/>
      <c r="B10" s="80"/>
      <c r="C10" s="80"/>
      <c r="D10" s="79"/>
      <c r="E10" s="79"/>
      <c r="F10" s="79"/>
      <c r="G10" s="79"/>
      <c r="H10" s="79"/>
      <c r="I10" s="79"/>
      <c r="J10" s="79"/>
      <c r="K10" s="79"/>
      <c r="L10" s="1"/>
      <c r="M10" s="1"/>
    </row>
    <row r="11">
      <c r="A11" s="68"/>
      <c r="B11" s="69"/>
      <c r="C11" s="69"/>
      <c r="D11" s="1"/>
      <c r="E11" s="1"/>
      <c r="F11" s="1"/>
      <c r="G11" s="1"/>
      <c r="H11" s="1"/>
      <c r="I11" s="1"/>
      <c r="J11" s="1"/>
      <c r="K11" s="1"/>
    </row>
    <row r="12" ht="51.75" customHeight="1">
      <c r="A12" s="244" t="s">
        <v>7331</v>
      </c>
      <c r="B12" s="290" t="s">
        <v>3529</v>
      </c>
      <c r="C12" s="83" t="s">
        <v>8</v>
      </c>
      <c r="D12" s="289" t="s">
        <v>3530</v>
      </c>
      <c r="E12" s="290" t="s">
        <v>3531</v>
      </c>
      <c r="F12" s="290" t="s">
        <v>217</v>
      </c>
      <c r="G12" s="290" t="s">
        <v>3532</v>
      </c>
      <c r="H12" s="290" t="s">
        <v>3533</v>
      </c>
      <c r="I12" s="82" t="s">
        <v>219</v>
      </c>
      <c r="J12" s="82" t="s">
        <v>220</v>
      </c>
      <c r="K12" s="82" t="s">
        <v>221</v>
      </c>
      <c r="L12" s="244" t="s">
        <v>222</v>
      </c>
      <c r="M12" s="244" t="s">
        <v>226</v>
      </c>
      <c r="N12" s="426" t="s">
        <v>227</v>
      </c>
    </row>
    <row r="13">
      <c r="A13" s="130"/>
      <c r="B13" s="130"/>
      <c r="C13" s="97"/>
      <c r="D13" s="136"/>
      <c r="E13" s="333"/>
      <c r="F13" s="231"/>
      <c r="G13" s="231"/>
      <c r="H13" s="769"/>
      <c r="I13" s="166"/>
      <c r="J13" s="166"/>
      <c r="K13" s="166"/>
      <c r="L13" s="48"/>
      <c r="M13" s="48"/>
    </row>
    <row r="14">
      <c r="A14" s="130"/>
      <c r="B14" s="130"/>
      <c r="C14" s="97"/>
      <c r="D14" s="136"/>
      <c r="E14" s="448"/>
      <c r="F14" s="98"/>
      <c r="G14" s="98"/>
      <c r="H14" s="538"/>
      <c r="I14" s="166"/>
      <c r="J14" s="166"/>
      <c r="K14" s="166"/>
      <c r="L14" s="48"/>
      <c r="M14" s="48"/>
    </row>
    <row r="15">
      <c r="A15" s="130"/>
      <c r="B15" s="130"/>
      <c r="C15" s="97"/>
      <c r="D15" s="136"/>
      <c r="E15" s="448"/>
      <c r="F15" s="231"/>
      <c r="G15" s="231"/>
      <c r="H15" s="538"/>
      <c r="I15" s="166"/>
      <c r="J15" s="166"/>
      <c r="K15" s="166"/>
      <c r="L15" s="48"/>
      <c r="M15" s="48"/>
    </row>
    <row r="16">
      <c r="A16" s="130"/>
      <c r="B16" s="130"/>
      <c r="C16" s="97"/>
      <c r="D16" s="136"/>
      <c r="E16" s="448"/>
      <c r="F16" s="98"/>
      <c r="G16" s="98"/>
      <c r="H16" s="538"/>
      <c r="I16" s="166"/>
      <c r="J16" s="166"/>
      <c r="K16" s="166"/>
      <c r="L16" s="48"/>
      <c r="M16" s="48"/>
    </row>
    <row r="17">
      <c r="A17" s="130"/>
      <c r="B17" s="130"/>
      <c r="C17" s="97"/>
      <c r="D17" s="136"/>
      <c r="E17" s="448"/>
      <c r="F17" s="98"/>
      <c r="G17" s="98"/>
      <c r="H17" s="538"/>
      <c r="I17" s="166"/>
      <c r="J17" s="166"/>
      <c r="K17" s="166"/>
      <c r="L17" s="48"/>
      <c r="M17" s="48"/>
    </row>
    <row r="18">
      <c r="A18" s="130"/>
      <c r="B18" s="130"/>
      <c r="C18" s="97"/>
      <c r="D18" s="136"/>
      <c r="E18" s="448"/>
      <c r="F18" s="98"/>
      <c r="G18" s="98"/>
      <c r="H18" s="538"/>
      <c r="I18" s="166"/>
      <c r="J18" s="166"/>
      <c r="K18" s="166"/>
      <c r="L18" s="48"/>
      <c r="M18" s="48"/>
    </row>
    <row r="19">
      <c r="A19" s="226" t="s">
        <v>190</v>
      </c>
      <c r="B19" s="69"/>
      <c r="C19" s="69"/>
      <c r="D19" s="69"/>
      <c r="E19" s="73"/>
      <c r="F19" s="530"/>
      <c r="G19" s="530"/>
      <c r="M19" s="530">
        <f>SUM(M13:M18)</f>
        <v>0</v>
      </c>
    </row>
    <row r="20">
      <c r="A20" s="68"/>
      <c r="B20" s="69"/>
      <c r="C20" s="69"/>
      <c r="D20" s="69"/>
      <c r="E20" s="69"/>
      <c r="F20" s="69"/>
      <c r="G20" s="69"/>
      <c r="H20" s="69"/>
      <c r="I20" s="69"/>
      <c r="J20" s="69"/>
      <c r="K20" s="69"/>
    </row>
    <row r="21" ht="15.75" customHeight="1">
      <c r="A21" s="531" t="s">
        <v>675</v>
      </c>
      <c r="B21" s="229"/>
      <c r="C21" s="229"/>
      <c r="D21" s="229"/>
      <c r="E21" s="229"/>
      <c r="F21" s="229"/>
      <c r="G21" s="229"/>
      <c r="H21" s="229"/>
      <c r="I21" s="3"/>
      <c r="J21" s="3"/>
      <c r="K21" s="3"/>
    </row>
    <row r="22" ht="15.75" customHeight="1">
      <c r="A22" s="68"/>
      <c r="B22" s="69"/>
      <c r="C22" s="69"/>
      <c r="D22" s="1"/>
      <c r="E22" s="1"/>
      <c r="F22" s="1"/>
      <c r="G22" s="1"/>
      <c r="H22" s="1"/>
      <c r="I22" s="1"/>
      <c r="J22" s="1"/>
      <c r="K22" s="1"/>
    </row>
    <row r="23" ht="15.75" customHeight="1">
      <c r="A23" s="68"/>
      <c r="B23" s="69"/>
      <c r="C23" s="69"/>
      <c r="D23" s="1"/>
      <c r="E23" s="1"/>
      <c r="F23" s="1"/>
      <c r="G23" s="1"/>
      <c r="H23" s="1"/>
      <c r="I23" s="1"/>
      <c r="J23" s="1"/>
      <c r="K23" s="1"/>
    </row>
    <row r="24" ht="15.75" customHeight="1">
      <c r="A24" s="68"/>
      <c r="B24" s="69"/>
      <c r="C24" s="69"/>
      <c r="D24" s="1"/>
      <c r="E24" s="1"/>
      <c r="F24" s="1"/>
      <c r="G24" s="1"/>
      <c r="H24" s="1"/>
      <c r="I24" s="1"/>
      <c r="J24" s="1"/>
      <c r="K24" s="1"/>
    </row>
    <row r="25" ht="15.75" customHeight="1">
      <c r="A25" s="68"/>
      <c r="B25" s="69"/>
      <c r="C25" s="69"/>
      <c r="D25" s="1"/>
      <c r="E25" s="1"/>
      <c r="F25" s="1"/>
      <c r="G25" s="1"/>
      <c r="H25" s="1"/>
      <c r="I25" s="1"/>
      <c r="J25" s="1"/>
      <c r="K25" s="1"/>
    </row>
    <row r="26" ht="15.75" customHeight="1">
      <c r="A26" s="68"/>
      <c r="B26" s="69"/>
      <c r="C26" s="69"/>
      <c r="D26" s="1"/>
      <c r="E26" s="1"/>
      <c r="F26" s="1"/>
      <c r="G26" s="1"/>
      <c r="H26" s="1"/>
      <c r="I26" s="1"/>
      <c r="J26" s="1"/>
      <c r="K26" s="1"/>
    </row>
    <row r="27" ht="15.75" customHeight="1">
      <c r="A27" s="68"/>
      <c r="B27" s="69"/>
      <c r="C27" s="69"/>
      <c r="D27" s="1"/>
      <c r="E27" s="1"/>
      <c r="F27" s="1"/>
      <c r="G27" s="1"/>
      <c r="H27" s="1"/>
      <c r="I27" s="1"/>
      <c r="J27" s="1"/>
      <c r="K27" s="1"/>
    </row>
    <row r="28" ht="15.75" customHeight="1">
      <c r="A28" s="68"/>
      <c r="B28" s="69"/>
      <c r="C28" s="69"/>
      <c r="D28" s="1"/>
      <c r="E28" s="1"/>
      <c r="F28" s="1"/>
      <c r="G28" s="1"/>
      <c r="H28" s="1"/>
      <c r="I28" s="1"/>
      <c r="J28" s="1"/>
      <c r="K28" s="1"/>
    </row>
    <row r="29" ht="15.75" customHeight="1">
      <c r="A29" s="68"/>
      <c r="B29" s="69"/>
      <c r="C29" s="69"/>
      <c r="D29" s="1"/>
      <c r="E29" s="1"/>
      <c r="F29" s="1"/>
      <c r="G29" s="1"/>
      <c r="H29" s="1"/>
      <c r="I29" s="1"/>
      <c r="J29" s="1"/>
      <c r="K29" s="1"/>
    </row>
    <row r="30" ht="15.75" customHeight="1">
      <c r="A30" s="68"/>
      <c r="B30" s="69"/>
      <c r="C30" s="69"/>
      <c r="D30" s="1"/>
      <c r="E30" s="1"/>
      <c r="F30" s="1"/>
      <c r="G30" s="1"/>
      <c r="H30" s="1"/>
      <c r="I30" s="1"/>
      <c r="J30" s="1"/>
      <c r="K30" s="1"/>
    </row>
    <row r="31" ht="15.75" customHeight="1">
      <c r="A31" s="68"/>
      <c r="B31" s="69"/>
      <c r="C31" s="69"/>
      <c r="D31" s="1"/>
      <c r="E31" s="1"/>
      <c r="F31" s="1"/>
      <c r="G31" s="1"/>
      <c r="H31" s="1"/>
      <c r="I31" s="1"/>
      <c r="J31" s="1"/>
      <c r="K31" s="1"/>
    </row>
    <row r="32" ht="15.75" customHeight="1">
      <c r="A32" s="68"/>
      <c r="B32" s="69"/>
      <c r="C32" s="69"/>
      <c r="D32" s="1"/>
      <c r="E32" s="1"/>
      <c r="F32" s="1"/>
      <c r="G32" s="1"/>
      <c r="H32" s="1"/>
      <c r="I32" s="1"/>
      <c r="J32" s="1"/>
      <c r="K32" s="1"/>
    </row>
    <row r="33" ht="15.75" customHeight="1">
      <c r="A33" s="68"/>
      <c r="B33" s="69"/>
      <c r="C33" s="69"/>
      <c r="D33" s="1"/>
      <c r="E33" s="1"/>
      <c r="F33" s="1"/>
      <c r="G33" s="1"/>
      <c r="H33" s="1"/>
      <c r="I33" s="1"/>
      <c r="J33" s="1"/>
      <c r="K33" s="1"/>
    </row>
    <row r="34" ht="15.75" customHeight="1">
      <c r="A34" s="68"/>
      <c r="B34" s="69"/>
      <c r="C34" s="69"/>
      <c r="D34" s="1"/>
      <c r="E34" s="1"/>
      <c r="F34" s="1"/>
      <c r="G34" s="1"/>
      <c r="H34" s="1"/>
      <c r="I34" s="1"/>
      <c r="J34" s="1"/>
      <c r="K34" s="1"/>
    </row>
    <row r="35" ht="15.75" customHeight="1">
      <c r="A35" s="68"/>
      <c r="B35" s="69"/>
      <c r="C35" s="69"/>
      <c r="D35" s="1"/>
      <c r="E35" s="1"/>
      <c r="F35" s="1"/>
      <c r="G35" s="1"/>
      <c r="H35" s="1"/>
      <c r="I35" s="1"/>
      <c r="J35" s="1"/>
      <c r="K35" s="1"/>
    </row>
    <row r="36" ht="15.75" customHeight="1">
      <c r="A36" s="68"/>
      <c r="B36" s="69"/>
      <c r="C36" s="69"/>
      <c r="D36" s="1"/>
      <c r="E36" s="1"/>
      <c r="F36" s="1"/>
      <c r="G36" s="1"/>
      <c r="H36" s="1"/>
      <c r="I36" s="1"/>
      <c r="J36" s="1"/>
      <c r="K36" s="1"/>
    </row>
    <row r="37" ht="15.75" customHeight="1">
      <c r="A37" s="68"/>
      <c r="B37" s="69"/>
      <c r="C37" s="69"/>
      <c r="D37" s="1"/>
      <c r="E37" s="1"/>
      <c r="F37" s="1"/>
      <c r="G37" s="1"/>
      <c r="H37" s="1"/>
      <c r="I37" s="1"/>
      <c r="J37" s="1"/>
      <c r="K37" s="1"/>
    </row>
    <row r="38" ht="15.75" customHeight="1">
      <c r="A38" s="68"/>
      <c r="B38" s="69"/>
      <c r="C38" s="69"/>
      <c r="D38" s="1"/>
      <c r="E38" s="1"/>
      <c r="F38" s="1"/>
      <c r="G38" s="1"/>
      <c r="H38" s="1"/>
      <c r="I38" s="1"/>
      <c r="J38" s="1"/>
      <c r="K38" s="1"/>
    </row>
    <row r="39" ht="15.75" customHeight="1">
      <c r="A39" s="68"/>
      <c r="B39" s="69"/>
      <c r="C39" s="69"/>
      <c r="D39" s="1"/>
      <c r="E39" s="1"/>
      <c r="F39" s="1"/>
      <c r="G39" s="1"/>
      <c r="H39" s="1"/>
      <c r="I39" s="1"/>
      <c r="J39" s="1"/>
      <c r="K39" s="1"/>
    </row>
    <row r="40" ht="15.75" customHeight="1">
      <c r="A40" s="68"/>
      <c r="B40" s="69"/>
      <c r="C40" s="69"/>
      <c r="D40" s="1"/>
      <c r="E40" s="1"/>
      <c r="F40" s="1"/>
      <c r="G40" s="1"/>
      <c r="H40" s="1"/>
      <c r="I40" s="1"/>
      <c r="J40" s="1"/>
      <c r="K40" s="1"/>
    </row>
    <row r="41" ht="15.75" customHeight="1">
      <c r="A41" s="68"/>
      <c r="B41" s="69"/>
      <c r="C41" s="69"/>
      <c r="D41" s="1"/>
      <c r="E41" s="1"/>
      <c r="F41" s="1"/>
      <c r="G41" s="1"/>
      <c r="H41" s="1"/>
      <c r="I41" s="1"/>
      <c r="J41" s="1"/>
      <c r="K41" s="1"/>
    </row>
    <row r="42" ht="15.75" customHeight="1">
      <c r="A42" s="68"/>
      <c r="B42" s="69"/>
      <c r="C42" s="69"/>
      <c r="D42" s="1"/>
      <c r="E42" s="1"/>
      <c r="F42" s="1"/>
      <c r="G42" s="1"/>
      <c r="H42" s="1"/>
      <c r="I42" s="1"/>
      <c r="J42" s="1"/>
      <c r="K42" s="1"/>
    </row>
    <row r="43" ht="15.75" customHeight="1">
      <c r="A43" s="68"/>
      <c r="B43" s="69"/>
      <c r="C43" s="69"/>
      <c r="D43" s="1"/>
      <c r="E43" s="1"/>
      <c r="F43" s="1"/>
      <c r="G43" s="1"/>
      <c r="H43" s="1"/>
      <c r="I43" s="1"/>
      <c r="J43" s="1"/>
      <c r="K43" s="1"/>
    </row>
    <row r="44" ht="15.75" customHeight="1">
      <c r="A44" s="68"/>
      <c r="B44" s="69"/>
      <c r="C44" s="69"/>
      <c r="D44" s="1"/>
      <c r="E44" s="1"/>
      <c r="F44" s="1"/>
      <c r="G44" s="1"/>
      <c r="H44" s="1"/>
      <c r="I44" s="1"/>
      <c r="J44" s="1"/>
      <c r="K44" s="1"/>
    </row>
    <row r="45" ht="15.75" customHeight="1">
      <c r="A45" s="68"/>
      <c r="B45" s="69"/>
      <c r="C45" s="69"/>
      <c r="D45" s="1"/>
      <c r="E45" s="1"/>
      <c r="F45" s="1"/>
      <c r="G45" s="1"/>
      <c r="H45" s="1"/>
      <c r="I45" s="1"/>
      <c r="J45" s="1"/>
      <c r="K45" s="1"/>
    </row>
    <row r="46" ht="15.75" customHeight="1">
      <c r="A46" s="68"/>
      <c r="B46" s="69"/>
      <c r="C46" s="69"/>
      <c r="D46" s="1"/>
      <c r="E46" s="1"/>
      <c r="F46" s="1"/>
      <c r="G46" s="1"/>
      <c r="H46" s="1"/>
      <c r="I46" s="1"/>
      <c r="J46" s="1"/>
      <c r="K46" s="1"/>
    </row>
    <row r="47" ht="15.75" customHeight="1">
      <c r="A47" s="68"/>
      <c r="B47" s="69"/>
      <c r="C47" s="69"/>
      <c r="D47" s="1"/>
      <c r="E47" s="1"/>
      <c r="F47" s="1"/>
      <c r="G47" s="1"/>
      <c r="H47" s="1"/>
      <c r="I47" s="1"/>
      <c r="J47" s="1"/>
      <c r="K47" s="1"/>
    </row>
    <row r="48" ht="15.75" customHeight="1">
      <c r="A48" s="68"/>
      <c r="B48" s="69"/>
      <c r="C48" s="69"/>
      <c r="D48" s="1"/>
      <c r="E48" s="1"/>
      <c r="F48" s="1"/>
      <c r="G48" s="1"/>
      <c r="H48" s="1"/>
      <c r="I48" s="1"/>
      <c r="J48" s="1"/>
      <c r="K48" s="1"/>
    </row>
    <row r="49" ht="15.75" customHeight="1">
      <c r="A49" s="68"/>
      <c r="B49" s="69"/>
      <c r="C49" s="69"/>
      <c r="D49" s="1"/>
      <c r="E49" s="1"/>
      <c r="F49" s="1"/>
      <c r="G49" s="1"/>
      <c r="H49" s="1"/>
      <c r="I49" s="1"/>
      <c r="J49" s="1"/>
      <c r="K49" s="1"/>
    </row>
    <row r="50" ht="15.75" customHeight="1">
      <c r="A50" s="68"/>
      <c r="B50" s="69"/>
      <c r="C50" s="69"/>
      <c r="D50" s="1"/>
      <c r="E50" s="1"/>
      <c r="F50" s="1"/>
      <c r="G50" s="1"/>
      <c r="H50" s="1"/>
      <c r="I50" s="1"/>
      <c r="J50" s="1"/>
      <c r="K50" s="1"/>
    </row>
    <row r="51" ht="15.75" customHeight="1">
      <c r="A51" s="68"/>
      <c r="B51" s="69"/>
      <c r="C51" s="69"/>
      <c r="D51" s="1"/>
      <c r="E51" s="1"/>
      <c r="F51" s="1"/>
      <c r="G51" s="1"/>
      <c r="H51" s="1"/>
      <c r="I51" s="1"/>
      <c r="J51" s="1"/>
      <c r="K51" s="1"/>
    </row>
    <row r="52" ht="15.75" customHeight="1">
      <c r="A52" s="68"/>
      <c r="B52" s="69"/>
      <c r="C52" s="69"/>
      <c r="D52" s="1"/>
      <c r="E52" s="1"/>
      <c r="F52" s="1"/>
      <c r="G52" s="1"/>
      <c r="H52" s="1"/>
      <c r="I52" s="1"/>
      <c r="J52" s="1"/>
      <c r="K52" s="1"/>
    </row>
    <row r="53" ht="15.75" customHeight="1">
      <c r="A53" s="68"/>
      <c r="B53" s="69"/>
      <c r="C53" s="69"/>
      <c r="D53" s="1"/>
      <c r="E53" s="1"/>
      <c r="F53" s="1"/>
      <c r="G53" s="1"/>
      <c r="H53" s="1"/>
      <c r="I53" s="1"/>
      <c r="J53" s="1"/>
      <c r="K53" s="1"/>
    </row>
    <row r="54" ht="15.75" customHeight="1">
      <c r="A54" s="68"/>
      <c r="B54" s="69"/>
      <c r="C54" s="69"/>
      <c r="D54" s="1"/>
      <c r="E54" s="1"/>
      <c r="F54" s="1"/>
      <c r="G54" s="1"/>
      <c r="H54" s="1"/>
      <c r="I54" s="1"/>
      <c r="J54" s="1"/>
      <c r="K54" s="1"/>
    </row>
    <row r="55" ht="15.75" customHeight="1">
      <c r="A55" s="68"/>
      <c r="B55" s="69"/>
      <c r="C55" s="69"/>
      <c r="D55" s="1"/>
      <c r="E55" s="1"/>
      <c r="F55" s="1"/>
      <c r="G55" s="1"/>
      <c r="H55" s="1"/>
      <c r="I55" s="1"/>
      <c r="J55" s="1"/>
      <c r="K55" s="1"/>
    </row>
    <row r="56" ht="15.75" customHeight="1">
      <c r="A56" s="68"/>
      <c r="B56" s="69"/>
      <c r="C56" s="69"/>
      <c r="D56" s="1"/>
      <c r="E56" s="1"/>
      <c r="F56" s="1"/>
      <c r="G56" s="1"/>
      <c r="H56" s="1"/>
      <c r="I56" s="1"/>
      <c r="J56" s="1"/>
      <c r="K56" s="1"/>
    </row>
    <row r="57" ht="15.75" customHeight="1">
      <c r="A57" s="68"/>
      <c r="B57" s="69"/>
      <c r="C57" s="69"/>
      <c r="D57" s="1"/>
      <c r="E57" s="1"/>
      <c r="F57" s="1"/>
      <c r="G57" s="1"/>
      <c r="H57" s="1"/>
      <c r="I57" s="1"/>
      <c r="J57" s="1"/>
      <c r="K57" s="1"/>
    </row>
    <row r="58" ht="15.75" customHeight="1">
      <c r="A58" s="68"/>
      <c r="B58" s="69"/>
      <c r="C58" s="69"/>
      <c r="D58" s="1"/>
      <c r="E58" s="1"/>
      <c r="F58" s="1"/>
      <c r="G58" s="1"/>
      <c r="H58" s="1"/>
      <c r="I58" s="1"/>
      <c r="J58" s="1"/>
      <c r="K58" s="1"/>
    </row>
    <row r="59" ht="15.75" customHeight="1">
      <c r="A59" s="68"/>
      <c r="B59" s="69"/>
      <c r="C59" s="69"/>
      <c r="D59" s="1"/>
      <c r="E59" s="1"/>
      <c r="F59" s="1"/>
      <c r="G59" s="1"/>
      <c r="H59" s="1"/>
      <c r="I59" s="1"/>
      <c r="J59" s="1"/>
      <c r="K59" s="1"/>
    </row>
    <row r="60" ht="15.75" customHeight="1">
      <c r="A60" s="68"/>
      <c r="B60" s="69"/>
      <c r="C60" s="69"/>
      <c r="D60" s="1"/>
      <c r="E60" s="1"/>
      <c r="F60" s="1"/>
      <c r="G60" s="1"/>
      <c r="H60" s="1"/>
      <c r="I60" s="1"/>
      <c r="J60" s="1"/>
      <c r="K60" s="1"/>
    </row>
    <row r="61" ht="15.75" customHeight="1">
      <c r="A61" s="68"/>
      <c r="B61" s="69"/>
      <c r="C61" s="69"/>
      <c r="D61" s="1"/>
      <c r="E61" s="1"/>
      <c r="F61" s="1"/>
      <c r="G61" s="1"/>
      <c r="H61" s="1"/>
      <c r="I61" s="1"/>
      <c r="J61" s="1"/>
      <c r="K61" s="1"/>
    </row>
    <row r="62" ht="15.75" customHeight="1">
      <c r="A62" s="68"/>
      <c r="B62" s="69"/>
      <c r="C62" s="69"/>
      <c r="D62" s="1"/>
      <c r="E62" s="1"/>
      <c r="F62" s="1"/>
      <c r="G62" s="1"/>
      <c r="H62" s="1"/>
      <c r="I62" s="1"/>
      <c r="J62" s="1"/>
      <c r="K62" s="1"/>
    </row>
    <row r="63" ht="15.75" customHeight="1">
      <c r="A63" s="68"/>
      <c r="B63" s="69"/>
      <c r="C63" s="69"/>
      <c r="D63" s="1"/>
      <c r="E63" s="1"/>
      <c r="F63" s="1"/>
      <c r="G63" s="1"/>
      <c r="H63" s="1"/>
      <c r="I63" s="1"/>
      <c r="J63" s="1"/>
      <c r="K63" s="1"/>
    </row>
    <row r="64" ht="15.75" customHeight="1">
      <c r="A64" s="68"/>
      <c r="B64" s="69"/>
      <c r="C64" s="69"/>
      <c r="D64" s="1"/>
      <c r="E64" s="1"/>
      <c r="F64" s="1"/>
      <c r="G64" s="1"/>
      <c r="H64" s="1"/>
      <c r="I64" s="1"/>
      <c r="J64" s="1"/>
      <c r="K64" s="1"/>
    </row>
    <row r="65" ht="15.75" customHeight="1">
      <c r="A65" s="68"/>
      <c r="B65" s="69"/>
      <c r="C65" s="69"/>
      <c r="D65" s="1"/>
      <c r="E65" s="1"/>
      <c r="F65" s="1"/>
      <c r="G65" s="1"/>
      <c r="H65" s="1"/>
      <c r="I65" s="1"/>
      <c r="J65" s="1"/>
      <c r="K65" s="1"/>
    </row>
    <row r="66" ht="15.75" customHeight="1">
      <c r="A66" s="68"/>
      <c r="B66" s="69"/>
      <c r="C66" s="69"/>
      <c r="D66" s="1"/>
      <c r="E66" s="1"/>
      <c r="F66" s="1"/>
      <c r="G66" s="1"/>
      <c r="H66" s="1"/>
      <c r="I66" s="1"/>
      <c r="J66" s="1"/>
      <c r="K66" s="1"/>
    </row>
    <row r="67" ht="15.75" customHeight="1">
      <c r="A67" s="68"/>
      <c r="B67" s="69"/>
      <c r="C67" s="69"/>
      <c r="D67" s="1"/>
      <c r="E67" s="1"/>
      <c r="F67" s="1"/>
      <c r="G67" s="1"/>
      <c r="H67" s="1"/>
      <c r="I67" s="1"/>
      <c r="J67" s="1"/>
      <c r="K67" s="1"/>
    </row>
    <row r="68" ht="15.75" customHeight="1">
      <c r="A68" s="68"/>
      <c r="B68" s="69"/>
      <c r="C68" s="69"/>
      <c r="D68" s="1"/>
      <c r="E68" s="1"/>
      <c r="F68" s="1"/>
      <c r="G68" s="1"/>
      <c r="H68" s="1"/>
      <c r="I68" s="1"/>
      <c r="J68" s="1"/>
      <c r="K68" s="1"/>
    </row>
    <row r="69" ht="15.75" customHeight="1">
      <c r="A69" s="68"/>
      <c r="B69" s="69"/>
      <c r="C69" s="69"/>
      <c r="D69" s="1"/>
      <c r="E69" s="1"/>
      <c r="F69" s="1"/>
      <c r="G69" s="1"/>
      <c r="H69" s="1"/>
      <c r="I69" s="1"/>
      <c r="J69" s="1"/>
      <c r="K69" s="1"/>
    </row>
    <row r="70" ht="15.75" customHeight="1">
      <c r="A70" s="68"/>
      <c r="B70" s="69"/>
      <c r="C70" s="69"/>
      <c r="D70" s="1"/>
      <c r="E70" s="1"/>
      <c r="F70" s="1"/>
      <c r="G70" s="1"/>
      <c r="H70" s="1"/>
      <c r="I70" s="1"/>
      <c r="J70" s="1"/>
      <c r="K70" s="1"/>
    </row>
    <row r="71" ht="15.75" customHeight="1">
      <c r="A71" s="68"/>
      <c r="B71" s="69"/>
      <c r="C71" s="69"/>
      <c r="D71" s="1"/>
      <c r="E71" s="1"/>
      <c r="F71" s="1"/>
      <c r="G71" s="1"/>
      <c r="H71" s="1"/>
      <c r="I71" s="1"/>
      <c r="J71" s="1"/>
      <c r="K71" s="1"/>
    </row>
    <row r="72" ht="15.75" customHeight="1">
      <c r="A72" s="68"/>
      <c r="B72" s="69"/>
      <c r="C72" s="69"/>
      <c r="D72" s="1"/>
      <c r="E72" s="1"/>
      <c r="F72" s="1"/>
      <c r="G72" s="1"/>
      <c r="H72" s="1"/>
      <c r="I72" s="1"/>
      <c r="J72" s="1"/>
      <c r="K72" s="1"/>
    </row>
    <row r="73" ht="15.75" customHeight="1">
      <c r="A73" s="68"/>
      <c r="B73" s="69"/>
      <c r="C73" s="69"/>
      <c r="D73" s="1"/>
      <c r="E73" s="1"/>
      <c r="F73" s="1"/>
      <c r="G73" s="1"/>
      <c r="H73" s="1"/>
      <c r="I73" s="1"/>
      <c r="J73" s="1"/>
      <c r="K73" s="1"/>
    </row>
    <row r="74" ht="15.75" customHeight="1">
      <c r="A74" s="68"/>
      <c r="B74" s="69"/>
      <c r="C74" s="69"/>
      <c r="D74" s="1"/>
      <c r="E74" s="1"/>
      <c r="F74" s="1"/>
      <c r="G74" s="1"/>
      <c r="H74" s="1"/>
      <c r="I74" s="1"/>
      <c r="J74" s="1"/>
      <c r="K74" s="1"/>
    </row>
    <row r="75" ht="15.75" customHeight="1">
      <c r="A75" s="68"/>
      <c r="B75" s="69"/>
      <c r="C75" s="69"/>
      <c r="D75" s="1"/>
      <c r="E75" s="1"/>
      <c r="F75" s="1"/>
      <c r="G75" s="1"/>
      <c r="H75" s="1"/>
      <c r="I75" s="1"/>
      <c r="J75" s="1"/>
      <c r="K75" s="1"/>
    </row>
    <row r="76" ht="15.75" customHeight="1">
      <c r="A76" s="68"/>
      <c r="B76" s="69"/>
      <c r="C76" s="69"/>
      <c r="D76" s="1"/>
      <c r="E76" s="1"/>
      <c r="F76" s="1"/>
      <c r="G76" s="1"/>
      <c r="H76" s="1"/>
      <c r="I76" s="1"/>
      <c r="J76" s="1"/>
      <c r="K76" s="1"/>
    </row>
    <row r="77" ht="15.75" customHeight="1">
      <c r="A77" s="68"/>
      <c r="B77" s="69"/>
      <c r="C77" s="69"/>
      <c r="D77" s="1"/>
      <c r="E77" s="1"/>
      <c r="F77" s="1"/>
      <c r="G77" s="1"/>
      <c r="H77" s="1"/>
      <c r="I77" s="1"/>
      <c r="J77" s="1"/>
      <c r="K77" s="1"/>
    </row>
    <row r="78" ht="15.75" customHeight="1">
      <c r="A78" s="68"/>
      <c r="B78" s="69"/>
      <c r="C78" s="69"/>
      <c r="D78" s="1"/>
      <c r="E78" s="1"/>
      <c r="F78" s="1"/>
      <c r="G78" s="1"/>
      <c r="H78" s="1"/>
      <c r="I78" s="1"/>
      <c r="J78" s="1"/>
      <c r="K78" s="1"/>
    </row>
    <row r="79" ht="15.75" customHeight="1">
      <c r="A79" s="68"/>
      <c r="B79" s="69"/>
      <c r="C79" s="69"/>
      <c r="D79" s="1"/>
      <c r="E79" s="1"/>
      <c r="F79" s="1"/>
      <c r="G79" s="1"/>
      <c r="H79" s="1"/>
      <c r="I79" s="1"/>
      <c r="J79" s="1"/>
      <c r="K79" s="1"/>
    </row>
    <row r="80" ht="15.75" customHeight="1">
      <c r="A80" s="68"/>
      <c r="B80" s="69"/>
      <c r="C80" s="69"/>
      <c r="D80" s="1"/>
      <c r="E80" s="1"/>
      <c r="F80" s="1"/>
      <c r="G80" s="1"/>
      <c r="H80" s="1"/>
      <c r="I80" s="1"/>
      <c r="J80" s="1"/>
      <c r="K80" s="1"/>
    </row>
    <row r="81" ht="15.75" customHeight="1">
      <c r="A81" s="68"/>
      <c r="B81" s="69"/>
      <c r="C81" s="69"/>
      <c r="D81" s="1"/>
      <c r="E81" s="1"/>
      <c r="F81" s="1"/>
      <c r="G81" s="1"/>
      <c r="H81" s="1"/>
      <c r="I81" s="1"/>
      <c r="J81" s="1"/>
      <c r="K81" s="1"/>
    </row>
    <row r="82" ht="15.75" customHeight="1">
      <c r="A82" s="68"/>
      <c r="B82" s="69"/>
      <c r="C82" s="69"/>
      <c r="D82" s="1"/>
      <c r="E82" s="1"/>
      <c r="F82" s="1"/>
      <c r="G82" s="1"/>
      <c r="H82" s="1"/>
      <c r="I82" s="1"/>
      <c r="J82" s="1"/>
      <c r="K82" s="1"/>
    </row>
    <row r="83" ht="15.75" customHeight="1">
      <c r="A83" s="68"/>
      <c r="B83" s="69"/>
      <c r="C83" s="69"/>
      <c r="D83" s="1"/>
      <c r="E83" s="1"/>
      <c r="F83" s="1"/>
      <c r="G83" s="1"/>
      <c r="H83" s="1"/>
      <c r="I83" s="1"/>
      <c r="J83" s="1"/>
      <c r="K83" s="1"/>
    </row>
    <row r="84" ht="15.75" customHeight="1">
      <c r="A84" s="68"/>
      <c r="B84" s="69"/>
      <c r="C84" s="69"/>
      <c r="D84" s="1"/>
      <c r="E84" s="1"/>
      <c r="F84" s="1"/>
      <c r="G84" s="1"/>
      <c r="H84" s="1"/>
      <c r="I84" s="1"/>
      <c r="J84" s="1"/>
      <c r="K84" s="1"/>
    </row>
    <row r="85" ht="15.75" customHeight="1">
      <c r="A85" s="68"/>
      <c r="B85" s="69"/>
      <c r="C85" s="69"/>
      <c r="D85" s="1"/>
      <c r="E85" s="1"/>
      <c r="F85" s="1"/>
      <c r="G85" s="1"/>
      <c r="H85" s="1"/>
      <c r="I85" s="1"/>
      <c r="J85" s="1"/>
      <c r="K85" s="1"/>
    </row>
    <row r="86" ht="15.75" customHeight="1">
      <c r="A86" s="68"/>
      <c r="B86" s="69"/>
      <c r="C86" s="69"/>
      <c r="D86" s="1"/>
      <c r="E86" s="1"/>
      <c r="F86" s="1"/>
      <c r="G86" s="1"/>
      <c r="H86" s="1"/>
      <c r="I86" s="1"/>
      <c r="J86" s="1"/>
      <c r="K86" s="1"/>
    </row>
    <row r="87" ht="15.75" customHeight="1">
      <c r="A87" s="68"/>
      <c r="B87" s="69"/>
      <c r="C87" s="69"/>
      <c r="D87" s="1"/>
      <c r="E87" s="1"/>
      <c r="F87" s="1"/>
      <c r="G87" s="1"/>
      <c r="H87" s="1"/>
      <c r="I87" s="1"/>
      <c r="J87" s="1"/>
      <c r="K87" s="1"/>
    </row>
    <row r="88" ht="15.75" customHeight="1">
      <c r="A88" s="68"/>
      <c r="B88" s="69"/>
      <c r="C88" s="69"/>
      <c r="D88" s="1"/>
      <c r="E88" s="1"/>
      <c r="F88" s="1"/>
      <c r="G88" s="1"/>
      <c r="H88" s="1"/>
      <c r="I88" s="1"/>
      <c r="J88" s="1"/>
      <c r="K88" s="1"/>
    </row>
    <row r="89" ht="15.75" customHeight="1">
      <c r="A89" s="68"/>
      <c r="B89" s="69"/>
      <c r="C89" s="69"/>
      <c r="D89" s="1"/>
      <c r="E89" s="1"/>
      <c r="F89" s="1"/>
      <c r="G89" s="1"/>
      <c r="H89" s="1"/>
      <c r="I89" s="1"/>
      <c r="J89" s="1"/>
      <c r="K89" s="1"/>
    </row>
    <row r="90" ht="15.75" customHeight="1">
      <c r="A90" s="68"/>
      <c r="B90" s="69"/>
      <c r="C90" s="69"/>
      <c r="D90" s="1"/>
      <c r="E90" s="1"/>
      <c r="F90" s="1"/>
      <c r="G90" s="1"/>
      <c r="H90" s="1"/>
      <c r="I90" s="1"/>
      <c r="J90" s="1"/>
      <c r="K90" s="1"/>
    </row>
    <row r="91" ht="15.75" customHeight="1">
      <c r="A91" s="68"/>
      <c r="B91" s="69"/>
      <c r="C91" s="69"/>
      <c r="D91" s="1"/>
      <c r="E91" s="1"/>
      <c r="F91" s="1"/>
      <c r="G91" s="1"/>
      <c r="H91" s="1"/>
      <c r="I91" s="1"/>
      <c r="J91" s="1"/>
      <c r="K91" s="1"/>
    </row>
    <row r="92" ht="15.75" customHeight="1">
      <c r="A92" s="68"/>
      <c r="B92" s="69"/>
      <c r="C92" s="69"/>
      <c r="D92" s="1"/>
      <c r="E92" s="1"/>
      <c r="F92" s="1"/>
      <c r="G92" s="1"/>
      <c r="H92" s="1"/>
      <c r="I92" s="1"/>
      <c r="J92" s="1"/>
      <c r="K92" s="1"/>
    </row>
    <row r="93" ht="15.75" customHeight="1">
      <c r="A93" s="68"/>
      <c r="B93" s="69"/>
      <c r="C93" s="69"/>
      <c r="D93" s="1"/>
      <c r="E93" s="1"/>
      <c r="F93" s="1"/>
      <c r="G93" s="1"/>
      <c r="H93" s="1"/>
      <c r="I93" s="1"/>
      <c r="J93" s="1"/>
      <c r="K93" s="1"/>
    </row>
    <row r="94" ht="15.75" customHeight="1">
      <c r="A94" s="68"/>
      <c r="B94" s="69"/>
      <c r="C94" s="69"/>
      <c r="D94" s="1"/>
      <c r="E94" s="1"/>
      <c r="F94" s="1"/>
      <c r="G94" s="1"/>
      <c r="H94" s="1"/>
      <c r="I94" s="1"/>
      <c r="J94" s="1"/>
      <c r="K94" s="1"/>
    </row>
    <row r="95" ht="15.75" customHeight="1">
      <c r="A95" s="68"/>
      <c r="B95" s="69"/>
      <c r="C95" s="69"/>
      <c r="D95" s="1"/>
      <c r="E95" s="1"/>
      <c r="F95" s="1"/>
      <c r="G95" s="1"/>
      <c r="H95" s="1"/>
      <c r="I95" s="1"/>
      <c r="J95" s="1"/>
      <c r="K95" s="1"/>
    </row>
    <row r="96" ht="15.75" customHeight="1">
      <c r="A96" s="68"/>
      <c r="B96" s="69"/>
      <c r="C96" s="69"/>
      <c r="D96" s="1"/>
      <c r="E96" s="1"/>
      <c r="F96" s="1"/>
      <c r="G96" s="1"/>
      <c r="H96" s="1"/>
      <c r="I96" s="1"/>
      <c r="J96" s="1"/>
      <c r="K96" s="1"/>
    </row>
    <row r="97" ht="15.75" customHeight="1">
      <c r="A97" s="68"/>
      <c r="B97" s="69"/>
      <c r="C97" s="69"/>
      <c r="D97" s="1"/>
      <c r="E97" s="1"/>
      <c r="F97" s="1"/>
      <c r="G97" s="1"/>
      <c r="H97" s="1"/>
      <c r="I97" s="1"/>
      <c r="J97" s="1"/>
      <c r="K97" s="1"/>
    </row>
    <row r="98" ht="15.75" customHeight="1">
      <c r="A98" s="68"/>
      <c r="B98" s="69"/>
      <c r="C98" s="69"/>
      <c r="D98" s="1"/>
      <c r="E98" s="1"/>
      <c r="F98" s="1"/>
      <c r="G98" s="1"/>
      <c r="H98" s="1"/>
      <c r="I98" s="1"/>
      <c r="J98" s="1"/>
      <c r="K98" s="1"/>
    </row>
    <row r="99" ht="15.75" customHeight="1">
      <c r="A99" s="68"/>
      <c r="B99" s="69"/>
      <c r="C99" s="69"/>
      <c r="D99" s="1"/>
      <c r="E99" s="1"/>
      <c r="F99" s="1"/>
      <c r="G99" s="1"/>
      <c r="H99" s="1"/>
      <c r="I99" s="1"/>
      <c r="J99" s="1"/>
      <c r="K99" s="1"/>
    </row>
    <row r="100" ht="15.75" customHeight="1">
      <c r="A100" s="68"/>
      <c r="B100" s="69"/>
      <c r="C100" s="69"/>
      <c r="D100" s="1"/>
      <c r="E100" s="1"/>
      <c r="F100" s="1"/>
      <c r="G100" s="1"/>
      <c r="H100" s="1"/>
      <c r="I100" s="1"/>
      <c r="J100" s="1"/>
      <c r="K100" s="1"/>
    </row>
    <row r="101" ht="15.75" customHeight="1">
      <c r="A101" s="68"/>
      <c r="B101" s="69"/>
      <c r="C101" s="69"/>
      <c r="D101" s="1"/>
      <c r="E101" s="1"/>
      <c r="F101" s="1"/>
      <c r="G101" s="1"/>
      <c r="H101" s="1"/>
      <c r="I101" s="1"/>
      <c r="J101" s="1"/>
      <c r="K101" s="1"/>
    </row>
    <row r="102" ht="15.75" customHeight="1">
      <c r="A102" s="68"/>
      <c r="B102" s="69"/>
      <c r="C102" s="69"/>
      <c r="D102" s="1"/>
      <c r="E102" s="1"/>
      <c r="F102" s="1"/>
      <c r="G102" s="1"/>
      <c r="H102" s="1"/>
      <c r="I102" s="1"/>
      <c r="J102" s="1"/>
      <c r="K102" s="1"/>
    </row>
    <row r="103" ht="15.75" customHeight="1">
      <c r="A103" s="68"/>
      <c r="B103" s="69"/>
      <c r="C103" s="69"/>
      <c r="D103" s="1"/>
      <c r="E103" s="1"/>
      <c r="F103" s="1"/>
      <c r="G103" s="1"/>
      <c r="H103" s="1"/>
      <c r="I103" s="1"/>
      <c r="J103" s="1"/>
      <c r="K103" s="1"/>
    </row>
    <row r="104" ht="15.75" customHeight="1">
      <c r="A104" s="68"/>
      <c r="B104" s="69"/>
      <c r="C104" s="69"/>
      <c r="D104" s="1"/>
      <c r="E104" s="1"/>
      <c r="F104" s="1"/>
      <c r="G104" s="1"/>
      <c r="H104" s="1"/>
      <c r="I104" s="1"/>
      <c r="J104" s="1"/>
      <c r="K104" s="1"/>
    </row>
    <row r="105" ht="15.75" customHeight="1">
      <c r="A105" s="68"/>
      <c r="B105" s="69"/>
      <c r="C105" s="69"/>
      <c r="D105" s="1"/>
      <c r="E105" s="1"/>
      <c r="F105" s="1"/>
      <c r="G105" s="1"/>
      <c r="H105" s="1"/>
      <c r="I105" s="1"/>
      <c r="J105" s="1"/>
      <c r="K105" s="1"/>
    </row>
    <row r="106" ht="15.75" customHeight="1">
      <c r="A106" s="68"/>
      <c r="B106" s="69"/>
      <c r="C106" s="69"/>
      <c r="D106" s="1"/>
      <c r="E106" s="1"/>
      <c r="F106" s="1"/>
      <c r="G106" s="1"/>
      <c r="H106" s="1"/>
      <c r="I106" s="1"/>
      <c r="J106" s="1"/>
      <c r="K106" s="1"/>
    </row>
    <row r="107" ht="15.75" customHeight="1">
      <c r="A107" s="68"/>
      <c r="B107" s="69"/>
      <c r="C107" s="69"/>
      <c r="D107" s="1"/>
      <c r="E107" s="1"/>
      <c r="F107" s="1"/>
      <c r="G107" s="1"/>
      <c r="H107" s="1"/>
      <c r="I107" s="1"/>
      <c r="J107" s="1"/>
      <c r="K107" s="1"/>
    </row>
    <row r="108" ht="15.75" customHeight="1">
      <c r="A108" s="68"/>
      <c r="B108" s="69"/>
      <c r="C108" s="69"/>
      <c r="D108" s="1"/>
      <c r="E108" s="1"/>
      <c r="F108" s="1"/>
      <c r="G108" s="1"/>
      <c r="H108" s="1"/>
      <c r="I108" s="1"/>
      <c r="J108" s="1"/>
      <c r="K108" s="1"/>
    </row>
    <row r="109" ht="15.75" customHeight="1">
      <c r="A109" s="68"/>
      <c r="B109" s="69"/>
      <c r="C109" s="69"/>
      <c r="D109" s="1"/>
      <c r="E109" s="1"/>
      <c r="F109" s="1"/>
      <c r="G109" s="1"/>
      <c r="H109" s="1"/>
      <c r="I109" s="1"/>
      <c r="J109" s="1"/>
      <c r="K109" s="1"/>
    </row>
    <row r="110" ht="15.75" customHeight="1">
      <c r="A110" s="68"/>
      <c r="B110" s="69"/>
      <c r="C110" s="69"/>
      <c r="D110" s="1"/>
      <c r="E110" s="1"/>
      <c r="F110" s="1"/>
      <c r="G110" s="1"/>
      <c r="H110" s="1"/>
      <c r="I110" s="1"/>
      <c r="J110" s="1"/>
      <c r="K110" s="1"/>
    </row>
    <row r="111" ht="15.75" customHeight="1">
      <c r="A111" s="68"/>
      <c r="B111" s="69"/>
      <c r="C111" s="69"/>
      <c r="D111" s="1"/>
      <c r="E111" s="1"/>
      <c r="F111" s="1"/>
      <c r="G111" s="1"/>
      <c r="H111" s="1"/>
      <c r="I111" s="1"/>
      <c r="J111" s="1"/>
      <c r="K111" s="1"/>
    </row>
    <row r="112" ht="15.75" customHeight="1">
      <c r="A112" s="68"/>
      <c r="B112" s="69"/>
      <c r="C112" s="69"/>
      <c r="D112" s="1"/>
      <c r="E112" s="1"/>
      <c r="F112" s="1"/>
      <c r="G112" s="1"/>
      <c r="H112" s="1"/>
      <c r="I112" s="1"/>
      <c r="J112" s="1"/>
      <c r="K112" s="1"/>
    </row>
    <row r="113" ht="15.75" customHeight="1">
      <c r="A113" s="68"/>
      <c r="B113" s="69"/>
      <c r="C113" s="69"/>
      <c r="D113" s="1"/>
      <c r="E113" s="1"/>
      <c r="F113" s="1"/>
      <c r="G113" s="1"/>
      <c r="H113" s="1"/>
      <c r="I113" s="1"/>
      <c r="J113" s="1"/>
      <c r="K113" s="1"/>
    </row>
    <row r="114" ht="15.75" customHeight="1">
      <c r="A114" s="68"/>
      <c r="B114" s="69"/>
      <c r="C114" s="69"/>
      <c r="D114" s="1"/>
      <c r="E114" s="1"/>
      <c r="F114" s="1"/>
      <c r="G114" s="1"/>
      <c r="H114" s="1"/>
      <c r="I114" s="1"/>
      <c r="J114" s="1"/>
      <c r="K114" s="1"/>
    </row>
    <row r="115" ht="15.75" customHeight="1">
      <c r="A115" s="68"/>
      <c r="B115" s="69"/>
      <c r="C115" s="69"/>
      <c r="D115" s="1"/>
      <c r="E115" s="1"/>
      <c r="F115" s="1"/>
      <c r="G115" s="1"/>
      <c r="H115" s="1"/>
      <c r="I115" s="1"/>
      <c r="J115" s="1"/>
      <c r="K115" s="1"/>
    </row>
    <row r="116" ht="15.75" customHeight="1">
      <c r="A116" s="68"/>
      <c r="B116" s="69"/>
      <c r="C116" s="69"/>
      <c r="D116" s="1"/>
      <c r="E116" s="1"/>
      <c r="F116" s="1"/>
      <c r="G116" s="1"/>
      <c r="H116" s="1"/>
      <c r="I116" s="1"/>
      <c r="J116" s="1"/>
      <c r="K116" s="1"/>
    </row>
    <row r="117" ht="15.75" customHeight="1">
      <c r="A117" s="68"/>
      <c r="B117" s="69"/>
      <c r="C117" s="69"/>
      <c r="D117" s="1"/>
      <c r="E117" s="1"/>
      <c r="F117" s="1"/>
      <c r="G117" s="1"/>
      <c r="H117" s="1"/>
      <c r="I117" s="1"/>
      <c r="J117" s="1"/>
      <c r="K117" s="1"/>
    </row>
    <row r="118" ht="15.75" customHeight="1">
      <c r="A118" s="68"/>
      <c r="B118" s="69"/>
      <c r="C118" s="69"/>
      <c r="D118" s="1"/>
      <c r="E118" s="1"/>
      <c r="F118" s="1"/>
      <c r="G118" s="1"/>
      <c r="H118" s="1"/>
      <c r="I118" s="1"/>
      <c r="J118" s="1"/>
      <c r="K118" s="1"/>
    </row>
    <row r="119" ht="15.75" customHeight="1">
      <c r="A119" s="68"/>
      <c r="B119" s="69"/>
      <c r="C119" s="69"/>
      <c r="D119" s="1"/>
      <c r="E119" s="1"/>
      <c r="F119" s="1"/>
      <c r="G119" s="1"/>
      <c r="H119" s="1"/>
      <c r="I119" s="1"/>
      <c r="J119" s="1"/>
      <c r="K119" s="1"/>
    </row>
    <row r="120" ht="15.75" customHeight="1">
      <c r="A120" s="68"/>
      <c r="B120" s="69"/>
      <c r="C120" s="69"/>
      <c r="D120" s="1"/>
      <c r="E120" s="1"/>
      <c r="F120" s="1"/>
      <c r="G120" s="1"/>
      <c r="H120" s="1"/>
      <c r="I120" s="1"/>
      <c r="J120" s="1"/>
      <c r="K120" s="1"/>
    </row>
    <row r="121" ht="15.75" customHeight="1">
      <c r="A121" s="68"/>
      <c r="B121" s="69"/>
      <c r="C121" s="69"/>
      <c r="D121" s="1"/>
      <c r="E121" s="1"/>
      <c r="F121" s="1"/>
      <c r="G121" s="1"/>
      <c r="H121" s="1"/>
      <c r="I121" s="1"/>
      <c r="J121" s="1"/>
      <c r="K121" s="1"/>
    </row>
    <row r="122" ht="15.75" customHeight="1">
      <c r="A122" s="68"/>
      <c r="B122" s="69"/>
      <c r="C122" s="69"/>
      <c r="D122" s="1"/>
      <c r="E122" s="1"/>
      <c r="F122" s="1"/>
      <c r="G122" s="1"/>
      <c r="H122" s="1"/>
      <c r="I122" s="1"/>
      <c r="J122" s="1"/>
      <c r="K122" s="1"/>
    </row>
    <row r="123" ht="15.75" customHeight="1">
      <c r="A123" s="68"/>
      <c r="B123" s="69"/>
      <c r="C123" s="69"/>
      <c r="D123" s="1"/>
      <c r="E123" s="1"/>
      <c r="F123" s="1"/>
      <c r="G123" s="1"/>
      <c r="H123" s="1"/>
      <c r="I123" s="1"/>
      <c r="J123" s="1"/>
      <c r="K123" s="1"/>
    </row>
    <row r="124" ht="15.75" customHeight="1">
      <c r="A124" s="68"/>
      <c r="B124" s="69"/>
      <c r="C124" s="69"/>
      <c r="D124" s="1"/>
      <c r="E124" s="1"/>
      <c r="F124" s="1"/>
      <c r="G124" s="1"/>
      <c r="H124" s="1"/>
      <c r="I124" s="1"/>
      <c r="J124" s="1"/>
      <c r="K124" s="1"/>
    </row>
    <row r="125" ht="15.75" customHeight="1">
      <c r="A125" s="68"/>
      <c r="B125" s="69"/>
      <c r="C125" s="69"/>
      <c r="D125" s="1"/>
      <c r="E125" s="1"/>
      <c r="F125" s="1"/>
      <c r="G125" s="1"/>
      <c r="H125" s="1"/>
      <c r="I125" s="1"/>
      <c r="J125" s="1"/>
      <c r="K125" s="1"/>
    </row>
    <row r="126" ht="15.75" customHeight="1">
      <c r="A126" s="68"/>
      <c r="B126" s="69"/>
      <c r="C126" s="69"/>
      <c r="D126" s="1"/>
      <c r="E126" s="1"/>
      <c r="F126" s="1"/>
      <c r="G126" s="1"/>
      <c r="H126" s="1"/>
      <c r="I126" s="1"/>
      <c r="J126" s="1"/>
      <c r="K126" s="1"/>
    </row>
    <row r="127" ht="15.75" customHeight="1">
      <c r="A127" s="68"/>
      <c r="B127" s="69"/>
      <c r="C127" s="69"/>
      <c r="D127" s="1"/>
      <c r="E127" s="1"/>
      <c r="F127" s="1"/>
      <c r="G127" s="1"/>
      <c r="H127" s="1"/>
      <c r="I127" s="1"/>
      <c r="J127" s="1"/>
      <c r="K127" s="1"/>
    </row>
    <row r="128" ht="15.75" customHeight="1">
      <c r="A128" s="68"/>
      <c r="B128" s="69"/>
      <c r="C128" s="69"/>
      <c r="D128" s="1"/>
      <c r="E128" s="1"/>
      <c r="F128" s="1"/>
      <c r="G128" s="1"/>
      <c r="H128" s="1"/>
      <c r="I128" s="1"/>
      <c r="J128" s="1"/>
      <c r="K128" s="1"/>
    </row>
    <row r="129" ht="15.75" customHeight="1">
      <c r="A129" s="68"/>
      <c r="B129" s="69"/>
      <c r="C129" s="69"/>
      <c r="D129" s="1"/>
      <c r="E129" s="1"/>
      <c r="F129" s="1"/>
      <c r="G129" s="1"/>
      <c r="H129" s="1"/>
      <c r="I129" s="1"/>
      <c r="J129" s="1"/>
      <c r="K129" s="1"/>
    </row>
    <row r="130" ht="15.75" customHeight="1">
      <c r="A130" s="68"/>
      <c r="B130" s="69"/>
      <c r="C130" s="69"/>
      <c r="D130" s="1"/>
      <c r="E130" s="1"/>
      <c r="F130" s="1"/>
      <c r="G130" s="1"/>
      <c r="H130" s="1"/>
      <c r="I130" s="1"/>
      <c r="J130" s="1"/>
      <c r="K130" s="1"/>
    </row>
    <row r="131" ht="15.75" customHeight="1">
      <c r="A131" s="68"/>
      <c r="B131" s="69"/>
      <c r="C131" s="69"/>
      <c r="D131" s="1"/>
      <c r="E131" s="1"/>
      <c r="F131" s="1"/>
      <c r="G131" s="1"/>
      <c r="H131" s="1"/>
      <c r="I131" s="1"/>
      <c r="J131" s="1"/>
      <c r="K131" s="1"/>
    </row>
    <row r="132" ht="15.75" customHeight="1">
      <c r="A132" s="68"/>
      <c r="B132" s="69"/>
      <c r="C132" s="69"/>
      <c r="D132" s="1"/>
      <c r="E132" s="1"/>
      <c r="F132" s="1"/>
      <c r="G132" s="1"/>
      <c r="H132" s="1"/>
      <c r="I132" s="1"/>
      <c r="J132" s="1"/>
      <c r="K132" s="1"/>
    </row>
    <row r="133" ht="15.75" customHeight="1">
      <c r="A133" s="68"/>
      <c r="B133" s="69"/>
      <c r="C133" s="69"/>
      <c r="D133" s="1"/>
      <c r="E133" s="1"/>
      <c r="F133" s="1"/>
      <c r="G133" s="1"/>
      <c r="H133" s="1"/>
      <c r="I133" s="1"/>
      <c r="J133" s="1"/>
      <c r="K133" s="1"/>
    </row>
    <row r="134" ht="15.75" customHeight="1">
      <c r="A134" s="68"/>
      <c r="B134" s="69"/>
      <c r="C134" s="69"/>
      <c r="D134" s="1"/>
      <c r="E134" s="1"/>
      <c r="F134" s="1"/>
      <c r="G134" s="1"/>
      <c r="H134" s="1"/>
      <c r="I134" s="1"/>
      <c r="J134" s="1"/>
      <c r="K134" s="1"/>
    </row>
    <row r="135" ht="15.75" customHeight="1">
      <c r="A135" s="68"/>
      <c r="B135" s="69"/>
      <c r="C135" s="69"/>
      <c r="D135" s="1"/>
      <c r="E135" s="1"/>
      <c r="F135" s="1"/>
      <c r="G135" s="1"/>
      <c r="H135" s="1"/>
      <c r="I135" s="1"/>
      <c r="J135" s="1"/>
      <c r="K135" s="1"/>
    </row>
    <row r="136" ht="15.75" customHeight="1">
      <c r="A136" s="68"/>
      <c r="B136" s="69"/>
      <c r="C136" s="69"/>
      <c r="D136" s="1"/>
      <c r="E136" s="1"/>
      <c r="F136" s="1"/>
      <c r="G136" s="1"/>
      <c r="H136" s="1"/>
      <c r="I136" s="1"/>
      <c r="J136" s="1"/>
      <c r="K136" s="1"/>
    </row>
    <row r="137" ht="15.75" customHeight="1">
      <c r="A137" s="68"/>
      <c r="B137" s="69"/>
      <c r="C137" s="69"/>
      <c r="D137" s="1"/>
      <c r="E137" s="1"/>
      <c r="F137" s="1"/>
      <c r="G137" s="1"/>
      <c r="H137" s="1"/>
      <c r="I137" s="1"/>
      <c r="J137" s="1"/>
      <c r="K137" s="1"/>
    </row>
    <row r="138" ht="15.75" customHeight="1">
      <c r="A138" s="68"/>
      <c r="B138" s="69"/>
      <c r="C138" s="69"/>
      <c r="D138" s="1"/>
      <c r="E138" s="1"/>
      <c r="F138" s="1"/>
      <c r="G138" s="1"/>
      <c r="H138" s="1"/>
      <c r="I138" s="1"/>
      <c r="J138" s="1"/>
      <c r="K138" s="1"/>
    </row>
    <row r="139" ht="15.75" customHeight="1">
      <c r="A139" s="68"/>
      <c r="B139" s="69"/>
      <c r="C139" s="69"/>
      <c r="D139" s="1"/>
      <c r="E139" s="1"/>
      <c r="F139" s="1"/>
      <c r="G139" s="1"/>
      <c r="H139" s="1"/>
      <c r="I139" s="1"/>
      <c r="J139" s="1"/>
      <c r="K139" s="1"/>
    </row>
    <row r="140" ht="15.75" customHeight="1">
      <c r="A140" s="68"/>
      <c r="B140" s="69"/>
      <c r="C140" s="69"/>
      <c r="D140" s="1"/>
      <c r="E140" s="1"/>
      <c r="F140" s="1"/>
      <c r="G140" s="1"/>
      <c r="H140" s="1"/>
      <c r="I140" s="1"/>
      <c r="J140" s="1"/>
      <c r="K140" s="1"/>
    </row>
    <row r="141" ht="15.75" customHeight="1">
      <c r="A141" s="68"/>
      <c r="B141" s="69"/>
      <c r="C141" s="69"/>
      <c r="D141" s="1"/>
      <c r="E141" s="1"/>
      <c r="F141" s="1"/>
      <c r="G141" s="1"/>
      <c r="H141" s="1"/>
      <c r="I141" s="1"/>
      <c r="J141" s="1"/>
      <c r="K141" s="1"/>
    </row>
    <row r="142" ht="15.75" customHeight="1">
      <c r="A142" s="68"/>
      <c r="B142" s="69"/>
      <c r="C142" s="69"/>
      <c r="D142" s="1"/>
      <c r="E142" s="1"/>
      <c r="F142" s="1"/>
      <c r="G142" s="1"/>
      <c r="H142" s="1"/>
      <c r="I142" s="1"/>
      <c r="J142" s="1"/>
      <c r="K142" s="1"/>
    </row>
    <row r="143" ht="15.75" customHeight="1">
      <c r="A143" s="68"/>
      <c r="B143" s="69"/>
      <c r="C143" s="69"/>
      <c r="D143" s="1"/>
      <c r="E143" s="1"/>
      <c r="F143" s="1"/>
      <c r="G143" s="1"/>
      <c r="H143" s="1"/>
      <c r="I143" s="1"/>
      <c r="J143" s="1"/>
      <c r="K143" s="1"/>
    </row>
    <row r="144" ht="15.75" customHeight="1">
      <c r="A144" s="68"/>
      <c r="B144" s="69"/>
      <c r="C144" s="69"/>
      <c r="D144" s="1"/>
      <c r="E144" s="1"/>
      <c r="F144" s="1"/>
      <c r="G144" s="1"/>
      <c r="H144" s="1"/>
      <c r="I144" s="1"/>
      <c r="J144" s="1"/>
      <c r="K144" s="1"/>
    </row>
    <row r="145" ht="15.75" customHeight="1">
      <c r="A145" s="68"/>
      <c r="B145" s="69"/>
      <c r="C145" s="69"/>
      <c r="D145" s="1"/>
      <c r="E145" s="1"/>
      <c r="F145" s="1"/>
      <c r="G145" s="1"/>
      <c r="H145" s="1"/>
      <c r="I145" s="1"/>
      <c r="J145" s="1"/>
      <c r="K145" s="1"/>
    </row>
    <row r="146" ht="15.75" customHeight="1">
      <c r="A146" s="68"/>
      <c r="B146" s="69"/>
      <c r="C146" s="69"/>
      <c r="D146" s="1"/>
      <c r="E146" s="1"/>
      <c r="F146" s="1"/>
      <c r="G146" s="1"/>
      <c r="H146" s="1"/>
      <c r="I146" s="1"/>
      <c r="J146" s="1"/>
      <c r="K146" s="1"/>
    </row>
    <row r="147" ht="15.75" customHeight="1">
      <c r="A147" s="68"/>
      <c r="B147" s="69"/>
      <c r="C147" s="69"/>
      <c r="D147" s="1"/>
      <c r="E147" s="1"/>
      <c r="F147" s="1"/>
      <c r="G147" s="1"/>
      <c r="H147" s="1"/>
      <c r="I147" s="1"/>
      <c r="J147" s="1"/>
      <c r="K147" s="1"/>
    </row>
    <row r="148" ht="15.75" customHeight="1">
      <c r="A148" s="68"/>
      <c r="B148" s="69"/>
      <c r="C148" s="69"/>
      <c r="D148" s="1"/>
      <c r="E148" s="1"/>
      <c r="F148" s="1"/>
      <c r="G148" s="1"/>
      <c r="H148" s="1"/>
      <c r="I148" s="1"/>
      <c r="J148" s="1"/>
      <c r="K148" s="1"/>
    </row>
    <row r="149" ht="15.75" customHeight="1">
      <c r="A149" s="68"/>
      <c r="B149" s="69"/>
      <c r="C149" s="69"/>
      <c r="D149" s="1"/>
      <c r="E149" s="1"/>
      <c r="F149" s="1"/>
      <c r="G149" s="1"/>
      <c r="H149" s="1"/>
      <c r="I149" s="1"/>
      <c r="J149" s="1"/>
      <c r="K149" s="1"/>
    </row>
    <row r="150" ht="15.75" customHeight="1">
      <c r="A150" s="68"/>
      <c r="B150" s="69"/>
      <c r="C150" s="69"/>
      <c r="D150" s="1"/>
      <c r="E150" s="1"/>
      <c r="F150" s="1"/>
      <c r="G150" s="1"/>
      <c r="H150" s="1"/>
      <c r="I150" s="1"/>
      <c r="J150" s="1"/>
      <c r="K150" s="1"/>
    </row>
    <row r="151" ht="15.75" customHeight="1">
      <c r="A151" s="68"/>
      <c r="B151" s="69"/>
      <c r="C151" s="69"/>
      <c r="D151" s="1"/>
      <c r="E151" s="1"/>
      <c r="F151" s="1"/>
      <c r="G151" s="1"/>
      <c r="H151" s="1"/>
      <c r="I151" s="1"/>
      <c r="J151" s="1"/>
      <c r="K151" s="1"/>
    </row>
    <row r="152" ht="15.75" customHeight="1">
      <c r="A152" s="68"/>
      <c r="B152" s="69"/>
      <c r="C152" s="69"/>
      <c r="D152" s="1"/>
      <c r="E152" s="1"/>
      <c r="F152" s="1"/>
      <c r="G152" s="1"/>
      <c r="H152" s="1"/>
      <c r="I152" s="1"/>
      <c r="J152" s="1"/>
      <c r="K152" s="1"/>
    </row>
    <row r="153" ht="15.75" customHeight="1">
      <c r="A153" s="68"/>
      <c r="B153" s="69"/>
      <c r="C153" s="69"/>
      <c r="D153" s="1"/>
      <c r="E153" s="1"/>
      <c r="F153" s="1"/>
      <c r="G153" s="1"/>
      <c r="H153" s="1"/>
      <c r="I153" s="1"/>
      <c r="J153" s="1"/>
      <c r="K153" s="1"/>
    </row>
    <row r="154" ht="15.75" customHeight="1">
      <c r="A154" s="68"/>
      <c r="B154" s="69"/>
      <c r="C154" s="69"/>
      <c r="D154" s="1"/>
      <c r="E154" s="1"/>
      <c r="F154" s="1"/>
      <c r="G154" s="1"/>
      <c r="H154" s="1"/>
      <c r="I154" s="1"/>
      <c r="J154" s="1"/>
      <c r="K154" s="1"/>
    </row>
    <row r="155" ht="15.75" customHeight="1">
      <c r="A155" s="68"/>
      <c r="B155" s="69"/>
      <c r="C155" s="69"/>
      <c r="D155" s="1"/>
      <c r="E155" s="1"/>
      <c r="F155" s="1"/>
      <c r="G155" s="1"/>
      <c r="H155" s="1"/>
      <c r="I155" s="1"/>
      <c r="J155" s="1"/>
      <c r="K155" s="1"/>
    </row>
    <row r="156" ht="15.75" customHeight="1">
      <c r="A156" s="68"/>
      <c r="B156" s="69"/>
      <c r="C156" s="69"/>
      <c r="D156" s="1"/>
      <c r="E156" s="1"/>
      <c r="F156" s="1"/>
      <c r="G156" s="1"/>
      <c r="H156" s="1"/>
      <c r="I156" s="1"/>
      <c r="J156" s="1"/>
      <c r="K156" s="1"/>
    </row>
    <row r="157" ht="15.75" customHeight="1">
      <c r="A157" s="68"/>
      <c r="B157" s="69"/>
      <c r="C157" s="69"/>
      <c r="D157" s="1"/>
      <c r="E157" s="1"/>
      <c r="F157" s="1"/>
      <c r="G157" s="1"/>
      <c r="H157" s="1"/>
      <c r="I157" s="1"/>
      <c r="J157" s="1"/>
      <c r="K157" s="1"/>
    </row>
    <row r="158" ht="15.75" customHeight="1">
      <c r="A158" s="68"/>
      <c r="B158" s="69"/>
      <c r="C158" s="69"/>
      <c r="D158" s="1"/>
      <c r="E158" s="1"/>
      <c r="F158" s="1"/>
      <c r="G158" s="1"/>
      <c r="H158" s="1"/>
      <c r="I158" s="1"/>
      <c r="J158" s="1"/>
      <c r="K158" s="1"/>
    </row>
    <row r="159" ht="15.75" customHeight="1">
      <c r="A159" s="68"/>
      <c r="B159" s="69"/>
      <c r="C159" s="69"/>
      <c r="D159" s="1"/>
      <c r="E159" s="1"/>
      <c r="F159" s="1"/>
      <c r="G159" s="1"/>
      <c r="H159" s="1"/>
      <c r="I159" s="1"/>
      <c r="J159" s="1"/>
      <c r="K159" s="1"/>
    </row>
    <row r="160" ht="15.75" customHeight="1">
      <c r="A160" s="68"/>
      <c r="B160" s="69"/>
      <c r="C160" s="69"/>
      <c r="D160" s="1"/>
      <c r="E160" s="1"/>
      <c r="F160" s="1"/>
      <c r="G160" s="1"/>
      <c r="H160" s="1"/>
      <c r="I160" s="1"/>
      <c r="J160" s="1"/>
      <c r="K160" s="1"/>
    </row>
    <row r="161" ht="15.75" customHeight="1">
      <c r="A161" s="68"/>
      <c r="B161" s="69"/>
      <c r="C161" s="69"/>
      <c r="D161" s="1"/>
      <c r="E161" s="1"/>
      <c r="F161" s="1"/>
      <c r="G161" s="1"/>
      <c r="H161" s="1"/>
      <c r="I161" s="1"/>
      <c r="J161" s="1"/>
      <c r="K161" s="1"/>
    </row>
    <row r="162" ht="15.75" customHeight="1">
      <c r="A162" s="68"/>
      <c r="B162" s="69"/>
      <c r="C162" s="69"/>
      <c r="D162" s="1"/>
      <c r="E162" s="1"/>
      <c r="F162" s="1"/>
      <c r="G162" s="1"/>
      <c r="H162" s="1"/>
      <c r="I162" s="1"/>
      <c r="J162" s="1"/>
      <c r="K162" s="1"/>
    </row>
    <row r="163" ht="15.75" customHeight="1">
      <c r="A163" s="68"/>
      <c r="B163" s="69"/>
      <c r="C163" s="69"/>
      <c r="D163" s="1"/>
      <c r="E163" s="1"/>
      <c r="F163" s="1"/>
      <c r="G163" s="1"/>
      <c r="H163" s="1"/>
      <c r="I163" s="1"/>
      <c r="J163" s="1"/>
      <c r="K163" s="1"/>
    </row>
    <row r="164" ht="15.75" customHeight="1">
      <c r="A164" s="68"/>
      <c r="B164" s="69"/>
      <c r="C164" s="69"/>
      <c r="D164" s="1"/>
      <c r="E164" s="1"/>
      <c r="F164" s="1"/>
      <c r="G164" s="1"/>
      <c r="H164" s="1"/>
      <c r="I164" s="1"/>
      <c r="J164" s="1"/>
      <c r="K164" s="1"/>
    </row>
    <row r="165" ht="15.75" customHeight="1">
      <c r="A165" s="68"/>
      <c r="B165" s="69"/>
      <c r="C165" s="69"/>
      <c r="D165" s="1"/>
      <c r="E165" s="1"/>
      <c r="F165" s="1"/>
      <c r="G165" s="1"/>
      <c r="H165" s="1"/>
      <c r="I165" s="1"/>
      <c r="J165" s="1"/>
      <c r="K165" s="1"/>
    </row>
    <row r="166" ht="15.75" customHeight="1">
      <c r="A166" s="68"/>
      <c r="B166" s="69"/>
      <c r="C166" s="69"/>
      <c r="D166" s="1"/>
      <c r="E166" s="1"/>
      <c r="F166" s="1"/>
      <c r="G166" s="1"/>
      <c r="H166" s="1"/>
      <c r="I166" s="1"/>
      <c r="J166" s="1"/>
      <c r="K166" s="1"/>
    </row>
    <row r="167" ht="15.75" customHeight="1">
      <c r="A167" s="68"/>
      <c r="B167" s="69"/>
      <c r="C167" s="69"/>
      <c r="D167" s="1"/>
      <c r="E167" s="1"/>
      <c r="F167" s="1"/>
      <c r="G167" s="1"/>
      <c r="H167" s="1"/>
      <c r="I167" s="1"/>
      <c r="J167" s="1"/>
      <c r="K167" s="1"/>
    </row>
    <row r="168" ht="15.75" customHeight="1">
      <c r="A168" s="68"/>
      <c r="B168" s="69"/>
      <c r="C168" s="69"/>
      <c r="D168" s="1"/>
      <c r="E168" s="1"/>
      <c r="F168" s="1"/>
      <c r="G168" s="1"/>
      <c r="H168" s="1"/>
      <c r="I168" s="1"/>
      <c r="J168" s="1"/>
      <c r="K168" s="1"/>
    </row>
    <row r="169" ht="15.75" customHeight="1">
      <c r="A169" s="68"/>
      <c r="B169" s="69"/>
      <c r="C169" s="69"/>
      <c r="D169" s="1"/>
      <c r="E169" s="1"/>
      <c r="F169" s="1"/>
      <c r="G169" s="1"/>
      <c r="H169" s="1"/>
      <c r="I169" s="1"/>
      <c r="J169" s="1"/>
      <c r="K169" s="1"/>
    </row>
    <row r="170" ht="15.75" customHeight="1">
      <c r="A170" s="68"/>
      <c r="B170" s="69"/>
      <c r="C170" s="69"/>
      <c r="D170" s="1"/>
      <c r="E170" s="1"/>
      <c r="F170" s="1"/>
      <c r="G170" s="1"/>
      <c r="H170" s="1"/>
      <c r="I170" s="1"/>
      <c r="J170" s="1"/>
      <c r="K170" s="1"/>
    </row>
    <row r="171" ht="15.75" customHeight="1">
      <c r="A171" s="68"/>
      <c r="B171" s="69"/>
      <c r="C171" s="69"/>
      <c r="D171" s="1"/>
      <c r="E171" s="1"/>
      <c r="F171" s="1"/>
      <c r="G171" s="1"/>
      <c r="H171" s="1"/>
      <c r="I171" s="1"/>
      <c r="J171" s="1"/>
      <c r="K171" s="1"/>
    </row>
    <row r="172" ht="15.75" customHeight="1">
      <c r="A172" s="68"/>
      <c r="B172" s="69"/>
      <c r="C172" s="69"/>
      <c r="D172" s="1"/>
      <c r="E172" s="1"/>
      <c r="F172" s="1"/>
      <c r="G172" s="1"/>
      <c r="H172" s="1"/>
      <c r="I172" s="1"/>
      <c r="J172" s="1"/>
      <c r="K172" s="1"/>
    </row>
    <row r="173" ht="15.75" customHeight="1">
      <c r="A173" s="68"/>
      <c r="B173" s="69"/>
      <c r="C173" s="69"/>
      <c r="D173" s="1"/>
      <c r="E173" s="1"/>
      <c r="F173" s="1"/>
      <c r="G173" s="1"/>
      <c r="H173" s="1"/>
      <c r="I173" s="1"/>
      <c r="J173" s="1"/>
      <c r="K173" s="1"/>
    </row>
    <row r="174" ht="15.75" customHeight="1">
      <c r="A174" s="68"/>
      <c r="B174" s="69"/>
      <c r="C174" s="69"/>
      <c r="D174" s="1"/>
      <c r="E174" s="1"/>
      <c r="F174" s="1"/>
      <c r="G174" s="1"/>
      <c r="H174" s="1"/>
      <c r="I174" s="1"/>
      <c r="J174" s="1"/>
      <c r="K174" s="1"/>
    </row>
    <row r="175" ht="15.75" customHeight="1">
      <c r="A175" s="68"/>
      <c r="B175" s="69"/>
      <c r="C175" s="69"/>
      <c r="D175" s="1"/>
      <c r="E175" s="1"/>
      <c r="F175" s="1"/>
      <c r="G175" s="1"/>
      <c r="H175" s="1"/>
      <c r="I175" s="1"/>
      <c r="J175" s="1"/>
      <c r="K175" s="1"/>
    </row>
    <row r="176" ht="15.75" customHeight="1">
      <c r="A176" s="68"/>
      <c r="B176" s="69"/>
      <c r="C176" s="69"/>
      <c r="D176" s="1"/>
      <c r="E176" s="1"/>
      <c r="F176" s="1"/>
      <c r="G176" s="1"/>
      <c r="H176" s="1"/>
      <c r="I176" s="1"/>
      <c r="J176" s="1"/>
      <c r="K176" s="1"/>
    </row>
    <row r="177" ht="15.75" customHeight="1">
      <c r="A177" s="68"/>
      <c r="B177" s="69"/>
      <c r="C177" s="69"/>
      <c r="D177" s="1"/>
      <c r="E177" s="1"/>
      <c r="F177" s="1"/>
      <c r="G177" s="1"/>
      <c r="H177" s="1"/>
      <c r="I177" s="1"/>
      <c r="J177" s="1"/>
      <c r="K177" s="1"/>
    </row>
    <row r="178" ht="15.75" customHeight="1">
      <c r="A178" s="68"/>
      <c r="B178" s="69"/>
      <c r="C178" s="69"/>
      <c r="D178" s="1"/>
      <c r="E178" s="1"/>
      <c r="F178" s="1"/>
      <c r="G178" s="1"/>
      <c r="H178" s="1"/>
      <c r="I178" s="1"/>
      <c r="J178" s="1"/>
      <c r="K178" s="1"/>
    </row>
    <row r="179" ht="15.75" customHeight="1">
      <c r="A179" s="68"/>
      <c r="B179" s="69"/>
      <c r="C179" s="69"/>
      <c r="D179" s="1"/>
      <c r="E179" s="1"/>
      <c r="F179" s="1"/>
      <c r="G179" s="1"/>
      <c r="H179" s="1"/>
      <c r="I179" s="1"/>
      <c r="J179" s="1"/>
      <c r="K179" s="1"/>
    </row>
    <row r="180" ht="15.75" customHeight="1">
      <c r="A180" s="68"/>
      <c r="B180" s="69"/>
      <c r="C180" s="69"/>
      <c r="D180" s="1"/>
      <c r="E180" s="1"/>
      <c r="F180" s="1"/>
      <c r="G180" s="1"/>
      <c r="H180" s="1"/>
      <c r="I180" s="1"/>
      <c r="J180" s="1"/>
      <c r="K180" s="1"/>
    </row>
    <row r="181" ht="15.75" customHeight="1">
      <c r="A181" s="68"/>
      <c r="B181" s="69"/>
      <c r="C181" s="69"/>
      <c r="D181" s="1"/>
      <c r="E181" s="1"/>
      <c r="F181" s="1"/>
      <c r="G181" s="1"/>
      <c r="H181" s="1"/>
      <c r="I181" s="1"/>
      <c r="J181" s="1"/>
      <c r="K181" s="1"/>
    </row>
    <row r="182" ht="15.75" customHeight="1">
      <c r="A182" s="68"/>
      <c r="B182" s="69"/>
      <c r="C182" s="69"/>
      <c r="D182" s="1"/>
      <c r="E182" s="1"/>
      <c r="F182" s="1"/>
      <c r="G182" s="1"/>
      <c r="H182" s="1"/>
      <c r="I182" s="1"/>
      <c r="J182" s="1"/>
      <c r="K182" s="1"/>
    </row>
    <row r="183" ht="15.75" customHeight="1">
      <c r="A183" s="68"/>
      <c r="B183" s="69"/>
      <c r="C183" s="69"/>
      <c r="D183" s="1"/>
      <c r="E183" s="1"/>
      <c r="F183" s="1"/>
      <c r="G183" s="1"/>
      <c r="H183" s="1"/>
      <c r="I183" s="1"/>
      <c r="J183" s="1"/>
      <c r="K183" s="1"/>
    </row>
    <row r="184" ht="15.75" customHeight="1">
      <c r="A184" s="68"/>
      <c r="B184" s="69"/>
      <c r="C184" s="69"/>
      <c r="D184" s="1"/>
      <c r="E184" s="1"/>
      <c r="F184" s="1"/>
      <c r="G184" s="1"/>
      <c r="H184" s="1"/>
      <c r="I184" s="1"/>
      <c r="J184" s="1"/>
      <c r="K184" s="1"/>
    </row>
    <row r="185" ht="15.75" customHeight="1">
      <c r="A185" s="68"/>
      <c r="B185" s="69"/>
      <c r="C185" s="69"/>
      <c r="D185" s="1"/>
      <c r="E185" s="1"/>
      <c r="F185" s="1"/>
      <c r="G185" s="1"/>
      <c r="H185" s="1"/>
      <c r="I185" s="1"/>
      <c r="J185" s="1"/>
      <c r="K185" s="1"/>
    </row>
    <row r="186" ht="15.75" customHeight="1">
      <c r="A186" s="68"/>
      <c r="B186" s="69"/>
      <c r="C186" s="69"/>
      <c r="D186" s="1"/>
      <c r="E186" s="1"/>
      <c r="F186" s="1"/>
      <c r="G186" s="1"/>
      <c r="H186" s="1"/>
      <c r="I186" s="1"/>
      <c r="J186" s="1"/>
      <c r="K186" s="1"/>
    </row>
    <row r="187" ht="15.75" customHeight="1">
      <c r="A187" s="68"/>
      <c r="B187" s="69"/>
      <c r="C187" s="69"/>
      <c r="D187" s="1"/>
      <c r="E187" s="1"/>
      <c r="F187" s="1"/>
      <c r="G187" s="1"/>
      <c r="H187" s="1"/>
      <c r="I187" s="1"/>
      <c r="J187" s="1"/>
      <c r="K187" s="1"/>
    </row>
    <row r="188" ht="15.75" customHeight="1">
      <c r="A188" s="68"/>
      <c r="B188" s="69"/>
      <c r="C188" s="69"/>
      <c r="D188" s="1"/>
      <c r="E188" s="1"/>
      <c r="F188" s="1"/>
      <c r="G188" s="1"/>
      <c r="H188" s="1"/>
      <c r="I188" s="1"/>
      <c r="J188" s="1"/>
      <c r="K188" s="1"/>
    </row>
    <row r="189" ht="15.75" customHeight="1">
      <c r="A189" s="68"/>
      <c r="B189" s="69"/>
      <c r="C189" s="69"/>
      <c r="D189" s="1"/>
      <c r="E189" s="1"/>
      <c r="F189" s="1"/>
      <c r="G189" s="1"/>
      <c r="H189" s="1"/>
      <c r="I189" s="1"/>
      <c r="J189" s="1"/>
      <c r="K189" s="1"/>
    </row>
    <row r="190" ht="15.75" customHeight="1">
      <c r="A190" s="68"/>
      <c r="B190" s="69"/>
      <c r="C190" s="69"/>
      <c r="D190" s="1"/>
      <c r="E190" s="1"/>
      <c r="F190" s="1"/>
      <c r="G190" s="1"/>
      <c r="H190" s="1"/>
      <c r="I190" s="1"/>
      <c r="J190" s="1"/>
      <c r="K190" s="1"/>
    </row>
    <row r="191" ht="15.75" customHeight="1">
      <c r="A191" s="68"/>
      <c r="B191" s="69"/>
      <c r="C191" s="69"/>
      <c r="D191" s="1"/>
      <c r="E191" s="1"/>
      <c r="F191" s="1"/>
      <c r="G191" s="1"/>
      <c r="H191" s="1"/>
      <c r="I191" s="1"/>
      <c r="J191" s="1"/>
      <c r="K191" s="1"/>
    </row>
    <row r="192" ht="15.75" customHeight="1">
      <c r="A192" s="68"/>
      <c r="B192" s="69"/>
      <c r="C192" s="69"/>
      <c r="D192" s="1"/>
      <c r="E192" s="1"/>
      <c r="F192" s="1"/>
      <c r="G192" s="1"/>
      <c r="H192" s="1"/>
      <c r="I192" s="1"/>
      <c r="J192" s="1"/>
      <c r="K192" s="1"/>
    </row>
    <row r="193" ht="15.75" customHeight="1">
      <c r="A193" s="68"/>
      <c r="B193" s="69"/>
      <c r="C193" s="69"/>
      <c r="D193" s="1"/>
      <c r="E193" s="1"/>
      <c r="F193" s="1"/>
      <c r="G193" s="1"/>
      <c r="H193" s="1"/>
      <c r="I193" s="1"/>
      <c r="J193" s="1"/>
      <c r="K193" s="1"/>
    </row>
    <row r="194" ht="15.75" customHeight="1">
      <c r="A194" s="68"/>
      <c r="B194" s="69"/>
      <c r="C194" s="69"/>
      <c r="D194" s="1"/>
      <c r="E194" s="1"/>
      <c r="F194" s="1"/>
      <c r="G194" s="1"/>
      <c r="H194" s="1"/>
      <c r="I194" s="1"/>
      <c r="J194" s="1"/>
      <c r="K194" s="1"/>
    </row>
    <row r="195" ht="15.75" customHeight="1">
      <c r="A195" s="68"/>
      <c r="B195" s="69"/>
      <c r="C195" s="69"/>
      <c r="D195" s="1"/>
      <c r="E195" s="1"/>
      <c r="F195" s="1"/>
      <c r="G195" s="1"/>
      <c r="H195" s="1"/>
      <c r="I195" s="1"/>
      <c r="J195" s="1"/>
      <c r="K195" s="1"/>
    </row>
    <row r="196" ht="15.75" customHeight="1">
      <c r="A196" s="68"/>
      <c r="B196" s="69"/>
      <c r="C196" s="69"/>
      <c r="D196" s="1"/>
      <c r="E196" s="1"/>
      <c r="F196" s="1"/>
      <c r="G196" s="1"/>
      <c r="H196" s="1"/>
      <c r="I196" s="1"/>
      <c r="J196" s="1"/>
      <c r="K196" s="1"/>
    </row>
    <row r="197" ht="15.75" customHeight="1">
      <c r="A197" s="68"/>
      <c r="B197" s="69"/>
      <c r="C197" s="69"/>
      <c r="D197" s="1"/>
      <c r="E197" s="1"/>
      <c r="F197" s="1"/>
      <c r="G197" s="1"/>
      <c r="H197" s="1"/>
      <c r="I197" s="1"/>
      <c r="J197" s="1"/>
      <c r="K197" s="1"/>
    </row>
    <row r="198" ht="15.75" customHeight="1">
      <c r="A198" s="68"/>
      <c r="B198" s="69"/>
      <c r="C198" s="69"/>
      <c r="D198" s="1"/>
      <c r="E198" s="1"/>
      <c r="F198" s="1"/>
      <c r="G198" s="1"/>
      <c r="H198" s="1"/>
      <c r="I198" s="1"/>
      <c r="J198" s="1"/>
      <c r="K198" s="1"/>
    </row>
    <row r="199" ht="15.75" customHeight="1">
      <c r="A199" s="68"/>
      <c r="B199" s="69"/>
      <c r="C199" s="69"/>
      <c r="D199" s="1"/>
      <c r="E199" s="1"/>
      <c r="F199" s="1"/>
      <c r="G199" s="1"/>
      <c r="H199" s="1"/>
      <c r="I199" s="1"/>
      <c r="J199" s="1"/>
      <c r="K199" s="1"/>
    </row>
    <row r="200" ht="15.75" customHeight="1">
      <c r="A200" s="68"/>
      <c r="B200" s="69"/>
      <c r="C200" s="69"/>
      <c r="D200" s="1"/>
      <c r="E200" s="1"/>
      <c r="F200" s="1"/>
      <c r="G200" s="1"/>
      <c r="H200" s="1"/>
      <c r="I200" s="1"/>
      <c r="J200" s="1"/>
      <c r="K200" s="1"/>
    </row>
    <row r="201" ht="15.75" customHeight="1">
      <c r="A201" s="68"/>
      <c r="B201" s="69"/>
      <c r="C201" s="69"/>
      <c r="D201" s="1"/>
      <c r="E201" s="1"/>
      <c r="F201" s="1"/>
      <c r="G201" s="1"/>
      <c r="H201" s="1"/>
      <c r="I201" s="1"/>
      <c r="J201" s="1"/>
      <c r="K201" s="1"/>
    </row>
    <row r="202" ht="15.75" customHeight="1">
      <c r="A202" s="68"/>
      <c r="B202" s="69"/>
      <c r="C202" s="69"/>
      <c r="D202" s="1"/>
      <c r="E202" s="1"/>
      <c r="F202" s="1"/>
      <c r="G202" s="1"/>
      <c r="H202" s="1"/>
      <c r="I202" s="1"/>
      <c r="J202" s="1"/>
      <c r="K202" s="1"/>
    </row>
    <row r="203" ht="15.75" customHeight="1">
      <c r="A203" s="68"/>
      <c r="B203" s="69"/>
      <c r="C203" s="69"/>
      <c r="D203" s="1"/>
      <c r="E203" s="1"/>
      <c r="F203" s="1"/>
      <c r="G203" s="1"/>
      <c r="H203" s="1"/>
      <c r="I203" s="1"/>
      <c r="J203" s="1"/>
      <c r="K203" s="1"/>
    </row>
    <row r="204" ht="15.75" customHeight="1">
      <c r="A204" s="68"/>
      <c r="B204" s="69"/>
      <c r="C204" s="69"/>
      <c r="D204" s="1"/>
      <c r="E204" s="1"/>
      <c r="F204" s="1"/>
      <c r="G204" s="1"/>
      <c r="H204" s="1"/>
      <c r="I204" s="1"/>
      <c r="J204" s="1"/>
      <c r="K204" s="1"/>
    </row>
    <row r="205" ht="15.75" customHeight="1">
      <c r="A205" s="68"/>
      <c r="B205" s="69"/>
      <c r="C205" s="69"/>
      <c r="D205" s="1"/>
      <c r="E205" s="1"/>
      <c r="F205" s="1"/>
      <c r="G205" s="1"/>
      <c r="H205" s="1"/>
      <c r="I205" s="1"/>
      <c r="J205" s="1"/>
      <c r="K205" s="1"/>
    </row>
    <row r="206" ht="15.75" customHeight="1">
      <c r="A206" s="68"/>
      <c r="B206" s="69"/>
      <c r="C206" s="69"/>
      <c r="D206" s="1"/>
      <c r="E206" s="1"/>
      <c r="F206" s="1"/>
      <c r="G206" s="1"/>
      <c r="H206" s="1"/>
      <c r="I206" s="1"/>
      <c r="J206" s="1"/>
      <c r="K206" s="1"/>
    </row>
    <row r="207" ht="15.75" customHeight="1">
      <c r="A207" s="68"/>
      <c r="B207" s="69"/>
      <c r="C207" s="69"/>
      <c r="D207" s="1"/>
      <c r="E207" s="1"/>
      <c r="F207" s="1"/>
      <c r="G207" s="1"/>
      <c r="H207" s="1"/>
      <c r="I207" s="1"/>
      <c r="J207" s="1"/>
      <c r="K207" s="1"/>
    </row>
    <row r="208" ht="15.75" customHeight="1">
      <c r="A208" s="68"/>
      <c r="B208" s="69"/>
      <c r="C208" s="69"/>
      <c r="D208" s="1"/>
      <c r="E208" s="1"/>
      <c r="F208" s="1"/>
      <c r="G208" s="1"/>
      <c r="H208" s="1"/>
      <c r="I208" s="1"/>
      <c r="J208" s="1"/>
      <c r="K208" s="1"/>
    </row>
    <row r="209" ht="15.75" customHeight="1">
      <c r="A209" s="68"/>
      <c r="B209" s="69"/>
      <c r="C209" s="69"/>
      <c r="D209" s="1"/>
      <c r="E209" s="1"/>
      <c r="F209" s="1"/>
      <c r="G209" s="1"/>
      <c r="H209" s="1"/>
      <c r="I209" s="1"/>
      <c r="J209" s="1"/>
      <c r="K209" s="1"/>
    </row>
    <row r="210" ht="15.75" customHeight="1">
      <c r="A210" s="68"/>
      <c r="B210" s="69"/>
      <c r="C210" s="69"/>
      <c r="D210" s="1"/>
      <c r="E210" s="1"/>
      <c r="F210" s="1"/>
      <c r="G210" s="1"/>
      <c r="H210" s="1"/>
      <c r="I210" s="1"/>
      <c r="J210" s="1"/>
      <c r="K210" s="1"/>
    </row>
    <row r="211" ht="15.75" customHeight="1">
      <c r="A211" s="68"/>
      <c r="B211" s="69"/>
      <c r="C211" s="69"/>
      <c r="D211" s="1"/>
      <c r="E211" s="1"/>
      <c r="F211" s="1"/>
      <c r="G211" s="1"/>
      <c r="H211" s="1"/>
      <c r="I211" s="1"/>
      <c r="J211" s="1"/>
      <c r="K211" s="1"/>
    </row>
    <row r="212" ht="15.75" customHeight="1">
      <c r="A212" s="68"/>
      <c r="B212" s="69"/>
      <c r="C212" s="69"/>
      <c r="D212" s="1"/>
      <c r="E212" s="1"/>
      <c r="F212" s="1"/>
      <c r="G212" s="1"/>
      <c r="H212" s="1"/>
      <c r="I212" s="1"/>
      <c r="J212" s="1"/>
      <c r="K212" s="1"/>
    </row>
    <row r="213" ht="15.75" customHeight="1">
      <c r="A213" s="68"/>
      <c r="B213" s="69"/>
      <c r="C213" s="69"/>
      <c r="D213" s="1"/>
      <c r="E213" s="1"/>
      <c r="F213" s="1"/>
      <c r="G213" s="1"/>
      <c r="H213" s="1"/>
      <c r="I213" s="1"/>
      <c r="J213" s="1"/>
      <c r="K213" s="1"/>
    </row>
    <row r="214" ht="15.75" customHeight="1">
      <c r="A214" s="68"/>
      <c r="B214" s="69"/>
      <c r="C214" s="69"/>
      <c r="D214" s="1"/>
      <c r="E214" s="1"/>
      <c r="F214" s="1"/>
      <c r="G214" s="1"/>
      <c r="H214" s="1"/>
      <c r="I214" s="1"/>
      <c r="J214" s="1"/>
      <c r="K214" s="1"/>
    </row>
    <row r="215" ht="15.75" customHeight="1">
      <c r="A215" s="68"/>
      <c r="B215" s="69"/>
      <c r="C215" s="69"/>
      <c r="D215" s="1"/>
      <c r="E215" s="1"/>
      <c r="F215" s="1"/>
      <c r="G215" s="1"/>
      <c r="H215" s="1"/>
      <c r="I215" s="1"/>
      <c r="J215" s="1"/>
      <c r="K215" s="1"/>
    </row>
    <row r="216" ht="15.75" customHeight="1">
      <c r="A216" s="68"/>
      <c r="B216" s="69"/>
      <c r="C216" s="69"/>
      <c r="D216" s="1"/>
      <c r="E216" s="1"/>
      <c r="F216" s="1"/>
      <c r="G216" s="1"/>
      <c r="H216" s="1"/>
      <c r="I216" s="1"/>
      <c r="J216" s="1"/>
      <c r="K216" s="1"/>
    </row>
    <row r="217" ht="15.75" customHeight="1">
      <c r="A217" s="68"/>
      <c r="B217" s="69"/>
      <c r="C217" s="69"/>
      <c r="D217" s="1"/>
      <c r="E217" s="1"/>
      <c r="F217" s="1"/>
      <c r="G217" s="1"/>
      <c r="H217" s="1"/>
      <c r="I217" s="1"/>
      <c r="J217" s="1"/>
      <c r="K217" s="1"/>
    </row>
    <row r="218" ht="15.75" customHeight="1">
      <c r="A218" s="68"/>
      <c r="B218" s="69"/>
      <c r="C218" s="69"/>
      <c r="D218" s="1"/>
      <c r="E218" s="1"/>
      <c r="F218" s="1"/>
      <c r="G218" s="1"/>
      <c r="H218" s="1"/>
      <c r="I218" s="1"/>
      <c r="J218" s="1"/>
      <c r="K218" s="1"/>
    </row>
    <row r="219" ht="15.75" customHeight="1">
      <c r="A219" s="68"/>
      <c r="B219" s="69"/>
      <c r="C219" s="69"/>
      <c r="D219" s="1"/>
      <c r="E219" s="1"/>
      <c r="F219" s="1"/>
      <c r="G219" s="1"/>
      <c r="H219" s="1"/>
      <c r="I219" s="1"/>
      <c r="J219" s="1"/>
      <c r="K219" s="1"/>
    </row>
    <row r="220" ht="15.75" customHeight="1">
      <c r="A220" s="68"/>
      <c r="B220" s="69"/>
      <c r="C220" s="69"/>
      <c r="D220" s="1"/>
      <c r="E220" s="1"/>
      <c r="F220" s="1"/>
      <c r="G220" s="1"/>
      <c r="H220" s="1"/>
      <c r="I220" s="1"/>
      <c r="J220" s="1"/>
      <c r="K220" s="1"/>
    </row>
    <row r="221" ht="15.75" customHeight="1">
      <c r="A221" s="68"/>
      <c r="B221" s="69"/>
      <c r="C221" s="69"/>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19.29"/>
    <col customWidth="1" min="24" max="24" width="9.14"/>
    <col customWidth="1" min="25" max="30" width="8.0"/>
  </cols>
  <sheetData>
    <row r="1">
      <c r="A1" s="68"/>
      <c r="B1" s="69"/>
      <c r="C1" s="69"/>
      <c r="D1" s="69"/>
      <c r="E1" s="69"/>
      <c r="F1" s="69"/>
      <c r="G1" s="1"/>
      <c r="H1" s="1"/>
      <c r="I1" s="1"/>
      <c r="J1" s="1"/>
      <c r="K1" s="1"/>
      <c r="L1" s="1"/>
      <c r="M1" s="1"/>
      <c r="N1" s="1"/>
      <c r="O1" s="1"/>
      <c r="P1" s="1"/>
      <c r="Q1" s="1"/>
      <c r="R1" s="1"/>
      <c r="S1" s="1"/>
      <c r="T1" s="1"/>
      <c r="U1" s="1"/>
      <c r="V1" s="1"/>
      <c r="W1" s="1"/>
      <c r="X1" s="1"/>
    </row>
    <row r="2" ht="35.25" customHeight="1">
      <c r="A2" s="70" t="s">
        <v>198</v>
      </c>
      <c r="B2" s="71"/>
      <c r="C2" s="71"/>
      <c r="D2" s="71"/>
      <c r="E2" s="71"/>
      <c r="F2" s="71"/>
      <c r="G2" s="71"/>
      <c r="H2" s="71"/>
      <c r="I2" s="71"/>
      <c r="J2" s="71"/>
      <c r="K2" s="71"/>
      <c r="L2" s="71"/>
      <c r="M2" s="71"/>
      <c r="N2" s="71"/>
      <c r="O2" s="71"/>
      <c r="P2" s="71"/>
      <c r="Q2" s="71"/>
      <c r="R2" s="71"/>
      <c r="S2" s="71"/>
      <c r="T2" s="71"/>
      <c r="U2" s="71"/>
      <c r="V2" s="72"/>
      <c r="W2" s="73"/>
      <c r="X2" s="73"/>
      <c r="Y2" s="74"/>
      <c r="Z2" s="74"/>
      <c r="AA2" s="74"/>
      <c r="AB2" s="74"/>
      <c r="AC2" s="74"/>
      <c r="AD2" s="74"/>
    </row>
    <row r="3">
      <c r="A3" s="74"/>
      <c r="B3" s="74"/>
      <c r="C3" s="74"/>
      <c r="D3" s="74"/>
      <c r="E3" s="74"/>
      <c r="F3" s="74"/>
      <c r="G3" s="74"/>
      <c r="H3" s="73"/>
      <c r="I3" s="73"/>
      <c r="J3" s="74"/>
      <c r="K3" s="74"/>
      <c r="L3" s="74"/>
      <c r="M3" s="74"/>
      <c r="N3" s="74"/>
      <c r="O3" s="74"/>
      <c r="P3" s="74"/>
      <c r="Q3" s="74"/>
      <c r="R3" s="74"/>
      <c r="S3" s="74"/>
      <c r="T3" s="74"/>
      <c r="U3" s="73"/>
      <c r="V3" s="73"/>
      <c r="W3" s="73"/>
      <c r="X3" s="73"/>
      <c r="Y3" s="74"/>
      <c r="Z3" s="74"/>
      <c r="AA3" s="74"/>
      <c r="AB3" s="74"/>
      <c r="AC3" s="74"/>
      <c r="AD3" s="74"/>
    </row>
    <row r="4" ht="22.5" customHeight="1">
      <c r="A4" s="75" t="s">
        <v>199</v>
      </c>
      <c r="B4" s="71"/>
      <c r="C4" s="71"/>
      <c r="D4" s="71"/>
      <c r="E4" s="71"/>
      <c r="F4" s="71"/>
      <c r="G4" s="71"/>
      <c r="H4" s="71"/>
      <c r="I4" s="71"/>
      <c r="J4" s="71"/>
      <c r="K4" s="71"/>
      <c r="L4" s="71"/>
      <c r="M4" s="71"/>
      <c r="N4" s="71"/>
      <c r="O4" s="71"/>
      <c r="P4" s="71"/>
      <c r="Q4" s="71"/>
      <c r="R4" s="71"/>
      <c r="S4" s="71"/>
      <c r="T4" s="71"/>
      <c r="U4" s="71"/>
      <c r="V4" s="72"/>
      <c r="W4" s="73"/>
      <c r="X4" s="73"/>
      <c r="Y4" s="74"/>
      <c r="Z4" s="74"/>
      <c r="AA4" s="74"/>
      <c r="AB4" s="74"/>
      <c r="AC4" s="74"/>
      <c r="AD4" s="74"/>
    </row>
    <row r="5" ht="19.5" customHeight="1">
      <c r="A5" s="75" t="s">
        <v>200</v>
      </c>
      <c r="B5" s="71"/>
      <c r="C5" s="71"/>
      <c r="D5" s="71"/>
      <c r="E5" s="71"/>
      <c r="F5" s="71"/>
      <c r="G5" s="71"/>
      <c r="H5" s="71"/>
      <c r="I5" s="71"/>
      <c r="J5" s="71"/>
      <c r="K5" s="71"/>
      <c r="L5" s="71"/>
      <c r="M5" s="71"/>
      <c r="N5" s="71"/>
      <c r="O5" s="71"/>
      <c r="P5" s="71"/>
      <c r="Q5" s="71"/>
      <c r="R5" s="71"/>
      <c r="S5" s="71"/>
      <c r="T5" s="71"/>
      <c r="U5" s="71"/>
      <c r="V5" s="72"/>
      <c r="W5" s="73"/>
      <c r="X5" s="73"/>
      <c r="Y5" s="74"/>
      <c r="Z5" s="74"/>
      <c r="AA5" s="74"/>
      <c r="AB5" s="74"/>
      <c r="AC5" s="74"/>
      <c r="AD5" s="74"/>
    </row>
    <row r="6" ht="14.25" customHeight="1">
      <c r="A6" s="75" t="s">
        <v>201</v>
      </c>
      <c r="B6" s="71"/>
      <c r="C6" s="71"/>
      <c r="D6" s="71"/>
      <c r="E6" s="71"/>
      <c r="F6" s="71"/>
      <c r="G6" s="71"/>
      <c r="H6" s="71"/>
      <c r="I6" s="71"/>
      <c r="J6" s="71"/>
      <c r="K6" s="71"/>
      <c r="L6" s="71"/>
      <c r="M6" s="71"/>
      <c r="N6" s="71"/>
      <c r="O6" s="71"/>
      <c r="P6" s="71"/>
      <c r="Q6" s="71"/>
      <c r="R6" s="71"/>
      <c r="S6" s="71"/>
      <c r="T6" s="71"/>
      <c r="U6" s="71"/>
      <c r="V6" s="72"/>
      <c r="W6" s="73"/>
      <c r="X6" s="73"/>
      <c r="Y6" s="74"/>
      <c r="Z6" s="74"/>
      <c r="AA6" s="74"/>
      <c r="AB6" s="74"/>
      <c r="AC6" s="74"/>
      <c r="AD6" s="74"/>
    </row>
    <row r="7" ht="26.25" customHeight="1">
      <c r="A7" s="75" t="s">
        <v>202</v>
      </c>
      <c r="B7" s="71"/>
      <c r="C7" s="71"/>
      <c r="D7" s="71"/>
      <c r="E7" s="71"/>
      <c r="F7" s="71"/>
      <c r="G7" s="71"/>
      <c r="H7" s="71"/>
      <c r="I7" s="71"/>
      <c r="J7" s="71"/>
      <c r="K7" s="71"/>
      <c r="L7" s="71"/>
      <c r="M7" s="71"/>
      <c r="N7" s="71"/>
      <c r="O7" s="71"/>
      <c r="P7" s="71"/>
      <c r="Q7" s="71"/>
      <c r="R7" s="71"/>
      <c r="S7" s="71"/>
      <c r="T7" s="71"/>
      <c r="U7" s="71"/>
      <c r="V7" s="72"/>
      <c r="W7" s="76"/>
      <c r="X7" s="76"/>
      <c r="Y7" s="77"/>
      <c r="Z7" s="77"/>
      <c r="AA7" s="77"/>
      <c r="AB7" s="77"/>
      <c r="AC7" s="77"/>
      <c r="AD7" s="77"/>
    </row>
    <row r="8" ht="14.25" customHeight="1">
      <c r="A8" s="75" t="s">
        <v>203</v>
      </c>
      <c r="B8" s="71"/>
      <c r="C8" s="71"/>
      <c r="D8" s="71"/>
      <c r="E8" s="71"/>
      <c r="F8" s="71"/>
      <c r="G8" s="71"/>
      <c r="H8" s="71"/>
      <c r="I8" s="71"/>
      <c r="J8" s="71"/>
      <c r="K8" s="71"/>
      <c r="L8" s="71"/>
      <c r="M8" s="71"/>
      <c r="N8" s="71"/>
      <c r="O8" s="71"/>
      <c r="P8" s="71"/>
      <c r="Q8" s="71"/>
      <c r="R8" s="71"/>
      <c r="S8" s="71"/>
      <c r="T8" s="71"/>
      <c r="U8" s="71"/>
      <c r="V8" s="72"/>
      <c r="W8" s="76"/>
      <c r="X8" s="76"/>
      <c r="Y8" s="77"/>
      <c r="Z8" s="77"/>
      <c r="AA8" s="77"/>
      <c r="AB8" s="77"/>
      <c r="AC8" s="77"/>
      <c r="AD8" s="77"/>
    </row>
    <row r="9" ht="146.25" customHeight="1">
      <c r="A9" s="78" t="s">
        <v>204</v>
      </c>
      <c r="B9" s="71"/>
      <c r="C9" s="71"/>
      <c r="D9" s="71"/>
      <c r="E9" s="71"/>
      <c r="F9" s="71"/>
      <c r="G9" s="71"/>
      <c r="H9" s="71"/>
      <c r="I9" s="71"/>
      <c r="J9" s="71"/>
      <c r="K9" s="71"/>
      <c r="L9" s="71"/>
      <c r="M9" s="71"/>
      <c r="N9" s="71"/>
      <c r="O9" s="71"/>
      <c r="P9" s="71"/>
      <c r="Q9" s="71"/>
      <c r="R9" s="71"/>
      <c r="S9" s="71"/>
      <c r="T9" s="71"/>
      <c r="U9" s="71"/>
      <c r="V9" s="72"/>
      <c r="W9" s="76"/>
      <c r="X9" s="76"/>
      <c r="Y9" s="77"/>
      <c r="Z9" s="77"/>
      <c r="AA9" s="77"/>
      <c r="AB9" s="77"/>
      <c r="AC9" s="77"/>
      <c r="AD9" s="77"/>
    </row>
    <row r="10">
      <c r="A10" s="79"/>
      <c r="B10" s="80"/>
      <c r="C10" s="80"/>
      <c r="D10" s="80"/>
      <c r="E10" s="80"/>
      <c r="F10" s="80"/>
      <c r="G10" s="79"/>
      <c r="H10" s="74"/>
      <c r="I10" s="74"/>
      <c r="J10" s="79"/>
      <c r="K10" s="79"/>
      <c r="L10" s="79"/>
      <c r="M10" s="79"/>
      <c r="N10" s="79"/>
      <c r="O10" s="79"/>
      <c r="P10" s="79"/>
      <c r="Q10" s="79"/>
      <c r="R10" s="79"/>
      <c r="S10" s="79"/>
      <c r="T10" s="79"/>
      <c r="U10" s="73"/>
      <c r="V10" s="73"/>
      <c r="W10" s="73"/>
      <c r="X10" s="73"/>
      <c r="Y10" s="74"/>
      <c r="Z10" s="74"/>
      <c r="AA10" s="74"/>
      <c r="AB10" s="74"/>
      <c r="AC10" s="74"/>
      <c r="AD10" s="74"/>
    </row>
    <row r="11" ht="101.25" customHeight="1">
      <c r="A11" s="81" t="s">
        <v>205</v>
      </c>
      <c r="B11" s="81" t="s">
        <v>206</v>
      </c>
      <c r="C11" s="81" t="s">
        <v>207</v>
      </c>
      <c r="D11" s="82" t="s">
        <v>208</v>
      </c>
      <c r="E11" s="82" t="s">
        <v>209</v>
      </c>
      <c r="F11" s="82" t="s">
        <v>210</v>
      </c>
      <c r="G11" s="81" t="s">
        <v>211</v>
      </c>
      <c r="H11" s="83" t="s">
        <v>212</v>
      </c>
      <c r="I11" s="83" t="s">
        <v>213</v>
      </c>
      <c r="J11" s="82" t="s">
        <v>214</v>
      </c>
      <c r="K11" s="82" t="s">
        <v>215</v>
      </c>
      <c r="L11" s="82" t="s">
        <v>216</v>
      </c>
      <c r="M11" s="82" t="s">
        <v>217</v>
      </c>
      <c r="N11" s="82" t="s">
        <v>218</v>
      </c>
      <c r="O11" s="82" t="s">
        <v>219</v>
      </c>
      <c r="P11" s="82" t="s">
        <v>220</v>
      </c>
      <c r="Q11" s="84" t="s">
        <v>221</v>
      </c>
      <c r="R11" s="85" t="s">
        <v>222</v>
      </c>
      <c r="S11" s="85" t="s">
        <v>223</v>
      </c>
      <c r="T11" s="82" t="s">
        <v>224</v>
      </c>
      <c r="U11" s="82" t="s">
        <v>225</v>
      </c>
      <c r="V11" s="85" t="s">
        <v>226</v>
      </c>
      <c r="W11" s="86" t="s">
        <v>227</v>
      </c>
      <c r="X11" s="87"/>
      <c r="Y11" s="88"/>
      <c r="Z11" s="88"/>
      <c r="AA11" s="88"/>
      <c r="AB11" s="88"/>
      <c r="AC11" s="88"/>
      <c r="AD11" s="88"/>
    </row>
    <row r="12" ht="11.25" customHeight="1">
      <c r="A12" s="89" t="s">
        <v>228</v>
      </c>
      <c r="B12" s="90" t="s">
        <v>229</v>
      </c>
      <c r="C12" s="91" t="s">
        <v>52</v>
      </c>
      <c r="D12" s="91" t="s">
        <v>230</v>
      </c>
      <c r="E12" s="92" t="s">
        <v>231</v>
      </c>
      <c r="F12" s="93"/>
      <c r="G12" s="91" t="s">
        <v>232</v>
      </c>
      <c r="H12" s="94"/>
      <c r="I12" s="94" t="s">
        <v>233</v>
      </c>
      <c r="J12" s="95"/>
      <c r="K12" s="93"/>
      <c r="L12" s="96" t="s">
        <v>234</v>
      </c>
      <c r="M12" s="97">
        <v>2024.0</v>
      </c>
      <c r="N12" s="97"/>
      <c r="O12" s="97">
        <v>1.0</v>
      </c>
      <c r="P12" s="98">
        <v>1.0</v>
      </c>
      <c r="Q12" s="98">
        <v>2.0</v>
      </c>
      <c r="R12" s="99">
        <v>300.0</v>
      </c>
      <c r="S12" s="100"/>
      <c r="T12" s="101"/>
      <c r="U12" s="101"/>
      <c r="V12" s="102">
        <v>300.0</v>
      </c>
      <c r="W12" s="103" t="s">
        <v>235</v>
      </c>
      <c r="X12" s="104"/>
      <c r="Y12" s="105"/>
      <c r="Z12" s="105"/>
      <c r="AA12" s="105"/>
      <c r="AB12" s="105"/>
      <c r="AC12" s="105"/>
      <c r="AD12" s="105"/>
    </row>
    <row r="13" ht="11.25" customHeight="1">
      <c r="A13" s="89" t="s">
        <v>236</v>
      </c>
      <c r="B13" s="90" t="s">
        <v>237</v>
      </c>
      <c r="C13" s="91" t="s">
        <v>52</v>
      </c>
      <c r="D13" s="91" t="s">
        <v>238</v>
      </c>
      <c r="E13" s="92"/>
      <c r="F13" s="106">
        <v>45292.0</v>
      </c>
      <c r="G13" s="91" t="s">
        <v>239</v>
      </c>
      <c r="H13" s="94" t="s">
        <v>240</v>
      </c>
      <c r="I13" s="107" t="s">
        <v>241</v>
      </c>
      <c r="J13" s="108" t="s">
        <v>242</v>
      </c>
      <c r="K13" s="93"/>
      <c r="L13" s="96" t="s">
        <v>243</v>
      </c>
      <c r="M13" s="97">
        <v>2024.0</v>
      </c>
      <c r="N13" s="97"/>
      <c r="O13" s="97">
        <v>2.0</v>
      </c>
      <c r="P13" s="98">
        <v>2.0</v>
      </c>
      <c r="Q13" s="98">
        <v>2.0</v>
      </c>
      <c r="R13" s="99">
        <v>300.0</v>
      </c>
      <c r="S13" s="100"/>
      <c r="T13" s="101"/>
      <c r="U13" s="101"/>
      <c r="V13" s="102">
        <v>150.0</v>
      </c>
      <c r="W13" s="103" t="s">
        <v>244</v>
      </c>
      <c r="X13" s="104"/>
      <c r="Y13" s="105"/>
      <c r="Z13" s="105"/>
      <c r="AA13" s="105"/>
      <c r="AB13" s="105"/>
      <c r="AC13" s="105"/>
      <c r="AD13" s="105"/>
    </row>
    <row r="14" ht="11.25" customHeight="1">
      <c r="A14" s="89" t="s">
        <v>245</v>
      </c>
      <c r="B14" s="109" t="s">
        <v>246</v>
      </c>
      <c r="C14" s="91" t="s">
        <v>52</v>
      </c>
      <c r="D14" s="91" t="s">
        <v>247</v>
      </c>
      <c r="E14" s="92">
        <v>29.0</v>
      </c>
      <c r="F14" s="93">
        <v>22.0</v>
      </c>
      <c r="G14" s="91" t="s">
        <v>248</v>
      </c>
      <c r="H14" s="94" t="s">
        <v>249</v>
      </c>
      <c r="I14" s="94" t="s">
        <v>250</v>
      </c>
      <c r="J14" s="110" t="s">
        <v>251</v>
      </c>
      <c r="K14" s="93" t="s">
        <v>252</v>
      </c>
      <c r="L14" s="111" t="s">
        <v>253</v>
      </c>
      <c r="M14" s="97">
        <v>2024.0</v>
      </c>
      <c r="N14" s="97" t="s">
        <v>254</v>
      </c>
      <c r="O14" s="97">
        <v>1.0</v>
      </c>
      <c r="P14" s="98">
        <v>1.0</v>
      </c>
      <c r="Q14" s="98">
        <v>9.0</v>
      </c>
      <c r="R14" s="99">
        <v>1000.0</v>
      </c>
      <c r="S14" s="100"/>
      <c r="T14" s="101"/>
      <c r="U14" s="101"/>
      <c r="V14" s="102">
        <v>1000.0</v>
      </c>
      <c r="W14" s="103" t="s">
        <v>61</v>
      </c>
      <c r="X14" s="104"/>
      <c r="Y14" s="105"/>
      <c r="Z14" s="105"/>
      <c r="AA14" s="105"/>
      <c r="AB14" s="105"/>
      <c r="AC14" s="105"/>
      <c r="AD14" s="105"/>
    </row>
    <row r="15" ht="11.25" customHeight="1">
      <c r="A15" s="89" t="s">
        <v>255</v>
      </c>
      <c r="B15" s="90" t="s">
        <v>256</v>
      </c>
      <c r="C15" s="91" t="s">
        <v>52</v>
      </c>
      <c r="D15" s="91" t="s">
        <v>238</v>
      </c>
      <c r="E15" s="92">
        <v>2024.0</v>
      </c>
      <c r="F15" s="93" t="s">
        <v>257</v>
      </c>
      <c r="G15" s="91" t="s">
        <v>258</v>
      </c>
      <c r="H15" s="107" t="s">
        <v>259</v>
      </c>
      <c r="I15" s="94" t="s">
        <v>259</v>
      </c>
      <c r="J15" s="95" t="s">
        <v>260</v>
      </c>
      <c r="K15" s="93"/>
      <c r="L15" s="96" t="s">
        <v>261</v>
      </c>
      <c r="M15" s="97">
        <v>2024.0</v>
      </c>
      <c r="N15" s="97" t="s">
        <v>262</v>
      </c>
      <c r="O15" s="112">
        <v>1.0</v>
      </c>
      <c r="P15" s="98">
        <v>1.0</v>
      </c>
      <c r="Q15" s="98">
        <v>1.0</v>
      </c>
      <c r="R15" s="99">
        <v>300.0</v>
      </c>
      <c r="S15" s="100"/>
      <c r="T15" s="101"/>
      <c r="U15" s="101"/>
      <c r="V15" s="102">
        <v>300.0</v>
      </c>
      <c r="W15" s="103" t="s">
        <v>263</v>
      </c>
      <c r="X15" s="104"/>
      <c r="Y15" s="105"/>
      <c r="Z15" s="105"/>
      <c r="AA15" s="105"/>
      <c r="AB15" s="105"/>
      <c r="AC15" s="105"/>
      <c r="AD15" s="105"/>
    </row>
    <row r="16" ht="11.25" customHeight="1">
      <c r="A16" s="89" t="s">
        <v>264</v>
      </c>
      <c r="B16" s="90" t="s">
        <v>265</v>
      </c>
      <c r="C16" s="91" t="s">
        <v>52</v>
      </c>
      <c r="D16" s="91" t="s">
        <v>266</v>
      </c>
      <c r="E16" s="92">
        <v>15.0</v>
      </c>
      <c r="F16" s="93">
        <v>237.0</v>
      </c>
      <c r="G16" s="91" t="s">
        <v>267</v>
      </c>
      <c r="H16" s="107"/>
      <c r="I16" s="94" t="s">
        <v>268</v>
      </c>
      <c r="J16" s="94" t="s">
        <v>269</v>
      </c>
      <c r="K16" s="93"/>
      <c r="L16" s="96" t="s">
        <v>270</v>
      </c>
      <c r="M16" s="97">
        <v>2024.0</v>
      </c>
      <c r="N16" s="97" t="s">
        <v>271</v>
      </c>
      <c r="O16" s="97">
        <v>1.0</v>
      </c>
      <c r="P16" s="98">
        <v>1.0</v>
      </c>
      <c r="Q16" s="98">
        <v>1.0</v>
      </c>
      <c r="R16" s="99">
        <v>1200.0</v>
      </c>
      <c r="S16" s="100"/>
      <c r="T16" s="101"/>
      <c r="U16" s="101"/>
      <c r="V16" s="102">
        <v>1200.0</v>
      </c>
      <c r="W16" s="103" t="s">
        <v>63</v>
      </c>
      <c r="X16" s="104"/>
      <c r="Y16" s="105"/>
      <c r="Z16" s="105"/>
      <c r="AA16" s="105"/>
      <c r="AB16" s="105"/>
      <c r="AC16" s="105"/>
      <c r="AD16" s="105"/>
    </row>
    <row r="17" ht="11.25" customHeight="1">
      <c r="A17" s="113" t="s">
        <v>272</v>
      </c>
      <c r="B17" s="114" t="s">
        <v>273</v>
      </c>
      <c r="C17" s="113" t="s">
        <v>52</v>
      </c>
      <c r="D17" s="113" t="s">
        <v>274</v>
      </c>
      <c r="E17" s="115" t="s">
        <v>275</v>
      </c>
      <c r="F17" s="116">
        <v>4.0</v>
      </c>
      <c r="G17" s="117" t="s">
        <v>276</v>
      </c>
      <c r="H17" s="118"/>
      <c r="I17" s="119" t="s">
        <v>277</v>
      </c>
      <c r="J17" s="116"/>
      <c r="K17" s="116"/>
      <c r="L17" s="120" t="s">
        <v>278</v>
      </c>
      <c r="M17" s="121">
        <v>2024.0</v>
      </c>
      <c r="N17" s="121"/>
      <c r="O17" s="121">
        <v>1.0</v>
      </c>
      <c r="P17" s="122">
        <v>1.0</v>
      </c>
      <c r="Q17" s="122">
        <v>1.0</v>
      </c>
      <c r="R17" s="123"/>
      <c r="S17" s="124"/>
      <c r="T17" s="64"/>
      <c r="U17" s="64"/>
      <c r="V17" s="125">
        <v>300.0</v>
      </c>
      <c r="W17" s="103" t="s">
        <v>66</v>
      </c>
      <c r="X17" s="104"/>
      <c r="Y17" s="105"/>
      <c r="Z17" s="105"/>
      <c r="AA17" s="105"/>
      <c r="AB17" s="105"/>
      <c r="AC17" s="105"/>
      <c r="AD17" s="105"/>
    </row>
    <row r="18" ht="11.25" customHeight="1">
      <c r="A18" s="113" t="s">
        <v>279</v>
      </c>
      <c r="B18" s="114" t="s">
        <v>273</v>
      </c>
      <c r="C18" s="113" t="s">
        <v>52</v>
      </c>
      <c r="D18" s="113" t="s">
        <v>280</v>
      </c>
      <c r="E18" s="113" t="s">
        <v>281</v>
      </c>
      <c r="F18" s="113"/>
      <c r="G18" s="113" t="s">
        <v>282</v>
      </c>
      <c r="H18" s="121"/>
      <c r="I18" s="126" t="s">
        <v>283</v>
      </c>
      <c r="J18" s="113" t="s">
        <v>284</v>
      </c>
      <c r="K18" s="113"/>
      <c r="L18" s="127" t="s">
        <v>285</v>
      </c>
      <c r="M18" s="121">
        <v>2024.0</v>
      </c>
      <c r="N18" s="121"/>
      <c r="O18" s="121">
        <v>1.0</v>
      </c>
      <c r="P18" s="122">
        <v>1.0</v>
      </c>
      <c r="Q18" s="122">
        <v>1.0</v>
      </c>
      <c r="R18" s="128"/>
      <c r="S18" s="129"/>
      <c r="T18" s="64"/>
      <c r="U18" s="64"/>
      <c r="V18" s="125">
        <v>300.0</v>
      </c>
      <c r="W18" s="103" t="s">
        <v>66</v>
      </c>
      <c r="X18" s="104"/>
      <c r="Y18" s="105"/>
      <c r="Z18" s="105"/>
      <c r="AA18" s="105"/>
      <c r="AB18" s="105"/>
      <c r="AC18" s="105"/>
      <c r="AD18" s="105"/>
    </row>
    <row r="19" ht="11.25" customHeight="1">
      <c r="A19" s="89" t="s">
        <v>286</v>
      </c>
      <c r="B19" s="90" t="s">
        <v>287</v>
      </c>
      <c r="C19" s="91" t="s">
        <v>52</v>
      </c>
      <c r="D19" s="91" t="s">
        <v>288</v>
      </c>
      <c r="E19" s="92"/>
      <c r="F19" s="93" t="s">
        <v>289</v>
      </c>
      <c r="G19" s="91" t="s">
        <v>290</v>
      </c>
      <c r="H19" s="107"/>
      <c r="I19" s="94" t="s">
        <v>291</v>
      </c>
      <c r="J19" s="95"/>
      <c r="K19" s="93"/>
      <c r="L19" s="96" t="s">
        <v>292</v>
      </c>
      <c r="M19" s="97">
        <v>2024.0</v>
      </c>
      <c r="N19" s="97" t="s">
        <v>293</v>
      </c>
      <c r="O19" s="97">
        <v>1.0</v>
      </c>
      <c r="P19" s="98">
        <v>1.0</v>
      </c>
      <c r="Q19" s="98">
        <v>3.0</v>
      </c>
      <c r="R19" s="99">
        <v>300.0</v>
      </c>
      <c r="S19" s="100"/>
      <c r="T19" s="101"/>
      <c r="U19" s="101"/>
      <c r="V19" s="102">
        <v>300.0</v>
      </c>
      <c r="W19" s="103" t="s">
        <v>70</v>
      </c>
      <c r="X19" s="104"/>
      <c r="Y19" s="105"/>
      <c r="Z19" s="105"/>
      <c r="AA19" s="105"/>
      <c r="AB19" s="105"/>
      <c r="AC19" s="105"/>
      <c r="AD19" s="105"/>
    </row>
    <row r="20" ht="11.25" customHeight="1">
      <c r="A20" s="89" t="s">
        <v>294</v>
      </c>
      <c r="B20" s="90" t="s">
        <v>295</v>
      </c>
      <c r="C20" s="91" t="s">
        <v>52</v>
      </c>
      <c r="D20" s="91" t="s">
        <v>296</v>
      </c>
      <c r="E20" s="91"/>
      <c r="F20" s="91" t="s">
        <v>297</v>
      </c>
      <c r="G20" s="91" t="s">
        <v>298</v>
      </c>
      <c r="H20" s="130"/>
      <c r="I20" s="131" t="s">
        <v>299</v>
      </c>
      <c r="J20" s="89"/>
      <c r="K20" s="91"/>
      <c r="L20" s="132" t="s">
        <v>300</v>
      </c>
      <c r="M20" s="97">
        <v>2024.0</v>
      </c>
      <c r="N20" s="97" t="s">
        <v>293</v>
      </c>
      <c r="O20" s="97">
        <v>1.0</v>
      </c>
      <c r="P20" s="98">
        <v>1.0</v>
      </c>
      <c r="Q20" s="98">
        <v>1.0</v>
      </c>
      <c r="R20" s="133">
        <v>300.0</v>
      </c>
      <c r="S20" s="134"/>
      <c r="T20" s="101"/>
      <c r="U20" s="101"/>
      <c r="V20" s="102">
        <v>300.0</v>
      </c>
      <c r="W20" s="103" t="s">
        <v>70</v>
      </c>
      <c r="X20" s="104"/>
      <c r="Y20" s="105"/>
      <c r="Z20" s="105"/>
      <c r="AA20" s="105"/>
      <c r="AB20" s="105"/>
      <c r="AC20" s="105"/>
      <c r="AD20" s="105"/>
    </row>
    <row r="21" ht="11.25" customHeight="1">
      <c r="A21" s="130" t="s">
        <v>301</v>
      </c>
      <c r="B21" s="135" t="s">
        <v>302</v>
      </c>
      <c r="C21" s="91" t="s">
        <v>52</v>
      </c>
      <c r="D21" s="91" t="s">
        <v>288</v>
      </c>
      <c r="E21" s="97"/>
      <c r="F21" s="93" t="s">
        <v>289</v>
      </c>
      <c r="G21" s="91" t="s">
        <v>290</v>
      </c>
      <c r="H21" s="130"/>
      <c r="I21" s="131" t="s">
        <v>291</v>
      </c>
      <c r="J21" s="130"/>
      <c r="K21" s="97"/>
      <c r="L21" s="136" t="s">
        <v>303</v>
      </c>
      <c r="M21" s="97">
        <v>2024.0</v>
      </c>
      <c r="N21" s="97" t="s">
        <v>293</v>
      </c>
      <c r="O21" s="97">
        <v>1.0</v>
      </c>
      <c r="P21" s="98">
        <v>1.0</v>
      </c>
      <c r="Q21" s="98">
        <v>2.0</v>
      </c>
      <c r="R21" s="133">
        <v>300.0</v>
      </c>
      <c r="S21" s="134"/>
      <c r="T21" s="101"/>
      <c r="U21" s="101"/>
      <c r="V21" s="102">
        <v>300.0</v>
      </c>
      <c r="W21" s="103" t="s">
        <v>70</v>
      </c>
      <c r="X21" s="104"/>
      <c r="Y21" s="105"/>
      <c r="Z21" s="105"/>
      <c r="AA21" s="105"/>
      <c r="AB21" s="105"/>
      <c r="AC21" s="105"/>
      <c r="AD21" s="105"/>
    </row>
    <row r="22" ht="11.25" customHeight="1">
      <c r="A22" s="137" t="s">
        <v>236</v>
      </c>
      <c r="B22" s="138" t="s">
        <v>237</v>
      </c>
      <c r="C22" s="139" t="s">
        <v>52</v>
      </c>
      <c r="D22" s="139" t="s">
        <v>238</v>
      </c>
      <c r="E22" s="140"/>
      <c r="F22" s="141">
        <v>45292.0</v>
      </c>
      <c r="G22" s="139" t="s">
        <v>239</v>
      </c>
      <c r="H22" s="94" t="s">
        <v>240</v>
      </c>
      <c r="I22" s="107" t="s">
        <v>241</v>
      </c>
      <c r="J22" s="142" t="s">
        <v>242</v>
      </c>
      <c r="K22" s="143"/>
      <c r="L22" s="144" t="s">
        <v>243</v>
      </c>
      <c r="M22" s="145">
        <v>2024.0</v>
      </c>
      <c r="N22" s="145"/>
      <c r="O22" s="145">
        <v>2.0</v>
      </c>
      <c r="P22" s="146">
        <v>2.0</v>
      </c>
      <c r="Q22" s="146">
        <v>2.0</v>
      </c>
      <c r="R22" s="147">
        <v>300.0</v>
      </c>
      <c r="S22" s="148"/>
      <c r="T22" s="149"/>
      <c r="U22" s="149"/>
      <c r="V22" s="150">
        <v>150.0</v>
      </c>
      <c r="W22" s="103" t="s">
        <v>71</v>
      </c>
      <c r="X22" s="104"/>
      <c r="Y22" s="105"/>
      <c r="Z22" s="105"/>
      <c r="AA22" s="105"/>
      <c r="AB22" s="105"/>
      <c r="AC22" s="105"/>
      <c r="AD22" s="105"/>
    </row>
    <row r="23" ht="11.25" customHeight="1">
      <c r="A23" s="89" t="s">
        <v>304</v>
      </c>
      <c r="B23" s="90" t="s">
        <v>305</v>
      </c>
      <c r="C23" s="91" t="s">
        <v>52</v>
      </c>
      <c r="D23" s="91" t="s">
        <v>306</v>
      </c>
      <c r="E23" s="92">
        <v>11.0</v>
      </c>
      <c r="F23" s="151" t="s">
        <v>307</v>
      </c>
      <c r="G23" s="91" t="s">
        <v>308</v>
      </c>
      <c r="H23" s="94"/>
      <c r="I23" s="94" t="s">
        <v>309</v>
      </c>
      <c r="J23" s="94" t="s">
        <v>310</v>
      </c>
      <c r="K23" s="93"/>
      <c r="L23" s="96" t="s">
        <v>311</v>
      </c>
      <c r="M23" s="97"/>
      <c r="N23" s="97" t="s">
        <v>312</v>
      </c>
      <c r="O23" s="97"/>
      <c r="P23" s="98">
        <v>1.0</v>
      </c>
      <c r="Q23" s="98">
        <v>2.0</v>
      </c>
      <c r="R23" s="99">
        <v>500.0</v>
      </c>
      <c r="S23" s="100"/>
      <c r="T23" s="101"/>
      <c r="U23" s="101"/>
      <c r="V23" s="102">
        <v>250.0</v>
      </c>
      <c r="W23" s="103" t="s">
        <v>72</v>
      </c>
      <c r="X23" s="104"/>
      <c r="Y23" s="105"/>
      <c r="Z23" s="105"/>
      <c r="AA23" s="105"/>
      <c r="AB23" s="105"/>
      <c r="AC23" s="105"/>
      <c r="AD23" s="105"/>
    </row>
    <row r="24" ht="11.25" customHeight="1">
      <c r="A24" s="89" t="s">
        <v>313</v>
      </c>
      <c r="B24" s="90" t="s">
        <v>73</v>
      </c>
      <c r="C24" s="91" t="s">
        <v>52</v>
      </c>
      <c r="D24" s="91" t="s">
        <v>314</v>
      </c>
      <c r="E24" s="92" t="s">
        <v>275</v>
      </c>
      <c r="F24" s="93">
        <v>1.0</v>
      </c>
      <c r="G24" s="91" t="s">
        <v>315</v>
      </c>
      <c r="H24" s="107"/>
      <c r="I24" s="94" t="s">
        <v>316</v>
      </c>
      <c r="J24" s="95"/>
      <c r="K24" s="93"/>
      <c r="L24" s="96" t="s">
        <v>317</v>
      </c>
      <c r="M24" s="97">
        <v>2024.0</v>
      </c>
      <c r="N24" s="97" t="s">
        <v>318</v>
      </c>
      <c r="O24" s="97">
        <v>0.0</v>
      </c>
      <c r="P24" s="98">
        <v>1.0</v>
      </c>
      <c r="Q24" s="98">
        <v>1.0</v>
      </c>
      <c r="R24" s="99">
        <v>300.0</v>
      </c>
      <c r="S24" s="100"/>
      <c r="T24" s="101"/>
      <c r="U24" s="101"/>
      <c r="V24" s="102">
        <v>300.0</v>
      </c>
      <c r="W24" s="103" t="s">
        <v>73</v>
      </c>
      <c r="X24" s="104"/>
      <c r="Y24" s="105"/>
      <c r="Z24" s="105"/>
      <c r="AA24" s="105"/>
      <c r="AB24" s="105"/>
      <c r="AC24" s="105"/>
      <c r="AD24" s="105"/>
    </row>
    <row r="25" ht="11.25" customHeight="1">
      <c r="A25" s="89" t="s">
        <v>319</v>
      </c>
      <c r="B25" s="90" t="s">
        <v>320</v>
      </c>
      <c r="C25" s="91" t="s">
        <v>52</v>
      </c>
      <c r="D25" s="91" t="s">
        <v>321</v>
      </c>
      <c r="E25" s="92">
        <v>12.0</v>
      </c>
      <c r="F25" s="93">
        <v>4.0</v>
      </c>
      <c r="G25" s="91" t="s">
        <v>322</v>
      </c>
      <c r="H25" s="1" t="s">
        <v>323</v>
      </c>
      <c r="I25" s="107" t="s">
        <v>324</v>
      </c>
      <c r="J25" s="152" t="s">
        <v>325</v>
      </c>
      <c r="K25" s="93"/>
      <c r="L25" s="96" t="s">
        <v>326</v>
      </c>
      <c r="M25" s="97">
        <v>2024.0</v>
      </c>
      <c r="N25" s="97" t="s">
        <v>327</v>
      </c>
      <c r="O25" s="97">
        <v>2.0</v>
      </c>
      <c r="P25" s="98">
        <v>2.0</v>
      </c>
      <c r="Q25" s="98">
        <v>2.0</v>
      </c>
      <c r="R25" s="99">
        <v>300.0</v>
      </c>
      <c r="S25" s="100"/>
      <c r="T25" s="101"/>
      <c r="U25" s="101"/>
      <c r="V25" s="102">
        <v>150.0</v>
      </c>
      <c r="W25" s="103" t="s">
        <v>78</v>
      </c>
      <c r="X25" s="104"/>
      <c r="Y25" s="105"/>
      <c r="Z25" s="105"/>
      <c r="AA25" s="105"/>
      <c r="AB25" s="105"/>
      <c r="AC25" s="105"/>
      <c r="AD25" s="105"/>
    </row>
    <row r="26" ht="11.25" customHeight="1">
      <c r="A26" s="89" t="s">
        <v>328</v>
      </c>
      <c r="B26" s="90" t="s">
        <v>329</v>
      </c>
      <c r="C26" s="91" t="s">
        <v>52</v>
      </c>
      <c r="D26" s="91" t="s">
        <v>330</v>
      </c>
      <c r="E26" s="91"/>
      <c r="F26" s="91">
        <v>10.0</v>
      </c>
      <c r="G26" s="2" t="s">
        <v>331</v>
      </c>
      <c r="H26" s="130" t="s">
        <v>293</v>
      </c>
      <c r="I26" s="130" t="s">
        <v>332</v>
      </c>
      <c r="J26" s="89"/>
      <c r="K26" s="91"/>
      <c r="L26" s="132" t="s">
        <v>333</v>
      </c>
      <c r="M26" s="97">
        <v>2024.0</v>
      </c>
      <c r="N26" s="97" t="s">
        <v>293</v>
      </c>
      <c r="O26" s="97">
        <v>2.0</v>
      </c>
      <c r="P26" s="98">
        <v>2.0</v>
      </c>
      <c r="Q26" s="98">
        <v>2.0</v>
      </c>
      <c r="R26" s="133">
        <v>300.0</v>
      </c>
      <c r="S26" s="134"/>
      <c r="T26" s="101"/>
      <c r="U26" s="101"/>
      <c r="V26" s="102">
        <v>150.0</v>
      </c>
      <c r="W26" s="103" t="s">
        <v>78</v>
      </c>
      <c r="X26" s="104"/>
      <c r="Y26" s="105"/>
      <c r="Z26" s="105"/>
      <c r="AA26" s="105"/>
      <c r="AB26" s="105"/>
      <c r="AC26" s="105"/>
      <c r="AD26" s="105"/>
    </row>
    <row r="27" ht="11.25" customHeight="1">
      <c r="A27" s="89" t="s">
        <v>334</v>
      </c>
      <c r="B27" s="90" t="s">
        <v>335</v>
      </c>
      <c r="C27" s="91" t="s">
        <v>81</v>
      </c>
      <c r="D27" s="91" t="s">
        <v>336</v>
      </c>
      <c r="E27" s="92">
        <v>8.0</v>
      </c>
      <c r="F27" s="93">
        <v>8.0</v>
      </c>
      <c r="G27" s="91" t="s">
        <v>337</v>
      </c>
      <c r="H27" s="110" t="s">
        <v>338</v>
      </c>
      <c r="I27" s="110" t="s">
        <v>339</v>
      </c>
      <c r="J27" s="95" t="s">
        <v>340</v>
      </c>
      <c r="K27" s="111" t="s">
        <v>341</v>
      </c>
      <c r="L27" s="96" t="s">
        <v>342</v>
      </c>
      <c r="M27" s="97">
        <v>2024.0</v>
      </c>
      <c r="N27" s="97" t="s">
        <v>327</v>
      </c>
      <c r="O27" s="97">
        <v>3.0</v>
      </c>
      <c r="P27" s="98">
        <v>2.0</v>
      </c>
      <c r="Q27" s="98">
        <v>3.0</v>
      </c>
      <c r="R27" s="99">
        <v>300.0</v>
      </c>
      <c r="S27" s="100"/>
      <c r="T27" s="101"/>
      <c r="U27" s="101"/>
      <c r="V27" s="153">
        <v>100.0</v>
      </c>
      <c r="W27" s="154" t="s">
        <v>83</v>
      </c>
      <c r="X27" s="104"/>
      <c r="Y27" s="105"/>
      <c r="Z27" s="105"/>
      <c r="AA27" s="105"/>
      <c r="AB27" s="105"/>
      <c r="AC27" s="105"/>
      <c r="AD27" s="105"/>
    </row>
    <row r="28" ht="11.25" customHeight="1">
      <c r="A28" s="89" t="s">
        <v>334</v>
      </c>
      <c r="B28" s="90" t="s">
        <v>335</v>
      </c>
      <c r="C28" s="91" t="s">
        <v>81</v>
      </c>
      <c r="D28" s="91" t="s">
        <v>336</v>
      </c>
      <c r="E28" s="92">
        <v>8.0</v>
      </c>
      <c r="F28" s="93">
        <v>8.0</v>
      </c>
      <c r="G28" s="91" t="s">
        <v>337</v>
      </c>
      <c r="H28" s="110" t="s">
        <v>338</v>
      </c>
      <c r="I28" s="110" t="s">
        <v>339</v>
      </c>
      <c r="J28" s="95" t="s">
        <v>340</v>
      </c>
      <c r="K28" s="111" t="s">
        <v>341</v>
      </c>
      <c r="L28" s="96" t="s">
        <v>342</v>
      </c>
      <c r="M28" s="97">
        <v>2024.0</v>
      </c>
      <c r="N28" s="97" t="s">
        <v>327</v>
      </c>
      <c r="O28" s="97">
        <v>3.0</v>
      </c>
      <c r="P28" s="98">
        <v>2.0</v>
      </c>
      <c r="Q28" s="98">
        <v>3.0</v>
      </c>
      <c r="R28" s="99">
        <v>300.0</v>
      </c>
      <c r="S28" s="100"/>
      <c r="T28" s="101"/>
      <c r="U28" s="101"/>
      <c r="V28" s="153">
        <v>100.0</v>
      </c>
      <c r="W28" s="154" t="s">
        <v>98</v>
      </c>
      <c r="X28" s="104"/>
      <c r="Y28" s="105"/>
      <c r="Z28" s="105"/>
      <c r="AA28" s="105"/>
      <c r="AB28" s="105"/>
      <c r="AC28" s="105"/>
      <c r="AD28" s="105"/>
    </row>
    <row r="29" ht="11.25" customHeight="1">
      <c r="A29" s="89" t="s">
        <v>343</v>
      </c>
      <c r="B29" s="90" t="s">
        <v>344</v>
      </c>
      <c r="C29" s="91" t="s">
        <v>81</v>
      </c>
      <c r="D29" s="91" t="s">
        <v>345</v>
      </c>
      <c r="E29" s="92">
        <v>14.0</v>
      </c>
      <c r="F29" s="93">
        <v>16.0</v>
      </c>
      <c r="G29" s="91" t="s">
        <v>346</v>
      </c>
      <c r="H29" s="94" t="s">
        <v>347</v>
      </c>
      <c r="I29" s="94" t="s">
        <v>348</v>
      </c>
      <c r="J29" s="95" t="s">
        <v>349</v>
      </c>
      <c r="K29" s="93" t="s">
        <v>350</v>
      </c>
      <c r="L29" s="96" t="s">
        <v>351</v>
      </c>
      <c r="M29" s="97">
        <v>2024.0</v>
      </c>
      <c r="N29" s="97" t="s">
        <v>327</v>
      </c>
      <c r="O29" s="97">
        <v>3.0</v>
      </c>
      <c r="P29" s="98">
        <v>2.0</v>
      </c>
      <c r="Q29" s="98">
        <v>3.0</v>
      </c>
      <c r="R29" s="99">
        <v>500.0</v>
      </c>
      <c r="S29" s="100"/>
      <c r="T29" s="101"/>
      <c r="U29" s="101"/>
      <c r="V29" s="155">
        <f>166.67</f>
        <v>166.67</v>
      </c>
      <c r="W29" s="154" t="s">
        <v>89</v>
      </c>
      <c r="X29" s="104"/>
      <c r="Y29" s="105"/>
      <c r="Z29" s="105"/>
      <c r="AA29" s="105"/>
      <c r="AB29" s="105"/>
      <c r="AC29" s="105"/>
      <c r="AD29" s="105"/>
    </row>
    <row r="30" ht="11.25" customHeight="1">
      <c r="A30" s="89" t="s">
        <v>352</v>
      </c>
      <c r="B30" s="90" t="s">
        <v>353</v>
      </c>
      <c r="C30" s="91" t="s">
        <v>354</v>
      </c>
      <c r="D30" s="91" t="s">
        <v>355</v>
      </c>
      <c r="E30" s="91">
        <v>16.0</v>
      </c>
      <c r="F30" s="91">
        <v>6.0</v>
      </c>
      <c r="G30" s="91" t="s">
        <v>356</v>
      </c>
      <c r="H30" s="131" t="s">
        <v>357</v>
      </c>
      <c r="I30" s="131" t="s">
        <v>358</v>
      </c>
      <c r="J30" s="89" t="s">
        <v>359</v>
      </c>
      <c r="K30" s="91" t="s">
        <v>360</v>
      </c>
      <c r="L30" s="132" t="s">
        <v>361</v>
      </c>
      <c r="M30" s="97">
        <v>2024.0</v>
      </c>
      <c r="N30" s="97" t="s">
        <v>327</v>
      </c>
      <c r="O30" s="97">
        <v>3.0</v>
      </c>
      <c r="P30" s="98">
        <v>1.0</v>
      </c>
      <c r="Q30" s="98">
        <v>3.0</v>
      </c>
      <c r="R30" s="133">
        <v>300.0</v>
      </c>
      <c r="S30" s="134"/>
      <c r="T30" s="101"/>
      <c r="U30" s="101"/>
      <c r="V30" s="155">
        <f>100</f>
        <v>100</v>
      </c>
      <c r="W30" s="154" t="s">
        <v>89</v>
      </c>
      <c r="X30" s="104"/>
      <c r="Y30" s="105"/>
      <c r="Z30" s="105"/>
      <c r="AA30" s="105"/>
      <c r="AB30" s="105"/>
      <c r="AC30" s="105"/>
      <c r="AD30" s="105"/>
    </row>
    <row r="31" ht="11.25" customHeight="1">
      <c r="A31" s="137" t="s">
        <v>362</v>
      </c>
      <c r="B31" s="156" t="s">
        <v>363</v>
      </c>
      <c r="C31" s="157" t="s">
        <v>81</v>
      </c>
      <c r="D31" s="157" t="s">
        <v>364</v>
      </c>
      <c r="E31" s="140">
        <v>16.0</v>
      </c>
      <c r="F31" s="143">
        <v>4411.0</v>
      </c>
      <c r="G31" s="157" t="s">
        <v>365</v>
      </c>
      <c r="H31" s="158" t="s">
        <v>366</v>
      </c>
      <c r="I31" s="158" t="s">
        <v>366</v>
      </c>
      <c r="J31" s="158" t="s">
        <v>367</v>
      </c>
      <c r="K31" s="159">
        <v>45993.0</v>
      </c>
      <c r="L31" s="144" t="s">
        <v>368</v>
      </c>
      <c r="M31" s="160">
        <v>2024.0</v>
      </c>
      <c r="N31" s="160" t="s">
        <v>369</v>
      </c>
      <c r="O31" s="160">
        <v>13.0</v>
      </c>
      <c r="P31" s="161">
        <v>10.0</v>
      </c>
      <c r="Q31" s="161">
        <v>13.0</v>
      </c>
      <c r="R31" s="162">
        <v>1000.0</v>
      </c>
      <c r="S31" s="148"/>
      <c r="T31" s="101"/>
      <c r="U31" s="101"/>
      <c r="V31" s="153">
        <v>76.92</v>
      </c>
      <c r="W31" s="154" t="s">
        <v>86</v>
      </c>
      <c r="X31" s="104"/>
      <c r="Y31" s="105"/>
      <c r="Z31" s="105"/>
      <c r="AA31" s="105"/>
      <c r="AB31" s="105"/>
      <c r="AC31" s="105"/>
      <c r="AD31" s="105"/>
    </row>
    <row r="32" ht="11.25" customHeight="1">
      <c r="A32" s="89" t="s">
        <v>370</v>
      </c>
      <c r="B32" s="90" t="s">
        <v>371</v>
      </c>
      <c r="C32" s="91" t="s">
        <v>81</v>
      </c>
      <c r="D32" s="91" t="s">
        <v>372</v>
      </c>
      <c r="E32" s="92">
        <v>15.0</v>
      </c>
      <c r="F32" s="93"/>
      <c r="G32" s="91"/>
      <c r="H32" s="163" t="s">
        <v>373</v>
      </c>
      <c r="I32" s="164" t="s">
        <v>374</v>
      </c>
      <c r="J32" s="164" t="s">
        <v>375</v>
      </c>
      <c r="K32" s="165" t="s">
        <v>376</v>
      </c>
      <c r="L32" s="96" t="s">
        <v>377</v>
      </c>
      <c r="M32" s="97">
        <v>2024.0</v>
      </c>
      <c r="N32" s="97" t="s">
        <v>254</v>
      </c>
      <c r="O32" s="97">
        <v>3.0</v>
      </c>
      <c r="P32" s="98">
        <v>3.0</v>
      </c>
      <c r="Q32" s="98">
        <v>3.0</v>
      </c>
      <c r="R32" s="99">
        <v>1000.0</v>
      </c>
      <c r="S32" s="100"/>
      <c r="T32" s="5"/>
      <c r="U32" s="5"/>
      <c r="V32" s="166">
        <v>333.33</v>
      </c>
      <c r="W32" s="154" t="s">
        <v>92</v>
      </c>
      <c r="X32" s="104"/>
      <c r="Y32" s="105"/>
      <c r="Z32" s="105"/>
      <c r="AA32" s="105"/>
      <c r="AB32" s="105"/>
      <c r="AC32" s="105"/>
      <c r="AD32" s="105"/>
    </row>
    <row r="33" ht="11.25" customHeight="1">
      <c r="A33" s="89" t="s">
        <v>378</v>
      </c>
      <c r="B33" s="90" t="s">
        <v>379</v>
      </c>
      <c r="C33" s="91" t="s">
        <v>81</v>
      </c>
      <c r="D33" s="91" t="s">
        <v>380</v>
      </c>
      <c r="E33" s="91">
        <v>66.0</v>
      </c>
      <c r="F33" s="91">
        <v>1.0</v>
      </c>
      <c r="G33" s="91"/>
      <c r="H33" s="130"/>
      <c r="I33" s="131" t="s">
        <v>381</v>
      </c>
      <c r="J33" s="167" t="s">
        <v>382</v>
      </c>
      <c r="K33" s="91"/>
      <c r="L33" s="132" t="s">
        <v>383</v>
      </c>
      <c r="M33" s="97">
        <v>2024.0</v>
      </c>
      <c r="N33" s="97" t="s">
        <v>384</v>
      </c>
      <c r="O33" s="97">
        <v>2.0</v>
      </c>
      <c r="P33" s="98">
        <v>1.0</v>
      </c>
      <c r="Q33" s="98">
        <v>2.0</v>
      </c>
      <c r="R33" s="133">
        <v>500.0</v>
      </c>
      <c r="S33" s="134"/>
      <c r="T33" s="101"/>
      <c r="U33" s="101"/>
      <c r="V33" s="102">
        <v>250.0</v>
      </c>
      <c r="W33" s="154" t="s">
        <v>92</v>
      </c>
      <c r="X33" s="104"/>
      <c r="Y33" s="105"/>
      <c r="Z33" s="105"/>
      <c r="AA33" s="105"/>
      <c r="AB33" s="105"/>
      <c r="AC33" s="105"/>
      <c r="AD33" s="105"/>
    </row>
    <row r="34" ht="11.25" customHeight="1">
      <c r="A34" s="89" t="s">
        <v>385</v>
      </c>
      <c r="B34" s="90" t="s">
        <v>386</v>
      </c>
      <c r="C34" s="91" t="s">
        <v>81</v>
      </c>
      <c r="D34" s="91" t="s">
        <v>372</v>
      </c>
      <c r="E34" s="92">
        <v>15.0</v>
      </c>
      <c r="F34" s="93"/>
      <c r="G34" s="91"/>
      <c r="H34" s="107"/>
      <c r="I34" s="107" t="s">
        <v>374</v>
      </c>
      <c r="J34" s="95" t="s">
        <v>387</v>
      </c>
      <c r="K34" s="93"/>
      <c r="L34" s="96" t="s">
        <v>388</v>
      </c>
      <c r="M34" s="97">
        <v>2024.0</v>
      </c>
      <c r="N34" s="97" t="s">
        <v>369</v>
      </c>
      <c r="O34" s="97">
        <v>3.0</v>
      </c>
      <c r="P34" s="98">
        <v>3.0</v>
      </c>
      <c r="Q34" s="98">
        <v>3.0</v>
      </c>
      <c r="R34" s="99">
        <v>1000.0</v>
      </c>
      <c r="S34" s="100"/>
      <c r="T34" s="101"/>
      <c r="U34" s="101"/>
      <c r="V34" s="102">
        <v>333.33</v>
      </c>
      <c r="W34" s="154" t="s">
        <v>93</v>
      </c>
      <c r="X34" s="104"/>
      <c r="Y34" s="105"/>
      <c r="Z34" s="105"/>
      <c r="AA34" s="105"/>
      <c r="AB34" s="105"/>
      <c r="AC34" s="105"/>
      <c r="AD34" s="105"/>
    </row>
    <row r="35" ht="11.25" customHeight="1">
      <c r="A35" s="89" t="s">
        <v>389</v>
      </c>
      <c r="B35" s="168" t="s">
        <v>390</v>
      </c>
      <c r="C35" s="91" t="s">
        <v>100</v>
      </c>
      <c r="D35" s="91" t="s">
        <v>391</v>
      </c>
      <c r="E35" s="92" t="s">
        <v>392</v>
      </c>
      <c r="F35" s="93" t="s">
        <v>393</v>
      </c>
      <c r="G35" s="91" t="s">
        <v>394</v>
      </c>
      <c r="H35" s="94" t="s">
        <v>395</v>
      </c>
      <c r="I35" s="94" t="s">
        <v>395</v>
      </c>
      <c r="J35" s="94" t="s">
        <v>396</v>
      </c>
      <c r="K35" s="93" t="s">
        <v>397</v>
      </c>
      <c r="L35" s="96" t="s">
        <v>398</v>
      </c>
      <c r="M35" s="169">
        <v>45630.0</v>
      </c>
      <c r="N35" s="97" t="s">
        <v>384</v>
      </c>
      <c r="O35" s="97">
        <v>7.0</v>
      </c>
      <c r="P35" s="98">
        <v>4.0</v>
      </c>
      <c r="Q35" s="98">
        <v>7.0</v>
      </c>
      <c r="R35" s="99">
        <v>300.0</v>
      </c>
      <c r="S35" s="100"/>
      <c r="T35" s="101"/>
      <c r="U35" s="101"/>
      <c r="V35" s="102">
        <v>43.0</v>
      </c>
      <c r="W35" s="103" t="s">
        <v>99</v>
      </c>
      <c r="X35" s="104"/>
      <c r="Y35" s="105"/>
      <c r="Z35" s="105"/>
      <c r="AA35" s="105"/>
      <c r="AB35" s="105"/>
      <c r="AC35" s="105"/>
      <c r="AD35" s="105"/>
    </row>
    <row r="36" ht="11.25" customHeight="1">
      <c r="A36" s="89" t="s">
        <v>399</v>
      </c>
      <c r="B36" s="90" t="s">
        <v>400</v>
      </c>
      <c r="C36" s="91" t="s">
        <v>100</v>
      </c>
      <c r="D36" s="91" t="s">
        <v>401</v>
      </c>
      <c r="E36" s="91" t="s">
        <v>402</v>
      </c>
      <c r="F36" s="91" t="s">
        <v>402</v>
      </c>
      <c r="G36" s="91" t="s">
        <v>403</v>
      </c>
      <c r="H36" s="130"/>
      <c r="I36" s="131" t="s">
        <v>404</v>
      </c>
      <c r="J36" s="89" t="s">
        <v>405</v>
      </c>
      <c r="K36" s="91" t="s">
        <v>406</v>
      </c>
      <c r="L36" s="132" t="s">
        <v>407</v>
      </c>
      <c r="M36" s="170">
        <v>45357.0</v>
      </c>
      <c r="N36" s="97" t="s">
        <v>408</v>
      </c>
      <c r="O36" s="97">
        <v>11.0</v>
      </c>
      <c r="P36" s="98">
        <v>2.0</v>
      </c>
      <c r="Q36" s="98">
        <v>11.0</v>
      </c>
      <c r="R36" s="133">
        <v>300.0</v>
      </c>
      <c r="S36" s="134"/>
      <c r="T36" s="101"/>
      <c r="U36" s="101"/>
      <c r="V36" s="102">
        <v>27.0</v>
      </c>
      <c r="W36" s="103" t="s">
        <v>99</v>
      </c>
      <c r="X36" s="104"/>
      <c r="Y36" s="105"/>
      <c r="Z36" s="105"/>
      <c r="AA36" s="105"/>
      <c r="AB36" s="105"/>
      <c r="AC36" s="105"/>
      <c r="AD36" s="105"/>
    </row>
    <row r="37" ht="11.25" customHeight="1">
      <c r="A37" s="130" t="s">
        <v>409</v>
      </c>
      <c r="B37" s="135" t="s">
        <v>410</v>
      </c>
      <c r="C37" s="97" t="s">
        <v>100</v>
      </c>
      <c r="D37" s="97" t="s">
        <v>411</v>
      </c>
      <c r="E37" s="97" t="s">
        <v>412</v>
      </c>
      <c r="F37" s="97" t="s">
        <v>412</v>
      </c>
      <c r="G37" s="97" t="s">
        <v>403</v>
      </c>
      <c r="H37" s="130"/>
      <c r="I37" s="131" t="s">
        <v>413</v>
      </c>
      <c r="J37" s="130" t="s">
        <v>414</v>
      </c>
      <c r="K37" s="97" t="s">
        <v>415</v>
      </c>
      <c r="L37" s="136" t="s">
        <v>416</v>
      </c>
      <c r="M37" s="170">
        <v>45351.0</v>
      </c>
      <c r="N37" s="97" t="s">
        <v>408</v>
      </c>
      <c r="O37" s="97">
        <v>18.0</v>
      </c>
      <c r="P37" s="98">
        <v>2.0</v>
      </c>
      <c r="Q37" s="98">
        <v>15.0</v>
      </c>
      <c r="R37" s="133">
        <v>300.0</v>
      </c>
      <c r="S37" s="134"/>
      <c r="T37" s="101"/>
      <c r="U37" s="101"/>
      <c r="V37" s="102">
        <v>20.0</v>
      </c>
      <c r="W37" s="103" t="s">
        <v>99</v>
      </c>
      <c r="X37" s="104"/>
      <c r="Y37" s="105"/>
      <c r="Z37" s="105"/>
      <c r="AA37" s="105"/>
      <c r="AB37" s="105"/>
      <c r="AC37" s="105"/>
      <c r="AD37" s="105"/>
    </row>
    <row r="38" ht="11.25" customHeight="1">
      <c r="A38" s="130" t="s">
        <v>417</v>
      </c>
      <c r="B38" s="135" t="s">
        <v>418</v>
      </c>
      <c r="C38" s="97" t="s">
        <v>100</v>
      </c>
      <c r="D38" s="97" t="s">
        <v>419</v>
      </c>
      <c r="E38" s="97" t="s">
        <v>420</v>
      </c>
      <c r="F38" s="97" t="s">
        <v>421</v>
      </c>
      <c r="G38" s="97" t="s">
        <v>422</v>
      </c>
      <c r="H38" s="130"/>
      <c r="I38" s="131" t="s">
        <v>423</v>
      </c>
      <c r="J38" s="131" t="s">
        <v>424</v>
      </c>
      <c r="K38" s="97" t="s">
        <v>425</v>
      </c>
      <c r="L38" s="136" t="s">
        <v>426</v>
      </c>
      <c r="M38" s="97">
        <v>2024.0</v>
      </c>
      <c r="N38" s="97" t="s">
        <v>427</v>
      </c>
      <c r="O38" s="97">
        <v>18.0</v>
      </c>
      <c r="P38" s="98">
        <v>2.0</v>
      </c>
      <c r="Q38" s="98">
        <v>18.0</v>
      </c>
      <c r="R38" s="133">
        <v>300.0</v>
      </c>
      <c r="S38" s="134"/>
      <c r="T38" s="101"/>
      <c r="U38" s="101"/>
      <c r="V38" s="102">
        <v>17.0</v>
      </c>
      <c r="W38" s="103" t="s">
        <v>99</v>
      </c>
      <c r="X38" s="104"/>
      <c r="Y38" s="105"/>
      <c r="Z38" s="105"/>
      <c r="AA38" s="105"/>
      <c r="AB38" s="105"/>
      <c r="AC38" s="105"/>
      <c r="AD38" s="105"/>
    </row>
    <row r="39" ht="11.25" customHeight="1">
      <c r="A39" s="130" t="s">
        <v>428</v>
      </c>
      <c r="B39" s="135" t="s">
        <v>429</v>
      </c>
      <c r="C39" s="97" t="s">
        <v>100</v>
      </c>
      <c r="D39" s="97" t="s">
        <v>430</v>
      </c>
      <c r="E39" s="97" t="s">
        <v>431</v>
      </c>
      <c r="F39" s="97"/>
      <c r="G39" s="97" t="s">
        <v>432</v>
      </c>
      <c r="H39" s="130"/>
      <c r="I39" s="131" t="s">
        <v>433</v>
      </c>
      <c r="J39" s="131" t="s">
        <v>434</v>
      </c>
      <c r="K39" s="97" t="s">
        <v>435</v>
      </c>
      <c r="L39" s="136" t="s">
        <v>426</v>
      </c>
      <c r="M39" s="97">
        <v>2024.0</v>
      </c>
      <c r="N39" s="97" t="s">
        <v>408</v>
      </c>
      <c r="O39" s="97">
        <v>3.0</v>
      </c>
      <c r="P39" s="98">
        <v>3.0</v>
      </c>
      <c r="Q39" s="98">
        <v>5.0</v>
      </c>
      <c r="R39" s="133">
        <v>1500.0</v>
      </c>
      <c r="S39" s="134"/>
      <c r="T39" s="101"/>
      <c r="U39" s="101"/>
      <c r="V39" s="102">
        <v>500.0</v>
      </c>
      <c r="W39" s="103" t="s">
        <v>99</v>
      </c>
      <c r="X39" s="104"/>
      <c r="Y39" s="105"/>
      <c r="Z39" s="105"/>
      <c r="AA39" s="105"/>
      <c r="AB39" s="105"/>
      <c r="AC39" s="105"/>
      <c r="AD39" s="105"/>
    </row>
    <row r="40" ht="11.25" customHeight="1">
      <c r="A40" s="130" t="s">
        <v>389</v>
      </c>
      <c r="B40" s="171" t="s">
        <v>390</v>
      </c>
      <c r="C40" s="97" t="s">
        <v>100</v>
      </c>
      <c r="D40" s="97" t="s">
        <v>391</v>
      </c>
      <c r="E40" s="97" t="s">
        <v>436</v>
      </c>
      <c r="F40" s="97" t="s">
        <v>437</v>
      </c>
      <c r="G40" s="97" t="s">
        <v>394</v>
      </c>
      <c r="H40" s="130" t="s">
        <v>395</v>
      </c>
      <c r="I40" s="130" t="s">
        <v>395</v>
      </c>
      <c r="J40" s="130" t="s">
        <v>396</v>
      </c>
      <c r="K40" s="97"/>
      <c r="L40" s="136" t="s">
        <v>398</v>
      </c>
      <c r="M40" s="97">
        <v>2024.0</v>
      </c>
      <c r="N40" s="97" t="s">
        <v>384</v>
      </c>
      <c r="O40" s="97">
        <v>7.0</v>
      </c>
      <c r="P40" s="98">
        <v>4.0</v>
      </c>
      <c r="Q40" s="98">
        <v>7.0</v>
      </c>
      <c r="R40" s="133">
        <v>300.0</v>
      </c>
      <c r="S40" s="134"/>
      <c r="T40" s="101"/>
      <c r="U40" s="101"/>
      <c r="V40" s="102">
        <v>43.0</v>
      </c>
      <c r="W40" s="103" t="s">
        <v>102</v>
      </c>
      <c r="X40" s="104"/>
      <c r="Y40" s="105"/>
      <c r="Z40" s="105"/>
      <c r="AA40" s="105"/>
      <c r="AB40" s="105"/>
      <c r="AC40" s="105"/>
      <c r="AD40" s="105"/>
    </row>
    <row r="41" ht="11.25" customHeight="1">
      <c r="A41" s="130" t="s">
        <v>399</v>
      </c>
      <c r="B41" s="135" t="s">
        <v>400</v>
      </c>
      <c r="C41" s="97" t="s">
        <v>100</v>
      </c>
      <c r="D41" s="97" t="s">
        <v>401</v>
      </c>
      <c r="E41" s="97" t="s">
        <v>402</v>
      </c>
      <c r="F41" s="97" t="s">
        <v>402</v>
      </c>
      <c r="G41" s="97" t="s">
        <v>403</v>
      </c>
      <c r="H41" s="130" t="s">
        <v>404</v>
      </c>
      <c r="I41" s="130" t="s">
        <v>438</v>
      </c>
      <c r="J41" s="130"/>
      <c r="K41" s="97" t="s">
        <v>406</v>
      </c>
      <c r="L41" s="136" t="s">
        <v>407</v>
      </c>
      <c r="M41" s="97">
        <v>2024.0</v>
      </c>
      <c r="N41" s="97" t="s">
        <v>408</v>
      </c>
      <c r="O41" s="97">
        <v>11.0</v>
      </c>
      <c r="P41" s="98">
        <v>2.0</v>
      </c>
      <c r="Q41" s="98">
        <v>11.0</v>
      </c>
      <c r="R41" s="133">
        <v>300.0</v>
      </c>
      <c r="S41" s="134"/>
      <c r="T41" s="101"/>
      <c r="U41" s="101"/>
      <c r="V41" s="102">
        <v>27.0</v>
      </c>
      <c r="W41" s="103" t="s">
        <v>102</v>
      </c>
      <c r="X41" s="104"/>
      <c r="Y41" s="105"/>
      <c r="Z41" s="105"/>
      <c r="AA41" s="105"/>
      <c r="AB41" s="105"/>
      <c r="AC41" s="105"/>
      <c r="AD41" s="105"/>
    </row>
    <row r="42" ht="11.25" customHeight="1">
      <c r="A42" s="130" t="s">
        <v>409</v>
      </c>
      <c r="B42" s="135" t="s">
        <v>439</v>
      </c>
      <c r="C42" s="97" t="s">
        <v>100</v>
      </c>
      <c r="D42" s="97" t="s">
        <v>401</v>
      </c>
      <c r="E42" s="97" t="s">
        <v>412</v>
      </c>
      <c r="F42" s="97" t="s">
        <v>412</v>
      </c>
      <c r="G42" s="97" t="s">
        <v>403</v>
      </c>
      <c r="H42" s="130" t="s">
        <v>413</v>
      </c>
      <c r="I42" s="130" t="s">
        <v>440</v>
      </c>
      <c r="J42" s="130"/>
      <c r="K42" s="97"/>
      <c r="L42" s="136" t="s">
        <v>441</v>
      </c>
      <c r="M42" s="97">
        <v>2024.0</v>
      </c>
      <c r="N42" s="97" t="s">
        <v>408</v>
      </c>
      <c r="O42" s="97">
        <v>18.0</v>
      </c>
      <c r="P42" s="98">
        <v>2.0</v>
      </c>
      <c r="Q42" s="98">
        <v>15.0</v>
      </c>
      <c r="R42" s="133">
        <v>300.0</v>
      </c>
      <c r="S42" s="134"/>
      <c r="T42" s="101"/>
      <c r="U42" s="101"/>
      <c r="V42" s="102">
        <v>20.0</v>
      </c>
      <c r="W42" s="103" t="s">
        <v>102</v>
      </c>
      <c r="X42" s="104"/>
      <c r="Y42" s="105"/>
      <c r="Z42" s="105"/>
      <c r="AA42" s="105"/>
      <c r="AB42" s="105"/>
      <c r="AC42" s="105"/>
      <c r="AD42" s="105"/>
    </row>
    <row r="43" ht="11.25" customHeight="1">
      <c r="A43" s="130" t="s">
        <v>417</v>
      </c>
      <c r="B43" s="135" t="s">
        <v>418</v>
      </c>
      <c r="C43" s="97" t="s">
        <v>100</v>
      </c>
      <c r="D43" s="97" t="s">
        <v>419</v>
      </c>
      <c r="E43" s="97" t="s">
        <v>442</v>
      </c>
      <c r="F43" s="97" t="s">
        <v>443</v>
      </c>
      <c r="G43" s="97" t="s">
        <v>422</v>
      </c>
      <c r="H43" s="130" t="s">
        <v>423</v>
      </c>
      <c r="I43" s="130" t="s">
        <v>423</v>
      </c>
      <c r="J43" s="130"/>
      <c r="K43" s="97"/>
      <c r="L43" s="136" t="s">
        <v>426</v>
      </c>
      <c r="M43" s="97">
        <v>2024.0</v>
      </c>
      <c r="N43" s="97" t="s">
        <v>427</v>
      </c>
      <c r="O43" s="97">
        <v>18.0</v>
      </c>
      <c r="P43" s="98">
        <v>2.0</v>
      </c>
      <c r="Q43" s="98">
        <v>18.0</v>
      </c>
      <c r="R43" s="133">
        <v>300.0</v>
      </c>
      <c r="S43" s="134"/>
      <c r="T43" s="101"/>
      <c r="U43" s="101"/>
      <c r="V43" s="102">
        <v>16.0</v>
      </c>
      <c r="W43" s="103" t="s">
        <v>102</v>
      </c>
      <c r="X43" s="104"/>
      <c r="Y43" s="105"/>
      <c r="Z43" s="105"/>
      <c r="AA43" s="105"/>
      <c r="AB43" s="105"/>
      <c r="AC43" s="105"/>
      <c r="AD43" s="105"/>
    </row>
    <row r="44" ht="11.25" customHeight="1">
      <c r="A44" s="130" t="s">
        <v>444</v>
      </c>
      <c r="B44" s="135" t="s">
        <v>445</v>
      </c>
      <c r="C44" s="97" t="s">
        <v>100</v>
      </c>
      <c r="D44" s="97" t="s">
        <v>446</v>
      </c>
      <c r="E44" s="97"/>
      <c r="F44" s="97" t="s">
        <v>447</v>
      </c>
      <c r="G44" s="97" t="s">
        <v>448</v>
      </c>
      <c r="H44" s="130" t="s">
        <v>233</v>
      </c>
      <c r="I44" s="130" t="s">
        <v>233</v>
      </c>
      <c r="J44" s="130"/>
      <c r="K44" s="97" t="s">
        <v>318</v>
      </c>
      <c r="L44" s="136" t="s">
        <v>449</v>
      </c>
      <c r="M44" s="97">
        <v>2024.0</v>
      </c>
      <c r="N44" s="97"/>
      <c r="O44" s="97"/>
      <c r="P44" s="98">
        <v>1.0</v>
      </c>
      <c r="Q44" s="98">
        <v>1.0</v>
      </c>
      <c r="R44" s="133">
        <v>300.0</v>
      </c>
      <c r="S44" s="134"/>
      <c r="T44" s="101"/>
      <c r="U44" s="101"/>
      <c r="V44" s="102">
        <v>300.0</v>
      </c>
      <c r="W44" s="103" t="s">
        <v>108</v>
      </c>
      <c r="X44" s="104"/>
      <c r="Y44" s="105"/>
      <c r="Z44" s="105"/>
      <c r="AA44" s="105"/>
      <c r="AB44" s="105"/>
      <c r="AC44" s="105"/>
      <c r="AD44" s="105"/>
    </row>
    <row r="45" ht="11.25" customHeight="1">
      <c r="A45" s="172" t="s">
        <v>450</v>
      </c>
      <c r="B45" s="90" t="s">
        <v>451</v>
      </c>
      <c r="C45" s="91" t="s">
        <v>128</v>
      </c>
      <c r="D45" s="91" t="s">
        <v>452</v>
      </c>
      <c r="E45" s="92">
        <v>17.0</v>
      </c>
      <c r="F45" s="93">
        <v>1.0</v>
      </c>
      <c r="G45" s="91" t="s">
        <v>453</v>
      </c>
      <c r="H45" s="94" t="s">
        <v>454</v>
      </c>
      <c r="I45" s="94" t="s">
        <v>455</v>
      </c>
      <c r="J45" s="95" t="s">
        <v>456</v>
      </c>
      <c r="K45" s="96" t="s">
        <v>457</v>
      </c>
      <c r="L45" s="96" t="s">
        <v>458</v>
      </c>
      <c r="M45" s="97">
        <v>2024.0</v>
      </c>
      <c r="N45" s="97" t="s">
        <v>369</v>
      </c>
      <c r="O45" s="97">
        <v>2.0</v>
      </c>
      <c r="P45" s="98">
        <v>1.0</v>
      </c>
      <c r="Q45" s="98">
        <v>4.0</v>
      </c>
      <c r="R45" s="99">
        <v>300.0</v>
      </c>
      <c r="S45" s="100"/>
      <c r="T45" s="101"/>
      <c r="U45" s="101"/>
      <c r="V45" s="153">
        <v>150.0</v>
      </c>
      <c r="W45" s="103" t="s">
        <v>137</v>
      </c>
      <c r="X45" s="104"/>
      <c r="Y45" s="105"/>
      <c r="Z45" s="105"/>
      <c r="AA45" s="105"/>
      <c r="AB45" s="105"/>
      <c r="AC45" s="105"/>
      <c r="AD45" s="105"/>
    </row>
    <row r="46" ht="11.25" customHeight="1">
      <c r="A46" s="172" t="s">
        <v>459</v>
      </c>
      <c r="B46" s="90" t="s">
        <v>460</v>
      </c>
      <c r="C46" s="91" t="s">
        <v>128</v>
      </c>
      <c r="D46" s="91" t="s">
        <v>461</v>
      </c>
      <c r="E46" s="91"/>
      <c r="F46" s="173">
        <v>45323.0</v>
      </c>
      <c r="G46" s="91" t="s">
        <v>462</v>
      </c>
      <c r="H46" s="131" t="s">
        <v>463</v>
      </c>
      <c r="I46" s="131" t="s">
        <v>464</v>
      </c>
      <c r="J46" s="167" t="s">
        <v>465</v>
      </c>
      <c r="K46" s="132" t="s">
        <v>466</v>
      </c>
      <c r="L46" s="132" t="s">
        <v>467</v>
      </c>
      <c r="M46" s="97">
        <v>2024.0</v>
      </c>
      <c r="N46" s="97" t="s">
        <v>369</v>
      </c>
      <c r="O46" s="97">
        <v>3.0</v>
      </c>
      <c r="P46" s="98">
        <v>3.0</v>
      </c>
      <c r="Q46" s="98">
        <v>4.0</v>
      </c>
      <c r="R46" s="133">
        <v>300.0</v>
      </c>
      <c r="S46" s="134"/>
      <c r="T46" s="101"/>
      <c r="U46" s="101"/>
      <c r="V46" s="153">
        <v>100.0</v>
      </c>
      <c r="W46" s="103" t="s">
        <v>137</v>
      </c>
      <c r="X46" s="104"/>
      <c r="Y46" s="105"/>
      <c r="Z46" s="105"/>
      <c r="AA46" s="105"/>
      <c r="AB46" s="105"/>
      <c r="AC46" s="105"/>
      <c r="AD46" s="105"/>
    </row>
    <row r="47" ht="11.25" customHeight="1">
      <c r="A47" s="174" t="s">
        <v>468</v>
      </c>
      <c r="B47" s="135" t="s">
        <v>469</v>
      </c>
      <c r="C47" s="97" t="s">
        <v>128</v>
      </c>
      <c r="D47" s="97" t="s">
        <v>470</v>
      </c>
      <c r="E47" s="97">
        <v>10.0</v>
      </c>
      <c r="F47" s="97">
        <v>1.0</v>
      </c>
      <c r="G47" s="97" t="s">
        <v>471</v>
      </c>
      <c r="H47" s="131" t="s">
        <v>472</v>
      </c>
      <c r="I47" s="131" t="s">
        <v>473</v>
      </c>
      <c r="J47" s="131" t="s">
        <v>474</v>
      </c>
      <c r="K47" s="97"/>
      <c r="L47" s="136" t="s">
        <v>475</v>
      </c>
      <c r="M47" s="97">
        <v>2024.0</v>
      </c>
      <c r="N47" s="97" t="s">
        <v>427</v>
      </c>
      <c r="O47" s="97">
        <v>1.0</v>
      </c>
      <c r="P47" s="98">
        <v>1.0</v>
      </c>
      <c r="Q47" s="98">
        <v>3.0</v>
      </c>
      <c r="R47" s="133">
        <v>300.0</v>
      </c>
      <c r="S47" s="134"/>
      <c r="T47" s="101"/>
      <c r="U47" s="101"/>
      <c r="V47" s="153">
        <v>300.0</v>
      </c>
      <c r="W47" s="103" t="s">
        <v>137</v>
      </c>
      <c r="X47" s="104"/>
      <c r="Y47" s="105"/>
      <c r="Z47" s="105"/>
      <c r="AA47" s="105"/>
      <c r="AB47" s="105"/>
      <c r="AC47" s="105"/>
      <c r="AD47" s="105"/>
    </row>
    <row r="48" ht="11.25" customHeight="1">
      <c r="A48" s="90" t="s">
        <v>476</v>
      </c>
      <c r="B48" s="90" t="s">
        <v>477</v>
      </c>
      <c r="C48" s="97" t="s">
        <v>128</v>
      </c>
      <c r="D48" s="91" t="s">
        <v>478</v>
      </c>
      <c r="E48" s="92">
        <v>14.0</v>
      </c>
      <c r="F48" s="93">
        <v>1.0</v>
      </c>
      <c r="G48" s="91" t="s">
        <v>479</v>
      </c>
      <c r="H48" s="175" t="s">
        <v>480</v>
      </c>
      <c r="I48" s="175" t="s">
        <v>481</v>
      </c>
      <c r="J48" s="176" t="s">
        <v>482</v>
      </c>
      <c r="K48" s="93" t="s">
        <v>483</v>
      </c>
      <c r="L48" s="96"/>
      <c r="M48" s="97">
        <v>2024.0</v>
      </c>
      <c r="N48" s="97" t="s">
        <v>408</v>
      </c>
      <c r="O48" s="97">
        <v>2.0</v>
      </c>
      <c r="P48" s="98">
        <v>1.0</v>
      </c>
      <c r="Q48" s="98">
        <v>73.0</v>
      </c>
      <c r="R48" s="99">
        <v>1500.0</v>
      </c>
      <c r="S48" s="100"/>
      <c r="T48" s="177"/>
      <c r="U48" s="177"/>
      <c r="V48" s="178">
        <v>750.0</v>
      </c>
      <c r="W48" s="103" t="s">
        <v>146</v>
      </c>
      <c r="X48" s="1"/>
      <c r="Y48" s="105"/>
      <c r="Z48" s="105"/>
      <c r="AA48" s="105"/>
      <c r="AB48" s="105"/>
      <c r="AC48" s="105"/>
      <c r="AD48" s="105"/>
    </row>
    <row r="49" ht="11.25" customHeight="1">
      <c r="A49" s="179" t="s">
        <v>484</v>
      </c>
      <c r="B49" s="179" t="s">
        <v>485</v>
      </c>
      <c r="C49" s="97" t="s">
        <v>128</v>
      </c>
      <c r="D49" s="91" t="s">
        <v>486</v>
      </c>
      <c r="E49" s="91">
        <v>113.0</v>
      </c>
      <c r="F49" s="91"/>
      <c r="G49" s="91" t="s">
        <v>487</v>
      </c>
      <c r="H49" s="135" t="s">
        <v>488</v>
      </c>
      <c r="I49" s="135" t="s">
        <v>489</v>
      </c>
      <c r="J49" s="90" t="s">
        <v>490</v>
      </c>
      <c r="K49" s="91" t="s">
        <v>491</v>
      </c>
      <c r="L49" s="132"/>
      <c r="M49" s="97">
        <v>2024.0</v>
      </c>
      <c r="N49" s="97" t="s">
        <v>369</v>
      </c>
      <c r="O49" s="97">
        <v>2.0</v>
      </c>
      <c r="P49" s="98">
        <v>1.0</v>
      </c>
      <c r="Q49" s="98">
        <v>75.0</v>
      </c>
      <c r="R49" s="133">
        <v>1000.0</v>
      </c>
      <c r="S49" s="134"/>
      <c r="T49" s="180"/>
      <c r="U49" s="180"/>
      <c r="V49" s="153">
        <v>500.0</v>
      </c>
      <c r="W49" s="103" t="s">
        <v>146</v>
      </c>
      <c r="X49" s="1"/>
      <c r="Y49" s="105"/>
      <c r="Z49" s="105"/>
      <c r="AA49" s="105"/>
      <c r="AB49" s="105"/>
      <c r="AC49" s="105"/>
      <c r="AD49" s="105"/>
    </row>
    <row r="50" ht="11.25" customHeight="1">
      <c r="A50" s="89" t="s">
        <v>492</v>
      </c>
      <c r="B50" s="90" t="s">
        <v>493</v>
      </c>
      <c r="C50" s="91" t="s">
        <v>148</v>
      </c>
      <c r="D50" s="91" t="s">
        <v>401</v>
      </c>
      <c r="E50" s="92">
        <v>14.0</v>
      </c>
      <c r="F50" s="93">
        <v>12.0</v>
      </c>
      <c r="G50" s="91" t="s">
        <v>403</v>
      </c>
      <c r="H50" s="181" t="s">
        <v>494</v>
      </c>
      <c r="I50" s="94" t="s">
        <v>495</v>
      </c>
      <c r="J50" s="110" t="s">
        <v>496</v>
      </c>
      <c r="K50" s="182"/>
      <c r="L50" s="93"/>
      <c r="M50" s="96" t="s">
        <v>497</v>
      </c>
      <c r="N50" s="97" t="s">
        <v>408</v>
      </c>
      <c r="O50" s="97">
        <v>4.0</v>
      </c>
      <c r="P50" s="97">
        <v>4.0</v>
      </c>
      <c r="Q50" s="98">
        <v>4.0</v>
      </c>
      <c r="R50" s="98">
        <v>300.0</v>
      </c>
      <c r="S50" s="99"/>
      <c r="T50" s="101"/>
      <c r="U50" s="101"/>
      <c r="V50" s="153">
        <v>75.0</v>
      </c>
      <c r="W50" s="103" t="s">
        <v>498</v>
      </c>
      <c r="X50" s="104"/>
      <c r="Y50" s="105"/>
      <c r="Z50" s="105"/>
      <c r="AA50" s="105"/>
      <c r="AB50" s="105"/>
      <c r="AC50" s="105"/>
      <c r="AD50" s="105"/>
    </row>
    <row r="51" ht="11.25" customHeight="1">
      <c r="A51" s="89" t="s">
        <v>499</v>
      </c>
      <c r="B51" s="90" t="s">
        <v>500</v>
      </c>
      <c r="C51" s="91" t="s">
        <v>148</v>
      </c>
      <c r="D51" s="91" t="s">
        <v>501</v>
      </c>
      <c r="E51" s="92" t="s">
        <v>502</v>
      </c>
      <c r="F51" s="93"/>
      <c r="G51" s="91" t="s">
        <v>503</v>
      </c>
      <c r="H51" s="164" t="s">
        <v>504</v>
      </c>
      <c r="I51" s="164" t="s">
        <v>505</v>
      </c>
      <c r="J51" s="183" t="s">
        <v>506</v>
      </c>
      <c r="K51" s="6" t="s">
        <v>507</v>
      </c>
      <c r="L51" s="96" t="s">
        <v>508</v>
      </c>
      <c r="M51" s="97" t="s">
        <v>509</v>
      </c>
      <c r="N51" s="97" t="s">
        <v>510</v>
      </c>
      <c r="O51" s="97">
        <v>2.0</v>
      </c>
      <c r="P51" s="98">
        <v>1.0</v>
      </c>
      <c r="Q51" s="98">
        <v>2.0</v>
      </c>
      <c r="R51" s="99">
        <v>1500.0</v>
      </c>
      <c r="S51" s="134" t="s">
        <v>511</v>
      </c>
      <c r="T51" s="134" t="s">
        <v>511</v>
      </c>
      <c r="U51" s="134" t="s">
        <v>511</v>
      </c>
      <c r="V51" s="102">
        <v>750.0</v>
      </c>
      <c r="W51" s="134" t="s">
        <v>512</v>
      </c>
      <c r="X51" s="104"/>
      <c r="Y51" s="105"/>
      <c r="Z51" s="105"/>
      <c r="AA51" s="105"/>
      <c r="AB51" s="105"/>
      <c r="AC51" s="105"/>
      <c r="AD51" s="105"/>
    </row>
    <row r="52" ht="11.25" customHeight="1">
      <c r="A52" s="89" t="s">
        <v>513</v>
      </c>
      <c r="B52" s="90" t="s">
        <v>514</v>
      </c>
      <c r="C52" s="91" t="s">
        <v>148</v>
      </c>
      <c r="D52" s="91" t="s">
        <v>515</v>
      </c>
      <c r="E52" s="91">
        <v>32.0</v>
      </c>
      <c r="F52" s="91">
        <v>2.0</v>
      </c>
      <c r="G52" s="91" t="s">
        <v>516</v>
      </c>
      <c r="H52" s="184" t="s">
        <v>517</v>
      </c>
      <c r="I52" s="185" t="s">
        <v>517</v>
      </c>
      <c r="J52" s="89" t="s">
        <v>518</v>
      </c>
      <c r="K52" s="91" t="s">
        <v>519</v>
      </c>
      <c r="L52" s="132" t="s">
        <v>520</v>
      </c>
      <c r="M52" s="97">
        <v>2024.0</v>
      </c>
      <c r="N52" s="97" t="s">
        <v>521</v>
      </c>
      <c r="O52" s="97">
        <v>1.0</v>
      </c>
      <c r="P52" s="98">
        <v>1.0</v>
      </c>
      <c r="Q52" s="98">
        <v>2.0</v>
      </c>
      <c r="R52" s="133">
        <v>300.0</v>
      </c>
      <c r="S52" s="134" t="s">
        <v>511</v>
      </c>
      <c r="T52" s="134" t="s">
        <v>511</v>
      </c>
      <c r="U52" s="134" t="s">
        <v>511</v>
      </c>
      <c r="V52" s="102">
        <v>300.0</v>
      </c>
      <c r="W52" s="134" t="s">
        <v>512</v>
      </c>
      <c r="X52" s="104"/>
      <c r="Y52" s="105"/>
      <c r="Z52" s="105"/>
      <c r="AA52" s="105"/>
      <c r="AB52" s="105"/>
      <c r="AC52" s="105"/>
      <c r="AD52" s="105"/>
    </row>
    <row r="53" ht="11.25" customHeight="1">
      <c r="A53" s="89" t="s">
        <v>522</v>
      </c>
      <c r="B53" s="90" t="s">
        <v>523</v>
      </c>
      <c r="C53" s="91" t="s">
        <v>148</v>
      </c>
      <c r="D53" s="91" t="s">
        <v>524</v>
      </c>
      <c r="E53" s="92">
        <v>30.0</v>
      </c>
      <c r="F53" s="93">
        <v>2.0</v>
      </c>
      <c r="G53" s="91" t="s">
        <v>525</v>
      </c>
      <c r="H53" s="94" t="s">
        <v>526</v>
      </c>
      <c r="I53" s="94" t="s">
        <v>527</v>
      </c>
      <c r="J53" s="94" t="s">
        <v>528</v>
      </c>
      <c r="K53" s="93" t="s">
        <v>529</v>
      </c>
      <c r="L53" s="96" t="s">
        <v>530</v>
      </c>
      <c r="M53" s="97">
        <v>2024.0</v>
      </c>
      <c r="N53" s="97" t="s">
        <v>369</v>
      </c>
      <c r="O53" s="97">
        <v>3.0</v>
      </c>
      <c r="P53" s="98">
        <v>3.0</v>
      </c>
      <c r="Q53" s="98">
        <v>3.0</v>
      </c>
      <c r="R53" s="99">
        <v>1000.0</v>
      </c>
      <c r="S53" s="100"/>
      <c r="T53" s="101"/>
      <c r="U53" s="101"/>
      <c r="V53" s="102">
        <v>333.33</v>
      </c>
      <c r="W53" s="103" t="s">
        <v>531</v>
      </c>
      <c r="X53" s="104"/>
      <c r="Y53" s="105"/>
      <c r="Z53" s="105"/>
      <c r="AA53" s="105"/>
      <c r="AB53" s="105"/>
      <c r="AC53" s="105"/>
      <c r="AD53" s="105"/>
    </row>
    <row r="54" ht="11.25" customHeight="1">
      <c r="A54" s="89" t="s">
        <v>522</v>
      </c>
      <c r="B54" s="90" t="s">
        <v>532</v>
      </c>
      <c r="C54" s="91" t="s">
        <v>148</v>
      </c>
      <c r="D54" s="91" t="s">
        <v>524</v>
      </c>
      <c r="E54" s="92">
        <v>30.0</v>
      </c>
      <c r="F54" s="93">
        <v>2.0</v>
      </c>
      <c r="G54" s="91" t="s">
        <v>533</v>
      </c>
      <c r="H54" s="94" t="s">
        <v>534</v>
      </c>
      <c r="I54" s="94" t="s">
        <v>527</v>
      </c>
      <c r="J54" s="95" t="s">
        <v>535</v>
      </c>
      <c r="K54" s="93" t="s">
        <v>529</v>
      </c>
      <c r="L54" s="96" t="s">
        <v>530</v>
      </c>
      <c r="M54" s="97">
        <v>2024.0</v>
      </c>
      <c r="N54" s="97" t="s">
        <v>536</v>
      </c>
      <c r="O54" s="97">
        <v>3.0</v>
      </c>
      <c r="P54" s="98">
        <v>3.0</v>
      </c>
      <c r="Q54" s="98">
        <v>3.0</v>
      </c>
      <c r="R54" s="99">
        <v>1000.0</v>
      </c>
      <c r="S54" s="100"/>
      <c r="T54" s="101"/>
      <c r="U54" s="101"/>
      <c r="V54" s="102">
        <v>333.0</v>
      </c>
      <c r="W54" s="103" t="s">
        <v>537</v>
      </c>
      <c r="X54" s="104"/>
      <c r="Y54" s="105"/>
      <c r="Z54" s="105"/>
      <c r="AA54" s="105"/>
      <c r="AB54" s="105"/>
      <c r="AC54" s="105"/>
      <c r="AD54" s="105"/>
    </row>
    <row r="55" ht="11.25" customHeight="1">
      <c r="A55" s="89" t="s">
        <v>538</v>
      </c>
      <c r="B55" s="90" t="s">
        <v>148</v>
      </c>
      <c r="C55" s="91" t="s">
        <v>524</v>
      </c>
      <c r="D55" s="92">
        <v>30.0</v>
      </c>
      <c r="E55" s="93">
        <v>2.0</v>
      </c>
      <c r="F55" s="91" t="s">
        <v>533</v>
      </c>
      <c r="G55" s="182" t="s">
        <v>539</v>
      </c>
      <c r="H55" s="94" t="s">
        <v>527</v>
      </c>
      <c r="I55" s="95" t="s">
        <v>535</v>
      </c>
      <c r="J55" s="95" t="s">
        <v>529</v>
      </c>
      <c r="K55" s="96" t="s">
        <v>530</v>
      </c>
      <c r="L55" s="97">
        <v>2024.0</v>
      </c>
      <c r="M55" s="97" t="s">
        <v>536</v>
      </c>
      <c r="N55" s="97">
        <v>3.0</v>
      </c>
      <c r="O55" s="98">
        <v>3.0</v>
      </c>
      <c r="P55" s="98">
        <v>3.0</v>
      </c>
      <c r="Q55" s="99">
        <v>1000.0</v>
      </c>
      <c r="R55" s="100"/>
      <c r="S55" s="101"/>
      <c r="T55" s="101"/>
      <c r="U55" s="101">
        <v>333.0</v>
      </c>
      <c r="V55" s="102">
        <f>U55</f>
        <v>333</v>
      </c>
      <c r="W55" s="103" t="s">
        <v>540</v>
      </c>
      <c r="X55" s="104"/>
      <c r="Y55" s="105"/>
      <c r="Z55" s="105"/>
      <c r="AA55" s="105"/>
      <c r="AB55" s="105"/>
      <c r="AC55" s="105"/>
      <c r="AD55" s="105"/>
    </row>
    <row r="56" ht="11.25" customHeight="1">
      <c r="A56" s="89" t="s">
        <v>541</v>
      </c>
      <c r="B56" s="90" t="s">
        <v>542</v>
      </c>
      <c r="C56" s="91" t="s">
        <v>148</v>
      </c>
      <c r="D56" s="91" t="s">
        <v>543</v>
      </c>
      <c r="E56" s="92">
        <v>84.0</v>
      </c>
      <c r="F56" s="93">
        <v>1.0</v>
      </c>
      <c r="G56" s="91" t="s">
        <v>544</v>
      </c>
      <c r="H56" s="164" t="s">
        <v>545</v>
      </c>
      <c r="I56" s="164" t="s">
        <v>546</v>
      </c>
      <c r="J56" s="164" t="s">
        <v>547</v>
      </c>
      <c r="K56" s="93" t="s">
        <v>548</v>
      </c>
      <c r="L56" s="96" t="s">
        <v>549</v>
      </c>
      <c r="M56" s="97" t="s">
        <v>550</v>
      </c>
      <c r="N56" s="97" t="s">
        <v>551</v>
      </c>
      <c r="O56" s="97">
        <v>1.0</v>
      </c>
      <c r="P56" s="98">
        <v>1.0</v>
      </c>
      <c r="Q56" s="98">
        <v>1.0</v>
      </c>
      <c r="R56" s="99">
        <v>1000.0</v>
      </c>
      <c r="S56" s="186"/>
      <c r="T56" s="5"/>
      <c r="U56" s="5"/>
      <c r="V56" s="187">
        <v>1000.0</v>
      </c>
      <c r="W56" s="103" t="s">
        <v>552</v>
      </c>
      <c r="X56" s="104"/>
      <c r="Y56" s="104"/>
      <c r="Z56" s="104"/>
      <c r="AA56" s="105"/>
      <c r="AB56" s="105"/>
      <c r="AC56" s="104"/>
      <c r="AD56" s="104"/>
    </row>
    <row r="57" ht="11.25" customHeight="1">
      <c r="A57" s="89" t="s">
        <v>553</v>
      </c>
      <c r="B57" s="90" t="s">
        <v>554</v>
      </c>
      <c r="C57" s="91" t="s">
        <v>148</v>
      </c>
      <c r="D57" s="91" t="s">
        <v>555</v>
      </c>
      <c r="E57" s="91">
        <v>16.0</v>
      </c>
      <c r="F57" s="91">
        <v>4.0</v>
      </c>
      <c r="G57" s="91" t="s">
        <v>556</v>
      </c>
      <c r="H57" s="184" t="s">
        <v>557</v>
      </c>
      <c r="I57" s="184" t="s">
        <v>558</v>
      </c>
      <c r="J57" s="188" t="s">
        <v>559</v>
      </c>
      <c r="K57" s="91" t="s">
        <v>560</v>
      </c>
      <c r="L57" s="132" t="s">
        <v>561</v>
      </c>
      <c r="M57" s="97">
        <v>2024.0</v>
      </c>
      <c r="N57" s="97" t="s">
        <v>562</v>
      </c>
      <c r="O57" s="97">
        <v>3.0</v>
      </c>
      <c r="P57" s="98">
        <v>3.0</v>
      </c>
      <c r="Q57" s="98">
        <v>3.0</v>
      </c>
      <c r="R57" s="133">
        <v>300.0</v>
      </c>
      <c r="S57" s="189"/>
      <c r="T57" s="5"/>
      <c r="U57" s="5"/>
      <c r="V57" s="187">
        <v>100.0</v>
      </c>
      <c r="W57" s="103" t="s">
        <v>552</v>
      </c>
      <c r="X57" s="104"/>
      <c r="Y57" s="104"/>
      <c r="Z57" s="104"/>
      <c r="AA57" s="105"/>
      <c r="AB57" s="105"/>
      <c r="AC57" s="104"/>
      <c r="AD57" s="104"/>
    </row>
    <row r="58" ht="11.25" customHeight="1">
      <c r="A58" s="130" t="s">
        <v>563</v>
      </c>
      <c r="B58" s="135" t="s">
        <v>564</v>
      </c>
      <c r="C58" s="91" t="s">
        <v>148</v>
      </c>
      <c r="D58" s="97" t="s">
        <v>565</v>
      </c>
      <c r="E58" s="177"/>
      <c r="F58" s="177"/>
      <c r="G58" s="97" t="s">
        <v>566</v>
      </c>
      <c r="H58" s="184" t="s">
        <v>567</v>
      </c>
      <c r="I58" s="184" t="s">
        <v>568</v>
      </c>
      <c r="J58" s="130" t="s">
        <v>569</v>
      </c>
      <c r="K58" s="97" t="s">
        <v>570</v>
      </c>
      <c r="L58" s="136" t="s">
        <v>571</v>
      </c>
      <c r="M58" s="97">
        <v>2024.0</v>
      </c>
      <c r="N58" s="97" t="s">
        <v>551</v>
      </c>
      <c r="O58" s="97">
        <v>5.0</v>
      </c>
      <c r="P58" s="98">
        <v>4.0</v>
      </c>
      <c r="Q58" s="98">
        <v>5.0</v>
      </c>
      <c r="R58" s="133">
        <v>1000.0</v>
      </c>
      <c r="S58" s="189"/>
      <c r="T58" s="5"/>
      <c r="U58" s="5"/>
      <c r="V58" s="187">
        <v>200.0</v>
      </c>
      <c r="W58" s="103" t="s">
        <v>552</v>
      </c>
      <c r="X58" s="104"/>
      <c r="Y58" s="104"/>
      <c r="Z58" s="104"/>
      <c r="AA58" s="105"/>
      <c r="AB58" s="105"/>
      <c r="AC58" s="104"/>
      <c r="AD58" s="104"/>
    </row>
    <row r="59" ht="11.25" customHeight="1">
      <c r="A59" s="190" t="s">
        <v>572</v>
      </c>
      <c r="B59" s="90" t="s">
        <v>573</v>
      </c>
      <c r="C59" s="91" t="s">
        <v>574</v>
      </c>
      <c r="D59" s="91" t="s">
        <v>575</v>
      </c>
      <c r="E59" s="92">
        <v>16.0</v>
      </c>
      <c r="F59" s="93">
        <v>11.0</v>
      </c>
      <c r="G59" s="91" t="s">
        <v>576</v>
      </c>
      <c r="H59" s="191"/>
      <c r="I59" s="164" t="s">
        <v>577</v>
      </c>
      <c r="J59" s="164" t="s">
        <v>578</v>
      </c>
      <c r="K59" s="93" t="s">
        <v>579</v>
      </c>
      <c r="L59" s="96" t="s">
        <v>580</v>
      </c>
      <c r="M59" s="97">
        <v>2024.0</v>
      </c>
      <c r="N59" s="97" t="s">
        <v>369</v>
      </c>
      <c r="O59" s="97">
        <v>3.0</v>
      </c>
      <c r="P59" s="98">
        <v>2.0</v>
      </c>
      <c r="Q59" s="98">
        <v>3.0</v>
      </c>
      <c r="R59" s="99">
        <v>1000.0</v>
      </c>
      <c r="S59" s="186"/>
      <c r="T59" s="5"/>
      <c r="U59" s="5"/>
      <c r="V59" s="187">
        <f t="shared" ref="V59:V61" si="1">R59/Q59</f>
        <v>333.3333333</v>
      </c>
      <c r="W59" s="103" t="s">
        <v>581</v>
      </c>
      <c r="X59" s="104"/>
      <c r="Y59" s="104"/>
      <c r="Z59" s="104"/>
      <c r="AA59" s="105"/>
      <c r="AB59" s="105"/>
      <c r="AC59" s="104"/>
      <c r="AD59" s="104"/>
    </row>
    <row r="60" ht="11.25" customHeight="1">
      <c r="A60" s="190" t="s">
        <v>582</v>
      </c>
      <c r="B60" s="90" t="s">
        <v>583</v>
      </c>
      <c r="C60" s="91" t="s">
        <v>574</v>
      </c>
      <c r="D60" s="91" t="s">
        <v>584</v>
      </c>
      <c r="E60" s="91">
        <v>24.0</v>
      </c>
      <c r="F60" s="91">
        <v>1.0</v>
      </c>
      <c r="G60" s="91" t="s">
        <v>585</v>
      </c>
      <c r="H60" s="184" t="s">
        <v>586</v>
      </c>
      <c r="I60" s="184" t="s">
        <v>587</v>
      </c>
      <c r="J60" s="192"/>
      <c r="K60" s="91" t="s">
        <v>588</v>
      </c>
      <c r="L60" s="132" t="s">
        <v>589</v>
      </c>
      <c r="M60" s="97">
        <v>2024.0</v>
      </c>
      <c r="N60" s="97" t="s">
        <v>327</v>
      </c>
      <c r="O60" s="97">
        <v>3.0</v>
      </c>
      <c r="P60" s="98">
        <v>2.0</v>
      </c>
      <c r="Q60" s="98">
        <v>3.0</v>
      </c>
      <c r="R60" s="133">
        <v>300.0</v>
      </c>
      <c r="S60" s="189"/>
      <c r="T60" s="5"/>
      <c r="U60" s="5"/>
      <c r="V60" s="187">
        <f t="shared" si="1"/>
        <v>100</v>
      </c>
      <c r="W60" s="103" t="s">
        <v>581</v>
      </c>
      <c r="X60" s="104"/>
      <c r="Y60" s="104"/>
      <c r="Z60" s="104"/>
      <c r="AA60" s="105"/>
      <c r="AB60" s="105"/>
      <c r="AC60" s="104"/>
      <c r="AD60" s="104"/>
    </row>
    <row r="61" ht="11.25" customHeight="1">
      <c r="A61" s="190" t="s">
        <v>590</v>
      </c>
      <c r="B61" s="135" t="s">
        <v>591</v>
      </c>
      <c r="C61" s="97" t="s">
        <v>574</v>
      </c>
      <c r="D61" s="97" t="s">
        <v>592</v>
      </c>
      <c r="E61" s="97">
        <v>15.0</v>
      </c>
      <c r="F61" s="177"/>
      <c r="G61" s="97" t="s">
        <v>566</v>
      </c>
      <c r="H61" s="184" t="s">
        <v>593</v>
      </c>
      <c r="I61" s="184" t="s">
        <v>594</v>
      </c>
      <c r="J61" s="184" t="s">
        <v>595</v>
      </c>
      <c r="K61" s="97" t="s">
        <v>596</v>
      </c>
      <c r="L61" s="193"/>
      <c r="M61" s="97">
        <v>2024.0</v>
      </c>
      <c r="N61" s="97" t="s">
        <v>369</v>
      </c>
      <c r="O61" s="97">
        <v>5.0</v>
      </c>
      <c r="P61" s="98">
        <v>2.0</v>
      </c>
      <c r="Q61" s="98">
        <v>5.0</v>
      </c>
      <c r="R61" s="133">
        <v>1000.0</v>
      </c>
      <c r="S61" s="189"/>
      <c r="T61" s="5"/>
      <c r="U61" s="5"/>
      <c r="V61" s="187">
        <f t="shared" si="1"/>
        <v>200</v>
      </c>
      <c r="W61" s="103" t="s">
        <v>581</v>
      </c>
      <c r="X61" s="104"/>
      <c r="Y61" s="104"/>
      <c r="Z61" s="104"/>
      <c r="AA61" s="105"/>
      <c r="AB61" s="105"/>
      <c r="AC61" s="104"/>
      <c r="AD61" s="104"/>
    </row>
    <row r="62" ht="11.25" customHeight="1">
      <c r="A62" s="194" t="s">
        <v>597</v>
      </c>
      <c r="B62" s="179" t="s">
        <v>598</v>
      </c>
      <c r="C62" s="195" t="s">
        <v>599</v>
      </c>
      <c r="D62" s="196" t="s">
        <v>600</v>
      </c>
      <c r="E62" s="197">
        <v>13.0</v>
      </c>
      <c r="F62" s="198">
        <v>20.0</v>
      </c>
      <c r="G62" s="196" t="s">
        <v>601</v>
      </c>
      <c r="H62" s="199" t="s">
        <v>602</v>
      </c>
      <c r="I62" s="199" t="s">
        <v>603</v>
      </c>
      <c r="J62" s="200" t="s">
        <v>604</v>
      </c>
      <c r="K62" s="198" t="s">
        <v>605</v>
      </c>
      <c r="L62" s="201" t="s">
        <v>606</v>
      </c>
      <c r="M62" s="202">
        <v>2024.0</v>
      </c>
      <c r="N62" s="202" t="s">
        <v>408</v>
      </c>
      <c r="O62" s="202">
        <v>8.0</v>
      </c>
      <c r="P62" s="203">
        <v>7.0</v>
      </c>
      <c r="Q62" s="203">
        <v>8.0</v>
      </c>
      <c r="R62" s="204">
        <v>1500.0</v>
      </c>
      <c r="S62" s="205"/>
      <c r="T62" s="5"/>
      <c r="U62" s="5"/>
      <c r="V62" s="187">
        <f>1500/8</f>
        <v>187.5</v>
      </c>
      <c r="W62" s="103" t="s">
        <v>607</v>
      </c>
      <c r="X62" s="104"/>
      <c r="Y62" s="104"/>
      <c r="Z62" s="104"/>
      <c r="AA62" s="105"/>
      <c r="AB62" s="105"/>
      <c r="AC62" s="104"/>
      <c r="AD62" s="104"/>
    </row>
    <row r="63" ht="11.25" customHeight="1">
      <c r="A63" s="89" t="s">
        <v>608</v>
      </c>
      <c r="B63" s="90" t="s">
        <v>609</v>
      </c>
      <c r="C63" s="91" t="s">
        <v>148</v>
      </c>
      <c r="D63" s="91" t="s">
        <v>610</v>
      </c>
      <c r="E63" s="92">
        <v>154.0</v>
      </c>
      <c r="F63" s="206"/>
      <c r="G63" s="91" t="s">
        <v>611</v>
      </c>
      <c r="H63" s="164" t="s">
        <v>612</v>
      </c>
      <c r="I63" s="95" t="s">
        <v>613</v>
      </c>
      <c r="J63" s="207" t="s">
        <v>614</v>
      </c>
      <c r="K63" s="5" t="s">
        <v>615</v>
      </c>
      <c r="L63" s="193"/>
      <c r="M63" s="208">
        <v>2024.0</v>
      </c>
      <c r="N63" s="97" t="s">
        <v>408</v>
      </c>
      <c r="O63" s="97">
        <v>1.0</v>
      </c>
      <c r="P63" s="98">
        <v>1.0</v>
      </c>
      <c r="Q63" s="98">
        <v>1.0</v>
      </c>
      <c r="R63" s="99">
        <v>1500.0</v>
      </c>
      <c r="S63" s="186"/>
      <c r="T63" s="5"/>
      <c r="U63" s="5"/>
      <c r="V63" s="187">
        <v>1500.0</v>
      </c>
      <c r="W63" s="103" t="s">
        <v>616</v>
      </c>
      <c r="X63" s="104"/>
      <c r="Y63" s="104"/>
      <c r="Z63" s="104"/>
      <c r="AA63" s="105"/>
      <c r="AB63" s="105"/>
      <c r="AC63" s="104"/>
      <c r="AD63" s="104"/>
    </row>
    <row r="64" ht="11.25" customHeight="1">
      <c r="A64" s="89" t="s">
        <v>617</v>
      </c>
      <c r="B64" s="209" t="s">
        <v>618</v>
      </c>
      <c r="C64" s="91" t="s">
        <v>148</v>
      </c>
      <c r="D64" s="91" t="s">
        <v>619</v>
      </c>
      <c r="E64" s="92">
        <v>46.0</v>
      </c>
      <c r="F64" s="93">
        <v>3.0</v>
      </c>
      <c r="G64" s="165" t="s">
        <v>620</v>
      </c>
      <c r="H64" s="164" t="s">
        <v>621</v>
      </c>
      <c r="I64" s="164" t="s">
        <v>622</v>
      </c>
      <c r="J64" s="95" t="s">
        <v>623</v>
      </c>
      <c r="K64" s="165" t="s">
        <v>624</v>
      </c>
      <c r="L64" s="96" t="s">
        <v>625</v>
      </c>
      <c r="M64" s="97">
        <v>2024.0</v>
      </c>
      <c r="N64" s="97" t="s">
        <v>369</v>
      </c>
      <c r="O64" s="97">
        <v>1.0</v>
      </c>
      <c r="P64" s="98">
        <v>1.0</v>
      </c>
      <c r="Q64" s="98">
        <v>3.0</v>
      </c>
      <c r="R64" s="99">
        <v>1000.0</v>
      </c>
      <c r="S64" s="186"/>
      <c r="T64" s="177"/>
      <c r="U64" s="177"/>
      <c r="V64" s="210">
        <v>1000.0</v>
      </c>
      <c r="W64" s="130" t="s">
        <v>626</v>
      </c>
      <c r="X64" s="211"/>
      <c r="Y64" s="211"/>
      <c r="Z64" s="211"/>
      <c r="AA64" s="105"/>
      <c r="AB64" s="105"/>
      <c r="AC64" s="211"/>
      <c r="AD64" s="211"/>
    </row>
    <row r="65" ht="11.25" customHeight="1">
      <c r="A65" s="89" t="s">
        <v>385</v>
      </c>
      <c r="B65" s="135" t="s">
        <v>627</v>
      </c>
      <c r="C65" s="97" t="s">
        <v>148</v>
      </c>
      <c r="D65" s="91" t="s">
        <v>372</v>
      </c>
      <c r="E65" s="92">
        <v>15.0</v>
      </c>
      <c r="F65" s="93">
        <v>1.0</v>
      </c>
      <c r="G65" s="212" t="s">
        <v>566</v>
      </c>
      <c r="H65" s="130" t="s">
        <v>628</v>
      </c>
      <c r="I65" s="95" t="s">
        <v>375</v>
      </c>
      <c r="J65" s="95" t="s">
        <v>629</v>
      </c>
      <c r="K65" s="213" t="s">
        <v>376</v>
      </c>
      <c r="L65" s="96" t="s">
        <v>388</v>
      </c>
      <c r="M65" s="97">
        <v>2024.0</v>
      </c>
      <c r="N65" s="97" t="s">
        <v>369</v>
      </c>
      <c r="O65" s="97">
        <v>3.0</v>
      </c>
      <c r="P65" s="98">
        <v>3.0</v>
      </c>
      <c r="Q65" s="98">
        <v>3.0</v>
      </c>
      <c r="R65" s="99">
        <v>1000.0</v>
      </c>
      <c r="S65" s="186"/>
      <c r="T65" s="5"/>
      <c r="U65" s="5"/>
      <c r="V65" s="178">
        <v>333.33</v>
      </c>
      <c r="W65" s="130" t="s">
        <v>630</v>
      </c>
      <c r="X65" s="104"/>
      <c r="Y65" s="104"/>
      <c r="Z65" s="104"/>
      <c r="AA65" s="105"/>
      <c r="AB65" s="105"/>
      <c r="AC65" s="104"/>
      <c r="AD65" s="104"/>
    </row>
    <row r="66" ht="11.25" customHeight="1">
      <c r="A66" s="89" t="s">
        <v>631</v>
      </c>
      <c r="B66" s="90" t="s">
        <v>632</v>
      </c>
      <c r="C66" s="91" t="s">
        <v>148</v>
      </c>
      <c r="D66" s="91" t="s">
        <v>633</v>
      </c>
      <c r="E66" s="92">
        <v>16.0</v>
      </c>
      <c r="F66" s="93">
        <v>1.0</v>
      </c>
      <c r="G66" s="91" t="s">
        <v>634</v>
      </c>
      <c r="H66" s="164" t="s">
        <v>635</v>
      </c>
      <c r="I66" s="164" t="s">
        <v>636</v>
      </c>
      <c r="J66" s="164" t="s">
        <v>637</v>
      </c>
      <c r="K66" s="213" t="s">
        <v>638</v>
      </c>
      <c r="L66" s="96" t="s">
        <v>639</v>
      </c>
      <c r="M66" s="97">
        <v>2024.0</v>
      </c>
      <c r="N66" s="97" t="s">
        <v>384</v>
      </c>
      <c r="O66" s="97">
        <v>1.0</v>
      </c>
      <c r="P66" s="98">
        <v>1.0</v>
      </c>
      <c r="Q66" s="98">
        <v>1.0</v>
      </c>
      <c r="R66" s="99">
        <v>300.0</v>
      </c>
      <c r="S66" s="186"/>
      <c r="T66" s="5"/>
      <c r="U66" s="5"/>
      <c r="V66" s="187">
        <v>300.0</v>
      </c>
      <c r="W66" s="103" t="s">
        <v>640</v>
      </c>
      <c r="X66" s="104"/>
      <c r="Y66" s="104"/>
      <c r="Z66" s="104"/>
      <c r="AA66" s="105"/>
      <c r="AB66" s="105"/>
      <c r="AC66" s="104"/>
      <c r="AD66" s="104"/>
    </row>
    <row r="67" ht="11.25" customHeight="1">
      <c r="A67" s="214" t="s">
        <v>641</v>
      </c>
      <c r="B67" s="90" t="s">
        <v>642</v>
      </c>
      <c r="C67" s="212" t="s">
        <v>148</v>
      </c>
      <c r="D67" s="91" t="s">
        <v>643</v>
      </c>
      <c r="E67" s="215">
        <v>2.0</v>
      </c>
      <c r="F67" s="97">
        <v>97.0</v>
      </c>
      <c r="G67" s="216" t="s">
        <v>644</v>
      </c>
      <c r="H67" s="130" t="s">
        <v>645</v>
      </c>
      <c r="I67" s="130" t="s">
        <v>646</v>
      </c>
      <c r="J67" s="217" t="s">
        <v>647</v>
      </c>
      <c r="K67" s="218"/>
      <c r="L67" s="219" t="s">
        <v>648</v>
      </c>
      <c r="M67" s="97">
        <v>2024.0</v>
      </c>
      <c r="N67" s="97" t="s">
        <v>318</v>
      </c>
      <c r="O67" s="97">
        <v>5.0</v>
      </c>
      <c r="P67" s="98">
        <v>2.0</v>
      </c>
      <c r="Q67" s="98">
        <v>5.0</v>
      </c>
      <c r="R67" s="98">
        <v>300.0</v>
      </c>
      <c r="S67" s="189"/>
      <c r="T67" s="177"/>
      <c r="U67" s="177"/>
      <c r="V67" s="210">
        <v>60.0</v>
      </c>
      <c r="W67" s="103" t="s">
        <v>649</v>
      </c>
      <c r="X67" s="104"/>
      <c r="Y67" s="104"/>
      <c r="Z67" s="104"/>
      <c r="AA67" s="105"/>
      <c r="AB67" s="105"/>
      <c r="AC67" s="104"/>
      <c r="AD67" s="104"/>
    </row>
    <row r="68" ht="11.25" customHeight="1">
      <c r="A68" s="89" t="s">
        <v>650</v>
      </c>
      <c r="B68" s="90" t="s">
        <v>651</v>
      </c>
      <c r="C68" s="91" t="s">
        <v>148</v>
      </c>
      <c r="D68" s="91" t="s">
        <v>652</v>
      </c>
      <c r="E68" s="92">
        <v>114.0</v>
      </c>
      <c r="F68" s="93">
        <v>3.0</v>
      </c>
      <c r="G68" s="91" t="s">
        <v>653</v>
      </c>
      <c r="H68" s="164" t="s">
        <v>654</v>
      </c>
      <c r="I68" s="164" t="s">
        <v>655</v>
      </c>
      <c r="J68" s="95" t="s">
        <v>656</v>
      </c>
      <c r="K68" s="213">
        <v>1.158304900001E12</v>
      </c>
      <c r="L68" s="96" t="s">
        <v>657</v>
      </c>
      <c r="M68" s="97">
        <v>2024.0</v>
      </c>
      <c r="N68" s="97" t="s">
        <v>408</v>
      </c>
      <c r="O68" s="97">
        <v>1.0</v>
      </c>
      <c r="P68" s="98">
        <v>1.0</v>
      </c>
      <c r="Q68" s="98">
        <v>1.0</v>
      </c>
      <c r="R68" s="99">
        <v>1500.0</v>
      </c>
      <c r="S68" s="186"/>
      <c r="T68" s="5"/>
      <c r="U68" s="5"/>
      <c r="V68" s="178">
        <v>1500.0</v>
      </c>
      <c r="W68" s="130" t="s">
        <v>658</v>
      </c>
      <c r="X68" s="104"/>
      <c r="Y68" s="104"/>
      <c r="Z68" s="104"/>
      <c r="AA68" s="105"/>
      <c r="AB68" s="105"/>
      <c r="AC68" s="104"/>
      <c r="AD68" s="104"/>
    </row>
    <row r="69" ht="11.25" customHeight="1">
      <c r="A69" s="89" t="s">
        <v>659</v>
      </c>
      <c r="B69" s="90" t="s">
        <v>651</v>
      </c>
      <c r="C69" s="91" t="s">
        <v>148</v>
      </c>
      <c r="D69" s="91" t="s">
        <v>660</v>
      </c>
      <c r="E69" s="91">
        <v>104.0</v>
      </c>
      <c r="F69" s="220">
        <v>102909.0</v>
      </c>
      <c r="G69" s="91" t="s">
        <v>661</v>
      </c>
      <c r="H69" s="184" t="s">
        <v>662</v>
      </c>
      <c r="I69" s="184" t="s">
        <v>663</v>
      </c>
      <c r="J69" s="89" t="s">
        <v>664</v>
      </c>
      <c r="K69" s="220">
        <v>1.234160000001E12</v>
      </c>
      <c r="L69" s="132" t="s">
        <v>665</v>
      </c>
      <c r="M69" s="97">
        <v>2024.0</v>
      </c>
      <c r="N69" s="97" t="s">
        <v>369</v>
      </c>
      <c r="O69" s="97">
        <v>1.0</v>
      </c>
      <c r="P69" s="98">
        <v>1.0</v>
      </c>
      <c r="Q69" s="98">
        <v>1.0</v>
      </c>
      <c r="R69" s="133">
        <v>1000.0</v>
      </c>
      <c r="S69" s="189"/>
      <c r="T69" s="5"/>
      <c r="U69" s="5"/>
      <c r="V69" s="178">
        <v>1000.0</v>
      </c>
      <c r="W69" s="130" t="s">
        <v>658</v>
      </c>
      <c r="X69" s="104"/>
      <c r="Y69" s="104"/>
      <c r="Z69" s="104"/>
      <c r="AA69" s="105"/>
      <c r="AB69" s="105"/>
      <c r="AC69" s="104"/>
      <c r="AD69" s="104"/>
    </row>
    <row r="70" ht="11.25" customHeight="1">
      <c r="A70" s="89" t="s">
        <v>666</v>
      </c>
      <c r="B70" s="90" t="s">
        <v>667</v>
      </c>
      <c r="C70" s="91" t="s">
        <v>148</v>
      </c>
      <c r="D70" s="91" t="s">
        <v>668</v>
      </c>
      <c r="E70" s="92">
        <v>18.0</v>
      </c>
      <c r="F70" s="93">
        <v>9.0</v>
      </c>
      <c r="G70" s="91" t="s">
        <v>669</v>
      </c>
      <c r="H70" s="95" t="s">
        <v>670</v>
      </c>
      <c r="I70" s="95" t="s">
        <v>671</v>
      </c>
      <c r="J70" s="164" t="s">
        <v>672</v>
      </c>
      <c r="K70" s="93" t="s">
        <v>673</v>
      </c>
      <c r="L70" s="96" t="s">
        <v>674</v>
      </c>
      <c r="M70" s="97">
        <v>2024.0</v>
      </c>
      <c r="N70" s="97" t="s">
        <v>408</v>
      </c>
      <c r="O70" s="97">
        <v>1.0</v>
      </c>
      <c r="P70" s="98">
        <v>1.0</v>
      </c>
      <c r="Q70" s="98">
        <v>1.0</v>
      </c>
      <c r="R70" s="99">
        <v>1500.0</v>
      </c>
      <c r="S70" s="99">
        <v>1500.0</v>
      </c>
      <c r="T70" s="5"/>
      <c r="U70" s="5"/>
      <c r="V70" s="221">
        <f>S70</f>
        <v>1500</v>
      </c>
      <c r="W70" s="103" t="s">
        <v>667</v>
      </c>
      <c r="X70" s="104"/>
      <c r="Y70" s="104"/>
      <c r="Z70" s="104"/>
      <c r="AA70" s="105"/>
      <c r="AB70" s="105"/>
      <c r="AC70" s="104"/>
      <c r="AD70" s="104"/>
    </row>
    <row r="71" ht="11.25" customHeight="1">
      <c r="A71" s="130"/>
      <c r="B71" s="97"/>
      <c r="C71" s="97"/>
      <c r="D71" s="97"/>
      <c r="E71" s="97"/>
      <c r="F71" s="97"/>
      <c r="G71" s="97"/>
      <c r="H71" s="130"/>
      <c r="I71" s="130"/>
      <c r="J71" s="130"/>
      <c r="K71" s="97"/>
      <c r="L71" s="136"/>
      <c r="M71" s="97"/>
      <c r="N71" s="97"/>
      <c r="O71" s="97"/>
      <c r="P71" s="98"/>
      <c r="Q71" s="98"/>
      <c r="R71" s="133"/>
      <c r="S71" s="222"/>
      <c r="T71" s="223"/>
      <c r="U71" s="223"/>
      <c r="V71" s="224"/>
      <c r="W71" s="225"/>
      <c r="X71" s="1"/>
      <c r="Y71" s="105"/>
      <c r="Z71" s="105"/>
      <c r="AA71" s="105"/>
      <c r="AB71" s="105"/>
      <c r="AC71" s="105"/>
      <c r="AD71" s="105"/>
    </row>
    <row r="72" ht="11.25" customHeight="1">
      <c r="A72" s="226" t="s">
        <v>190</v>
      </c>
      <c r="B72" s="69"/>
      <c r="C72" s="69"/>
      <c r="D72" s="69"/>
      <c r="E72" s="69"/>
      <c r="F72" s="69"/>
      <c r="G72" s="1"/>
      <c r="H72" s="1"/>
      <c r="I72" s="1"/>
      <c r="J72" s="1"/>
      <c r="K72" s="1"/>
      <c r="L72" s="1"/>
      <c r="M72" s="1"/>
      <c r="N72" s="1"/>
      <c r="O72" s="1"/>
      <c r="P72" s="73"/>
      <c r="Q72" s="73"/>
      <c r="R72" s="73"/>
      <c r="S72" s="105"/>
      <c r="T72" s="1"/>
      <c r="U72" s="1"/>
      <c r="V72" s="227">
        <f>SUM(V12:V71)</f>
        <v>21161.74333</v>
      </c>
      <c r="W72" s="105"/>
      <c r="X72" s="1"/>
      <c r="Y72" s="105"/>
      <c r="Z72" s="105"/>
      <c r="AA72" s="105"/>
      <c r="AB72" s="105"/>
      <c r="AC72" s="105"/>
      <c r="AD72" s="105"/>
    </row>
    <row r="73" ht="11.25" customHeight="1">
      <c r="A73" s="68"/>
      <c r="B73" s="69"/>
      <c r="C73" s="69"/>
      <c r="D73" s="69"/>
      <c r="E73" s="69"/>
      <c r="F73" s="69"/>
      <c r="G73" s="1"/>
      <c r="H73" s="1"/>
      <c r="I73" s="1"/>
      <c r="J73" s="1"/>
      <c r="K73" s="1"/>
      <c r="L73" s="1"/>
      <c r="M73" s="1"/>
      <c r="N73" s="1"/>
      <c r="O73" s="1"/>
      <c r="P73" s="1"/>
      <c r="Q73" s="1"/>
      <c r="R73" s="1"/>
      <c r="S73" s="1"/>
      <c r="T73" s="1"/>
      <c r="U73" s="1"/>
      <c r="V73" s="1"/>
      <c r="W73" s="1"/>
      <c r="X73" s="1"/>
      <c r="Y73" s="105"/>
      <c r="Z73" s="105"/>
      <c r="AA73" s="105"/>
      <c r="AB73" s="105"/>
      <c r="AC73" s="105"/>
      <c r="AD73" s="105"/>
    </row>
    <row r="74" ht="11.25" customHeight="1">
      <c r="A74" s="228" t="s">
        <v>675</v>
      </c>
      <c r="B74" s="229"/>
      <c r="C74" s="229"/>
      <c r="D74" s="229"/>
      <c r="E74" s="229"/>
      <c r="F74" s="229"/>
      <c r="G74" s="229"/>
      <c r="H74" s="229"/>
      <c r="I74" s="229"/>
      <c r="J74" s="229"/>
      <c r="K74" s="229"/>
      <c r="L74" s="229"/>
      <c r="M74" s="229"/>
      <c r="N74" s="229"/>
      <c r="O74" s="229"/>
      <c r="P74" s="229"/>
      <c r="Q74" s="229"/>
      <c r="R74" s="229"/>
      <c r="S74" s="229"/>
      <c r="T74" s="229"/>
      <c r="U74" s="1"/>
      <c r="V74" s="1"/>
      <c r="W74" s="1"/>
      <c r="X74" s="1"/>
      <c r="Y74" s="105"/>
      <c r="Z74" s="105"/>
      <c r="AA74" s="105"/>
      <c r="AB74" s="105"/>
      <c r="AC74" s="105"/>
      <c r="AD74" s="105"/>
    </row>
    <row r="75" ht="15.75" customHeight="1">
      <c r="A75" s="68"/>
      <c r="B75" s="69"/>
      <c r="C75" s="69"/>
      <c r="D75" s="69"/>
      <c r="E75" s="69"/>
      <c r="F75" s="69"/>
      <c r="G75" s="1"/>
      <c r="H75" s="1"/>
      <c r="I75" s="1"/>
      <c r="J75" s="1"/>
      <c r="K75" s="1"/>
      <c r="L75" s="1"/>
      <c r="M75" s="1"/>
      <c r="N75" s="1"/>
      <c r="O75" s="1"/>
      <c r="P75" s="1"/>
      <c r="Q75" s="1"/>
      <c r="R75" s="1"/>
      <c r="S75" s="1"/>
      <c r="T75" s="1"/>
      <c r="U75" s="1"/>
      <c r="V75" s="1"/>
      <c r="W75" s="1"/>
      <c r="X75" s="1"/>
    </row>
    <row r="76" ht="15.75" customHeight="1">
      <c r="A76" s="68"/>
      <c r="B76" s="69"/>
      <c r="C76" s="69"/>
      <c r="D76" s="69"/>
      <c r="E76" s="69"/>
      <c r="F76" s="69"/>
      <c r="G76" s="1"/>
      <c r="H76" s="1"/>
      <c r="I76" s="1"/>
      <c r="J76" s="1"/>
      <c r="K76" s="1"/>
      <c r="L76" s="1"/>
      <c r="M76" s="1"/>
      <c r="N76" s="1"/>
      <c r="O76" s="1"/>
      <c r="P76" s="1"/>
      <c r="Q76" s="1"/>
      <c r="R76" s="1"/>
      <c r="S76" s="1"/>
      <c r="T76" s="1"/>
      <c r="U76" s="1"/>
      <c r="V76" s="1"/>
      <c r="W76" s="1"/>
      <c r="X76" s="1"/>
    </row>
    <row r="77" ht="15.75" customHeight="1">
      <c r="A77" s="68"/>
      <c r="B77" s="69"/>
      <c r="C77" s="69"/>
      <c r="D77" s="69"/>
      <c r="E77" s="69"/>
      <c r="F77" s="69"/>
      <c r="G77" s="1"/>
      <c r="H77" s="1"/>
      <c r="I77" s="1"/>
      <c r="J77" s="1"/>
      <c r="K77" s="1"/>
      <c r="L77" s="1"/>
      <c r="M77" s="1"/>
      <c r="N77" s="1"/>
      <c r="O77" s="1"/>
      <c r="P77" s="1"/>
      <c r="Q77" s="1"/>
      <c r="R77" s="1"/>
      <c r="S77" s="1"/>
      <c r="T77" s="1"/>
      <c r="U77" s="1"/>
      <c r="V77" s="1"/>
      <c r="W77" s="1"/>
      <c r="X77" s="1"/>
    </row>
    <row r="78" ht="15.75" customHeight="1">
      <c r="A78" s="68"/>
      <c r="B78" s="69"/>
      <c r="C78" s="69"/>
      <c r="D78" s="69"/>
      <c r="E78" s="69"/>
      <c r="F78" s="69"/>
      <c r="G78" s="1"/>
      <c r="H78" s="1"/>
      <c r="I78" s="1"/>
      <c r="J78" s="1"/>
      <c r="K78" s="1"/>
      <c r="L78" s="1"/>
      <c r="M78" s="1"/>
      <c r="N78" s="1"/>
      <c r="O78" s="1"/>
      <c r="P78" s="1"/>
      <c r="Q78" s="1"/>
      <c r="R78" s="1"/>
      <c r="S78" s="1"/>
      <c r="T78" s="1"/>
      <c r="U78" s="1"/>
      <c r="V78" s="1"/>
      <c r="W78" s="1"/>
      <c r="X78" s="1"/>
    </row>
    <row r="79" ht="15.75" customHeight="1">
      <c r="A79" s="68"/>
      <c r="B79" s="69"/>
      <c r="C79" s="69"/>
      <c r="D79" s="69"/>
      <c r="E79" s="69"/>
      <c r="F79" s="69"/>
      <c r="G79" s="1"/>
      <c r="H79" s="1"/>
      <c r="I79" s="1"/>
      <c r="J79" s="1"/>
      <c r="K79" s="1"/>
      <c r="L79" s="1"/>
      <c r="M79" s="1"/>
      <c r="N79" s="1"/>
      <c r="O79" s="1"/>
      <c r="P79" s="1"/>
      <c r="Q79" s="1"/>
      <c r="R79" s="1"/>
      <c r="S79" s="1"/>
      <c r="T79" s="1"/>
      <c r="U79" s="1"/>
      <c r="V79" s="1"/>
      <c r="W79" s="1"/>
      <c r="X79" s="1"/>
    </row>
    <row r="80" ht="15.75" customHeight="1">
      <c r="A80" s="68"/>
      <c r="B80" s="69"/>
      <c r="C80" s="69"/>
      <c r="D80" s="69"/>
      <c r="E80" s="69"/>
      <c r="F80" s="69"/>
      <c r="G80" s="1"/>
      <c r="H80" s="1"/>
      <c r="I80" s="1"/>
      <c r="J80" s="1"/>
      <c r="K80" s="1"/>
      <c r="L80" s="1"/>
      <c r="M80" s="1"/>
      <c r="N80" s="1"/>
      <c r="O80" s="1"/>
      <c r="P80" s="1"/>
      <c r="Q80" s="1"/>
      <c r="R80" s="1"/>
      <c r="S80" s="1"/>
      <c r="T80" s="1"/>
      <c r="U80" s="1"/>
      <c r="V80" s="1"/>
      <c r="W80" s="1"/>
      <c r="X80" s="1"/>
    </row>
    <row r="81" ht="15.75" customHeight="1">
      <c r="A81" s="68"/>
      <c r="B81" s="69"/>
      <c r="C81" s="69"/>
      <c r="D81" s="69"/>
      <c r="E81" s="69"/>
      <c r="F81" s="69"/>
      <c r="G81" s="1"/>
      <c r="H81" s="1"/>
      <c r="I81" s="1"/>
      <c r="J81" s="1"/>
      <c r="K81" s="1"/>
      <c r="L81" s="1"/>
      <c r="M81" s="1"/>
      <c r="N81" s="1"/>
      <c r="O81" s="1"/>
      <c r="P81" s="1"/>
      <c r="Q81" s="1"/>
      <c r="R81" s="1"/>
      <c r="S81" s="1"/>
      <c r="T81" s="1"/>
      <c r="U81" s="1"/>
      <c r="V81" s="1"/>
      <c r="W81" s="1"/>
      <c r="X81" s="1"/>
    </row>
    <row r="82" ht="15.75" customHeight="1">
      <c r="A82" s="68"/>
      <c r="B82" s="69"/>
      <c r="C82" s="69"/>
      <c r="D82" s="69"/>
      <c r="E82" s="69"/>
      <c r="F82" s="69"/>
      <c r="G82" s="1"/>
      <c r="H82" s="1"/>
      <c r="I82" s="1"/>
      <c r="J82" s="1"/>
      <c r="K82" s="1"/>
      <c r="L82" s="1"/>
      <c r="M82" s="1"/>
      <c r="N82" s="1"/>
      <c r="O82" s="1"/>
      <c r="P82" s="1"/>
      <c r="Q82" s="1"/>
      <c r="R82" s="1"/>
      <c r="S82" s="1"/>
      <c r="T82" s="1"/>
      <c r="U82" s="1"/>
      <c r="V82" s="1"/>
      <c r="W82" s="1"/>
      <c r="X82" s="1"/>
    </row>
    <row r="83" ht="15.75" customHeight="1">
      <c r="A83" s="68"/>
      <c r="B83" s="69"/>
      <c r="C83" s="69"/>
      <c r="D83" s="69"/>
      <c r="E83" s="69"/>
      <c r="F83" s="69"/>
      <c r="G83" s="1"/>
      <c r="H83" s="1"/>
      <c r="I83" s="1"/>
      <c r="J83" s="1"/>
      <c r="K83" s="1"/>
      <c r="L83" s="1"/>
      <c r="M83" s="1"/>
      <c r="N83" s="1"/>
      <c r="O83" s="1"/>
      <c r="P83" s="1"/>
      <c r="Q83" s="1"/>
      <c r="R83" s="1"/>
      <c r="S83" s="1"/>
      <c r="T83" s="1"/>
      <c r="U83" s="1"/>
      <c r="V83" s="1"/>
      <c r="W83" s="1"/>
      <c r="X83" s="1"/>
    </row>
    <row r="84" ht="15.75" customHeight="1">
      <c r="A84" s="68"/>
      <c r="B84" s="69"/>
      <c r="C84" s="69"/>
      <c r="D84" s="69"/>
      <c r="E84" s="69"/>
      <c r="F84" s="69"/>
      <c r="G84" s="1"/>
      <c r="H84" s="1"/>
      <c r="I84" s="1"/>
      <c r="J84" s="1"/>
      <c r="K84" s="1"/>
      <c r="L84" s="1"/>
      <c r="M84" s="1"/>
      <c r="N84" s="1"/>
      <c r="O84" s="1"/>
      <c r="P84" s="1"/>
      <c r="Q84" s="1"/>
      <c r="R84" s="1"/>
      <c r="S84" s="1"/>
      <c r="T84" s="1"/>
      <c r="U84" s="1"/>
      <c r="V84" s="1"/>
      <c r="W84" s="1"/>
      <c r="X84" s="1"/>
    </row>
    <row r="85" ht="15.75" customHeight="1">
      <c r="A85" s="68"/>
      <c r="B85" s="69"/>
      <c r="C85" s="69"/>
      <c r="D85" s="69"/>
      <c r="E85" s="69"/>
      <c r="F85" s="69"/>
      <c r="G85" s="1"/>
      <c r="H85" s="1"/>
      <c r="I85" s="1"/>
      <c r="J85" s="1"/>
      <c r="K85" s="1"/>
      <c r="L85" s="1"/>
      <c r="M85" s="1"/>
      <c r="N85" s="1"/>
      <c r="O85" s="1"/>
      <c r="P85" s="1"/>
      <c r="Q85" s="1"/>
      <c r="R85" s="1"/>
      <c r="S85" s="1"/>
      <c r="T85" s="1"/>
      <c r="U85" s="1"/>
      <c r="V85" s="1"/>
      <c r="W85" s="1"/>
      <c r="X85" s="1"/>
    </row>
    <row r="86" ht="15.75" customHeight="1">
      <c r="A86" s="68"/>
      <c r="B86" s="69"/>
      <c r="C86" s="69"/>
      <c r="D86" s="69"/>
      <c r="E86" s="69"/>
      <c r="F86" s="69"/>
      <c r="G86" s="1"/>
      <c r="H86" s="1"/>
      <c r="I86" s="1"/>
      <c r="J86" s="1"/>
      <c r="K86" s="1"/>
      <c r="L86" s="1"/>
      <c r="M86" s="1"/>
      <c r="N86" s="1"/>
      <c r="O86" s="1"/>
      <c r="P86" s="1"/>
      <c r="Q86" s="1"/>
      <c r="R86" s="1"/>
      <c r="S86" s="1"/>
      <c r="T86" s="1"/>
      <c r="U86" s="1"/>
      <c r="V86" s="1"/>
      <c r="W86" s="1"/>
      <c r="X86" s="1"/>
    </row>
    <row r="87" ht="15.75" customHeight="1">
      <c r="A87" s="68"/>
      <c r="B87" s="69"/>
      <c r="C87" s="69"/>
      <c r="D87" s="69"/>
      <c r="E87" s="69"/>
      <c r="F87" s="69"/>
      <c r="G87" s="1"/>
      <c r="H87" s="1"/>
      <c r="I87" s="1"/>
      <c r="J87" s="1"/>
      <c r="K87" s="1"/>
      <c r="L87" s="1"/>
      <c r="M87" s="1"/>
      <c r="N87" s="1"/>
      <c r="O87" s="1"/>
      <c r="P87" s="1"/>
      <c r="Q87" s="1"/>
      <c r="R87" s="1"/>
      <c r="S87" s="1"/>
      <c r="T87" s="1"/>
      <c r="U87" s="1"/>
      <c r="V87" s="1"/>
      <c r="W87" s="1"/>
      <c r="X87" s="1"/>
    </row>
    <row r="88" ht="15.75" customHeight="1">
      <c r="A88" s="68"/>
      <c r="B88" s="69"/>
      <c r="C88" s="69"/>
      <c r="D88" s="69"/>
      <c r="E88" s="69"/>
      <c r="F88" s="69"/>
      <c r="G88" s="1"/>
      <c r="H88" s="1"/>
      <c r="I88" s="1"/>
      <c r="J88" s="1"/>
      <c r="K88" s="1"/>
      <c r="L88" s="1"/>
      <c r="M88" s="1"/>
      <c r="N88" s="1"/>
      <c r="O88" s="1"/>
      <c r="P88" s="1"/>
      <c r="Q88" s="1"/>
      <c r="R88" s="1"/>
      <c r="S88" s="1"/>
      <c r="T88" s="1"/>
      <c r="U88" s="1"/>
      <c r="V88" s="1"/>
      <c r="W88" s="1"/>
      <c r="X88" s="1"/>
    </row>
    <row r="89" ht="15.75" customHeight="1">
      <c r="A89" s="68"/>
      <c r="B89" s="69"/>
      <c r="C89" s="69"/>
      <c r="D89" s="69"/>
      <c r="E89" s="69"/>
      <c r="F89" s="69"/>
      <c r="G89" s="1"/>
      <c r="H89" s="1"/>
      <c r="I89" s="1"/>
      <c r="J89" s="1"/>
      <c r="K89" s="1"/>
      <c r="L89" s="1"/>
      <c r="M89" s="1"/>
      <c r="N89" s="1"/>
      <c r="O89" s="1"/>
      <c r="P89" s="1"/>
      <c r="Q89" s="1"/>
      <c r="R89" s="1"/>
      <c r="S89" s="1"/>
      <c r="T89" s="1"/>
      <c r="U89" s="1"/>
      <c r="V89" s="1"/>
      <c r="W89" s="1"/>
      <c r="X89" s="1"/>
    </row>
    <row r="90" ht="15.75" customHeight="1">
      <c r="A90" s="68"/>
      <c r="B90" s="69"/>
      <c r="C90" s="69"/>
      <c r="D90" s="69"/>
      <c r="E90" s="69"/>
      <c r="F90" s="69"/>
      <c r="G90" s="1"/>
      <c r="H90" s="1"/>
      <c r="I90" s="1"/>
      <c r="J90" s="1"/>
      <c r="K90" s="1"/>
      <c r="L90" s="1"/>
      <c r="M90" s="1"/>
      <c r="N90" s="1"/>
      <c r="O90" s="1"/>
      <c r="P90" s="1"/>
      <c r="Q90" s="1"/>
      <c r="R90" s="1"/>
      <c r="S90" s="1"/>
      <c r="T90" s="1"/>
      <c r="U90" s="1"/>
      <c r="V90" s="1"/>
      <c r="W90" s="1"/>
      <c r="X90" s="1"/>
    </row>
    <row r="91" ht="15.75" customHeight="1">
      <c r="A91" s="68"/>
      <c r="B91" s="69"/>
      <c r="C91" s="69"/>
      <c r="D91" s="69"/>
      <c r="E91" s="69"/>
      <c r="F91" s="69"/>
      <c r="G91" s="1"/>
      <c r="H91" s="1"/>
      <c r="I91" s="1"/>
      <c r="J91" s="1"/>
      <c r="K91" s="1"/>
      <c r="L91" s="1"/>
      <c r="M91" s="1"/>
      <c r="N91" s="1"/>
      <c r="O91" s="1"/>
      <c r="P91" s="1"/>
      <c r="Q91" s="1"/>
      <c r="R91" s="1"/>
      <c r="S91" s="1"/>
      <c r="T91" s="1"/>
      <c r="U91" s="1"/>
      <c r="V91" s="1"/>
      <c r="W91" s="1"/>
      <c r="X91" s="1"/>
    </row>
    <row r="92" ht="15.75" customHeight="1">
      <c r="A92" s="68"/>
      <c r="B92" s="69"/>
      <c r="C92" s="69"/>
      <c r="D92" s="69"/>
      <c r="E92" s="69"/>
      <c r="F92" s="69"/>
      <c r="G92" s="1"/>
      <c r="H92" s="1"/>
      <c r="I92" s="1"/>
      <c r="J92" s="1"/>
      <c r="K92" s="1"/>
      <c r="L92" s="1"/>
      <c r="M92" s="1"/>
      <c r="N92" s="1"/>
      <c r="O92" s="1"/>
      <c r="P92" s="1"/>
      <c r="Q92" s="1"/>
      <c r="R92" s="1"/>
      <c r="S92" s="1"/>
      <c r="T92" s="1"/>
      <c r="U92" s="1"/>
      <c r="V92" s="1"/>
      <c r="W92" s="1"/>
      <c r="X92" s="1"/>
    </row>
    <row r="93" ht="15.75" customHeight="1">
      <c r="A93" s="68"/>
      <c r="B93" s="69"/>
      <c r="C93" s="69"/>
      <c r="D93" s="69"/>
      <c r="E93" s="69"/>
      <c r="F93" s="69"/>
      <c r="G93" s="1"/>
      <c r="H93" s="1"/>
      <c r="I93" s="1"/>
      <c r="J93" s="1"/>
      <c r="K93" s="1"/>
      <c r="L93" s="1"/>
      <c r="M93" s="1"/>
      <c r="N93" s="1"/>
      <c r="O93" s="1"/>
      <c r="P93" s="1"/>
      <c r="Q93" s="1"/>
      <c r="R93" s="1"/>
      <c r="S93" s="1"/>
      <c r="T93" s="1"/>
      <c r="U93" s="1"/>
      <c r="V93" s="1"/>
      <c r="W93" s="1"/>
      <c r="X93" s="1"/>
    </row>
    <row r="94" ht="15.75" customHeight="1">
      <c r="A94" s="68"/>
      <c r="B94" s="69"/>
      <c r="C94" s="69"/>
      <c r="D94" s="69"/>
      <c r="E94" s="69"/>
      <c r="F94" s="69"/>
      <c r="G94" s="1"/>
      <c r="H94" s="1"/>
      <c r="I94" s="1"/>
      <c r="J94" s="1"/>
      <c r="K94" s="1"/>
      <c r="L94" s="1"/>
      <c r="M94" s="1"/>
      <c r="N94" s="1"/>
      <c r="O94" s="1"/>
      <c r="P94" s="1"/>
      <c r="Q94" s="1"/>
      <c r="R94" s="1"/>
      <c r="S94" s="1"/>
      <c r="T94" s="1"/>
      <c r="U94" s="1"/>
      <c r="V94" s="1"/>
      <c r="W94" s="1"/>
      <c r="X94" s="1"/>
    </row>
    <row r="95" ht="15.75" customHeight="1">
      <c r="A95" s="68"/>
      <c r="B95" s="69"/>
      <c r="C95" s="69"/>
      <c r="D95" s="69"/>
      <c r="E95" s="69"/>
      <c r="F95" s="69"/>
      <c r="G95" s="1"/>
      <c r="H95" s="1"/>
      <c r="I95" s="1"/>
      <c r="J95" s="1"/>
      <c r="K95" s="1"/>
      <c r="L95" s="1"/>
      <c r="M95" s="1"/>
      <c r="N95" s="1"/>
      <c r="O95" s="1"/>
      <c r="P95" s="1"/>
      <c r="Q95" s="1"/>
      <c r="R95" s="1"/>
      <c r="S95" s="1"/>
      <c r="T95" s="1"/>
      <c r="U95" s="1"/>
      <c r="V95" s="1"/>
      <c r="W95" s="1"/>
      <c r="X95" s="1"/>
    </row>
    <row r="96" ht="15.75" customHeight="1">
      <c r="A96" s="68"/>
      <c r="B96" s="69"/>
      <c r="C96" s="69"/>
      <c r="D96" s="69"/>
      <c r="E96" s="69"/>
      <c r="F96" s="69"/>
      <c r="G96" s="1"/>
      <c r="H96" s="1"/>
      <c r="I96" s="1"/>
      <c r="J96" s="1"/>
      <c r="K96" s="1"/>
      <c r="L96" s="1"/>
      <c r="M96" s="1"/>
      <c r="N96" s="1"/>
      <c r="O96" s="1"/>
      <c r="P96" s="1"/>
      <c r="Q96" s="1"/>
      <c r="R96" s="1"/>
      <c r="S96" s="1"/>
      <c r="T96" s="1"/>
      <c r="U96" s="1"/>
      <c r="V96" s="1"/>
      <c r="W96" s="1"/>
      <c r="X96" s="1"/>
    </row>
    <row r="97" ht="15.75" customHeight="1">
      <c r="A97" s="68"/>
      <c r="B97" s="69"/>
      <c r="C97" s="69"/>
      <c r="D97" s="69"/>
      <c r="E97" s="69"/>
      <c r="F97" s="69"/>
      <c r="G97" s="1"/>
      <c r="H97" s="1"/>
      <c r="I97" s="1"/>
      <c r="J97" s="1"/>
      <c r="K97" s="1"/>
      <c r="L97" s="1"/>
      <c r="M97" s="1"/>
      <c r="N97" s="1"/>
      <c r="O97" s="1"/>
      <c r="P97" s="1"/>
      <c r="Q97" s="1"/>
      <c r="R97" s="1"/>
      <c r="S97" s="1"/>
      <c r="T97" s="1"/>
      <c r="U97" s="1"/>
      <c r="V97" s="1"/>
      <c r="W97" s="1"/>
      <c r="X97" s="1"/>
    </row>
    <row r="98" ht="15.75" customHeight="1">
      <c r="A98" s="68"/>
      <c r="B98" s="69"/>
      <c r="C98" s="69"/>
      <c r="D98" s="69"/>
      <c r="E98" s="69"/>
      <c r="F98" s="69"/>
      <c r="G98" s="1"/>
      <c r="H98" s="1"/>
      <c r="I98" s="1"/>
      <c r="J98" s="1"/>
      <c r="K98" s="1"/>
      <c r="L98" s="1"/>
      <c r="M98" s="1"/>
      <c r="N98" s="1"/>
      <c r="O98" s="1"/>
      <c r="P98" s="1"/>
      <c r="Q98" s="1"/>
      <c r="R98" s="1"/>
      <c r="S98" s="1"/>
      <c r="T98" s="1"/>
      <c r="U98" s="1"/>
      <c r="V98" s="1"/>
      <c r="W98" s="1"/>
      <c r="X98" s="1"/>
    </row>
    <row r="99" ht="15.75" customHeight="1">
      <c r="A99" s="68"/>
      <c r="B99" s="69"/>
      <c r="C99" s="69"/>
      <c r="D99" s="69"/>
      <c r="E99" s="69"/>
      <c r="F99" s="69"/>
      <c r="G99" s="1"/>
      <c r="H99" s="1"/>
      <c r="I99" s="1"/>
      <c r="J99" s="1"/>
      <c r="K99" s="1"/>
      <c r="L99" s="1"/>
      <c r="M99" s="1"/>
      <c r="N99" s="1"/>
      <c r="O99" s="1"/>
      <c r="P99" s="1"/>
      <c r="Q99" s="1"/>
      <c r="R99" s="1"/>
      <c r="S99" s="1"/>
      <c r="T99" s="1"/>
      <c r="U99" s="1"/>
      <c r="V99" s="1"/>
      <c r="W99" s="1"/>
      <c r="X99" s="1"/>
    </row>
    <row r="100" ht="15.75" customHeight="1">
      <c r="A100" s="68"/>
      <c r="B100" s="69"/>
      <c r="C100" s="69"/>
      <c r="D100" s="69"/>
      <c r="E100" s="69"/>
      <c r="F100" s="69"/>
      <c r="G100" s="1"/>
      <c r="H100" s="1"/>
      <c r="I100" s="1"/>
      <c r="J100" s="1"/>
      <c r="K100" s="1"/>
      <c r="L100" s="1"/>
      <c r="M100" s="1"/>
      <c r="N100" s="1"/>
      <c r="O100" s="1"/>
      <c r="P100" s="1"/>
      <c r="Q100" s="1"/>
      <c r="R100" s="1"/>
      <c r="S100" s="1"/>
      <c r="T100" s="1"/>
      <c r="U100" s="1"/>
      <c r="V100" s="1"/>
      <c r="W100" s="1"/>
      <c r="X100" s="1"/>
    </row>
    <row r="101" ht="15.75" customHeight="1">
      <c r="A101" s="68"/>
      <c r="B101" s="69"/>
      <c r="C101" s="69"/>
      <c r="D101" s="69"/>
      <c r="E101" s="69"/>
      <c r="F101" s="69"/>
      <c r="G101" s="1"/>
      <c r="H101" s="1"/>
      <c r="I101" s="1"/>
      <c r="J101" s="1"/>
      <c r="K101" s="1"/>
      <c r="L101" s="1"/>
      <c r="M101" s="1"/>
      <c r="N101" s="1"/>
      <c r="O101" s="1"/>
      <c r="P101" s="1"/>
      <c r="Q101" s="1"/>
      <c r="R101" s="1"/>
      <c r="S101" s="1"/>
      <c r="T101" s="1"/>
      <c r="U101" s="1"/>
      <c r="V101" s="1"/>
      <c r="W101" s="1"/>
      <c r="X101" s="1"/>
    </row>
    <row r="102" ht="15.75" customHeight="1">
      <c r="A102" s="68"/>
      <c r="B102" s="69"/>
      <c r="C102" s="69"/>
      <c r="D102" s="69"/>
      <c r="E102" s="69"/>
      <c r="F102" s="69"/>
      <c r="G102" s="1"/>
      <c r="H102" s="1"/>
      <c r="I102" s="1"/>
      <c r="J102" s="1"/>
      <c r="K102" s="1"/>
      <c r="L102" s="1"/>
      <c r="M102" s="1"/>
      <c r="N102" s="1"/>
      <c r="O102" s="1"/>
      <c r="P102" s="1"/>
      <c r="Q102" s="1"/>
      <c r="R102" s="1"/>
      <c r="S102" s="1"/>
      <c r="T102" s="1"/>
      <c r="U102" s="1"/>
      <c r="V102" s="1"/>
      <c r="W102" s="1"/>
      <c r="X102" s="1"/>
    </row>
    <row r="103" ht="15.75" customHeight="1">
      <c r="A103" s="68"/>
      <c r="B103" s="69"/>
      <c r="C103" s="69"/>
      <c r="D103" s="69"/>
      <c r="E103" s="69"/>
      <c r="F103" s="69"/>
      <c r="G103" s="1"/>
      <c r="H103" s="1"/>
      <c r="I103" s="1"/>
      <c r="J103" s="1"/>
      <c r="K103" s="1"/>
      <c r="L103" s="1"/>
      <c r="M103" s="1"/>
      <c r="N103" s="1"/>
      <c r="O103" s="1"/>
      <c r="P103" s="1"/>
      <c r="Q103" s="1"/>
      <c r="R103" s="1"/>
      <c r="S103" s="1"/>
      <c r="T103" s="1"/>
      <c r="U103" s="1"/>
      <c r="V103" s="1"/>
      <c r="W103" s="1"/>
      <c r="X103" s="1"/>
    </row>
    <row r="104" ht="15.75" customHeight="1">
      <c r="A104" s="68"/>
      <c r="B104" s="69"/>
      <c r="C104" s="69"/>
      <c r="D104" s="69"/>
      <c r="E104" s="69"/>
      <c r="F104" s="69"/>
      <c r="G104" s="1"/>
      <c r="H104" s="1"/>
      <c r="I104" s="1"/>
      <c r="J104" s="1"/>
      <c r="K104" s="1"/>
      <c r="L104" s="1"/>
      <c r="M104" s="1"/>
      <c r="N104" s="1"/>
      <c r="O104" s="1"/>
      <c r="P104" s="1"/>
      <c r="Q104" s="1"/>
      <c r="R104" s="1"/>
      <c r="S104" s="1"/>
      <c r="T104" s="1"/>
      <c r="U104" s="1"/>
      <c r="V104" s="1"/>
      <c r="W104" s="1"/>
      <c r="X104" s="1"/>
    </row>
    <row r="105" ht="15.75" customHeight="1">
      <c r="A105" s="68"/>
      <c r="B105" s="69"/>
      <c r="C105" s="69"/>
      <c r="D105" s="69"/>
      <c r="E105" s="69"/>
      <c r="F105" s="69"/>
      <c r="G105" s="1"/>
      <c r="H105" s="1"/>
      <c r="I105" s="1"/>
      <c r="J105" s="1"/>
      <c r="K105" s="1"/>
      <c r="L105" s="1"/>
      <c r="M105" s="1"/>
      <c r="N105" s="1"/>
      <c r="O105" s="1"/>
      <c r="P105" s="1"/>
      <c r="Q105" s="1"/>
      <c r="R105" s="1"/>
      <c r="S105" s="1"/>
      <c r="T105" s="1"/>
      <c r="U105" s="1"/>
      <c r="V105" s="1"/>
      <c r="W105" s="1"/>
      <c r="X105" s="1"/>
    </row>
    <row r="106" ht="15.75" customHeight="1">
      <c r="A106" s="68"/>
      <c r="B106" s="69"/>
      <c r="C106" s="69"/>
      <c r="D106" s="69"/>
      <c r="E106" s="69"/>
      <c r="F106" s="69"/>
      <c r="G106" s="1"/>
      <c r="H106" s="1"/>
      <c r="I106" s="1"/>
      <c r="J106" s="1"/>
      <c r="K106" s="1"/>
      <c r="L106" s="1"/>
      <c r="M106" s="1"/>
      <c r="N106" s="1"/>
      <c r="O106" s="1"/>
      <c r="P106" s="1"/>
      <c r="Q106" s="1"/>
      <c r="R106" s="1"/>
      <c r="S106" s="1"/>
      <c r="T106" s="1"/>
      <c r="U106" s="1"/>
      <c r="V106" s="1"/>
      <c r="W106" s="1"/>
      <c r="X106" s="1"/>
    </row>
    <row r="107" ht="15.75" customHeight="1">
      <c r="A107" s="68"/>
      <c r="B107" s="69"/>
      <c r="C107" s="69"/>
      <c r="D107" s="69"/>
      <c r="E107" s="69"/>
      <c r="F107" s="69"/>
      <c r="G107" s="1"/>
      <c r="H107" s="1"/>
      <c r="I107" s="1"/>
      <c r="J107" s="1"/>
      <c r="K107" s="1"/>
      <c r="L107" s="1"/>
      <c r="M107" s="1"/>
      <c r="N107" s="1"/>
      <c r="O107" s="1"/>
      <c r="P107" s="1"/>
      <c r="Q107" s="1"/>
      <c r="R107" s="1"/>
      <c r="S107" s="1"/>
      <c r="T107" s="1"/>
      <c r="U107" s="1"/>
      <c r="V107" s="1"/>
      <c r="W107" s="1"/>
      <c r="X107" s="1"/>
    </row>
    <row r="108" ht="15.75" customHeight="1">
      <c r="A108" s="68"/>
      <c r="B108" s="69"/>
      <c r="C108" s="69"/>
      <c r="D108" s="69"/>
      <c r="E108" s="69"/>
      <c r="F108" s="69"/>
      <c r="G108" s="1"/>
      <c r="H108" s="1"/>
      <c r="I108" s="1"/>
      <c r="J108" s="1"/>
      <c r="K108" s="1"/>
      <c r="L108" s="1"/>
      <c r="M108" s="1"/>
      <c r="N108" s="1"/>
      <c r="O108" s="1"/>
      <c r="P108" s="1"/>
      <c r="Q108" s="1"/>
      <c r="R108" s="1"/>
      <c r="S108" s="1"/>
      <c r="T108" s="1"/>
      <c r="U108" s="1"/>
      <c r="V108" s="1"/>
      <c r="W108" s="1"/>
      <c r="X108" s="1"/>
    </row>
    <row r="109" ht="15.75" customHeight="1">
      <c r="A109" s="68"/>
      <c r="B109" s="69"/>
      <c r="C109" s="69"/>
      <c r="D109" s="69"/>
      <c r="E109" s="69"/>
      <c r="F109" s="69"/>
      <c r="G109" s="1"/>
      <c r="H109" s="1"/>
      <c r="I109" s="1"/>
      <c r="J109" s="1"/>
      <c r="K109" s="1"/>
      <c r="L109" s="1"/>
      <c r="M109" s="1"/>
      <c r="N109" s="1"/>
      <c r="O109" s="1"/>
      <c r="P109" s="1"/>
      <c r="Q109" s="1"/>
      <c r="R109" s="1"/>
      <c r="S109" s="1"/>
      <c r="T109" s="1"/>
      <c r="U109" s="1"/>
      <c r="V109" s="1"/>
      <c r="W109" s="1"/>
      <c r="X109" s="1"/>
    </row>
    <row r="110" ht="15.75" customHeight="1">
      <c r="A110" s="68"/>
      <c r="B110" s="69"/>
      <c r="C110" s="69"/>
      <c r="D110" s="69"/>
      <c r="E110" s="69"/>
      <c r="F110" s="69"/>
      <c r="G110" s="1"/>
      <c r="H110" s="1"/>
      <c r="I110" s="1"/>
      <c r="J110" s="1"/>
      <c r="K110" s="1"/>
      <c r="L110" s="1"/>
      <c r="M110" s="1"/>
      <c r="N110" s="1"/>
      <c r="O110" s="1"/>
      <c r="P110" s="1"/>
      <c r="Q110" s="1"/>
      <c r="R110" s="1"/>
      <c r="S110" s="1"/>
      <c r="T110" s="1"/>
      <c r="U110" s="1"/>
      <c r="V110" s="1"/>
      <c r="W110" s="1"/>
      <c r="X110" s="1"/>
    </row>
    <row r="111" ht="15.75" customHeight="1">
      <c r="A111" s="68"/>
      <c r="B111" s="69"/>
      <c r="C111" s="69"/>
      <c r="D111" s="69"/>
      <c r="E111" s="69"/>
      <c r="F111" s="69"/>
      <c r="G111" s="1"/>
      <c r="H111" s="1"/>
      <c r="I111" s="1"/>
      <c r="J111" s="1"/>
      <c r="K111" s="1"/>
      <c r="L111" s="1"/>
      <c r="M111" s="1"/>
      <c r="N111" s="1"/>
      <c r="O111" s="1"/>
      <c r="P111" s="1"/>
      <c r="Q111" s="1"/>
      <c r="R111" s="1"/>
      <c r="S111" s="1"/>
      <c r="T111" s="1"/>
      <c r="U111" s="1"/>
      <c r="V111" s="1"/>
      <c r="W111" s="1"/>
      <c r="X111" s="1"/>
    </row>
    <row r="112" ht="15.75" customHeight="1">
      <c r="A112" s="68"/>
      <c r="B112" s="69"/>
      <c r="C112" s="69"/>
      <c r="D112" s="69"/>
      <c r="E112" s="69"/>
      <c r="F112" s="69"/>
      <c r="G112" s="1"/>
      <c r="H112" s="1"/>
      <c r="I112" s="1"/>
      <c r="J112" s="1"/>
      <c r="K112" s="1"/>
      <c r="L112" s="1"/>
      <c r="M112" s="1"/>
      <c r="N112" s="1"/>
      <c r="O112" s="1"/>
      <c r="P112" s="1"/>
      <c r="Q112" s="1"/>
      <c r="R112" s="1"/>
      <c r="S112" s="1"/>
      <c r="T112" s="1"/>
      <c r="U112" s="1"/>
      <c r="V112" s="1"/>
      <c r="W112" s="1"/>
      <c r="X112" s="1"/>
    </row>
    <row r="113" ht="15.75" customHeight="1">
      <c r="A113" s="68"/>
      <c r="B113" s="69"/>
      <c r="C113" s="69"/>
      <c r="D113" s="69"/>
      <c r="E113" s="69"/>
      <c r="F113" s="69"/>
      <c r="G113" s="1"/>
      <c r="H113" s="1"/>
      <c r="I113" s="1"/>
      <c r="J113" s="1"/>
      <c r="K113" s="1"/>
      <c r="L113" s="1"/>
      <c r="M113" s="1"/>
      <c r="N113" s="1"/>
      <c r="O113" s="1"/>
      <c r="P113" s="1"/>
      <c r="Q113" s="1"/>
      <c r="R113" s="1"/>
      <c r="S113" s="1"/>
      <c r="T113" s="1"/>
      <c r="U113" s="1"/>
      <c r="V113" s="1"/>
      <c r="W113" s="1"/>
      <c r="X113" s="1"/>
    </row>
    <row r="114" ht="15.75" customHeight="1">
      <c r="A114" s="68"/>
      <c r="B114" s="69"/>
      <c r="C114" s="69"/>
      <c r="D114" s="69"/>
      <c r="E114" s="69"/>
      <c r="F114" s="69"/>
      <c r="G114" s="1"/>
      <c r="H114" s="1"/>
      <c r="I114" s="1"/>
      <c r="J114" s="1"/>
      <c r="K114" s="1"/>
      <c r="L114" s="1"/>
      <c r="M114" s="1"/>
      <c r="N114" s="1"/>
      <c r="O114" s="1"/>
      <c r="P114" s="1"/>
      <c r="Q114" s="1"/>
      <c r="R114" s="1"/>
      <c r="S114" s="1"/>
      <c r="T114" s="1"/>
      <c r="U114" s="1"/>
      <c r="V114" s="1"/>
      <c r="W114" s="1"/>
      <c r="X114" s="1"/>
    </row>
    <row r="115" ht="15.75" customHeight="1">
      <c r="A115" s="68"/>
      <c r="B115" s="69"/>
      <c r="C115" s="69"/>
      <c r="D115" s="69"/>
      <c r="E115" s="69"/>
      <c r="F115" s="69"/>
      <c r="G115" s="1"/>
      <c r="H115" s="1"/>
      <c r="I115" s="1"/>
      <c r="J115" s="1"/>
      <c r="K115" s="1"/>
      <c r="L115" s="1"/>
      <c r="M115" s="1"/>
      <c r="N115" s="1"/>
      <c r="O115" s="1"/>
      <c r="P115" s="1"/>
      <c r="Q115" s="1"/>
      <c r="R115" s="1"/>
      <c r="S115" s="1"/>
      <c r="T115" s="1"/>
      <c r="U115" s="1"/>
      <c r="V115" s="1"/>
      <c r="W115" s="1"/>
      <c r="X115" s="1"/>
    </row>
    <row r="116" ht="15.75" customHeight="1">
      <c r="A116" s="68"/>
      <c r="B116" s="69"/>
      <c r="C116" s="69"/>
      <c r="D116" s="69"/>
      <c r="E116" s="69"/>
      <c r="F116" s="69"/>
      <c r="G116" s="1"/>
      <c r="H116" s="1"/>
      <c r="I116" s="1"/>
      <c r="J116" s="1"/>
      <c r="K116" s="1"/>
      <c r="L116" s="1"/>
      <c r="M116" s="1"/>
      <c r="N116" s="1"/>
      <c r="O116" s="1"/>
      <c r="P116" s="1"/>
      <c r="Q116" s="1"/>
      <c r="R116" s="1"/>
      <c r="S116" s="1"/>
      <c r="T116" s="1"/>
      <c r="U116" s="1"/>
      <c r="V116" s="1"/>
      <c r="W116" s="1"/>
      <c r="X116" s="1"/>
    </row>
    <row r="117" ht="15.75" customHeight="1">
      <c r="A117" s="68"/>
      <c r="B117" s="69"/>
      <c r="C117" s="69"/>
      <c r="D117" s="69"/>
      <c r="E117" s="69"/>
      <c r="F117" s="69"/>
      <c r="G117" s="1"/>
      <c r="H117" s="1"/>
      <c r="I117" s="1"/>
      <c r="J117" s="1"/>
      <c r="K117" s="1"/>
      <c r="L117" s="1"/>
      <c r="M117" s="1"/>
      <c r="N117" s="1"/>
      <c r="O117" s="1"/>
      <c r="P117" s="1"/>
      <c r="Q117" s="1"/>
      <c r="R117" s="1"/>
      <c r="S117" s="1"/>
      <c r="T117" s="1"/>
      <c r="U117" s="1"/>
      <c r="V117" s="1"/>
      <c r="W117" s="1"/>
      <c r="X117" s="1"/>
    </row>
    <row r="118" ht="15.75" customHeight="1">
      <c r="A118" s="68"/>
      <c r="B118" s="69"/>
      <c r="C118" s="69"/>
      <c r="D118" s="69"/>
      <c r="E118" s="69"/>
      <c r="F118" s="69"/>
      <c r="G118" s="1"/>
      <c r="H118" s="1"/>
      <c r="I118" s="1"/>
      <c r="J118" s="1"/>
      <c r="K118" s="1"/>
      <c r="L118" s="1"/>
      <c r="M118" s="1"/>
      <c r="N118" s="1"/>
      <c r="O118" s="1"/>
      <c r="P118" s="1"/>
      <c r="Q118" s="1"/>
      <c r="R118" s="1"/>
      <c r="S118" s="1"/>
      <c r="T118" s="1"/>
      <c r="U118" s="1"/>
      <c r="V118" s="1"/>
      <c r="W118" s="1"/>
      <c r="X118" s="1"/>
    </row>
    <row r="119" ht="15.75" customHeight="1">
      <c r="A119" s="68"/>
      <c r="B119" s="69"/>
      <c r="C119" s="69"/>
      <c r="D119" s="69"/>
      <c r="E119" s="69"/>
      <c r="F119" s="69"/>
      <c r="G119" s="1"/>
      <c r="H119" s="1"/>
      <c r="I119" s="1"/>
      <c r="J119" s="1"/>
      <c r="K119" s="1"/>
      <c r="L119" s="1"/>
      <c r="M119" s="1"/>
      <c r="N119" s="1"/>
      <c r="O119" s="1"/>
      <c r="P119" s="1"/>
      <c r="Q119" s="1"/>
      <c r="R119" s="1"/>
      <c r="S119" s="1"/>
      <c r="T119" s="1"/>
      <c r="U119" s="1"/>
      <c r="V119" s="1"/>
      <c r="W119" s="1"/>
      <c r="X119" s="1"/>
    </row>
    <row r="120" ht="15.75" customHeight="1">
      <c r="A120" s="68"/>
      <c r="B120" s="69"/>
      <c r="C120" s="69"/>
      <c r="D120" s="69"/>
      <c r="E120" s="69"/>
      <c r="F120" s="69"/>
      <c r="G120" s="1"/>
      <c r="H120" s="1"/>
      <c r="I120" s="1"/>
      <c r="J120" s="1"/>
      <c r="K120" s="1"/>
      <c r="L120" s="1"/>
      <c r="M120" s="1"/>
      <c r="N120" s="1"/>
      <c r="O120" s="1"/>
      <c r="P120" s="1"/>
      <c r="Q120" s="1"/>
      <c r="R120" s="1"/>
      <c r="S120" s="1"/>
      <c r="T120" s="1"/>
      <c r="U120" s="1"/>
      <c r="V120" s="1"/>
      <c r="W120" s="1"/>
      <c r="X120" s="1"/>
    </row>
    <row r="121" ht="15.75" customHeight="1">
      <c r="A121" s="68"/>
      <c r="B121" s="69"/>
      <c r="C121" s="69"/>
      <c r="D121" s="69"/>
      <c r="E121" s="69"/>
      <c r="F121" s="69"/>
      <c r="G121" s="1"/>
      <c r="H121" s="1"/>
      <c r="I121" s="1"/>
      <c r="J121" s="1"/>
      <c r="K121" s="1"/>
      <c r="L121" s="1"/>
      <c r="M121" s="1"/>
      <c r="N121" s="1"/>
      <c r="O121" s="1"/>
      <c r="P121" s="1"/>
      <c r="Q121" s="1"/>
      <c r="R121" s="1"/>
      <c r="S121" s="1"/>
      <c r="T121" s="1"/>
      <c r="U121" s="1"/>
      <c r="V121" s="1"/>
      <c r="W121" s="1"/>
      <c r="X121" s="1"/>
    </row>
    <row r="122" ht="15.75" customHeight="1">
      <c r="A122" s="68"/>
      <c r="B122" s="69"/>
      <c r="C122" s="69"/>
      <c r="D122" s="69"/>
      <c r="E122" s="69"/>
      <c r="F122" s="69"/>
      <c r="G122" s="1"/>
      <c r="H122" s="1"/>
      <c r="I122" s="1"/>
      <c r="J122" s="1"/>
      <c r="K122" s="1"/>
      <c r="L122" s="1"/>
      <c r="M122" s="1"/>
      <c r="N122" s="1"/>
      <c r="O122" s="1"/>
      <c r="P122" s="1"/>
      <c r="Q122" s="1"/>
      <c r="R122" s="1"/>
      <c r="S122" s="1"/>
      <c r="T122" s="1"/>
      <c r="U122" s="1"/>
      <c r="V122" s="1"/>
      <c r="W122" s="1"/>
      <c r="X122" s="1"/>
    </row>
    <row r="123" ht="15.75" customHeight="1">
      <c r="A123" s="68"/>
      <c r="B123" s="69"/>
      <c r="C123" s="69"/>
      <c r="D123" s="69"/>
      <c r="E123" s="69"/>
      <c r="F123" s="69"/>
      <c r="G123" s="1"/>
      <c r="H123" s="1"/>
      <c r="I123" s="1"/>
      <c r="J123" s="1"/>
      <c r="K123" s="1"/>
      <c r="L123" s="1"/>
      <c r="M123" s="1"/>
      <c r="N123" s="1"/>
      <c r="O123" s="1"/>
      <c r="P123" s="1"/>
      <c r="Q123" s="1"/>
      <c r="R123" s="1"/>
      <c r="S123" s="1"/>
      <c r="T123" s="1"/>
      <c r="U123" s="1"/>
      <c r="V123" s="1"/>
      <c r="W123" s="1"/>
      <c r="X123" s="1"/>
    </row>
    <row r="124" ht="15.75" customHeight="1">
      <c r="A124" s="68"/>
      <c r="B124" s="69"/>
      <c r="C124" s="69"/>
      <c r="D124" s="69"/>
      <c r="E124" s="69"/>
      <c r="F124" s="69"/>
      <c r="G124" s="1"/>
      <c r="H124" s="1"/>
      <c r="I124" s="1"/>
      <c r="J124" s="1"/>
      <c r="K124" s="1"/>
      <c r="L124" s="1"/>
      <c r="M124" s="1"/>
      <c r="N124" s="1"/>
      <c r="O124" s="1"/>
      <c r="P124" s="1"/>
      <c r="Q124" s="1"/>
      <c r="R124" s="1"/>
      <c r="S124" s="1"/>
      <c r="T124" s="1"/>
      <c r="U124" s="1"/>
      <c r="V124" s="1"/>
      <c r="W124" s="1"/>
      <c r="X124" s="1"/>
    </row>
    <row r="125" ht="15.75" customHeight="1">
      <c r="A125" s="68"/>
      <c r="B125" s="69"/>
      <c r="C125" s="69"/>
      <c r="D125" s="69"/>
      <c r="E125" s="69"/>
      <c r="F125" s="69"/>
      <c r="G125" s="1"/>
      <c r="H125" s="1"/>
      <c r="I125" s="1"/>
      <c r="J125" s="1"/>
      <c r="K125" s="1"/>
      <c r="L125" s="1"/>
      <c r="M125" s="1"/>
      <c r="N125" s="1"/>
      <c r="O125" s="1"/>
      <c r="P125" s="1"/>
      <c r="Q125" s="1"/>
      <c r="R125" s="1"/>
      <c r="S125" s="1"/>
      <c r="T125" s="1"/>
      <c r="U125" s="1"/>
      <c r="V125" s="1"/>
      <c r="W125" s="1"/>
      <c r="X125" s="1"/>
    </row>
    <row r="126" ht="15.75" customHeight="1">
      <c r="A126" s="68"/>
      <c r="B126" s="69"/>
      <c r="C126" s="69"/>
      <c r="D126" s="69"/>
      <c r="E126" s="69"/>
      <c r="F126" s="69"/>
      <c r="G126" s="1"/>
      <c r="H126" s="1"/>
      <c r="I126" s="1"/>
      <c r="J126" s="1"/>
      <c r="K126" s="1"/>
      <c r="L126" s="1"/>
      <c r="M126" s="1"/>
      <c r="N126" s="1"/>
      <c r="O126" s="1"/>
      <c r="P126" s="1"/>
      <c r="Q126" s="1"/>
      <c r="R126" s="1"/>
      <c r="S126" s="1"/>
      <c r="T126" s="1"/>
      <c r="U126" s="1"/>
      <c r="V126" s="1"/>
      <c r="W126" s="1"/>
      <c r="X126" s="1"/>
    </row>
    <row r="127" ht="15.75" customHeight="1">
      <c r="A127" s="68"/>
      <c r="B127" s="69"/>
      <c r="C127" s="69"/>
      <c r="D127" s="69"/>
      <c r="E127" s="69"/>
      <c r="F127" s="69"/>
      <c r="G127" s="1"/>
      <c r="H127" s="1"/>
      <c r="I127" s="1"/>
      <c r="J127" s="1"/>
      <c r="K127" s="1"/>
      <c r="L127" s="1"/>
      <c r="M127" s="1"/>
      <c r="N127" s="1"/>
      <c r="O127" s="1"/>
      <c r="P127" s="1"/>
      <c r="Q127" s="1"/>
      <c r="R127" s="1"/>
      <c r="S127" s="1"/>
      <c r="T127" s="1"/>
      <c r="U127" s="1"/>
      <c r="V127" s="1"/>
      <c r="W127" s="1"/>
      <c r="X127" s="1"/>
    </row>
    <row r="128" ht="15.75" customHeight="1">
      <c r="A128" s="68"/>
      <c r="B128" s="69"/>
      <c r="C128" s="69"/>
      <c r="D128" s="69"/>
      <c r="E128" s="69"/>
      <c r="F128" s="69"/>
      <c r="G128" s="1"/>
      <c r="H128" s="1"/>
      <c r="I128" s="1"/>
      <c r="J128" s="1"/>
      <c r="K128" s="1"/>
      <c r="L128" s="1"/>
      <c r="M128" s="1"/>
      <c r="N128" s="1"/>
      <c r="O128" s="1"/>
      <c r="P128" s="1"/>
      <c r="Q128" s="1"/>
      <c r="R128" s="1"/>
      <c r="S128" s="1"/>
      <c r="T128" s="1"/>
      <c r="U128" s="1"/>
      <c r="V128" s="1"/>
      <c r="W128" s="1"/>
      <c r="X128" s="1"/>
    </row>
    <row r="129" ht="15.75" customHeight="1">
      <c r="A129" s="68"/>
      <c r="B129" s="69"/>
      <c r="C129" s="69"/>
      <c r="D129" s="69"/>
      <c r="E129" s="69"/>
      <c r="F129" s="69"/>
      <c r="G129" s="1"/>
      <c r="H129" s="1"/>
      <c r="I129" s="1"/>
      <c r="J129" s="1"/>
      <c r="K129" s="1"/>
      <c r="L129" s="1"/>
      <c r="M129" s="1"/>
      <c r="N129" s="1"/>
      <c r="O129" s="1"/>
      <c r="P129" s="1"/>
      <c r="Q129" s="1"/>
      <c r="R129" s="1"/>
      <c r="S129" s="1"/>
      <c r="T129" s="1"/>
      <c r="U129" s="1"/>
      <c r="V129" s="1"/>
      <c r="W129" s="1"/>
      <c r="X129" s="1"/>
    </row>
    <row r="130" ht="15.75" customHeight="1">
      <c r="A130" s="68"/>
      <c r="B130" s="69"/>
      <c r="C130" s="69"/>
      <c r="D130" s="69"/>
      <c r="E130" s="69"/>
      <c r="F130" s="69"/>
      <c r="G130" s="1"/>
      <c r="H130" s="1"/>
      <c r="I130" s="1"/>
      <c r="J130" s="1"/>
      <c r="K130" s="1"/>
      <c r="L130" s="1"/>
      <c r="M130" s="1"/>
      <c r="N130" s="1"/>
      <c r="O130" s="1"/>
      <c r="P130" s="1"/>
      <c r="Q130" s="1"/>
      <c r="R130" s="1"/>
      <c r="S130" s="1"/>
      <c r="T130" s="1"/>
      <c r="U130" s="1"/>
      <c r="V130" s="1"/>
      <c r="W130" s="1"/>
      <c r="X130" s="1"/>
    </row>
    <row r="131" ht="15.75" customHeight="1">
      <c r="A131" s="68"/>
      <c r="B131" s="69"/>
      <c r="C131" s="69"/>
      <c r="D131" s="69"/>
      <c r="E131" s="69"/>
      <c r="F131" s="69"/>
      <c r="G131" s="1"/>
      <c r="H131" s="1"/>
      <c r="I131" s="1"/>
      <c r="J131" s="1"/>
      <c r="K131" s="1"/>
      <c r="L131" s="1"/>
      <c r="M131" s="1"/>
      <c r="N131" s="1"/>
      <c r="O131" s="1"/>
      <c r="P131" s="1"/>
      <c r="Q131" s="1"/>
      <c r="R131" s="1"/>
      <c r="S131" s="1"/>
      <c r="T131" s="1"/>
      <c r="U131" s="1"/>
      <c r="V131" s="1"/>
      <c r="W131" s="1"/>
      <c r="X131" s="1"/>
    </row>
    <row r="132" ht="15.75" customHeight="1">
      <c r="A132" s="68"/>
      <c r="B132" s="69"/>
      <c r="C132" s="69"/>
      <c r="D132" s="69"/>
      <c r="E132" s="69"/>
      <c r="F132" s="69"/>
      <c r="G132" s="1"/>
      <c r="H132" s="1"/>
      <c r="I132" s="1"/>
      <c r="J132" s="1"/>
      <c r="K132" s="1"/>
      <c r="L132" s="1"/>
      <c r="M132" s="1"/>
      <c r="N132" s="1"/>
      <c r="O132" s="1"/>
      <c r="P132" s="1"/>
      <c r="Q132" s="1"/>
      <c r="R132" s="1"/>
      <c r="S132" s="1"/>
      <c r="T132" s="1"/>
      <c r="U132" s="1"/>
      <c r="V132" s="1"/>
      <c r="W132" s="1"/>
      <c r="X132" s="1"/>
    </row>
    <row r="133" ht="15.75" customHeight="1">
      <c r="A133" s="68"/>
      <c r="B133" s="69"/>
      <c r="C133" s="69"/>
      <c r="D133" s="69"/>
      <c r="E133" s="69"/>
      <c r="F133" s="69"/>
      <c r="G133" s="1"/>
      <c r="H133" s="1"/>
      <c r="I133" s="1"/>
      <c r="J133" s="1"/>
      <c r="K133" s="1"/>
      <c r="L133" s="1"/>
      <c r="M133" s="1"/>
      <c r="N133" s="1"/>
      <c r="O133" s="1"/>
      <c r="P133" s="1"/>
      <c r="Q133" s="1"/>
      <c r="R133" s="1"/>
      <c r="S133" s="1"/>
      <c r="T133" s="1"/>
      <c r="U133" s="1"/>
      <c r="V133" s="1"/>
      <c r="W133" s="1"/>
      <c r="X133" s="1"/>
    </row>
    <row r="134" ht="15.75" customHeight="1">
      <c r="A134" s="68"/>
      <c r="B134" s="69"/>
      <c r="C134" s="69"/>
      <c r="D134" s="69"/>
      <c r="E134" s="69"/>
      <c r="F134" s="69"/>
      <c r="G134" s="1"/>
      <c r="H134" s="1"/>
      <c r="I134" s="1"/>
      <c r="J134" s="1"/>
      <c r="K134" s="1"/>
      <c r="L134" s="1"/>
      <c r="M134" s="1"/>
      <c r="N134" s="1"/>
      <c r="O134" s="1"/>
      <c r="P134" s="1"/>
      <c r="Q134" s="1"/>
      <c r="R134" s="1"/>
      <c r="S134" s="1"/>
      <c r="T134" s="1"/>
      <c r="U134" s="1"/>
      <c r="V134" s="1"/>
      <c r="W134" s="1"/>
      <c r="X134" s="1"/>
    </row>
    <row r="135" ht="15.75" customHeight="1">
      <c r="A135" s="68"/>
      <c r="B135" s="69"/>
      <c r="C135" s="69"/>
      <c r="D135" s="69"/>
      <c r="E135" s="69"/>
      <c r="F135" s="69"/>
      <c r="G135" s="1"/>
      <c r="H135" s="1"/>
      <c r="I135" s="1"/>
      <c r="J135" s="1"/>
      <c r="K135" s="1"/>
      <c r="L135" s="1"/>
      <c r="M135" s="1"/>
      <c r="N135" s="1"/>
      <c r="O135" s="1"/>
      <c r="P135" s="1"/>
      <c r="Q135" s="1"/>
      <c r="R135" s="1"/>
      <c r="S135" s="1"/>
      <c r="T135" s="1"/>
      <c r="U135" s="1"/>
      <c r="V135" s="1"/>
      <c r="W135" s="1"/>
      <c r="X135" s="1"/>
    </row>
    <row r="136" ht="15.75" customHeight="1">
      <c r="A136" s="68"/>
      <c r="B136" s="69"/>
      <c r="C136" s="69"/>
      <c r="D136" s="69"/>
      <c r="E136" s="69"/>
      <c r="F136" s="69"/>
      <c r="G136" s="1"/>
      <c r="H136" s="1"/>
      <c r="I136" s="1"/>
      <c r="J136" s="1"/>
      <c r="K136" s="1"/>
      <c r="L136" s="1"/>
      <c r="M136" s="1"/>
      <c r="N136" s="1"/>
      <c r="O136" s="1"/>
      <c r="P136" s="1"/>
      <c r="Q136" s="1"/>
      <c r="R136" s="1"/>
      <c r="S136" s="1"/>
      <c r="T136" s="1"/>
      <c r="U136" s="1"/>
      <c r="V136" s="1"/>
      <c r="W136" s="1"/>
      <c r="X136" s="1"/>
    </row>
    <row r="137" ht="15.75" customHeight="1">
      <c r="A137" s="68"/>
      <c r="B137" s="69"/>
      <c r="C137" s="69"/>
      <c r="D137" s="69"/>
      <c r="E137" s="69"/>
      <c r="F137" s="69"/>
      <c r="G137" s="1"/>
      <c r="H137" s="1"/>
      <c r="I137" s="1"/>
      <c r="J137" s="1"/>
      <c r="K137" s="1"/>
      <c r="L137" s="1"/>
      <c r="M137" s="1"/>
      <c r="N137" s="1"/>
      <c r="O137" s="1"/>
      <c r="P137" s="1"/>
      <c r="Q137" s="1"/>
      <c r="R137" s="1"/>
      <c r="S137" s="1"/>
      <c r="T137" s="1"/>
      <c r="U137" s="1"/>
      <c r="V137" s="1"/>
      <c r="W137" s="1"/>
      <c r="X137" s="1"/>
    </row>
    <row r="138" ht="15.75" customHeight="1">
      <c r="A138" s="68"/>
      <c r="B138" s="69"/>
      <c r="C138" s="69"/>
      <c r="D138" s="69"/>
      <c r="E138" s="69"/>
      <c r="F138" s="69"/>
      <c r="G138" s="1"/>
      <c r="H138" s="1"/>
      <c r="I138" s="1"/>
      <c r="J138" s="1"/>
      <c r="K138" s="1"/>
      <c r="L138" s="1"/>
      <c r="M138" s="1"/>
      <c r="N138" s="1"/>
      <c r="O138" s="1"/>
      <c r="P138" s="1"/>
      <c r="Q138" s="1"/>
      <c r="R138" s="1"/>
      <c r="S138" s="1"/>
      <c r="T138" s="1"/>
      <c r="U138" s="1"/>
      <c r="V138" s="1"/>
      <c r="W138" s="1"/>
      <c r="X138" s="1"/>
    </row>
    <row r="139" ht="15.75" customHeight="1">
      <c r="A139" s="68"/>
      <c r="B139" s="69"/>
      <c r="C139" s="69"/>
      <c r="D139" s="69"/>
      <c r="E139" s="69"/>
      <c r="F139" s="69"/>
      <c r="G139" s="1"/>
      <c r="H139" s="1"/>
      <c r="I139" s="1"/>
      <c r="J139" s="1"/>
      <c r="K139" s="1"/>
      <c r="L139" s="1"/>
      <c r="M139" s="1"/>
      <c r="N139" s="1"/>
      <c r="O139" s="1"/>
      <c r="P139" s="1"/>
      <c r="Q139" s="1"/>
      <c r="R139" s="1"/>
      <c r="S139" s="1"/>
      <c r="T139" s="1"/>
      <c r="U139" s="1"/>
      <c r="V139" s="1"/>
      <c r="W139" s="1"/>
      <c r="X139" s="1"/>
    </row>
    <row r="140" ht="15.75" customHeight="1">
      <c r="A140" s="68"/>
      <c r="B140" s="69"/>
      <c r="C140" s="69"/>
      <c r="D140" s="69"/>
      <c r="E140" s="69"/>
      <c r="F140" s="69"/>
      <c r="G140" s="1"/>
      <c r="H140" s="1"/>
      <c r="I140" s="1"/>
      <c r="J140" s="1"/>
      <c r="K140" s="1"/>
      <c r="L140" s="1"/>
      <c r="M140" s="1"/>
      <c r="N140" s="1"/>
      <c r="O140" s="1"/>
      <c r="P140" s="1"/>
      <c r="Q140" s="1"/>
      <c r="R140" s="1"/>
      <c r="S140" s="1"/>
      <c r="T140" s="1"/>
      <c r="U140" s="1"/>
      <c r="V140" s="1"/>
      <c r="W140" s="1"/>
      <c r="X140" s="1"/>
    </row>
    <row r="141" ht="15.75" customHeight="1">
      <c r="A141" s="68"/>
      <c r="B141" s="69"/>
      <c r="C141" s="69"/>
      <c r="D141" s="69"/>
      <c r="E141" s="69"/>
      <c r="F141" s="69"/>
      <c r="G141" s="1"/>
      <c r="H141" s="1"/>
      <c r="I141" s="1"/>
      <c r="J141" s="1"/>
      <c r="K141" s="1"/>
      <c r="L141" s="1"/>
      <c r="M141" s="1"/>
      <c r="N141" s="1"/>
      <c r="O141" s="1"/>
      <c r="P141" s="1"/>
      <c r="Q141" s="1"/>
      <c r="R141" s="1"/>
      <c r="S141" s="1"/>
      <c r="T141" s="1"/>
      <c r="U141" s="1"/>
      <c r="V141" s="1"/>
      <c r="W141" s="1"/>
      <c r="X141" s="1"/>
    </row>
    <row r="142" ht="15.75" customHeight="1">
      <c r="A142" s="68"/>
      <c r="B142" s="69"/>
      <c r="C142" s="69"/>
      <c r="D142" s="69"/>
      <c r="E142" s="69"/>
      <c r="F142" s="69"/>
      <c r="G142" s="1"/>
      <c r="H142" s="1"/>
      <c r="I142" s="1"/>
      <c r="J142" s="1"/>
      <c r="K142" s="1"/>
      <c r="L142" s="1"/>
      <c r="M142" s="1"/>
      <c r="N142" s="1"/>
      <c r="O142" s="1"/>
      <c r="P142" s="1"/>
      <c r="Q142" s="1"/>
      <c r="R142" s="1"/>
      <c r="S142" s="1"/>
      <c r="T142" s="1"/>
      <c r="U142" s="1"/>
      <c r="V142" s="1"/>
      <c r="W142" s="1"/>
      <c r="X142" s="1"/>
    </row>
    <row r="143" ht="15.75" customHeight="1">
      <c r="A143" s="68"/>
      <c r="B143" s="69"/>
      <c r="C143" s="69"/>
      <c r="D143" s="69"/>
      <c r="E143" s="69"/>
      <c r="F143" s="69"/>
      <c r="G143" s="1"/>
      <c r="H143" s="1"/>
      <c r="I143" s="1"/>
      <c r="J143" s="1"/>
      <c r="K143" s="1"/>
      <c r="L143" s="1"/>
      <c r="M143" s="1"/>
      <c r="N143" s="1"/>
      <c r="O143" s="1"/>
      <c r="P143" s="1"/>
      <c r="Q143" s="1"/>
      <c r="R143" s="1"/>
      <c r="S143" s="1"/>
      <c r="T143" s="1"/>
      <c r="U143" s="1"/>
      <c r="V143" s="1"/>
      <c r="W143" s="1"/>
      <c r="X143" s="1"/>
    </row>
    <row r="144" ht="15.75" customHeight="1">
      <c r="A144" s="68"/>
      <c r="B144" s="69"/>
      <c r="C144" s="69"/>
      <c r="D144" s="69"/>
      <c r="E144" s="69"/>
      <c r="F144" s="69"/>
      <c r="G144" s="1"/>
      <c r="H144" s="1"/>
      <c r="I144" s="1"/>
      <c r="J144" s="1"/>
      <c r="K144" s="1"/>
      <c r="L144" s="1"/>
      <c r="M144" s="1"/>
      <c r="N144" s="1"/>
      <c r="O144" s="1"/>
      <c r="P144" s="1"/>
      <c r="Q144" s="1"/>
      <c r="R144" s="1"/>
      <c r="S144" s="1"/>
      <c r="T144" s="1"/>
      <c r="U144" s="1"/>
      <c r="V144" s="1"/>
      <c r="W144" s="1"/>
      <c r="X144" s="1"/>
    </row>
    <row r="145" ht="15.75" customHeight="1">
      <c r="A145" s="68"/>
      <c r="B145" s="69"/>
      <c r="C145" s="69"/>
      <c r="D145" s="69"/>
      <c r="E145" s="69"/>
      <c r="F145" s="69"/>
      <c r="G145" s="1"/>
      <c r="H145" s="1"/>
      <c r="I145" s="1"/>
      <c r="J145" s="1"/>
      <c r="K145" s="1"/>
      <c r="L145" s="1"/>
      <c r="M145" s="1"/>
      <c r="N145" s="1"/>
      <c r="O145" s="1"/>
      <c r="P145" s="1"/>
      <c r="Q145" s="1"/>
      <c r="R145" s="1"/>
      <c r="S145" s="1"/>
      <c r="T145" s="1"/>
      <c r="U145" s="1"/>
      <c r="V145" s="1"/>
      <c r="W145" s="1"/>
      <c r="X145" s="1"/>
    </row>
    <row r="146" ht="15.75" customHeight="1">
      <c r="A146" s="68"/>
      <c r="B146" s="69"/>
      <c r="C146" s="69"/>
      <c r="D146" s="69"/>
      <c r="E146" s="69"/>
      <c r="F146" s="69"/>
      <c r="G146" s="1"/>
      <c r="H146" s="1"/>
      <c r="I146" s="1"/>
      <c r="J146" s="1"/>
      <c r="K146" s="1"/>
      <c r="L146" s="1"/>
      <c r="M146" s="1"/>
      <c r="N146" s="1"/>
      <c r="O146" s="1"/>
      <c r="P146" s="1"/>
      <c r="Q146" s="1"/>
      <c r="R146" s="1"/>
      <c r="S146" s="1"/>
      <c r="T146" s="1"/>
      <c r="U146" s="1"/>
      <c r="V146" s="1"/>
      <c r="W146" s="1"/>
      <c r="X146" s="1"/>
    </row>
    <row r="147" ht="15.75" customHeight="1">
      <c r="A147" s="68"/>
      <c r="B147" s="69"/>
      <c r="C147" s="69"/>
      <c r="D147" s="69"/>
      <c r="E147" s="69"/>
      <c r="F147" s="69"/>
      <c r="G147" s="1"/>
      <c r="H147" s="1"/>
      <c r="I147" s="1"/>
      <c r="J147" s="1"/>
      <c r="K147" s="1"/>
      <c r="L147" s="1"/>
      <c r="M147" s="1"/>
      <c r="N147" s="1"/>
      <c r="O147" s="1"/>
      <c r="P147" s="1"/>
      <c r="Q147" s="1"/>
      <c r="R147" s="1"/>
      <c r="S147" s="1"/>
      <c r="T147" s="1"/>
      <c r="U147" s="1"/>
      <c r="V147" s="1"/>
      <c r="W147" s="1"/>
      <c r="X147" s="1"/>
    </row>
    <row r="148" ht="15.75" customHeight="1">
      <c r="A148" s="68"/>
      <c r="B148" s="69"/>
      <c r="C148" s="69"/>
      <c r="D148" s="69"/>
      <c r="E148" s="69"/>
      <c r="F148" s="69"/>
      <c r="G148" s="1"/>
      <c r="H148" s="1"/>
      <c r="I148" s="1"/>
      <c r="J148" s="1"/>
      <c r="K148" s="1"/>
      <c r="L148" s="1"/>
      <c r="M148" s="1"/>
      <c r="N148" s="1"/>
      <c r="O148" s="1"/>
      <c r="P148" s="1"/>
      <c r="Q148" s="1"/>
      <c r="R148" s="1"/>
      <c r="S148" s="1"/>
      <c r="T148" s="1"/>
      <c r="U148" s="1"/>
      <c r="V148" s="1"/>
      <c r="W148" s="1"/>
      <c r="X148" s="1"/>
    </row>
    <row r="149" ht="15.75" customHeight="1">
      <c r="A149" s="68"/>
      <c r="B149" s="69"/>
      <c r="C149" s="69"/>
      <c r="D149" s="69"/>
      <c r="E149" s="69"/>
      <c r="F149" s="69"/>
      <c r="G149" s="1"/>
      <c r="H149" s="1"/>
      <c r="I149" s="1"/>
      <c r="J149" s="1"/>
      <c r="K149" s="1"/>
      <c r="L149" s="1"/>
      <c r="M149" s="1"/>
      <c r="N149" s="1"/>
      <c r="O149" s="1"/>
      <c r="P149" s="1"/>
      <c r="Q149" s="1"/>
      <c r="R149" s="1"/>
      <c r="S149" s="1"/>
      <c r="T149" s="1"/>
      <c r="U149" s="1"/>
      <c r="V149" s="1"/>
      <c r="W149" s="1"/>
      <c r="X149" s="1"/>
    </row>
    <row r="150" ht="15.75" customHeight="1">
      <c r="A150" s="68"/>
      <c r="B150" s="69"/>
      <c r="C150" s="69"/>
      <c r="D150" s="69"/>
      <c r="E150" s="69"/>
      <c r="F150" s="69"/>
      <c r="G150" s="1"/>
      <c r="H150" s="1"/>
      <c r="I150" s="1"/>
      <c r="J150" s="1"/>
      <c r="K150" s="1"/>
      <c r="L150" s="1"/>
      <c r="M150" s="1"/>
      <c r="N150" s="1"/>
      <c r="O150" s="1"/>
      <c r="P150" s="1"/>
      <c r="Q150" s="1"/>
      <c r="R150" s="1"/>
      <c r="S150" s="1"/>
      <c r="T150" s="1"/>
      <c r="U150" s="1"/>
      <c r="V150" s="1"/>
      <c r="W150" s="1"/>
      <c r="X150" s="1"/>
    </row>
    <row r="151" ht="15.75" customHeight="1">
      <c r="A151" s="68"/>
      <c r="B151" s="69"/>
      <c r="C151" s="69"/>
      <c r="D151" s="69"/>
      <c r="E151" s="69"/>
      <c r="F151" s="69"/>
      <c r="G151" s="1"/>
      <c r="H151" s="1"/>
      <c r="I151" s="1"/>
      <c r="J151" s="1"/>
      <c r="K151" s="1"/>
      <c r="L151" s="1"/>
      <c r="M151" s="1"/>
      <c r="N151" s="1"/>
      <c r="O151" s="1"/>
      <c r="P151" s="1"/>
      <c r="Q151" s="1"/>
      <c r="R151" s="1"/>
      <c r="S151" s="1"/>
      <c r="T151" s="1"/>
      <c r="U151" s="1"/>
      <c r="V151" s="1"/>
      <c r="W151" s="1"/>
      <c r="X151" s="1"/>
    </row>
    <row r="152" ht="15.75" customHeight="1">
      <c r="A152" s="68"/>
      <c r="B152" s="69"/>
      <c r="C152" s="69"/>
      <c r="D152" s="69"/>
      <c r="E152" s="69"/>
      <c r="F152" s="69"/>
      <c r="G152" s="1"/>
      <c r="H152" s="1"/>
      <c r="I152" s="1"/>
      <c r="J152" s="1"/>
      <c r="K152" s="1"/>
      <c r="L152" s="1"/>
      <c r="M152" s="1"/>
      <c r="N152" s="1"/>
      <c r="O152" s="1"/>
      <c r="P152" s="1"/>
      <c r="Q152" s="1"/>
      <c r="R152" s="1"/>
      <c r="S152" s="1"/>
      <c r="T152" s="1"/>
      <c r="U152" s="1"/>
      <c r="V152" s="1"/>
      <c r="W152" s="1"/>
      <c r="X152" s="1"/>
    </row>
    <row r="153" ht="15.75" customHeight="1">
      <c r="A153" s="68"/>
      <c r="B153" s="69"/>
      <c r="C153" s="69"/>
      <c r="D153" s="69"/>
      <c r="E153" s="69"/>
      <c r="F153" s="69"/>
      <c r="G153" s="1"/>
      <c r="H153" s="1"/>
      <c r="I153" s="1"/>
      <c r="J153" s="1"/>
      <c r="K153" s="1"/>
      <c r="L153" s="1"/>
      <c r="M153" s="1"/>
      <c r="N153" s="1"/>
      <c r="O153" s="1"/>
      <c r="P153" s="1"/>
      <c r="Q153" s="1"/>
      <c r="R153" s="1"/>
      <c r="S153" s="1"/>
      <c r="T153" s="1"/>
      <c r="U153" s="1"/>
      <c r="V153" s="1"/>
      <c r="W153" s="1"/>
      <c r="X153" s="1"/>
    </row>
    <row r="154" ht="15.75" customHeight="1">
      <c r="A154" s="68"/>
      <c r="B154" s="69"/>
      <c r="C154" s="69"/>
      <c r="D154" s="69"/>
      <c r="E154" s="69"/>
      <c r="F154" s="69"/>
      <c r="G154" s="1"/>
      <c r="H154" s="1"/>
      <c r="I154" s="1"/>
      <c r="J154" s="1"/>
      <c r="K154" s="1"/>
      <c r="L154" s="1"/>
      <c r="M154" s="1"/>
      <c r="N154" s="1"/>
      <c r="O154" s="1"/>
      <c r="P154" s="1"/>
      <c r="Q154" s="1"/>
      <c r="R154" s="1"/>
      <c r="S154" s="1"/>
      <c r="T154" s="1"/>
      <c r="U154" s="1"/>
      <c r="V154" s="1"/>
      <c r="W154" s="1"/>
      <c r="X154" s="1"/>
    </row>
    <row r="155" ht="15.75" customHeight="1">
      <c r="A155" s="68"/>
      <c r="B155" s="69"/>
      <c r="C155" s="69"/>
      <c r="D155" s="69"/>
      <c r="E155" s="69"/>
      <c r="F155" s="69"/>
      <c r="G155" s="1"/>
      <c r="H155" s="1"/>
      <c r="I155" s="1"/>
      <c r="J155" s="1"/>
      <c r="K155" s="1"/>
      <c r="L155" s="1"/>
      <c r="M155" s="1"/>
      <c r="N155" s="1"/>
      <c r="O155" s="1"/>
      <c r="P155" s="1"/>
      <c r="Q155" s="1"/>
      <c r="R155" s="1"/>
      <c r="S155" s="1"/>
      <c r="T155" s="1"/>
      <c r="U155" s="1"/>
      <c r="V155" s="1"/>
      <c r="W155" s="1"/>
      <c r="X155" s="1"/>
    </row>
    <row r="156" ht="15.75" customHeight="1">
      <c r="A156" s="68"/>
      <c r="B156" s="69"/>
      <c r="C156" s="69"/>
      <c r="D156" s="69"/>
      <c r="E156" s="69"/>
      <c r="F156" s="69"/>
      <c r="G156" s="1"/>
      <c r="H156" s="1"/>
      <c r="I156" s="1"/>
      <c r="J156" s="1"/>
      <c r="K156" s="1"/>
      <c r="L156" s="1"/>
      <c r="M156" s="1"/>
      <c r="N156" s="1"/>
      <c r="O156" s="1"/>
      <c r="P156" s="1"/>
      <c r="Q156" s="1"/>
      <c r="R156" s="1"/>
      <c r="S156" s="1"/>
      <c r="T156" s="1"/>
      <c r="U156" s="1"/>
      <c r="V156" s="1"/>
      <c r="W156" s="1"/>
      <c r="X156" s="1"/>
    </row>
    <row r="157" ht="15.75" customHeight="1">
      <c r="A157" s="68"/>
      <c r="B157" s="69"/>
      <c r="C157" s="69"/>
      <c r="D157" s="69"/>
      <c r="E157" s="69"/>
      <c r="F157" s="69"/>
      <c r="G157" s="1"/>
      <c r="H157" s="1"/>
      <c r="I157" s="1"/>
      <c r="J157" s="1"/>
      <c r="K157" s="1"/>
      <c r="L157" s="1"/>
      <c r="M157" s="1"/>
      <c r="N157" s="1"/>
      <c r="O157" s="1"/>
      <c r="P157" s="1"/>
      <c r="Q157" s="1"/>
      <c r="R157" s="1"/>
      <c r="S157" s="1"/>
      <c r="T157" s="1"/>
      <c r="U157" s="1"/>
      <c r="V157" s="1"/>
      <c r="W157" s="1"/>
      <c r="X157" s="1"/>
    </row>
    <row r="158" ht="15.75" customHeight="1">
      <c r="A158" s="68"/>
      <c r="B158" s="69"/>
      <c r="C158" s="69"/>
      <c r="D158" s="69"/>
      <c r="E158" s="69"/>
      <c r="F158" s="69"/>
      <c r="G158" s="1"/>
      <c r="H158" s="1"/>
      <c r="I158" s="1"/>
      <c r="J158" s="1"/>
      <c r="K158" s="1"/>
      <c r="L158" s="1"/>
      <c r="M158" s="1"/>
      <c r="N158" s="1"/>
      <c r="O158" s="1"/>
      <c r="P158" s="1"/>
      <c r="Q158" s="1"/>
      <c r="R158" s="1"/>
      <c r="S158" s="1"/>
      <c r="T158" s="1"/>
      <c r="U158" s="1"/>
      <c r="V158" s="1"/>
      <c r="W158" s="1"/>
      <c r="X158" s="1"/>
    </row>
    <row r="159" ht="15.75" customHeight="1">
      <c r="A159" s="68"/>
      <c r="B159" s="69"/>
      <c r="C159" s="69"/>
      <c r="D159" s="69"/>
      <c r="E159" s="69"/>
      <c r="F159" s="69"/>
      <c r="G159" s="1"/>
      <c r="H159" s="1"/>
      <c r="I159" s="1"/>
      <c r="J159" s="1"/>
      <c r="K159" s="1"/>
      <c r="L159" s="1"/>
      <c r="M159" s="1"/>
      <c r="N159" s="1"/>
      <c r="O159" s="1"/>
      <c r="P159" s="1"/>
      <c r="Q159" s="1"/>
      <c r="R159" s="1"/>
      <c r="S159" s="1"/>
      <c r="T159" s="1"/>
      <c r="U159" s="1"/>
      <c r="V159" s="1"/>
      <c r="W159" s="1"/>
      <c r="X159" s="1"/>
    </row>
    <row r="160" ht="15.75" customHeight="1">
      <c r="A160" s="68"/>
      <c r="B160" s="69"/>
      <c r="C160" s="69"/>
      <c r="D160" s="69"/>
      <c r="E160" s="69"/>
      <c r="F160" s="69"/>
      <c r="G160" s="1"/>
      <c r="H160" s="1"/>
      <c r="I160" s="1"/>
      <c r="J160" s="1"/>
      <c r="K160" s="1"/>
      <c r="L160" s="1"/>
      <c r="M160" s="1"/>
      <c r="N160" s="1"/>
      <c r="O160" s="1"/>
      <c r="P160" s="1"/>
      <c r="Q160" s="1"/>
      <c r="R160" s="1"/>
      <c r="S160" s="1"/>
      <c r="T160" s="1"/>
      <c r="U160" s="1"/>
      <c r="V160" s="1"/>
      <c r="W160" s="1"/>
      <c r="X160" s="1"/>
    </row>
    <row r="161" ht="15.75" customHeight="1">
      <c r="A161" s="68"/>
      <c r="B161" s="69"/>
      <c r="C161" s="69"/>
      <c r="D161" s="69"/>
      <c r="E161" s="69"/>
      <c r="F161" s="69"/>
      <c r="G161" s="1"/>
      <c r="H161" s="1"/>
      <c r="I161" s="1"/>
      <c r="J161" s="1"/>
      <c r="K161" s="1"/>
      <c r="L161" s="1"/>
      <c r="M161" s="1"/>
      <c r="N161" s="1"/>
      <c r="O161" s="1"/>
      <c r="P161" s="1"/>
      <c r="Q161" s="1"/>
      <c r="R161" s="1"/>
      <c r="S161" s="1"/>
      <c r="T161" s="1"/>
      <c r="U161" s="1"/>
      <c r="V161" s="1"/>
      <c r="W161" s="1"/>
      <c r="X161" s="1"/>
    </row>
    <row r="162" ht="15.75" customHeight="1">
      <c r="A162" s="68"/>
      <c r="B162" s="69"/>
      <c r="C162" s="69"/>
      <c r="D162" s="69"/>
      <c r="E162" s="69"/>
      <c r="F162" s="69"/>
      <c r="G162" s="1"/>
      <c r="H162" s="1"/>
      <c r="I162" s="1"/>
      <c r="J162" s="1"/>
      <c r="K162" s="1"/>
      <c r="L162" s="1"/>
      <c r="M162" s="1"/>
      <c r="N162" s="1"/>
      <c r="O162" s="1"/>
      <c r="P162" s="1"/>
      <c r="Q162" s="1"/>
      <c r="R162" s="1"/>
      <c r="S162" s="1"/>
      <c r="T162" s="1"/>
      <c r="U162" s="1"/>
      <c r="V162" s="1"/>
      <c r="W162" s="1"/>
      <c r="X162" s="1"/>
    </row>
    <row r="163" ht="15.75" customHeight="1">
      <c r="A163" s="68"/>
      <c r="B163" s="69"/>
      <c r="C163" s="69"/>
      <c r="D163" s="69"/>
      <c r="E163" s="69"/>
      <c r="F163" s="69"/>
      <c r="G163" s="1"/>
      <c r="H163" s="1"/>
      <c r="I163" s="1"/>
      <c r="J163" s="1"/>
      <c r="K163" s="1"/>
      <c r="L163" s="1"/>
      <c r="M163" s="1"/>
      <c r="N163" s="1"/>
      <c r="O163" s="1"/>
      <c r="P163" s="1"/>
      <c r="Q163" s="1"/>
      <c r="R163" s="1"/>
      <c r="S163" s="1"/>
      <c r="T163" s="1"/>
      <c r="U163" s="1"/>
      <c r="V163" s="1"/>
      <c r="W163" s="1"/>
      <c r="X163" s="1"/>
    </row>
    <row r="164" ht="15.75" customHeight="1">
      <c r="A164" s="68"/>
      <c r="B164" s="69"/>
      <c r="C164" s="69"/>
      <c r="D164" s="69"/>
      <c r="E164" s="69"/>
      <c r="F164" s="69"/>
      <c r="G164" s="1"/>
      <c r="H164" s="1"/>
      <c r="I164" s="1"/>
      <c r="J164" s="1"/>
      <c r="K164" s="1"/>
      <c r="L164" s="1"/>
      <c r="M164" s="1"/>
      <c r="N164" s="1"/>
      <c r="O164" s="1"/>
      <c r="P164" s="1"/>
      <c r="Q164" s="1"/>
      <c r="R164" s="1"/>
      <c r="S164" s="1"/>
      <c r="T164" s="1"/>
      <c r="U164" s="1"/>
      <c r="V164" s="1"/>
      <c r="W164" s="1"/>
      <c r="X164" s="1"/>
    </row>
    <row r="165" ht="15.75" customHeight="1">
      <c r="A165" s="68"/>
      <c r="B165" s="69"/>
      <c r="C165" s="69"/>
      <c r="D165" s="69"/>
      <c r="E165" s="69"/>
      <c r="F165" s="69"/>
      <c r="G165" s="1"/>
      <c r="H165" s="1"/>
      <c r="I165" s="1"/>
      <c r="J165" s="1"/>
      <c r="K165" s="1"/>
      <c r="L165" s="1"/>
      <c r="M165" s="1"/>
      <c r="N165" s="1"/>
      <c r="O165" s="1"/>
      <c r="P165" s="1"/>
      <c r="Q165" s="1"/>
      <c r="R165" s="1"/>
      <c r="S165" s="1"/>
      <c r="T165" s="1"/>
      <c r="U165" s="1"/>
      <c r="V165" s="1"/>
      <c r="W165" s="1"/>
      <c r="X165" s="1"/>
    </row>
    <row r="166" ht="15.75" customHeight="1">
      <c r="A166" s="68"/>
      <c r="B166" s="69"/>
      <c r="C166" s="69"/>
      <c r="D166" s="69"/>
      <c r="E166" s="69"/>
      <c r="F166" s="69"/>
      <c r="G166" s="1"/>
      <c r="H166" s="1"/>
      <c r="I166" s="1"/>
      <c r="J166" s="1"/>
      <c r="K166" s="1"/>
      <c r="L166" s="1"/>
      <c r="M166" s="1"/>
      <c r="N166" s="1"/>
      <c r="O166" s="1"/>
      <c r="P166" s="1"/>
      <c r="Q166" s="1"/>
      <c r="R166" s="1"/>
      <c r="S166" s="1"/>
      <c r="T166" s="1"/>
      <c r="U166" s="1"/>
      <c r="V166" s="1"/>
      <c r="W166" s="1"/>
      <c r="X166" s="1"/>
    </row>
    <row r="167" ht="15.75" customHeight="1">
      <c r="A167" s="68"/>
      <c r="B167" s="69"/>
      <c r="C167" s="69"/>
      <c r="D167" s="69"/>
      <c r="E167" s="69"/>
      <c r="F167" s="69"/>
      <c r="G167" s="1"/>
      <c r="H167" s="1"/>
      <c r="I167" s="1"/>
      <c r="J167" s="1"/>
      <c r="K167" s="1"/>
      <c r="L167" s="1"/>
      <c r="M167" s="1"/>
      <c r="N167" s="1"/>
      <c r="O167" s="1"/>
      <c r="P167" s="1"/>
      <c r="Q167" s="1"/>
      <c r="R167" s="1"/>
      <c r="S167" s="1"/>
      <c r="T167" s="1"/>
      <c r="U167" s="1"/>
      <c r="V167" s="1"/>
      <c r="W167" s="1"/>
      <c r="X167" s="1"/>
    </row>
    <row r="168" ht="15.75" customHeight="1">
      <c r="A168" s="68"/>
      <c r="B168" s="69"/>
      <c r="C168" s="69"/>
      <c r="D168" s="69"/>
      <c r="E168" s="69"/>
      <c r="F168" s="69"/>
      <c r="G168" s="1"/>
      <c r="H168" s="1"/>
      <c r="I168" s="1"/>
      <c r="J168" s="1"/>
      <c r="K168" s="1"/>
      <c r="L168" s="1"/>
      <c r="M168" s="1"/>
      <c r="N168" s="1"/>
      <c r="O168" s="1"/>
      <c r="P168" s="1"/>
      <c r="Q168" s="1"/>
      <c r="R168" s="1"/>
      <c r="S168" s="1"/>
      <c r="T168" s="1"/>
      <c r="U168" s="1"/>
      <c r="V168" s="1"/>
      <c r="W168" s="1"/>
      <c r="X168" s="1"/>
    </row>
    <row r="169" ht="15.75" customHeight="1">
      <c r="A169" s="68"/>
      <c r="B169" s="69"/>
      <c r="C169" s="69"/>
      <c r="D169" s="69"/>
      <c r="E169" s="69"/>
      <c r="F169" s="69"/>
      <c r="G169" s="1"/>
      <c r="H169" s="1"/>
      <c r="I169" s="1"/>
      <c r="J169" s="1"/>
      <c r="K169" s="1"/>
      <c r="L169" s="1"/>
      <c r="M169" s="1"/>
      <c r="N169" s="1"/>
      <c r="O169" s="1"/>
      <c r="P169" s="1"/>
      <c r="Q169" s="1"/>
      <c r="R169" s="1"/>
      <c r="S169" s="1"/>
      <c r="T169" s="1"/>
      <c r="U169" s="1"/>
      <c r="V169" s="1"/>
      <c r="W169" s="1"/>
      <c r="X169" s="1"/>
    </row>
    <row r="170" ht="15.75" customHeight="1">
      <c r="A170" s="68"/>
      <c r="B170" s="69"/>
      <c r="C170" s="69"/>
      <c r="D170" s="69"/>
      <c r="E170" s="69"/>
      <c r="F170" s="69"/>
      <c r="G170" s="1"/>
      <c r="H170" s="1"/>
      <c r="I170" s="1"/>
      <c r="J170" s="1"/>
      <c r="K170" s="1"/>
      <c r="L170" s="1"/>
      <c r="M170" s="1"/>
      <c r="N170" s="1"/>
      <c r="O170" s="1"/>
      <c r="P170" s="1"/>
      <c r="Q170" s="1"/>
      <c r="R170" s="1"/>
      <c r="S170" s="1"/>
      <c r="T170" s="1"/>
      <c r="U170" s="1"/>
      <c r="V170" s="1"/>
      <c r="W170" s="1"/>
      <c r="X170" s="1"/>
    </row>
    <row r="171" ht="15.75" customHeight="1">
      <c r="A171" s="68"/>
      <c r="B171" s="69"/>
      <c r="C171" s="69"/>
      <c r="D171" s="69"/>
      <c r="E171" s="69"/>
      <c r="F171" s="69"/>
      <c r="G171" s="1"/>
      <c r="H171" s="1"/>
      <c r="I171" s="1"/>
      <c r="J171" s="1"/>
      <c r="K171" s="1"/>
      <c r="L171" s="1"/>
      <c r="M171" s="1"/>
      <c r="N171" s="1"/>
      <c r="O171" s="1"/>
      <c r="P171" s="1"/>
      <c r="Q171" s="1"/>
      <c r="R171" s="1"/>
      <c r="S171" s="1"/>
      <c r="T171" s="1"/>
      <c r="U171" s="1"/>
      <c r="V171" s="1"/>
      <c r="W171" s="1"/>
      <c r="X171" s="1"/>
    </row>
    <row r="172" ht="15.75" customHeight="1">
      <c r="A172" s="68"/>
      <c r="B172" s="69"/>
      <c r="C172" s="69"/>
      <c r="D172" s="69"/>
      <c r="E172" s="69"/>
      <c r="F172" s="69"/>
      <c r="G172" s="1"/>
      <c r="H172" s="1"/>
      <c r="I172" s="1"/>
      <c r="J172" s="1"/>
      <c r="K172" s="1"/>
      <c r="L172" s="1"/>
      <c r="M172" s="1"/>
      <c r="N172" s="1"/>
      <c r="O172" s="1"/>
      <c r="P172" s="1"/>
      <c r="Q172" s="1"/>
      <c r="R172" s="1"/>
      <c r="S172" s="1"/>
      <c r="T172" s="1"/>
      <c r="U172" s="1"/>
      <c r="V172" s="1"/>
      <c r="W172" s="1"/>
      <c r="X172" s="1"/>
    </row>
    <row r="173" ht="15.75" customHeight="1">
      <c r="A173" s="68"/>
      <c r="B173" s="69"/>
      <c r="C173" s="69"/>
      <c r="D173" s="69"/>
      <c r="E173" s="69"/>
      <c r="F173" s="69"/>
      <c r="G173" s="1"/>
      <c r="H173" s="1"/>
      <c r="I173" s="1"/>
      <c r="J173" s="1"/>
      <c r="K173" s="1"/>
      <c r="L173" s="1"/>
      <c r="M173" s="1"/>
      <c r="N173" s="1"/>
      <c r="O173" s="1"/>
      <c r="P173" s="1"/>
      <c r="Q173" s="1"/>
      <c r="R173" s="1"/>
      <c r="S173" s="1"/>
      <c r="T173" s="1"/>
      <c r="U173" s="1"/>
      <c r="V173" s="1"/>
      <c r="W173" s="1"/>
      <c r="X173" s="1"/>
    </row>
    <row r="174" ht="15.75" customHeight="1">
      <c r="A174" s="68"/>
      <c r="B174" s="69"/>
      <c r="C174" s="69"/>
      <c r="D174" s="69"/>
      <c r="E174" s="69"/>
      <c r="F174" s="69"/>
      <c r="G174" s="1"/>
      <c r="H174" s="1"/>
      <c r="I174" s="1"/>
      <c r="J174" s="1"/>
      <c r="K174" s="1"/>
      <c r="L174" s="1"/>
      <c r="M174" s="1"/>
      <c r="N174" s="1"/>
      <c r="O174" s="1"/>
      <c r="P174" s="1"/>
      <c r="Q174" s="1"/>
      <c r="R174" s="1"/>
      <c r="S174" s="1"/>
      <c r="T174" s="1"/>
      <c r="U174" s="1"/>
      <c r="V174" s="1"/>
      <c r="W174" s="1"/>
      <c r="X174" s="1"/>
    </row>
    <row r="175" ht="15.75" customHeight="1">
      <c r="A175" s="68"/>
      <c r="B175" s="69"/>
      <c r="C175" s="69"/>
      <c r="D175" s="69"/>
      <c r="E175" s="69"/>
      <c r="F175" s="69"/>
      <c r="G175" s="1"/>
      <c r="H175" s="1"/>
      <c r="I175" s="1"/>
      <c r="J175" s="1"/>
      <c r="K175" s="1"/>
      <c r="L175" s="1"/>
      <c r="M175" s="1"/>
      <c r="N175" s="1"/>
      <c r="O175" s="1"/>
      <c r="P175" s="1"/>
      <c r="Q175" s="1"/>
      <c r="R175" s="1"/>
      <c r="S175" s="1"/>
      <c r="T175" s="1"/>
      <c r="U175" s="1"/>
      <c r="V175" s="1"/>
      <c r="W175" s="1"/>
      <c r="X175" s="1"/>
    </row>
    <row r="176" ht="15.75" customHeight="1">
      <c r="A176" s="68"/>
      <c r="B176" s="69"/>
      <c r="C176" s="69"/>
      <c r="D176" s="69"/>
      <c r="E176" s="69"/>
      <c r="F176" s="69"/>
      <c r="G176" s="1"/>
      <c r="H176" s="1"/>
      <c r="I176" s="1"/>
      <c r="J176" s="1"/>
      <c r="K176" s="1"/>
      <c r="L176" s="1"/>
      <c r="M176" s="1"/>
      <c r="N176" s="1"/>
      <c r="O176" s="1"/>
      <c r="P176" s="1"/>
      <c r="Q176" s="1"/>
      <c r="R176" s="1"/>
      <c r="S176" s="1"/>
      <c r="T176" s="1"/>
      <c r="U176" s="1"/>
      <c r="V176" s="1"/>
      <c r="W176" s="1"/>
      <c r="X176" s="1"/>
    </row>
    <row r="177" ht="15.75" customHeight="1">
      <c r="A177" s="68"/>
      <c r="B177" s="69"/>
      <c r="C177" s="69"/>
      <c r="D177" s="69"/>
      <c r="E177" s="69"/>
      <c r="F177" s="69"/>
      <c r="G177" s="1"/>
      <c r="H177" s="1"/>
      <c r="I177" s="1"/>
      <c r="J177" s="1"/>
      <c r="K177" s="1"/>
      <c r="L177" s="1"/>
      <c r="M177" s="1"/>
      <c r="N177" s="1"/>
      <c r="O177" s="1"/>
      <c r="P177" s="1"/>
      <c r="Q177" s="1"/>
      <c r="R177" s="1"/>
      <c r="S177" s="1"/>
      <c r="T177" s="1"/>
      <c r="U177" s="1"/>
      <c r="V177" s="1"/>
      <c r="W177" s="1"/>
      <c r="X177" s="1"/>
    </row>
    <row r="178" ht="15.75" customHeight="1">
      <c r="A178" s="68"/>
      <c r="B178" s="69"/>
      <c r="C178" s="69"/>
      <c r="D178" s="69"/>
      <c r="E178" s="69"/>
      <c r="F178" s="69"/>
      <c r="G178" s="1"/>
      <c r="H178" s="1"/>
      <c r="I178" s="1"/>
      <c r="J178" s="1"/>
      <c r="K178" s="1"/>
      <c r="L178" s="1"/>
      <c r="M178" s="1"/>
      <c r="N178" s="1"/>
      <c r="O178" s="1"/>
      <c r="P178" s="1"/>
      <c r="Q178" s="1"/>
      <c r="R178" s="1"/>
      <c r="S178" s="1"/>
      <c r="T178" s="1"/>
      <c r="U178" s="1"/>
      <c r="V178" s="1"/>
      <c r="W178" s="1"/>
      <c r="X178" s="1"/>
    </row>
    <row r="179" ht="15.75" customHeight="1">
      <c r="A179" s="68"/>
      <c r="B179" s="69"/>
      <c r="C179" s="69"/>
      <c r="D179" s="69"/>
      <c r="E179" s="69"/>
      <c r="F179" s="69"/>
      <c r="G179" s="1"/>
      <c r="H179" s="1"/>
      <c r="I179" s="1"/>
      <c r="J179" s="1"/>
      <c r="K179" s="1"/>
      <c r="L179" s="1"/>
      <c r="M179" s="1"/>
      <c r="N179" s="1"/>
      <c r="O179" s="1"/>
      <c r="P179" s="1"/>
      <c r="Q179" s="1"/>
      <c r="R179" s="1"/>
      <c r="S179" s="1"/>
      <c r="T179" s="1"/>
      <c r="U179" s="1"/>
      <c r="V179" s="1"/>
      <c r="W179" s="1"/>
      <c r="X179" s="1"/>
    </row>
    <row r="180" ht="15.75" customHeight="1">
      <c r="A180" s="68"/>
      <c r="B180" s="69"/>
      <c r="C180" s="69"/>
      <c r="D180" s="69"/>
      <c r="E180" s="69"/>
      <c r="F180" s="69"/>
      <c r="G180" s="1"/>
      <c r="H180" s="1"/>
      <c r="I180" s="1"/>
      <c r="J180" s="1"/>
      <c r="K180" s="1"/>
      <c r="L180" s="1"/>
      <c r="M180" s="1"/>
      <c r="N180" s="1"/>
      <c r="O180" s="1"/>
      <c r="P180" s="1"/>
      <c r="Q180" s="1"/>
      <c r="R180" s="1"/>
      <c r="S180" s="1"/>
      <c r="T180" s="1"/>
      <c r="U180" s="1"/>
      <c r="V180" s="1"/>
      <c r="W180" s="1"/>
      <c r="X180" s="1"/>
    </row>
    <row r="181" ht="15.75" customHeight="1">
      <c r="A181" s="68"/>
      <c r="B181" s="69"/>
      <c r="C181" s="69"/>
      <c r="D181" s="69"/>
      <c r="E181" s="69"/>
      <c r="F181" s="69"/>
      <c r="G181" s="1"/>
      <c r="H181" s="1"/>
      <c r="I181" s="1"/>
      <c r="J181" s="1"/>
      <c r="K181" s="1"/>
      <c r="L181" s="1"/>
      <c r="M181" s="1"/>
      <c r="N181" s="1"/>
      <c r="O181" s="1"/>
      <c r="P181" s="1"/>
      <c r="Q181" s="1"/>
      <c r="R181" s="1"/>
      <c r="S181" s="1"/>
      <c r="T181" s="1"/>
      <c r="U181" s="1"/>
      <c r="V181" s="1"/>
      <c r="W181" s="1"/>
      <c r="X181" s="1"/>
    </row>
    <row r="182" ht="15.75" customHeight="1">
      <c r="A182" s="68"/>
      <c r="B182" s="69"/>
      <c r="C182" s="69"/>
      <c r="D182" s="69"/>
      <c r="E182" s="69"/>
      <c r="F182" s="69"/>
      <c r="G182" s="1"/>
      <c r="H182" s="1"/>
      <c r="I182" s="1"/>
      <c r="J182" s="1"/>
      <c r="K182" s="1"/>
      <c r="L182" s="1"/>
      <c r="M182" s="1"/>
      <c r="N182" s="1"/>
      <c r="O182" s="1"/>
      <c r="P182" s="1"/>
      <c r="Q182" s="1"/>
      <c r="R182" s="1"/>
      <c r="S182" s="1"/>
      <c r="T182" s="1"/>
      <c r="U182" s="1"/>
      <c r="V182" s="1"/>
      <c r="W182" s="1"/>
      <c r="X182" s="1"/>
    </row>
    <row r="183" ht="15.75" customHeight="1">
      <c r="A183" s="68"/>
      <c r="B183" s="69"/>
      <c r="C183" s="69"/>
      <c r="D183" s="69"/>
      <c r="E183" s="69"/>
      <c r="F183" s="69"/>
      <c r="G183" s="1"/>
      <c r="H183" s="1"/>
      <c r="I183" s="1"/>
      <c r="J183" s="1"/>
      <c r="K183" s="1"/>
      <c r="L183" s="1"/>
      <c r="M183" s="1"/>
      <c r="N183" s="1"/>
      <c r="O183" s="1"/>
      <c r="P183" s="1"/>
      <c r="Q183" s="1"/>
      <c r="R183" s="1"/>
      <c r="S183" s="1"/>
      <c r="T183" s="1"/>
      <c r="U183" s="1"/>
      <c r="V183" s="1"/>
      <c r="W183" s="1"/>
      <c r="X183" s="1"/>
    </row>
    <row r="184" ht="15.75" customHeight="1">
      <c r="A184" s="68"/>
      <c r="B184" s="69"/>
      <c r="C184" s="69"/>
      <c r="D184" s="69"/>
      <c r="E184" s="69"/>
      <c r="F184" s="69"/>
      <c r="G184" s="1"/>
      <c r="H184" s="1"/>
      <c r="I184" s="1"/>
      <c r="J184" s="1"/>
      <c r="K184" s="1"/>
      <c r="L184" s="1"/>
      <c r="M184" s="1"/>
      <c r="N184" s="1"/>
      <c r="O184" s="1"/>
      <c r="P184" s="1"/>
      <c r="Q184" s="1"/>
      <c r="R184" s="1"/>
      <c r="S184" s="1"/>
      <c r="T184" s="1"/>
      <c r="U184" s="1"/>
      <c r="V184" s="1"/>
      <c r="W184" s="1"/>
      <c r="X184" s="1"/>
    </row>
    <row r="185" ht="15.75" customHeight="1">
      <c r="A185" s="68"/>
      <c r="B185" s="69"/>
      <c r="C185" s="69"/>
      <c r="D185" s="69"/>
      <c r="E185" s="69"/>
      <c r="F185" s="69"/>
      <c r="G185" s="1"/>
      <c r="H185" s="1"/>
      <c r="I185" s="1"/>
      <c r="J185" s="1"/>
      <c r="K185" s="1"/>
      <c r="L185" s="1"/>
      <c r="M185" s="1"/>
      <c r="N185" s="1"/>
      <c r="O185" s="1"/>
      <c r="P185" s="1"/>
      <c r="Q185" s="1"/>
      <c r="R185" s="1"/>
      <c r="S185" s="1"/>
      <c r="T185" s="1"/>
      <c r="U185" s="1"/>
      <c r="V185" s="1"/>
      <c r="W185" s="1"/>
      <c r="X185" s="1"/>
    </row>
    <row r="186" ht="15.75" customHeight="1">
      <c r="A186" s="68"/>
      <c r="B186" s="69"/>
      <c r="C186" s="69"/>
      <c r="D186" s="69"/>
      <c r="E186" s="69"/>
      <c r="F186" s="69"/>
      <c r="G186" s="1"/>
      <c r="H186" s="1"/>
      <c r="I186" s="1"/>
      <c r="J186" s="1"/>
      <c r="K186" s="1"/>
      <c r="L186" s="1"/>
      <c r="M186" s="1"/>
      <c r="N186" s="1"/>
      <c r="O186" s="1"/>
      <c r="P186" s="1"/>
      <c r="Q186" s="1"/>
      <c r="R186" s="1"/>
      <c r="S186" s="1"/>
      <c r="T186" s="1"/>
      <c r="U186" s="1"/>
      <c r="V186" s="1"/>
      <c r="W186" s="1"/>
      <c r="X186" s="1"/>
    </row>
    <row r="187" ht="15.75" customHeight="1">
      <c r="A187" s="68"/>
      <c r="B187" s="69"/>
      <c r="C187" s="69"/>
      <c r="D187" s="69"/>
      <c r="E187" s="69"/>
      <c r="F187" s="69"/>
      <c r="G187" s="1"/>
      <c r="H187" s="1"/>
      <c r="I187" s="1"/>
      <c r="J187" s="1"/>
      <c r="K187" s="1"/>
      <c r="L187" s="1"/>
      <c r="M187" s="1"/>
      <c r="N187" s="1"/>
      <c r="O187" s="1"/>
      <c r="P187" s="1"/>
      <c r="Q187" s="1"/>
      <c r="R187" s="1"/>
      <c r="S187" s="1"/>
      <c r="T187" s="1"/>
      <c r="U187" s="1"/>
      <c r="V187" s="1"/>
      <c r="W187" s="1"/>
      <c r="X187" s="1"/>
    </row>
    <row r="188" ht="15.75" customHeight="1">
      <c r="A188" s="68"/>
      <c r="B188" s="69"/>
      <c r="C188" s="69"/>
      <c r="D188" s="69"/>
      <c r="E188" s="69"/>
      <c r="F188" s="69"/>
      <c r="G188" s="1"/>
      <c r="H188" s="1"/>
      <c r="I188" s="1"/>
      <c r="J188" s="1"/>
      <c r="K188" s="1"/>
      <c r="L188" s="1"/>
      <c r="M188" s="1"/>
      <c r="N188" s="1"/>
      <c r="O188" s="1"/>
      <c r="P188" s="1"/>
      <c r="Q188" s="1"/>
      <c r="R188" s="1"/>
      <c r="S188" s="1"/>
      <c r="T188" s="1"/>
      <c r="U188" s="1"/>
      <c r="V188" s="1"/>
      <c r="W188" s="1"/>
      <c r="X188" s="1"/>
    </row>
    <row r="189" ht="15.75" customHeight="1">
      <c r="A189" s="68"/>
      <c r="B189" s="69"/>
      <c r="C189" s="69"/>
      <c r="D189" s="69"/>
      <c r="E189" s="69"/>
      <c r="F189" s="69"/>
      <c r="G189" s="1"/>
      <c r="H189" s="1"/>
      <c r="I189" s="1"/>
      <c r="J189" s="1"/>
      <c r="K189" s="1"/>
      <c r="L189" s="1"/>
      <c r="M189" s="1"/>
      <c r="N189" s="1"/>
      <c r="O189" s="1"/>
      <c r="P189" s="1"/>
      <c r="Q189" s="1"/>
      <c r="R189" s="1"/>
      <c r="S189" s="1"/>
      <c r="T189" s="1"/>
      <c r="U189" s="1"/>
      <c r="V189" s="1"/>
      <c r="W189" s="1"/>
      <c r="X189" s="1"/>
    </row>
    <row r="190" ht="15.75" customHeight="1">
      <c r="A190" s="68"/>
      <c r="B190" s="69"/>
      <c r="C190" s="69"/>
      <c r="D190" s="69"/>
      <c r="E190" s="69"/>
      <c r="F190" s="69"/>
      <c r="G190" s="1"/>
      <c r="H190" s="1"/>
      <c r="I190" s="1"/>
      <c r="J190" s="1"/>
      <c r="K190" s="1"/>
      <c r="L190" s="1"/>
      <c r="M190" s="1"/>
      <c r="N190" s="1"/>
      <c r="O190" s="1"/>
      <c r="P190" s="1"/>
      <c r="Q190" s="1"/>
      <c r="R190" s="1"/>
      <c r="S190" s="1"/>
      <c r="T190" s="1"/>
      <c r="U190" s="1"/>
      <c r="V190" s="1"/>
      <c r="W190" s="1"/>
      <c r="X190" s="1"/>
    </row>
    <row r="191" ht="15.75" customHeight="1">
      <c r="A191" s="68"/>
      <c r="B191" s="69"/>
      <c r="C191" s="69"/>
      <c r="D191" s="69"/>
      <c r="E191" s="69"/>
      <c r="F191" s="69"/>
      <c r="G191" s="1"/>
      <c r="H191" s="1"/>
      <c r="I191" s="1"/>
      <c r="J191" s="1"/>
      <c r="K191" s="1"/>
      <c r="L191" s="1"/>
      <c r="M191" s="1"/>
      <c r="N191" s="1"/>
      <c r="O191" s="1"/>
      <c r="P191" s="1"/>
      <c r="Q191" s="1"/>
      <c r="R191" s="1"/>
      <c r="S191" s="1"/>
      <c r="T191" s="1"/>
      <c r="U191" s="1"/>
      <c r="V191" s="1"/>
      <c r="W191" s="1"/>
      <c r="X191" s="1"/>
    </row>
    <row r="192" ht="15.75" customHeight="1">
      <c r="A192" s="68"/>
      <c r="B192" s="69"/>
      <c r="C192" s="69"/>
      <c r="D192" s="69"/>
      <c r="E192" s="69"/>
      <c r="F192" s="69"/>
      <c r="G192" s="1"/>
      <c r="H192" s="1"/>
      <c r="I192" s="1"/>
      <c r="J192" s="1"/>
      <c r="K192" s="1"/>
      <c r="L192" s="1"/>
      <c r="M192" s="1"/>
      <c r="N192" s="1"/>
      <c r="O192" s="1"/>
      <c r="P192" s="1"/>
      <c r="Q192" s="1"/>
      <c r="R192" s="1"/>
      <c r="S192" s="1"/>
      <c r="T192" s="1"/>
      <c r="U192" s="1"/>
      <c r="V192" s="1"/>
      <c r="W192" s="1"/>
      <c r="X192" s="1"/>
    </row>
    <row r="193" ht="15.75" customHeight="1">
      <c r="A193" s="68"/>
      <c r="B193" s="69"/>
      <c r="C193" s="69"/>
      <c r="D193" s="69"/>
      <c r="E193" s="69"/>
      <c r="F193" s="69"/>
      <c r="G193" s="1"/>
      <c r="H193" s="1"/>
      <c r="I193" s="1"/>
      <c r="J193" s="1"/>
      <c r="K193" s="1"/>
      <c r="L193" s="1"/>
      <c r="M193" s="1"/>
      <c r="N193" s="1"/>
      <c r="O193" s="1"/>
      <c r="P193" s="1"/>
      <c r="Q193" s="1"/>
      <c r="R193" s="1"/>
      <c r="S193" s="1"/>
      <c r="T193" s="1"/>
      <c r="U193" s="1"/>
      <c r="V193" s="1"/>
      <c r="W193" s="1"/>
      <c r="X193" s="1"/>
    </row>
    <row r="194" ht="15.75" customHeight="1">
      <c r="A194" s="68"/>
      <c r="B194" s="69"/>
      <c r="C194" s="69"/>
      <c r="D194" s="69"/>
      <c r="E194" s="69"/>
      <c r="F194" s="69"/>
      <c r="G194" s="1"/>
      <c r="H194" s="1"/>
      <c r="I194" s="1"/>
      <c r="J194" s="1"/>
      <c r="K194" s="1"/>
      <c r="L194" s="1"/>
      <c r="M194" s="1"/>
      <c r="N194" s="1"/>
      <c r="O194" s="1"/>
      <c r="P194" s="1"/>
      <c r="Q194" s="1"/>
      <c r="R194" s="1"/>
      <c r="S194" s="1"/>
      <c r="T194" s="1"/>
      <c r="U194" s="1"/>
      <c r="V194" s="1"/>
      <c r="W194" s="1"/>
      <c r="X194" s="1"/>
    </row>
    <row r="195" ht="15.75" customHeight="1">
      <c r="A195" s="68"/>
      <c r="B195" s="69"/>
      <c r="C195" s="69"/>
      <c r="D195" s="69"/>
      <c r="E195" s="69"/>
      <c r="F195" s="69"/>
      <c r="G195" s="1"/>
      <c r="H195" s="1"/>
      <c r="I195" s="1"/>
      <c r="J195" s="1"/>
      <c r="K195" s="1"/>
      <c r="L195" s="1"/>
      <c r="M195" s="1"/>
      <c r="N195" s="1"/>
      <c r="O195" s="1"/>
      <c r="P195" s="1"/>
      <c r="Q195" s="1"/>
      <c r="R195" s="1"/>
      <c r="S195" s="1"/>
      <c r="T195" s="1"/>
      <c r="U195" s="1"/>
      <c r="V195" s="1"/>
      <c r="W195" s="1"/>
      <c r="X195" s="1"/>
    </row>
    <row r="196" ht="15.75" customHeight="1">
      <c r="A196" s="68"/>
      <c r="B196" s="69"/>
      <c r="C196" s="69"/>
      <c r="D196" s="69"/>
      <c r="E196" s="69"/>
      <c r="F196" s="69"/>
      <c r="G196" s="1"/>
      <c r="H196" s="1"/>
      <c r="I196" s="1"/>
      <c r="J196" s="1"/>
      <c r="K196" s="1"/>
      <c r="L196" s="1"/>
      <c r="M196" s="1"/>
      <c r="N196" s="1"/>
      <c r="O196" s="1"/>
      <c r="P196" s="1"/>
      <c r="Q196" s="1"/>
      <c r="R196" s="1"/>
      <c r="S196" s="1"/>
      <c r="T196" s="1"/>
      <c r="U196" s="1"/>
      <c r="V196" s="1"/>
      <c r="W196" s="1"/>
      <c r="X196" s="1"/>
    </row>
    <row r="197" ht="15.75" customHeight="1">
      <c r="A197" s="68"/>
      <c r="B197" s="69"/>
      <c r="C197" s="69"/>
      <c r="D197" s="69"/>
      <c r="E197" s="69"/>
      <c r="F197" s="69"/>
      <c r="G197" s="1"/>
      <c r="H197" s="1"/>
      <c r="I197" s="1"/>
      <c r="J197" s="1"/>
      <c r="K197" s="1"/>
      <c r="L197" s="1"/>
      <c r="M197" s="1"/>
      <c r="N197" s="1"/>
      <c r="O197" s="1"/>
      <c r="P197" s="1"/>
      <c r="Q197" s="1"/>
      <c r="R197" s="1"/>
      <c r="S197" s="1"/>
      <c r="T197" s="1"/>
      <c r="U197" s="1"/>
      <c r="V197" s="1"/>
      <c r="W197" s="1"/>
      <c r="X197" s="1"/>
    </row>
    <row r="198" ht="15.75" customHeight="1">
      <c r="A198" s="68"/>
      <c r="B198" s="69"/>
      <c r="C198" s="69"/>
      <c r="D198" s="69"/>
      <c r="E198" s="69"/>
      <c r="F198" s="69"/>
      <c r="G198" s="1"/>
      <c r="H198" s="1"/>
      <c r="I198" s="1"/>
      <c r="J198" s="1"/>
      <c r="K198" s="1"/>
      <c r="L198" s="1"/>
      <c r="M198" s="1"/>
      <c r="N198" s="1"/>
      <c r="O198" s="1"/>
      <c r="P198" s="1"/>
      <c r="Q198" s="1"/>
      <c r="R198" s="1"/>
      <c r="S198" s="1"/>
      <c r="T198" s="1"/>
      <c r="U198" s="1"/>
      <c r="V198" s="1"/>
      <c r="W198" s="1"/>
      <c r="X198" s="1"/>
    </row>
    <row r="199" ht="15.75" customHeight="1">
      <c r="A199" s="68"/>
      <c r="B199" s="69"/>
      <c r="C199" s="69"/>
      <c r="D199" s="69"/>
      <c r="E199" s="69"/>
      <c r="F199" s="69"/>
      <c r="G199" s="1"/>
      <c r="H199" s="1"/>
      <c r="I199" s="1"/>
      <c r="J199" s="1"/>
      <c r="K199" s="1"/>
      <c r="L199" s="1"/>
      <c r="M199" s="1"/>
      <c r="N199" s="1"/>
      <c r="O199" s="1"/>
      <c r="P199" s="1"/>
      <c r="Q199" s="1"/>
      <c r="R199" s="1"/>
      <c r="S199" s="1"/>
      <c r="T199" s="1"/>
      <c r="U199" s="1"/>
      <c r="V199" s="1"/>
      <c r="W199" s="1"/>
      <c r="X199" s="1"/>
    </row>
    <row r="200" ht="15.75" customHeight="1">
      <c r="A200" s="68"/>
      <c r="B200" s="69"/>
      <c r="C200" s="69"/>
      <c r="D200" s="69"/>
      <c r="E200" s="69"/>
      <c r="F200" s="69"/>
      <c r="G200" s="1"/>
      <c r="H200" s="1"/>
      <c r="I200" s="1"/>
      <c r="J200" s="1"/>
      <c r="K200" s="1"/>
      <c r="L200" s="1"/>
      <c r="M200" s="1"/>
      <c r="N200" s="1"/>
      <c r="O200" s="1"/>
      <c r="P200" s="1"/>
      <c r="Q200" s="1"/>
      <c r="R200" s="1"/>
      <c r="S200" s="1"/>
      <c r="T200" s="1"/>
      <c r="U200" s="1"/>
      <c r="V200" s="1"/>
      <c r="W200" s="1"/>
      <c r="X200" s="1"/>
    </row>
    <row r="201" ht="15.75" customHeight="1">
      <c r="A201" s="68"/>
      <c r="B201" s="69"/>
      <c r="C201" s="69"/>
      <c r="D201" s="69"/>
      <c r="E201" s="69"/>
      <c r="F201" s="69"/>
      <c r="G201" s="1"/>
      <c r="H201" s="1"/>
      <c r="I201" s="1"/>
      <c r="J201" s="1"/>
      <c r="K201" s="1"/>
      <c r="L201" s="1"/>
      <c r="M201" s="1"/>
      <c r="N201" s="1"/>
      <c r="O201" s="1"/>
      <c r="P201" s="1"/>
      <c r="Q201" s="1"/>
      <c r="R201" s="1"/>
      <c r="S201" s="1"/>
      <c r="T201" s="1"/>
      <c r="U201" s="1"/>
      <c r="V201" s="1"/>
      <c r="W201" s="1"/>
      <c r="X201" s="1"/>
    </row>
    <row r="202" ht="15.75" customHeight="1">
      <c r="A202" s="68"/>
      <c r="B202" s="69"/>
      <c r="C202" s="69"/>
      <c r="D202" s="69"/>
      <c r="E202" s="69"/>
      <c r="F202" s="69"/>
      <c r="G202" s="1"/>
      <c r="H202" s="1"/>
      <c r="I202" s="1"/>
      <c r="J202" s="1"/>
      <c r="K202" s="1"/>
      <c r="L202" s="1"/>
      <c r="M202" s="1"/>
      <c r="N202" s="1"/>
      <c r="O202" s="1"/>
      <c r="P202" s="1"/>
      <c r="Q202" s="1"/>
      <c r="R202" s="1"/>
      <c r="S202" s="1"/>
      <c r="T202" s="1"/>
      <c r="U202" s="1"/>
      <c r="V202" s="1"/>
      <c r="W202" s="1"/>
      <c r="X202" s="1"/>
    </row>
    <row r="203" ht="15.75" customHeight="1">
      <c r="A203" s="68"/>
      <c r="B203" s="69"/>
      <c r="C203" s="69"/>
      <c r="D203" s="69"/>
      <c r="E203" s="69"/>
      <c r="F203" s="69"/>
      <c r="G203" s="1"/>
      <c r="H203" s="1"/>
      <c r="I203" s="1"/>
      <c r="J203" s="1"/>
      <c r="K203" s="1"/>
      <c r="L203" s="1"/>
      <c r="M203" s="1"/>
      <c r="N203" s="1"/>
      <c r="O203" s="1"/>
      <c r="P203" s="1"/>
      <c r="Q203" s="1"/>
      <c r="R203" s="1"/>
      <c r="S203" s="1"/>
      <c r="T203" s="1"/>
      <c r="U203" s="1"/>
      <c r="V203" s="1"/>
      <c r="W203" s="1"/>
      <c r="X203" s="1"/>
    </row>
    <row r="204" ht="15.75" customHeight="1">
      <c r="A204" s="68"/>
      <c r="B204" s="69"/>
      <c r="C204" s="69"/>
      <c r="D204" s="69"/>
      <c r="E204" s="69"/>
      <c r="F204" s="69"/>
      <c r="G204" s="1"/>
      <c r="H204" s="1"/>
      <c r="I204" s="1"/>
      <c r="J204" s="1"/>
      <c r="K204" s="1"/>
      <c r="L204" s="1"/>
      <c r="M204" s="1"/>
      <c r="N204" s="1"/>
      <c r="O204" s="1"/>
      <c r="P204" s="1"/>
      <c r="Q204" s="1"/>
      <c r="R204" s="1"/>
      <c r="S204" s="1"/>
      <c r="T204" s="1"/>
      <c r="U204" s="1"/>
      <c r="V204" s="1"/>
      <c r="W204" s="1"/>
      <c r="X204" s="1"/>
    </row>
    <row r="205" ht="15.75" customHeight="1">
      <c r="A205" s="68"/>
      <c r="B205" s="69"/>
      <c r="C205" s="69"/>
      <c r="D205" s="69"/>
      <c r="E205" s="69"/>
      <c r="F205" s="69"/>
      <c r="G205" s="1"/>
      <c r="H205" s="1"/>
      <c r="I205" s="1"/>
      <c r="J205" s="1"/>
      <c r="K205" s="1"/>
      <c r="L205" s="1"/>
      <c r="M205" s="1"/>
      <c r="N205" s="1"/>
      <c r="O205" s="1"/>
      <c r="P205" s="1"/>
      <c r="Q205" s="1"/>
      <c r="R205" s="1"/>
      <c r="S205" s="1"/>
      <c r="T205" s="1"/>
      <c r="U205" s="1"/>
      <c r="V205" s="1"/>
      <c r="W205" s="1"/>
      <c r="X205" s="1"/>
    </row>
    <row r="206" ht="15.75" customHeight="1">
      <c r="A206" s="68"/>
      <c r="B206" s="69"/>
      <c r="C206" s="69"/>
      <c r="D206" s="69"/>
      <c r="E206" s="69"/>
      <c r="F206" s="69"/>
      <c r="G206" s="1"/>
      <c r="H206" s="1"/>
      <c r="I206" s="1"/>
      <c r="J206" s="1"/>
      <c r="K206" s="1"/>
      <c r="L206" s="1"/>
      <c r="M206" s="1"/>
      <c r="N206" s="1"/>
      <c r="O206" s="1"/>
      <c r="P206" s="1"/>
      <c r="Q206" s="1"/>
      <c r="R206" s="1"/>
      <c r="S206" s="1"/>
      <c r="T206" s="1"/>
      <c r="U206" s="1"/>
      <c r="V206" s="1"/>
      <c r="W206" s="1"/>
      <c r="X206" s="1"/>
    </row>
    <row r="207" ht="15.75" customHeight="1">
      <c r="A207" s="68"/>
      <c r="B207" s="69"/>
      <c r="C207" s="69"/>
      <c r="D207" s="69"/>
      <c r="E207" s="69"/>
      <c r="F207" s="69"/>
      <c r="G207" s="1"/>
      <c r="H207" s="1"/>
      <c r="I207" s="1"/>
      <c r="J207" s="1"/>
      <c r="K207" s="1"/>
      <c r="L207" s="1"/>
      <c r="M207" s="1"/>
      <c r="N207" s="1"/>
      <c r="O207" s="1"/>
      <c r="P207" s="1"/>
      <c r="Q207" s="1"/>
      <c r="R207" s="1"/>
      <c r="S207" s="1"/>
      <c r="T207" s="1"/>
      <c r="U207" s="1"/>
      <c r="V207" s="1"/>
      <c r="W207" s="1"/>
      <c r="X207" s="1"/>
    </row>
    <row r="208" ht="15.75" customHeight="1">
      <c r="A208" s="68"/>
      <c r="B208" s="69"/>
      <c r="C208" s="69"/>
      <c r="D208" s="69"/>
      <c r="E208" s="69"/>
      <c r="F208" s="69"/>
      <c r="G208" s="1"/>
      <c r="H208" s="1"/>
      <c r="I208" s="1"/>
      <c r="J208" s="1"/>
      <c r="K208" s="1"/>
      <c r="L208" s="1"/>
      <c r="M208" s="1"/>
      <c r="N208" s="1"/>
      <c r="O208" s="1"/>
      <c r="P208" s="1"/>
      <c r="Q208" s="1"/>
      <c r="R208" s="1"/>
      <c r="S208" s="1"/>
      <c r="T208" s="1"/>
      <c r="U208" s="1"/>
      <c r="V208" s="1"/>
      <c r="W208" s="1"/>
      <c r="X208" s="1"/>
    </row>
    <row r="209" ht="15.75" customHeight="1">
      <c r="A209" s="68"/>
      <c r="B209" s="69"/>
      <c r="C209" s="69"/>
      <c r="D209" s="69"/>
      <c r="E209" s="69"/>
      <c r="F209" s="69"/>
      <c r="G209" s="1"/>
      <c r="H209" s="1"/>
      <c r="I209" s="1"/>
      <c r="J209" s="1"/>
      <c r="K209" s="1"/>
      <c r="L209" s="1"/>
      <c r="M209" s="1"/>
      <c r="N209" s="1"/>
      <c r="O209" s="1"/>
      <c r="P209" s="1"/>
      <c r="Q209" s="1"/>
      <c r="R209" s="1"/>
      <c r="S209" s="1"/>
      <c r="T209" s="1"/>
      <c r="U209" s="1"/>
      <c r="V209" s="1"/>
      <c r="W209" s="1"/>
      <c r="X209" s="1"/>
    </row>
    <row r="210" ht="15.75" customHeight="1">
      <c r="A210" s="68"/>
      <c r="B210" s="69"/>
      <c r="C210" s="69"/>
      <c r="D210" s="69"/>
      <c r="E210" s="69"/>
      <c r="F210" s="69"/>
      <c r="G210" s="1"/>
      <c r="H210" s="1"/>
      <c r="I210" s="1"/>
      <c r="J210" s="1"/>
      <c r="K210" s="1"/>
      <c r="L210" s="1"/>
      <c r="M210" s="1"/>
      <c r="N210" s="1"/>
      <c r="O210" s="1"/>
      <c r="P210" s="1"/>
      <c r="Q210" s="1"/>
      <c r="R210" s="1"/>
      <c r="S210" s="1"/>
      <c r="T210" s="1"/>
      <c r="U210" s="1"/>
      <c r="V210" s="1"/>
      <c r="W210" s="1"/>
      <c r="X210" s="1"/>
    </row>
    <row r="211" ht="15.75" customHeight="1">
      <c r="A211" s="68"/>
      <c r="B211" s="69"/>
      <c r="C211" s="69"/>
      <c r="D211" s="69"/>
      <c r="E211" s="69"/>
      <c r="F211" s="69"/>
      <c r="G211" s="1"/>
      <c r="H211" s="1"/>
      <c r="I211" s="1"/>
      <c r="J211" s="1"/>
      <c r="K211" s="1"/>
      <c r="L211" s="1"/>
      <c r="M211" s="1"/>
      <c r="N211" s="1"/>
      <c r="O211" s="1"/>
      <c r="P211" s="1"/>
      <c r="Q211" s="1"/>
      <c r="R211" s="1"/>
      <c r="S211" s="1"/>
      <c r="T211" s="1"/>
      <c r="U211" s="1"/>
      <c r="V211" s="1"/>
      <c r="W211" s="1"/>
      <c r="X211" s="1"/>
    </row>
    <row r="212" ht="15.75" customHeight="1">
      <c r="A212" s="68"/>
      <c r="B212" s="69"/>
      <c r="C212" s="69"/>
      <c r="D212" s="69"/>
      <c r="E212" s="69"/>
      <c r="F212" s="69"/>
      <c r="G212" s="1"/>
      <c r="H212" s="1"/>
      <c r="I212" s="1"/>
      <c r="J212" s="1"/>
      <c r="K212" s="1"/>
      <c r="L212" s="1"/>
      <c r="M212" s="1"/>
      <c r="N212" s="1"/>
      <c r="O212" s="1"/>
      <c r="P212" s="1"/>
      <c r="Q212" s="1"/>
      <c r="R212" s="1"/>
      <c r="S212" s="1"/>
      <c r="T212" s="1"/>
      <c r="U212" s="1"/>
      <c r="V212" s="1"/>
      <c r="W212" s="1"/>
      <c r="X212" s="1"/>
    </row>
    <row r="213" ht="15.75" customHeight="1">
      <c r="A213" s="68"/>
      <c r="B213" s="69"/>
      <c r="C213" s="69"/>
      <c r="D213" s="69"/>
      <c r="E213" s="69"/>
      <c r="F213" s="69"/>
      <c r="G213" s="1"/>
      <c r="H213" s="1"/>
      <c r="I213" s="1"/>
      <c r="J213" s="1"/>
      <c r="K213" s="1"/>
      <c r="L213" s="1"/>
      <c r="M213" s="1"/>
      <c r="N213" s="1"/>
      <c r="O213" s="1"/>
      <c r="P213" s="1"/>
      <c r="Q213" s="1"/>
      <c r="R213" s="1"/>
      <c r="S213" s="1"/>
      <c r="T213" s="1"/>
      <c r="U213" s="1"/>
      <c r="V213" s="1"/>
      <c r="W213" s="1"/>
      <c r="X213" s="1"/>
    </row>
    <row r="214" ht="15.75" customHeight="1">
      <c r="A214" s="68"/>
      <c r="B214" s="69"/>
      <c r="C214" s="69"/>
      <c r="D214" s="69"/>
      <c r="E214" s="69"/>
      <c r="F214" s="69"/>
      <c r="G214" s="1"/>
      <c r="H214" s="1"/>
      <c r="I214" s="1"/>
      <c r="J214" s="1"/>
      <c r="K214" s="1"/>
      <c r="L214" s="1"/>
      <c r="M214" s="1"/>
      <c r="N214" s="1"/>
      <c r="O214" s="1"/>
      <c r="P214" s="1"/>
      <c r="Q214" s="1"/>
      <c r="R214" s="1"/>
      <c r="S214" s="1"/>
      <c r="T214" s="1"/>
      <c r="U214" s="1"/>
      <c r="V214" s="1"/>
      <c r="W214" s="1"/>
      <c r="X214" s="1"/>
    </row>
    <row r="215" ht="15.75" customHeight="1">
      <c r="A215" s="68"/>
      <c r="B215" s="69"/>
      <c r="C215" s="69"/>
      <c r="D215" s="69"/>
      <c r="E215" s="69"/>
      <c r="F215" s="69"/>
      <c r="G215" s="1"/>
      <c r="H215" s="1"/>
      <c r="I215" s="1"/>
      <c r="J215" s="1"/>
      <c r="K215" s="1"/>
      <c r="L215" s="1"/>
      <c r="M215" s="1"/>
      <c r="N215" s="1"/>
      <c r="O215" s="1"/>
      <c r="P215" s="1"/>
      <c r="Q215" s="1"/>
      <c r="R215" s="1"/>
      <c r="S215" s="1"/>
      <c r="T215" s="1"/>
      <c r="U215" s="1"/>
      <c r="V215" s="1"/>
      <c r="W215" s="1"/>
      <c r="X215" s="1"/>
    </row>
    <row r="216" ht="15.75" customHeight="1">
      <c r="A216" s="68"/>
      <c r="B216" s="69"/>
      <c r="C216" s="69"/>
      <c r="D216" s="69"/>
      <c r="E216" s="69"/>
      <c r="F216" s="69"/>
      <c r="G216" s="1"/>
      <c r="H216" s="1"/>
      <c r="I216" s="1"/>
      <c r="J216" s="1"/>
      <c r="K216" s="1"/>
      <c r="L216" s="1"/>
      <c r="M216" s="1"/>
      <c r="N216" s="1"/>
      <c r="O216" s="1"/>
      <c r="P216" s="1"/>
      <c r="Q216" s="1"/>
      <c r="R216" s="1"/>
      <c r="S216" s="1"/>
      <c r="T216" s="1"/>
      <c r="U216" s="1"/>
      <c r="V216" s="1"/>
      <c r="W216" s="1"/>
      <c r="X216" s="1"/>
    </row>
    <row r="217" ht="15.75" customHeight="1">
      <c r="A217" s="68"/>
      <c r="B217" s="69"/>
      <c r="C217" s="69"/>
      <c r="D217" s="69"/>
      <c r="E217" s="69"/>
      <c r="F217" s="69"/>
      <c r="G217" s="1"/>
      <c r="H217" s="1"/>
      <c r="I217" s="1"/>
      <c r="J217" s="1"/>
      <c r="K217" s="1"/>
      <c r="L217" s="1"/>
      <c r="M217" s="1"/>
      <c r="N217" s="1"/>
      <c r="O217" s="1"/>
      <c r="P217" s="1"/>
      <c r="Q217" s="1"/>
      <c r="R217" s="1"/>
      <c r="S217" s="1"/>
      <c r="T217" s="1"/>
      <c r="U217" s="1"/>
      <c r="V217" s="1"/>
      <c r="W217" s="1"/>
      <c r="X217" s="1"/>
    </row>
    <row r="218" ht="15.75" customHeight="1">
      <c r="A218" s="68"/>
      <c r="B218" s="69"/>
      <c r="C218" s="69"/>
      <c r="D218" s="69"/>
      <c r="E218" s="69"/>
      <c r="F218" s="69"/>
      <c r="G218" s="1"/>
      <c r="H218" s="1"/>
      <c r="I218" s="1"/>
      <c r="J218" s="1"/>
      <c r="K218" s="1"/>
      <c r="L218" s="1"/>
      <c r="M218" s="1"/>
      <c r="N218" s="1"/>
      <c r="O218" s="1"/>
      <c r="P218" s="1"/>
      <c r="Q218" s="1"/>
      <c r="R218" s="1"/>
      <c r="S218" s="1"/>
      <c r="T218" s="1"/>
      <c r="U218" s="1"/>
      <c r="V218" s="1"/>
      <c r="W218" s="1"/>
      <c r="X218" s="1"/>
    </row>
    <row r="219" ht="15.75" customHeight="1">
      <c r="A219" s="68"/>
      <c r="B219" s="69"/>
      <c r="C219" s="69"/>
      <c r="D219" s="69"/>
      <c r="E219" s="69"/>
      <c r="F219" s="69"/>
      <c r="G219" s="1"/>
      <c r="H219" s="1"/>
      <c r="I219" s="1"/>
      <c r="J219" s="1"/>
      <c r="K219" s="1"/>
      <c r="L219" s="1"/>
      <c r="M219" s="1"/>
      <c r="N219" s="1"/>
      <c r="O219" s="1"/>
      <c r="P219" s="1"/>
      <c r="Q219" s="1"/>
      <c r="R219" s="1"/>
      <c r="S219" s="1"/>
      <c r="T219" s="1"/>
      <c r="U219" s="1"/>
      <c r="V219" s="1"/>
      <c r="W219" s="1"/>
      <c r="X219" s="1"/>
    </row>
    <row r="220" ht="15.75" customHeight="1">
      <c r="A220" s="68"/>
      <c r="B220" s="69"/>
      <c r="C220" s="69"/>
      <c r="D220" s="69"/>
      <c r="E220" s="69"/>
      <c r="F220" s="69"/>
      <c r="G220" s="1"/>
      <c r="H220" s="1"/>
      <c r="I220" s="1"/>
      <c r="J220" s="1"/>
      <c r="K220" s="1"/>
      <c r="L220" s="1"/>
      <c r="M220" s="1"/>
      <c r="N220" s="1"/>
      <c r="O220" s="1"/>
      <c r="P220" s="1"/>
      <c r="Q220" s="1"/>
      <c r="R220" s="1"/>
      <c r="S220" s="1"/>
      <c r="T220" s="1"/>
      <c r="U220" s="1"/>
      <c r="V220" s="1"/>
      <c r="W220" s="1"/>
      <c r="X220" s="1"/>
    </row>
    <row r="221" ht="15.75" customHeight="1">
      <c r="A221" s="68"/>
      <c r="B221" s="69"/>
      <c r="C221" s="69"/>
      <c r="D221" s="69"/>
      <c r="E221" s="69"/>
      <c r="F221" s="69"/>
      <c r="G221" s="1"/>
      <c r="H221" s="1"/>
      <c r="I221" s="1"/>
      <c r="J221" s="1"/>
      <c r="K221" s="1"/>
      <c r="L221" s="1"/>
      <c r="M221" s="1"/>
      <c r="N221" s="1"/>
      <c r="O221" s="1"/>
      <c r="P221" s="1"/>
      <c r="Q221" s="1"/>
      <c r="R221" s="1"/>
      <c r="S221" s="1"/>
      <c r="T221" s="1"/>
      <c r="U221" s="1"/>
      <c r="V221" s="1"/>
      <c r="W221" s="1"/>
      <c r="X221" s="1"/>
    </row>
    <row r="222" ht="15.75" customHeight="1">
      <c r="A222" s="68"/>
      <c r="B222" s="69"/>
      <c r="C222" s="69"/>
      <c r="D222" s="69"/>
      <c r="E222" s="69"/>
      <c r="F222" s="69"/>
      <c r="G222" s="1"/>
      <c r="H222" s="1"/>
      <c r="I222" s="1"/>
      <c r="J222" s="1"/>
      <c r="K222" s="1"/>
      <c r="L222" s="1"/>
      <c r="M222" s="1"/>
      <c r="N222" s="1"/>
      <c r="O222" s="1"/>
      <c r="P222" s="1"/>
      <c r="Q222" s="1"/>
      <c r="R222" s="1"/>
      <c r="S222" s="1"/>
      <c r="T222" s="1"/>
      <c r="U222" s="1"/>
      <c r="V222" s="1"/>
      <c r="W222" s="1"/>
      <c r="X222" s="1"/>
    </row>
    <row r="223" ht="15.75" customHeight="1">
      <c r="A223" s="68"/>
      <c r="B223" s="69"/>
      <c r="C223" s="69"/>
      <c r="D223" s="69"/>
      <c r="E223" s="69"/>
      <c r="F223" s="69"/>
      <c r="G223" s="1"/>
      <c r="H223" s="1"/>
      <c r="I223" s="1"/>
      <c r="J223" s="1"/>
      <c r="K223" s="1"/>
      <c r="L223" s="1"/>
      <c r="M223" s="1"/>
      <c r="N223" s="1"/>
      <c r="O223" s="1"/>
      <c r="P223" s="1"/>
      <c r="Q223" s="1"/>
      <c r="R223" s="1"/>
      <c r="S223" s="1"/>
      <c r="T223" s="1"/>
      <c r="U223" s="1"/>
      <c r="V223" s="1"/>
      <c r="W223" s="1"/>
      <c r="X223" s="1"/>
    </row>
    <row r="224" ht="15.75" customHeight="1">
      <c r="A224" s="68"/>
      <c r="B224" s="69"/>
      <c r="C224" s="69"/>
      <c r="D224" s="69"/>
      <c r="E224" s="69"/>
      <c r="F224" s="69"/>
      <c r="G224" s="1"/>
      <c r="H224" s="1"/>
      <c r="I224" s="1"/>
      <c r="J224" s="1"/>
      <c r="K224" s="1"/>
      <c r="L224" s="1"/>
      <c r="M224" s="1"/>
      <c r="N224" s="1"/>
      <c r="O224" s="1"/>
      <c r="P224" s="1"/>
      <c r="Q224" s="1"/>
      <c r="R224" s="1"/>
      <c r="S224" s="1"/>
      <c r="T224" s="1"/>
      <c r="U224" s="1"/>
      <c r="V224" s="1"/>
      <c r="W224" s="1"/>
      <c r="X224" s="1"/>
    </row>
    <row r="225" ht="15.75" customHeight="1">
      <c r="A225" s="68"/>
      <c r="B225" s="69"/>
      <c r="C225" s="69"/>
      <c r="D225" s="69"/>
      <c r="E225" s="69"/>
      <c r="F225" s="69"/>
      <c r="G225" s="1"/>
      <c r="H225" s="1"/>
      <c r="I225" s="1"/>
      <c r="J225" s="1"/>
      <c r="K225" s="1"/>
      <c r="L225" s="1"/>
      <c r="M225" s="1"/>
      <c r="N225" s="1"/>
      <c r="O225" s="1"/>
      <c r="P225" s="1"/>
      <c r="Q225" s="1"/>
      <c r="R225" s="1"/>
      <c r="S225" s="1"/>
      <c r="T225" s="1"/>
      <c r="U225" s="1"/>
      <c r="V225" s="1"/>
      <c r="W225" s="1"/>
      <c r="X225" s="1"/>
    </row>
    <row r="226" ht="15.75" customHeight="1">
      <c r="A226" s="68"/>
      <c r="B226" s="69"/>
      <c r="C226" s="69"/>
      <c r="D226" s="69"/>
      <c r="E226" s="69"/>
      <c r="F226" s="69"/>
      <c r="G226" s="1"/>
      <c r="H226" s="1"/>
      <c r="I226" s="1"/>
      <c r="J226" s="1"/>
      <c r="K226" s="1"/>
      <c r="L226" s="1"/>
      <c r="M226" s="1"/>
      <c r="N226" s="1"/>
      <c r="O226" s="1"/>
      <c r="P226" s="1"/>
      <c r="Q226" s="1"/>
      <c r="R226" s="1"/>
      <c r="S226" s="1"/>
      <c r="T226" s="1"/>
      <c r="U226" s="1"/>
      <c r="V226" s="1"/>
      <c r="W226" s="1"/>
      <c r="X226" s="1"/>
    </row>
    <row r="227" ht="15.75" customHeight="1">
      <c r="A227" s="68"/>
      <c r="B227" s="69"/>
      <c r="C227" s="69"/>
      <c r="D227" s="69"/>
      <c r="E227" s="69"/>
      <c r="F227" s="69"/>
      <c r="G227" s="1"/>
      <c r="H227" s="1"/>
      <c r="I227" s="1"/>
      <c r="J227" s="1"/>
      <c r="K227" s="1"/>
      <c r="L227" s="1"/>
      <c r="M227" s="1"/>
      <c r="N227" s="1"/>
      <c r="O227" s="1"/>
      <c r="P227" s="1"/>
      <c r="Q227" s="1"/>
      <c r="R227" s="1"/>
      <c r="S227" s="1"/>
      <c r="T227" s="1"/>
      <c r="U227" s="1"/>
      <c r="V227" s="1"/>
      <c r="W227" s="1"/>
      <c r="X227" s="1"/>
    </row>
    <row r="228" ht="15.75" customHeight="1">
      <c r="A228" s="68"/>
      <c r="B228" s="69"/>
      <c r="C228" s="69"/>
      <c r="D228" s="69"/>
      <c r="E228" s="69"/>
      <c r="F228" s="69"/>
      <c r="G228" s="1"/>
      <c r="H228" s="1"/>
      <c r="I228" s="1"/>
      <c r="J228" s="1"/>
      <c r="K228" s="1"/>
      <c r="L228" s="1"/>
      <c r="M228" s="1"/>
      <c r="N228" s="1"/>
      <c r="O228" s="1"/>
      <c r="P228" s="1"/>
      <c r="Q228" s="1"/>
      <c r="R228" s="1"/>
      <c r="S228" s="1"/>
      <c r="T228" s="1"/>
      <c r="U228" s="1"/>
      <c r="V228" s="1"/>
      <c r="W228" s="1"/>
      <c r="X228" s="1"/>
    </row>
    <row r="229" ht="15.75" customHeight="1">
      <c r="A229" s="68"/>
      <c r="B229" s="69"/>
      <c r="C229" s="69"/>
      <c r="D229" s="69"/>
      <c r="E229" s="69"/>
      <c r="F229" s="69"/>
      <c r="G229" s="1"/>
      <c r="H229" s="1"/>
      <c r="I229" s="1"/>
      <c r="J229" s="1"/>
      <c r="K229" s="1"/>
      <c r="L229" s="1"/>
      <c r="M229" s="1"/>
      <c r="N229" s="1"/>
      <c r="O229" s="1"/>
      <c r="P229" s="1"/>
      <c r="Q229" s="1"/>
      <c r="R229" s="1"/>
      <c r="S229" s="1"/>
      <c r="T229" s="1"/>
      <c r="U229" s="1"/>
      <c r="V229" s="1"/>
      <c r="W229" s="1"/>
      <c r="X229" s="1"/>
    </row>
    <row r="230" ht="15.75" customHeight="1">
      <c r="A230" s="68"/>
      <c r="B230" s="69"/>
      <c r="C230" s="69"/>
      <c r="D230" s="69"/>
      <c r="E230" s="69"/>
      <c r="F230" s="69"/>
      <c r="G230" s="1"/>
      <c r="H230" s="1"/>
      <c r="I230" s="1"/>
      <c r="J230" s="1"/>
      <c r="K230" s="1"/>
      <c r="L230" s="1"/>
      <c r="M230" s="1"/>
      <c r="N230" s="1"/>
      <c r="O230" s="1"/>
      <c r="P230" s="1"/>
      <c r="Q230" s="1"/>
      <c r="R230" s="1"/>
      <c r="S230" s="1"/>
      <c r="T230" s="1"/>
      <c r="U230" s="1"/>
      <c r="V230" s="1"/>
      <c r="W230" s="1"/>
      <c r="X230" s="1"/>
    </row>
    <row r="231" ht="15.75" customHeight="1">
      <c r="A231" s="68"/>
      <c r="B231" s="69"/>
      <c r="C231" s="69"/>
      <c r="D231" s="69"/>
      <c r="E231" s="69"/>
      <c r="F231" s="69"/>
      <c r="G231" s="1"/>
      <c r="H231" s="1"/>
      <c r="I231" s="1"/>
      <c r="J231" s="1"/>
      <c r="K231" s="1"/>
      <c r="L231" s="1"/>
      <c r="M231" s="1"/>
      <c r="N231" s="1"/>
      <c r="O231" s="1"/>
      <c r="P231" s="1"/>
      <c r="Q231" s="1"/>
      <c r="R231" s="1"/>
      <c r="S231" s="1"/>
      <c r="T231" s="1"/>
      <c r="U231" s="1"/>
      <c r="V231" s="1"/>
      <c r="W231" s="1"/>
      <c r="X231" s="1"/>
    </row>
    <row r="232" ht="15.75" customHeight="1">
      <c r="A232" s="68"/>
      <c r="B232" s="69"/>
      <c r="C232" s="69"/>
      <c r="D232" s="69"/>
      <c r="E232" s="69"/>
      <c r="F232" s="69"/>
      <c r="G232" s="1"/>
      <c r="H232" s="1"/>
      <c r="I232" s="1"/>
      <c r="J232" s="1"/>
      <c r="K232" s="1"/>
      <c r="L232" s="1"/>
      <c r="M232" s="1"/>
      <c r="N232" s="1"/>
      <c r="O232" s="1"/>
      <c r="P232" s="1"/>
      <c r="Q232" s="1"/>
      <c r="R232" s="1"/>
      <c r="S232" s="1"/>
      <c r="T232" s="1"/>
      <c r="U232" s="1"/>
      <c r="V232" s="1"/>
      <c r="W232" s="1"/>
      <c r="X232" s="1"/>
    </row>
    <row r="233" ht="15.75" customHeight="1">
      <c r="A233" s="68"/>
      <c r="B233" s="69"/>
      <c r="C233" s="69"/>
      <c r="D233" s="69"/>
      <c r="E233" s="69"/>
      <c r="F233" s="69"/>
      <c r="G233" s="1"/>
      <c r="H233" s="1"/>
      <c r="I233" s="1"/>
      <c r="J233" s="1"/>
      <c r="K233" s="1"/>
      <c r="L233" s="1"/>
      <c r="M233" s="1"/>
      <c r="N233" s="1"/>
      <c r="O233" s="1"/>
      <c r="P233" s="1"/>
      <c r="Q233" s="1"/>
      <c r="R233" s="1"/>
      <c r="S233" s="1"/>
      <c r="T233" s="1"/>
      <c r="U233" s="1"/>
      <c r="V233" s="1"/>
      <c r="W233" s="1"/>
      <c r="X233" s="1"/>
    </row>
    <row r="234" ht="15.75" customHeight="1">
      <c r="A234" s="68"/>
      <c r="B234" s="69"/>
      <c r="C234" s="69"/>
      <c r="D234" s="69"/>
      <c r="E234" s="69"/>
      <c r="F234" s="69"/>
      <c r="G234" s="1"/>
      <c r="H234" s="1"/>
      <c r="I234" s="1"/>
      <c r="J234" s="1"/>
      <c r="K234" s="1"/>
      <c r="L234" s="1"/>
      <c r="M234" s="1"/>
      <c r="N234" s="1"/>
      <c r="O234" s="1"/>
      <c r="P234" s="1"/>
      <c r="Q234" s="1"/>
      <c r="R234" s="1"/>
      <c r="S234" s="1"/>
      <c r="T234" s="1"/>
      <c r="U234" s="1"/>
      <c r="V234" s="1"/>
      <c r="W234" s="1"/>
      <c r="X234" s="1"/>
    </row>
    <row r="235" ht="15.75" customHeight="1">
      <c r="A235" s="68"/>
      <c r="B235" s="69"/>
      <c r="C235" s="69"/>
      <c r="D235" s="69"/>
      <c r="E235" s="69"/>
      <c r="F235" s="69"/>
      <c r="G235" s="1"/>
      <c r="H235" s="1"/>
      <c r="I235" s="1"/>
      <c r="J235" s="1"/>
      <c r="K235" s="1"/>
      <c r="L235" s="1"/>
      <c r="M235" s="1"/>
      <c r="N235" s="1"/>
      <c r="O235" s="1"/>
      <c r="P235" s="1"/>
      <c r="Q235" s="1"/>
      <c r="R235" s="1"/>
      <c r="S235" s="1"/>
      <c r="T235" s="1"/>
      <c r="U235" s="1"/>
      <c r="V235" s="1"/>
      <c r="W235" s="1"/>
      <c r="X235" s="1"/>
    </row>
    <row r="236" ht="15.75" customHeight="1">
      <c r="A236" s="68"/>
      <c r="B236" s="69"/>
      <c r="C236" s="69"/>
      <c r="D236" s="69"/>
      <c r="E236" s="69"/>
      <c r="F236" s="69"/>
      <c r="G236" s="1"/>
      <c r="H236" s="1"/>
      <c r="I236" s="1"/>
      <c r="J236" s="1"/>
      <c r="K236" s="1"/>
      <c r="L236" s="1"/>
      <c r="M236" s="1"/>
      <c r="N236" s="1"/>
      <c r="O236" s="1"/>
      <c r="P236" s="1"/>
      <c r="Q236" s="1"/>
      <c r="R236" s="1"/>
      <c r="S236" s="1"/>
      <c r="T236" s="1"/>
      <c r="U236" s="1"/>
      <c r="V236" s="1"/>
      <c r="W236" s="1"/>
      <c r="X236" s="1"/>
    </row>
    <row r="237" ht="15.75" customHeight="1">
      <c r="A237" s="68"/>
      <c r="B237" s="69"/>
      <c r="C237" s="69"/>
      <c r="D237" s="69"/>
      <c r="E237" s="69"/>
      <c r="F237" s="69"/>
      <c r="G237" s="1"/>
      <c r="H237" s="1"/>
      <c r="I237" s="1"/>
      <c r="J237" s="1"/>
      <c r="K237" s="1"/>
      <c r="L237" s="1"/>
      <c r="M237" s="1"/>
      <c r="N237" s="1"/>
      <c r="O237" s="1"/>
      <c r="P237" s="1"/>
      <c r="Q237" s="1"/>
      <c r="R237" s="1"/>
      <c r="S237" s="1"/>
      <c r="T237" s="1"/>
      <c r="U237" s="1"/>
      <c r="V237" s="1"/>
      <c r="W237" s="1"/>
      <c r="X237" s="1"/>
    </row>
    <row r="238" ht="15.75" customHeight="1">
      <c r="A238" s="68"/>
      <c r="B238" s="69"/>
      <c r="C238" s="69"/>
      <c r="D238" s="69"/>
      <c r="E238" s="69"/>
      <c r="F238" s="69"/>
      <c r="G238" s="1"/>
      <c r="H238" s="1"/>
      <c r="I238" s="1"/>
      <c r="J238" s="1"/>
      <c r="K238" s="1"/>
      <c r="L238" s="1"/>
      <c r="M238" s="1"/>
      <c r="N238" s="1"/>
      <c r="O238" s="1"/>
      <c r="P238" s="1"/>
      <c r="Q238" s="1"/>
      <c r="R238" s="1"/>
      <c r="S238" s="1"/>
      <c r="T238" s="1"/>
      <c r="U238" s="1"/>
      <c r="V238" s="1"/>
      <c r="W238" s="1"/>
      <c r="X238" s="1"/>
    </row>
    <row r="239" ht="15.75" customHeight="1">
      <c r="A239" s="68"/>
      <c r="B239" s="69"/>
      <c r="C239" s="69"/>
      <c r="D239" s="69"/>
      <c r="E239" s="69"/>
      <c r="F239" s="69"/>
      <c r="G239" s="1"/>
      <c r="H239" s="1"/>
      <c r="I239" s="1"/>
      <c r="J239" s="1"/>
      <c r="K239" s="1"/>
      <c r="L239" s="1"/>
      <c r="M239" s="1"/>
      <c r="N239" s="1"/>
      <c r="O239" s="1"/>
      <c r="P239" s="1"/>
      <c r="Q239" s="1"/>
      <c r="R239" s="1"/>
      <c r="S239" s="1"/>
      <c r="T239" s="1"/>
      <c r="U239" s="1"/>
      <c r="V239" s="1"/>
      <c r="W239" s="1"/>
      <c r="X239" s="1"/>
    </row>
    <row r="240" ht="15.75" customHeight="1">
      <c r="A240" s="68"/>
      <c r="B240" s="69"/>
      <c r="C240" s="69"/>
      <c r="D240" s="69"/>
      <c r="E240" s="69"/>
      <c r="F240" s="69"/>
      <c r="G240" s="1"/>
      <c r="H240" s="1"/>
      <c r="I240" s="1"/>
      <c r="J240" s="1"/>
      <c r="K240" s="1"/>
      <c r="L240" s="1"/>
      <c r="M240" s="1"/>
      <c r="N240" s="1"/>
      <c r="O240" s="1"/>
      <c r="P240" s="1"/>
      <c r="Q240" s="1"/>
      <c r="R240" s="1"/>
      <c r="S240" s="1"/>
      <c r="T240" s="1"/>
      <c r="U240" s="1"/>
      <c r="V240" s="1"/>
      <c r="W240" s="1"/>
      <c r="X240" s="1"/>
    </row>
    <row r="241" ht="15.75" customHeight="1">
      <c r="A241" s="68"/>
      <c r="B241" s="69"/>
      <c r="C241" s="69"/>
      <c r="D241" s="69"/>
      <c r="E241" s="69"/>
      <c r="F241" s="69"/>
      <c r="G241" s="1"/>
      <c r="H241" s="1"/>
      <c r="I241" s="1"/>
      <c r="J241" s="1"/>
      <c r="K241" s="1"/>
      <c r="L241" s="1"/>
      <c r="M241" s="1"/>
      <c r="N241" s="1"/>
      <c r="O241" s="1"/>
      <c r="P241" s="1"/>
      <c r="Q241" s="1"/>
      <c r="R241" s="1"/>
      <c r="S241" s="1"/>
      <c r="T241" s="1"/>
      <c r="U241" s="1"/>
      <c r="V241" s="1"/>
      <c r="W241" s="1"/>
      <c r="X241" s="1"/>
    </row>
    <row r="242" ht="15.75" customHeight="1">
      <c r="A242" s="68"/>
      <c r="B242" s="69"/>
      <c r="C242" s="69"/>
      <c r="D242" s="69"/>
      <c r="E242" s="69"/>
      <c r="F242" s="69"/>
      <c r="G242" s="1"/>
      <c r="H242" s="1"/>
      <c r="I242" s="1"/>
      <c r="J242" s="1"/>
      <c r="K242" s="1"/>
      <c r="L242" s="1"/>
      <c r="M242" s="1"/>
      <c r="N242" s="1"/>
      <c r="O242" s="1"/>
      <c r="P242" s="1"/>
      <c r="Q242" s="1"/>
      <c r="R242" s="1"/>
      <c r="S242" s="1"/>
      <c r="T242" s="1"/>
      <c r="U242" s="1"/>
      <c r="V242" s="1"/>
      <c r="W242" s="1"/>
      <c r="X242" s="1"/>
    </row>
    <row r="243" ht="15.75" customHeight="1">
      <c r="A243" s="68"/>
      <c r="B243" s="69"/>
      <c r="C243" s="69"/>
      <c r="D243" s="69"/>
      <c r="E243" s="69"/>
      <c r="F243" s="69"/>
      <c r="G243" s="1"/>
      <c r="H243" s="1"/>
      <c r="I243" s="1"/>
      <c r="J243" s="1"/>
      <c r="K243" s="1"/>
      <c r="L243" s="1"/>
      <c r="M243" s="1"/>
      <c r="N243" s="1"/>
      <c r="O243" s="1"/>
      <c r="P243" s="1"/>
      <c r="Q243" s="1"/>
      <c r="R243" s="1"/>
      <c r="S243" s="1"/>
      <c r="T243" s="1"/>
      <c r="U243" s="1"/>
      <c r="V243" s="1"/>
      <c r="W243" s="1"/>
      <c r="X243" s="1"/>
    </row>
    <row r="244" ht="15.75" customHeight="1">
      <c r="A244" s="68"/>
      <c r="B244" s="69"/>
      <c r="C244" s="69"/>
      <c r="D244" s="69"/>
      <c r="E244" s="69"/>
      <c r="F244" s="69"/>
      <c r="G244" s="1"/>
      <c r="H244" s="1"/>
      <c r="I244" s="1"/>
      <c r="J244" s="1"/>
      <c r="K244" s="1"/>
      <c r="L244" s="1"/>
      <c r="M244" s="1"/>
      <c r="N244" s="1"/>
      <c r="O244" s="1"/>
      <c r="P244" s="1"/>
      <c r="Q244" s="1"/>
      <c r="R244" s="1"/>
      <c r="S244" s="1"/>
      <c r="T244" s="1"/>
      <c r="U244" s="1"/>
      <c r="V244" s="1"/>
      <c r="W244" s="1"/>
      <c r="X244" s="1"/>
    </row>
    <row r="245" ht="15.75" customHeight="1">
      <c r="A245" s="68"/>
      <c r="B245" s="69"/>
      <c r="C245" s="69"/>
      <c r="D245" s="69"/>
      <c r="E245" s="69"/>
      <c r="F245" s="69"/>
      <c r="G245" s="1"/>
      <c r="H245" s="1"/>
      <c r="I245" s="1"/>
      <c r="J245" s="1"/>
      <c r="K245" s="1"/>
      <c r="L245" s="1"/>
      <c r="M245" s="1"/>
      <c r="N245" s="1"/>
      <c r="O245" s="1"/>
      <c r="P245" s="1"/>
      <c r="Q245" s="1"/>
      <c r="R245" s="1"/>
      <c r="S245" s="1"/>
      <c r="T245" s="1"/>
      <c r="U245" s="1"/>
      <c r="V245" s="1"/>
      <c r="W245" s="1"/>
      <c r="X245" s="1"/>
    </row>
    <row r="246" ht="15.75" customHeight="1">
      <c r="A246" s="68"/>
      <c r="B246" s="69"/>
      <c r="C246" s="69"/>
      <c r="D246" s="69"/>
      <c r="E246" s="69"/>
      <c r="F246" s="69"/>
      <c r="G246" s="1"/>
      <c r="H246" s="1"/>
      <c r="I246" s="1"/>
      <c r="J246" s="1"/>
      <c r="K246" s="1"/>
      <c r="L246" s="1"/>
      <c r="M246" s="1"/>
      <c r="N246" s="1"/>
      <c r="O246" s="1"/>
      <c r="P246" s="1"/>
      <c r="Q246" s="1"/>
      <c r="R246" s="1"/>
      <c r="S246" s="1"/>
      <c r="T246" s="1"/>
      <c r="U246" s="1"/>
      <c r="V246" s="1"/>
      <c r="W246" s="1"/>
      <c r="X246" s="1"/>
    </row>
    <row r="247" ht="15.75" customHeight="1">
      <c r="A247" s="68"/>
      <c r="B247" s="69"/>
      <c r="C247" s="69"/>
      <c r="D247" s="69"/>
      <c r="E247" s="69"/>
      <c r="F247" s="69"/>
      <c r="G247" s="1"/>
      <c r="H247" s="1"/>
      <c r="I247" s="1"/>
      <c r="J247" s="1"/>
      <c r="K247" s="1"/>
      <c r="L247" s="1"/>
      <c r="M247" s="1"/>
      <c r="N247" s="1"/>
      <c r="O247" s="1"/>
      <c r="P247" s="1"/>
      <c r="Q247" s="1"/>
      <c r="R247" s="1"/>
      <c r="S247" s="1"/>
      <c r="T247" s="1"/>
      <c r="U247" s="1"/>
      <c r="V247" s="1"/>
      <c r="W247" s="1"/>
      <c r="X247" s="1"/>
    </row>
    <row r="248" ht="15.75" customHeight="1">
      <c r="A248" s="68"/>
      <c r="B248" s="69"/>
      <c r="C248" s="69"/>
      <c r="D248" s="69"/>
      <c r="E248" s="69"/>
      <c r="F248" s="69"/>
      <c r="G248" s="1"/>
      <c r="H248" s="1"/>
      <c r="I248" s="1"/>
      <c r="J248" s="1"/>
      <c r="K248" s="1"/>
      <c r="L248" s="1"/>
      <c r="M248" s="1"/>
      <c r="N248" s="1"/>
      <c r="O248" s="1"/>
      <c r="P248" s="1"/>
      <c r="Q248" s="1"/>
      <c r="R248" s="1"/>
      <c r="S248" s="1"/>
      <c r="T248" s="1"/>
      <c r="U248" s="1"/>
      <c r="V248" s="1"/>
      <c r="W248" s="1"/>
      <c r="X248" s="1"/>
    </row>
    <row r="249" ht="15.75" customHeight="1">
      <c r="A249" s="68"/>
      <c r="B249" s="69"/>
      <c r="C249" s="69"/>
      <c r="D249" s="69"/>
      <c r="E249" s="69"/>
      <c r="F249" s="69"/>
      <c r="G249" s="1"/>
      <c r="H249" s="1"/>
      <c r="I249" s="1"/>
      <c r="J249" s="1"/>
      <c r="K249" s="1"/>
      <c r="L249" s="1"/>
      <c r="M249" s="1"/>
      <c r="N249" s="1"/>
      <c r="O249" s="1"/>
      <c r="P249" s="1"/>
      <c r="Q249" s="1"/>
      <c r="R249" s="1"/>
      <c r="S249" s="1"/>
      <c r="T249" s="1"/>
      <c r="U249" s="1"/>
      <c r="V249" s="1"/>
      <c r="W249" s="1"/>
      <c r="X249" s="1"/>
    </row>
    <row r="250" ht="15.75" customHeight="1">
      <c r="A250" s="68"/>
      <c r="B250" s="69"/>
      <c r="C250" s="69"/>
      <c r="D250" s="69"/>
      <c r="E250" s="69"/>
      <c r="F250" s="69"/>
      <c r="G250" s="1"/>
      <c r="H250" s="1"/>
      <c r="I250" s="1"/>
      <c r="J250" s="1"/>
      <c r="K250" s="1"/>
      <c r="L250" s="1"/>
      <c r="M250" s="1"/>
      <c r="N250" s="1"/>
      <c r="O250" s="1"/>
      <c r="P250" s="1"/>
      <c r="Q250" s="1"/>
      <c r="R250" s="1"/>
      <c r="S250" s="1"/>
      <c r="T250" s="1"/>
      <c r="U250" s="1"/>
      <c r="V250" s="1"/>
      <c r="W250" s="1"/>
      <c r="X250" s="1"/>
    </row>
    <row r="251" ht="15.75" customHeight="1">
      <c r="A251" s="68"/>
      <c r="B251" s="69"/>
      <c r="C251" s="69"/>
      <c r="D251" s="69"/>
      <c r="E251" s="69"/>
      <c r="F251" s="69"/>
      <c r="G251" s="1"/>
      <c r="H251" s="1"/>
      <c r="I251" s="1"/>
      <c r="J251" s="1"/>
      <c r="K251" s="1"/>
      <c r="L251" s="1"/>
      <c r="M251" s="1"/>
      <c r="N251" s="1"/>
      <c r="O251" s="1"/>
      <c r="P251" s="1"/>
      <c r="Q251" s="1"/>
      <c r="R251" s="1"/>
      <c r="S251" s="1"/>
      <c r="T251" s="1"/>
      <c r="U251" s="1"/>
      <c r="V251" s="1"/>
      <c r="W251" s="1"/>
      <c r="X251" s="1"/>
    </row>
    <row r="252" ht="15.75" customHeight="1">
      <c r="A252" s="68"/>
      <c r="B252" s="69"/>
      <c r="C252" s="69"/>
      <c r="D252" s="69"/>
      <c r="E252" s="69"/>
      <c r="F252" s="69"/>
      <c r="G252" s="1"/>
      <c r="H252" s="1"/>
      <c r="I252" s="1"/>
      <c r="J252" s="1"/>
      <c r="K252" s="1"/>
      <c r="L252" s="1"/>
      <c r="M252" s="1"/>
      <c r="N252" s="1"/>
      <c r="O252" s="1"/>
      <c r="P252" s="1"/>
      <c r="Q252" s="1"/>
      <c r="R252" s="1"/>
      <c r="S252" s="1"/>
      <c r="T252" s="1"/>
      <c r="U252" s="1"/>
      <c r="V252" s="1"/>
      <c r="W252" s="1"/>
      <c r="X252" s="1"/>
    </row>
    <row r="253" ht="15.75" customHeight="1">
      <c r="A253" s="68"/>
      <c r="B253" s="69"/>
      <c r="C253" s="69"/>
      <c r="D253" s="69"/>
      <c r="E253" s="69"/>
      <c r="F253" s="69"/>
      <c r="G253" s="1"/>
      <c r="H253" s="1"/>
      <c r="I253" s="1"/>
      <c r="J253" s="1"/>
      <c r="K253" s="1"/>
      <c r="L253" s="1"/>
      <c r="M253" s="1"/>
      <c r="N253" s="1"/>
      <c r="O253" s="1"/>
      <c r="P253" s="1"/>
      <c r="Q253" s="1"/>
      <c r="R253" s="1"/>
      <c r="S253" s="1"/>
      <c r="T253" s="1"/>
      <c r="U253" s="1"/>
      <c r="V253" s="1"/>
      <c r="W253" s="1"/>
      <c r="X253" s="1"/>
    </row>
    <row r="254" ht="15.75" customHeight="1">
      <c r="A254" s="68"/>
      <c r="B254" s="69"/>
      <c r="C254" s="69"/>
      <c r="D254" s="69"/>
      <c r="E254" s="69"/>
      <c r="F254" s="69"/>
      <c r="G254" s="1"/>
      <c r="H254" s="1"/>
      <c r="I254" s="1"/>
      <c r="J254" s="1"/>
      <c r="K254" s="1"/>
      <c r="L254" s="1"/>
      <c r="M254" s="1"/>
      <c r="N254" s="1"/>
      <c r="O254" s="1"/>
      <c r="P254" s="1"/>
      <c r="Q254" s="1"/>
      <c r="R254" s="1"/>
      <c r="S254" s="1"/>
      <c r="T254" s="1"/>
      <c r="U254" s="1"/>
      <c r="V254" s="1"/>
      <c r="W254" s="1"/>
      <c r="X254" s="1"/>
    </row>
    <row r="255" ht="15.75" customHeight="1">
      <c r="A255" s="68"/>
      <c r="B255" s="69"/>
      <c r="C255" s="69"/>
      <c r="D255" s="69"/>
      <c r="E255" s="69"/>
      <c r="F255" s="69"/>
      <c r="G255" s="1"/>
      <c r="H255" s="1"/>
      <c r="I255" s="1"/>
      <c r="J255" s="1"/>
      <c r="K255" s="1"/>
      <c r="L255" s="1"/>
      <c r="M255" s="1"/>
      <c r="N255" s="1"/>
      <c r="O255" s="1"/>
      <c r="P255" s="1"/>
      <c r="Q255" s="1"/>
      <c r="R255" s="1"/>
      <c r="S255" s="1"/>
      <c r="T255" s="1"/>
      <c r="U255" s="1"/>
      <c r="V255" s="1"/>
      <c r="W255" s="1"/>
      <c r="X255" s="1"/>
    </row>
    <row r="256" ht="15.75" customHeight="1">
      <c r="A256" s="68"/>
      <c r="B256" s="69"/>
      <c r="C256" s="69"/>
      <c r="D256" s="69"/>
      <c r="E256" s="69"/>
      <c r="F256" s="69"/>
      <c r="G256" s="1"/>
      <c r="H256" s="1"/>
      <c r="I256" s="1"/>
      <c r="J256" s="1"/>
      <c r="K256" s="1"/>
      <c r="L256" s="1"/>
      <c r="M256" s="1"/>
      <c r="N256" s="1"/>
      <c r="O256" s="1"/>
      <c r="P256" s="1"/>
      <c r="Q256" s="1"/>
      <c r="R256" s="1"/>
      <c r="S256" s="1"/>
      <c r="T256" s="1"/>
      <c r="U256" s="1"/>
      <c r="V256" s="1"/>
      <c r="W256" s="1"/>
      <c r="X256" s="1"/>
    </row>
    <row r="257" ht="15.75" customHeight="1">
      <c r="A257" s="68"/>
      <c r="B257" s="69"/>
      <c r="C257" s="69"/>
      <c r="D257" s="69"/>
      <c r="E257" s="69"/>
      <c r="F257" s="69"/>
      <c r="G257" s="1"/>
      <c r="H257" s="1"/>
      <c r="I257" s="1"/>
      <c r="J257" s="1"/>
      <c r="K257" s="1"/>
      <c r="L257" s="1"/>
      <c r="M257" s="1"/>
      <c r="N257" s="1"/>
      <c r="O257" s="1"/>
      <c r="P257" s="1"/>
      <c r="Q257" s="1"/>
      <c r="R257" s="1"/>
      <c r="S257" s="1"/>
      <c r="T257" s="1"/>
      <c r="U257" s="1"/>
      <c r="V257" s="1"/>
      <c r="W257" s="1"/>
      <c r="X257" s="1"/>
    </row>
    <row r="258" ht="15.75" customHeight="1">
      <c r="A258" s="68"/>
      <c r="B258" s="69"/>
      <c r="C258" s="69"/>
      <c r="D258" s="69"/>
      <c r="E258" s="69"/>
      <c r="F258" s="69"/>
      <c r="G258" s="1"/>
      <c r="H258" s="1"/>
      <c r="I258" s="1"/>
      <c r="J258" s="1"/>
      <c r="K258" s="1"/>
      <c r="L258" s="1"/>
      <c r="M258" s="1"/>
      <c r="N258" s="1"/>
      <c r="O258" s="1"/>
      <c r="P258" s="1"/>
      <c r="Q258" s="1"/>
      <c r="R258" s="1"/>
      <c r="S258" s="1"/>
      <c r="T258" s="1"/>
      <c r="U258" s="1"/>
      <c r="V258" s="1"/>
      <c r="W258" s="1"/>
      <c r="X258" s="1"/>
    </row>
    <row r="259" ht="15.75" customHeight="1">
      <c r="A259" s="68"/>
      <c r="B259" s="69"/>
      <c r="C259" s="69"/>
      <c r="D259" s="69"/>
      <c r="E259" s="69"/>
      <c r="F259" s="69"/>
      <c r="G259" s="1"/>
      <c r="H259" s="1"/>
      <c r="I259" s="1"/>
      <c r="J259" s="1"/>
      <c r="K259" s="1"/>
      <c r="L259" s="1"/>
      <c r="M259" s="1"/>
      <c r="N259" s="1"/>
      <c r="O259" s="1"/>
      <c r="P259" s="1"/>
      <c r="Q259" s="1"/>
      <c r="R259" s="1"/>
      <c r="S259" s="1"/>
      <c r="T259" s="1"/>
      <c r="U259" s="1"/>
      <c r="V259" s="1"/>
      <c r="W259" s="1"/>
      <c r="X259" s="1"/>
    </row>
    <row r="260" ht="15.75" customHeight="1">
      <c r="A260" s="68"/>
      <c r="B260" s="69"/>
      <c r="C260" s="69"/>
      <c r="D260" s="69"/>
      <c r="E260" s="69"/>
      <c r="F260" s="69"/>
      <c r="G260" s="1"/>
      <c r="H260" s="1"/>
      <c r="I260" s="1"/>
      <c r="J260" s="1"/>
      <c r="K260" s="1"/>
      <c r="L260" s="1"/>
      <c r="M260" s="1"/>
      <c r="N260" s="1"/>
      <c r="O260" s="1"/>
      <c r="P260" s="1"/>
      <c r="Q260" s="1"/>
      <c r="R260" s="1"/>
      <c r="S260" s="1"/>
      <c r="T260" s="1"/>
      <c r="U260" s="1"/>
      <c r="V260" s="1"/>
      <c r="W260" s="1"/>
      <c r="X260" s="1"/>
    </row>
    <row r="261" ht="15.75" customHeight="1">
      <c r="A261" s="68"/>
      <c r="B261" s="69"/>
      <c r="C261" s="69"/>
      <c r="D261" s="69"/>
      <c r="E261" s="69"/>
      <c r="F261" s="69"/>
      <c r="G261" s="1"/>
      <c r="H261" s="1"/>
      <c r="I261" s="1"/>
      <c r="J261" s="1"/>
      <c r="K261" s="1"/>
      <c r="L261" s="1"/>
      <c r="M261" s="1"/>
      <c r="N261" s="1"/>
      <c r="O261" s="1"/>
      <c r="P261" s="1"/>
      <c r="Q261" s="1"/>
      <c r="R261" s="1"/>
      <c r="S261" s="1"/>
      <c r="T261" s="1"/>
      <c r="U261" s="1"/>
      <c r="V261" s="1"/>
      <c r="W261" s="1"/>
      <c r="X261" s="1"/>
    </row>
    <row r="262" ht="15.75" customHeight="1">
      <c r="A262" s="68"/>
      <c r="B262" s="69"/>
      <c r="C262" s="69"/>
      <c r="D262" s="69"/>
      <c r="E262" s="69"/>
      <c r="F262" s="69"/>
      <c r="G262" s="1"/>
      <c r="H262" s="1"/>
      <c r="I262" s="1"/>
      <c r="J262" s="1"/>
      <c r="K262" s="1"/>
      <c r="L262" s="1"/>
      <c r="M262" s="1"/>
      <c r="N262" s="1"/>
      <c r="O262" s="1"/>
      <c r="P262" s="1"/>
      <c r="Q262" s="1"/>
      <c r="R262" s="1"/>
      <c r="S262" s="1"/>
      <c r="T262" s="1"/>
      <c r="U262" s="1"/>
      <c r="V262" s="1"/>
      <c r="W262" s="1"/>
      <c r="X262" s="1"/>
    </row>
    <row r="263" ht="15.75" customHeight="1">
      <c r="A263" s="68"/>
      <c r="B263" s="69"/>
      <c r="C263" s="69"/>
      <c r="D263" s="69"/>
      <c r="E263" s="69"/>
      <c r="F263" s="69"/>
      <c r="G263" s="1"/>
      <c r="H263" s="1"/>
      <c r="I263" s="1"/>
      <c r="J263" s="1"/>
      <c r="K263" s="1"/>
      <c r="L263" s="1"/>
      <c r="M263" s="1"/>
      <c r="N263" s="1"/>
      <c r="O263" s="1"/>
      <c r="P263" s="1"/>
      <c r="Q263" s="1"/>
      <c r="R263" s="1"/>
      <c r="S263" s="1"/>
      <c r="T263" s="1"/>
      <c r="U263" s="1"/>
      <c r="V263" s="1"/>
      <c r="W263" s="1"/>
      <c r="X263" s="1"/>
    </row>
    <row r="264" ht="15.75" customHeight="1">
      <c r="A264" s="68"/>
      <c r="B264" s="69"/>
      <c r="C264" s="69"/>
      <c r="D264" s="69"/>
      <c r="E264" s="69"/>
      <c r="F264" s="69"/>
      <c r="G264" s="1"/>
      <c r="H264" s="1"/>
      <c r="I264" s="1"/>
      <c r="J264" s="1"/>
      <c r="K264" s="1"/>
      <c r="L264" s="1"/>
      <c r="M264" s="1"/>
      <c r="N264" s="1"/>
      <c r="O264" s="1"/>
      <c r="P264" s="1"/>
      <c r="Q264" s="1"/>
      <c r="R264" s="1"/>
      <c r="S264" s="1"/>
      <c r="T264" s="1"/>
      <c r="U264" s="1"/>
      <c r="V264" s="1"/>
      <c r="W264" s="1"/>
      <c r="X264" s="1"/>
    </row>
    <row r="265" ht="15.75" customHeight="1">
      <c r="A265" s="68"/>
      <c r="B265" s="69"/>
      <c r="C265" s="69"/>
      <c r="D265" s="69"/>
      <c r="E265" s="69"/>
      <c r="F265" s="69"/>
      <c r="G265" s="1"/>
      <c r="H265" s="1"/>
      <c r="I265" s="1"/>
      <c r="J265" s="1"/>
      <c r="K265" s="1"/>
      <c r="L265" s="1"/>
      <c r="M265" s="1"/>
      <c r="N265" s="1"/>
      <c r="O265" s="1"/>
      <c r="P265" s="1"/>
      <c r="Q265" s="1"/>
      <c r="R265" s="1"/>
      <c r="S265" s="1"/>
      <c r="T265" s="1"/>
      <c r="U265" s="1"/>
      <c r="V265" s="1"/>
      <c r="W265" s="1"/>
      <c r="X265" s="1"/>
    </row>
    <row r="266" ht="15.75" customHeight="1">
      <c r="A266" s="68"/>
      <c r="B266" s="69"/>
      <c r="C266" s="69"/>
      <c r="D266" s="69"/>
      <c r="E266" s="69"/>
      <c r="F266" s="69"/>
      <c r="G266" s="1"/>
      <c r="H266" s="1"/>
      <c r="I266" s="1"/>
      <c r="J266" s="1"/>
      <c r="K266" s="1"/>
      <c r="L266" s="1"/>
      <c r="M266" s="1"/>
      <c r="N266" s="1"/>
      <c r="O266" s="1"/>
      <c r="P266" s="1"/>
      <c r="Q266" s="1"/>
      <c r="R266" s="1"/>
      <c r="S266" s="1"/>
      <c r="T266" s="1"/>
      <c r="U266" s="1"/>
      <c r="V266" s="1"/>
      <c r="W266" s="1"/>
      <c r="X266" s="1"/>
    </row>
    <row r="267" ht="15.75" customHeight="1">
      <c r="A267" s="68"/>
      <c r="B267" s="69"/>
      <c r="C267" s="69"/>
      <c r="D267" s="69"/>
      <c r="E267" s="69"/>
      <c r="F267" s="69"/>
      <c r="G267" s="1"/>
      <c r="H267" s="1"/>
      <c r="I267" s="1"/>
      <c r="J267" s="1"/>
      <c r="K267" s="1"/>
      <c r="L267" s="1"/>
      <c r="M267" s="1"/>
      <c r="N267" s="1"/>
      <c r="O267" s="1"/>
      <c r="P267" s="1"/>
      <c r="Q267" s="1"/>
      <c r="R267" s="1"/>
      <c r="S267" s="1"/>
      <c r="T267" s="1"/>
      <c r="U267" s="1"/>
      <c r="V267" s="1"/>
      <c r="W267" s="1"/>
      <c r="X267" s="1"/>
    </row>
    <row r="268" ht="15.75" customHeight="1">
      <c r="A268" s="68"/>
      <c r="B268" s="69"/>
      <c r="C268" s="69"/>
      <c r="D268" s="69"/>
      <c r="E268" s="69"/>
      <c r="F268" s="69"/>
      <c r="G268" s="1"/>
      <c r="H268" s="1"/>
      <c r="I268" s="1"/>
      <c r="J268" s="1"/>
      <c r="K268" s="1"/>
      <c r="L268" s="1"/>
      <c r="M268" s="1"/>
      <c r="N268" s="1"/>
      <c r="O268" s="1"/>
      <c r="P268" s="1"/>
      <c r="Q268" s="1"/>
      <c r="R268" s="1"/>
      <c r="S268" s="1"/>
      <c r="T268" s="1"/>
      <c r="U268" s="1"/>
      <c r="V268" s="1"/>
      <c r="W268" s="1"/>
      <c r="X268" s="1"/>
    </row>
    <row r="269" ht="15.75" customHeight="1">
      <c r="A269" s="68"/>
      <c r="B269" s="69"/>
      <c r="C269" s="69"/>
      <c r="D269" s="69"/>
      <c r="E269" s="69"/>
      <c r="F269" s="69"/>
      <c r="G269" s="1"/>
      <c r="H269" s="1"/>
      <c r="I269" s="1"/>
      <c r="J269" s="1"/>
      <c r="K269" s="1"/>
      <c r="L269" s="1"/>
      <c r="M269" s="1"/>
      <c r="N269" s="1"/>
      <c r="O269" s="1"/>
      <c r="P269" s="1"/>
      <c r="Q269" s="1"/>
      <c r="R269" s="1"/>
      <c r="S269" s="1"/>
      <c r="T269" s="1"/>
      <c r="U269" s="1"/>
      <c r="V269" s="1"/>
      <c r="W269" s="1"/>
      <c r="X269" s="1"/>
    </row>
    <row r="270" ht="15.75" customHeight="1">
      <c r="A270" s="68"/>
      <c r="B270" s="69"/>
      <c r="C270" s="69"/>
      <c r="D270" s="69"/>
      <c r="E270" s="69"/>
      <c r="F270" s="69"/>
      <c r="G270" s="1"/>
      <c r="H270" s="1"/>
      <c r="I270" s="1"/>
      <c r="J270" s="1"/>
      <c r="K270" s="1"/>
      <c r="L270" s="1"/>
      <c r="M270" s="1"/>
      <c r="N270" s="1"/>
      <c r="O270" s="1"/>
      <c r="P270" s="1"/>
      <c r="Q270" s="1"/>
      <c r="R270" s="1"/>
      <c r="S270" s="1"/>
      <c r="T270" s="1"/>
      <c r="U270" s="1"/>
      <c r="V270" s="1"/>
      <c r="W270" s="1"/>
      <c r="X270" s="1"/>
    </row>
    <row r="271" ht="15.75" customHeight="1">
      <c r="A271" s="68"/>
      <c r="B271" s="69"/>
      <c r="C271" s="69"/>
      <c r="D271" s="69"/>
      <c r="E271" s="69"/>
      <c r="F271" s="69"/>
      <c r="G271" s="1"/>
      <c r="H271" s="1"/>
      <c r="I271" s="1"/>
      <c r="J271" s="1"/>
      <c r="K271" s="1"/>
      <c r="L271" s="1"/>
      <c r="M271" s="1"/>
      <c r="N271" s="1"/>
      <c r="O271" s="1"/>
      <c r="P271" s="1"/>
      <c r="Q271" s="1"/>
      <c r="R271" s="1"/>
      <c r="S271" s="1"/>
      <c r="T271" s="1"/>
      <c r="U271" s="1"/>
      <c r="V271" s="1"/>
      <c r="W271" s="1"/>
      <c r="X271" s="1"/>
    </row>
    <row r="272" ht="15.75" customHeight="1">
      <c r="A272" s="68"/>
      <c r="B272" s="69"/>
      <c r="C272" s="69"/>
      <c r="D272" s="69"/>
      <c r="E272" s="69"/>
      <c r="F272" s="69"/>
      <c r="G272" s="1"/>
      <c r="H272" s="1"/>
      <c r="I272" s="1"/>
      <c r="J272" s="1"/>
      <c r="K272" s="1"/>
      <c r="L272" s="1"/>
      <c r="M272" s="1"/>
      <c r="N272" s="1"/>
      <c r="O272" s="1"/>
      <c r="P272" s="1"/>
      <c r="Q272" s="1"/>
      <c r="R272" s="1"/>
      <c r="S272" s="1"/>
      <c r="T272" s="1"/>
      <c r="U272" s="1"/>
      <c r="V272" s="1"/>
      <c r="W272" s="1"/>
      <c r="X272" s="1"/>
    </row>
    <row r="273" ht="15.75" customHeight="1">
      <c r="A273" s="68"/>
      <c r="B273" s="69"/>
      <c r="C273" s="69"/>
      <c r="D273" s="69"/>
      <c r="E273" s="69"/>
      <c r="F273" s="69"/>
      <c r="G273" s="1"/>
      <c r="H273" s="1"/>
      <c r="I273" s="1"/>
      <c r="J273" s="1"/>
      <c r="K273" s="1"/>
      <c r="L273" s="1"/>
      <c r="M273" s="1"/>
      <c r="N273" s="1"/>
      <c r="O273" s="1"/>
      <c r="P273" s="1"/>
      <c r="Q273" s="1"/>
      <c r="R273" s="1"/>
      <c r="S273" s="1"/>
      <c r="T273" s="1"/>
      <c r="U273" s="1"/>
      <c r="V273" s="1"/>
      <c r="W273" s="1"/>
      <c r="X273" s="1"/>
    </row>
    <row r="274" ht="15.75" customHeight="1">
      <c r="A274" s="68"/>
      <c r="B274" s="69"/>
      <c r="C274" s="69"/>
      <c r="D274" s="69"/>
      <c r="E274" s="69"/>
      <c r="F274" s="69"/>
      <c r="G274" s="1"/>
      <c r="H274" s="1"/>
      <c r="I274" s="1"/>
      <c r="J274" s="1"/>
      <c r="K274" s="1"/>
      <c r="L274" s="1"/>
      <c r="M274" s="1"/>
      <c r="N274" s="1"/>
      <c r="O274" s="1"/>
      <c r="P274" s="1"/>
      <c r="Q274" s="1"/>
      <c r="R274" s="1"/>
      <c r="S274" s="1"/>
      <c r="T274" s="1"/>
      <c r="U274" s="1"/>
      <c r="V274" s="1"/>
      <c r="W274" s="1"/>
      <c r="X274" s="1"/>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74:T74"/>
  </mergeCells>
  <hyperlinks>
    <hyperlink r:id="rId1" ref="I12"/>
    <hyperlink r:id="rId2" ref="H13"/>
    <hyperlink r:id="rId3" ref="J13"/>
    <hyperlink r:id="rId4" ref="H14"/>
    <hyperlink r:id="rId5" ref="I14"/>
    <hyperlink r:id="rId6" ref="J14"/>
    <hyperlink r:id="rId7" ref="I15"/>
    <hyperlink r:id="rId8" ref="I16"/>
    <hyperlink r:id="rId9" ref="J16"/>
    <hyperlink r:id="rId10" ref="I17"/>
    <hyperlink r:id="rId11" ref="I19"/>
    <hyperlink r:id="rId12" ref="I20"/>
    <hyperlink r:id="rId13" ref="I21"/>
    <hyperlink r:id="rId14" ref="H22"/>
    <hyperlink r:id="rId15" ref="J22"/>
    <hyperlink r:id="rId16" ref="I23"/>
    <hyperlink r:id="rId17" ref="J23"/>
    <hyperlink r:id="rId18" ref="I24"/>
    <hyperlink r:id="rId19" ref="J25"/>
    <hyperlink r:id="rId20" ref="H27"/>
    <hyperlink r:id="rId21" ref="I27"/>
    <hyperlink r:id="rId22" ref="H28"/>
    <hyperlink r:id="rId23" ref="I28"/>
    <hyperlink r:id="rId24" ref="H29"/>
    <hyperlink r:id="rId25" ref="I29"/>
    <hyperlink r:id="rId26" ref="H30"/>
    <hyperlink r:id="rId27" ref="I30"/>
    <hyperlink r:id="rId28" ref="H31"/>
    <hyperlink r:id="rId29" ref="I31"/>
    <hyperlink r:id="rId30" ref="J31"/>
    <hyperlink r:id="rId31" ref="H32"/>
    <hyperlink r:id="rId32" ref="I32"/>
    <hyperlink r:id="rId33" ref="J32"/>
    <hyperlink r:id="rId34" ref="I33"/>
    <hyperlink r:id="rId35" ref="J33"/>
    <hyperlink r:id="rId36" ref="H35"/>
    <hyperlink r:id="rId37" ref="I35"/>
    <hyperlink r:id="rId38" ref="J35"/>
    <hyperlink r:id="rId39" ref="I36"/>
    <hyperlink r:id="rId40" ref="I37"/>
    <hyperlink r:id="rId41" ref="I38"/>
    <hyperlink r:id="rId42" ref="J38"/>
    <hyperlink r:id="rId43" ref="I39"/>
    <hyperlink r:id="rId44" ref="J39"/>
    <hyperlink r:id="rId45" ref="H45"/>
    <hyperlink r:id="rId46" ref="I45"/>
    <hyperlink r:id="rId47" ref="H46"/>
    <hyperlink r:id="rId48" location="page=443" ref="I46"/>
    <hyperlink r:id="rId49" ref="J46"/>
    <hyperlink r:id="rId50" ref="H47"/>
    <hyperlink r:id="rId51" ref="I47"/>
    <hyperlink r:id="rId52" ref="J47"/>
    <hyperlink r:id="rId53" ref="J48"/>
    <hyperlink r:id="rId54" ref="H50"/>
    <hyperlink r:id="rId55" ref="J50"/>
    <hyperlink r:id="rId56" ref="H51"/>
    <hyperlink r:id="rId57" ref="I51"/>
    <hyperlink r:id="rId58" ref="J51"/>
    <hyperlink r:id="rId59" ref="H52"/>
    <hyperlink r:id="rId60" ref="I52"/>
    <hyperlink r:id="rId61" ref="H53"/>
    <hyperlink r:id="rId62" ref="I53"/>
    <hyperlink r:id="rId63" ref="J53"/>
    <hyperlink r:id="rId64" ref="H54"/>
    <hyperlink r:id="rId65" ref="I54"/>
    <hyperlink r:id="rId66" ref="G55"/>
    <hyperlink r:id="rId67" ref="H55"/>
    <hyperlink r:id="rId68" ref="H56"/>
    <hyperlink r:id="rId69" ref="I56"/>
    <hyperlink r:id="rId70" ref="J56"/>
    <hyperlink r:id="rId71" ref="H57"/>
    <hyperlink r:id="rId72" ref="I57"/>
    <hyperlink r:id="rId73" ref="J57"/>
    <hyperlink r:id="rId74" ref="H58"/>
    <hyperlink r:id="rId75" ref="I58"/>
    <hyperlink r:id="rId76" ref="I59"/>
    <hyperlink r:id="rId77" ref="J59"/>
    <hyperlink r:id="rId78" ref="H60"/>
    <hyperlink r:id="rId79" ref="I60"/>
    <hyperlink r:id="rId80" ref="H61"/>
    <hyperlink r:id="rId81" ref="I61"/>
    <hyperlink r:id="rId82" ref="J61"/>
    <hyperlink r:id="rId83" ref="H62"/>
    <hyperlink r:id="rId84" ref="I62"/>
    <hyperlink r:id="rId85" ref="H63"/>
    <hyperlink r:id="rId86" ref="J63"/>
    <hyperlink r:id="rId87" ref="H64"/>
    <hyperlink r:id="rId88" ref="I64"/>
    <hyperlink r:id="rId89" ref="H66"/>
    <hyperlink r:id="rId90" ref="I66"/>
    <hyperlink r:id="rId91" ref="J66"/>
    <hyperlink r:id="rId92" ref="H68"/>
    <hyperlink r:id="rId93" ref="I68"/>
    <hyperlink r:id="rId94" ref="H69"/>
    <hyperlink r:id="rId95" ref="I69"/>
    <hyperlink r:id="rId96" ref="J70"/>
  </hyperlinks>
  <printOptions/>
  <pageMargins bottom="0.75" footer="0.0" header="0.0" left="0.7" right="0.7" top="0.75"/>
  <pageSetup orientation="landscape"/>
  <drawing r:id="rId9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21.57"/>
    <col customWidth="1" min="14" max="30" width="8.0"/>
  </cols>
  <sheetData>
    <row r="1">
      <c r="A1" s="68"/>
      <c r="B1" s="69"/>
      <c r="C1" s="69"/>
      <c r="D1" s="1"/>
      <c r="E1" s="1"/>
      <c r="F1" s="1"/>
      <c r="G1" s="1"/>
      <c r="H1" s="1"/>
      <c r="I1" s="1"/>
      <c r="J1" s="1"/>
      <c r="K1" s="1"/>
      <c r="L1" s="1"/>
    </row>
    <row r="2" ht="15.75" customHeight="1">
      <c r="A2" s="230" t="s">
        <v>7332</v>
      </c>
      <c r="B2" s="71"/>
      <c r="C2" s="71"/>
      <c r="D2" s="71"/>
      <c r="E2" s="71"/>
      <c r="F2" s="71"/>
      <c r="G2" s="71"/>
      <c r="H2" s="71"/>
      <c r="I2" s="71"/>
      <c r="J2" s="71"/>
      <c r="K2" s="71"/>
      <c r="L2" s="72"/>
      <c r="M2" s="74"/>
      <c r="N2" s="74"/>
      <c r="O2" s="74"/>
      <c r="P2" s="74"/>
      <c r="Q2" s="74"/>
      <c r="R2" s="74"/>
      <c r="S2" s="74"/>
      <c r="T2" s="74"/>
      <c r="U2" s="74"/>
      <c r="V2" s="74"/>
      <c r="W2" s="74"/>
      <c r="X2" s="74"/>
      <c r="Y2" s="74"/>
      <c r="Z2" s="74"/>
      <c r="AA2" s="74"/>
      <c r="AB2" s="74"/>
      <c r="AC2" s="74"/>
      <c r="AD2" s="74"/>
    </row>
    <row r="3">
      <c r="A3" s="287"/>
      <c r="B3" s="287"/>
      <c r="C3" s="287"/>
      <c r="D3" s="287"/>
      <c r="E3" s="287"/>
      <c r="F3" s="287"/>
      <c r="G3" s="287"/>
      <c r="H3" s="287"/>
      <c r="I3" s="287"/>
      <c r="J3" s="287"/>
      <c r="K3" s="287"/>
      <c r="L3" s="287"/>
      <c r="M3" s="74"/>
      <c r="N3" s="74"/>
      <c r="O3" s="74"/>
      <c r="P3" s="74"/>
      <c r="Q3" s="74"/>
      <c r="R3" s="74"/>
      <c r="S3" s="74"/>
      <c r="T3" s="74"/>
      <c r="U3" s="74"/>
      <c r="V3" s="74"/>
      <c r="W3" s="74"/>
      <c r="X3" s="74"/>
      <c r="Y3" s="74"/>
      <c r="Z3" s="74"/>
      <c r="AA3" s="74"/>
      <c r="AB3" s="74"/>
      <c r="AC3" s="74"/>
      <c r="AD3" s="74"/>
    </row>
    <row r="4" ht="26.25" customHeight="1">
      <c r="A4" s="75" t="s">
        <v>7333</v>
      </c>
      <c r="B4" s="71"/>
      <c r="C4" s="71"/>
      <c r="D4" s="71"/>
      <c r="E4" s="71"/>
      <c r="F4" s="71"/>
      <c r="G4" s="71"/>
      <c r="H4" s="71"/>
      <c r="I4" s="71"/>
      <c r="J4" s="71"/>
      <c r="K4" s="71"/>
      <c r="L4" s="72"/>
      <c r="M4" s="74"/>
      <c r="N4" s="74"/>
      <c r="O4" s="74"/>
      <c r="P4" s="74"/>
      <c r="Q4" s="74"/>
      <c r="R4" s="74"/>
      <c r="S4" s="74"/>
      <c r="T4" s="74"/>
      <c r="U4" s="74"/>
      <c r="V4" s="74"/>
      <c r="W4" s="74"/>
      <c r="X4" s="74"/>
      <c r="Y4" s="74"/>
      <c r="Z4" s="74"/>
      <c r="AA4" s="74"/>
      <c r="AB4" s="74"/>
      <c r="AC4" s="74"/>
      <c r="AD4" s="74"/>
    </row>
    <row r="5">
      <c r="A5" s="75" t="s">
        <v>7334</v>
      </c>
      <c r="B5" s="71"/>
      <c r="C5" s="71"/>
      <c r="D5" s="71"/>
      <c r="E5" s="71"/>
      <c r="F5" s="71"/>
      <c r="G5" s="71"/>
      <c r="H5" s="71"/>
      <c r="I5" s="71"/>
      <c r="J5" s="71"/>
      <c r="K5" s="71"/>
      <c r="L5" s="72"/>
      <c r="M5" s="74"/>
      <c r="N5" s="74"/>
      <c r="O5" s="74"/>
      <c r="P5" s="74"/>
      <c r="Q5" s="74"/>
      <c r="R5" s="74"/>
      <c r="S5" s="74"/>
      <c r="T5" s="74"/>
      <c r="U5" s="74"/>
      <c r="V5" s="74"/>
      <c r="W5" s="74"/>
      <c r="X5" s="74"/>
      <c r="Y5" s="74"/>
      <c r="Z5" s="74"/>
      <c r="AA5" s="74"/>
      <c r="AB5" s="74"/>
      <c r="AC5" s="74"/>
      <c r="AD5" s="74"/>
    </row>
    <row r="6" ht="15.75" customHeight="1">
      <c r="A6" s="75" t="s">
        <v>7335</v>
      </c>
      <c r="B6" s="71"/>
      <c r="C6" s="71"/>
      <c r="D6" s="71"/>
      <c r="E6" s="71"/>
      <c r="F6" s="71"/>
      <c r="G6" s="71"/>
      <c r="H6" s="71"/>
      <c r="I6" s="71"/>
      <c r="J6" s="71"/>
      <c r="K6" s="71"/>
      <c r="L6" s="72"/>
      <c r="M6" s="74"/>
      <c r="N6" s="74"/>
      <c r="O6" s="74"/>
      <c r="P6" s="74"/>
      <c r="Q6" s="74"/>
      <c r="R6" s="74"/>
      <c r="S6" s="74"/>
      <c r="T6" s="74"/>
      <c r="U6" s="74"/>
      <c r="V6" s="74"/>
      <c r="W6" s="74"/>
      <c r="X6" s="74"/>
      <c r="Y6" s="74"/>
      <c r="Z6" s="74"/>
      <c r="AA6" s="74"/>
      <c r="AB6" s="74"/>
      <c r="AC6" s="74"/>
      <c r="AD6" s="74"/>
    </row>
    <row r="7" ht="30.0" customHeight="1">
      <c r="A7" s="75" t="s">
        <v>7336</v>
      </c>
      <c r="B7" s="71"/>
      <c r="C7" s="71"/>
      <c r="D7" s="71"/>
      <c r="E7" s="71"/>
      <c r="F7" s="71"/>
      <c r="G7" s="71"/>
      <c r="H7" s="71"/>
      <c r="I7" s="71"/>
      <c r="J7" s="71"/>
      <c r="K7" s="71"/>
      <c r="L7" s="72"/>
      <c r="M7" s="74"/>
      <c r="N7" s="74"/>
      <c r="O7" s="74"/>
      <c r="P7" s="74"/>
      <c r="Q7" s="74"/>
      <c r="R7" s="74"/>
      <c r="S7" s="74"/>
      <c r="T7" s="74"/>
      <c r="U7" s="74"/>
      <c r="V7" s="74"/>
      <c r="W7" s="74"/>
      <c r="X7" s="74"/>
      <c r="Y7" s="74"/>
      <c r="Z7" s="74"/>
      <c r="AA7" s="74"/>
      <c r="AB7" s="74"/>
      <c r="AC7" s="74"/>
      <c r="AD7" s="74"/>
    </row>
    <row r="8" ht="80.25" customHeight="1">
      <c r="A8" s="75" t="s">
        <v>7337</v>
      </c>
      <c r="B8" s="71"/>
      <c r="C8" s="71"/>
      <c r="D8" s="71"/>
      <c r="E8" s="71"/>
      <c r="F8" s="71"/>
      <c r="G8" s="71"/>
      <c r="H8" s="71"/>
      <c r="I8" s="71"/>
      <c r="J8" s="71"/>
      <c r="K8" s="71"/>
      <c r="L8" s="72"/>
      <c r="M8" s="74"/>
      <c r="N8" s="74"/>
      <c r="O8" s="74"/>
      <c r="P8" s="74"/>
      <c r="Q8" s="74"/>
      <c r="R8" s="74"/>
      <c r="S8" s="74"/>
      <c r="T8" s="74"/>
      <c r="U8" s="74"/>
      <c r="V8" s="74"/>
      <c r="W8" s="74"/>
      <c r="X8" s="74"/>
      <c r="Y8" s="74"/>
      <c r="Z8" s="74"/>
      <c r="AA8" s="74"/>
      <c r="AB8" s="74"/>
      <c r="AC8" s="74"/>
      <c r="AD8" s="74"/>
    </row>
    <row r="9">
      <c r="A9" s="79"/>
      <c r="B9" s="80"/>
      <c r="C9" s="80"/>
      <c r="D9" s="79"/>
      <c r="E9" s="79"/>
      <c r="F9" s="79"/>
      <c r="G9" s="79"/>
      <c r="H9" s="79"/>
      <c r="I9" s="79"/>
      <c r="J9" s="79"/>
      <c r="K9" s="79"/>
      <c r="L9" s="79"/>
      <c r="M9" s="74"/>
      <c r="N9" s="74"/>
      <c r="O9" s="74"/>
      <c r="P9" s="74"/>
      <c r="Q9" s="74"/>
      <c r="R9" s="74"/>
      <c r="S9" s="74"/>
      <c r="T9" s="74"/>
      <c r="U9" s="74"/>
      <c r="V9" s="74"/>
      <c r="W9" s="74"/>
      <c r="X9" s="74"/>
      <c r="Y9" s="74"/>
      <c r="Z9" s="74"/>
      <c r="AA9" s="74"/>
      <c r="AB9" s="74"/>
      <c r="AC9" s="74"/>
      <c r="AD9" s="74"/>
    </row>
    <row r="10" ht="51.0" customHeight="1">
      <c r="A10" s="244" t="s">
        <v>7</v>
      </c>
      <c r="B10" s="244" t="s">
        <v>755</v>
      </c>
      <c r="C10" s="244" t="s">
        <v>756</v>
      </c>
      <c r="D10" s="244" t="s">
        <v>757</v>
      </c>
      <c r="E10" s="244" t="s">
        <v>758</v>
      </c>
      <c r="F10" s="83" t="s">
        <v>8</v>
      </c>
      <c r="G10" s="244" t="s">
        <v>759</v>
      </c>
      <c r="H10" s="244" t="s">
        <v>760</v>
      </c>
      <c r="I10" s="244" t="s">
        <v>761</v>
      </c>
      <c r="J10" s="244" t="s">
        <v>762</v>
      </c>
      <c r="K10" s="244" t="s">
        <v>763</v>
      </c>
      <c r="L10" s="83" t="s">
        <v>226</v>
      </c>
      <c r="M10" s="86" t="s">
        <v>227</v>
      </c>
      <c r="N10" s="74"/>
      <c r="O10" s="74"/>
      <c r="P10" s="74"/>
      <c r="Q10" s="74"/>
      <c r="R10" s="74"/>
      <c r="S10" s="74"/>
      <c r="T10" s="74"/>
      <c r="U10" s="74"/>
      <c r="V10" s="74"/>
      <c r="W10" s="74"/>
      <c r="X10" s="74"/>
      <c r="Y10" s="74"/>
      <c r="Z10" s="74"/>
      <c r="AA10" s="74"/>
      <c r="AB10" s="74"/>
      <c r="AC10" s="74"/>
      <c r="AD10" s="74"/>
    </row>
    <row r="11" ht="11.25" customHeight="1">
      <c r="A11" s="130" t="s">
        <v>7338</v>
      </c>
      <c r="B11" s="135" t="s">
        <v>7339</v>
      </c>
      <c r="C11" s="97" t="s">
        <v>7340</v>
      </c>
      <c r="D11" s="97" t="s">
        <v>773</v>
      </c>
      <c r="E11" s="97" t="s">
        <v>7338</v>
      </c>
      <c r="F11" s="97" t="s">
        <v>100</v>
      </c>
      <c r="G11" s="98" t="s">
        <v>7341</v>
      </c>
      <c r="H11" s="231">
        <v>2024.0</v>
      </c>
      <c r="I11" s="231">
        <v>2025.0</v>
      </c>
      <c r="J11" s="451" t="s">
        <v>7342</v>
      </c>
      <c r="K11" s="451">
        <v>300.0</v>
      </c>
      <c r="L11" s="222">
        <v>300.0</v>
      </c>
      <c r="M11" s="103" t="s">
        <v>119</v>
      </c>
      <c r="N11" s="104"/>
      <c r="O11" s="104"/>
      <c r="P11" s="73"/>
      <c r="Q11" s="73"/>
      <c r="R11" s="73"/>
      <c r="S11" s="73"/>
      <c r="T11" s="73"/>
      <c r="U11" s="73"/>
      <c r="V11" s="73"/>
      <c r="W11" s="73"/>
      <c r="X11" s="73"/>
      <c r="Y11" s="73"/>
      <c r="Z11" s="73"/>
      <c r="AA11" s="73"/>
      <c r="AB11" s="73"/>
      <c r="AC11" s="73"/>
      <c r="AD11" s="73"/>
    </row>
    <row r="12" ht="11.25" customHeight="1">
      <c r="A12" s="130" t="s">
        <v>2153</v>
      </c>
      <c r="B12" s="135" t="s">
        <v>7343</v>
      </c>
      <c r="C12" s="97" t="s">
        <v>7344</v>
      </c>
      <c r="D12" s="97" t="s">
        <v>794</v>
      </c>
      <c r="E12" s="97" t="s">
        <v>2153</v>
      </c>
      <c r="F12" s="97" t="s">
        <v>148</v>
      </c>
      <c r="G12" s="452" t="s">
        <v>7345</v>
      </c>
      <c r="H12" s="231">
        <v>2024.0</v>
      </c>
      <c r="I12" s="231">
        <v>2024.0</v>
      </c>
      <c r="J12" s="451" t="s">
        <v>7346</v>
      </c>
      <c r="K12" s="451">
        <v>300.0</v>
      </c>
      <c r="L12" s="222">
        <v>300.0</v>
      </c>
      <c r="M12" s="103" t="s">
        <v>2153</v>
      </c>
      <c r="N12" s="104"/>
      <c r="O12" s="104"/>
      <c r="P12" s="73"/>
      <c r="Q12" s="73"/>
      <c r="R12" s="73"/>
      <c r="S12" s="73"/>
      <c r="T12" s="73"/>
      <c r="U12" s="73"/>
      <c r="V12" s="73"/>
      <c r="W12" s="73"/>
      <c r="X12" s="73"/>
      <c r="Y12" s="73"/>
      <c r="Z12" s="73"/>
      <c r="AA12" s="105"/>
      <c r="AB12" s="105"/>
      <c r="AC12" s="73"/>
      <c r="AD12" s="73"/>
    </row>
    <row r="13" ht="11.25" customHeight="1">
      <c r="A13" s="130"/>
      <c r="B13" s="135"/>
      <c r="C13" s="97"/>
      <c r="D13" s="97"/>
      <c r="E13" s="97"/>
      <c r="F13" s="97"/>
      <c r="G13" s="231"/>
      <c r="H13" s="98"/>
      <c r="I13" s="98"/>
      <c r="J13" s="98"/>
      <c r="K13" s="98"/>
      <c r="L13" s="222"/>
      <c r="M13" s="105"/>
      <c r="N13" s="105"/>
      <c r="O13" s="105"/>
      <c r="P13" s="105"/>
      <c r="Q13" s="105"/>
      <c r="R13" s="105"/>
      <c r="S13" s="105"/>
      <c r="T13" s="105"/>
      <c r="U13" s="105"/>
      <c r="V13" s="105"/>
      <c r="W13" s="105"/>
      <c r="X13" s="105"/>
      <c r="Y13" s="105"/>
      <c r="Z13" s="105"/>
      <c r="AA13" s="105"/>
      <c r="AB13" s="105"/>
      <c r="AC13" s="105"/>
      <c r="AD13" s="105"/>
    </row>
    <row r="14" ht="11.25" customHeight="1">
      <c r="A14" s="226" t="s">
        <v>190</v>
      </c>
      <c r="B14" s="69"/>
      <c r="C14" s="69"/>
      <c r="D14" s="1"/>
      <c r="E14" s="1"/>
      <c r="F14" s="1"/>
      <c r="G14" s="73"/>
      <c r="H14" s="227"/>
      <c r="I14" s="227"/>
      <c r="J14" s="227"/>
      <c r="K14" s="227"/>
      <c r="L14" s="227">
        <f>SUM(L11:L13)</f>
        <v>600</v>
      </c>
      <c r="M14" s="105"/>
      <c r="N14" s="105"/>
      <c r="O14" s="105"/>
      <c r="P14" s="105"/>
      <c r="Q14" s="105"/>
      <c r="R14" s="105"/>
      <c r="S14" s="105"/>
      <c r="T14" s="105"/>
      <c r="U14" s="105"/>
      <c r="V14" s="105"/>
      <c r="W14" s="105"/>
      <c r="X14" s="105"/>
      <c r="Y14" s="105"/>
      <c r="Z14" s="105"/>
      <c r="AA14" s="105"/>
      <c r="AB14" s="105"/>
      <c r="AC14" s="105"/>
      <c r="AD14" s="105"/>
    </row>
    <row r="15" ht="11.25" customHeight="1">
      <c r="A15" s="68"/>
      <c r="B15" s="69"/>
      <c r="C15" s="69"/>
      <c r="D15" s="1"/>
      <c r="E15" s="1"/>
      <c r="F15" s="1"/>
      <c r="G15" s="1"/>
      <c r="H15" s="1"/>
      <c r="I15" s="1"/>
      <c r="J15" s="1"/>
      <c r="K15" s="1"/>
      <c r="L15" s="1"/>
      <c r="M15" s="105"/>
      <c r="N15" s="105"/>
      <c r="O15" s="105"/>
      <c r="P15" s="105"/>
      <c r="Q15" s="105"/>
      <c r="R15" s="105"/>
      <c r="S15" s="105"/>
      <c r="T15" s="105"/>
      <c r="U15" s="105"/>
      <c r="V15" s="105"/>
      <c r="W15" s="105"/>
      <c r="X15" s="105"/>
      <c r="Y15" s="105"/>
      <c r="Z15" s="105"/>
      <c r="AA15" s="105"/>
      <c r="AB15" s="105"/>
      <c r="AC15" s="105"/>
      <c r="AD15" s="105"/>
    </row>
    <row r="16" ht="11.25" customHeight="1">
      <c r="A16" s="228" t="s">
        <v>675</v>
      </c>
      <c r="B16" s="229"/>
      <c r="C16" s="229"/>
      <c r="D16" s="229"/>
      <c r="E16" s="229"/>
      <c r="F16" s="229"/>
      <c r="G16" s="229"/>
      <c r="H16" s="229"/>
      <c r="I16" s="229"/>
      <c r="J16" s="229"/>
      <c r="K16" s="229"/>
      <c r="L16" s="229"/>
      <c r="M16" s="105"/>
      <c r="N16" s="105"/>
      <c r="O16" s="105"/>
      <c r="P16" s="105"/>
      <c r="Q16" s="105"/>
      <c r="R16" s="105"/>
      <c r="S16" s="105"/>
      <c r="T16" s="105"/>
      <c r="U16" s="105"/>
      <c r="V16" s="105"/>
      <c r="W16" s="105"/>
      <c r="X16" s="105"/>
      <c r="Y16" s="105"/>
      <c r="Z16" s="105"/>
      <c r="AA16" s="105"/>
      <c r="AB16" s="105"/>
      <c r="AC16" s="105"/>
      <c r="AD16" s="105"/>
    </row>
    <row r="17">
      <c r="A17" s="68"/>
      <c r="B17" s="69"/>
      <c r="C17" s="69"/>
      <c r="D17" s="1"/>
      <c r="E17" s="1"/>
      <c r="F17" s="1"/>
      <c r="G17" s="1"/>
      <c r="H17" s="1"/>
      <c r="I17" s="1"/>
      <c r="J17" s="1"/>
      <c r="K17" s="1"/>
      <c r="L17" s="1"/>
    </row>
    <row r="18" ht="15.75" customHeight="1">
      <c r="A18" s="68"/>
      <c r="B18" s="69"/>
      <c r="C18" s="69"/>
      <c r="D18" s="1"/>
      <c r="E18" s="1"/>
      <c r="F18" s="1"/>
      <c r="G18" s="1"/>
      <c r="H18" s="1"/>
      <c r="I18" s="1"/>
      <c r="J18" s="1"/>
      <c r="K18" s="1"/>
      <c r="L18" s="1"/>
    </row>
    <row r="19" ht="15.75" customHeight="1">
      <c r="A19" s="68"/>
      <c r="B19" s="69"/>
      <c r="C19" s="69"/>
      <c r="D19" s="1"/>
      <c r="E19" s="1"/>
      <c r="F19" s="1"/>
      <c r="G19" s="1"/>
      <c r="H19" s="1"/>
      <c r="I19" s="1"/>
      <c r="J19" s="1"/>
      <c r="K19" s="1"/>
      <c r="L19" s="1"/>
    </row>
    <row r="20" ht="15.75" customHeight="1">
      <c r="A20" s="68"/>
      <c r="B20" s="69"/>
      <c r="C20" s="69"/>
      <c r="D20" s="1"/>
      <c r="E20" s="1"/>
      <c r="F20" s="1"/>
      <c r="G20" s="1"/>
      <c r="H20" s="1"/>
      <c r="I20" s="1"/>
      <c r="J20" s="1"/>
      <c r="K20" s="1"/>
      <c r="L20" s="1"/>
    </row>
    <row r="21" ht="15.75" customHeight="1">
      <c r="A21" s="68"/>
      <c r="B21" s="69"/>
      <c r="C21" s="69"/>
      <c r="D21" s="1"/>
      <c r="E21" s="1"/>
      <c r="F21" s="1"/>
      <c r="G21" s="1"/>
      <c r="H21" s="1"/>
      <c r="I21" s="1"/>
      <c r="J21" s="1"/>
      <c r="K21" s="1"/>
      <c r="L21" s="1"/>
    </row>
    <row r="22" ht="15.75" customHeight="1">
      <c r="A22" s="68"/>
      <c r="B22" s="69"/>
      <c r="C22" s="69"/>
      <c r="D22" s="1"/>
      <c r="E22" s="1"/>
      <c r="F22" s="1"/>
      <c r="G22" s="1"/>
      <c r="H22" s="1"/>
      <c r="I22" s="1"/>
      <c r="J22" s="1"/>
      <c r="K22" s="1"/>
      <c r="L22" s="1"/>
    </row>
    <row r="23" ht="15.75" customHeight="1">
      <c r="A23" s="68"/>
      <c r="B23" s="69"/>
      <c r="C23" s="69"/>
      <c r="D23" s="1"/>
      <c r="E23" s="1"/>
      <c r="F23" s="1"/>
      <c r="G23" s="1"/>
      <c r="H23" s="1"/>
      <c r="I23" s="1"/>
      <c r="J23" s="1"/>
      <c r="K23" s="1"/>
      <c r="L23" s="1"/>
    </row>
    <row r="24" ht="15.75" customHeight="1">
      <c r="A24" s="68"/>
      <c r="B24" s="69"/>
      <c r="C24" s="69"/>
      <c r="D24" s="1"/>
      <c r="E24" s="1"/>
      <c r="F24" s="1"/>
      <c r="G24" s="1"/>
      <c r="H24" s="1"/>
      <c r="I24" s="1"/>
      <c r="J24" s="1"/>
      <c r="K24" s="1"/>
      <c r="L24" s="1"/>
    </row>
    <row r="25" ht="15.75" customHeight="1">
      <c r="A25" s="68"/>
      <c r="B25" s="69"/>
      <c r="C25" s="69"/>
      <c r="D25" s="1"/>
      <c r="E25" s="1"/>
      <c r="F25" s="1"/>
      <c r="G25" s="1"/>
      <c r="H25" s="1"/>
      <c r="I25" s="1"/>
      <c r="J25" s="1"/>
      <c r="K25" s="1"/>
      <c r="L25" s="1"/>
    </row>
    <row r="26" ht="15.75" customHeight="1">
      <c r="A26" s="68"/>
      <c r="B26" s="69"/>
      <c r="C26" s="69"/>
      <c r="D26" s="1"/>
      <c r="E26" s="1"/>
      <c r="F26" s="1"/>
      <c r="G26" s="1"/>
      <c r="H26" s="1"/>
      <c r="I26" s="1"/>
      <c r="J26" s="1"/>
      <c r="K26" s="1"/>
      <c r="L26" s="1"/>
    </row>
    <row r="27" ht="15.75" customHeight="1">
      <c r="A27" s="68"/>
      <c r="B27" s="69"/>
      <c r="C27" s="69"/>
      <c r="D27" s="1"/>
      <c r="E27" s="1"/>
      <c r="F27" s="1"/>
      <c r="G27" s="1"/>
      <c r="H27" s="1"/>
      <c r="I27" s="1"/>
      <c r="J27" s="1"/>
      <c r="K27" s="1"/>
      <c r="L27" s="1"/>
    </row>
    <row r="28" ht="15.75" customHeight="1">
      <c r="A28" s="68"/>
      <c r="B28" s="69"/>
      <c r="C28" s="69"/>
      <c r="D28" s="1"/>
      <c r="E28" s="1"/>
      <c r="F28" s="1"/>
      <c r="G28" s="1"/>
      <c r="H28" s="1"/>
      <c r="I28" s="1"/>
      <c r="J28" s="1"/>
      <c r="K28" s="1"/>
      <c r="L28" s="1"/>
    </row>
    <row r="29" ht="15.75" customHeight="1">
      <c r="A29" s="68"/>
      <c r="B29" s="69"/>
      <c r="C29" s="69"/>
      <c r="D29" s="1"/>
      <c r="E29" s="1"/>
      <c r="F29" s="1"/>
      <c r="G29" s="1"/>
      <c r="H29" s="1"/>
      <c r="I29" s="1"/>
      <c r="J29" s="1"/>
      <c r="K29" s="1"/>
      <c r="L29" s="1"/>
    </row>
    <row r="30" ht="15.75" customHeight="1">
      <c r="A30" s="68"/>
      <c r="B30" s="69"/>
      <c r="C30" s="69"/>
      <c r="D30" s="1"/>
      <c r="E30" s="1"/>
      <c r="F30" s="1"/>
      <c r="G30" s="1"/>
      <c r="H30" s="1"/>
      <c r="I30" s="1"/>
      <c r="J30" s="1"/>
      <c r="K30" s="1"/>
      <c r="L30" s="1"/>
    </row>
    <row r="31" ht="15.75" customHeight="1">
      <c r="A31" s="68"/>
      <c r="B31" s="69"/>
      <c r="C31" s="69"/>
      <c r="D31" s="1"/>
      <c r="E31" s="1"/>
      <c r="F31" s="1"/>
      <c r="G31" s="1"/>
      <c r="H31" s="1"/>
      <c r="I31" s="1"/>
      <c r="J31" s="1"/>
      <c r="K31" s="1"/>
      <c r="L31" s="1"/>
    </row>
    <row r="32" ht="15.75" customHeight="1">
      <c r="A32" s="68"/>
      <c r="B32" s="69"/>
      <c r="C32" s="69"/>
      <c r="D32" s="1"/>
      <c r="E32" s="1"/>
      <c r="F32" s="1"/>
      <c r="G32" s="1"/>
      <c r="H32" s="1"/>
      <c r="I32" s="1"/>
      <c r="J32" s="1"/>
      <c r="K32" s="1"/>
      <c r="L32" s="1"/>
    </row>
    <row r="33" ht="15.75" customHeight="1">
      <c r="A33" s="68"/>
      <c r="B33" s="69"/>
      <c r="C33" s="69"/>
      <c r="D33" s="1"/>
      <c r="E33" s="1"/>
      <c r="F33" s="1"/>
      <c r="G33" s="1"/>
      <c r="H33" s="1"/>
      <c r="I33" s="1"/>
      <c r="J33" s="1"/>
      <c r="K33" s="1"/>
      <c r="L33" s="1"/>
    </row>
    <row r="34" ht="15.75" customHeight="1">
      <c r="A34" s="68"/>
      <c r="B34" s="69"/>
      <c r="C34" s="69"/>
      <c r="D34" s="1"/>
      <c r="E34" s="1"/>
      <c r="F34" s="1"/>
      <c r="G34" s="1"/>
      <c r="H34" s="1"/>
      <c r="I34" s="1"/>
      <c r="J34" s="1"/>
      <c r="K34" s="1"/>
      <c r="L34" s="1"/>
    </row>
    <row r="35" ht="15.75" customHeight="1">
      <c r="A35" s="68"/>
      <c r="B35" s="69"/>
      <c r="C35" s="69"/>
      <c r="D35" s="1"/>
      <c r="E35" s="1"/>
      <c r="F35" s="1"/>
      <c r="G35" s="1"/>
      <c r="H35" s="1"/>
      <c r="I35" s="1"/>
      <c r="J35" s="1"/>
      <c r="K35" s="1"/>
      <c r="L35" s="1"/>
    </row>
    <row r="36" ht="15.75" customHeight="1">
      <c r="A36" s="68"/>
      <c r="B36" s="69"/>
      <c r="C36" s="69"/>
      <c r="D36" s="1"/>
      <c r="E36" s="1"/>
      <c r="F36" s="1"/>
      <c r="G36" s="1"/>
      <c r="H36" s="1"/>
      <c r="I36" s="1"/>
      <c r="J36" s="1"/>
      <c r="K36" s="1"/>
      <c r="L36" s="1"/>
    </row>
    <row r="37" ht="15.75" customHeight="1">
      <c r="A37" s="68"/>
      <c r="B37" s="69"/>
      <c r="C37" s="69"/>
      <c r="D37" s="1"/>
      <c r="E37" s="1"/>
      <c r="F37" s="1"/>
      <c r="G37" s="1"/>
      <c r="H37" s="1"/>
      <c r="I37" s="1"/>
      <c r="J37" s="1"/>
      <c r="K37" s="1"/>
      <c r="L37" s="1"/>
    </row>
    <row r="38" ht="15.75" customHeight="1">
      <c r="A38" s="68"/>
      <c r="B38" s="69"/>
      <c r="C38" s="69"/>
      <c r="D38" s="1"/>
      <c r="E38" s="1"/>
      <c r="F38" s="1"/>
      <c r="G38" s="1"/>
      <c r="H38" s="1"/>
      <c r="I38" s="1"/>
      <c r="J38" s="1"/>
      <c r="K38" s="1"/>
      <c r="L38" s="1"/>
    </row>
    <row r="39" ht="15.75" customHeight="1">
      <c r="A39" s="68"/>
      <c r="B39" s="69"/>
      <c r="C39" s="69"/>
      <c r="D39" s="1"/>
      <c r="E39" s="1"/>
      <c r="F39" s="1"/>
      <c r="G39" s="1"/>
      <c r="H39" s="1"/>
      <c r="I39" s="1"/>
      <c r="J39" s="1"/>
      <c r="K39" s="1"/>
      <c r="L39" s="1"/>
    </row>
    <row r="40" ht="15.75" customHeight="1">
      <c r="A40" s="68"/>
      <c r="B40" s="69"/>
      <c r="C40" s="69"/>
      <c r="D40" s="1"/>
      <c r="E40" s="1"/>
      <c r="F40" s="1"/>
      <c r="G40" s="1"/>
      <c r="H40" s="1"/>
      <c r="I40" s="1"/>
      <c r="J40" s="1"/>
      <c r="K40" s="1"/>
      <c r="L40" s="1"/>
    </row>
    <row r="41" ht="15.75" customHeight="1">
      <c r="A41" s="68"/>
      <c r="B41" s="69"/>
      <c r="C41" s="69"/>
      <c r="D41" s="1"/>
      <c r="E41" s="1"/>
      <c r="F41" s="1"/>
      <c r="G41" s="1"/>
      <c r="H41" s="1"/>
      <c r="I41" s="1"/>
      <c r="J41" s="1"/>
      <c r="K41" s="1"/>
      <c r="L41" s="1"/>
    </row>
    <row r="42" ht="15.75" customHeight="1">
      <c r="A42" s="68"/>
      <c r="B42" s="69"/>
      <c r="C42" s="69"/>
      <c r="D42" s="1"/>
      <c r="E42" s="1"/>
      <c r="F42" s="1"/>
      <c r="G42" s="1"/>
      <c r="H42" s="1"/>
      <c r="I42" s="1"/>
      <c r="J42" s="1"/>
      <c r="K42" s="1"/>
      <c r="L42" s="1"/>
    </row>
    <row r="43" ht="15.75" customHeight="1">
      <c r="A43" s="68"/>
      <c r="B43" s="69"/>
      <c r="C43" s="69"/>
      <c r="D43" s="1"/>
      <c r="E43" s="1"/>
      <c r="F43" s="1"/>
      <c r="G43" s="1"/>
      <c r="H43" s="1"/>
      <c r="I43" s="1"/>
      <c r="J43" s="1"/>
      <c r="K43" s="1"/>
      <c r="L43" s="1"/>
    </row>
    <row r="44" ht="15.75" customHeight="1">
      <c r="A44" s="68"/>
      <c r="B44" s="69"/>
      <c r="C44" s="69"/>
      <c r="D44" s="1"/>
      <c r="E44" s="1"/>
      <c r="F44" s="1"/>
      <c r="G44" s="1"/>
      <c r="H44" s="1"/>
      <c r="I44" s="1"/>
      <c r="J44" s="1"/>
      <c r="K44" s="1"/>
      <c r="L44" s="1"/>
    </row>
    <row r="45" ht="15.75" customHeight="1">
      <c r="A45" s="68"/>
      <c r="B45" s="69"/>
      <c r="C45" s="69"/>
      <c r="D45" s="1"/>
      <c r="E45" s="1"/>
      <c r="F45" s="1"/>
      <c r="G45" s="1"/>
      <c r="H45" s="1"/>
      <c r="I45" s="1"/>
      <c r="J45" s="1"/>
      <c r="K45" s="1"/>
      <c r="L45" s="1"/>
    </row>
    <row r="46" ht="15.75" customHeight="1">
      <c r="A46" s="68"/>
      <c r="B46" s="69"/>
      <c r="C46" s="69"/>
      <c r="D46" s="1"/>
      <c r="E46" s="1"/>
      <c r="F46" s="1"/>
      <c r="G46" s="1"/>
      <c r="H46" s="1"/>
      <c r="I46" s="1"/>
      <c r="J46" s="1"/>
      <c r="K46" s="1"/>
      <c r="L46" s="1"/>
    </row>
    <row r="47" ht="15.75" customHeight="1">
      <c r="A47" s="68"/>
      <c r="B47" s="69"/>
      <c r="C47" s="69"/>
      <c r="D47" s="1"/>
      <c r="E47" s="1"/>
      <c r="F47" s="1"/>
      <c r="G47" s="1"/>
      <c r="H47" s="1"/>
      <c r="I47" s="1"/>
      <c r="J47" s="1"/>
      <c r="K47" s="1"/>
      <c r="L47" s="1"/>
    </row>
    <row r="48" ht="15.75" customHeight="1">
      <c r="A48" s="68"/>
      <c r="B48" s="69"/>
      <c r="C48" s="69"/>
      <c r="D48" s="1"/>
      <c r="E48" s="1"/>
      <c r="F48" s="1"/>
      <c r="G48" s="1"/>
      <c r="H48" s="1"/>
      <c r="I48" s="1"/>
      <c r="J48" s="1"/>
      <c r="K48" s="1"/>
      <c r="L48" s="1"/>
    </row>
    <row r="49" ht="15.75" customHeight="1">
      <c r="A49" s="68"/>
      <c r="B49" s="69"/>
      <c r="C49" s="69"/>
      <c r="D49" s="1"/>
      <c r="E49" s="1"/>
      <c r="F49" s="1"/>
      <c r="G49" s="1"/>
      <c r="H49" s="1"/>
      <c r="I49" s="1"/>
      <c r="J49" s="1"/>
      <c r="K49" s="1"/>
      <c r="L49" s="1"/>
    </row>
    <row r="50" ht="15.75" customHeight="1">
      <c r="A50" s="68"/>
      <c r="B50" s="69"/>
      <c r="C50" s="69"/>
      <c r="D50" s="1"/>
      <c r="E50" s="1"/>
      <c r="F50" s="1"/>
      <c r="G50" s="1"/>
      <c r="H50" s="1"/>
      <c r="I50" s="1"/>
      <c r="J50" s="1"/>
      <c r="K50" s="1"/>
      <c r="L50" s="1"/>
    </row>
    <row r="51" ht="15.75" customHeight="1">
      <c r="A51" s="68"/>
      <c r="B51" s="69"/>
      <c r="C51" s="69"/>
      <c r="D51" s="1"/>
      <c r="E51" s="1"/>
      <c r="F51" s="1"/>
      <c r="G51" s="1"/>
      <c r="H51" s="1"/>
      <c r="I51" s="1"/>
      <c r="J51" s="1"/>
      <c r="K51" s="1"/>
      <c r="L51" s="1"/>
    </row>
    <row r="52" ht="15.75" customHeight="1">
      <c r="A52" s="68"/>
      <c r="B52" s="69"/>
      <c r="C52" s="69"/>
      <c r="D52" s="1"/>
      <c r="E52" s="1"/>
      <c r="F52" s="1"/>
      <c r="G52" s="1"/>
      <c r="H52" s="1"/>
      <c r="I52" s="1"/>
      <c r="J52" s="1"/>
      <c r="K52" s="1"/>
      <c r="L52" s="1"/>
    </row>
    <row r="53" ht="15.75" customHeight="1">
      <c r="A53" s="68"/>
      <c r="B53" s="69"/>
      <c r="C53" s="69"/>
      <c r="D53" s="1"/>
      <c r="E53" s="1"/>
      <c r="F53" s="1"/>
      <c r="G53" s="1"/>
      <c r="H53" s="1"/>
      <c r="I53" s="1"/>
      <c r="J53" s="1"/>
      <c r="K53" s="1"/>
      <c r="L53" s="1"/>
    </row>
    <row r="54" ht="15.75" customHeight="1">
      <c r="A54" s="68"/>
      <c r="B54" s="69"/>
      <c r="C54" s="69"/>
      <c r="D54" s="1"/>
      <c r="E54" s="1"/>
      <c r="F54" s="1"/>
      <c r="G54" s="1"/>
      <c r="H54" s="1"/>
      <c r="I54" s="1"/>
      <c r="J54" s="1"/>
      <c r="K54" s="1"/>
      <c r="L54" s="1"/>
    </row>
    <row r="55" ht="15.75" customHeight="1">
      <c r="A55" s="68"/>
      <c r="B55" s="69"/>
      <c r="C55" s="69"/>
      <c r="D55" s="1"/>
      <c r="E55" s="1"/>
      <c r="F55" s="1"/>
      <c r="G55" s="1"/>
      <c r="H55" s="1"/>
      <c r="I55" s="1"/>
      <c r="J55" s="1"/>
      <c r="K55" s="1"/>
      <c r="L55" s="1"/>
    </row>
    <row r="56" ht="15.75" customHeight="1">
      <c r="A56" s="68"/>
      <c r="B56" s="69"/>
      <c r="C56" s="69"/>
      <c r="D56" s="1"/>
      <c r="E56" s="1"/>
      <c r="F56" s="1"/>
      <c r="G56" s="1"/>
      <c r="H56" s="1"/>
      <c r="I56" s="1"/>
      <c r="J56" s="1"/>
      <c r="K56" s="1"/>
      <c r="L56" s="1"/>
    </row>
    <row r="57" ht="15.75" customHeight="1">
      <c r="A57" s="68"/>
      <c r="B57" s="69"/>
      <c r="C57" s="69"/>
      <c r="D57" s="1"/>
      <c r="E57" s="1"/>
      <c r="F57" s="1"/>
      <c r="G57" s="1"/>
      <c r="H57" s="1"/>
      <c r="I57" s="1"/>
      <c r="J57" s="1"/>
      <c r="K57" s="1"/>
      <c r="L57" s="1"/>
    </row>
    <row r="58" ht="15.75" customHeight="1">
      <c r="A58" s="68"/>
      <c r="B58" s="69"/>
      <c r="C58" s="69"/>
      <c r="D58" s="1"/>
      <c r="E58" s="1"/>
      <c r="F58" s="1"/>
      <c r="G58" s="1"/>
      <c r="H58" s="1"/>
      <c r="I58" s="1"/>
      <c r="J58" s="1"/>
      <c r="K58" s="1"/>
      <c r="L58" s="1"/>
    </row>
    <row r="59" ht="15.75" customHeight="1">
      <c r="A59" s="68"/>
      <c r="B59" s="69"/>
      <c r="C59" s="69"/>
      <c r="D59" s="1"/>
      <c r="E59" s="1"/>
      <c r="F59" s="1"/>
      <c r="G59" s="1"/>
      <c r="H59" s="1"/>
      <c r="I59" s="1"/>
      <c r="J59" s="1"/>
      <c r="K59" s="1"/>
      <c r="L59" s="1"/>
    </row>
    <row r="60" ht="15.75" customHeight="1">
      <c r="A60" s="68"/>
      <c r="B60" s="69"/>
      <c r="C60" s="69"/>
      <c r="D60" s="1"/>
      <c r="E60" s="1"/>
      <c r="F60" s="1"/>
      <c r="G60" s="1"/>
      <c r="H60" s="1"/>
      <c r="I60" s="1"/>
      <c r="J60" s="1"/>
      <c r="K60" s="1"/>
      <c r="L60" s="1"/>
    </row>
    <row r="61" ht="15.75" customHeight="1">
      <c r="A61" s="68"/>
      <c r="B61" s="69"/>
      <c r="C61" s="69"/>
      <c r="D61" s="1"/>
      <c r="E61" s="1"/>
      <c r="F61" s="1"/>
      <c r="G61" s="1"/>
      <c r="H61" s="1"/>
      <c r="I61" s="1"/>
      <c r="J61" s="1"/>
      <c r="K61" s="1"/>
      <c r="L61" s="1"/>
    </row>
    <row r="62" ht="15.75" customHeight="1">
      <c r="A62" s="68"/>
      <c r="B62" s="69"/>
      <c r="C62" s="69"/>
      <c r="D62" s="1"/>
      <c r="E62" s="1"/>
      <c r="F62" s="1"/>
      <c r="G62" s="1"/>
      <c r="H62" s="1"/>
      <c r="I62" s="1"/>
      <c r="J62" s="1"/>
      <c r="K62" s="1"/>
      <c r="L62" s="1"/>
    </row>
    <row r="63" ht="15.75" customHeight="1">
      <c r="A63" s="68"/>
      <c r="B63" s="69"/>
      <c r="C63" s="69"/>
      <c r="D63" s="1"/>
      <c r="E63" s="1"/>
      <c r="F63" s="1"/>
      <c r="G63" s="1"/>
      <c r="H63" s="1"/>
      <c r="I63" s="1"/>
      <c r="J63" s="1"/>
      <c r="K63" s="1"/>
      <c r="L63" s="1"/>
    </row>
    <row r="64" ht="15.75" customHeight="1">
      <c r="A64" s="68"/>
      <c r="B64" s="69"/>
      <c r="C64" s="69"/>
      <c r="D64" s="1"/>
      <c r="E64" s="1"/>
      <c r="F64" s="1"/>
      <c r="G64" s="1"/>
      <c r="H64" s="1"/>
      <c r="I64" s="1"/>
      <c r="J64" s="1"/>
      <c r="K64" s="1"/>
      <c r="L64" s="1"/>
    </row>
    <row r="65" ht="15.75" customHeight="1">
      <c r="A65" s="68"/>
      <c r="B65" s="69"/>
      <c r="C65" s="69"/>
      <c r="D65" s="1"/>
      <c r="E65" s="1"/>
      <c r="F65" s="1"/>
      <c r="G65" s="1"/>
      <c r="H65" s="1"/>
      <c r="I65" s="1"/>
      <c r="J65" s="1"/>
      <c r="K65" s="1"/>
      <c r="L65" s="1"/>
    </row>
    <row r="66" ht="15.75" customHeight="1">
      <c r="A66" s="68"/>
      <c r="B66" s="69"/>
      <c r="C66" s="69"/>
      <c r="D66" s="1"/>
      <c r="E66" s="1"/>
      <c r="F66" s="1"/>
      <c r="G66" s="1"/>
      <c r="H66" s="1"/>
      <c r="I66" s="1"/>
      <c r="J66" s="1"/>
      <c r="K66" s="1"/>
      <c r="L66" s="1"/>
    </row>
    <row r="67" ht="15.75" customHeight="1">
      <c r="A67" s="68"/>
      <c r="B67" s="69"/>
      <c r="C67" s="69"/>
      <c r="D67" s="1"/>
      <c r="E67" s="1"/>
      <c r="F67" s="1"/>
      <c r="G67" s="1"/>
      <c r="H67" s="1"/>
      <c r="I67" s="1"/>
      <c r="J67" s="1"/>
      <c r="K67" s="1"/>
      <c r="L67" s="1"/>
    </row>
    <row r="68" ht="15.75" customHeight="1">
      <c r="A68" s="68"/>
      <c r="B68" s="69"/>
      <c r="C68" s="69"/>
      <c r="D68" s="1"/>
      <c r="E68" s="1"/>
      <c r="F68" s="1"/>
      <c r="G68" s="1"/>
      <c r="H68" s="1"/>
      <c r="I68" s="1"/>
      <c r="J68" s="1"/>
      <c r="K68" s="1"/>
      <c r="L68" s="1"/>
    </row>
    <row r="69" ht="15.75" customHeight="1">
      <c r="A69" s="68"/>
      <c r="B69" s="69"/>
      <c r="C69" s="69"/>
      <c r="D69" s="1"/>
      <c r="E69" s="1"/>
      <c r="F69" s="1"/>
      <c r="G69" s="1"/>
      <c r="H69" s="1"/>
      <c r="I69" s="1"/>
      <c r="J69" s="1"/>
      <c r="K69" s="1"/>
      <c r="L69" s="1"/>
    </row>
    <row r="70" ht="15.75" customHeight="1">
      <c r="A70" s="68"/>
      <c r="B70" s="69"/>
      <c r="C70" s="69"/>
      <c r="D70" s="1"/>
      <c r="E70" s="1"/>
      <c r="F70" s="1"/>
      <c r="G70" s="1"/>
      <c r="H70" s="1"/>
      <c r="I70" s="1"/>
      <c r="J70" s="1"/>
      <c r="K70" s="1"/>
      <c r="L70" s="1"/>
    </row>
    <row r="71" ht="15.75" customHeight="1">
      <c r="A71" s="68"/>
      <c r="B71" s="69"/>
      <c r="C71" s="69"/>
      <c r="D71" s="1"/>
      <c r="E71" s="1"/>
      <c r="F71" s="1"/>
      <c r="G71" s="1"/>
      <c r="H71" s="1"/>
      <c r="I71" s="1"/>
      <c r="J71" s="1"/>
      <c r="K71" s="1"/>
      <c r="L71" s="1"/>
    </row>
    <row r="72" ht="15.75" customHeight="1">
      <c r="A72" s="68"/>
      <c r="B72" s="69"/>
      <c r="C72" s="69"/>
      <c r="D72" s="1"/>
      <c r="E72" s="1"/>
      <c r="F72" s="1"/>
      <c r="G72" s="1"/>
      <c r="H72" s="1"/>
      <c r="I72" s="1"/>
      <c r="J72" s="1"/>
      <c r="K72" s="1"/>
      <c r="L72" s="1"/>
    </row>
    <row r="73" ht="15.75" customHeight="1">
      <c r="A73" s="68"/>
      <c r="B73" s="69"/>
      <c r="C73" s="69"/>
      <c r="D73" s="1"/>
      <c r="E73" s="1"/>
      <c r="F73" s="1"/>
      <c r="G73" s="1"/>
      <c r="H73" s="1"/>
      <c r="I73" s="1"/>
      <c r="J73" s="1"/>
      <c r="K73" s="1"/>
      <c r="L73" s="1"/>
    </row>
    <row r="74" ht="15.75" customHeight="1">
      <c r="A74" s="68"/>
      <c r="B74" s="69"/>
      <c r="C74" s="69"/>
      <c r="D74" s="1"/>
      <c r="E74" s="1"/>
      <c r="F74" s="1"/>
      <c r="G74" s="1"/>
      <c r="H74" s="1"/>
      <c r="I74" s="1"/>
      <c r="J74" s="1"/>
      <c r="K74" s="1"/>
      <c r="L74" s="1"/>
    </row>
    <row r="75" ht="15.75" customHeight="1">
      <c r="A75" s="68"/>
      <c r="B75" s="69"/>
      <c r="C75" s="69"/>
      <c r="D75" s="1"/>
      <c r="E75" s="1"/>
      <c r="F75" s="1"/>
      <c r="G75" s="1"/>
      <c r="H75" s="1"/>
      <c r="I75" s="1"/>
      <c r="J75" s="1"/>
      <c r="K75" s="1"/>
      <c r="L75" s="1"/>
    </row>
    <row r="76" ht="15.75" customHeight="1">
      <c r="A76" s="68"/>
      <c r="B76" s="69"/>
      <c r="C76" s="69"/>
      <c r="D76" s="1"/>
      <c r="E76" s="1"/>
      <c r="F76" s="1"/>
      <c r="G76" s="1"/>
      <c r="H76" s="1"/>
      <c r="I76" s="1"/>
      <c r="J76" s="1"/>
      <c r="K76" s="1"/>
      <c r="L76" s="1"/>
    </row>
    <row r="77" ht="15.75" customHeight="1">
      <c r="A77" s="68"/>
      <c r="B77" s="69"/>
      <c r="C77" s="69"/>
      <c r="D77" s="1"/>
      <c r="E77" s="1"/>
      <c r="F77" s="1"/>
      <c r="G77" s="1"/>
      <c r="H77" s="1"/>
      <c r="I77" s="1"/>
      <c r="J77" s="1"/>
      <c r="K77" s="1"/>
      <c r="L77" s="1"/>
    </row>
    <row r="78" ht="15.75" customHeight="1">
      <c r="A78" s="68"/>
      <c r="B78" s="69"/>
      <c r="C78" s="69"/>
      <c r="D78" s="1"/>
      <c r="E78" s="1"/>
      <c r="F78" s="1"/>
      <c r="G78" s="1"/>
      <c r="H78" s="1"/>
      <c r="I78" s="1"/>
      <c r="J78" s="1"/>
      <c r="K78" s="1"/>
      <c r="L78" s="1"/>
    </row>
    <row r="79" ht="15.75" customHeight="1">
      <c r="A79" s="68"/>
      <c r="B79" s="69"/>
      <c r="C79" s="69"/>
      <c r="D79" s="1"/>
      <c r="E79" s="1"/>
      <c r="F79" s="1"/>
      <c r="G79" s="1"/>
      <c r="H79" s="1"/>
      <c r="I79" s="1"/>
      <c r="J79" s="1"/>
      <c r="K79" s="1"/>
      <c r="L79" s="1"/>
    </row>
    <row r="80" ht="15.75" customHeight="1">
      <c r="A80" s="68"/>
      <c r="B80" s="69"/>
      <c r="C80" s="69"/>
      <c r="D80" s="1"/>
      <c r="E80" s="1"/>
      <c r="F80" s="1"/>
      <c r="G80" s="1"/>
      <c r="H80" s="1"/>
      <c r="I80" s="1"/>
      <c r="J80" s="1"/>
      <c r="K80" s="1"/>
      <c r="L80" s="1"/>
    </row>
    <row r="81" ht="15.75" customHeight="1">
      <c r="A81" s="68"/>
      <c r="B81" s="69"/>
      <c r="C81" s="69"/>
      <c r="D81" s="1"/>
      <c r="E81" s="1"/>
      <c r="F81" s="1"/>
      <c r="G81" s="1"/>
      <c r="H81" s="1"/>
      <c r="I81" s="1"/>
      <c r="J81" s="1"/>
      <c r="K81" s="1"/>
      <c r="L81" s="1"/>
    </row>
    <row r="82" ht="15.75" customHeight="1">
      <c r="A82" s="68"/>
      <c r="B82" s="69"/>
      <c r="C82" s="69"/>
      <c r="D82" s="1"/>
      <c r="E82" s="1"/>
      <c r="F82" s="1"/>
      <c r="G82" s="1"/>
      <c r="H82" s="1"/>
      <c r="I82" s="1"/>
      <c r="J82" s="1"/>
      <c r="K82" s="1"/>
      <c r="L82" s="1"/>
    </row>
    <row r="83" ht="15.75" customHeight="1">
      <c r="A83" s="68"/>
      <c r="B83" s="69"/>
      <c r="C83" s="69"/>
      <c r="D83" s="1"/>
      <c r="E83" s="1"/>
      <c r="F83" s="1"/>
      <c r="G83" s="1"/>
      <c r="H83" s="1"/>
      <c r="I83" s="1"/>
      <c r="J83" s="1"/>
      <c r="K83" s="1"/>
      <c r="L83" s="1"/>
    </row>
    <row r="84" ht="15.75" customHeight="1">
      <c r="A84" s="68"/>
      <c r="B84" s="69"/>
      <c r="C84" s="69"/>
      <c r="D84" s="1"/>
      <c r="E84" s="1"/>
      <c r="F84" s="1"/>
      <c r="G84" s="1"/>
      <c r="H84" s="1"/>
      <c r="I84" s="1"/>
      <c r="J84" s="1"/>
      <c r="K84" s="1"/>
      <c r="L84" s="1"/>
    </row>
    <row r="85" ht="15.75" customHeight="1">
      <c r="A85" s="68"/>
      <c r="B85" s="69"/>
      <c r="C85" s="69"/>
      <c r="D85" s="1"/>
      <c r="E85" s="1"/>
      <c r="F85" s="1"/>
      <c r="G85" s="1"/>
      <c r="H85" s="1"/>
      <c r="I85" s="1"/>
      <c r="J85" s="1"/>
      <c r="K85" s="1"/>
      <c r="L85" s="1"/>
    </row>
    <row r="86" ht="15.75" customHeight="1">
      <c r="A86" s="68"/>
      <c r="B86" s="69"/>
      <c r="C86" s="69"/>
      <c r="D86" s="1"/>
      <c r="E86" s="1"/>
      <c r="F86" s="1"/>
      <c r="G86" s="1"/>
      <c r="H86" s="1"/>
      <c r="I86" s="1"/>
      <c r="J86" s="1"/>
      <c r="K86" s="1"/>
      <c r="L86" s="1"/>
    </row>
    <row r="87" ht="15.75" customHeight="1">
      <c r="A87" s="68"/>
      <c r="B87" s="69"/>
      <c r="C87" s="69"/>
      <c r="D87" s="1"/>
      <c r="E87" s="1"/>
      <c r="F87" s="1"/>
      <c r="G87" s="1"/>
      <c r="H87" s="1"/>
      <c r="I87" s="1"/>
      <c r="J87" s="1"/>
      <c r="K87" s="1"/>
      <c r="L87" s="1"/>
    </row>
    <row r="88" ht="15.75" customHeight="1">
      <c r="A88" s="68"/>
      <c r="B88" s="69"/>
      <c r="C88" s="69"/>
      <c r="D88" s="1"/>
      <c r="E88" s="1"/>
      <c r="F88" s="1"/>
      <c r="G88" s="1"/>
      <c r="H88" s="1"/>
      <c r="I88" s="1"/>
      <c r="J88" s="1"/>
      <c r="K88" s="1"/>
      <c r="L88" s="1"/>
    </row>
    <row r="89" ht="15.75" customHeight="1">
      <c r="A89" s="68"/>
      <c r="B89" s="69"/>
      <c r="C89" s="69"/>
      <c r="D89" s="1"/>
      <c r="E89" s="1"/>
      <c r="F89" s="1"/>
      <c r="G89" s="1"/>
      <c r="H89" s="1"/>
      <c r="I89" s="1"/>
      <c r="J89" s="1"/>
      <c r="K89" s="1"/>
      <c r="L89" s="1"/>
    </row>
    <row r="90" ht="15.75" customHeight="1">
      <c r="A90" s="68"/>
      <c r="B90" s="69"/>
      <c r="C90" s="69"/>
      <c r="D90" s="1"/>
      <c r="E90" s="1"/>
      <c r="F90" s="1"/>
      <c r="G90" s="1"/>
      <c r="H90" s="1"/>
      <c r="I90" s="1"/>
      <c r="J90" s="1"/>
      <c r="K90" s="1"/>
      <c r="L90" s="1"/>
    </row>
    <row r="91" ht="15.75" customHeight="1">
      <c r="A91" s="68"/>
      <c r="B91" s="69"/>
      <c r="C91" s="69"/>
      <c r="D91" s="1"/>
      <c r="E91" s="1"/>
      <c r="F91" s="1"/>
      <c r="G91" s="1"/>
      <c r="H91" s="1"/>
      <c r="I91" s="1"/>
      <c r="J91" s="1"/>
      <c r="K91" s="1"/>
      <c r="L91" s="1"/>
    </row>
    <row r="92" ht="15.75" customHeight="1">
      <c r="A92" s="68"/>
      <c r="B92" s="69"/>
      <c r="C92" s="69"/>
      <c r="D92" s="1"/>
      <c r="E92" s="1"/>
      <c r="F92" s="1"/>
      <c r="G92" s="1"/>
      <c r="H92" s="1"/>
      <c r="I92" s="1"/>
      <c r="J92" s="1"/>
      <c r="K92" s="1"/>
      <c r="L92" s="1"/>
    </row>
    <row r="93" ht="15.75" customHeight="1">
      <c r="A93" s="68"/>
      <c r="B93" s="69"/>
      <c r="C93" s="69"/>
      <c r="D93" s="1"/>
      <c r="E93" s="1"/>
      <c r="F93" s="1"/>
      <c r="G93" s="1"/>
      <c r="H93" s="1"/>
      <c r="I93" s="1"/>
      <c r="J93" s="1"/>
      <c r="K93" s="1"/>
      <c r="L93" s="1"/>
    </row>
    <row r="94" ht="15.75" customHeight="1">
      <c r="A94" s="68"/>
      <c r="B94" s="69"/>
      <c r="C94" s="69"/>
      <c r="D94" s="1"/>
      <c r="E94" s="1"/>
      <c r="F94" s="1"/>
      <c r="G94" s="1"/>
      <c r="H94" s="1"/>
      <c r="I94" s="1"/>
      <c r="J94" s="1"/>
      <c r="K94" s="1"/>
      <c r="L94" s="1"/>
    </row>
    <row r="95" ht="15.75" customHeight="1">
      <c r="A95" s="68"/>
      <c r="B95" s="69"/>
      <c r="C95" s="69"/>
      <c r="D95" s="1"/>
      <c r="E95" s="1"/>
      <c r="F95" s="1"/>
      <c r="G95" s="1"/>
      <c r="H95" s="1"/>
      <c r="I95" s="1"/>
      <c r="J95" s="1"/>
      <c r="K95" s="1"/>
      <c r="L95" s="1"/>
    </row>
    <row r="96" ht="15.75" customHeight="1">
      <c r="A96" s="68"/>
      <c r="B96" s="69"/>
      <c r="C96" s="69"/>
      <c r="D96" s="1"/>
      <c r="E96" s="1"/>
      <c r="F96" s="1"/>
      <c r="G96" s="1"/>
      <c r="H96" s="1"/>
      <c r="I96" s="1"/>
      <c r="J96" s="1"/>
      <c r="K96" s="1"/>
      <c r="L96" s="1"/>
    </row>
    <row r="97" ht="15.75" customHeight="1">
      <c r="A97" s="68"/>
      <c r="B97" s="69"/>
      <c r="C97" s="69"/>
      <c r="D97" s="1"/>
      <c r="E97" s="1"/>
      <c r="F97" s="1"/>
      <c r="G97" s="1"/>
      <c r="H97" s="1"/>
      <c r="I97" s="1"/>
      <c r="J97" s="1"/>
      <c r="K97" s="1"/>
      <c r="L97" s="1"/>
    </row>
    <row r="98" ht="15.75" customHeight="1">
      <c r="A98" s="68"/>
      <c r="B98" s="69"/>
      <c r="C98" s="69"/>
      <c r="D98" s="1"/>
      <c r="E98" s="1"/>
      <c r="F98" s="1"/>
      <c r="G98" s="1"/>
      <c r="H98" s="1"/>
      <c r="I98" s="1"/>
      <c r="J98" s="1"/>
      <c r="K98" s="1"/>
      <c r="L98" s="1"/>
    </row>
    <row r="99" ht="15.75" customHeight="1">
      <c r="A99" s="68"/>
      <c r="B99" s="69"/>
      <c r="C99" s="69"/>
      <c r="D99" s="1"/>
      <c r="E99" s="1"/>
      <c r="F99" s="1"/>
      <c r="G99" s="1"/>
      <c r="H99" s="1"/>
      <c r="I99" s="1"/>
      <c r="J99" s="1"/>
      <c r="K99" s="1"/>
      <c r="L99" s="1"/>
    </row>
    <row r="100" ht="15.75" customHeight="1">
      <c r="A100" s="68"/>
      <c r="B100" s="69"/>
      <c r="C100" s="69"/>
      <c r="D100" s="1"/>
      <c r="E100" s="1"/>
      <c r="F100" s="1"/>
      <c r="G100" s="1"/>
      <c r="H100" s="1"/>
      <c r="I100" s="1"/>
      <c r="J100" s="1"/>
      <c r="K100" s="1"/>
      <c r="L100" s="1"/>
    </row>
    <row r="101" ht="15.75" customHeight="1">
      <c r="A101" s="68"/>
      <c r="B101" s="69"/>
      <c r="C101" s="69"/>
      <c r="D101" s="1"/>
      <c r="E101" s="1"/>
      <c r="F101" s="1"/>
      <c r="G101" s="1"/>
      <c r="H101" s="1"/>
      <c r="I101" s="1"/>
      <c r="J101" s="1"/>
      <c r="K101" s="1"/>
      <c r="L101" s="1"/>
    </row>
    <row r="102" ht="15.75" customHeight="1">
      <c r="A102" s="68"/>
      <c r="B102" s="69"/>
      <c r="C102" s="69"/>
      <c r="D102" s="1"/>
      <c r="E102" s="1"/>
      <c r="F102" s="1"/>
      <c r="G102" s="1"/>
      <c r="H102" s="1"/>
      <c r="I102" s="1"/>
      <c r="J102" s="1"/>
      <c r="K102" s="1"/>
      <c r="L102" s="1"/>
    </row>
    <row r="103" ht="15.75" customHeight="1">
      <c r="A103" s="68"/>
      <c r="B103" s="69"/>
      <c r="C103" s="69"/>
      <c r="D103" s="1"/>
      <c r="E103" s="1"/>
      <c r="F103" s="1"/>
      <c r="G103" s="1"/>
      <c r="H103" s="1"/>
      <c r="I103" s="1"/>
      <c r="J103" s="1"/>
      <c r="K103" s="1"/>
      <c r="L103" s="1"/>
    </row>
    <row r="104" ht="15.75" customHeight="1">
      <c r="A104" s="68"/>
      <c r="B104" s="69"/>
      <c r="C104" s="69"/>
      <c r="D104" s="1"/>
      <c r="E104" s="1"/>
      <c r="F104" s="1"/>
      <c r="G104" s="1"/>
      <c r="H104" s="1"/>
      <c r="I104" s="1"/>
      <c r="J104" s="1"/>
      <c r="K104" s="1"/>
      <c r="L104" s="1"/>
    </row>
    <row r="105" ht="15.75" customHeight="1">
      <c r="A105" s="68"/>
      <c r="B105" s="69"/>
      <c r="C105" s="69"/>
      <c r="D105" s="1"/>
      <c r="E105" s="1"/>
      <c r="F105" s="1"/>
      <c r="G105" s="1"/>
      <c r="H105" s="1"/>
      <c r="I105" s="1"/>
      <c r="J105" s="1"/>
      <c r="K105" s="1"/>
      <c r="L105" s="1"/>
    </row>
    <row r="106" ht="15.75" customHeight="1">
      <c r="A106" s="68"/>
      <c r="B106" s="69"/>
      <c r="C106" s="69"/>
      <c r="D106" s="1"/>
      <c r="E106" s="1"/>
      <c r="F106" s="1"/>
      <c r="G106" s="1"/>
      <c r="H106" s="1"/>
      <c r="I106" s="1"/>
      <c r="J106" s="1"/>
      <c r="K106" s="1"/>
      <c r="L106" s="1"/>
    </row>
    <row r="107" ht="15.75" customHeight="1">
      <c r="A107" s="68"/>
      <c r="B107" s="69"/>
      <c r="C107" s="69"/>
      <c r="D107" s="1"/>
      <c r="E107" s="1"/>
      <c r="F107" s="1"/>
      <c r="G107" s="1"/>
      <c r="H107" s="1"/>
      <c r="I107" s="1"/>
      <c r="J107" s="1"/>
      <c r="K107" s="1"/>
      <c r="L107" s="1"/>
    </row>
    <row r="108" ht="15.75" customHeight="1">
      <c r="A108" s="68"/>
      <c r="B108" s="69"/>
      <c r="C108" s="69"/>
      <c r="D108" s="1"/>
      <c r="E108" s="1"/>
      <c r="F108" s="1"/>
      <c r="G108" s="1"/>
      <c r="H108" s="1"/>
      <c r="I108" s="1"/>
      <c r="J108" s="1"/>
      <c r="K108" s="1"/>
      <c r="L108" s="1"/>
    </row>
    <row r="109" ht="15.75" customHeight="1">
      <c r="A109" s="68"/>
      <c r="B109" s="69"/>
      <c r="C109" s="69"/>
      <c r="D109" s="1"/>
      <c r="E109" s="1"/>
      <c r="F109" s="1"/>
      <c r="G109" s="1"/>
      <c r="H109" s="1"/>
      <c r="I109" s="1"/>
      <c r="J109" s="1"/>
      <c r="K109" s="1"/>
      <c r="L109" s="1"/>
    </row>
    <row r="110" ht="15.75" customHeight="1">
      <c r="A110" s="68"/>
      <c r="B110" s="69"/>
      <c r="C110" s="69"/>
      <c r="D110" s="1"/>
      <c r="E110" s="1"/>
      <c r="F110" s="1"/>
      <c r="G110" s="1"/>
      <c r="H110" s="1"/>
      <c r="I110" s="1"/>
      <c r="J110" s="1"/>
      <c r="K110" s="1"/>
      <c r="L110" s="1"/>
    </row>
    <row r="111" ht="15.75" customHeight="1">
      <c r="A111" s="68"/>
      <c r="B111" s="69"/>
      <c r="C111" s="69"/>
      <c r="D111" s="1"/>
      <c r="E111" s="1"/>
      <c r="F111" s="1"/>
      <c r="G111" s="1"/>
      <c r="H111" s="1"/>
      <c r="I111" s="1"/>
      <c r="J111" s="1"/>
      <c r="K111" s="1"/>
      <c r="L111" s="1"/>
    </row>
    <row r="112" ht="15.75" customHeight="1">
      <c r="A112" s="68"/>
      <c r="B112" s="69"/>
      <c r="C112" s="69"/>
      <c r="D112" s="1"/>
      <c r="E112" s="1"/>
      <c r="F112" s="1"/>
      <c r="G112" s="1"/>
      <c r="H112" s="1"/>
      <c r="I112" s="1"/>
      <c r="J112" s="1"/>
      <c r="K112" s="1"/>
      <c r="L112" s="1"/>
    </row>
    <row r="113" ht="15.75" customHeight="1">
      <c r="A113" s="68"/>
      <c r="B113" s="69"/>
      <c r="C113" s="69"/>
      <c r="D113" s="1"/>
      <c r="E113" s="1"/>
      <c r="F113" s="1"/>
      <c r="G113" s="1"/>
      <c r="H113" s="1"/>
      <c r="I113" s="1"/>
      <c r="J113" s="1"/>
      <c r="K113" s="1"/>
      <c r="L113" s="1"/>
    </row>
    <row r="114" ht="15.75" customHeight="1">
      <c r="A114" s="68"/>
      <c r="B114" s="69"/>
      <c r="C114" s="69"/>
      <c r="D114" s="1"/>
      <c r="E114" s="1"/>
      <c r="F114" s="1"/>
      <c r="G114" s="1"/>
      <c r="H114" s="1"/>
      <c r="I114" s="1"/>
      <c r="J114" s="1"/>
      <c r="K114" s="1"/>
      <c r="L114" s="1"/>
    </row>
    <row r="115" ht="15.75" customHeight="1">
      <c r="A115" s="68"/>
      <c r="B115" s="69"/>
      <c r="C115" s="69"/>
      <c r="D115" s="1"/>
      <c r="E115" s="1"/>
      <c r="F115" s="1"/>
      <c r="G115" s="1"/>
      <c r="H115" s="1"/>
      <c r="I115" s="1"/>
      <c r="J115" s="1"/>
      <c r="K115" s="1"/>
      <c r="L115" s="1"/>
    </row>
    <row r="116" ht="15.75" customHeight="1">
      <c r="A116" s="68"/>
      <c r="B116" s="69"/>
      <c r="C116" s="69"/>
      <c r="D116" s="1"/>
      <c r="E116" s="1"/>
      <c r="F116" s="1"/>
      <c r="G116" s="1"/>
      <c r="H116" s="1"/>
      <c r="I116" s="1"/>
      <c r="J116" s="1"/>
      <c r="K116" s="1"/>
      <c r="L116" s="1"/>
    </row>
    <row r="117" ht="15.75" customHeight="1">
      <c r="A117" s="68"/>
      <c r="B117" s="69"/>
      <c r="C117" s="69"/>
      <c r="D117" s="1"/>
      <c r="E117" s="1"/>
      <c r="F117" s="1"/>
      <c r="G117" s="1"/>
      <c r="H117" s="1"/>
      <c r="I117" s="1"/>
      <c r="J117" s="1"/>
      <c r="K117" s="1"/>
      <c r="L117" s="1"/>
    </row>
    <row r="118" ht="15.75" customHeight="1">
      <c r="A118" s="68"/>
      <c r="B118" s="69"/>
      <c r="C118" s="69"/>
      <c r="D118" s="1"/>
      <c r="E118" s="1"/>
      <c r="F118" s="1"/>
      <c r="G118" s="1"/>
      <c r="H118" s="1"/>
      <c r="I118" s="1"/>
      <c r="J118" s="1"/>
      <c r="K118" s="1"/>
      <c r="L118" s="1"/>
    </row>
    <row r="119" ht="15.75" customHeight="1">
      <c r="A119" s="68"/>
      <c r="B119" s="69"/>
      <c r="C119" s="69"/>
      <c r="D119" s="1"/>
      <c r="E119" s="1"/>
      <c r="F119" s="1"/>
      <c r="G119" s="1"/>
      <c r="H119" s="1"/>
      <c r="I119" s="1"/>
      <c r="J119" s="1"/>
      <c r="K119" s="1"/>
      <c r="L119" s="1"/>
    </row>
    <row r="120" ht="15.75" customHeight="1">
      <c r="A120" s="68"/>
      <c r="B120" s="69"/>
      <c r="C120" s="69"/>
      <c r="D120" s="1"/>
      <c r="E120" s="1"/>
      <c r="F120" s="1"/>
      <c r="G120" s="1"/>
      <c r="H120" s="1"/>
      <c r="I120" s="1"/>
      <c r="J120" s="1"/>
      <c r="K120" s="1"/>
      <c r="L120" s="1"/>
    </row>
    <row r="121" ht="15.75" customHeight="1">
      <c r="A121" s="68"/>
      <c r="B121" s="69"/>
      <c r="C121" s="69"/>
      <c r="D121" s="1"/>
      <c r="E121" s="1"/>
      <c r="F121" s="1"/>
      <c r="G121" s="1"/>
      <c r="H121" s="1"/>
      <c r="I121" s="1"/>
      <c r="J121" s="1"/>
      <c r="K121" s="1"/>
      <c r="L121" s="1"/>
    </row>
    <row r="122" ht="15.75" customHeight="1">
      <c r="A122" s="68"/>
      <c r="B122" s="69"/>
      <c r="C122" s="69"/>
      <c r="D122" s="1"/>
      <c r="E122" s="1"/>
      <c r="F122" s="1"/>
      <c r="G122" s="1"/>
      <c r="H122" s="1"/>
      <c r="I122" s="1"/>
      <c r="J122" s="1"/>
      <c r="K122" s="1"/>
      <c r="L122" s="1"/>
    </row>
    <row r="123" ht="15.75" customHeight="1">
      <c r="A123" s="68"/>
      <c r="B123" s="69"/>
      <c r="C123" s="69"/>
      <c r="D123" s="1"/>
      <c r="E123" s="1"/>
      <c r="F123" s="1"/>
      <c r="G123" s="1"/>
      <c r="H123" s="1"/>
      <c r="I123" s="1"/>
      <c r="J123" s="1"/>
      <c r="K123" s="1"/>
      <c r="L123" s="1"/>
    </row>
    <row r="124" ht="15.75" customHeight="1">
      <c r="A124" s="68"/>
      <c r="B124" s="69"/>
      <c r="C124" s="69"/>
      <c r="D124" s="1"/>
      <c r="E124" s="1"/>
      <c r="F124" s="1"/>
      <c r="G124" s="1"/>
      <c r="H124" s="1"/>
      <c r="I124" s="1"/>
      <c r="J124" s="1"/>
      <c r="K124" s="1"/>
      <c r="L124" s="1"/>
    </row>
    <row r="125" ht="15.75" customHeight="1">
      <c r="A125" s="68"/>
      <c r="B125" s="69"/>
      <c r="C125" s="69"/>
      <c r="D125" s="1"/>
      <c r="E125" s="1"/>
      <c r="F125" s="1"/>
      <c r="G125" s="1"/>
      <c r="H125" s="1"/>
      <c r="I125" s="1"/>
      <c r="J125" s="1"/>
      <c r="K125" s="1"/>
      <c r="L125" s="1"/>
    </row>
    <row r="126" ht="15.75" customHeight="1">
      <c r="A126" s="68"/>
      <c r="B126" s="69"/>
      <c r="C126" s="69"/>
      <c r="D126" s="1"/>
      <c r="E126" s="1"/>
      <c r="F126" s="1"/>
      <c r="G126" s="1"/>
      <c r="H126" s="1"/>
      <c r="I126" s="1"/>
      <c r="J126" s="1"/>
      <c r="K126" s="1"/>
      <c r="L126" s="1"/>
    </row>
    <row r="127" ht="15.75" customHeight="1">
      <c r="A127" s="68"/>
      <c r="B127" s="69"/>
      <c r="C127" s="69"/>
      <c r="D127" s="1"/>
      <c r="E127" s="1"/>
      <c r="F127" s="1"/>
      <c r="G127" s="1"/>
      <c r="H127" s="1"/>
      <c r="I127" s="1"/>
      <c r="J127" s="1"/>
      <c r="K127" s="1"/>
      <c r="L127" s="1"/>
    </row>
    <row r="128" ht="15.75" customHeight="1">
      <c r="A128" s="68"/>
      <c r="B128" s="69"/>
      <c r="C128" s="69"/>
      <c r="D128" s="1"/>
      <c r="E128" s="1"/>
      <c r="F128" s="1"/>
      <c r="G128" s="1"/>
      <c r="H128" s="1"/>
      <c r="I128" s="1"/>
      <c r="J128" s="1"/>
      <c r="K128" s="1"/>
      <c r="L128" s="1"/>
    </row>
    <row r="129" ht="15.75" customHeight="1">
      <c r="A129" s="68"/>
      <c r="B129" s="69"/>
      <c r="C129" s="69"/>
      <c r="D129" s="1"/>
      <c r="E129" s="1"/>
      <c r="F129" s="1"/>
      <c r="G129" s="1"/>
      <c r="H129" s="1"/>
      <c r="I129" s="1"/>
      <c r="J129" s="1"/>
      <c r="K129" s="1"/>
      <c r="L129" s="1"/>
    </row>
    <row r="130" ht="15.75" customHeight="1">
      <c r="A130" s="68"/>
      <c r="B130" s="69"/>
      <c r="C130" s="69"/>
      <c r="D130" s="1"/>
      <c r="E130" s="1"/>
      <c r="F130" s="1"/>
      <c r="G130" s="1"/>
      <c r="H130" s="1"/>
      <c r="I130" s="1"/>
      <c r="J130" s="1"/>
      <c r="K130" s="1"/>
      <c r="L130" s="1"/>
    </row>
    <row r="131" ht="15.75" customHeight="1">
      <c r="A131" s="68"/>
      <c r="B131" s="69"/>
      <c r="C131" s="69"/>
      <c r="D131" s="1"/>
      <c r="E131" s="1"/>
      <c r="F131" s="1"/>
      <c r="G131" s="1"/>
      <c r="H131" s="1"/>
      <c r="I131" s="1"/>
      <c r="J131" s="1"/>
      <c r="K131" s="1"/>
      <c r="L131" s="1"/>
    </row>
    <row r="132" ht="15.75" customHeight="1">
      <c r="A132" s="68"/>
      <c r="B132" s="69"/>
      <c r="C132" s="69"/>
      <c r="D132" s="1"/>
      <c r="E132" s="1"/>
      <c r="F132" s="1"/>
      <c r="G132" s="1"/>
      <c r="H132" s="1"/>
      <c r="I132" s="1"/>
      <c r="J132" s="1"/>
      <c r="K132" s="1"/>
      <c r="L132" s="1"/>
    </row>
    <row r="133" ht="15.75" customHeight="1">
      <c r="A133" s="68"/>
      <c r="B133" s="69"/>
      <c r="C133" s="69"/>
      <c r="D133" s="1"/>
      <c r="E133" s="1"/>
      <c r="F133" s="1"/>
      <c r="G133" s="1"/>
      <c r="H133" s="1"/>
      <c r="I133" s="1"/>
      <c r="J133" s="1"/>
      <c r="K133" s="1"/>
      <c r="L133" s="1"/>
    </row>
    <row r="134" ht="15.75" customHeight="1">
      <c r="A134" s="68"/>
      <c r="B134" s="69"/>
      <c r="C134" s="69"/>
      <c r="D134" s="1"/>
      <c r="E134" s="1"/>
      <c r="F134" s="1"/>
      <c r="G134" s="1"/>
      <c r="H134" s="1"/>
      <c r="I134" s="1"/>
      <c r="J134" s="1"/>
      <c r="K134" s="1"/>
      <c r="L134" s="1"/>
    </row>
    <row r="135" ht="15.75" customHeight="1">
      <c r="A135" s="68"/>
      <c r="B135" s="69"/>
      <c r="C135" s="69"/>
      <c r="D135" s="1"/>
      <c r="E135" s="1"/>
      <c r="F135" s="1"/>
      <c r="G135" s="1"/>
      <c r="H135" s="1"/>
      <c r="I135" s="1"/>
      <c r="J135" s="1"/>
      <c r="K135" s="1"/>
      <c r="L135" s="1"/>
    </row>
    <row r="136" ht="15.75" customHeight="1">
      <c r="A136" s="68"/>
      <c r="B136" s="69"/>
      <c r="C136" s="69"/>
      <c r="D136" s="1"/>
      <c r="E136" s="1"/>
      <c r="F136" s="1"/>
      <c r="G136" s="1"/>
      <c r="H136" s="1"/>
      <c r="I136" s="1"/>
      <c r="J136" s="1"/>
      <c r="K136" s="1"/>
      <c r="L136" s="1"/>
    </row>
    <row r="137" ht="15.75" customHeight="1">
      <c r="A137" s="68"/>
      <c r="B137" s="69"/>
      <c r="C137" s="69"/>
      <c r="D137" s="1"/>
      <c r="E137" s="1"/>
      <c r="F137" s="1"/>
      <c r="G137" s="1"/>
      <c r="H137" s="1"/>
      <c r="I137" s="1"/>
      <c r="J137" s="1"/>
      <c r="K137" s="1"/>
      <c r="L137" s="1"/>
    </row>
    <row r="138" ht="15.75" customHeight="1">
      <c r="A138" s="68"/>
      <c r="B138" s="69"/>
      <c r="C138" s="69"/>
      <c r="D138" s="1"/>
      <c r="E138" s="1"/>
      <c r="F138" s="1"/>
      <c r="G138" s="1"/>
      <c r="H138" s="1"/>
      <c r="I138" s="1"/>
      <c r="J138" s="1"/>
      <c r="K138" s="1"/>
      <c r="L138" s="1"/>
    </row>
    <row r="139" ht="15.75" customHeight="1">
      <c r="A139" s="68"/>
      <c r="B139" s="69"/>
      <c r="C139" s="69"/>
      <c r="D139" s="1"/>
      <c r="E139" s="1"/>
      <c r="F139" s="1"/>
      <c r="G139" s="1"/>
      <c r="H139" s="1"/>
      <c r="I139" s="1"/>
      <c r="J139" s="1"/>
      <c r="K139" s="1"/>
      <c r="L139" s="1"/>
    </row>
    <row r="140" ht="15.75" customHeight="1">
      <c r="A140" s="68"/>
      <c r="B140" s="69"/>
      <c r="C140" s="69"/>
      <c r="D140" s="1"/>
      <c r="E140" s="1"/>
      <c r="F140" s="1"/>
      <c r="G140" s="1"/>
      <c r="H140" s="1"/>
      <c r="I140" s="1"/>
      <c r="J140" s="1"/>
      <c r="K140" s="1"/>
      <c r="L140" s="1"/>
    </row>
    <row r="141" ht="15.75" customHeight="1">
      <c r="A141" s="68"/>
      <c r="B141" s="69"/>
      <c r="C141" s="69"/>
      <c r="D141" s="1"/>
      <c r="E141" s="1"/>
      <c r="F141" s="1"/>
      <c r="G141" s="1"/>
      <c r="H141" s="1"/>
      <c r="I141" s="1"/>
      <c r="J141" s="1"/>
      <c r="K141" s="1"/>
      <c r="L141" s="1"/>
    </row>
    <row r="142" ht="15.75" customHeight="1">
      <c r="A142" s="68"/>
      <c r="B142" s="69"/>
      <c r="C142" s="69"/>
      <c r="D142" s="1"/>
      <c r="E142" s="1"/>
      <c r="F142" s="1"/>
      <c r="G142" s="1"/>
      <c r="H142" s="1"/>
      <c r="I142" s="1"/>
      <c r="J142" s="1"/>
      <c r="K142" s="1"/>
      <c r="L142" s="1"/>
    </row>
    <row r="143" ht="15.75" customHeight="1">
      <c r="A143" s="68"/>
      <c r="B143" s="69"/>
      <c r="C143" s="69"/>
      <c r="D143" s="1"/>
      <c r="E143" s="1"/>
      <c r="F143" s="1"/>
      <c r="G143" s="1"/>
      <c r="H143" s="1"/>
      <c r="I143" s="1"/>
      <c r="J143" s="1"/>
      <c r="K143" s="1"/>
      <c r="L143" s="1"/>
    </row>
    <row r="144" ht="15.75" customHeight="1">
      <c r="A144" s="68"/>
      <c r="B144" s="69"/>
      <c r="C144" s="69"/>
      <c r="D144" s="1"/>
      <c r="E144" s="1"/>
      <c r="F144" s="1"/>
      <c r="G144" s="1"/>
      <c r="H144" s="1"/>
      <c r="I144" s="1"/>
      <c r="J144" s="1"/>
      <c r="K144" s="1"/>
      <c r="L144" s="1"/>
    </row>
    <row r="145" ht="15.75" customHeight="1">
      <c r="A145" s="68"/>
      <c r="B145" s="69"/>
      <c r="C145" s="69"/>
      <c r="D145" s="1"/>
      <c r="E145" s="1"/>
      <c r="F145" s="1"/>
      <c r="G145" s="1"/>
      <c r="H145" s="1"/>
      <c r="I145" s="1"/>
      <c r="J145" s="1"/>
      <c r="K145" s="1"/>
      <c r="L145" s="1"/>
    </row>
    <row r="146" ht="15.75" customHeight="1">
      <c r="A146" s="68"/>
      <c r="B146" s="69"/>
      <c r="C146" s="69"/>
      <c r="D146" s="1"/>
      <c r="E146" s="1"/>
      <c r="F146" s="1"/>
      <c r="G146" s="1"/>
      <c r="H146" s="1"/>
      <c r="I146" s="1"/>
      <c r="J146" s="1"/>
      <c r="K146" s="1"/>
      <c r="L146" s="1"/>
    </row>
    <row r="147" ht="15.75" customHeight="1">
      <c r="A147" s="68"/>
      <c r="B147" s="69"/>
      <c r="C147" s="69"/>
      <c r="D147" s="1"/>
      <c r="E147" s="1"/>
      <c r="F147" s="1"/>
      <c r="G147" s="1"/>
      <c r="H147" s="1"/>
      <c r="I147" s="1"/>
      <c r="J147" s="1"/>
      <c r="K147" s="1"/>
      <c r="L147" s="1"/>
    </row>
    <row r="148" ht="15.75" customHeight="1">
      <c r="A148" s="68"/>
      <c r="B148" s="69"/>
      <c r="C148" s="69"/>
      <c r="D148" s="1"/>
      <c r="E148" s="1"/>
      <c r="F148" s="1"/>
      <c r="G148" s="1"/>
      <c r="H148" s="1"/>
      <c r="I148" s="1"/>
      <c r="J148" s="1"/>
      <c r="K148" s="1"/>
      <c r="L148" s="1"/>
    </row>
    <row r="149" ht="15.75" customHeight="1">
      <c r="A149" s="68"/>
      <c r="B149" s="69"/>
      <c r="C149" s="69"/>
      <c r="D149" s="1"/>
      <c r="E149" s="1"/>
      <c r="F149" s="1"/>
      <c r="G149" s="1"/>
      <c r="H149" s="1"/>
      <c r="I149" s="1"/>
      <c r="J149" s="1"/>
      <c r="K149" s="1"/>
      <c r="L149" s="1"/>
    </row>
    <row r="150" ht="15.75" customHeight="1">
      <c r="A150" s="68"/>
      <c r="B150" s="69"/>
      <c r="C150" s="69"/>
      <c r="D150" s="1"/>
      <c r="E150" s="1"/>
      <c r="F150" s="1"/>
      <c r="G150" s="1"/>
      <c r="H150" s="1"/>
      <c r="I150" s="1"/>
      <c r="J150" s="1"/>
      <c r="K150" s="1"/>
      <c r="L150" s="1"/>
    </row>
    <row r="151" ht="15.75" customHeight="1">
      <c r="A151" s="68"/>
      <c r="B151" s="69"/>
      <c r="C151" s="69"/>
      <c r="D151" s="1"/>
      <c r="E151" s="1"/>
      <c r="F151" s="1"/>
      <c r="G151" s="1"/>
      <c r="H151" s="1"/>
      <c r="I151" s="1"/>
      <c r="J151" s="1"/>
      <c r="K151" s="1"/>
      <c r="L151" s="1"/>
    </row>
    <row r="152" ht="15.75" customHeight="1">
      <c r="A152" s="68"/>
      <c r="B152" s="69"/>
      <c r="C152" s="69"/>
      <c r="D152" s="1"/>
      <c r="E152" s="1"/>
      <c r="F152" s="1"/>
      <c r="G152" s="1"/>
      <c r="H152" s="1"/>
      <c r="I152" s="1"/>
      <c r="J152" s="1"/>
      <c r="K152" s="1"/>
      <c r="L152" s="1"/>
    </row>
    <row r="153" ht="15.75" customHeight="1">
      <c r="A153" s="68"/>
      <c r="B153" s="69"/>
      <c r="C153" s="69"/>
      <c r="D153" s="1"/>
      <c r="E153" s="1"/>
      <c r="F153" s="1"/>
      <c r="G153" s="1"/>
      <c r="H153" s="1"/>
      <c r="I153" s="1"/>
      <c r="J153" s="1"/>
      <c r="K153" s="1"/>
      <c r="L153" s="1"/>
    </row>
    <row r="154" ht="15.75" customHeight="1">
      <c r="A154" s="68"/>
      <c r="B154" s="69"/>
      <c r="C154" s="69"/>
      <c r="D154" s="1"/>
      <c r="E154" s="1"/>
      <c r="F154" s="1"/>
      <c r="G154" s="1"/>
      <c r="H154" s="1"/>
      <c r="I154" s="1"/>
      <c r="J154" s="1"/>
      <c r="K154" s="1"/>
      <c r="L154" s="1"/>
    </row>
    <row r="155" ht="15.75" customHeight="1">
      <c r="A155" s="68"/>
      <c r="B155" s="69"/>
      <c r="C155" s="69"/>
      <c r="D155" s="1"/>
      <c r="E155" s="1"/>
      <c r="F155" s="1"/>
      <c r="G155" s="1"/>
      <c r="H155" s="1"/>
      <c r="I155" s="1"/>
      <c r="J155" s="1"/>
      <c r="K155" s="1"/>
      <c r="L155" s="1"/>
    </row>
    <row r="156" ht="15.75" customHeight="1">
      <c r="A156" s="68"/>
      <c r="B156" s="69"/>
      <c r="C156" s="69"/>
      <c r="D156" s="1"/>
      <c r="E156" s="1"/>
      <c r="F156" s="1"/>
      <c r="G156" s="1"/>
      <c r="H156" s="1"/>
      <c r="I156" s="1"/>
      <c r="J156" s="1"/>
      <c r="K156" s="1"/>
      <c r="L156" s="1"/>
    </row>
    <row r="157" ht="15.75" customHeight="1">
      <c r="A157" s="68"/>
      <c r="B157" s="69"/>
      <c r="C157" s="69"/>
      <c r="D157" s="1"/>
      <c r="E157" s="1"/>
      <c r="F157" s="1"/>
      <c r="G157" s="1"/>
      <c r="H157" s="1"/>
      <c r="I157" s="1"/>
      <c r="J157" s="1"/>
      <c r="K157" s="1"/>
      <c r="L157" s="1"/>
    </row>
    <row r="158" ht="15.75" customHeight="1">
      <c r="A158" s="68"/>
      <c r="B158" s="69"/>
      <c r="C158" s="69"/>
      <c r="D158" s="1"/>
      <c r="E158" s="1"/>
      <c r="F158" s="1"/>
      <c r="G158" s="1"/>
      <c r="H158" s="1"/>
      <c r="I158" s="1"/>
      <c r="J158" s="1"/>
      <c r="K158" s="1"/>
      <c r="L158" s="1"/>
    </row>
    <row r="159" ht="15.75" customHeight="1">
      <c r="A159" s="68"/>
      <c r="B159" s="69"/>
      <c r="C159" s="69"/>
      <c r="D159" s="1"/>
      <c r="E159" s="1"/>
      <c r="F159" s="1"/>
      <c r="G159" s="1"/>
      <c r="H159" s="1"/>
      <c r="I159" s="1"/>
      <c r="J159" s="1"/>
      <c r="K159" s="1"/>
      <c r="L159" s="1"/>
    </row>
    <row r="160" ht="15.75" customHeight="1">
      <c r="A160" s="68"/>
      <c r="B160" s="69"/>
      <c r="C160" s="69"/>
      <c r="D160" s="1"/>
      <c r="E160" s="1"/>
      <c r="F160" s="1"/>
      <c r="G160" s="1"/>
      <c r="H160" s="1"/>
      <c r="I160" s="1"/>
      <c r="J160" s="1"/>
      <c r="K160" s="1"/>
      <c r="L160" s="1"/>
    </row>
    <row r="161" ht="15.75" customHeight="1">
      <c r="A161" s="68"/>
      <c r="B161" s="69"/>
      <c r="C161" s="69"/>
      <c r="D161" s="1"/>
      <c r="E161" s="1"/>
      <c r="F161" s="1"/>
      <c r="G161" s="1"/>
      <c r="H161" s="1"/>
      <c r="I161" s="1"/>
      <c r="J161" s="1"/>
      <c r="K161" s="1"/>
      <c r="L161" s="1"/>
    </row>
    <row r="162" ht="15.75" customHeight="1">
      <c r="A162" s="68"/>
      <c r="B162" s="69"/>
      <c r="C162" s="69"/>
      <c r="D162" s="1"/>
      <c r="E162" s="1"/>
      <c r="F162" s="1"/>
      <c r="G162" s="1"/>
      <c r="H162" s="1"/>
      <c r="I162" s="1"/>
      <c r="J162" s="1"/>
      <c r="K162" s="1"/>
      <c r="L162" s="1"/>
    </row>
    <row r="163" ht="15.75" customHeight="1">
      <c r="A163" s="68"/>
      <c r="B163" s="69"/>
      <c r="C163" s="69"/>
      <c r="D163" s="1"/>
      <c r="E163" s="1"/>
      <c r="F163" s="1"/>
      <c r="G163" s="1"/>
      <c r="H163" s="1"/>
      <c r="I163" s="1"/>
      <c r="J163" s="1"/>
      <c r="K163" s="1"/>
      <c r="L163" s="1"/>
    </row>
    <row r="164" ht="15.75" customHeight="1">
      <c r="A164" s="68"/>
      <c r="B164" s="69"/>
      <c r="C164" s="69"/>
      <c r="D164" s="1"/>
      <c r="E164" s="1"/>
      <c r="F164" s="1"/>
      <c r="G164" s="1"/>
      <c r="H164" s="1"/>
      <c r="I164" s="1"/>
      <c r="J164" s="1"/>
      <c r="K164" s="1"/>
      <c r="L164" s="1"/>
    </row>
    <row r="165" ht="15.75" customHeight="1">
      <c r="A165" s="68"/>
      <c r="B165" s="69"/>
      <c r="C165" s="69"/>
      <c r="D165" s="1"/>
      <c r="E165" s="1"/>
      <c r="F165" s="1"/>
      <c r="G165" s="1"/>
      <c r="H165" s="1"/>
      <c r="I165" s="1"/>
      <c r="J165" s="1"/>
      <c r="K165" s="1"/>
      <c r="L165" s="1"/>
    </row>
    <row r="166" ht="15.75" customHeight="1">
      <c r="A166" s="68"/>
      <c r="B166" s="69"/>
      <c r="C166" s="69"/>
      <c r="D166" s="1"/>
      <c r="E166" s="1"/>
      <c r="F166" s="1"/>
      <c r="G166" s="1"/>
      <c r="H166" s="1"/>
      <c r="I166" s="1"/>
      <c r="J166" s="1"/>
      <c r="K166" s="1"/>
      <c r="L166" s="1"/>
    </row>
    <row r="167" ht="15.75" customHeight="1">
      <c r="A167" s="68"/>
      <c r="B167" s="69"/>
      <c r="C167" s="69"/>
      <c r="D167" s="1"/>
      <c r="E167" s="1"/>
      <c r="F167" s="1"/>
      <c r="G167" s="1"/>
      <c r="H167" s="1"/>
      <c r="I167" s="1"/>
      <c r="J167" s="1"/>
      <c r="K167" s="1"/>
      <c r="L167" s="1"/>
    </row>
    <row r="168" ht="15.75" customHeight="1">
      <c r="A168" s="68"/>
      <c r="B168" s="69"/>
      <c r="C168" s="69"/>
      <c r="D168" s="1"/>
      <c r="E168" s="1"/>
      <c r="F168" s="1"/>
      <c r="G168" s="1"/>
      <c r="H168" s="1"/>
      <c r="I168" s="1"/>
      <c r="J168" s="1"/>
      <c r="K168" s="1"/>
      <c r="L168" s="1"/>
    </row>
    <row r="169" ht="15.75" customHeight="1">
      <c r="A169" s="68"/>
      <c r="B169" s="69"/>
      <c r="C169" s="69"/>
      <c r="D169" s="1"/>
      <c r="E169" s="1"/>
      <c r="F169" s="1"/>
      <c r="G169" s="1"/>
      <c r="H169" s="1"/>
      <c r="I169" s="1"/>
      <c r="J169" s="1"/>
      <c r="K169" s="1"/>
      <c r="L169" s="1"/>
    </row>
    <row r="170" ht="15.75" customHeight="1">
      <c r="A170" s="68"/>
      <c r="B170" s="69"/>
      <c r="C170" s="69"/>
      <c r="D170" s="1"/>
      <c r="E170" s="1"/>
      <c r="F170" s="1"/>
      <c r="G170" s="1"/>
      <c r="H170" s="1"/>
      <c r="I170" s="1"/>
      <c r="J170" s="1"/>
      <c r="K170" s="1"/>
      <c r="L170" s="1"/>
    </row>
    <row r="171" ht="15.75" customHeight="1">
      <c r="A171" s="68"/>
      <c r="B171" s="69"/>
      <c r="C171" s="69"/>
      <c r="D171" s="1"/>
      <c r="E171" s="1"/>
      <c r="F171" s="1"/>
      <c r="G171" s="1"/>
      <c r="H171" s="1"/>
      <c r="I171" s="1"/>
      <c r="J171" s="1"/>
      <c r="K171" s="1"/>
      <c r="L171" s="1"/>
    </row>
    <row r="172" ht="15.75" customHeight="1">
      <c r="A172" s="68"/>
      <c r="B172" s="69"/>
      <c r="C172" s="69"/>
      <c r="D172" s="1"/>
      <c r="E172" s="1"/>
      <c r="F172" s="1"/>
      <c r="G172" s="1"/>
      <c r="H172" s="1"/>
      <c r="I172" s="1"/>
      <c r="J172" s="1"/>
      <c r="K172" s="1"/>
      <c r="L172" s="1"/>
    </row>
    <row r="173" ht="15.75" customHeight="1">
      <c r="A173" s="68"/>
      <c r="B173" s="69"/>
      <c r="C173" s="69"/>
      <c r="D173" s="1"/>
      <c r="E173" s="1"/>
      <c r="F173" s="1"/>
      <c r="G173" s="1"/>
      <c r="H173" s="1"/>
      <c r="I173" s="1"/>
      <c r="J173" s="1"/>
      <c r="K173" s="1"/>
      <c r="L173" s="1"/>
    </row>
    <row r="174" ht="15.75" customHeight="1">
      <c r="A174" s="68"/>
      <c r="B174" s="69"/>
      <c r="C174" s="69"/>
      <c r="D174" s="1"/>
      <c r="E174" s="1"/>
      <c r="F174" s="1"/>
      <c r="G174" s="1"/>
      <c r="H174" s="1"/>
      <c r="I174" s="1"/>
      <c r="J174" s="1"/>
      <c r="K174" s="1"/>
      <c r="L174" s="1"/>
    </row>
    <row r="175" ht="15.75" customHeight="1">
      <c r="A175" s="68"/>
      <c r="B175" s="69"/>
      <c r="C175" s="69"/>
      <c r="D175" s="1"/>
      <c r="E175" s="1"/>
      <c r="F175" s="1"/>
      <c r="G175" s="1"/>
      <c r="H175" s="1"/>
      <c r="I175" s="1"/>
      <c r="J175" s="1"/>
      <c r="K175" s="1"/>
      <c r="L175" s="1"/>
    </row>
    <row r="176" ht="15.75" customHeight="1">
      <c r="A176" s="68"/>
      <c r="B176" s="69"/>
      <c r="C176" s="69"/>
      <c r="D176" s="1"/>
      <c r="E176" s="1"/>
      <c r="F176" s="1"/>
      <c r="G176" s="1"/>
      <c r="H176" s="1"/>
      <c r="I176" s="1"/>
      <c r="J176" s="1"/>
      <c r="K176" s="1"/>
      <c r="L176" s="1"/>
    </row>
    <row r="177" ht="15.75" customHeight="1">
      <c r="A177" s="68"/>
      <c r="B177" s="69"/>
      <c r="C177" s="69"/>
      <c r="D177" s="1"/>
      <c r="E177" s="1"/>
      <c r="F177" s="1"/>
      <c r="G177" s="1"/>
      <c r="H177" s="1"/>
      <c r="I177" s="1"/>
      <c r="J177" s="1"/>
      <c r="K177" s="1"/>
      <c r="L177" s="1"/>
    </row>
    <row r="178" ht="15.75" customHeight="1">
      <c r="A178" s="68"/>
      <c r="B178" s="69"/>
      <c r="C178" s="69"/>
      <c r="D178" s="1"/>
      <c r="E178" s="1"/>
      <c r="F178" s="1"/>
      <c r="G178" s="1"/>
      <c r="H178" s="1"/>
      <c r="I178" s="1"/>
      <c r="J178" s="1"/>
      <c r="K178" s="1"/>
      <c r="L178" s="1"/>
    </row>
    <row r="179" ht="15.75" customHeight="1">
      <c r="A179" s="68"/>
      <c r="B179" s="69"/>
      <c r="C179" s="69"/>
      <c r="D179" s="1"/>
      <c r="E179" s="1"/>
      <c r="F179" s="1"/>
      <c r="G179" s="1"/>
      <c r="H179" s="1"/>
      <c r="I179" s="1"/>
      <c r="J179" s="1"/>
      <c r="K179" s="1"/>
      <c r="L179" s="1"/>
    </row>
    <row r="180" ht="15.75" customHeight="1">
      <c r="A180" s="68"/>
      <c r="B180" s="69"/>
      <c r="C180" s="69"/>
      <c r="D180" s="1"/>
      <c r="E180" s="1"/>
      <c r="F180" s="1"/>
      <c r="G180" s="1"/>
      <c r="H180" s="1"/>
      <c r="I180" s="1"/>
      <c r="J180" s="1"/>
      <c r="K180" s="1"/>
      <c r="L180" s="1"/>
    </row>
    <row r="181" ht="15.75" customHeight="1">
      <c r="A181" s="68"/>
      <c r="B181" s="69"/>
      <c r="C181" s="69"/>
      <c r="D181" s="1"/>
      <c r="E181" s="1"/>
      <c r="F181" s="1"/>
      <c r="G181" s="1"/>
      <c r="H181" s="1"/>
      <c r="I181" s="1"/>
      <c r="J181" s="1"/>
      <c r="K181" s="1"/>
      <c r="L181" s="1"/>
    </row>
    <row r="182" ht="15.75" customHeight="1">
      <c r="A182" s="68"/>
      <c r="B182" s="69"/>
      <c r="C182" s="69"/>
      <c r="D182" s="1"/>
      <c r="E182" s="1"/>
      <c r="F182" s="1"/>
      <c r="G182" s="1"/>
      <c r="H182" s="1"/>
      <c r="I182" s="1"/>
      <c r="J182" s="1"/>
      <c r="K182" s="1"/>
      <c r="L182" s="1"/>
    </row>
    <row r="183" ht="15.75" customHeight="1">
      <c r="A183" s="68"/>
      <c r="B183" s="69"/>
      <c r="C183" s="69"/>
      <c r="D183" s="1"/>
      <c r="E183" s="1"/>
      <c r="F183" s="1"/>
      <c r="G183" s="1"/>
      <c r="H183" s="1"/>
      <c r="I183" s="1"/>
      <c r="J183" s="1"/>
      <c r="K183" s="1"/>
      <c r="L183" s="1"/>
    </row>
    <row r="184" ht="15.75" customHeight="1">
      <c r="A184" s="68"/>
      <c r="B184" s="69"/>
      <c r="C184" s="69"/>
      <c r="D184" s="1"/>
      <c r="E184" s="1"/>
      <c r="F184" s="1"/>
      <c r="G184" s="1"/>
      <c r="H184" s="1"/>
      <c r="I184" s="1"/>
      <c r="J184" s="1"/>
      <c r="K184" s="1"/>
      <c r="L184" s="1"/>
    </row>
    <row r="185" ht="15.75" customHeight="1">
      <c r="A185" s="68"/>
      <c r="B185" s="69"/>
      <c r="C185" s="69"/>
      <c r="D185" s="1"/>
      <c r="E185" s="1"/>
      <c r="F185" s="1"/>
      <c r="G185" s="1"/>
      <c r="H185" s="1"/>
      <c r="I185" s="1"/>
      <c r="J185" s="1"/>
      <c r="K185" s="1"/>
      <c r="L185" s="1"/>
    </row>
    <row r="186" ht="15.75" customHeight="1">
      <c r="A186" s="68"/>
      <c r="B186" s="69"/>
      <c r="C186" s="69"/>
      <c r="D186" s="1"/>
      <c r="E186" s="1"/>
      <c r="F186" s="1"/>
      <c r="G186" s="1"/>
      <c r="H186" s="1"/>
      <c r="I186" s="1"/>
      <c r="J186" s="1"/>
      <c r="K186" s="1"/>
      <c r="L186" s="1"/>
    </row>
    <row r="187" ht="15.75" customHeight="1">
      <c r="A187" s="68"/>
      <c r="B187" s="69"/>
      <c r="C187" s="69"/>
      <c r="D187" s="1"/>
      <c r="E187" s="1"/>
      <c r="F187" s="1"/>
      <c r="G187" s="1"/>
      <c r="H187" s="1"/>
      <c r="I187" s="1"/>
      <c r="J187" s="1"/>
      <c r="K187" s="1"/>
      <c r="L187" s="1"/>
    </row>
    <row r="188" ht="15.75" customHeight="1">
      <c r="A188" s="68"/>
      <c r="B188" s="69"/>
      <c r="C188" s="69"/>
      <c r="D188" s="1"/>
      <c r="E188" s="1"/>
      <c r="F188" s="1"/>
      <c r="G188" s="1"/>
      <c r="H188" s="1"/>
      <c r="I188" s="1"/>
      <c r="J188" s="1"/>
      <c r="K188" s="1"/>
      <c r="L188" s="1"/>
    </row>
    <row r="189" ht="15.75" customHeight="1">
      <c r="A189" s="68"/>
      <c r="B189" s="69"/>
      <c r="C189" s="69"/>
      <c r="D189" s="1"/>
      <c r="E189" s="1"/>
      <c r="F189" s="1"/>
      <c r="G189" s="1"/>
      <c r="H189" s="1"/>
      <c r="I189" s="1"/>
      <c r="J189" s="1"/>
      <c r="K189" s="1"/>
      <c r="L189" s="1"/>
    </row>
    <row r="190" ht="15.75" customHeight="1">
      <c r="A190" s="68"/>
      <c r="B190" s="69"/>
      <c r="C190" s="69"/>
      <c r="D190" s="1"/>
      <c r="E190" s="1"/>
      <c r="F190" s="1"/>
      <c r="G190" s="1"/>
      <c r="H190" s="1"/>
      <c r="I190" s="1"/>
      <c r="J190" s="1"/>
      <c r="K190" s="1"/>
      <c r="L190" s="1"/>
    </row>
    <row r="191" ht="15.75" customHeight="1">
      <c r="A191" s="68"/>
      <c r="B191" s="69"/>
      <c r="C191" s="69"/>
      <c r="D191" s="1"/>
      <c r="E191" s="1"/>
      <c r="F191" s="1"/>
      <c r="G191" s="1"/>
      <c r="H191" s="1"/>
      <c r="I191" s="1"/>
      <c r="J191" s="1"/>
      <c r="K191" s="1"/>
      <c r="L191" s="1"/>
    </row>
    <row r="192" ht="15.75" customHeight="1">
      <c r="A192" s="68"/>
      <c r="B192" s="69"/>
      <c r="C192" s="69"/>
      <c r="D192" s="1"/>
      <c r="E192" s="1"/>
      <c r="F192" s="1"/>
      <c r="G192" s="1"/>
      <c r="H192" s="1"/>
      <c r="I192" s="1"/>
      <c r="J192" s="1"/>
      <c r="K192" s="1"/>
      <c r="L192" s="1"/>
    </row>
    <row r="193" ht="15.75" customHeight="1">
      <c r="A193" s="68"/>
      <c r="B193" s="69"/>
      <c r="C193" s="69"/>
      <c r="D193" s="1"/>
      <c r="E193" s="1"/>
      <c r="F193" s="1"/>
      <c r="G193" s="1"/>
      <c r="H193" s="1"/>
      <c r="I193" s="1"/>
      <c r="J193" s="1"/>
      <c r="K193" s="1"/>
      <c r="L193" s="1"/>
    </row>
    <row r="194" ht="15.75" customHeight="1">
      <c r="A194" s="68"/>
      <c r="B194" s="69"/>
      <c r="C194" s="69"/>
      <c r="D194" s="1"/>
      <c r="E194" s="1"/>
      <c r="F194" s="1"/>
      <c r="G194" s="1"/>
      <c r="H194" s="1"/>
      <c r="I194" s="1"/>
      <c r="J194" s="1"/>
      <c r="K194" s="1"/>
      <c r="L194" s="1"/>
    </row>
    <row r="195" ht="15.75" customHeight="1">
      <c r="A195" s="68"/>
      <c r="B195" s="69"/>
      <c r="C195" s="69"/>
      <c r="D195" s="1"/>
      <c r="E195" s="1"/>
      <c r="F195" s="1"/>
      <c r="G195" s="1"/>
      <c r="H195" s="1"/>
      <c r="I195" s="1"/>
      <c r="J195" s="1"/>
      <c r="K195" s="1"/>
      <c r="L195" s="1"/>
    </row>
    <row r="196" ht="15.75" customHeight="1">
      <c r="A196" s="68"/>
      <c r="B196" s="69"/>
      <c r="C196" s="69"/>
      <c r="D196" s="1"/>
      <c r="E196" s="1"/>
      <c r="F196" s="1"/>
      <c r="G196" s="1"/>
      <c r="H196" s="1"/>
      <c r="I196" s="1"/>
      <c r="J196" s="1"/>
      <c r="K196" s="1"/>
      <c r="L196" s="1"/>
    </row>
    <row r="197" ht="15.75" customHeight="1">
      <c r="A197" s="68"/>
      <c r="B197" s="69"/>
      <c r="C197" s="69"/>
      <c r="D197" s="1"/>
      <c r="E197" s="1"/>
      <c r="F197" s="1"/>
      <c r="G197" s="1"/>
      <c r="H197" s="1"/>
      <c r="I197" s="1"/>
      <c r="J197" s="1"/>
      <c r="K197" s="1"/>
      <c r="L197" s="1"/>
    </row>
    <row r="198" ht="15.75" customHeight="1">
      <c r="A198" s="68"/>
      <c r="B198" s="69"/>
      <c r="C198" s="69"/>
      <c r="D198" s="1"/>
      <c r="E198" s="1"/>
      <c r="F198" s="1"/>
      <c r="G198" s="1"/>
      <c r="H198" s="1"/>
      <c r="I198" s="1"/>
      <c r="J198" s="1"/>
      <c r="K198" s="1"/>
      <c r="L198" s="1"/>
    </row>
    <row r="199" ht="15.75" customHeight="1">
      <c r="A199" s="68"/>
      <c r="B199" s="69"/>
      <c r="C199" s="69"/>
      <c r="D199" s="1"/>
      <c r="E199" s="1"/>
      <c r="F199" s="1"/>
      <c r="G199" s="1"/>
      <c r="H199" s="1"/>
      <c r="I199" s="1"/>
      <c r="J199" s="1"/>
      <c r="K199" s="1"/>
      <c r="L199" s="1"/>
    </row>
    <row r="200" ht="15.75" customHeight="1">
      <c r="A200" s="68"/>
      <c r="B200" s="69"/>
      <c r="C200" s="69"/>
      <c r="D200" s="1"/>
      <c r="E200" s="1"/>
      <c r="F200" s="1"/>
      <c r="G200" s="1"/>
      <c r="H200" s="1"/>
      <c r="I200" s="1"/>
      <c r="J200" s="1"/>
      <c r="K200" s="1"/>
      <c r="L200" s="1"/>
    </row>
    <row r="201" ht="15.75" customHeight="1">
      <c r="A201" s="68"/>
      <c r="B201" s="69"/>
      <c r="C201" s="69"/>
      <c r="D201" s="1"/>
      <c r="E201" s="1"/>
      <c r="F201" s="1"/>
      <c r="G201" s="1"/>
      <c r="H201" s="1"/>
      <c r="I201" s="1"/>
      <c r="J201" s="1"/>
      <c r="K201" s="1"/>
      <c r="L201" s="1"/>
    </row>
    <row r="202" ht="15.75" customHeight="1">
      <c r="A202" s="68"/>
      <c r="B202" s="69"/>
      <c r="C202" s="69"/>
      <c r="D202" s="1"/>
      <c r="E202" s="1"/>
      <c r="F202" s="1"/>
      <c r="G202" s="1"/>
      <c r="H202" s="1"/>
      <c r="I202" s="1"/>
      <c r="J202" s="1"/>
      <c r="K202" s="1"/>
      <c r="L202" s="1"/>
    </row>
    <row r="203" ht="15.75" customHeight="1">
      <c r="A203" s="68"/>
      <c r="B203" s="69"/>
      <c r="C203" s="69"/>
      <c r="D203" s="1"/>
      <c r="E203" s="1"/>
      <c r="F203" s="1"/>
      <c r="G203" s="1"/>
      <c r="H203" s="1"/>
      <c r="I203" s="1"/>
      <c r="J203" s="1"/>
      <c r="K203" s="1"/>
      <c r="L203" s="1"/>
    </row>
    <row r="204" ht="15.75" customHeight="1">
      <c r="A204" s="68"/>
      <c r="B204" s="69"/>
      <c r="C204" s="69"/>
      <c r="D204" s="1"/>
      <c r="E204" s="1"/>
      <c r="F204" s="1"/>
      <c r="G204" s="1"/>
      <c r="H204" s="1"/>
      <c r="I204" s="1"/>
      <c r="J204" s="1"/>
      <c r="K204" s="1"/>
      <c r="L204" s="1"/>
    </row>
    <row r="205" ht="15.75" customHeight="1">
      <c r="A205" s="68"/>
      <c r="B205" s="69"/>
      <c r="C205" s="69"/>
      <c r="D205" s="1"/>
      <c r="E205" s="1"/>
      <c r="F205" s="1"/>
      <c r="G205" s="1"/>
      <c r="H205" s="1"/>
      <c r="I205" s="1"/>
      <c r="J205" s="1"/>
      <c r="K205" s="1"/>
      <c r="L205" s="1"/>
    </row>
    <row r="206" ht="15.75" customHeight="1">
      <c r="A206" s="68"/>
      <c r="B206" s="69"/>
      <c r="C206" s="69"/>
      <c r="D206" s="1"/>
      <c r="E206" s="1"/>
      <c r="F206" s="1"/>
      <c r="G206" s="1"/>
      <c r="H206" s="1"/>
      <c r="I206" s="1"/>
      <c r="J206" s="1"/>
      <c r="K206" s="1"/>
      <c r="L206" s="1"/>
    </row>
    <row r="207" ht="15.75" customHeight="1">
      <c r="A207" s="68"/>
      <c r="B207" s="69"/>
      <c r="C207" s="69"/>
      <c r="D207" s="1"/>
      <c r="E207" s="1"/>
      <c r="F207" s="1"/>
      <c r="G207" s="1"/>
      <c r="H207" s="1"/>
      <c r="I207" s="1"/>
      <c r="J207" s="1"/>
      <c r="K207" s="1"/>
      <c r="L207" s="1"/>
    </row>
    <row r="208" ht="15.75" customHeight="1">
      <c r="A208" s="68"/>
      <c r="B208" s="69"/>
      <c r="C208" s="69"/>
      <c r="D208" s="1"/>
      <c r="E208" s="1"/>
      <c r="F208" s="1"/>
      <c r="G208" s="1"/>
      <c r="H208" s="1"/>
      <c r="I208" s="1"/>
      <c r="J208" s="1"/>
      <c r="K208" s="1"/>
      <c r="L208" s="1"/>
    </row>
    <row r="209" ht="15.75" customHeight="1">
      <c r="A209" s="68"/>
      <c r="B209" s="69"/>
      <c r="C209" s="69"/>
      <c r="D209" s="1"/>
      <c r="E209" s="1"/>
      <c r="F209" s="1"/>
      <c r="G209" s="1"/>
      <c r="H209" s="1"/>
      <c r="I209" s="1"/>
      <c r="J209" s="1"/>
      <c r="K209" s="1"/>
      <c r="L209" s="1"/>
    </row>
    <row r="210" ht="15.75" customHeight="1">
      <c r="A210" s="68"/>
      <c r="B210" s="69"/>
      <c r="C210" s="69"/>
      <c r="D210" s="1"/>
      <c r="E210" s="1"/>
      <c r="F210" s="1"/>
      <c r="G210" s="1"/>
      <c r="H210" s="1"/>
      <c r="I210" s="1"/>
      <c r="J210" s="1"/>
      <c r="K210" s="1"/>
      <c r="L210" s="1"/>
    </row>
    <row r="211" ht="15.75" customHeight="1">
      <c r="A211" s="68"/>
      <c r="B211" s="69"/>
      <c r="C211" s="69"/>
      <c r="D211" s="1"/>
      <c r="E211" s="1"/>
      <c r="F211" s="1"/>
      <c r="G211" s="1"/>
      <c r="H211" s="1"/>
      <c r="I211" s="1"/>
      <c r="J211" s="1"/>
      <c r="K211" s="1"/>
      <c r="L211" s="1"/>
    </row>
    <row r="212" ht="15.75" customHeight="1">
      <c r="A212" s="68"/>
      <c r="B212" s="69"/>
      <c r="C212" s="69"/>
      <c r="D212" s="1"/>
      <c r="E212" s="1"/>
      <c r="F212" s="1"/>
      <c r="G212" s="1"/>
      <c r="H212" s="1"/>
      <c r="I212" s="1"/>
      <c r="J212" s="1"/>
      <c r="K212" s="1"/>
      <c r="L212" s="1"/>
    </row>
    <row r="213" ht="15.75" customHeight="1">
      <c r="A213" s="68"/>
      <c r="B213" s="69"/>
      <c r="C213" s="69"/>
      <c r="D213" s="1"/>
      <c r="E213" s="1"/>
      <c r="F213" s="1"/>
      <c r="G213" s="1"/>
      <c r="H213" s="1"/>
      <c r="I213" s="1"/>
      <c r="J213" s="1"/>
      <c r="K213" s="1"/>
      <c r="L213" s="1"/>
    </row>
    <row r="214" ht="15.75" customHeight="1">
      <c r="A214" s="68"/>
      <c r="B214" s="69"/>
      <c r="C214" s="69"/>
      <c r="D214" s="1"/>
      <c r="E214" s="1"/>
      <c r="F214" s="1"/>
      <c r="G214" s="1"/>
      <c r="H214" s="1"/>
      <c r="I214" s="1"/>
      <c r="J214" s="1"/>
      <c r="K214" s="1"/>
      <c r="L214" s="1"/>
    </row>
    <row r="215" ht="15.75" customHeight="1">
      <c r="A215" s="68"/>
      <c r="B215" s="69"/>
      <c r="C215" s="69"/>
      <c r="D215" s="1"/>
      <c r="E215" s="1"/>
      <c r="F215" s="1"/>
      <c r="G215" s="1"/>
      <c r="H215" s="1"/>
      <c r="I215" s="1"/>
      <c r="J215" s="1"/>
      <c r="K215" s="1"/>
      <c r="L215" s="1"/>
    </row>
    <row r="216" ht="15.75" customHeight="1">
      <c r="A216" s="68"/>
      <c r="B216" s="69"/>
      <c r="C216" s="69"/>
      <c r="D216" s="1"/>
      <c r="E216" s="1"/>
      <c r="F216" s="1"/>
      <c r="G216" s="1"/>
      <c r="H216" s="1"/>
      <c r="I216" s="1"/>
      <c r="J216" s="1"/>
      <c r="K216" s="1"/>
      <c r="L216" s="1"/>
    </row>
    <row r="217" ht="15.75" customHeight="1">
      <c r="A217" s="68"/>
      <c r="B217" s="69"/>
      <c r="C217" s="69"/>
      <c r="D217" s="1"/>
      <c r="E217" s="1"/>
      <c r="F217" s="1"/>
      <c r="G217" s="1"/>
      <c r="H217" s="1"/>
      <c r="I217" s="1"/>
      <c r="J217" s="1"/>
      <c r="K217" s="1"/>
      <c r="L217" s="1"/>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6:L16"/>
  </mergeCells>
  <hyperlinks>
    <hyperlink r:id="rId1" ref="G12"/>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9.71"/>
    <col customWidth="1" min="10" max="26" width="8.0"/>
  </cols>
  <sheetData>
    <row r="1">
      <c r="A1" s="68"/>
      <c r="B1" s="69"/>
      <c r="C1" s="69"/>
      <c r="D1" s="69"/>
      <c r="E1" s="1"/>
      <c r="F1" s="1"/>
    </row>
    <row r="2" ht="18.75" customHeight="1">
      <c r="A2" s="230" t="s">
        <v>7347</v>
      </c>
      <c r="B2" s="71"/>
      <c r="C2" s="71"/>
      <c r="D2" s="71"/>
      <c r="E2" s="71"/>
      <c r="F2" s="71"/>
      <c r="G2" s="71"/>
      <c r="H2" s="72"/>
      <c r="I2" s="3"/>
      <c r="J2" s="3"/>
      <c r="K2" s="74"/>
      <c r="L2" s="74"/>
      <c r="M2" s="74"/>
      <c r="N2" s="74"/>
      <c r="O2" s="74"/>
      <c r="P2" s="74"/>
      <c r="Q2" s="74"/>
      <c r="R2" s="74"/>
      <c r="S2" s="74"/>
      <c r="T2" s="74"/>
      <c r="U2" s="74"/>
      <c r="V2" s="74"/>
      <c r="W2" s="74"/>
      <c r="X2" s="74"/>
      <c r="Y2" s="74"/>
      <c r="Z2" s="74"/>
    </row>
    <row r="3">
      <c r="A3" s="732"/>
      <c r="B3" s="732"/>
      <c r="C3" s="732"/>
      <c r="D3" s="732"/>
      <c r="E3" s="732"/>
      <c r="F3" s="224"/>
      <c r="G3" s="770"/>
      <c r="H3" s="770"/>
      <c r="I3" s="74"/>
      <c r="J3" s="74"/>
      <c r="K3" s="74"/>
      <c r="L3" s="74"/>
      <c r="M3" s="74"/>
      <c r="N3" s="74"/>
      <c r="O3" s="74"/>
      <c r="P3" s="74"/>
      <c r="Q3" s="74"/>
      <c r="R3" s="74"/>
      <c r="S3" s="74"/>
      <c r="T3" s="74"/>
      <c r="U3" s="74"/>
      <c r="V3" s="74"/>
      <c r="W3" s="74"/>
      <c r="X3" s="74"/>
      <c r="Y3" s="74"/>
      <c r="Z3" s="74"/>
    </row>
    <row r="4" ht="42.0" customHeight="1">
      <c r="A4" s="75" t="s">
        <v>7348</v>
      </c>
      <c r="B4" s="71"/>
      <c r="C4" s="71"/>
      <c r="D4" s="71"/>
      <c r="E4" s="71"/>
      <c r="F4" s="71"/>
      <c r="G4" s="71"/>
      <c r="H4" s="72"/>
      <c r="I4" s="3"/>
      <c r="J4" s="3"/>
      <c r="K4" s="74"/>
      <c r="L4" s="74"/>
      <c r="M4" s="74"/>
      <c r="N4" s="74"/>
      <c r="O4" s="74"/>
      <c r="P4" s="74"/>
      <c r="Q4" s="74"/>
      <c r="R4" s="74"/>
      <c r="S4" s="74"/>
      <c r="T4" s="74"/>
      <c r="U4" s="74"/>
      <c r="V4" s="74"/>
      <c r="W4" s="74"/>
      <c r="X4" s="74"/>
      <c r="Y4" s="74"/>
      <c r="Z4" s="74"/>
    </row>
    <row r="5" ht="27.0" customHeight="1">
      <c r="A5" s="75" t="s">
        <v>7349</v>
      </c>
      <c r="B5" s="71"/>
      <c r="C5" s="71"/>
      <c r="D5" s="71"/>
      <c r="E5" s="71"/>
      <c r="F5" s="71"/>
      <c r="G5" s="71"/>
      <c r="H5" s="72"/>
      <c r="I5" s="3"/>
      <c r="J5" s="3"/>
      <c r="K5" s="74"/>
      <c r="L5" s="74"/>
      <c r="M5" s="74"/>
      <c r="N5" s="74"/>
      <c r="O5" s="74"/>
      <c r="P5" s="74"/>
      <c r="Q5" s="74"/>
      <c r="R5" s="74"/>
      <c r="S5" s="74"/>
      <c r="T5" s="74"/>
      <c r="U5" s="74"/>
      <c r="V5" s="74"/>
      <c r="W5" s="74"/>
      <c r="X5" s="74"/>
      <c r="Y5" s="74"/>
      <c r="Z5" s="74"/>
    </row>
    <row r="6" ht="28.5" customHeight="1">
      <c r="A6" s="75" t="s">
        <v>7350</v>
      </c>
      <c r="B6" s="71"/>
      <c r="C6" s="71"/>
      <c r="D6" s="71"/>
      <c r="E6" s="71"/>
      <c r="F6" s="71"/>
      <c r="G6" s="71"/>
      <c r="H6" s="72"/>
      <c r="I6" s="3"/>
      <c r="J6" s="3"/>
      <c r="K6" s="74"/>
      <c r="L6" s="74"/>
      <c r="M6" s="74"/>
      <c r="N6" s="74"/>
      <c r="O6" s="74"/>
      <c r="P6" s="74"/>
      <c r="Q6" s="74"/>
      <c r="R6" s="74"/>
      <c r="S6" s="74"/>
      <c r="T6" s="74"/>
      <c r="U6" s="74"/>
      <c r="V6" s="74"/>
      <c r="W6" s="74"/>
      <c r="X6" s="74"/>
      <c r="Y6" s="74"/>
      <c r="Z6" s="74"/>
    </row>
    <row r="7" ht="25.5" customHeight="1">
      <c r="A7" s="75" t="s">
        <v>7351</v>
      </c>
      <c r="B7" s="71"/>
      <c r="C7" s="71"/>
      <c r="D7" s="71"/>
      <c r="E7" s="71"/>
      <c r="F7" s="71"/>
      <c r="G7" s="71"/>
      <c r="H7" s="72"/>
      <c r="I7" s="3"/>
      <c r="J7" s="3"/>
      <c r="K7" s="74"/>
      <c r="L7" s="74"/>
      <c r="M7" s="74"/>
      <c r="N7" s="74"/>
      <c r="O7" s="74"/>
      <c r="P7" s="74"/>
      <c r="Q7" s="74"/>
      <c r="R7" s="74"/>
      <c r="S7" s="74"/>
      <c r="T7" s="74"/>
      <c r="U7" s="74"/>
      <c r="V7" s="74"/>
      <c r="W7" s="74"/>
      <c r="X7" s="74"/>
      <c r="Y7" s="74"/>
      <c r="Z7" s="74"/>
    </row>
    <row r="8" ht="26.25" customHeight="1">
      <c r="A8" s="75" t="s">
        <v>7352</v>
      </c>
      <c r="B8" s="71"/>
      <c r="C8" s="71"/>
      <c r="D8" s="71"/>
      <c r="E8" s="71"/>
      <c r="F8" s="71"/>
      <c r="G8" s="71"/>
      <c r="H8" s="72"/>
      <c r="I8" s="3"/>
      <c r="J8" s="3"/>
      <c r="K8" s="74"/>
      <c r="L8" s="74"/>
      <c r="M8" s="74"/>
      <c r="N8" s="74"/>
      <c r="O8" s="74"/>
      <c r="P8" s="74"/>
      <c r="Q8" s="74"/>
      <c r="R8" s="74"/>
      <c r="S8" s="74"/>
      <c r="T8" s="74"/>
      <c r="U8" s="74"/>
      <c r="V8" s="74"/>
      <c r="W8" s="74"/>
      <c r="X8" s="74"/>
      <c r="Y8" s="74"/>
      <c r="Z8" s="74"/>
    </row>
    <row r="9" ht="92.25" customHeight="1">
      <c r="A9" s="78" t="s">
        <v>7353</v>
      </c>
      <c r="B9" s="71"/>
      <c r="C9" s="71"/>
      <c r="D9" s="71"/>
      <c r="E9" s="71"/>
      <c r="F9" s="71"/>
      <c r="G9" s="71"/>
      <c r="H9" s="72"/>
      <c r="I9" s="3"/>
      <c r="J9" s="3"/>
      <c r="K9" s="74"/>
      <c r="L9" s="74"/>
      <c r="M9" s="74"/>
      <c r="N9" s="74"/>
      <c r="O9" s="74"/>
      <c r="P9" s="74"/>
      <c r="Q9" s="74"/>
      <c r="R9" s="74"/>
      <c r="S9" s="74"/>
      <c r="T9" s="74"/>
      <c r="U9" s="74"/>
      <c r="V9" s="74"/>
      <c r="W9" s="74"/>
      <c r="X9" s="74"/>
      <c r="Y9" s="74"/>
      <c r="Z9" s="74"/>
    </row>
    <row r="10">
      <c r="A10" s="68"/>
      <c r="B10" s="69"/>
      <c r="C10" s="69"/>
      <c r="D10" s="69"/>
      <c r="E10" s="1"/>
      <c r="F10" s="1"/>
      <c r="G10" s="74"/>
      <c r="H10" s="74"/>
      <c r="I10" s="74"/>
      <c r="J10" s="74"/>
      <c r="K10" s="74"/>
      <c r="L10" s="74"/>
      <c r="M10" s="74"/>
      <c r="N10" s="74"/>
      <c r="O10" s="74"/>
      <c r="P10" s="74"/>
      <c r="Q10" s="74"/>
      <c r="R10" s="74"/>
      <c r="S10" s="74"/>
      <c r="T10" s="74"/>
      <c r="U10" s="74"/>
      <c r="V10" s="74"/>
      <c r="W10" s="74"/>
      <c r="X10" s="74"/>
      <c r="Y10" s="74"/>
      <c r="Z10" s="74"/>
    </row>
    <row r="11" ht="38.25" customHeight="1">
      <c r="A11" s="290" t="s">
        <v>7</v>
      </c>
      <c r="B11" s="771" t="s">
        <v>8</v>
      </c>
      <c r="C11" s="85" t="s">
        <v>7354</v>
      </c>
      <c r="D11" s="85" t="s">
        <v>7355</v>
      </c>
      <c r="E11" s="85" t="s">
        <v>7356</v>
      </c>
      <c r="F11" s="771" t="s">
        <v>7357</v>
      </c>
      <c r="G11" s="81" t="s">
        <v>763</v>
      </c>
      <c r="H11" s="81" t="s">
        <v>226</v>
      </c>
      <c r="I11" s="86" t="s">
        <v>227</v>
      </c>
    </row>
    <row r="12" ht="11.25" customHeight="1">
      <c r="A12" s="130" t="s">
        <v>7358</v>
      </c>
      <c r="B12" s="97" t="s">
        <v>52</v>
      </c>
      <c r="C12" s="97" t="s">
        <v>7359</v>
      </c>
      <c r="D12" s="136"/>
      <c r="E12" s="498" t="s">
        <v>7358</v>
      </c>
      <c r="F12" s="499" t="s">
        <v>7360</v>
      </c>
      <c r="G12" s="187">
        <v>100.0</v>
      </c>
      <c r="H12" s="187">
        <v>100.0</v>
      </c>
      <c r="I12" s="103" t="s">
        <v>56</v>
      </c>
      <c r="J12" s="104"/>
      <c r="K12" s="105"/>
      <c r="L12" s="105"/>
      <c r="M12" s="105"/>
      <c r="N12" s="105"/>
      <c r="O12" s="105"/>
      <c r="P12" s="105"/>
      <c r="Q12" s="105"/>
      <c r="R12" s="105"/>
      <c r="S12" s="105"/>
      <c r="T12" s="105"/>
      <c r="U12" s="105"/>
      <c r="V12" s="105"/>
      <c r="W12" s="105"/>
      <c r="X12" s="105"/>
      <c r="Y12" s="105"/>
      <c r="Z12" s="105"/>
      <c r="AA12" s="105"/>
      <c r="AB12" s="105"/>
    </row>
    <row r="13" ht="11.25" customHeight="1">
      <c r="A13" s="190" t="s">
        <v>7361</v>
      </c>
      <c r="B13" s="97" t="s">
        <v>52</v>
      </c>
      <c r="C13" s="97" t="s">
        <v>7362</v>
      </c>
      <c r="D13" s="130"/>
      <c r="E13" s="97" t="s">
        <v>7363</v>
      </c>
      <c r="F13" s="499" t="s">
        <v>7364</v>
      </c>
      <c r="G13" s="187">
        <v>300.0</v>
      </c>
      <c r="H13" s="187">
        <v>300.0</v>
      </c>
      <c r="I13" s="103" t="s">
        <v>58</v>
      </c>
      <c r="J13" s="104"/>
      <c r="K13" s="105"/>
      <c r="L13" s="105"/>
      <c r="M13" s="105"/>
      <c r="N13" s="105"/>
      <c r="O13" s="105"/>
      <c r="P13" s="105"/>
      <c r="Q13" s="105"/>
      <c r="R13" s="105"/>
      <c r="S13" s="105"/>
      <c r="T13" s="105"/>
      <c r="U13" s="105"/>
      <c r="V13" s="105"/>
      <c r="W13" s="105"/>
      <c r="X13" s="105"/>
      <c r="Y13" s="105"/>
      <c r="Z13" s="105"/>
      <c r="AA13" s="105"/>
      <c r="AB13" s="105"/>
    </row>
    <row r="14" ht="11.25" customHeight="1">
      <c r="A14" s="130" t="s">
        <v>5418</v>
      </c>
      <c r="B14" s="97" t="s">
        <v>52</v>
      </c>
      <c r="C14" s="97" t="s">
        <v>7365</v>
      </c>
      <c r="D14" s="136"/>
      <c r="E14" s="498" t="s">
        <v>5418</v>
      </c>
      <c r="F14" s="499" t="s">
        <v>7366</v>
      </c>
      <c r="G14" s="187">
        <v>100.0</v>
      </c>
      <c r="H14" s="187">
        <v>100.0</v>
      </c>
      <c r="I14" s="103" t="s">
        <v>70</v>
      </c>
      <c r="J14" s="104"/>
      <c r="K14" s="105"/>
      <c r="L14" s="105"/>
      <c r="M14" s="105"/>
      <c r="N14" s="105"/>
      <c r="O14" s="105"/>
      <c r="P14" s="105"/>
      <c r="Q14" s="105"/>
      <c r="R14" s="105"/>
      <c r="S14" s="105"/>
      <c r="T14" s="105"/>
      <c r="U14" s="105"/>
      <c r="V14" s="105"/>
      <c r="W14" s="105"/>
      <c r="X14" s="105"/>
      <c r="Y14" s="105"/>
      <c r="Z14" s="105"/>
      <c r="AA14" s="105"/>
      <c r="AB14" s="105"/>
    </row>
    <row r="15" ht="11.25" customHeight="1">
      <c r="A15" s="130" t="s">
        <v>71</v>
      </c>
      <c r="B15" s="97" t="s">
        <v>52</v>
      </c>
      <c r="C15" s="97" t="s">
        <v>7367</v>
      </c>
      <c r="D15" s="136"/>
      <c r="E15" s="498" t="s">
        <v>7368</v>
      </c>
      <c r="F15" s="499" t="s">
        <v>7369</v>
      </c>
      <c r="G15" s="187">
        <v>100.0</v>
      </c>
      <c r="H15" s="187">
        <v>100.0</v>
      </c>
      <c r="I15" s="103" t="s">
        <v>71</v>
      </c>
      <c r="J15" s="104"/>
      <c r="K15" s="105"/>
      <c r="L15" s="105"/>
      <c r="M15" s="105"/>
      <c r="N15" s="105"/>
      <c r="O15" s="105"/>
      <c r="P15" s="105"/>
      <c r="Q15" s="105"/>
      <c r="R15" s="105"/>
      <c r="S15" s="105"/>
      <c r="T15" s="105"/>
      <c r="U15" s="105"/>
      <c r="V15" s="105"/>
      <c r="W15" s="105"/>
      <c r="X15" s="105"/>
      <c r="Y15" s="105"/>
      <c r="Z15" s="105"/>
      <c r="AA15" s="105"/>
      <c r="AB15" s="105"/>
    </row>
    <row r="16" ht="11.25" customHeight="1">
      <c r="A16" s="130" t="s">
        <v>73</v>
      </c>
      <c r="B16" s="97" t="s">
        <v>52</v>
      </c>
      <c r="C16" s="97" t="s">
        <v>7359</v>
      </c>
      <c r="D16" s="136"/>
      <c r="E16" s="498"/>
      <c r="F16" s="499" t="s">
        <v>7370</v>
      </c>
      <c r="G16" s="187">
        <v>100.0</v>
      </c>
      <c r="H16" s="187">
        <v>100.0</v>
      </c>
      <c r="I16" s="103" t="s">
        <v>73</v>
      </c>
      <c r="J16" s="104"/>
      <c r="K16" s="105"/>
      <c r="L16" s="105"/>
      <c r="M16" s="105"/>
      <c r="N16" s="105"/>
      <c r="O16" s="105"/>
      <c r="P16" s="105"/>
      <c r="Q16" s="105"/>
      <c r="R16" s="105"/>
      <c r="S16" s="105"/>
      <c r="T16" s="105"/>
      <c r="U16" s="105"/>
      <c r="V16" s="105"/>
      <c r="W16" s="105"/>
      <c r="X16" s="105"/>
      <c r="Y16" s="105"/>
      <c r="Z16" s="105"/>
      <c r="AA16" s="105"/>
      <c r="AB16" s="105"/>
    </row>
    <row r="17" ht="11.25" customHeight="1">
      <c r="A17" s="103" t="s">
        <v>78</v>
      </c>
      <c r="B17" s="5" t="s">
        <v>52</v>
      </c>
      <c r="C17" s="5" t="s">
        <v>7367</v>
      </c>
      <c r="D17" s="103"/>
      <c r="E17" s="103" t="s">
        <v>78</v>
      </c>
      <c r="F17" s="103" t="s">
        <v>7371</v>
      </c>
      <c r="G17" s="478">
        <v>100.0</v>
      </c>
      <c r="H17" s="478">
        <v>100.0</v>
      </c>
      <c r="I17" s="103" t="s">
        <v>78</v>
      </c>
      <c r="J17" s="104"/>
      <c r="K17" s="104"/>
      <c r="L17" s="104"/>
      <c r="M17" s="104"/>
      <c r="N17" s="104"/>
      <c r="O17" s="104"/>
      <c r="P17" s="104"/>
      <c r="Q17" s="104"/>
      <c r="R17" s="104"/>
      <c r="S17" s="104"/>
      <c r="T17" s="104"/>
      <c r="U17" s="104"/>
      <c r="V17" s="104"/>
      <c r="W17" s="104"/>
      <c r="X17" s="104"/>
      <c r="Y17" s="104"/>
      <c r="Z17" s="104"/>
      <c r="AA17" s="105"/>
      <c r="AB17" s="105"/>
    </row>
    <row r="18" ht="11.25" customHeight="1">
      <c r="A18" s="130" t="s">
        <v>6368</v>
      </c>
      <c r="B18" s="97" t="s">
        <v>81</v>
      </c>
      <c r="C18" s="97" t="s">
        <v>7367</v>
      </c>
      <c r="D18" s="136"/>
      <c r="E18" s="498" t="s">
        <v>7372</v>
      </c>
      <c r="F18" s="499" t="s">
        <v>7373</v>
      </c>
      <c r="G18" s="187">
        <v>100.0</v>
      </c>
      <c r="H18" s="187">
        <v>100.0</v>
      </c>
      <c r="I18" s="103" t="s">
        <v>88</v>
      </c>
      <c r="J18" s="104"/>
      <c r="K18" s="105"/>
      <c r="L18" s="105"/>
      <c r="M18" s="105"/>
      <c r="N18" s="105"/>
      <c r="O18" s="105"/>
      <c r="P18" s="105"/>
      <c r="Q18" s="105"/>
      <c r="R18" s="105"/>
      <c r="S18" s="105"/>
      <c r="T18" s="105"/>
      <c r="U18" s="105"/>
      <c r="V18" s="105"/>
      <c r="W18" s="105"/>
      <c r="X18" s="105"/>
      <c r="Y18" s="105"/>
      <c r="Z18" s="105"/>
      <c r="AA18" s="105"/>
      <c r="AB18" s="105"/>
    </row>
    <row r="19" ht="11.25" customHeight="1">
      <c r="A19" s="130" t="s">
        <v>6373</v>
      </c>
      <c r="B19" s="97" t="s">
        <v>81</v>
      </c>
      <c r="C19" s="97" t="s">
        <v>7359</v>
      </c>
      <c r="D19" s="136"/>
      <c r="E19" s="498" t="s">
        <v>7374</v>
      </c>
      <c r="F19" s="499" t="s">
        <v>7375</v>
      </c>
      <c r="G19" s="187">
        <v>100.0</v>
      </c>
      <c r="H19" s="187">
        <v>100.0</v>
      </c>
      <c r="I19" s="103" t="s">
        <v>84</v>
      </c>
      <c r="J19" s="104"/>
      <c r="K19" s="105"/>
      <c r="L19" s="105"/>
      <c r="M19" s="105"/>
      <c r="N19" s="105"/>
      <c r="O19" s="105"/>
      <c r="P19" s="105"/>
      <c r="Q19" s="105"/>
      <c r="R19" s="105"/>
      <c r="S19" s="105"/>
      <c r="T19" s="105"/>
      <c r="U19" s="105"/>
      <c r="V19" s="105"/>
      <c r="W19" s="105"/>
      <c r="X19" s="105"/>
      <c r="Y19" s="105"/>
      <c r="Z19" s="105"/>
      <c r="AA19" s="105"/>
      <c r="AB19" s="105"/>
    </row>
    <row r="20" ht="11.25" customHeight="1">
      <c r="A20" s="130" t="s">
        <v>7376</v>
      </c>
      <c r="B20" s="97" t="s">
        <v>81</v>
      </c>
      <c r="C20" s="97" t="s">
        <v>7377</v>
      </c>
      <c r="D20" s="136"/>
      <c r="E20" s="498" t="s">
        <v>7378</v>
      </c>
      <c r="F20" s="499" t="s">
        <v>7379</v>
      </c>
      <c r="G20" s="178">
        <v>100.0</v>
      </c>
      <c r="H20" s="187">
        <v>100.0</v>
      </c>
      <c r="I20" s="103" t="s">
        <v>85</v>
      </c>
      <c r="J20" s="104"/>
      <c r="K20" s="105"/>
      <c r="L20" s="105"/>
      <c r="M20" s="105"/>
      <c r="N20" s="105"/>
      <c r="O20" s="105"/>
      <c r="P20" s="105"/>
      <c r="Q20" s="105"/>
      <c r="R20" s="105"/>
      <c r="S20" s="105"/>
      <c r="T20" s="105"/>
      <c r="U20" s="105"/>
      <c r="V20" s="105"/>
      <c r="W20" s="105"/>
      <c r="X20" s="105"/>
      <c r="Y20" s="105"/>
      <c r="Z20" s="105"/>
      <c r="AA20" s="105"/>
      <c r="AB20" s="105"/>
    </row>
    <row r="21" ht="11.25" customHeight="1">
      <c r="A21" s="130" t="s">
        <v>87</v>
      </c>
      <c r="B21" s="97" t="s">
        <v>81</v>
      </c>
      <c r="C21" s="97" t="s">
        <v>7365</v>
      </c>
      <c r="D21" s="136"/>
      <c r="E21" s="498" t="s">
        <v>7380</v>
      </c>
      <c r="F21" s="499" t="s">
        <v>7381</v>
      </c>
      <c r="G21" s="187">
        <v>100.0</v>
      </c>
      <c r="H21" s="187">
        <v>100.0</v>
      </c>
      <c r="I21" s="103" t="s">
        <v>87</v>
      </c>
      <c r="J21" s="104"/>
      <c r="K21" s="105"/>
      <c r="L21" s="105"/>
      <c r="M21" s="105"/>
      <c r="N21" s="105"/>
      <c r="O21" s="105"/>
      <c r="P21" s="105"/>
      <c r="Q21" s="105"/>
      <c r="R21" s="105"/>
      <c r="S21" s="105"/>
      <c r="T21" s="105"/>
      <c r="U21" s="105"/>
      <c r="V21" s="105"/>
      <c r="W21" s="105"/>
      <c r="X21" s="105"/>
      <c r="Y21" s="105"/>
      <c r="Z21" s="105"/>
      <c r="AA21" s="105"/>
      <c r="AB21" s="105"/>
    </row>
    <row r="22" ht="11.25" customHeight="1">
      <c r="A22" s="130" t="s">
        <v>105</v>
      </c>
      <c r="B22" s="97" t="s">
        <v>100</v>
      </c>
      <c r="C22" s="97" t="s">
        <v>7382</v>
      </c>
      <c r="D22" s="136"/>
      <c r="E22" s="498"/>
      <c r="F22" s="499" t="s">
        <v>7383</v>
      </c>
      <c r="G22" s="772">
        <v>100.0</v>
      </c>
      <c r="H22" s="187">
        <v>100.0</v>
      </c>
      <c r="I22" s="103" t="s">
        <v>105</v>
      </c>
      <c r="J22" s="104"/>
      <c r="K22" s="105"/>
      <c r="L22" s="105"/>
      <c r="M22" s="105"/>
      <c r="N22" s="105"/>
      <c r="O22" s="105"/>
      <c r="P22" s="105"/>
      <c r="Q22" s="105"/>
      <c r="R22" s="105"/>
      <c r="S22" s="105"/>
      <c r="T22" s="105"/>
      <c r="U22" s="105"/>
      <c r="V22" s="105"/>
      <c r="W22" s="105"/>
      <c r="X22" s="105"/>
      <c r="Y22" s="105"/>
      <c r="Z22" s="105"/>
      <c r="AA22" s="105"/>
      <c r="AB22" s="105"/>
    </row>
    <row r="23" ht="11.25" customHeight="1">
      <c r="A23" s="130" t="s">
        <v>107</v>
      </c>
      <c r="B23" s="97" t="s">
        <v>100</v>
      </c>
      <c r="C23" s="97" t="s">
        <v>7384</v>
      </c>
      <c r="D23" s="136"/>
      <c r="E23" s="773" t="s">
        <v>7385</v>
      </c>
      <c r="F23" s="499" t="s">
        <v>7386</v>
      </c>
      <c r="G23" s="187">
        <v>100.0</v>
      </c>
      <c r="H23" s="187">
        <v>600.0</v>
      </c>
      <c r="I23" s="103" t="s">
        <v>107</v>
      </c>
      <c r="J23" s="104"/>
      <c r="K23" s="105"/>
      <c r="L23" s="105"/>
      <c r="M23" s="105"/>
      <c r="N23" s="105"/>
      <c r="O23" s="105"/>
      <c r="P23" s="105"/>
      <c r="Q23" s="105"/>
      <c r="R23" s="105"/>
      <c r="S23" s="105"/>
      <c r="T23" s="105"/>
      <c r="U23" s="105"/>
      <c r="V23" s="105"/>
      <c r="W23" s="105"/>
      <c r="X23" s="105"/>
      <c r="Y23" s="105"/>
      <c r="Z23" s="105"/>
      <c r="AA23" s="105"/>
      <c r="AB23" s="105"/>
    </row>
    <row r="24" ht="11.25" customHeight="1">
      <c r="A24" s="130" t="s">
        <v>110</v>
      </c>
      <c r="B24" s="97" t="s">
        <v>100</v>
      </c>
      <c r="C24" s="97" t="s">
        <v>7367</v>
      </c>
      <c r="D24" s="136"/>
      <c r="E24" s="773" t="s">
        <v>7387</v>
      </c>
      <c r="F24" s="499" t="s">
        <v>7388</v>
      </c>
      <c r="G24" s="187">
        <v>100.0</v>
      </c>
      <c r="H24" s="187">
        <v>100.0</v>
      </c>
      <c r="I24" s="103" t="s">
        <v>110</v>
      </c>
      <c r="J24" s="104"/>
      <c r="K24" s="105"/>
      <c r="L24" s="105"/>
      <c r="M24" s="105"/>
      <c r="N24" s="105"/>
      <c r="O24" s="105"/>
      <c r="P24" s="105"/>
      <c r="Q24" s="105"/>
      <c r="R24" s="105"/>
      <c r="S24" s="105"/>
      <c r="T24" s="105"/>
      <c r="U24" s="105"/>
      <c r="V24" s="105"/>
      <c r="W24" s="105"/>
      <c r="X24" s="105"/>
      <c r="Y24" s="105"/>
      <c r="Z24" s="105"/>
      <c r="AA24" s="105"/>
      <c r="AB24" s="105"/>
    </row>
    <row r="25" ht="11.25" customHeight="1">
      <c r="A25" s="130" t="s">
        <v>110</v>
      </c>
      <c r="B25" s="97" t="s">
        <v>100</v>
      </c>
      <c r="C25" s="97" t="s">
        <v>7367</v>
      </c>
      <c r="D25" s="136"/>
      <c r="E25" s="773" t="s">
        <v>7387</v>
      </c>
      <c r="F25" s="499" t="s">
        <v>7389</v>
      </c>
      <c r="G25" s="187">
        <v>100.0</v>
      </c>
      <c r="H25" s="187">
        <v>100.0</v>
      </c>
      <c r="I25" s="103" t="s">
        <v>110</v>
      </c>
      <c r="J25" s="104"/>
      <c r="K25" s="105"/>
      <c r="L25" s="105"/>
      <c r="M25" s="105"/>
      <c r="N25" s="105"/>
      <c r="O25" s="105"/>
      <c r="P25" s="105"/>
      <c r="Q25" s="105"/>
      <c r="R25" s="105"/>
      <c r="S25" s="105"/>
      <c r="T25" s="105"/>
      <c r="U25" s="105"/>
      <c r="V25" s="105"/>
      <c r="W25" s="105"/>
      <c r="X25" s="105"/>
      <c r="Y25" s="105"/>
      <c r="Z25" s="105"/>
      <c r="AA25" s="105"/>
      <c r="AB25" s="105"/>
    </row>
    <row r="26" ht="11.25" customHeight="1">
      <c r="A26" s="130" t="s">
        <v>116</v>
      </c>
      <c r="B26" s="97" t="s">
        <v>100</v>
      </c>
      <c r="C26" s="97" t="s">
        <v>7390</v>
      </c>
      <c r="D26" s="136"/>
      <c r="E26" s="773" t="s">
        <v>7387</v>
      </c>
      <c r="F26" s="499" t="s">
        <v>7391</v>
      </c>
      <c r="G26" s="187">
        <v>100.0</v>
      </c>
      <c r="H26" s="187">
        <v>100.0</v>
      </c>
      <c r="I26" s="103" t="s">
        <v>116</v>
      </c>
      <c r="J26" s="104"/>
      <c r="K26" s="105"/>
      <c r="L26" s="105"/>
      <c r="M26" s="105"/>
      <c r="N26" s="105"/>
      <c r="O26" s="105"/>
      <c r="P26" s="105"/>
      <c r="Q26" s="105"/>
      <c r="R26" s="105"/>
      <c r="S26" s="105"/>
      <c r="T26" s="105"/>
      <c r="U26" s="105"/>
      <c r="V26" s="105"/>
      <c r="W26" s="105"/>
      <c r="X26" s="105"/>
      <c r="Y26" s="105"/>
      <c r="Z26" s="105"/>
      <c r="AA26" s="105"/>
      <c r="AB26" s="105"/>
    </row>
    <row r="27" ht="11.25" customHeight="1">
      <c r="A27" s="130" t="s">
        <v>135</v>
      </c>
      <c r="B27" s="97" t="s">
        <v>128</v>
      </c>
      <c r="C27" s="97" t="s">
        <v>7367</v>
      </c>
      <c r="D27" s="136"/>
      <c r="E27" s="498" t="s">
        <v>7368</v>
      </c>
      <c r="F27" s="499" t="s">
        <v>7392</v>
      </c>
      <c r="G27" s="187">
        <v>100.0</v>
      </c>
      <c r="H27" s="187">
        <v>100.0</v>
      </c>
      <c r="I27" s="103" t="s">
        <v>135</v>
      </c>
      <c r="J27" s="104"/>
      <c r="K27" s="105"/>
      <c r="L27" s="105"/>
      <c r="M27" s="105"/>
      <c r="N27" s="105"/>
      <c r="O27" s="105"/>
      <c r="P27" s="105"/>
      <c r="Q27" s="105"/>
      <c r="R27" s="105"/>
      <c r="S27" s="105"/>
      <c r="T27" s="105"/>
      <c r="U27" s="105"/>
      <c r="V27" s="105"/>
      <c r="W27" s="105"/>
      <c r="X27" s="105"/>
      <c r="Y27" s="105"/>
      <c r="Z27" s="105"/>
      <c r="AA27" s="105"/>
      <c r="AB27" s="105"/>
    </row>
    <row r="28" ht="11.25" customHeight="1">
      <c r="A28" s="130" t="s">
        <v>142</v>
      </c>
      <c r="B28" s="97" t="s">
        <v>128</v>
      </c>
      <c r="C28" s="97" t="s">
        <v>7393</v>
      </c>
      <c r="D28" s="136" t="s">
        <v>7394</v>
      </c>
      <c r="E28" s="498" t="s">
        <v>7395</v>
      </c>
      <c r="F28" s="499" t="s">
        <v>7396</v>
      </c>
      <c r="G28" s="178">
        <v>100.0</v>
      </c>
      <c r="H28" s="178">
        <v>100.0</v>
      </c>
      <c r="I28" s="103" t="s">
        <v>142</v>
      </c>
      <c r="J28" s="104"/>
      <c r="K28" s="105"/>
      <c r="L28" s="105"/>
      <c r="M28" s="105"/>
      <c r="N28" s="105"/>
      <c r="O28" s="105"/>
      <c r="P28" s="105"/>
      <c r="Q28" s="105"/>
      <c r="R28" s="105"/>
      <c r="S28" s="105"/>
      <c r="T28" s="105"/>
      <c r="U28" s="105"/>
      <c r="V28" s="105"/>
      <c r="W28" s="105"/>
      <c r="X28" s="105"/>
      <c r="Y28" s="105"/>
      <c r="Z28" s="105"/>
      <c r="AA28" s="105"/>
      <c r="AB28" s="105"/>
    </row>
    <row r="29" ht="11.25" customHeight="1">
      <c r="A29" s="130" t="s">
        <v>3315</v>
      </c>
      <c r="B29" s="97" t="s">
        <v>128</v>
      </c>
      <c r="C29" s="97" t="s">
        <v>7377</v>
      </c>
      <c r="D29" s="136"/>
      <c r="E29" s="498" t="s">
        <v>3315</v>
      </c>
      <c r="F29" s="499" t="s">
        <v>7397</v>
      </c>
      <c r="G29" s="187">
        <v>100.0</v>
      </c>
      <c r="H29" s="187">
        <v>100.0</v>
      </c>
      <c r="I29" s="103" t="s">
        <v>143</v>
      </c>
      <c r="J29" s="104"/>
      <c r="K29" s="105"/>
      <c r="L29" s="105"/>
      <c r="M29" s="105"/>
      <c r="N29" s="105"/>
      <c r="O29" s="105"/>
      <c r="P29" s="105"/>
      <c r="Q29" s="105"/>
      <c r="R29" s="105"/>
      <c r="S29" s="105"/>
      <c r="T29" s="105"/>
      <c r="U29" s="105"/>
      <c r="V29" s="105"/>
      <c r="W29" s="105"/>
      <c r="X29" s="105"/>
      <c r="Y29" s="105"/>
      <c r="Z29" s="105"/>
      <c r="AA29" s="105"/>
      <c r="AB29" s="105"/>
    </row>
    <row r="30" ht="11.25" customHeight="1">
      <c r="A30" s="130" t="s">
        <v>2143</v>
      </c>
      <c r="B30" s="97" t="s">
        <v>148</v>
      </c>
      <c r="C30" s="97" t="s">
        <v>7384</v>
      </c>
      <c r="D30" s="136"/>
      <c r="E30" s="498" t="s">
        <v>7398</v>
      </c>
      <c r="F30" s="499" t="s">
        <v>7399</v>
      </c>
      <c r="G30" s="187">
        <v>100.0</v>
      </c>
      <c r="H30" s="187">
        <v>100.0</v>
      </c>
      <c r="I30" s="103" t="s">
        <v>2143</v>
      </c>
      <c r="J30" s="104"/>
      <c r="K30" s="105"/>
      <c r="L30" s="105"/>
      <c r="M30" s="105"/>
      <c r="N30" s="105"/>
      <c r="O30" s="105"/>
      <c r="P30" s="105"/>
      <c r="Q30" s="105"/>
      <c r="R30" s="105"/>
      <c r="S30" s="105"/>
      <c r="T30" s="105"/>
      <c r="U30" s="105"/>
      <c r="V30" s="105"/>
      <c r="W30" s="105"/>
      <c r="X30" s="105"/>
      <c r="Y30" s="105"/>
      <c r="Z30" s="105"/>
      <c r="AA30" s="104" t="str">
        <f t="shared" ref="AA30:AA39" si="1">I30</f>
        <v>Hasmațuchi Gabriel</v>
      </c>
      <c r="AB30" s="104">
        <f t="shared" ref="AB30:AB39" si="2">H30</f>
        <v>100</v>
      </c>
    </row>
    <row r="31" ht="11.25" customHeight="1">
      <c r="A31" s="130" t="s">
        <v>2153</v>
      </c>
      <c r="B31" s="97" t="s">
        <v>148</v>
      </c>
      <c r="C31" s="97" t="s">
        <v>7367</v>
      </c>
      <c r="D31" s="136"/>
      <c r="E31" s="498"/>
      <c r="F31" s="499" t="s">
        <v>7400</v>
      </c>
      <c r="G31" s="187">
        <v>100.0</v>
      </c>
      <c r="H31" s="187">
        <v>100.0</v>
      </c>
      <c r="I31" s="103" t="s">
        <v>2153</v>
      </c>
      <c r="J31" s="104"/>
      <c r="K31" s="105"/>
      <c r="L31" s="105"/>
      <c r="M31" s="105"/>
      <c r="N31" s="105"/>
      <c r="O31" s="105"/>
      <c r="P31" s="105"/>
      <c r="Q31" s="105"/>
      <c r="R31" s="105"/>
      <c r="S31" s="105"/>
      <c r="T31" s="105"/>
      <c r="U31" s="105"/>
      <c r="V31" s="105"/>
      <c r="W31" s="105"/>
      <c r="X31" s="105"/>
      <c r="Y31" s="105"/>
      <c r="Z31" s="105"/>
      <c r="AA31" s="104" t="str">
        <f t="shared" si="1"/>
        <v>Muresan Raluca</v>
      </c>
      <c r="AB31" s="104">
        <f t="shared" si="2"/>
        <v>100</v>
      </c>
    </row>
    <row r="32" ht="11.25" customHeight="1">
      <c r="A32" s="130" t="s">
        <v>802</v>
      </c>
      <c r="B32" s="97" t="s">
        <v>148</v>
      </c>
      <c r="C32" s="97" t="s">
        <v>7377</v>
      </c>
      <c r="D32" s="136"/>
      <c r="E32" s="498" t="s">
        <v>7368</v>
      </c>
      <c r="F32" s="499" t="s">
        <v>7401</v>
      </c>
      <c r="G32" s="187">
        <v>100.0</v>
      </c>
      <c r="H32" s="187">
        <v>100.0</v>
      </c>
      <c r="I32" s="103" t="s">
        <v>540</v>
      </c>
      <c r="J32" s="104"/>
      <c r="K32" s="105"/>
      <c r="L32" s="105"/>
      <c r="M32" s="105"/>
      <c r="N32" s="105"/>
      <c r="O32" s="105"/>
      <c r="P32" s="105"/>
      <c r="Q32" s="105"/>
      <c r="R32" s="105"/>
      <c r="S32" s="105"/>
      <c r="T32" s="105"/>
      <c r="U32" s="105"/>
      <c r="V32" s="105"/>
      <c r="W32" s="105"/>
      <c r="X32" s="105"/>
      <c r="Y32" s="105"/>
      <c r="Z32" s="105"/>
      <c r="AA32" s="104" t="str">
        <f t="shared" si="1"/>
        <v>Salcudean Minodora</v>
      </c>
      <c r="AB32" s="104">
        <f t="shared" si="2"/>
        <v>100</v>
      </c>
    </row>
    <row r="33" ht="11.25" customHeight="1">
      <c r="A33" s="130" t="s">
        <v>5800</v>
      </c>
      <c r="B33" s="97" t="s">
        <v>100</v>
      </c>
      <c r="C33" s="97" t="s">
        <v>7402</v>
      </c>
      <c r="D33" s="696"/>
      <c r="E33" s="498" t="s">
        <v>7403</v>
      </c>
      <c r="F33" s="499" t="s">
        <v>7404</v>
      </c>
      <c r="G33" s="187">
        <v>100.0</v>
      </c>
      <c r="H33" s="187">
        <v>100.0</v>
      </c>
      <c r="I33" s="103" t="s">
        <v>552</v>
      </c>
      <c r="J33" s="104"/>
      <c r="K33" s="105"/>
      <c r="L33" s="104"/>
      <c r="M33" s="104"/>
      <c r="N33" s="104"/>
      <c r="O33" s="104"/>
      <c r="P33" s="104"/>
      <c r="Q33" s="104"/>
      <c r="R33" s="104"/>
      <c r="S33" s="104"/>
      <c r="T33" s="104"/>
      <c r="U33" s="104"/>
      <c r="V33" s="104"/>
      <c r="W33" s="104"/>
      <c r="X33" s="104"/>
      <c r="Y33" s="104"/>
      <c r="Z33" s="104"/>
      <c r="AA33" s="104" t="str">
        <f t="shared" si="1"/>
        <v>Bejenaru_AncaMioara</v>
      </c>
      <c r="AB33" s="104">
        <f t="shared" si="2"/>
        <v>100</v>
      </c>
    </row>
    <row r="34" ht="11.25" customHeight="1">
      <c r="A34" s="130" t="s">
        <v>581</v>
      </c>
      <c r="B34" s="97" t="s">
        <v>148</v>
      </c>
      <c r="C34" s="97" t="s">
        <v>7359</v>
      </c>
      <c r="D34" s="696"/>
      <c r="E34" s="498" t="s">
        <v>581</v>
      </c>
      <c r="F34" s="499" t="s">
        <v>7405</v>
      </c>
      <c r="G34" s="187">
        <v>100.0</v>
      </c>
      <c r="H34" s="187">
        <v>100.0</v>
      </c>
      <c r="I34" s="103" t="s">
        <v>581</v>
      </c>
      <c r="J34" s="104"/>
      <c r="K34" s="105"/>
      <c r="L34" s="104"/>
      <c r="M34" s="104"/>
      <c r="N34" s="104"/>
      <c r="O34" s="104"/>
      <c r="P34" s="104"/>
      <c r="Q34" s="104"/>
      <c r="R34" s="104"/>
      <c r="S34" s="104"/>
      <c r="T34" s="104"/>
      <c r="U34" s="104"/>
      <c r="V34" s="104"/>
      <c r="W34" s="104"/>
      <c r="X34" s="104"/>
      <c r="Y34" s="104"/>
      <c r="Z34" s="104"/>
      <c r="AA34" s="104" t="str">
        <f t="shared" si="1"/>
        <v>Corman Sorina</v>
      </c>
      <c r="AB34" s="104">
        <f t="shared" si="2"/>
        <v>100</v>
      </c>
    </row>
    <row r="35" ht="11.25" customHeight="1">
      <c r="A35" s="130" t="s">
        <v>5874</v>
      </c>
      <c r="B35" s="97" t="s">
        <v>148</v>
      </c>
      <c r="C35" s="97" t="s">
        <v>7367</v>
      </c>
      <c r="D35" s="136" t="s">
        <v>7394</v>
      </c>
      <c r="E35" s="498" t="s">
        <v>7368</v>
      </c>
      <c r="F35" s="499" t="s">
        <v>7406</v>
      </c>
      <c r="G35" s="187">
        <v>100.0</v>
      </c>
      <c r="H35" s="187">
        <v>100.0</v>
      </c>
      <c r="I35" s="154" t="s">
        <v>2289</v>
      </c>
      <c r="J35" s="104"/>
      <c r="K35" s="105"/>
      <c r="L35" s="104"/>
      <c r="M35" s="104"/>
      <c r="N35" s="104"/>
      <c r="O35" s="104"/>
      <c r="P35" s="104"/>
      <c r="Q35" s="104"/>
      <c r="R35" s="104"/>
      <c r="S35" s="104"/>
      <c r="T35" s="104"/>
      <c r="U35" s="104"/>
      <c r="V35" s="104"/>
      <c r="W35" s="104"/>
      <c r="X35" s="104"/>
      <c r="Y35" s="104"/>
      <c r="Z35" s="104"/>
      <c r="AA35" s="104" t="str">
        <f t="shared" si="1"/>
        <v>Gheorghita Andrei</v>
      </c>
      <c r="AB35" s="104">
        <f t="shared" si="2"/>
        <v>100</v>
      </c>
    </row>
    <row r="36" ht="11.25" customHeight="1">
      <c r="A36" s="130" t="s">
        <v>7407</v>
      </c>
      <c r="B36" s="97" t="s">
        <v>148</v>
      </c>
      <c r="C36" s="97" t="s">
        <v>7377</v>
      </c>
      <c r="D36" s="696"/>
      <c r="E36" s="498" t="s">
        <v>7408</v>
      </c>
      <c r="F36" s="499" t="s">
        <v>7409</v>
      </c>
      <c r="G36" s="187">
        <v>100.0</v>
      </c>
      <c r="H36" s="187">
        <v>100.0</v>
      </c>
      <c r="I36" s="190" t="s">
        <v>2340</v>
      </c>
      <c r="J36" s="104"/>
      <c r="K36" s="105"/>
      <c r="L36" s="104"/>
      <c r="M36" s="104"/>
      <c r="N36" s="104"/>
      <c r="O36" s="104"/>
      <c r="P36" s="104"/>
      <c r="Q36" s="104"/>
      <c r="R36" s="104"/>
      <c r="S36" s="104"/>
      <c r="T36" s="104"/>
      <c r="U36" s="104"/>
      <c r="V36" s="104"/>
      <c r="W36" s="104"/>
      <c r="X36" s="104"/>
      <c r="Y36" s="104"/>
      <c r="Z36" s="104"/>
      <c r="AA36" s="104" t="str">
        <f t="shared" si="1"/>
        <v>Morandau Elena Felicia</v>
      </c>
      <c r="AB36" s="104">
        <f t="shared" si="2"/>
        <v>100</v>
      </c>
    </row>
    <row r="37" ht="11.25" customHeight="1">
      <c r="A37" s="130" t="s">
        <v>626</v>
      </c>
      <c r="B37" s="97" t="s">
        <v>148</v>
      </c>
      <c r="C37" s="97" t="s">
        <v>7377</v>
      </c>
      <c r="D37" s="696"/>
      <c r="E37" s="498" t="s">
        <v>626</v>
      </c>
      <c r="F37" s="499" t="s">
        <v>7410</v>
      </c>
      <c r="G37" s="187">
        <v>100.0</v>
      </c>
      <c r="H37" s="187">
        <v>100.0</v>
      </c>
      <c r="I37" s="130" t="s">
        <v>626</v>
      </c>
      <c r="J37" s="104"/>
      <c r="K37" s="105"/>
      <c r="L37" s="104"/>
      <c r="M37" s="104"/>
      <c r="N37" s="104"/>
      <c r="O37" s="104"/>
      <c r="P37" s="104"/>
      <c r="Q37" s="104"/>
      <c r="R37" s="104"/>
      <c r="S37" s="104"/>
      <c r="T37" s="104"/>
      <c r="U37" s="104"/>
      <c r="V37" s="104"/>
      <c r="W37" s="104"/>
      <c r="X37" s="104"/>
      <c r="Y37" s="104"/>
      <c r="Z37" s="104"/>
      <c r="AA37" s="104" t="str">
        <f t="shared" si="1"/>
        <v>Popa Adela</v>
      </c>
      <c r="AB37" s="104">
        <f t="shared" si="2"/>
        <v>100</v>
      </c>
    </row>
    <row r="38" ht="11.25" customHeight="1">
      <c r="A38" s="130" t="s">
        <v>5928</v>
      </c>
      <c r="B38" s="97" t="s">
        <v>7411</v>
      </c>
      <c r="C38" s="97" t="s">
        <v>7362</v>
      </c>
      <c r="D38" s="696"/>
      <c r="E38" s="498" t="s">
        <v>7412</v>
      </c>
      <c r="F38" s="499" t="s">
        <v>7413</v>
      </c>
      <c r="G38" s="187">
        <v>100.0</v>
      </c>
      <c r="H38" s="187">
        <v>100.0</v>
      </c>
      <c r="I38" s="103" t="s">
        <v>649</v>
      </c>
      <c r="J38" s="104"/>
      <c r="K38" s="105"/>
      <c r="L38" s="104"/>
      <c r="M38" s="104"/>
      <c r="N38" s="104"/>
      <c r="O38" s="104"/>
      <c r="P38" s="104"/>
      <c r="Q38" s="104"/>
      <c r="R38" s="104"/>
      <c r="S38" s="104"/>
      <c r="T38" s="104"/>
      <c r="U38" s="104"/>
      <c r="V38" s="104"/>
      <c r="W38" s="104"/>
      <c r="X38" s="104"/>
      <c r="Y38" s="104"/>
      <c r="Z38" s="104"/>
      <c r="AA38" s="104" t="str">
        <f t="shared" si="1"/>
        <v>Rusu Horatiu Mihai</v>
      </c>
      <c r="AB38" s="104">
        <f t="shared" si="2"/>
        <v>100</v>
      </c>
    </row>
    <row r="39" ht="11.25" customHeight="1">
      <c r="A39" s="130" t="s">
        <v>5928</v>
      </c>
      <c r="B39" s="97" t="s">
        <v>7411</v>
      </c>
      <c r="C39" s="97" t="s">
        <v>7414</v>
      </c>
      <c r="D39" s="696"/>
      <c r="E39" s="498" t="s">
        <v>7415</v>
      </c>
      <c r="F39" s="499" t="s">
        <v>7413</v>
      </c>
      <c r="G39" s="187">
        <v>150.0</v>
      </c>
      <c r="H39" s="187">
        <v>150.0</v>
      </c>
      <c r="I39" s="103" t="s">
        <v>649</v>
      </c>
      <c r="J39" s="104"/>
      <c r="K39" s="105"/>
      <c r="L39" s="104"/>
      <c r="M39" s="104"/>
      <c r="N39" s="104"/>
      <c r="O39" s="104"/>
      <c r="P39" s="104"/>
      <c r="Q39" s="104"/>
      <c r="R39" s="104"/>
      <c r="S39" s="104"/>
      <c r="T39" s="104"/>
      <c r="U39" s="104"/>
      <c r="V39" s="104"/>
      <c r="W39" s="104"/>
      <c r="X39" s="104"/>
      <c r="Y39" s="104"/>
      <c r="Z39" s="104"/>
      <c r="AA39" s="104" t="str">
        <f t="shared" si="1"/>
        <v>Rusu Horatiu Mihai</v>
      </c>
      <c r="AB39" s="104">
        <f t="shared" si="2"/>
        <v>150</v>
      </c>
    </row>
    <row r="40" ht="11.25" customHeight="1">
      <c r="A40" s="130"/>
      <c r="B40" s="130"/>
      <c r="C40" s="97"/>
      <c r="D40" s="136"/>
      <c r="E40" s="448"/>
      <c r="F40" s="538"/>
      <c r="G40" s="103"/>
      <c r="H40" s="103"/>
      <c r="I40" s="104"/>
      <c r="J40" s="104"/>
      <c r="K40" s="105"/>
      <c r="L40" s="105"/>
      <c r="M40" s="105"/>
      <c r="N40" s="105"/>
      <c r="O40" s="105"/>
      <c r="P40" s="105"/>
      <c r="Q40" s="105"/>
      <c r="R40" s="105"/>
      <c r="S40" s="105"/>
      <c r="T40" s="105"/>
      <c r="U40" s="105"/>
      <c r="V40" s="105"/>
      <c r="W40" s="105"/>
      <c r="X40" s="105"/>
      <c r="Y40" s="105"/>
      <c r="Z40" s="105"/>
      <c r="AA40" s="105"/>
      <c r="AB40" s="105"/>
    </row>
    <row r="41" ht="11.25" customHeight="1">
      <c r="A41" s="226" t="s">
        <v>190</v>
      </c>
      <c r="B41" s="69"/>
      <c r="C41" s="69"/>
      <c r="D41" s="69"/>
      <c r="E41" s="73"/>
      <c r="F41" s="105"/>
      <c r="G41" s="105"/>
      <c r="H41" s="530">
        <f>SUM(H12:H40)</f>
        <v>3550</v>
      </c>
      <c r="I41" s="105"/>
      <c r="J41" s="105"/>
      <c r="K41" s="105"/>
      <c r="L41" s="105"/>
      <c r="M41" s="105"/>
      <c r="N41" s="105"/>
      <c r="O41" s="105"/>
      <c r="P41" s="105"/>
      <c r="Q41" s="105"/>
      <c r="R41" s="105"/>
      <c r="S41" s="105"/>
      <c r="T41" s="105"/>
      <c r="U41" s="105"/>
      <c r="V41" s="105"/>
      <c r="W41" s="105"/>
      <c r="X41" s="105"/>
      <c r="Y41" s="105"/>
      <c r="Z41" s="105"/>
      <c r="AA41" s="105"/>
      <c r="AB41" s="105"/>
    </row>
    <row r="42" ht="11.25" customHeight="1">
      <c r="A42" s="68"/>
      <c r="B42" s="69"/>
      <c r="C42" s="69"/>
      <c r="D42" s="69"/>
      <c r="E42" s="1"/>
      <c r="F42" s="1"/>
      <c r="G42" s="105"/>
      <c r="H42" s="105"/>
      <c r="I42" s="105"/>
      <c r="J42" s="105"/>
      <c r="K42" s="105"/>
      <c r="L42" s="105"/>
      <c r="M42" s="105"/>
      <c r="N42" s="105"/>
      <c r="O42" s="105"/>
      <c r="P42" s="105"/>
      <c r="Q42" s="105"/>
      <c r="R42" s="105"/>
      <c r="S42" s="105"/>
      <c r="T42" s="105"/>
      <c r="U42" s="105"/>
      <c r="V42" s="105"/>
      <c r="W42" s="105"/>
      <c r="X42" s="105"/>
      <c r="Y42" s="105"/>
      <c r="Z42" s="105"/>
      <c r="AA42" s="105"/>
      <c r="AB42" s="105"/>
    </row>
    <row r="43" ht="11.25" customHeight="1">
      <c r="A43" s="531" t="s">
        <v>675</v>
      </c>
      <c r="B43" s="229"/>
      <c r="C43" s="229"/>
      <c r="D43" s="229"/>
      <c r="E43" s="229"/>
      <c r="F43" s="229"/>
      <c r="G43" s="105"/>
      <c r="H43" s="105"/>
      <c r="I43" s="105"/>
      <c r="J43" s="105"/>
      <c r="K43" s="105"/>
      <c r="L43" s="105"/>
      <c r="M43" s="105"/>
      <c r="N43" s="105"/>
      <c r="O43" s="105"/>
      <c r="P43" s="105"/>
      <c r="Q43" s="105"/>
      <c r="R43" s="105"/>
      <c r="S43" s="105"/>
      <c r="T43" s="105"/>
      <c r="U43" s="105"/>
      <c r="V43" s="105"/>
      <c r="W43" s="105"/>
      <c r="X43" s="105"/>
      <c r="Y43" s="105"/>
      <c r="Z43" s="105"/>
      <c r="AA43" s="105"/>
      <c r="AB43" s="105"/>
    </row>
    <row r="44" ht="15.75" customHeight="1">
      <c r="A44" s="68"/>
      <c r="B44" s="69"/>
      <c r="C44" s="69"/>
      <c r="D44" s="69"/>
      <c r="E44" s="1"/>
      <c r="F44" s="1"/>
    </row>
    <row r="45" ht="15.75" customHeight="1">
      <c r="A45" s="68"/>
      <c r="B45" s="69"/>
      <c r="C45" s="69"/>
      <c r="D45" s="69"/>
      <c r="E45" s="1"/>
      <c r="F45" s="1"/>
    </row>
    <row r="46" ht="15.75" customHeight="1">
      <c r="A46" s="68"/>
      <c r="B46" s="69"/>
      <c r="C46" s="69"/>
      <c r="D46" s="69"/>
      <c r="E46" s="1"/>
      <c r="F46" s="1"/>
    </row>
    <row r="47" ht="15.75" customHeight="1">
      <c r="A47" s="68"/>
      <c r="B47" s="69"/>
      <c r="C47" s="69"/>
      <c r="D47" s="69"/>
      <c r="E47" s="1"/>
      <c r="F47" s="1"/>
    </row>
    <row r="48" ht="15.75" customHeight="1">
      <c r="A48" s="68"/>
      <c r="B48" s="69"/>
      <c r="C48" s="69"/>
      <c r="D48" s="69"/>
      <c r="E48" s="1"/>
      <c r="F48" s="1"/>
    </row>
    <row r="49" ht="15.75" customHeight="1">
      <c r="A49" s="68"/>
      <c r="B49" s="69"/>
      <c r="C49" s="69"/>
      <c r="D49" s="69"/>
      <c r="E49" s="1"/>
      <c r="F49" s="1"/>
    </row>
    <row r="50" ht="15.75" customHeight="1">
      <c r="A50" s="68"/>
      <c r="B50" s="69"/>
      <c r="C50" s="69"/>
      <c r="D50" s="69"/>
      <c r="E50" s="1"/>
      <c r="F50" s="1"/>
    </row>
    <row r="51" ht="15.75" customHeight="1">
      <c r="A51" s="68"/>
      <c r="B51" s="69"/>
      <c r="C51" s="69"/>
      <c r="D51" s="69"/>
      <c r="E51" s="1"/>
      <c r="F51" s="1"/>
    </row>
    <row r="52" ht="15.75" customHeight="1">
      <c r="A52" s="68"/>
      <c r="B52" s="69"/>
      <c r="C52" s="69"/>
      <c r="D52" s="69"/>
      <c r="E52" s="1"/>
      <c r="F52" s="1"/>
    </row>
    <row r="53" ht="15.75" customHeight="1">
      <c r="A53" s="68"/>
      <c r="B53" s="69"/>
      <c r="C53" s="69"/>
      <c r="D53" s="69"/>
      <c r="E53" s="1"/>
      <c r="F53" s="1"/>
    </row>
    <row r="54" ht="15.75" customHeight="1">
      <c r="A54" s="68"/>
      <c r="B54" s="69"/>
      <c r="C54" s="69"/>
      <c r="D54" s="69"/>
      <c r="E54" s="1"/>
      <c r="F54" s="1"/>
    </row>
    <row r="55" ht="15.75" customHeight="1">
      <c r="A55" s="68"/>
      <c r="B55" s="69"/>
      <c r="C55" s="69"/>
      <c r="D55" s="69"/>
      <c r="E55" s="1"/>
      <c r="F55" s="1"/>
    </row>
    <row r="56" ht="15.75" customHeight="1">
      <c r="A56" s="68"/>
      <c r="B56" s="69"/>
      <c r="C56" s="69"/>
      <c r="D56" s="69"/>
      <c r="E56" s="1"/>
      <c r="F56" s="1"/>
    </row>
    <row r="57" ht="15.75" customHeight="1">
      <c r="A57" s="68"/>
      <c r="B57" s="69"/>
      <c r="C57" s="69"/>
      <c r="D57" s="69"/>
      <c r="E57" s="1"/>
      <c r="F57" s="1"/>
    </row>
    <row r="58" ht="15.75" customHeight="1">
      <c r="A58" s="68"/>
      <c r="B58" s="69"/>
      <c r="C58" s="69"/>
      <c r="D58" s="69"/>
      <c r="E58" s="1"/>
      <c r="F58" s="1"/>
    </row>
    <row r="59" ht="15.75" customHeight="1">
      <c r="A59" s="68"/>
      <c r="B59" s="69"/>
      <c r="C59" s="69"/>
      <c r="D59" s="69"/>
      <c r="E59" s="1"/>
      <c r="F59" s="1"/>
    </row>
    <row r="60" ht="15.75" customHeight="1">
      <c r="A60" s="68"/>
      <c r="B60" s="69"/>
      <c r="C60" s="69"/>
      <c r="D60" s="69"/>
      <c r="E60" s="1"/>
      <c r="F60" s="1"/>
    </row>
    <row r="61" ht="15.75" customHeight="1">
      <c r="A61" s="68"/>
      <c r="B61" s="69"/>
      <c r="C61" s="69"/>
      <c r="D61" s="69"/>
      <c r="E61" s="1"/>
      <c r="F61" s="1"/>
    </row>
    <row r="62" ht="15.75" customHeight="1">
      <c r="A62" s="68"/>
      <c r="B62" s="69"/>
      <c r="C62" s="69"/>
      <c r="D62" s="69"/>
      <c r="E62" s="1"/>
      <c r="F62" s="1"/>
    </row>
    <row r="63" ht="15.75" customHeight="1">
      <c r="A63" s="68"/>
      <c r="B63" s="69"/>
      <c r="C63" s="69"/>
      <c r="D63" s="69"/>
      <c r="E63" s="1"/>
      <c r="F63" s="1"/>
    </row>
    <row r="64" ht="15.75" customHeight="1">
      <c r="A64" s="68"/>
      <c r="B64" s="69"/>
      <c r="C64" s="69"/>
      <c r="D64" s="69"/>
      <c r="E64" s="1"/>
      <c r="F64" s="1"/>
    </row>
    <row r="65" ht="15.75" customHeight="1">
      <c r="A65" s="68"/>
      <c r="B65" s="69"/>
      <c r="C65" s="69"/>
      <c r="D65" s="69"/>
      <c r="E65" s="1"/>
      <c r="F65" s="1"/>
    </row>
    <row r="66" ht="15.75" customHeight="1">
      <c r="A66" s="68"/>
      <c r="B66" s="69"/>
      <c r="C66" s="69"/>
      <c r="D66" s="69"/>
      <c r="E66" s="1"/>
      <c r="F66" s="1"/>
    </row>
    <row r="67" ht="15.75" customHeight="1">
      <c r="A67" s="68"/>
      <c r="B67" s="69"/>
      <c r="C67" s="69"/>
      <c r="D67" s="69"/>
      <c r="E67" s="1"/>
      <c r="F67" s="1"/>
    </row>
    <row r="68" ht="15.75" customHeight="1">
      <c r="A68" s="68"/>
      <c r="B68" s="69"/>
      <c r="C68" s="69"/>
      <c r="D68" s="69"/>
      <c r="E68" s="1"/>
      <c r="F68" s="1"/>
    </row>
    <row r="69" ht="15.75" customHeight="1">
      <c r="A69" s="68"/>
      <c r="B69" s="69"/>
      <c r="C69" s="69"/>
      <c r="D69" s="69"/>
      <c r="E69" s="1"/>
      <c r="F69" s="1"/>
    </row>
    <row r="70" ht="15.75" customHeight="1">
      <c r="A70" s="68"/>
      <c r="B70" s="69"/>
      <c r="C70" s="69"/>
      <c r="D70" s="69"/>
      <c r="E70" s="1"/>
      <c r="F70" s="1"/>
    </row>
    <row r="71" ht="15.75" customHeight="1">
      <c r="A71" s="68"/>
      <c r="B71" s="69"/>
      <c r="C71" s="69"/>
      <c r="D71" s="69"/>
      <c r="E71" s="1"/>
      <c r="F71" s="1"/>
    </row>
    <row r="72" ht="15.75" customHeight="1">
      <c r="A72" s="68"/>
      <c r="B72" s="69"/>
      <c r="C72" s="69"/>
      <c r="D72" s="69"/>
      <c r="E72" s="1"/>
      <c r="F72" s="1"/>
    </row>
    <row r="73" ht="15.75" customHeight="1">
      <c r="A73" s="68"/>
      <c r="B73" s="69"/>
      <c r="C73" s="69"/>
      <c r="D73" s="69"/>
      <c r="E73" s="1"/>
      <c r="F73" s="1"/>
    </row>
    <row r="74" ht="15.75" customHeight="1">
      <c r="A74" s="68"/>
      <c r="B74" s="69"/>
      <c r="C74" s="69"/>
      <c r="D74" s="69"/>
      <c r="E74" s="1"/>
      <c r="F74" s="1"/>
    </row>
    <row r="75" ht="15.75" customHeight="1">
      <c r="A75" s="68"/>
      <c r="B75" s="69"/>
      <c r="C75" s="69"/>
      <c r="D75" s="69"/>
      <c r="E75" s="1"/>
      <c r="F75" s="1"/>
    </row>
    <row r="76" ht="15.75" customHeight="1">
      <c r="A76" s="68"/>
      <c r="B76" s="69"/>
      <c r="C76" s="69"/>
      <c r="D76" s="69"/>
      <c r="E76" s="1"/>
      <c r="F76" s="1"/>
    </row>
    <row r="77" ht="15.75" customHeight="1">
      <c r="A77" s="68"/>
      <c r="B77" s="69"/>
      <c r="C77" s="69"/>
      <c r="D77" s="69"/>
      <c r="E77" s="1"/>
      <c r="F77" s="1"/>
    </row>
    <row r="78" ht="15.75" customHeight="1">
      <c r="A78" s="68"/>
      <c r="B78" s="69"/>
      <c r="C78" s="69"/>
      <c r="D78" s="69"/>
      <c r="E78" s="1"/>
      <c r="F78" s="1"/>
    </row>
    <row r="79" ht="15.75" customHeight="1">
      <c r="A79" s="68"/>
      <c r="B79" s="69"/>
      <c r="C79" s="69"/>
      <c r="D79" s="69"/>
      <c r="E79" s="1"/>
      <c r="F79" s="1"/>
    </row>
    <row r="80" ht="15.75" customHeight="1">
      <c r="A80" s="68"/>
      <c r="B80" s="69"/>
      <c r="C80" s="69"/>
      <c r="D80" s="69"/>
      <c r="E80" s="1"/>
      <c r="F80" s="1"/>
    </row>
    <row r="81" ht="15.75" customHeight="1">
      <c r="A81" s="68"/>
      <c r="B81" s="69"/>
      <c r="C81" s="69"/>
      <c r="D81" s="69"/>
      <c r="E81" s="1"/>
      <c r="F81" s="1"/>
    </row>
    <row r="82" ht="15.75" customHeight="1">
      <c r="A82" s="68"/>
      <c r="B82" s="69"/>
      <c r="C82" s="69"/>
      <c r="D82" s="69"/>
      <c r="E82" s="1"/>
      <c r="F82" s="1"/>
    </row>
    <row r="83" ht="15.75" customHeight="1">
      <c r="A83" s="68"/>
      <c r="B83" s="69"/>
      <c r="C83" s="69"/>
      <c r="D83" s="69"/>
      <c r="E83" s="1"/>
      <c r="F83" s="1"/>
    </row>
    <row r="84" ht="15.75" customHeight="1">
      <c r="A84" s="68"/>
      <c r="B84" s="69"/>
      <c r="C84" s="69"/>
      <c r="D84" s="69"/>
      <c r="E84" s="1"/>
      <c r="F84" s="1"/>
    </row>
    <row r="85" ht="15.75" customHeight="1">
      <c r="A85" s="68"/>
      <c r="B85" s="69"/>
      <c r="C85" s="69"/>
      <c r="D85" s="69"/>
      <c r="E85" s="1"/>
      <c r="F85" s="1"/>
    </row>
    <row r="86" ht="15.75" customHeight="1">
      <c r="A86" s="68"/>
      <c r="B86" s="69"/>
      <c r="C86" s="69"/>
      <c r="D86" s="69"/>
      <c r="E86" s="1"/>
      <c r="F86" s="1"/>
    </row>
    <row r="87" ht="15.75" customHeight="1">
      <c r="A87" s="68"/>
      <c r="B87" s="69"/>
      <c r="C87" s="69"/>
      <c r="D87" s="69"/>
      <c r="E87" s="1"/>
      <c r="F87" s="1"/>
    </row>
    <row r="88" ht="15.75" customHeight="1">
      <c r="A88" s="68"/>
      <c r="B88" s="69"/>
      <c r="C88" s="69"/>
      <c r="D88" s="69"/>
      <c r="E88" s="1"/>
      <c r="F88" s="1"/>
    </row>
    <row r="89" ht="15.75" customHeight="1">
      <c r="A89" s="68"/>
      <c r="B89" s="69"/>
      <c r="C89" s="69"/>
      <c r="D89" s="69"/>
      <c r="E89" s="1"/>
      <c r="F89" s="1"/>
    </row>
    <row r="90" ht="15.75" customHeight="1">
      <c r="A90" s="68"/>
      <c r="B90" s="69"/>
      <c r="C90" s="69"/>
      <c r="D90" s="69"/>
      <c r="E90" s="1"/>
      <c r="F90" s="1"/>
    </row>
    <row r="91" ht="15.75" customHeight="1">
      <c r="A91" s="68"/>
      <c r="B91" s="69"/>
      <c r="C91" s="69"/>
      <c r="D91" s="69"/>
      <c r="E91" s="1"/>
      <c r="F91" s="1"/>
    </row>
    <row r="92" ht="15.75" customHeight="1">
      <c r="A92" s="68"/>
      <c r="B92" s="69"/>
      <c r="C92" s="69"/>
      <c r="D92" s="69"/>
      <c r="E92" s="1"/>
      <c r="F92" s="1"/>
    </row>
    <row r="93" ht="15.75" customHeight="1">
      <c r="A93" s="68"/>
      <c r="B93" s="69"/>
      <c r="C93" s="69"/>
      <c r="D93" s="69"/>
      <c r="E93" s="1"/>
      <c r="F93" s="1"/>
    </row>
    <row r="94" ht="15.75" customHeight="1">
      <c r="A94" s="68"/>
      <c r="B94" s="69"/>
      <c r="C94" s="69"/>
      <c r="D94" s="69"/>
      <c r="E94" s="1"/>
      <c r="F94" s="1"/>
    </row>
    <row r="95" ht="15.75" customHeight="1">
      <c r="A95" s="68"/>
      <c r="B95" s="69"/>
      <c r="C95" s="69"/>
      <c r="D95" s="69"/>
      <c r="E95" s="1"/>
      <c r="F95" s="1"/>
    </row>
    <row r="96" ht="15.75" customHeight="1">
      <c r="A96" s="68"/>
      <c r="B96" s="69"/>
      <c r="C96" s="69"/>
      <c r="D96" s="69"/>
      <c r="E96" s="1"/>
      <c r="F96" s="1"/>
    </row>
    <row r="97" ht="15.75" customHeight="1">
      <c r="A97" s="68"/>
      <c r="B97" s="69"/>
      <c r="C97" s="69"/>
      <c r="D97" s="69"/>
      <c r="E97" s="1"/>
      <c r="F97" s="1"/>
    </row>
    <row r="98" ht="15.75" customHeight="1">
      <c r="A98" s="68"/>
      <c r="B98" s="69"/>
      <c r="C98" s="69"/>
      <c r="D98" s="69"/>
      <c r="E98" s="1"/>
      <c r="F98" s="1"/>
    </row>
    <row r="99" ht="15.75" customHeight="1">
      <c r="A99" s="68"/>
      <c r="B99" s="69"/>
      <c r="C99" s="69"/>
      <c r="D99" s="69"/>
      <c r="E99" s="1"/>
      <c r="F99" s="1"/>
    </row>
    <row r="100" ht="15.75" customHeight="1">
      <c r="A100" s="68"/>
      <c r="B100" s="69"/>
      <c r="C100" s="69"/>
      <c r="D100" s="69"/>
      <c r="E100" s="1"/>
      <c r="F100" s="1"/>
    </row>
    <row r="101" ht="15.75" customHeight="1">
      <c r="A101" s="68"/>
      <c r="B101" s="69"/>
      <c r="C101" s="69"/>
      <c r="D101" s="69"/>
      <c r="E101" s="1"/>
      <c r="F101" s="1"/>
    </row>
    <row r="102" ht="15.75" customHeight="1">
      <c r="A102" s="68"/>
      <c r="B102" s="69"/>
      <c r="C102" s="69"/>
      <c r="D102" s="69"/>
      <c r="E102" s="1"/>
      <c r="F102" s="1"/>
    </row>
    <row r="103" ht="15.75" customHeight="1">
      <c r="A103" s="68"/>
      <c r="B103" s="69"/>
      <c r="C103" s="69"/>
      <c r="D103" s="69"/>
      <c r="E103" s="1"/>
      <c r="F103" s="1"/>
    </row>
    <row r="104" ht="15.75" customHeight="1">
      <c r="A104" s="68"/>
      <c r="B104" s="69"/>
      <c r="C104" s="69"/>
      <c r="D104" s="69"/>
      <c r="E104" s="1"/>
      <c r="F104" s="1"/>
    </row>
    <row r="105" ht="15.75" customHeight="1">
      <c r="A105" s="68"/>
      <c r="B105" s="69"/>
      <c r="C105" s="69"/>
      <c r="D105" s="69"/>
      <c r="E105" s="1"/>
      <c r="F105" s="1"/>
    </row>
    <row r="106" ht="15.75" customHeight="1">
      <c r="A106" s="68"/>
      <c r="B106" s="69"/>
      <c r="C106" s="69"/>
      <c r="D106" s="69"/>
      <c r="E106" s="1"/>
      <c r="F106" s="1"/>
    </row>
    <row r="107" ht="15.75" customHeight="1">
      <c r="A107" s="68"/>
      <c r="B107" s="69"/>
      <c r="C107" s="69"/>
      <c r="D107" s="69"/>
      <c r="E107" s="1"/>
      <c r="F107" s="1"/>
    </row>
    <row r="108" ht="15.75" customHeight="1">
      <c r="A108" s="68"/>
      <c r="B108" s="69"/>
      <c r="C108" s="69"/>
      <c r="D108" s="69"/>
      <c r="E108" s="1"/>
      <c r="F108" s="1"/>
    </row>
    <row r="109" ht="15.75" customHeight="1">
      <c r="A109" s="68"/>
      <c r="B109" s="69"/>
      <c r="C109" s="69"/>
      <c r="D109" s="69"/>
      <c r="E109" s="1"/>
      <c r="F109" s="1"/>
    </row>
    <row r="110" ht="15.75" customHeight="1">
      <c r="A110" s="68"/>
      <c r="B110" s="69"/>
      <c r="C110" s="69"/>
      <c r="D110" s="69"/>
      <c r="E110" s="1"/>
      <c r="F110" s="1"/>
    </row>
    <row r="111" ht="15.75" customHeight="1">
      <c r="A111" s="68"/>
      <c r="B111" s="69"/>
      <c r="C111" s="69"/>
      <c r="D111" s="69"/>
      <c r="E111" s="1"/>
      <c r="F111" s="1"/>
    </row>
    <row r="112" ht="15.75" customHeight="1">
      <c r="A112" s="68"/>
      <c r="B112" s="69"/>
      <c r="C112" s="69"/>
      <c r="D112" s="69"/>
      <c r="E112" s="1"/>
      <c r="F112" s="1"/>
    </row>
    <row r="113" ht="15.75" customHeight="1">
      <c r="A113" s="68"/>
      <c r="B113" s="69"/>
      <c r="C113" s="69"/>
      <c r="D113" s="69"/>
      <c r="E113" s="1"/>
      <c r="F113" s="1"/>
    </row>
    <row r="114" ht="15.75" customHeight="1">
      <c r="A114" s="68"/>
      <c r="B114" s="69"/>
      <c r="C114" s="69"/>
      <c r="D114" s="69"/>
      <c r="E114" s="1"/>
      <c r="F114" s="1"/>
    </row>
    <row r="115" ht="15.75" customHeight="1">
      <c r="A115" s="68"/>
      <c r="B115" s="69"/>
      <c r="C115" s="69"/>
      <c r="D115" s="69"/>
      <c r="E115" s="1"/>
      <c r="F115" s="1"/>
    </row>
    <row r="116" ht="15.75" customHeight="1">
      <c r="A116" s="68"/>
      <c r="B116" s="69"/>
      <c r="C116" s="69"/>
      <c r="D116" s="69"/>
      <c r="E116" s="1"/>
      <c r="F116" s="1"/>
    </row>
    <row r="117" ht="15.75" customHeight="1">
      <c r="A117" s="68"/>
      <c r="B117" s="69"/>
      <c r="C117" s="69"/>
      <c r="D117" s="69"/>
      <c r="E117" s="1"/>
      <c r="F117" s="1"/>
    </row>
    <row r="118" ht="15.75" customHeight="1">
      <c r="A118" s="68"/>
      <c r="B118" s="69"/>
      <c r="C118" s="69"/>
      <c r="D118" s="69"/>
      <c r="E118" s="1"/>
      <c r="F118" s="1"/>
    </row>
    <row r="119" ht="15.75" customHeight="1">
      <c r="A119" s="68"/>
      <c r="B119" s="69"/>
      <c r="C119" s="69"/>
      <c r="D119" s="69"/>
      <c r="E119" s="1"/>
      <c r="F119" s="1"/>
    </row>
    <row r="120" ht="15.75" customHeight="1">
      <c r="A120" s="68"/>
      <c r="B120" s="69"/>
      <c r="C120" s="69"/>
      <c r="D120" s="69"/>
      <c r="E120" s="1"/>
      <c r="F120" s="1"/>
    </row>
    <row r="121" ht="15.75" customHeight="1">
      <c r="A121" s="68"/>
      <c r="B121" s="69"/>
      <c r="C121" s="69"/>
      <c r="D121" s="69"/>
      <c r="E121" s="1"/>
      <c r="F121" s="1"/>
    </row>
    <row r="122" ht="15.75" customHeight="1">
      <c r="A122" s="68"/>
      <c r="B122" s="69"/>
      <c r="C122" s="69"/>
      <c r="D122" s="69"/>
      <c r="E122" s="1"/>
      <c r="F122" s="1"/>
    </row>
    <row r="123" ht="15.75" customHeight="1">
      <c r="A123" s="68"/>
      <c r="B123" s="69"/>
      <c r="C123" s="69"/>
      <c r="D123" s="69"/>
      <c r="E123" s="1"/>
      <c r="F123" s="1"/>
    </row>
    <row r="124" ht="15.75" customHeight="1">
      <c r="A124" s="68"/>
      <c r="B124" s="69"/>
      <c r="C124" s="69"/>
      <c r="D124" s="69"/>
      <c r="E124" s="1"/>
      <c r="F124" s="1"/>
    </row>
    <row r="125" ht="15.75" customHeight="1">
      <c r="A125" s="68"/>
      <c r="B125" s="69"/>
      <c r="C125" s="69"/>
      <c r="D125" s="69"/>
      <c r="E125" s="1"/>
      <c r="F125" s="1"/>
    </row>
    <row r="126" ht="15.75" customHeight="1">
      <c r="A126" s="68"/>
      <c r="B126" s="69"/>
      <c r="C126" s="69"/>
      <c r="D126" s="69"/>
      <c r="E126" s="1"/>
      <c r="F126" s="1"/>
    </row>
    <row r="127" ht="15.75" customHeight="1">
      <c r="A127" s="68"/>
      <c r="B127" s="69"/>
      <c r="C127" s="69"/>
      <c r="D127" s="69"/>
      <c r="E127" s="1"/>
      <c r="F127" s="1"/>
    </row>
    <row r="128" ht="15.75" customHeight="1">
      <c r="A128" s="68"/>
      <c r="B128" s="69"/>
      <c r="C128" s="69"/>
      <c r="D128" s="69"/>
      <c r="E128" s="1"/>
      <c r="F128" s="1"/>
    </row>
    <row r="129" ht="15.75" customHeight="1">
      <c r="A129" s="68"/>
      <c r="B129" s="69"/>
      <c r="C129" s="69"/>
      <c r="D129" s="69"/>
      <c r="E129" s="1"/>
      <c r="F129" s="1"/>
    </row>
    <row r="130" ht="15.75" customHeight="1">
      <c r="A130" s="68"/>
      <c r="B130" s="69"/>
      <c r="C130" s="69"/>
      <c r="D130" s="69"/>
      <c r="E130" s="1"/>
      <c r="F130" s="1"/>
    </row>
    <row r="131" ht="15.75" customHeight="1">
      <c r="A131" s="68"/>
      <c r="B131" s="69"/>
      <c r="C131" s="69"/>
      <c r="D131" s="69"/>
      <c r="E131" s="1"/>
      <c r="F131" s="1"/>
    </row>
    <row r="132" ht="15.75" customHeight="1">
      <c r="A132" s="68"/>
      <c r="B132" s="69"/>
      <c r="C132" s="69"/>
      <c r="D132" s="69"/>
      <c r="E132" s="1"/>
      <c r="F132" s="1"/>
    </row>
    <row r="133" ht="15.75" customHeight="1">
      <c r="A133" s="68"/>
      <c r="B133" s="69"/>
      <c r="C133" s="69"/>
      <c r="D133" s="69"/>
      <c r="E133" s="1"/>
      <c r="F133" s="1"/>
    </row>
    <row r="134" ht="15.75" customHeight="1">
      <c r="A134" s="68"/>
      <c r="B134" s="69"/>
      <c r="C134" s="69"/>
      <c r="D134" s="69"/>
      <c r="E134" s="1"/>
      <c r="F134" s="1"/>
    </row>
    <row r="135" ht="15.75" customHeight="1">
      <c r="A135" s="68"/>
      <c r="B135" s="69"/>
      <c r="C135" s="69"/>
      <c r="D135" s="69"/>
      <c r="E135" s="1"/>
      <c r="F135" s="1"/>
    </row>
    <row r="136" ht="15.75" customHeight="1">
      <c r="A136" s="68"/>
      <c r="B136" s="69"/>
      <c r="C136" s="69"/>
      <c r="D136" s="69"/>
      <c r="E136" s="1"/>
      <c r="F136" s="1"/>
    </row>
    <row r="137" ht="15.75" customHeight="1">
      <c r="A137" s="68"/>
      <c r="B137" s="69"/>
      <c r="C137" s="69"/>
      <c r="D137" s="69"/>
      <c r="E137" s="1"/>
      <c r="F137" s="1"/>
    </row>
    <row r="138" ht="15.75" customHeight="1">
      <c r="A138" s="68"/>
      <c r="B138" s="69"/>
      <c r="C138" s="69"/>
      <c r="D138" s="69"/>
      <c r="E138" s="1"/>
      <c r="F138" s="1"/>
    </row>
    <row r="139" ht="15.75" customHeight="1">
      <c r="A139" s="68"/>
      <c r="B139" s="69"/>
      <c r="C139" s="69"/>
      <c r="D139" s="69"/>
      <c r="E139" s="1"/>
      <c r="F139" s="1"/>
    </row>
    <row r="140" ht="15.75" customHeight="1">
      <c r="A140" s="68"/>
      <c r="B140" s="69"/>
      <c r="C140" s="69"/>
      <c r="D140" s="69"/>
      <c r="E140" s="1"/>
      <c r="F140" s="1"/>
    </row>
    <row r="141" ht="15.75" customHeight="1">
      <c r="A141" s="68"/>
      <c r="B141" s="69"/>
      <c r="C141" s="69"/>
      <c r="D141" s="69"/>
      <c r="E141" s="1"/>
      <c r="F141" s="1"/>
    </row>
    <row r="142" ht="15.75" customHeight="1">
      <c r="A142" s="68"/>
      <c r="B142" s="69"/>
      <c r="C142" s="69"/>
      <c r="D142" s="69"/>
      <c r="E142" s="1"/>
      <c r="F142" s="1"/>
    </row>
    <row r="143" ht="15.75" customHeight="1">
      <c r="A143" s="68"/>
      <c r="B143" s="69"/>
      <c r="C143" s="69"/>
      <c r="D143" s="69"/>
      <c r="E143" s="1"/>
      <c r="F143" s="1"/>
    </row>
    <row r="144" ht="15.75" customHeight="1">
      <c r="A144" s="68"/>
      <c r="B144" s="69"/>
      <c r="C144" s="69"/>
      <c r="D144" s="69"/>
      <c r="E144" s="1"/>
      <c r="F144" s="1"/>
    </row>
    <row r="145" ht="15.75" customHeight="1">
      <c r="A145" s="68"/>
      <c r="B145" s="69"/>
      <c r="C145" s="69"/>
      <c r="D145" s="69"/>
      <c r="E145" s="1"/>
      <c r="F145" s="1"/>
    </row>
    <row r="146" ht="15.75" customHeight="1">
      <c r="A146" s="68"/>
      <c r="B146" s="69"/>
      <c r="C146" s="69"/>
      <c r="D146" s="69"/>
      <c r="E146" s="1"/>
      <c r="F146" s="1"/>
    </row>
    <row r="147" ht="15.75" customHeight="1">
      <c r="A147" s="68"/>
      <c r="B147" s="69"/>
      <c r="C147" s="69"/>
      <c r="D147" s="69"/>
      <c r="E147" s="1"/>
      <c r="F147" s="1"/>
    </row>
    <row r="148" ht="15.75" customHeight="1">
      <c r="A148" s="68"/>
      <c r="B148" s="69"/>
      <c r="C148" s="69"/>
      <c r="D148" s="69"/>
      <c r="E148" s="1"/>
      <c r="F148" s="1"/>
    </row>
    <row r="149" ht="15.75" customHeight="1">
      <c r="A149" s="68"/>
      <c r="B149" s="69"/>
      <c r="C149" s="69"/>
      <c r="D149" s="69"/>
      <c r="E149" s="1"/>
      <c r="F149" s="1"/>
    </row>
    <row r="150" ht="15.75" customHeight="1">
      <c r="A150" s="68"/>
      <c r="B150" s="69"/>
      <c r="C150" s="69"/>
      <c r="D150" s="69"/>
      <c r="E150" s="1"/>
      <c r="F150" s="1"/>
    </row>
    <row r="151" ht="15.75" customHeight="1">
      <c r="A151" s="68"/>
      <c r="B151" s="69"/>
      <c r="C151" s="69"/>
      <c r="D151" s="69"/>
      <c r="E151" s="1"/>
      <c r="F151" s="1"/>
    </row>
    <row r="152" ht="15.75" customHeight="1">
      <c r="A152" s="68"/>
      <c r="B152" s="69"/>
      <c r="C152" s="69"/>
      <c r="D152" s="69"/>
      <c r="E152" s="1"/>
      <c r="F152" s="1"/>
    </row>
    <row r="153" ht="15.75" customHeight="1">
      <c r="A153" s="68"/>
      <c r="B153" s="69"/>
      <c r="C153" s="69"/>
      <c r="D153" s="69"/>
      <c r="E153" s="1"/>
      <c r="F153" s="1"/>
    </row>
    <row r="154" ht="15.75" customHeight="1">
      <c r="A154" s="68"/>
      <c r="B154" s="69"/>
      <c r="C154" s="69"/>
      <c r="D154" s="69"/>
      <c r="E154" s="1"/>
      <c r="F154" s="1"/>
    </row>
    <row r="155" ht="15.75" customHeight="1">
      <c r="A155" s="68"/>
      <c r="B155" s="69"/>
      <c r="C155" s="69"/>
      <c r="D155" s="69"/>
      <c r="E155" s="1"/>
      <c r="F155" s="1"/>
    </row>
    <row r="156" ht="15.75" customHeight="1">
      <c r="A156" s="68"/>
      <c r="B156" s="69"/>
      <c r="C156" s="69"/>
      <c r="D156" s="69"/>
      <c r="E156" s="1"/>
      <c r="F156" s="1"/>
    </row>
    <row r="157" ht="15.75" customHeight="1">
      <c r="A157" s="68"/>
      <c r="B157" s="69"/>
      <c r="C157" s="69"/>
      <c r="D157" s="69"/>
      <c r="E157" s="1"/>
      <c r="F157" s="1"/>
    </row>
    <row r="158" ht="15.75" customHeight="1">
      <c r="A158" s="68"/>
      <c r="B158" s="69"/>
      <c r="C158" s="69"/>
      <c r="D158" s="69"/>
      <c r="E158" s="1"/>
      <c r="F158" s="1"/>
    </row>
    <row r="159" ht="15.75" customHeight="1">
      <c r="A159" s="68"/>
      <c r="B159" s="69"/>
      <c r="C159" s="69"/>
      <c r="D159" s="69"/>
      <c r="E159" s="1"/>
      <c r="F159" s="1"/>
    </row>
    <row r="160" ht="15.75" customHeight="1">
      <c r="A160" s="68"/>
      <c r="B160" s="69"/>
      <c r="C160" s="69"/>
      <c r="D160" s="69"/>
      <c r="E160" s="1"/>
      <c r="F160" s="1"/>
    </row>
    <row r="161" ht="15.75" customHeight="1">
      <c r="A161" s="68"/>
      <c r="B161" s="69"/>
      <c r="C161" s="69"/>
      <c r="D161" s="69"/>
      <c r="E161" s="1"/>
      <c r="F161" s="1"/>
    </row>
    <row r="162" ht="15.75" customHeight="1">
      <c r="A162" s="68"/>
      <c r="B162" s="69"/>
      <c r="C162" s="69"/>
      <c r="D162" s="69"/>
      <c r="E162" s="1"/>
      <c r="F162" s="1"/>
    </row>
    <row r="163" ht="15.75" customHeight="1">
      <c r="A163" s="68"/>
      <c r="B163" s="69"/>
      <c r="C163" s="69"/>
      <c r="D163" s="69"/>
      <c r="E163" s="1"/>
      <c r="F163" s="1"/>
    </row>
    <row r="164" ht="15.75" customHeight="1">
      <c r="A164" s="68"/>
      <c r="B164" s="69"/>
      <c r="C164" s="69"/>
      <c r="D164" s="69"/>
      <c r="E164" s="1"/>
      <c r="F164" s="1"/>
    </row>
    <row r="165" ht="15.75" customHeight="1">
      <c r="A165" s="68"/>
      <c r="B165" s="69"/>
      <c r="C165" s="69"/>
      <c r="D165" s="69"/>
      <c r="E165" s="1"/>
      <c r="F165" s="1"/>
    </row>
    <row r="166" ht="15.75" customHeight="1">
      <c r="A166" s="68"/>
      <c r="B166" s="69"/>
      <c r="C166" s="69"/>
      <c r="D166" s="69"/>
      <c r="E166" s="1"/>
      <c r="F166" s="1"/>
    </row>
    <row r="167" ht="15.75" customHeight="1">
      <c r="A167" s="68"/>
      <c r="B167" s="69"/>
      <c r="C167" s="69"/>
      <c r="D167" s="69"/>
      <c r="E167" s="1"/>
      <c r="F167" s="1"/>
    </row>
    <row r="168" ht="15.75" customHeight="1">
      <c r="A168" s="68"/>
      <c r="B168" s="69"/>
      <c r="C168" s="69"/>
      <c r="D168" s="69"/>
      <c r="E168" s="1"/>
      <c r="F168" s="1"/>
    </row>
    <row r="169" ht="15.75" customHeight="1">
      <c r="A169" s="68"/>
      <c r="B169" s="69"/>
      <c r="C169" s="69"/>
      <c r="D169" s="69"/>
      <c r="E169" s="1"/>
      <c r="F169" s="1"/>
    </row>
    <row r="170" ht="15.75" customHeight="1">
      <c r="A170" s="68"/>
      <c r="B170" s="69"/>
      <c r="C170" s="69"/>
      <c r="D170" s="69"/>
      <c r="E170" s="1"/>
      <c r="F170" s="1"/>
    </row>
    <row r="171" ht="15.75" customHeight="1">
      <c r="A171" s="68"/>
      <c r="B171" s="69"/>
      <c r="C171" s="69"/>
      <c r="D171" s="69"/>
      <c r="E171" s="1"/>
      <c r="F171" s="1"/>
    </row>
    <row r="172" ht="15.75" customHeight="1">
      <c r="A172" s="68"/>
      <c r="B172" s="69"/>
      <c r="C172" s="69"/>
      <c r="D172" s="69"/>
      <c r="E172" s="1"/>
      <c r="F172" s="1"/>
    </row>
    <row r="173" ht="15.75" customHeight="1">
      <c r="A173" s="68"/>
      <c r="B173" s="69"/>
      <c r="C173" s="69"/>
      <c r="D173" s="69"/>
      <c r="E173" s="1"/>
      <c r="F173" s="1"/>
    </row>
    <row r="174" ht="15.75" customHeight="1">
      <c r="A174" s="68"/>
      <c r="B174" s="69"/>
      <c r="C174" s="69"/>
      <c r="D174" s="69"/>
      <c r="E174" s="1"/>
      <c r="F174" s="1"/>
    </row>
    <row r="175" ht="15.75" customHeight="1">
      <c r="A175" s="68"/>
      <c r="B175" s="69"/>
      <c r="C175" s="69"/>
      <c r="D175" s="69"/>
      <c r="E175" s="1"/>
      <c r="F175" s="1"/>
    </row>
    <row r="176" ht="15.75" customHeight="1">
      <c r="A176" s="68"/>
      <c r="B176" s="69"/>
      <c r="C176" s="69"/>
      <c r="D176" s="69"/>
      <c r="E176" s="1"/>
      <c r="F176" s="1"/>
    </row>
    <row r="177" ht="15.75" customHeight="1">
      <c r="A177" s="68"/>
      <c r="B177" s="69"/>
      <c r="C177" s="69"/>
      <c r="D177" s="69"/>
      <c r="E177" s="1"/>
      <c r="F177" s="1"/>
    </row>
    <row r="178" ht="15.75" customHeight="1">
      <c r="A178" s="68"/>
      <c r="B178" s="69"/>
      <c r="C178" s="69"/>
      <c r="D178" s="69"/>
      <c r="E178" s="1"/>
      <c r="F178" s="1"/>
    </row>
    <row r="179" ht="15.75" customHeight="1">
      <c r="A179" s="68"/>
      <c r="B179" s="69"/>
      <c r="C179" s="69"/>
      <c r="D179" s="69"/>
      <c r="E179" s="1"/>
      <c r="F179" s="1"/>
    </row>
    <row r="180" ht="15.75" customHeight="1">
      <c r="A180" s="68"/>
      <c r="B180" s="69"/>
      <c r="C180" s="69"/>
      <c r="D180" s="69"/>
      <c r="E180" s="1"/>
      <c r="F180" s="1"/>
    </row>
    <row r="181" ht="15.75" customHeight="1">
      <c r="A181" s="68"/>
      <c r="B181" s="69"/>
      <c r="C181" s="69"/>
      <c r="D181" s="69"/>
      <c r="E181" s="1"/>
      <c r="F181" s="1"/>
    </row>
    <row r="182" ht="15.75" customHeight="1">
      <c r="A182" s="68"/>
      <c r="B182" s="69"/>
      <c r="C182" s="69"/>
      <c r="D182" s="69"/>
      <c r="E182" s="1"/>
      <c r="F182" s="1"/>
    </row>
    <row r="183" ht="15.75" customHeight="1">
      <c r="A183" s="68"/>
      <c r="B183" s="69"/>
      <c r="C183" s="69"/>
      <c r="D183" s="69"/>
      <c r="E183" s="1"/>
      <c r="F183" s="1"/>
    </row>
    <row r="184" ht="15.75" customHeight="1">
      <c r="A184" s="68"/>
      <c r="B184" s="69"/>
      <c r="C184" s="69"/>
      <c r="D184" s="69"/>
      <c r="E184" s="1"/>
      <c r="F184" s="1"/>
    </row>
    <row r="185" ht="15.75" customHeight="1">
      <c r="A185" s="68"/>
      <c r="B185" s="69"/>
      <c r="C185" s="69"/>
      <c r="D185" s="69"/>
      <c r="E185" s="1"/>
      <c r="F185" s="1"/>
    </row>
    <row r="186" ht="15.75" customHeight="1">
      <c r="A186" s="68"/>
      <c r="B186" s="69"/>
      <c r="C186" s="69"/>
      <c r="D186" s="69"/>
      <c r="E186" s="1"/>
      <c r="F186" s="1"/>
    </row>
    <row r="187" ht="15.75" customHeight="1">
      <c r="A187" s="68"/>
      <c r="B187" s="69"/>
      <c r="C187" s="69"/>
      <c r="D187" s="69"/>
      <c r="E187" s="1"/>
      <c r="F187" s="1"/>
    </row>
    <row r="188" ht="15.75" customHeight="1">
      <c r="A188" s="68"/>
      <c r="B188" s="69"/>
      <c r="C188" s="69"/>
      <c r="D188" s="69"/>
      <c r="E188" s="1"/>
      <c r="F188" s="1"/>
    </row>
    <row r="189" ht="15.75" customHeight="1">
      <c r="A189" s="68"/>
      <c r="B189" s="69"/>
      <c r="C189" s="69"/>
      <c r="D189" s="69"/>
      <c r="E189" s="1"/>
      <c r="F189" s="1"/>
    </row>
    <row r="190" ht="15.75" customHeight="1">
      <c r="A190" s="68"/>
      <c r="B190" s="69"/>
      <c r="C190" s="69"/>
      <c r="D190" s="69"/>
      <c r="E190" s="1"/>
      <c r="F190" s="1"/>
    </row>
    <row r="191" ht="15.75" customHeight="1">
      <c r="A191" s="68"/>
      <c r="B191" s="69"/>
      <c r="C191" s="69"/>
      <c r="D191" s="69"/>
      <c r="E191" s="1"/>
      <c r="F191" s="1"/>
    </row>
    <row r="192" ht="15.75" customHeight="1">
      <c r="A192" s="68"/>
      <c r="B192" s="69"/>
      <c r="C192" s="69"/>
      <c r="D192" s="69"/>
      <c r="E192" s="1"/>
      <c r="F192" s="1"/>
    </row>
    <row r="193" ht="15.75" customHeight="1">
      <c r="A193" s="68"/>
      <c r="B193" s="69"/>
      <c r="C193" s="69"/>
      <c r="D193" s="69"/>
      <c r="E193" s="1"/>
      <c r="F193" s="1"/>
    </row>
    <row r="194" ht="15.75" customHeight="1">
      <c r="A194" s="68"/>
      <c r="B194" s="69"/>
      <c r="C194" s="69"/>
      <c r="D194" s="69"/>
      <c r="E194" s="1"/>
      <c r="F194" s="1"/>
    </row>
    <row r="195" ht="15.75" customHeight="1">
      <c r="A195" s="68"/>
      <c r="B195" s="69"/>
      <c r="C195" s="69"/>
      <c r="D195" s="69"/>
      <c r="E195" s="1"/>
      <c r="F195" s="1"/>
    </row>
    <row r="196" ht="15.75" customHeight="1">
      <c r="A196" s="68"/>
      <c r="B196" s="69"/>
      <c r="C196" s="69"/>
      <c r="D196" s="69"/>
      <c r="E196" s="1"/>
      <c r="F196" s="1"/>
    </row>
    <row r="197" ht="15.75" customHeight="1">
      <c r="A197" s="68"/>
      <c r="B197" s="69"/>
      <c r="C197" s="69"/>
      <c r="D197" s="69"/>
      <c r="E197" s="1"/>
      <c r="F197" s="1"/>
    </row>
    <row r="198" ht="15.75" customHeight="1">
      <c r="A198" s="68"/>
      <c r="B198" s="69"/>
      <c r="C198" s="69"/>
      <c r="D198" s="69"/>
      <c r="E198" s="1"/>
      <c r="F198" s="1"/>
    </row>
    <row r="199" ht="15.75" customHeight="1">
      <c r="A199" s="68"/>
      <c r="B199" s="69"/>
      <c r="C199" s="69"/>
      <c r="D199" s="69"/>
      <c r="E199" s="1"/>
      <c r="F199" s="1"/>
    </row>
    <row r="200" ht="15.75" customHeight="1">
      <c r="A200" s="68"/>
      <c r="B200" s="69"/>
      <c r="C200" s="69"/>
      <c r="D200" s="69"/>
      <c r="E200" s="1"/>
      <c r="F200" s="1"/>
    </row>
    <row r="201" ht="15.75" customHeight="1">
      <c r="A201" s="68"/>
      <c r="B201" s="69"/>
      <c r="C201" s="69"/>
      <c r="D201" s="69"/>
      <c r="E201" s="1"/>
      <c r="F201" s="1"/>
    </row>
    <row r="202" ht="15.75" customHeight="1">
      <c r="A202" s="68"/>
      <c r="B202" s="69"/>
      <c r="C202" s="69"/>
      <c r="D202" s="69"/>
      <c r="E202" s="1"/>
      <c r="F202" s="1"/>
    </row>
    <row r="203" ht="15.75" customHeight="1">
      <c r="A203" s="68"/>
      <c r="B203" s="69"/>
      <c r="C203" s="69"/>
      <c r="D203" s="69"/>
      <c r="E203" s="1"/>
      <c r="F203" s="1"/>
    </row>
    <row r="204" ht="15.75" customHeight="1">
      <c r="A204" s="68"/>
      <c r="B204" s="69"/>
      <c r="C204" s="69"/>
      <c r="D204" s="69"/>
      <c r="E204" s="1"/>
      <c r="F204" s="1"/>
    </row>
    <row r="205" ht="15.75" customHeight="1">
      <c r="A205" s="68"/>
      <c r="B205" s="69"/>
      <c r="C205" s="69"/>
      <c r="D205" s="69"/>
      <c r="E205" s="1"/>
      <c r="F205" s="1"/>
    </row>
    <row r="206" ht="15.75" customHeight="1">
      <c r="A206" s="68"/>
      <c r="B206" s="69"/>
      <c r="C206" s="69"/>
      <c r="D206" s="69"/>
      <c r="E206" s="1"/>
      <c r="F206" s="1"/>
    </row>
    <row r="207" ht="15.75" customHeight="1">
      <c r="A207" s="68"/>
      <c r="B207" s="69"/>
      <c r="C207" s="69"/>
      <c r="D207" s="69"/>
      <c r="E207" s="1"/>
      <c r="F207" s="1"/>
    </row>
    <row r="208" ht="15.75" customHeight="1">
      <c r="A208" s="68"/>
      <c r="B208" s="69"/>
      <c r="C208" s="69"/>
      <c r="D208" s="69"/>
      <c r="E208" s="1"/>
      <c r="F208" s="1"/>
    </row>
    <row r="209" ht="15.75" customHeight="1">
      <c r="A209" s="68"/>
      <c r="B209" s="69"/>
      <c r="C209" s="69"/>
      <c r="D209" s="69"/>
      <c r="E209" s="1"/>
      <c r="F209" s="1"/>
    </row>
    <row r="210" ht="15.75" customHeight="1">
      <c r="A210" s="68"/>
      <c r="B210" s="69"/>
      <c r="C210" s="69"/>
      <c r="D210" s="69"/>
      <c r="E210" s="1"/>
      <c r="F210" s="1"/>
    </row>
    <row r="211" ht="15.75" customHeight="1">
      <c r="A211" s="68"/>
      <c r="B211" s="69"/>
      <c r="C211" s="69"/>
      <c r="D211" s="69"/>
      <c r="E211" s="1"/>
      <c r="F211" s="1"/>
    </row>
    <row r="212" ht="15.75" customHeight="1">
      <c r="A212" s="68"/>
      <c r="B212" s="69"/>
      <c r="C212" s="69"/>
      <c r="D212" s="69"/>
      <c r="E212" s="1"/>
      <c r="F212" s="1"/>
    </row>
    <row r="213" ht="15.75" customHeight="1">
      <c r="A213" s="68"/>
      <c r="B213" s="69"/>
      <c r="C213" s="69"/>
      <c r="D213" s="69"/>
      <c r="E213" s="1"/>
      <c r="F213" s="1"/>
    </row>
    <row r="214" ht="15.75" customHeight="1">
      <c r="A214" s="68"/>
      <c r="B214" s="69"/>
      <c r="C214" s="69"/>
      <c r="D214" s="69"/>
      <c r="E214" s="1"/>
      <c r="F214" s="1"/>
    </row>
    <row r="215" ht="15.75" customHeight="1">
      <c r="A215" s="68"/>
      <c r="B215" s="69"/>
      <c r="C215" s="69"/>
      <c r="D215" s="69"/>
      <c r="E215" s="1"/>
      <c r="F215" s="1"/>
    </row>
    <row r="216" ht="15.75" customHeight="1">
      <c r="A216" s="68"/>
      <c r="B216" s="69"/>
      <c r="C216" s="69"/>
      <c r="D216" s="69"/>
      <c r="E216" s="1"/>
      <c r="F216" s="1"/>
    </row>
    <row r="217" ht="15.75" customHeight="1">
      <c r="A217" s="68"/>
      <c r="B217" s="69"/>
      <c r="C217" s="69"/>
      <c r="D217" s="69"/>
      <c r="E217" s="1"/>
      <c r="F217" s="1"/>
    </row>
    <row r="218" ht="15.75" customHeight="1">
      <c r="A218" s="68"/>
      <c r="B218" s="69"/>
      <c r="C218" s="69"/>
      <c r="D218" s="69"/>
      <c r="E218" s="1"/>
      <c r="F218" s="1"/>
    </row>
    <row r="219" ht="15.75" customHeight="1">
      <c r="A219" s="68"/>
      <c r="B219" s="69"/>
      <c r="C219" s="69"/>
      <c r="D219" s="69"/>
      <c r="E219" s="1"/>
      <c r="F219" s="1"/>
    </row>
    <row r="220" ht="15.75" customHeight="1">
      <c r="A220" s="68"/>
      <c r="B220" s="69"/>
      <c r="C220" s="69"/>
      <c r="D220" s="69"/>
      <c r="E220" s="1"/>
      <c r="F220" s="1"/>
    </row>
    <row r="221" ht="15.75" customHeight="1">
      <c r="A221" s="68"/>
      <c r="B221" s="69"/>
      <c r="C221" s="69"/>
      <c r="D221" s="69"/>
      <c r="E221" s="1"/>
      <c r="F221" s="1"/>
    </row>
    <row r="222" ht="15.75" customHeight="1">
      <c r="A222" s="68"/>
      <c r="B222" s="69"/>
      <c r="C222" s="69"/>
      <c r="D222" s="69"/>
      <c r="E222" s="1"/>
      <c r="F222" s="1"/>
    </row>
    <row r="223" ht="15.75" customHeight="1">
      <c r="A223" s="68"/>
      <c r="B223" s="69"/>
      <c r="C223" s="69"/>
      <c r="D223" s="69"/>
      <c r="E223" s="1"/>
      <c r="F223" s="1"/>
    </row>
    <row r="224" ht="15.75" customHeight="1">
      <c r="A224" s="68"/>
      <c r="B224" s="69"/>
      <c r="C224" s="69"/>
      <c r="D224" s="69"/>
      <c r="E224" s="1"/>
      <c r="F224" s="1"/>
    </row>
    <row r="225" ht="15.75" customHeight="1">
      <c r="A225" s="68"/>
      <c r="B225" s="69"/>
      <c r="C225" s="69"/>
      <c r="D225" s="69"/>
      <c r="E225" s="1"/>
      <c r="F225" s="1"/>
    </row>
    <row r="226" ht="15.75" customHeight="1">
      <c r="A226" s="68"/>
      <c r="B226" s="69"/>
      <c r="C226" s="69"/>
      <c r="D226" s="69"/>
      <c r="E226" s="1"/>
      <c r="F226" s="1"/>
    </row>
    <row r="227" ht="15.75" customHeight="1">
      <c r="A227" s="68"/>
      <c r="B227" s="69"/>
      <c r="C227" s="69"/>
      <c r="D227" s="69"/>
      <c r="E227" s="1"/>
      <c r="F227" s="1"/>
    </row>
    <row r="228" ht="15.75" customHeight="1">
      <c r="A228" s="68"/>
      <c r="B228" s="69"/>
      <c r="C228" s="69"/>
      <c r="D228" s="69"/>
      <c r="E228" s="1"/>
      <c r="F228" s="1"/>
    </row>
    <row r="229" ht="15.75" customHeight="1">
      <c r="A229" s="68"/>
      <c r="B229" s="69"/>
      <c r="C229" s="69"/>
      <c r="D229" s="69"/>
      <c r="E229" s="1"/>
      <c r="F229" s="1"/>
    </row>
    <row r="230" ht="15.75" customHeight="1">
      <c r="A230" s="68"/>
      <c r="B230" s="69"/>
      <c r="C230" s="69"/>
      <c r="D230" s="69"/>
      <c r="E230" s="1"/>
      <c r="F230" s="1"/>
    </row>
    <row r="231" ht="15.75" customHeight="1">
      <c r="A231" s="68"/>
      <c r="B231" s="69"/>
      <c r="C231" s="69"/>
      <c r="D231" s="69"/>
      <c r="E231" s="1"/>
      <c r="F231" s="1"/>
    </row>
    <row r="232" ht="15.75" customHeight="1">
      <c r="A232" s="68"/>
      <c r="B232" s="69"/>
      <c r="C232" s="69"/>
      <c r="D232" s="69"/>
      <c r="E232" s="1"/>
      <c r="F232" s="1"/>
    </row>
    <row r="233" ht="15.75" customHeight="1">
      <c r="A233" s="68"/>
      <c r="B233" s="69"/>
      <c r="C233" s="69"/>
      <c r="D233" s="69"/>
      <c r="E233" s="1"/>
      <c r="F233" s="1"/>
    </row>
    <row r="234" ht="15.75" customHeight="1">
      <c r="A234" s="68"/>
      <c r="B234" s="69"/>
      <c r="C234" s="69"/>
      <c r="D234" s="69"/>
      <c r="E234" s="1"/>
      <c r="F234" s="1"/>
    </row>
    <row r="235" ht="15.75" customHeight="1">
      <c r="A235" s="68"/>
      <c r="B235" s="69"/>
      <c r="C235" s="69"/>
      <c r="D235" s="69"/>
      <c r="E235" s="1"/>
      <c r="F235" s="1"/>
    </row>
    <row r="236" ht="15.75" customHeight="1">
      <c r="A236" s="68"/>
      <c r="B236" s="69"/>
      <c r="C236" s="69"/>
      <c r="D236" s="69"/>
      <c r="E236" s="1"/>
      <c r="F236" s="1"/>
    </row>
    <row r="237" ht="15.75" customHeight="1">
      <c r="A237" s="68"/>
      <c r="B237" s="69"/>
      <c r="C237" s="69"/>
      <c r="D237" s="69"/>
      <c r="E237" s="1"/>
      <c r="F237" s="1"/>
    </row>
    <row r="238" ht="15.75" customHeight="1">
      <c r="A238" s="68"/>
      <c r="B238" s="69"/>
      <c r="C238" s="69"/>
      <c r="D238" s="69"/>
      <c r="E238" s="1"/>
      <c r="F238" s="1"/>
    </row>
    <row r="239" ht="15.75" customHeight="1">
      <c r="A239" s="68"/>
      <c r="B239" s="69"/>
      <c r="C239" s="69"/>
      <c r="D239" s="69"/>
      <c r="E239" s="1"/>
      <c r="F239" s="1"/>
    </row>
    <row r="240" ht="15.75" customHeight="1">
      <c r="A240" s="68"/>
      <c r="B240" s="69"/>
      <c r="C240" s="69"/>
      <c r="D240" s="69"/>
      <c r="E240" s="1"/>
      <c r="F240" s="1"/>
    </row>
    <row r="241" ht="15.75" customHeight="1">
      <c r="A241" s="68"/>
      <c r="B241" s="69"/>
      <c r="C241" s="69"/>
      <c r="D241" s="69"/>
      <c r="E241" s="1"/>
      <c r="F241" s="1"/>
    </row>
    <row r="242" ht="15.75" customHeight="1">
      <c r="A242" s="68"/>
      <c r="B242" s="69"/>
      <c r="C242" s="69"/>
      <c r="D242" s="69"/>
      <c r="E242" s="1"/>
      <c r="F242" s="1"/>
    </row>
    <row r="243" ht="15.75" customHeight="1">
      <c r="A243" s="68"/>
      <c r="B243" s="69"/>
      <c r="C243" s="69"/>
      <c r="D243" s="69"/>
      <c r="E243" s="1"/>
      <c r="F243" s="1"/>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3:F43"/>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68"/>
      <c r="B1" s="69"/>
      <c r="C1" s="69"/>
      <c r="D1" s="69"/>
      <c r="E1" s="69"/>
      <c r="F1" s="69"/>
      <c r="G1" s="69"/>
      <c r="H1" s="1"/>
    </row>
    <row r="2" ht="15.75" customHeight="1">
      <c r="A2" s="230" t="s">
        <v>7416</v>
      </c>
      <c r="B2" s="71"/>
      <c r="C2" s="71"/>
      <c r="D2" s="71"/>
      <c r="E2" s="71"/>
      <c r="F2" s="71"/>
      <c r="G2" s="71"/>
      <c r="H2" s="72"/>
      <c r="I2" s="74"/>
      <c r="J2" s="74"/>
      <c r="K2" s="74"/>
      <c r="L2" s="74"/>
      <c r="M2" s="74"/>
      <c r="N2" s="74"/>
      <c r="O2" s="74"/>
      <c r="P2" s="74"/>
      <c r="Q2" s="74"/>
      <c r="R2" s="74"/>
      <c r="S2" s="74"/>
      <c r="T2" s="74"/>
      <c r="U2" s="74"/>
      <c r="V2" s="74"/>
      <c r="W2" s="74"/>
      <c r="X2" s="74"/>
    </row>
    <row r="3">
      <c r="A3" s="240"/>
      <c r="B3" s="240"/>
      <c r="C3" s="240"/>
      <c r="D3" s="240"/>
      <c r="E3" s="240"/>
      <c r="F3" s="240"/>
      <c r="G3" s="240"/>
      <c r="H3" s="73"/>
      <c r="I3" s="74"/>
      <c r="J3" s="74"/>
      <c r="K3" s="74"/>
      <c r="L3" s="74"/>
      <c r="M3" s="74"/>
      <c r="N3" s="74"/>
      <c r="O3" s="74"/>
      <c r="P3" s="74"/>
      <c r="Q3" s="74"/>
      <c r="R3" s="74"/>
      <c r="S3" s="74"/>
      <c r="T3" s="74"/>
      <c r="U3" s="74"/>
      <c r="V3" s="74"/>
      <c r="W3" s="74"/>
      <c r="X3" s="74"/>
    </row>
    <row r="4" ht="18.75" customHeight="1">
      <c r="A4" s="75" t="s">
        <v>7417</v>
      </c>
      <c r="B4" s="71"/>
      <c r="C4" s="71"/>
      <c r="D4" s="71"/>
      <c r="E4" s="71"/>
      <c r="F4" s="71"/>
      <c r="G4" s="71"/>
      <c r="H4" s="72"/>
      <c r="I4" s="239"/>
      <c r="J4" s="239"/>
      <c r="K4" s="239"/>
      <c r="L4" s="239"/>
      <c r="M4" s="239"/>
      <c r="N4" s="239"/>
      <c r="O4" s="239"/>
      <c r="P4" s="239"/>
      <c r="Q4" s="239"/>
      <c r="R4" s="239"/>
      <c r="S4" s="239"/>
      <c r="T4" s="239"/>
      <c r="U4" s="239"/>
      <c r="V4" s="239"/>
      <c r="W4" s="239"/>
      <c r="X4" s="239"/>
    </row>
    <row r="5" ht="14.25" customHeight="1">
      <c r="A5" s="75" t="s">
        <v>7418</v>
      </c>
      <c r="B5" s="71"/>
      <c r="C5" s="71"/>
      <c r="D5" s="71"/>
      <c r="E5" s="71"/>
      <c r="F5" s="71"/>
      <c r="G5" s="71"/>
      <c r="H5" s="72"/>
      <c r="I5" s="239"/>
      <c r="J5" s="239"/>
      <c r="K5" s="239"/>
      <c r="L5" s="239"/>
      <c r="M5" s="239"/>
      <c r="N5" s="239"/>
      <c r="O5" s="239"/>
      <c r="P5" s="239"/>
      <c r="Q5" s="239"/>
      <c r="R5" s="239"/>
      <c r="S5" s="239"/>
      <c r="T5" s="239"/>
      <c r="U5" s="239"/>
      <c r="V5" s="239"/>
      <c r="W5" s="239"/>
      <c r="X5" s="239"/>
    </row>
    <row r="6" ht="13.5" customHeight="1">
      <c r="A6" s="75" t="s">
        <v>7419</v>
      </c>
      <c r="B6" s="71"/>
      <c r="C6" s="71"/>
      <c r="D6" s="71"/>
      <c r="E6" s="71"/>
      <c r="F6" s="71"/>
      <c r="G6" s="71"/>
      <c r="H6" s="72"/>
      <c r="I6" s="239"/>
      <c r="J6" s="239"/>
      <c r="K6" s="239"/>
      <c r="L6" s="239"/>
      <c r="M6" s="239"/>
      <c r="N6" s="239"/>
      <c r="O6" s="239"/>
      <c r="P6" s="239"/>
      <c r="Q6" s="239"/>
      <c r="R6" s="239"/>
      <c r="S6" s="239"/>
      <c r="T6" s="239"/>
      <c r="U6" s="239"/>
      <c r="V6" s="239"/>
      <c r="W6" s="239"/>
      <c r="X6" s="239"/>
    </row>
    <row r="7" ht="132.75" customHeight="1">
      <c r="A7" s="78" t="s">
        <v>7420</v>
      </c>
      <c r="B7" s="71"/>
      <c r="C7" s="71"/>
      <c r="D7" s="71"/>
      <c r="E7" s="71"/>
      <c r="F7" s="71"/>
      <c r="G7" s="71"/>
      <c r="H7" s="72"/>
      <c r="I7" s="239"/>
      <c r="J7" s="239"/>
      <c r="K7" s="239"/>
      <c r="L7" s="239"/>
      <c r="M7" s="239"/>
      <c r="N7" s="239"/>
      <c r="O7" s="239"/>
      <c r="P7" s="239"/>
      <c r="Q7" s="239"/>
      <c r="R7" s="239"/>
      <c r="S7" s="239"/>
      <c r="T7" s="239"/>
      <c r="U7" s="239"/>
      <c r="V7" s="239"/>
      <c r="W7" s="239"/>
      <c r="X7" s="239"/>
    </row>
    <row r="8">
      <c r="A8" s="79"/>
      <c r="B8" s="80"/>
      <c r="C8" s="80"/>
      <c r="D8" s="80"/>
      <c r="E8" s="80"/>
      <c r="F8" s="80"/>
      <c r="G8" s="80"/>
      <c r="H8" s="73"/>
      <c r="I8" s="74"/>
      <c r="J8" s="74"/>
      <c r="K8" s="74"/>
      <c r="L8" s="74"/>
      <c r="M8" s="74"/>
      <c r="N8" s="74"/>
      <c r="O8" s="74"/>
      <c r="P8" s="74"/>
      <c r="Q8" s="74"/>
      <c r="R8" s="74"/>
      <c r="S8" s="74"/>
      <c r="T8" s="74"/>
      <c r="U8" s="74"/>
      <c r="V8" s="74"/>
      <c r="W8" s="74"/>
      <c r="X8" s="74"/>
    </row>
    <row r="9" ht="61.5" customHeight="1">
      <c r="A9" s="85" t="s">
        <v>2830</v>
      </c>
      <c r="B9" s="85" t="s">
        <v>8</v>
      </c>
      <c r="C9" s="85" t="s">
        <v>2831</v>
      </c>
      <c r="D9" s="85" t="s">
        <v>7421</v>
      </c>
      <c r="E9" s="85" t="s">
        <v>2833</v>
      </c>
      <c r="F9" s="85" t="s">
        <v>2834</v>
      </c>
      <c r="G9" s="81" t="s">
        <v>222</v>
      </c>
      <c r="H9" s="244" t="s">
        <v>226</v>
      </c>
      <c r="I9" s="426" t="s">
        <v>227</v>
      </c>
      <c r="J9" s="74"/>
      <c r="K9" s="74"/>
      <c r="L9" s="74"/>
      <c r="M9" s="74"/>
      <c r="N9" s="74"/>
      <c r="O9" s="74"/>
      <c r="P9" s="74"/>
      <c r="Q9" s="74"/>
      <c r="R9" s="74"/>
      <c r="S9" s="74"/>
      <c r="T9" s="74"/>
      <c r="U9" s="74"/>
      <c r="V9" s="74"/>
      <c r="W9" s="74"/>
      <c r="X9" s="74"/>
    </row>
    <row r="10">
      <c r="A10" s="130"/>
      <c r="B10" s="97"/>
      <c r="C10" s="97"/>
      <c r="D10" s="135"/>
      <c r="E10" s="135"/>
      <c r="F10" s="135"/>
      <c r="G10" s="774"/>
      <c r="H10" s="770"/>
      <c r="J10" s="74"/>
      <c r="K10" s="74"/>
      <c r="L10" s="74"/>
      <c r="M10" s="74"/>
      <c r="N10" s="74"/>
      <c r="O10" s="74"/>
      <c r="P10" s="74"/>
      <c r="Q10" s="74"/>
      <c r="R10" s="74"/>
      <c r="S10" s="74"/>
      <c r="T10" s="74"/>
      <c r="U10" s="74"/>
      <c r="V10" s="74"/>
      <c r="W10" s="74"/>
      <c r="X10" s="74"/>
    </row>
    <row r="11">
      <c r="A11" s="432"/>
      <c r="B11" s="160"/>
      <c r="C11" s="295"/>
      <c r="D11" s="90"/>
      <c r="E11" s="90"/>
      <c r="F11" s="90"/>
      <c r="G11" s="775"/>
      <c r="H11" s="776"/>
      <c r="J11" s="777"/>
      <c r="K11" s="777"/>
      <c r="L11" s="777"/>
      <c r="M11" s="777"/>
      <c r="N11" s="777"/>
      <c r="O11" s="777"/>
      <c r="P11" s="777"/>
      <c r="Q11" s="777"/>
      <c r="R11" s="777"/>
      <c r="S11" s="777"/>
      <c r="T11" s="777"/>
      <c r="U11" s="777"/>
      <c r="V11" s="777"/>
      <c r="W11" s="777"/>
      <c r="X11" s="777"/>
    </row>
    <row r="12">
      <c r="A12" s="432"/>
      <c r="B12" s="160"/>
      <c r="C12" s="295"/>
      <c r="D12" s="135"/>
      <c r="E12" s="135"/>
      <c r="F12" s="135"/>
      <c r="G12" s="538"/>
      <c r="H12" s="776"/>
      <c r="J12" s="777"/>
      <c r="K12" s="777"/>
      <c r="L12" s="777"/>
      <c r="M12" s="777"/>
      <c r="N12" s="777"/>
      <c r="O12" s="777"/>
      <c r="P12" s="777"/>
      <c r="Q12" s="777"/>
      <c r="R12" s="777"/>
      <c r="S12" s="777"/>
      <c r="T12" s="777"/>
      <c r="U12" s="777"/>
      <c r="V12" s="777"/>
      <c r="W12" s="777"/>
      <c r="X12" s="777"/>
    </row>
    <row r="13">
      <c r="A13" s="432"/>
      <c r="B13" s="160"/>
      <c r="C13" s="295"/>
      <c r="D13" s="135"/>
      <c r="E13" s="135"/>
      <c r="F13" s="135"/>
      <c r="G13" s="538"/>
      <c r="H13" s="776"/>
      <c r="J13" s="777"/>
      <c r="K13" s="777"/>
      <c r="L13" s="777"/>
      <c r="M13" s="777"/>
      <c r="N13" s="777"/>
      <c r="O13" s="777"/>
      <c r="P13" s="777"/>
      <c r="Q13" s="777"/>
      <c r="R13" s="777"/>
      <c r="S13" s="777"/>
      <c r="T13" s="777"/>
      <c r="U13" s="777"/>
      <c r="V13" s="777"/>
      <c r="W13" s="777"/>
      <c r="X13" s="777"/>
    </row>
    <row r="14">
      <c r="A14" s="432"/>
      <c r="B14" s="160"/>
      <c r="C14" s="295"/>
      <c r="D14" s="295"/>
      <c r="E14" s="295"/>
      <c r="F14" s="295"/>
      <c r="G14" s="622"/>
      <c r="H14" s="776"/>
      <c r="J14" s="777"/>
      <c r="K14" s="777"/>
      <c r="L14" s="777"/>
      <c r="M14" s="777"/>
      <c r="N14" s="777"/>
      <c r="O14" s="777"/>
      <c r="P14" s="777"/>
      <c r="Q14" s="777"/>
      <c r="R14" s="777"/>
      <c r="S14" s="777"/>
      <c r="T14" s="777"/>
      <c r="U14" s="777"/>
      <c r="V14" s="777"/>
      <c r="W14" s="777"/>
      <c r="X14" s="777"/>
    </row>
    <row r="15">
      <c r="A15" s="432"/>
      <c r="B15" s="160"/>
      <c r="C15" s="295"/>
      <c r="D15" s="295"/>
      <c r="E15" s="295"/>
      <c r="F15" s="295"/>
      <c r="G15" s="622"/>
      <c r="H15" s="48"/>
    </row>
    <row r="16">
      <c r="A16" s="226" t="s">
        <v>190</v>
      </c>
      <c r="B16" s="69"/>
      <c r="C16" s="69"/>
      <c r="D16" s="69"/>
      <c r="E16" s="69"/>
      <c r="F16" s="69"/>
      <c r="H16" s="530">
        <f>SUM(H10:H15)</f>
        <v>0</v>
      </c>
    </row>
    <row r="17">
      <c r="A17" s="68"/>
      <c r="B17" s="69"/>
      <c r="C17" s="69"/>
      <c r="D17" s="69"/>
      <c r="E17" s="69"/>
      <c r="F17" s="69"/>
      <c r="G17" s="69"/>
      <c r="H17" s="1"/>
    </row>
    <row r="18">
      <c r="A18" s="531" t="s">
        <v>675</v>
      </c>
      <c r="B18" s="229"/>
      <c r="C18" s="229"/>
      <c r="D18" s="229"/>
      <c r="E18" s="229"/>
      <c r="F18" s="229"/>
      <c r="G18" s="229"/>
      <c r="H18" s="229"/>
    </row>
    <row r="19">
      <c r="A19" s="68"/>
      <c r="B19" s="69"/>
      <c r="C19" s="69"/>
      <c r="D19" s="69"/>
      <c r="E19" s="69"/>
      <c r="F19" s="69"/>
      <c r="G19" s="69"/>
      <c r="H19" s="1"/>
    </row>
    <row r="20" ht="15.75" customHeight="1">
      <c r="A20" s="68"/>
      <c r="B20" s="69"/>
      <c r="C20" s="69"/>
      <c r="D20" s="69"/>
      <c r="E20" s="69"/>
      <c r="F20" s="69"/>
      <c r="G20" s="69"/>
      <c r="H20" s="1"/>
    </row>
    <row r="21" ht="15.75" customHeight="1">
      <c r="A21" s="68"/>
      <c r="B21" s="69"/>
      <c r="C21" s="69"/>
      <c r="D21" s="69"/>
      <c r="E21" s="69"/>
      <c r="F21" s="69"/>
      <c r="G21" s="69"/>
      <c r="H21" s="1"/>
    </row>
    <row r="22" ht="15.75" customHeight="1">
      <c r="A22" s="68"/>
      <c r="B22" s="69"/>
      <c r="C22" s="69"/>
      <c r="D22" s="69"/>
      <c r="E22" s="69"/>
      <c r="F22" s="69"/>
      <c r="G22" s="69"/>
      <c r="H22" s="1"/>
    </row>
    <row r="23" ht="15.75" customHeight="1">
      <c r="A23" s="68"/>
      <c r="B23" s="69"/>
      <c r="C23" s="69"/>
      <c r="D23" s="69"/>
      <c r="E23" s="69"/>
      <c r="F23" s="69"/>
      <c r="G23" s="69"/>
      <c r="H23" s="1"/>
    </row>
    <row r="24" ht="15.75" customHeight="1">
      <c r="A24" s="68"/>
      <c r="B24" s="69"/>
      <c r="C24" s="69"/>
      <c r="D24" s="69"/>
      <c r="E24" s="69"/>
      <c r="F24" s="69"/>
      <c r="G24" s="69"/>
      <c r="H24" s="1"/>
    </row>
    <row r="25" ht="15.75" customHeight="1">
      <c r="A25" s="68"/>
      <c r="B25" s="69"/>
      <c r="C25" s="69"/>
      <c r="D25" s="69"/>
      <c r="E25" s="69"/>
      <c r="F25" s="69"/>
      <c r="G25" s="69"/>
      <c r="H25" s="1"/>
    </row>
    <row r="26" ht="15.75" customHeight="1">
      <c r="A26" s="68"/>
      <c r="B26" s="69"/>
      <c r="C26" s="69"/>
      <c r="D26" s="69"/>
      <c r="E26" s="69"/>
      <c r="F26" s="69"/>
      <c r="G26" s="69"/>
      <c r="H26" s="1"/>
    </row>
    <row r="27" ht="15.75" customHeight="1">
      <c r="A27" s="68"/>
      <c r="B27" s="69"/>
      <c r="C27" s="69"/>
      <c r="D27" s="69"/>
      <c r="E27" s="69"/>
      <c r="F27" s="69"/>
      <c r="G27" s="69"/>
      <c r="H27" s="1"/>
    </row>
    <row r="28" ht="15.75" customHeight="1">
      <c r="A28" s="68"/>
      <c r="B28" s="69"/>
      <c r="C28" s="69"/>
      <c r="D28" s="69"/>
      <c r="E28" s="69"/>
      <c r="F28" s="69"/>
      <c r="G28" s="69"/>
      <c r="H28" s="1"/>
    </row>
    <row r="29" ht="15.75" customHeight="1">
      <c r="A29" s="68"/>
      <c r="B29" s="69"/>
      <c r="C29" s="69"/>
      <c r="D29" s="69"/>
      <c r="E29" s="69"/>
      <c r="F29" s="69"/>
      <c r="G29" s="69"/>
      <c r="H29" s="1"/>
    </row>
    <row r="30" ht="15.75" customHeight="1">
      <c r="A30" s="68"/>
      <c r="B30" s="69"/>
      <c r="C30" s="69"/>
      <c r="D30" s="69"/>
      <c r="E30" s="69"/>
      <c r="F30" s="69"/>
      <c r="G30" s="69"/>
      <c r="H30" s="1"/>
    </row>
    <row r="31" ht="15.75" customHeight="1">
      <c r="A31" s="68"/>
      <c r="B31" s="69"/>
      <c r="C31" s="69"/>
      <c r="D31" s="69"/>
      <c r="E31" s="69"/>
      <c r="F31" s="69"/>
      <c r="G31" s="69"/>
      <c r="H31" s="1"/>
    </row>
    <row r="32" ht="15.75" customHeight="1">
      <c r="A32" s="68"/>
      <c r="B32" s="69"/>
      <c r="C32" s="69"/>
      <c r="D32" s="69"/>
      <c r="E32" s="69"/>
      <c r="F32" s="69"/>
      <c r="G32" s="69"/>
      <c r="H32" s="1"/>
    </row>
    <row r="33" ht="15.75" customHeight="1">
      <c r="A33" s="68"/>
      <c r="B33" s="69"/>
      <c r="C33" s="69"/>
      <c r="D33" s="69"/>
      <c r="E33" s="69"/>
      <c r="F33" s="69"/>
      <c r="G33" s="69"/>
      <c r="H33" s="1"/>
    </row>
    <row r="34" ht="15.75" customHeight="1">
      <c r="A34" s="68"/>
      <c r="B34" s="69"/>
      <c r="C34" s="69"/>
      <c r="D34" s="69"/>
      <c r="E34" s="69"/>
      <c r="F34" s="69"/>
      <c r="G34" s="69"/>
      <c r="H34" s="1"/>
    </row>
    <row r="35" ht="15.75" customHeight="1">
      <c r="A35" s="68"/>
      <c r="B35" s="69"/>
      <c r="C35" s="69"/>
      <c r="D35" s="69"/>
      <c r="E35" s="69"/>
      <c r="F35" s="69"/>
      <c r="G35" s="69"/>
      <c r="H35" s="1"/>
    </row>
    <row r="36" ht="15.75" customHeight="1">
      <c r="A36" s="68"/>
      <c r="B36" s="69"/>
      <c r="C36" s="69"/>
      <c r="D36" s="69"/>
      <c r="E36" s="69"/>
      <c r="F36" s="69"/>
      <c r="G36" s="69"/>
      <c r="H36" s="1"/>
    </row>
    <row r="37" ht="15.75" customHeight="1">
      <c r="A37" s="68"/>
      <c r="B37" s="69"/>
      <c r="C37" s="69"/>
      <c r="D37" s="69"/>
      <c r="E37" s="69"/>
      <c r="F37" s="69"/>
      <c r="G37" s="69"/>
      <c r="H37" s="1"/>
    </row>
    <row r="38" ht="15.75" customHeight="1">
      <c r="A38" s="68"/>
      <c r="B38" s="69"/>
      <c r="C38" s="69"/>
      <c r="D38" s="69"/>
      <c r="E38" s="69"/>
      <c r="F38" s="69"/>
      <c r="G38" s="69"/>
      <c r="H38" s="1"/>
    </row>
    <row r="39" ht="15.75" customHeight="1">
      <c r="A39" s="68"/>
      <c r="B39" s="69"/>
      <c r="C39" s="69"/>
      <c r="D39" s="69"/>
      <c r="E39" s="69"/>
      <c r="F39" s="69"/>
      <c r="G39" s="69"/>
      <c r="H39" s="1"/>
    </row>
    <row r="40" ht="15.75" customHeight="1">
      <c r="A40" s="68"/>
      <c r="B40" s="69"/>
      <c r="C40" s="69"/>
      <c r="D40" s="69"/>
      <c r="E40" s="69"/>
      <c r="F40" s="69"/>
      <c r="G40" s="69"/>
      <c r="H40" s="1"/>
    </row>
    <row r="41" ht="15.75" customHeight="1">
      <c r="A41" s="68"/>
      <c r="B41" s="69"/>
      <c r="C41" s="69"/>
      <c r="D41" s="69"/>
      <c r="E41" s="69"/>
      <c r="F41" s="69"/>
      <c r="G41" s="69"/>
      <c r="H41" s="1"/>
    </row>
    <row r="42" ht="15.75" customHeight="1">
      <c r="A42" s="68"/>
      <c r="B42" s="69"/>
      <c r="C42" s="69"/>
      <c r="D42" s="69"/>
      <c r="E42" s="69"/>
      <c r="F42" s="69"/>
      <c r="G42" s="69"/>
      <c r="H42" s="1"/>
    </row>
    <row r="43" ht="15.75" customHeight="1">
      <c r="A43" s="68"/>
      <c r="B43" s="69"/>
      <c r="C43" s="69"/>
      <c r="D43" s="69"/>
      <c r="E43" s="69"/>
      <c r="F43" s="69"/>
      <c r="G43" s="69"/>
      <c r="H43" s="1"/>
    </row>
    <row r="44" ht="15.75" customHeight="1">
      <c r="A44" s="68"/>
      <c r="B44" s="69"/>
      <c r="C44" s="69"/>
      <c r="D44" s="69"/>
      <c r="E44" s="69"/>
      <c r="F44" s="69"/>
      <c r="G44" s="69"/>
      <c r="H44" s="1"/>
    </row>
    <row r="45" ht="15.75" customHeight="1">
      <c r="A45" s="68"/>
      <c r="B45" s="69"/>
      <c r="C45" s="69"/>
      <c r="D45" s="69"/>
      <c r="E45" s="69"/>
      <c r="F45" s="69"/>
      <c r="G45" s="69"/>
      <c r="H45" s="1"/>
    </row>
    <row r="46" ht="15.75" customHeight="1">
      <c r="A46" s="68"/>
      <c r="B46" s="69"/>
      <c r="C46" s="69"/>
      <c r="D46" s="69"/>
      <c r="E46" s="69"/>
      <c r="F46" s="69"/>
      <c r="G46" s="69"/>
      <c r="H46" s="1"/>
    </row>
    <row r="47" ht="15.75" customHeight="1">
      <c r="A47" s="68"/>
      <c r="B47" s="69"/>
      <c r="C47" s="69"/>
      <c r="D47" s="69"/>
      <c r="E47" s="69"/>
      <c r="F47" s="69"/>
      <c r="G47" s="69"/>
      <c r="H47" s="1"/>
    </row>
    <row r="48" ht="15.75" customHeight="1">
      <c r="A48" s="68"/>
      <c r="B48" s="69"/>
      <c r="C48" s="69"/>
      <c r="D48" s="69"/>
      <c r="E48" s="69"/>
      <c r="F48" s="69"/>
      <c r="G48" s="69"/>
      <c r="H48" s="1"/>
    </row>
    <row r="49" ht="15.75" customHeight="1">
      <c r="A49" s="68"/>
      <c r="B49" s="69"/>
      <c r="C49" s="69"/>
      <c r="D49" s="69"/>
      <c r="E49" s="69"/>
      <c r="F49" s="69"/>
      <c r="G49" s="69"/>
      <c r="H49" s="1"/>
    </row>
    <row r="50" ht="15.75" customHeight="1">
      <c r="A50" s="68"/>
      <c r="B50" s="69"/>
      <c r="C50" s="69"/>
      <c r="D50" s="69"/>
      <c r="E50" s="69"/>
      <c r="F50" s="69"/>
      <c r="G50" s="69"/>
      <c r="H50" s="1"/>
    </row>
    <row r="51" ht="15.75" customHeight="1">
      <c r="A51" s="68"/>
      <c r="B51" s="69"/>
      <c r="C51" s="69"/>
      <c r="D51" s="69"/>
      <c r="E51" s="69"/>
      <c r="F51" s="69"/>
      <c r="G51" s="69"/>
      <c r="H51" s="1"/>
    </row>
    <row r="52" ht="15.75" customHeight="1">
      <c r="A52" s="68"/>
      <c r="B52" s="69"/>
      <c r="C52" s="69"/>
      <c r="D52" s="69"/>
      <c r="E52" s="69"/>
      <c r="F52" s="69"/>
      <c r="G52" s="69"/>
      <c r="H52" s="1"/>
    </row>
    <row r="53" ht="15.75" customHeight="1">
      <c r="A53" s="68"/>
      <c r="B53" s="69"/>
      <c r="C53" s="69"/>
      <c r="D53" s="69"/>
      <c r="E53" s="69"/>
      <c r="F53" s="69"/>
      <c r="G53" s="69"/>
      <c r="H53" s="1"/>
    </row>
    <row r="54" ht="15.75" customHeight="1">
      <c r="A54" s="68"/>
      <c r="B54" s="69"/>
      <c r="C54" s="69"/>
      <c r="D54" s="69"/>
      <c r="E54" s="69"/>
      <c r="F54" s="69"/>
      <c r="G54" s="69"/>
      <c r="H54" s="1"/>
    </row>
    <row r="55" ht="15.75" customHeight="1">
      <c r="A55" s="68"/>
      <c r="B55" s="69"/>
      <c r="C55" s="69"/>
      <c r="D55" s="69"/>
      <c r="E55" s="69"/>
      <c r="F55" s="69"/>
      <c r="G55" s="69"/>
      <c r="H55" s="1"/>
    </row>
    <row r="56" ht="15.75" customHeight="1">
      <c r="A56" s="68"/>
      <c r="B56" s="69"/>
      <c r="C56" s="69"/>
      <c r="D56" s="69"/>
      <c r="E56" s="69"/>
      <c r="F56" s="69"/>
      <c r="G56" s="69"/>
      <c r="H56" s="1"/>
    </row>
    <row r="57" ht="15.75" customHeight="1">
      <c r="A57" s="68"/>
      <c r="B57" s="69"/>
      <c r="C57" s="69"/>
      <c r="D57" s="69"/>
      <c r="E57" s="69"/>
      <c r="F57" s="69"/>
      <c r="G57" s="69"/>
      <c r="H57" s="1"/>
    </row>
    <row r="58" ht="15.75" customHeight="1">
      <c r="A58" s="68"/>
      <c r="B58" s="69"/>
      <c r="C58" s="69"/>
      <c r="D58" s="69"/>
      <c r="E58" s="69"/>
      <c r="F58" s="69"/>
      <c r="G58" s="69"/>
      <c r="H58" s="1"/>
    </row>
    <row r="59" ht="15.75" customHeight="1">
      <c r="A59" s="68"/>
      <c r="B59" s="69"/>
      <c r="C59" s="69"/>
      <c r="D59" s="69"/>
      <c r="E59" s="69"/>
      <c r="F59" s="69"/>
      <c r="G59" s="69"/>
      <c r="H59" s="1"/>
    </row>
    <row r="60" ht="15.75" customHeight="1">
      <c r="A60" s="68"/>
      <c r="B60" s="69"/>
      <c r="C60" s="69"/>
      <c r="D60" s="69"/>
      <c r="E60" s="69"/>
      <c r="F60" s="69"/>
      <c r="G60" s="69"/>
      <c r="H60" s="1"/>
    </row>
    <row r="61" ht="15.75" customHeight="1">
      <c r="A61" s="68"/>
      <c r="B61" s="69"/>
      <c r="C61" s="69"/>
      <c r="D61" s="69"/>
      <c r="E61" s="69"/>
      <c r="F61" s="69"/>
      <c r="G61" s="69"/>
      <c r="H61" s="1"/>
    </row>
    <row r="62" ht="15.75" customHeight="1">
      <c r="A62" s="68"/>
      <c r="B62" s="69"/>
      <c r="C62" s="69"/>
      <c r="D62" s="69"/>
      <c r="E62" s="69"/>
      <c r="F62" s="69"/>
      <c r="G62" s="69"/>
      <c r="H62" s="1"/>
    </row>
    <row r="63" ht="15.75" customHeight="1">
      <c r="A63" s="68"/>
      <c r="B63" s="69"/>
      <c r="C63" s="69"/>
      <c r="D63" s="69"/>
      <c r="E63" s="69"/>
      <c r="F63" s="69"/>
      <c r="G63" s="69"/>
      <c r="H63" s="1"/>
    </row>
    <row r="64" ht="15.75" customHeight="1">
      <c r="A64" s="68"/>
      <c r="B64" s="69"/>
      <c r="C64" s="69"/>
      <c r="D64" s="69"/>
      <c r="E64" s="69"/>
      <c r="F64" s="69"/>
      <c r="G64" s="69"/>
      <c r="H64" s="1"/>
    </row>
    <row r="65" ht="15.75" customHeight="1">
      <c r="A65" s="68"/>
      <c r="B65" s="69"/>
      <c r="C65" s="69"/>
      <c r="D65" s="69"/>
      <c r="E65" s="69"/>
      <c r="F65" s="69"/>
      <c r="G65" s="69"/>
      <c r="H65" s="1"/>
    </row>
    <row r="66" ht="15.75" customHeight="1">
      <c r="A66" s="68"/>
      <c r="B66" s="69"/>
      <c r="C66" s="69"/>
      <c r="D66" s="69"/>
      <c r="E66" s="69"/>
      <c r="F66" s="69"/>
      <c r="G66" s="69"/>
      <c r="H66" s="1"/>
    </row>
    <row r="67" ht="15.75" customHeight="1">
      <c r="A67" s="68"/>
      <c r="B67" s="69"/>
      <c r="C67" s="69"/>
      <c r="D67" s="69"/>
      <c r="E67" s="69"/>
      <c r="F67" s="69"/>
      <c r="G67" s="69"/>
      <c r="H67" s="1"/>
    </row>
    <row r="68" ht="15.75" customHeight="1">
      <c r="A68" s="68"/>
      <c r="B68" s="69"/>
      <c r="C68" s="69"/>
      <c r="D68" s="69"/>
      <c r="E68" s="69"/>
      <c r="F68" s="69"/>
      <c r="G68" s="69"/>
      <c r="H68" s="1"/>
    </row>
    <row r="69" ht="15.75" customHeight="1">
      <c r="A69" s="68"/>
      <c r="B69" s="69"/>
      <c r="C69" s="69"/>
      <c r="D69" s="69"/>
      <c r="E69" s="69"/>
      <c r="F69" s="69"/>
      <c r="G69" s="69"/>
      <c r="H69" s="1"/>
    </row>
    <row r="70" ht="15.75" customHeight="1">
      <c r="A70" s="68"/>
      <c r="B70" s="69"/>
      <c r="C70" s="69"/>
      <c r="D70" s="69"/>
      <c r="E70" s="69"/>
      <c r="F70" s="69"/>
      <c r="G70" s="69"/>
      <c r="H70" s="1"/>
    </row>
    <row r="71" ht="15.75" customHeight="1">
      <c r="A71" s="68"/>
      <c r="B71" s="69"/>
      <c r="C71" s="69"/>
      <c r="D71" s="69"/>
      <c r="E71" s="69"/>
      <c r="F71" s="69"/>
      <c r="G71" s="69"/>
      <c r="H71" s="1"/>
    </row>
    <row r="72" ht="15.75" customHeight="1">
      <c r="A72" s="68"/>
      <c r="B72" s="69"/>
      <c r="C72" s="69"/>
      <c r="D72" s="69"/>
      <c r="E72" s="69"/>
      <c r="F72" s="69"/>
      <c r="G72" s="69"/>
      <c r="H72" s="1"/>
    </row>
    <row r="73" ht="15.75" customHeight="1">
      <c r="A73" s="68"/>
      <c r="B73" s="69"/>
      <c r="C73" s="69"/>
      <c r="D73" s="69"/>
      <c r="E73" s="69"/>
      <c r="F73" s="69"/>
      <c r="G73" s="69"/>
      <c r="H73" s="1"/>
    </row>
    <row r="74" ht="15.75" customHeight="1">
      <c r="A74" s="68"/>
      <c r="B74" s="69"/>
      <c r="C74" s="69"/>
      <c r="D74" s="69"/>
      <c r="E74" s="69"/>
      <c r="F74" s="69"/>
      <c r="G74" s="69"/>
      <c r="H74" s="1"/>
    </row>
    <row r="75" ht="15.75" customHeight="1">
      <c r="A75" s="68"/>
      <c r="B75" s="69"/>
      <c r="C75" s="69"/>
      <c r="D75" s="69"/>
      <c r="E75" s="69"/>
      <c r="F75" s="69"/>
      <c r="G75" s="69"/>
      <c r="H75" s="1"/>
    </row>
    <row r="76" ht="15.75" customHeight="1">
      <c r="A76" s="68"/>
      <c r="B76" s="69"/>
      <c r="C76" s="69"/>
      <c r="D76" s="69"/>
      <c r="E76" s="69"/>
      <c r="F76" s="69"/>
      <c r="G76" s="69"/>
      <c r="H76" s="1"/>
    </row>
    <row r="77" ht="15.75" customHeight="1">
      <c r="A77" s="68"/>
      <c r="B77" s="69"/>
      <c r="C77" s="69"/>
      <c r="D77" s="69"/>
      <c r="E77" s="69"/>
      <c r="F77" s="69"/>
      <c r="G77" s="69"/>
      <c r="H77" s="1"/>
    </row>
    <row r="78" ht="15.75" customHeight="1">
      <c r="A78" s="68"/>
      <c r="B78" s="69"/>
      <c r="C78" s="69"/>
      <c r="D78" s="69"/>
      <c r="E78" s="69"/>
      <c r="F78" s="69"/>
      <c r="G78" s="69"/>
      <c r="H78" s="1"/>
    </row>
    <row r="79" ht="15.75" customHeight="1">
      <c r="A79" s="68"/>
      <c r="B79" s="69"/>
      <c r="C79" s="69"/>
      <c r="D79" s="69"/>
      <c r="E79" s="69"/>
      <c r="F79" s="69"/>
      <c r="G79" s="69"/>
      <c r="H79" s="1"/>
    </row>
    <row r="80" ht="15.75" customHeight="1">
      <c r="A80" s="68"/>
      <c r="B80" s="69"/>
      <c r="C80" s="69"/>
      <c r="D80" s="69"/>
      <c r="E80" s="69"/>
      <c r="F80" s="69"/>
      <c r="G80" s="69"/>
      <c r="H80" s="1"/>
    </row>
    <row r="81" ht="15.75" customHeight="1">
      <c r="A81" s="68"/>
      <c r="B81" s="69"/>
      <c r="C81" s="69"/>
      <c r="D81" s="69"/>
      <c r="E81" s="69"/>
      <c r="F81" s="69"/>
      <c r="G81" s="69"/>
      <c r="H81" s="1"/>
    </row>
    <row r="82" ht="15.75" customHeight="1">
      <c r="A82" s="68"/>
      <c r="B82" s="69"/>
      <c r="C82" s="69"/>
      <c r="D82" s="69"/>
      <c r="E82" s="69"/>
      <c r="F82" s="69"/>
      <c r="G82" s="69"/>
      <c r="H82" s="1"/>
    </row>
    <row r="83" ht="15.75" customHeight="1">
      <c r="A83" s="68"/>
      <c r="B83" s="69"/>
      <c r="C83" s="69"/>
      <c r="D83" s="69"/>
      <c r="E83" s="69"/>
      <c r="F83" s="69"/>
      <c r="G83" s="69"/>
      <c r="H83" s="1"/>
    </row>
    <row r="84" ht="15.75" customHeight="1">
      <c r="A84" s="68"/>
      <c r="B84" s="69"/>
      <c r="C84" s="69"/>
      <c r="D84" s="69"/>
      <c r="E84" s="69"/>
      <c r="F84" s="69"/>
      <c r="G84" s="69"/>
      <c r="H84" s="1"/>
    </row>
    <row r="85" ht="15.75" customHeight="1">
      <c r="A85" s="68"/>
      <c r="B85" s="69"/>
      <c r="C85" s="69"/>
      <c r="D85" s="69"/>
      <c r="E85" s="69"/>
      <c r="F85" s="69"/>
      <c r="G85" s="69"/>
      <c r="H85" s="1"/>
    </row>
    <row r="86" ht="15.75" customHeight="1">
      <c r="A86" s="68"/>
      <c r="B86" s="69"/>
      <c r="C86" s="69"/>
      <c r="D86" s="69"/>
      <c r="E86" s="69"/>
      <c r="F86" s="69"/>
      <c r="G86" s="69"/>
      <c r="H86" s="1"/>
    </row>
    <row r="87" ht="15.75" customHeight="1">
      <c r="A87" s="68"/>
      <c r="B87" s="69"/>
      <c r="C87" s="69"/>
      <c r="D87" s="69"/>
      <c r="E87" s="69"/>
      <c r="F87" s="69"/>
      <c r="G87" s="69"/>
      <c r="H87" s="1"/>
    </row>
    <row r="88" ht="15.75" customHeight="1">
      <c r="A88" s="68"/>
      <c r="B88" s="69"/>
      <c r="C88" s="69"/>
      <c r="D88" s="69"/>
      <c r="E88" s="69"/>
      <c r="F88" s="69"/>
      <c r="G88" s="69"/>
      <c r="H88" s="1"/>
    </row>
    <row r="89" ht="15.75" customHeight="1">
      <c r="A89" s="68"/>
      <c r="B89" s="69"/>
      <c r="C89" s="69"/>
      <c r="D89" s="69"/>
      <c r="E89" s="69"/>
      <c r="F89" s="69"/>
      <c r="G89" s="69"/>
      <c r="H89" s="1"/>
    </row>
    <row r="90" ht="15.75" customHeight="1">
      <c r="A90" s="68"/>
      <c r="B90" s="69"/>
      <c r="C90" s="69"/>
      <c r="D90" s="69"/>
      <c r="E90" s="69"/>
      <c r="F90" s="69"/>
      <c r="G90" s="69"/>
      <c r="H90" s="1"/>
    </row>
    <row r="91" ht="15.75" customHeight="1">
      <c r="A91" s="68"/>
      <c r="B91" s="69"/>
      <c r="C91" s="69"/>
      <c r="D91" s="69"/>
      <c r="E91" s="69"/>
      <c r="F91" s="69"/>
      <c r="G91" s="69"/>
      <c r="H91" s="1"/>
    </row>
    <row r="92" ht="15.75" customHeight="1">
      <c r="A92" s="68"/>
      <c r="B92" s="69"/>
      <c r="C92" s="69"/>
      <c r="D92" s="69"/>
      <c r="E92" s="69"/>
      <c r="F92" s="69"/>
      <c r="G92" s="69"/>
      <c r="H92" s="1"/>
    </row>
    <row r="93" ht="15.75" customHeight="1">
      <c r="A93" s="68"/>
      <c r="B93" s="69"/>
      <c r="C93" s="69"/>
      <c r="D93" s="69"/>
      <c r="E93" s="69"/>
      <c r="F93" s="69"/>
      <c r="G93" s="69"/>
      <c r="H93" s="1"/>
    </row>
    <row r="94" ht="15.75" customHeight="1">
      <c r="A94" s="68"/>
      <c r="B94" s="69"/>
      <c r="C94" s="69"/>
      <c r="D94" s="69"/>
      <c r="E94" s="69"/>
      <c r="F94" s="69"/>
      <c r="G94" s="69"/>
      <c r="H94" s="1"/>
    </row>
    <row r="95" ht="15.75" customHeight="1">
      <c r="A95" s="68"/>
      <c r="B95" s="69"/>
      <c r="C95" s="69"/>
      <c r="D95" s="69"/>
      <c r="E95" s="69"/>
      <c r="F95" s="69"/>
      <c r="G95" s="69"/>
      <c r="H95" s="1"/>
    </row>
    <row r="96" ht="15.75" customHeight="1">
      <c r="A96" s="68"/>
      <c r="B96" s="69"/>
      <c r="C96" s="69"/>
      <c r="D96" s="69"/>
      <c r="E96" s="69"/>
      <c r="F96" s="69"/>
      <c r="G96" s="69"/>
      <c r="H96" s="1"/>
    </row>
    <row r="97" ht="15.75" customHeight="1">
      <c r="A97" s="68"/>
      <c r="B97" s="69"/>
      <c r="C97" s="69"/>
      <c r="D97" s="69"/>
      <c r="E97" s="69"/>
      <c r="F97" s="69"/>
      <c r="G97" s="69"/>
      <c r="H97" s="1"/>
    </row>
    <row r="98" ht="15.75" customHeight="1">
      <c r="A98" s="68"/>
      <c r="B98" s="69"/>
      <c r="C98" s="69"/>
      <c r="D98" s="69"/>
      <c r="E98" s="69"/>
      <c r="F98" s="69"/>
      <c r="G98" s="69"/>
      <c r="H98" s="1"/>
    </row>
    <row r="99" ht="15.75" customHeight="1">
      <c r="A99" s="68"/>
      <c r="B99" s="69"/>
      <c r="C99" s="69"/>
      <c r="D99" s="69"/>
      <c r="E99" s="69"/>
      <c r="F99" s="69"/>
      <c r="G99" s="69"/>
      <c r="H99" s="1"/>
    </row>
    <row r="100" ht="15.75" customHeight="1">
      <c r="A100" s="68"/>
      <c r="B100" s="69"/>
      <c r="C100" s="69"/>
      <c r="D100" s="69"/>
      <c r="E100" s="69"/>
      <c r="F100" s="69"/>
      <c r="G100" s="69"/>
      <c r="H100" s="1"/>
    </row>
    <row r="101" ht="15.75" customHeight="1">
      <c r="A101" s="68"/>
      <c r="B101" s="69"/>
      <c r="C101" s="69"/>
      <c r="D101" s="69"/>
      <c r="E101" s="69"/>
      <c r="F101" s="69"/>
      <c r="G101" s="69"/>
      <c r="H101" s="1"/>
    </row>
    <row r="102" ht="15.75" customHeight="1">
      <c r="A102" s="68"/>
      <c r="B102" s="69"/>
      <c r="C102" s="69"/>
      <c r="D102" s="69"/>
      <c r="E102" s="69"/>
      <c r="F102" s="69"/>
      <c r="G102" s="69"/>
      <c r="H102" s="1"/>
    </row>
    <row r="103" ht="15.75" customHeight="1">
      <c r="A103" s="68"/>
      <c r="B103" s="69"/>
      <c r="C103" s="69"/>
      <c r="D103" s="69"/>
      <c r="E103" s="69"/>
      <c r="F103" s="69"/>
      <c r="G103" s="69"/>
      <c r="H103" s="1"/>
    </row>
    <row r="104" ht="15.75" customHeight="1">
      <c r="A104" s="68"/>
      <c r="B104" s="69"/>
      <c r="C104" s="69"/>
      <c r="D104" s="69"/>
      <c r="E104" s="69"/>
      <c r="F104" s="69"/>
      <c r="G104" s="69"/>
      <c r="H104" s="1"/>
    </row>
    <row r="105" ht="15.75" customHeight="1">
      <c r="A105" s="68"/>
      <c r="B105" s="69"/>
      <c r="C105" s="69"/>
      <c r="D105" s="69"/>
      <c r="E105" s="69"/>
      <c r="F105" s="69"/>
      <c r="G105" s="69"/>
      <c r="H105" s="1"/>
    </row>
    <row r="106" ht="15.75" customHeight="1">
      <c r="A106" s="68"/>
      <c r="B106" s="69"/>
      <c r="C106" s="69"/>
      <c r="D106" s="69"/>
      <c r="E106" s="69"/>
      <c r="F106" s="69"/>
      <c r="G106" s="69"/>
      <c r="H106" s="1"/>
    </row>
    <row r="107" ht="15.75" customHeight="1">
      <c r="A107" s="68"/>
      <c r="B107" s="69"/>
      <c r="C107" s="69"/>
      <c r="D107" s="69"/>
      <c r="E107" s="69"/>
      <c r="F107" s="69"/>
      <c r="G107" s="69"/>
      <c r="H107" s="1"/>
    </row>
    <row r="108" ht="15.75" customHeight="1">
      <c r="A108" s="68"/>
      <c r="B108" s="69"/>
      <c r="C108" s="69"/>
      <c r="D108" s="69"/>
      <c r="E108" s="69"/>
      <c r="F108" s="69"/>
      <c r="G108" s="69"/>
      <c r="H108" s="1"/>
    </row>
    <row r="109" ht="15.75" customHeight="1">
      <c r="A109" s="68"/>
      <c r="B109" s="69"/>
      <c r="C109" s="69"/>
      <c r="D109" s="69"/>
      <c r="E109" s="69"/>
      <c r="F109" s="69"/>
      <c r="G109" s="69"/>
      <c r="H109" s="1"/>
    </row>
    <row r="110" ht="15.75" customHeight="1">
      <c r="A110" s="68"/>
      <c r="B110" s="69"/>
      <c r="C110" s="69"/>
      <c r="D110" s="69"/>
      <c r="E110" s="69"/>
      <c r="F110" s="69"/>
      <c r="G110" s="69"/>
      <c r="H110" s="1"/>
    </row>
    <row r="111" ht="15.75" customHeight="1">
      <c r="A111" s="68"/>
      <c r="B111" s="69"/>
      <c r="C111" s="69"/>
      <c r="D111" s="69"/>
      <c r="E111" s="69"/>
      <c r="F111" s="69"/>
      <c r="G111" s="69"/>
      <c r="H111" s="1"/>
    </row>
    <row r="112" ht="15.75" customHeight="1">
      <c r="A112" s="68"/>
      <c r="B112" s="69"/>
      <c r="C112" s="69"/>
      <c r="D112" s="69"/>
      <c r="E112" s="69"/>
      <c r="F112" s="69"/>
      <c r="G112" s="69"/>
      <c r="H112" s="1"/>
    </row>
    <row r="113" ht="15.75" customHeight="1">
      <c r="A113" s="68"/>
      <c r="B113" s="69"/>
      <c r="C113" s="69"/>
      <c r="D113" s="69"/>
      <c r="E113" s="69"/>
      <c r="F113" s="69"/>
      <c r="G113" s="69"/>
      <c r="H113" s="1"/>
    </row>
    <row r="114" ht="15.75" customHeight="1">
      <c r="A114" s="68"/>
      <c r="B114" s="69"/>
      <c r="C114" s="69"/>
      <c r="D114" s="69"/>
      <c r="E114" s="69"/>
      <c r="F114" s="69"/>
      <c r="G114" s="69"/>
      <c r="H114" s="1"/>
    </row>
    <row r="115" ht="15.75" customHeight="1">
      <c r="A115" s="68"/>
      <c r="B115" s="69"/>
      <c r="C115" s="69"/>
      <c r="D115" s="69"/>
      <c r="E115" s="69"/>
      <c r="F115" s="69"/>
      <c r="G115" s="69"/>
      <c r="H115" s="1"/>
    </row>
    <row r="116" ht="15.75" customHeight="1">
      <c r="A116" s="68"/>
      <c r="B116" s="69"/>
      <c r="C116" s="69"/>
      <c r="D116" s="69"/>
      <c r="E116" s="69"/>
      <c r="F116" s="69"/>
      <c r="G116" s="69"/>
      <c r="H116" s="1"/>
    </row>
    <row r="117" ht="15.75" customHeight="1">
      <c r="A117" s="68"/>
      <c r="B117" s="69"/>
      <c r="C117" s="69"/>
      <c r="D117" s="69"/>
      <c r="E117" s="69"/>
      <c r="F117" s="69"/>
      <c r="G117" s="69"/>
      <c r="H117" s="1"/>
    </row>
    <row r="118" ht="15.75" customHeight="1">
      <c r="A118" s="68"/>
      <c r="B118" s="69"/>
      <c r="C118" s="69"/>
      <c r="D118" s="69"/>
      <c r="E118" s="69"/>
      <c r="F118" s="69"/>
      <c r="G118" s="69"/>
      <c r="H118" s="1"/>
    </row>
    <row r="119" ht="15.75" customHeight="1">
      <c r="A119" s="68"/>
      <c r="B119" s="69"/>
      <c r="C119" s="69"/>
      <c r="D119" s="69"/>
      <c r="E119" s="69"/>
      <c r="F119" s="69"/>
      <c r="G119" s="69"/>
      <c r="H119" s="1"/>
    </row>
    <row r="120" ht="15.75" customHeight="1">
      <c r="A120" s="68"/>
      <c r="B120" s="69"/>
      <c r="C120" s="69"/>
      <c r="D120" s="69"/>
      <c r="E120" s="69"/>
      <c r="F120" s="69"/>
      <c r="G120" s="69"/>
      <c r="H120" s="1"/>
    </row>
    <row r="121" ht="15.75" customHeight="1">
      <c r="A121" s="68"/>
      <c r="B121" s="69"/>
      <c r="C121" s="69"/>
      <c r="D121" s="69"/>
      <c r="E121" s="69"/>
      <c r="F121" s="69"/>
      <c r="G121" s="69"/>
      <c r="H121" s="1"/>
    </row>
    <row r="122" ht="15.75" customHeight="1">
      <c r="A122" s="68"/>
      <c r="B122" s="69"/>
      <c r="C122" s="69"/>
      <c r="D122" s="69"/>
      <c r="E122" s="69"/>
      <c r="F122" s="69"/>
      <c r="G122" s="69"/>
      <c r="H122" s="1"/>
    </row>
    <row r="123" ht="15.75" customHeight="1">
      <c r="A123" s="68"/>
      <c r="B123" s="69"/>
      <c r="C123" s="69"/>
      <c r="D123" s="69"/>
      <c r="E123" s="69"/>
      <c r="F123" s="69"/>
      <c r="G123" s="69"/>
      <c r="H123" s="1"/>
    </row>
    <row r="124" ht="15.75" customHeight="1">
      <c r="A124" s="68"/>
      <c r="B124" s="69"/>
      <c r="C124" s="69"/>
      <c r="D124" s="69"/>
      <c r="E124" s="69"/>
      <c r="F124" s="69"/>
      <c r="G124" s="69"/>
      <c r="H124" s="1"/>
    </row>
    <row r="125" ht="15.75" customHeight="1">
      <c r="A125" s="68"/>
      <c r="B125" s="69"/>
      <c r="C125" s="69"/>
      <c r="D125" s="69"/>
      <c r="E125" s="69"/>
      <c r="F125" s="69"/>
      <c r="G125" s="69"/>
      <c r="H125" s="1"/>
    </row>
    <row r="126" ht="15.75" customHeight="1">
      <c r="A126" s="68"/>
      <c r="B126" s="69"/>
      <c r="C126" s="69"/>
      <c r="D126" s="69"/>
      <c r="E126" s="69"/>
      <c r="F126" s="69"/>
      <c r="G126" s="69"/>
      <c r="H126" s="1"/>
    </row>
    <row r="127" ht="15.75" customHeight="1">
      <c r="A127" s="68"/>
      <c r="B127" s="69"/>
      <c r="C127" s="69"/>
      <c r="D127" s="69"/>
      <c r="E127" s="69"/>
      <c r="F127" s="69"/>
      <c r="G127" s="69"/>
      <c r="H127" s="1"/>
    </row>
    <row r="128" ht="15.75" customHeight="1">
      <c r="A128" s="68"/>
      <c r="B128" s="69"/>
      <c r="C128" s="69"/>
      <c r="D128" s="69"/>
      <c r="E128" s="69"/>
      <c r="F128" s="69"/>
      <c r="G128" s="69"/>
      <c r="H128" s="1"/>
    </row>
    <row r="129" ht="15.75" customHeight="1">
      <c r="A129" s="68"/>
      <c r="B129" s="69"/>
      <c r="C129" s="69"/>
      <c r="D129" s="69"/>
      <c r="E129" s="69"/>
      <c r="F129" s="69"/>
      <c r="G129" s="69"/>
      <c r="H129" s="1"/>
    </row>
    <row r="130" ht="15.75" customHeight="1">
      <c r="A130" s="68"/>
      <c r="B130" s="69"/>
      <c r="C130" s="69"/>
      <c r="D130" s="69"/>
      <c r="E130" s="69"/>
      <c r="F130" s="69"/>
      <c r="G130" s="69"/>
      <c r="H130" s="1"/>
    </row>
    <row r="131" ht="15.75" customHeight="1">
      <c r="A131" s="68"/>
      <c r="B131" s="69"/>
      <c r="C131" s="69"/>
      <c r="D131" s="69"/>
      <c r="E131" s="69"/>
      <c r="F131" s="69"/>
      <c r="G131" s="69"/>
      <c r="H131" s="1"/>
    </row>
    <row r="132" ht="15.75" customHeight="1">
      <c r="A132" s="68"/>
      <c r="B132" s="69"/>
      <c r="C132" s="69"/>
      <c r="D132" s="69"/>
      <c r="E132" s="69"/>
      <c r="F132" s="69"/>
      <c r="G132" s="69"/>
      <c r="H132" s="1"/>
    </row>
    <row r="133" ht="15.75" customHeight="1">
      <c r="A133" s="68"/>
      <c r="B133" s="69"/>
      <c r="C133" s="69"/>
      <c r="D133" s="69"/>
      <c r="E133" s="69"/>
      <c r="F133" s="69"/>
      <c r="G133" s="69"/>
      <c r="H133" s="1"/>
    </row>
    <row r="134" ht="15.75" customHeight="1">
      <c r="A134" s="68"/>
      <c r="B134" s="69"/>
      <c r="C134" s="69"/>
      <c r="D134" s="69"/>
      <c r="E134" s="69"/>
      <c r="F134" s="69"/>
      <c r="G134" s="69"/>
      <c r="H134" s="1"/>
    </row>
    <row r="135" ht="15.75" customHeight="1">
      <c r="A135" s="68"/>
      <c r="B135" s="69"/>
      <c r="C135" s="69"/>
      <c r="D135" s="69"/>
      <c r="E135" s="69"/>
      <c r="F135" s="69"/>
      <c r="G135" s="69"/>
      <c r="H135" s="1"/>
    </row>
    <row r="136" ht="15.75" customHeight="1">
      <c r="A136" s="68"/>
      <c r="B136" s="69"/>
      <c r="C136" s="69"/>
      <c r="D136" s="69"/>
      <c r="E136" s="69"/>
      <c r="F136" s="69"/>
      <c r="G136" s="69"/>
      <c r="H136" s="1"/>
    </row>
    <row r="137" ht="15.75" customHeight="1">
      <c r="A137" s="68"/>
      <c r="B137" s="69"/>
      <c r="C137" s="69"/>
      <c r="D137" s="69"/>
      <c r="E137" s="69"/>
      <c r="F137" s="69"/>
      <c r="G137" s="69"/>
      <c r="H137" s="1"/>
    </row>
    <row r="138" ht="15.75" customHeight="1">
      <c r="A138" s="68"/>
      <c r="B138" s="69"/>
      <c r="C138" s="69"/>
      <c r="D138" s="69"/>
      <c r="E138" s="69"/>
      <c r="F138" s="69"/>
      <c r="G138" s="69"/>
      <c r="H138" s="1"/>
    </row>
    <row r="139" ht="15.75" customHeight="1">
      <c r="A139" s="68"/>
      <c r="B139" s="69"/>
      <c r="C139" s="69"/>
      <c r="D139" s="69"/>
      <c r="E139" s="69"/>
      <c r="F139" s="69"/>
      <c r="G139" s="69"/>
      <c r="H139" s="1"/>
    </row>
    <row r="140" ht="15.75" customHeight="1">
      <c r="A140" s="68"/>
      <c r="B140" s="69"/>
      <c r="C140" s="69"/>
      <c r="D140" s="69"/>
      <c r="E140" s="69"/>
      <c r="F140" s="69"/>
      <c r="G140" s="69"/>
      <c r="H140" s="1"/>
    </row>
    <row r="141" ht="15.75" customHeight="1">
      <c r="A141" s="68"/>
      <c r="B141" s="69"/>
      <c r="C141" s="69"/>
      <c r="D141" s="69"/>
      <c r="E141" s="69"/>
      <c r="F141" s="69"/>
      <c r="G141" s="69"/>
      <c r="H141" s="1"/>
    </row>
    <row r="142" ht="15.75" customHeight="1">
      <c r="A142" s="68"/>
      <c r="B142" s="69"/>
      <c r="C142" s="69"/>
      <c r="D142" s="69"/>
      <c r="E142" s="69"/>
      <c r="F142" s="69"/>
      <c r="G142" s="69"/>
      <c r="H142" s="1"/>
    </row>
    <row r="143" ht="15.75" customHeight="1">
      <c r="A143" s="68"/>
      <c r="B143" s="69"/>
      <c r="C143" s="69"/>
      <c r="D143" s="69"/>
      <c r="E143" s="69"/>
      <c r="F143" s="69"/>
      <c r="G143" s="69"/>
      <c r="H143" s="1"/>
    </row>
    <row r="144" ht="15.75" customHeight="1">
      <c r="A144" s="68"/>
      <c r="B144" s="69"/>
      <c r="C144" s="69"/>
      <c r="D144" s="69"/>
      <c r="E144" s="69"/>
      <c r="F144" s="69"/>
      <c r="G144" s="69"/>
      <c r="H144" s="1"/>
    </row>
    <row r="145" ht="15.75" customHeight="1">
      <c r="A145" s="68"/>
      <c r="B145" s="69"/>
      <c r="C145" s="69"/>
      <c r="D145" s="69"/>
      <c r="E145" s="69"/>
      <c r="F145" s="69"/>
      <c r="G145" s="69"/>
      <c r="H145" s="1"/>
    </row>
    <row r="146" ht="15.75" customHeight="1">
      <c r="A146" s="68"/>
      <c r="B146" s="69"/>
      <c r="C146" s="69"/>
      <c r="D146" s="69"/>
      <c r="E146" s="69"/>
      <c r="F146" s="69"/>
      <c r="G146" s="69"/>
      <c r="H146" s="1"/>
    </row>
    <row r="147" ht="15.75" customHeight="1">
      <c r="A147" s="68"/>
      <c r="B147" s="69"/>
      <c r="C147" s="69"/>
      <c r="D147" s="69"/>
      <c r="E147" s="69"/>
      <c r="F147" s="69"/>
      <c r="G147" s="69"/>
      <c r="H147" s="1"/>
    </row>
    <row r="148" ht="15.75" customHeight="1">
      <c r="A148" s="68"/>
      <c r="B148" s="69"/>
      <c r="C148" s="69"/>
      <c r="D148" s="69"/>
      <c r="E148" s="69"/>
      <c r="F148" s="69"/>
      <c r="G148" s="69"/>
      <c r="H148" s="1"/>
    </row>
    <row r="149" ht="15.75" customHeight="1">
      <c r="A149" s="68"/>
      <c r="B149" s="69"/>
      <c r="C149" s="69"/>
      <c r="D149" s="69"/>
      <c r="E149" s="69"/>
      <c r="F149" s="69"/>
      <c r="G149" s="69"/>
      <c r="H149" s="1"/>
    </row>
    <row r="150" ht="15.75" customHeight="1">
      <c r="A150" s="68"/>
      <c r="B150" s="69"/>
      <c r="C150" s="69"/>
      <c r="D150" s="69"/>
      <c r="E150" s="69"/>
      <c r="F150" s="69"/>
      <c r="G150" s="69"/>
      <c r="H150" s="1"/>
    </row>
    <row r="151" ht="15.75" customHeight="1">
      <c r="A151" s="68"/>
      <c r="B151" s="69"/>
      <c r="C151" s="69"/>
      <c r="D151" s="69"/>
      <c r="E151" s="69"/>
      <c r="F151" s="69"/>
      <c r="G151" s="69"/>
      <c r="H151" s="1"/>
    </row>
    <row r="152" ht="15.75" customHeight="1">
      <c r="A152" s="68"/>
      <c r="B152" s="69"/>
      <c r="C152" s="69"/>
      <c r="D152" s="69"/>
      <c r="E152" s="69"/>
      <c r="F152" s="69"/>
      <c r="G152" s="69"/>
      <c r="H152" s="1"/>
    </row>
    <row r="153" ht="15.75" customHeight="1">
      <c r="A153" s="68"/>
      <c r="B153" s="69"/>
      <c r="C153" s="69"/>
      <c r="D153" s="69"/>
      <c r="E153" s="69"/>
      <c r="F153" s="69"/>
      <c r="G153" s="69"/>
      <c r="H153" s="1"/>
    </row>
    <row r="154" ht="15.75" customHeight="1">
      <c r="A154" s="68"/>
      <c r="B154" s="69"/>
      <c r="C154" s="69"/>
      <c r="D154" s="69"/>
      <c r="E154" s="69"/>
      <c r="F154" s="69"/>
      <c r="G154" s="69"/>
      <c r="H154" s="1"/>
    </row>
    <row r="155" ht="15.75" customHeight="1">
      <c r="A155" s="68"/>
      <c r="B155" s="69"/>
      <c r="C155" s="69"/>
      <c r="D155" s="69"/>
      <c r="E155" s="69"/>
      <c r="F155" s="69"/>
      <c r="G155" s="69"/>
      <c r="H155" s="1"/>
    </row>
    <row r="156" ht="15.75" customHeight="1">
      <c r="A156" s="68"/>
      <c r="B156" s="69"/>
      <c r="C156" s="69"/>
      <c r="D156" s="69"/>
      <c r="E156" s="69"/>
      <c r="F156" s="69"/>
      <c r="G156" s="69"/>
      <c r="H156" s="1"/>
    </row>
    <row r="157" ht="15.75" customHeight="1">
      <c r="A157" s="68"/>
      <c r="B157" s="69"/>
      <c r="C157" s="69"/>
      <c r="D157" s="69"/>
      <c r="E157" s="69"/>
      <c r="F157" s="69"/>
      <c r="G157" s="69"/>
      <c r="H157" s="1"/>
    </row>
    <row r="158" ht="15.75" customHeight="1">
      <c r="A158" s="68"/>
      <c r="B158" s="69"/>
      <c r="C158" s="69"/>
      <c r="D158" s="69"/>
      <c r="E158" s="69"/>
      <c r="F158" s="69"/>
      <c r="G158" s="69"/>
      <c r="H158" s="1"/>
    </row>
    <row r="159" ht="15.75" customHeight="1">
      <c r="A159" s="68"/>
      <c r="B159" s="69"/>
      <c r="C159" s="69"/>
      <c r="D159" s="69"/>
      <c r="E159" s="69"/>
      <c r="F159" s="69"/>
      <c r="G159" s="69"/>
      <c r="H159" s="1"/>
    </row>
    <row r="160" ht="15.75" customHeight="1">
      <c r="A160" s="68"/>
      <c r="B160" s="69"/>
      <c r="C160" s="69"/>
      <c r="D160" s="69"/>
      <c r="E160" s="69"/>
      <c r="F160" s="69"/>
      <c r="G160" s="69"/>
      <c r="H160" s="1"/>
    </row>
    <row r="161" ht="15.75" customHeight="1">
      <c r="A161" s="68"/>
      <c r="B161" s="69"/>
      <c r="C161" s="69"/>
      <c r="D161" s="69"/>
      <c r="E161" s="69"/>
      <c r="F161" s="69"/>
      <c r="G161" s="69"/>
      <c r="H161" s="1"/>
    </row>
    <row r="162" ht="15.75" customHeight="1">
      <c r="A162" s="68"/>
      <c r="B162" s="69"/>
      <c r="C162" s="69"/>
      <c r="D162" s="69"/>
      <c r="E162" s="69"/>
      <c r="F162" s="69"/>
      <c r="G162" s="69"/>
      <c r="H162" s="1"/>
    </row>
    <row r="163" ht="15.75" customHeight="1">
      <c r="A163" s="68"/>
      <c r="B163" s="69"/>
      <c r="C163" s="69"/>
      <c r="D163" s="69"/>
      <c r="E163" s="69"/>
      <c r="F163" s="69"/>
      <c r="G163" s="69"/>
      <c r="H163" s="1"/>
    </row>
    <row r="164" ht="15.75" customHeight="1">
      <c r="A164" s="68"/>
      <c r="B164" s="69"/>
      <c r="C164" s="69"/>
      <c r="D164" s="69"/>
      <c r="E164" s="69"/>
      <c r="F164" s="69"/>
      <c r="G164" s="69"/>
      <c r="H164" s="1"/>
    </row>
    <row r="165" ht="15.75" customHeight="1">
      <c r="A165" s="68"/>
      <c r="B165" s="69"/>
      <c r="C165" s="69"/>
      <c r="D165" s="69"/>
      <c r="E165" s="69"/>
      <c r="F165" s="69"/>
      <c r="G165" s="69"/>
      <c r="H165" s="1"/>
    </row>
    <row r="166" ht="15.75" customHeight="1">
      <c r="A166" s="68"/>
      <c r="B166" s="69"/>
      <c r="C166" s="69"/>
      <c r="D166" s="69"/>
      <c r="E166" s="69"/>
      <c r="F166" s="69"/>
      <c r="G166" s="69"/>
      <c r="H166" s="1"/>
    </row>
    <row r="167" ht="15.75" customHeight="1">
      <c r="A167" s="68"/>
      <c r="B167" s="69"/>
      <c r="C167" s="69"/>
      <c r="D167" s="69"/>
      <c r="E167" s="69"/>
      <c r="F167" s="69"/>
      <c r="G167" s="69"/>
      <c r="H167" s="1"/>
    </row>
    <row r="168" ht="15.75" customHeight="1">
      <c r="A168" s="68"/>
      <c r="B168" s="69"/>
      <c r="C168" s="69"/>
      <c r="D168" s="69"/>
      <c r="E168" s="69"/>
      <c r="F168" s="69"/>
      <c r="G168" s="69"/>
      <c r="H168" s="1"/>
    </row>
    <row r="169" ht="15.75" customHeight="1">
      <c r="A169" s="68"/>
      <c r="B169" s="69"/>
      <c r="C169" s="69"/>
      <c r="D169" s="69"/>
      <c r="E169" s="69"/>
      <c r="F169" s="69"/>
      <c r="G169" s="69"/>
      <c r="H169" s="1"/>
    </row>
    <row r="170" ht="15.75" customHeight="1">
      <c r="A170" s="68"/>
      <c r="B170" s="69"/>
      <c r="C170" s="69"/>
      <c r="D170" s="69"/>
      <c r="E170" s="69"/>
      <c r="F170" s="69"/>
      <c r="G170" s="69"/>
      <c r="H170" s="1"/>
    </row>
    <row r="171" ht="15.75" customHeight="1">
      <c r="A171" s="68"/>
      <c r="B171" s="69"/>
      <c r="C171" s="69"/>
      <c r="D171" s="69"/>
      <c r="E171" s="69"/>
      <c r="F171" s="69"/>
      <c r="G171" s="69"/>
      <c r="H171" s="1"/>
    </row>
    <row r="172" ht="15.75" customHeight="1">
      <c r="A172" s="68"/>
      <c r="B172" s="69"/>
      <c r="C172" s="69"/>
      <c r="D172" s="69"/>
      <c r="E172" s="69"/>
      <c r="F172" s="69"/>
      <c r="G172" s="69"/>
      <c r="H172" s="1"/>
    </row>
    <row r="173" ht="15.75" customHeight="1">
      <c r="A173" s="68"/>
      <c r="B173" s="69"/>
      <c r="C173" s="69"/>
      <c r="D173" s="69"/>
      <c r="E173" s="69"/>
      <c r="F173" s="69"/>
      <c r="G173" s="69"/>
      <c r="H173" s="1"/>
    </row>
    <row r="174" ht="15.75" customHeight="1">
      <c r="A174" s="68"/>
      <c r="B174" s="69"/>
      <c r="C174" s="69"/>
      <c r="D174" s="69"/>
      <c r="E174" s="69"/>
      <c r="F174" s="69"/>
      <c r="G174" s="69"/>
      <c r="H174" s="1"/>
    </row>
    <row r="175" ht="15.75" customHeight="1">
      <c r="A175" s="68"/>
      <c r="B175" s="69"/>
      <c r="C175" s="69"/>
      <c r="D175" s="69"/>
      <c r="E175" s="69"/>
      <c r="F175" s="69"/>
      <c r="G175" s="69"/>
      <c r="H175" s="1"/>
    </row>
    <row r="176" ht="15.75" customHeight="1">
      <c r="A176" s="68"/>
      <c r="B176" s="69"/>
      <c r="C176" s="69"/>
      <c r="D176" s="69"/>
      <c r="E176" s="69"/>
      <c r="F176" s="69"/>
      <c r="G176" s="69"/>
      <c r="H176" s="1"/>
    </row>
    <row r="177" ht="15.75" customHeight="1">
      <c r="A177" s="68"/>
      <c r="B177" s="69"/>
      <c r="C177" s="69"/>
      <c r="D177" s="69"/>
      <c r="E177" s="69"/>
      <c r="F177" s="69"/>
      <c r="G177" s="69"/>
      <c r="H177" s="1"/>
    </row>
    <row r="178" ht="15.75" customHeight="1">
      <c r="A178" s="68"/>
      <c r="B178" s="69"/>
      <c r="C178" s="69"/>
      <c r="D178" s="69"/>
      <c r="E178" s="69"/>
      <c r="F178" s="69"/>
      <c r="G178" s="69"/>
      <c r="H178" s="1"/>
    </row>
    <row r="179" ht="15.75" customHeight="1">
      <c r="A179" s="68"/>
      <c r="B179" s="69"/>
      <c r="C179" s="69"/>
      <c r="D179" s="69"/>
      <c r="E179" s="69"/>
      <c r="F179" s="69"/>
      <c r="G179" s="69"/>
      <c r="H179" s="1"/>
    </row>
    <row r="180" ht="15.75" customHeight="1">
      <c r="A180" s="68"/>
      <c r="B180" s="69"/>
      <c r="C180" s="69"/>
      <c r="D180" s="69"/>
      <c r="E180" s="69"/>
      <c r="F180" s="69"/>
      <c r="G180" s="69"/>
      <c r="H180" s="1"/>
    </row>
    <row r="181" ht="15.75" customHeight="1">
      <c r="A181" s="68"/>
      <c r="B181" s="69"/>
      <c r="C181" s="69"/>
      <c r="D181" s="69"/>
      <c r="E181" s="69"/>
      <c r="F181" s="69"/>
      <c r="G181" s="69"/>
      <c r="H181" s="1"/>
    </row>
    <row r="182" ht="15.75" customHeight="1">
      <c r="A182" s="68"/>
      <c r="B182" s="69"/>
      <c r="C182" s="69"/>
      <c r="D182" s="69"/>
      <c r="E182" s="69"/>
      <c r="F182" s="69"/>
      <c r="G182" s="69"/>
      <c r="H182" s="1"/>
    </row>
    <row r="183" ht="15.75" customHeight="1">
      <c r="A183" s="68"/>
      <c r="B183" s="69"/>
      <c r="C183" s="69"/>
      <c r="D183" s="69"/>
      <c r="E183" s="69"/>
      <c r="F183" s="69"/>
      <c r="G183" s="69"/>
      <c r="H183" s="1"/>
    </row>
    <row r="184" ht="15.75" customHeight="1">
      <c r="A184" s="68"/>
      <c r="B184" s="69"/>
      <c r="C184" s="69"/>
      <c r="D184" s="69"/>
      <c r="E184" s="69"/>
      <c r="F184" s="69"/>
      <c r="G184" s="69"/>
      <c r="H184" s="1"/>
    </row>
    <row r="185" ht="15.75" customHeight="1">
      <c r="A185" s="68"/>
      <c r="B185" s="69"/>
      <c r="C185" s="69"/>
      <c r="D185" s="69"/>
      <c r="E185" s="69"/>
      <c r="F185" s="69"/>
      <c r="G185" s="69"/>
      <c r="H185" s="1"/>
    </row>
    <row r="186" ht="15.75" customHeight="1">
      <c r="A186" s="68"/>
      <c r="B186" s="69"/>
      <c r="C186" s="69"/>
      <c r="D186" s="69"/>
      <c r="E186" s="69"/>
      <c r="F186" s="69"/>
      <c r="G186" s="69"/>
      <c r="H186" s="1"/>
    </row>
    <row r="187" ht="15.75" customHeight="1">
      <c r="A187" s="68"/>
      <c r="B187" s="69"/>
      <c r="C187" s="69"/>
      <c r="D187" s="69"/>
      <c r="E187" s="69"/>
      <c r="F187" s="69"/>
      <c r="G187" s="69"/>
      <c r="H187" s="1"/>
    </row>
    <row r="188" ht="15.75" customHeight="1">
      <c r="A188" s="68"/>
      <c r="B188" s="69"/>
      <c r="C188" s="69"/>
      <c r="D188" s="69"/>
      <c r="E188" s="69"/>
      <c r="F188" s="69"/>
      <c r="G188" s="69"/>
      <c r="H188" s="1"/>
    </row>
    <row r="189" ht="15.75" customHeight="1">
      <c r="A189" s="68"/>
      <c r="B189" s="69"/>
      <c r="C189" s="69"/>
      <c r="D189" s="69"/>
      <c r="E189" s="69"/>
      <c r="F189" s="69"/>
      <c r="G189" s="69"/>
      <c r="H189" s="1"/>
    </row>
    <row r="190" ht="15.75" customHeight="1">
      <c r="A190" s="68"/>
      <c r="B190" s="69"/>
      <c r="C190" s="69"/>
      <c r="D190" s="69"/>
      <c r="E190" s="69"/>
      <c r="F190" s="69"/>
      <c r="G190" s="69"/>
      <c r="H190" s="1"/>
    </row>
    <row r="191" ht="15.75" customHeight="1">
      <c r="A191" s="68"/>
      <c r="B191" s="69"/>
      <c r="C191" s="69"/>
      <c r="D191" s="69"/>
      <c r="E191" s="69"/>
      <c r="F191" s="69"/>
      <c r="G191" s="69"/>
      <c r="H191" s="1"/>
    </row>
    <row r="192" ht="15.75" customHeight="1">
      <c r="A192" s="68"/>
      <c r="B192" s="69"/>
      <c r="C192" s="69"/>
      <c r="D192" s="69"/>
      <c r="E192" s="69"/>
      <c r="F192" s="69"/>
      <c r="G192" s="69"/>
      <c r="H192" s="1"/>
    </row>
    <row r="193" ht="15.75" customHeight="1">
      <c r="A193" s="68"/>
      <c r="B193" s="69"/>
      <c r="C193" s="69"/>
      <c r="D193" s="69"/>
      <c r="E193" s="69"/>
      <c r="F193" s="69"/>
      <c r="G193" s="69"/>
      <c r="H193" s="1"/>
    </row>
    <row r="194" ht="15.75" customHeight="1">
      <c r="A194" s="68"/>
      <c r="B194" s="69"/>
      <c r="C194" s="69"/>
      <c r="D194" s="69"/>
      <c r="E194" s="69"/>
      <c r="F194" s="69"/>
      <c r="G194" s="69"/>
      <c r="H194" s="1"/>
    </row>
    <row r="195" ht="15.75" customHeight="1">
      <c r="A195" s="68"/>
      <c r="B195" s="69"/>
      <c r="C195" s="69"/>
      <c r="D195" s="69"/>
      <c r="E195" s="69"/>
      <c r="F195" s="69"/>
      <c r="G195" s="69"/>
      <c r="H195" s="1"/>
    </row>
    <row r="196" ht="15.75" customHeight="1">
      <c r="A196" s="68"/>
      <c r="B196" s="69"/>
      <c r="C196" s="69"/>
      <c r="D196" s="69"/>
      <c r="E196" s="69"/>
      <c r="F196" s="69"/>
      <c r="G196" s="69"/>
      <c r="H196" s="1"/>
    </row>
    <row r="197" ht="15.75" customHeight="1">
      <c r="A197" s="68"/>
      <c r="B197" s="69"/>
      <c r="C197" s="69"/>
      <c r="D197" s="69"/>
      <c r="E197" s="69"/>
      <c r="F197" s="69"/>
      <c r="G197" s="69"/>
      <c r="H197" s="1"/>
    </row>
    <row r="198" ht="15.75" customHeight="1">
      <c r="A198" s="68"/>
      <c r="B198" s="69"/>
      <c r="C198" s="69"/>
      <c r="D198" s="69"/>
      <c r="E198" s="69"/>
      <c r="F198" s="69"/>
      <c r="G198" s="69"/>
      <c r="H198" s="1"/>
    </row>
    <row r="199" ht="15.75" customHeight="1">
      <c r="A199" s="68"/>
      <c r="B199" s="69"/>
      <c r="C199" s="69"/>
      <c r="D199" s="69"/>
      <c r="E199" s="69"/>
      <c r="F199" s="69"/>
      <c r="G199" s="69"/>
      <c r="H199" s="1"/>
    </row>
    <row r="200" ht="15.75" customHeight="1">
      <c r="A200" s="68"/>
      <c r="B200" s="69"/>
      <c r="C200" s="69"/>
      <c r="D200" s="69"/>
      <c r="E200" s="69"/>
      <c r="F200" s="69"/>
      <c r="G200" s="69"/>
      <c r="H200" s="1"/>
    </row>
    <row r="201" ht="15.75" customHeight="1">
      <c r="A201" s="68"/>
      <c r="B201" s="69"/>
      <c r="C201" s="69"/>
      <c r="D201" s="69"/>
      <c r="E201" s="69"/>
      <c r="F201" s="69"/>
      <c r="G201" s="69"/>
      <c r="H201" s="1"/>
    </row>
    <row r="202" ht="15.75" customHeight="1">
      <c r="A202" s="68"/>
      <c r="B202" s="69"/>
      <c r="C202" s="69"/>
      <c r="D202" s="69"/>
      <c r="E202" s="69"/>
      <c r="F202" s="69"/>
      <c r="G202" s="69"/>
      <c r="H202" s="1"/>
    </row>
    <row r="203" ht="15.75" customHeight="1">
      <c r="A203" s="68"/>
      <c r="B203" s="69"/>
      <c r="C203" s="69"/>
      <c r="D203" s="69"/>
      <c r="E203" s="69"/>
      <c r="F203" s="69"/>
      <c r="G203" s="69"/>
      <c r="H203" s="1"/>
    </row>
    <row r="204" ht="15.75" customHeight="1">
      <c r="A204" s="68"/>
      <c r="B204" s="69"/>
      <c r="C204" s="69"/>
      <c r="D204" s="69"/>
      <c r="E204" s="69"/>
      <c r="F204" s="69"/>
      <c r="G204" s="69"/>
      <c r="H204" s="1"/>
    </row>
    <row r="205" ht="15.75" customHeight="1">
      <c r="A205" s="68"/>
      <c r="B205" s="69"/>
      <c r="C205" s="69"/>
      <c r="D205" s="69"/>
      <c r="E205" s="69"/>
      <c r="F205" s="69"/>
      <c r="G205" s="69"/>
      <c r="H205" s="1"/>
    </row>
    <row r="206" ht="15.75" customHeight="1">
      <c r="A206" s="68"/>
      <c r="B206" s="69"/>
      <c r="C206" s="69"/>
      <c r="D206" s="69"/>
      <c r="E206" s="69"/>
      <c r="F206" s="69"/>
      <c r="G206" s="69"/>
      <c r="H206" s="1"/>
    </row>
    <row r="207" ht="15.75" customHeight="1">
      <c r="A207" s="68"/>
      <c r="B207" s="69"/>
      <c r="C207" s="69"/>
      <c r="D207" s="69"/>
      <c r="E207" s="69"/>
      <c r="F207" s="69"/>
      <c r="G207" s="69"/>
      <c r="H207" s="1"/>
    </row>
    <row r="208" ht="15.75" customHeight="1">
      <c r="A208" s="68"/>
      <c r="B208" s="69"/>
      <c r="C208" s="69"/>
      <c r="D208" s="69"/>
      <c r="E208" s="69"/>
      <c r="F208" s="69"/>
      <c r="G208" s="69"/>
      <c r="H208" s="1"/>
    </row>
    <row r="209" ht="15.75" customHeight="1">
      <c r="A209" s="68"/>
      <c r="B209" s="69"/>
      <c r="C209" s="69"/>
      <c r="D209" s="69"/>
      <c r="E209" s="69"/>
      <c r="F209" s="69"/>
      <c r="G209" s="69"/>
      <c r="H209" s="1"/>
    </row>
    <row r="210" ht="15.75" customHeight="1">
      <c r="A210" s="68"/>
      <c r="B210" s="69"/>
      <c r="C210" s="69"/>
      <c r="D210" s="69"/>
      <c r="E210" s="69"/>
      <c r="F210" s="69"/>
      <c r="G210" s="69"/>
      <c r="H210" s="1"/>
    </row>
    <row r="211" ht="15.75" customHeight="1">
      <c r="A211" s="68"/>
      <c r="B211" s="69"/>
      <c r="C211" s="69"/>
      <c r="D211" s="69"/>
      <c r="E211" s="69"/>
      <c r="F211" s="69"/>
      <c r="G211" s="69"/>
      <c r="H211" s="1"/>
    </row>
    <row r="212" ht="15.75" customHeight="1">
      <c r="A212" s="68"/>
      <c r="B212" s="69"/>
      <c r="C212" s="69"/>
      <c r="D212" s="69"/>
      <c r="E212" s="69"/>
      <c r="F212" s="69"/>
      <c r="G212" s="69"/>
      <c r="H212" s="1"/>
    </row>
    <row r="213" ht="15.75" customHeight="1">
      <c r="A213" s="68"/>
      <c r="B213" s="69"/>
      <c r="C213" s="69"/>
      <c r="D213" s="69"/>
      <c r="E213" s="69"/>
      <c r="F213" s="69"/>
      <c r="G213" s="69"/>
      <c r="H213" s="1"/>
    </row>
    <row r="214" ht="15.75" customHeight="1">
      <c r="A214" s="68"/>
      <c r="B214" s="69"/>
      <c r="C214" s="69"/>
      <c r="D214" s="69"/>
      <c r="E214" s="69"/>
      <c r="F214" s="69"/>
      <c r="G214" s="69"/>
      <c r="H214" s="1"/>
    </row>
    <row r="215" ht="15.75" customHeight="1">
      <c r="A215" s="68"/>
      <c r="B215" s="69"/>
      <c r="C215" s="69"/>
      <c r="D215" s="69"/>
      <c r="E215" s="69"/>
      <c r="F215" s="69"/>
      <c r="G215" s="69"/>
      <c r="H215" s="1"/>
    </row>
    <row r="216" ht="15.75" customHeight="1">
      <c r="A216" s="68"/>
      <c r="B216" s="69"/>
      <c r="C216" s="69"/>
      <c r="D216" s="69"/>
      <c r="E216" s="69"/>
      <c r="F216" s="69"/>
      <c r="G216" s="69"/>
      <c r="H216" s="1"/>
    </row>
    <row r="217" ht="15.75" customHeight="1">
      <c r="A217" s="68"/>
      <c r="B217" s="69"/>
      <c r="C217" s="69"/>
      <c r="D217" s="69"/>
      <c r="E217" s="69"/>
      <c r="F217" s="69"/>
      <c r="G217" s="69"/>
      <c r="H217" s="1"/>
    </row>
    <row r="218" ht="15.75" customHeight="1">
      <c r="A218" s="68"/>
      <c r="B218" s="69"/>
      <c r="C218" s="69"/>
      <c r="D218" s="69"/>
      <c r="E218" s="69"/>
      <c r="F218" s="69"/>
      <c r="G218" s="69"/>
      <c r="H218" s="1"/>
    </row>
    <row r="219" ht="15.75" customHeight="1">
      <c r="A219" s="68"/>
      <c r="B219" s="69"/>
      <c r="C219" s="69"/>
      <c r="D219" s="69"/>
      <c r="E219" s="69"/>
      <c r="F219" s="69"/>
      <c r="G219" s="69"/>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8.0"/>
    <col customWidth="1" min="10" max="26" width="8.0"/>
  </cols>
  <sheetData>
    <row r="1">
      <c r="A1" s="68"/>
      <c r="B1" s="69"/>
      <c r="C1" s="69"/>
      <c r="D1" s="69"/>
      <c r="E1" s="69"/>
      <c r="F1" s="1"/>
      <c r="G1" s="1"/>
    </row>
    <row r="2">
      <c r="A2" s="230" t="s">
        <v>7422</v>
      </c>
      <c r="B2" s="71"/>
      <c r="C2" s="71"/>
      <c r="D2" s="71"/>
      <c r="E2" s="71"/>
      <c r="F2" s="71"/>
      <c r="G2" s="71"/>
      <c r="H2" s="72"/>
      <c r="I2" s="74"/>
      <c r="J2" s="74"/>
      <c r="K2" s="74"/>
      <c r="L2" s="74"/>
      <c r="M2" s="74"/>
      <c r="N2" s="74"/>
      <c r="O2" s="74"/>
      <c r="P2" s="74"/>
      <c r="Q2" s="74"/>
      <c r="R2" s="74"/>
      <c r="S2" s="74"/>
      <c r="T2" s="74"/>
      <c r="U2" s="74"/>
      <c r="V2" s="74"/>
      <c r="W2" s="74"/>
      <c r="X2" s="74"/>
      <c r="Y2" s="74"/>
      <c r="Z2" s="74"/>
    </row>
    <row r="3">
      <c r="A3" s="287"/>
      <c r="B3" s="287"/>
      <c r="C3" s="287"/>
      <c r="D3" s="287"/>
      <c r="E3" s="287"/>
      <c r="F3" s="287"/>
      <c r="G3" s="73"/>
      <c r="H3" s="74"/>
      <c r="I3" s="74"/>
      <c r="J3" s="74"/>
      <c r="K3" s="74"/>
      <c r="L3" s="74"/>
      <c r="M3" s="74"/>
      <c r="N3" s="74"/>
      <c r="O3" s="74"/>
      <c r="P3" s="74"/>
      <c r="Q3" s="74"/>
      <c r="R3" s="74"/>
      <c r="S3" s="74"/>
      <c r="T3" s="74"/>
      <c r="U3" s="74"/>
      <c r="V3" s="74"/>
      <c r="W3" s="74"/>
      <c r="X3" s="74"/>
      <c r="Y3" s="74"/>
      <c r="Z3" s="74"/>
    </row>
    <row r="4">
      <c r="A4" s="75" t="s">
        <v>7423</v>
      </c>
      <c r="B4" s="71"/>
      <c r="C4" s="71"/>
      <c r="D4" s="71"/>
      <c r="E4" s="71"/>
      <c r="F4" s="71"/>
      <c r="G4" s="71"/>
      <c r="H4" s="72"/>
      <c r="I4" s="74"/>
      <c r="J4" s="74"/>
      <c r="K4" s="74"/>
      <c r="L4" s="74"/>
      <c r="M4" s="74"/>
      <c r="N4" s="74"/>
      <c r="O4" s="74"/>
      <c r="P4" s="74"/>
      <c r="Q4" s="74"/>
      <c r="R4" s="74"/>
      <c r="S4" s="74"/>
      <c r="T4" s="74"/>
      <c r="U4" s="74"/>
      <c r="V4" s="74"/>
      <c r="W4" s="74"/>
      <c r="X4" s="74"/>
      <c r="Y4" s="74"/>
      <c r="Z4" s="74"/>
    </row>
    <row r="5">
      <c r="A5" s="75" t="s">
        <v>7424</v>
      </c>
      <c r="B5" s="71"/>
      <c r="C5" s="71"/>
      <c r="D5" s="71"/>
      <c r="E5" s="71"/>
      <c r="F5" s="71"/>
      <c r="G5" s="71"/>
      <c r="H5" s="72"/>
      <c r="I5" s="74"/>
      <c r="J5" s="74"/>
      <c r="K5" s="74"/>
      <c r="L5" s="74"/>
      <c r="M5" s="74"/>
      <c r="N5" s="74"/>
      <c r="O5" s="74"/>
      <c r="P5" s="74"/>
      <c r="Q5" s="74"/>
      <c r="R5" s="74"/>
      <c r="S5" s="74"/>
      <c r="T5" s="74"/>
      <c r="U5" s="74"/>
      <c r="V5" s="74"/>
      <c r="W5" s="74"/>
      <c r="X5" s="74"/>
      <c r="Y5" s="74"/>
      <c r="Z5" s="74"/>
    </row>
    <row r="6" ht="15.75" customHeight="1">
      <c r="A6" s="75" t="s">
        <v>7425</v>
      </c>
      <c r="B6" s="71"/>
      <c r="C6" s="71"/>
      <c r="D6" s="71"/>
      <c r="E6" s="71"/>
      <c r="F6" s="71"/>
      <c r="G6" s="71"/>
      <c r="H6" s="72"/>
      <c r="I6" s="74"/>
      <c r="J6" s="74"/>
      <c r="K6" s="74"/>
      <c r="L6" s="74"/>
      <c r="M6" s="74"/>
      <c r="N6" s="74"/>
      <c r="O6" s="74"/>
      <c r="P6" s="74"/>
      <c r="Q6" s="74"/>
      <c r="R6" s="74"/>
      <c r="S6" s="74"/>
      <c r="T6" s="74"/>
      <c r="U6" s="74"/>
      <c r="V6" s="74"/>
      <c r="W6" s="74"/>
      <c r="X6" s="74"/>
      <c r="Y6" s="74"/>
      <c r="Z6" s="74"/>
    </row>
    <row r="7" ht="15.75" customHeight="1">
      <c r="A7" s="75" t="s">
        <v>7426</v>
      </c>
      <c r="B7" s="71"/>
      <c r="C7" s="71"/>
      <c r="D7" s="71"/>
      <c r="E7" s="71"/>
      <c r="F7" s="71"/>
      <c r="G7" s="71"/>
      <c r="H7" s="72"/>
      <c r="I7" s="74"/>
      <c r="J7" s="74"/>
      <c r="K7" s="74"/>
      <c r="L7" s="74"/>
      <c r="M7" s="74"/>
      <c r="N7" s="74"/>
      <c r="O7" s="74"/>
      <c r="P7" s="74"/>
      <c r="Q7" s="74"/>
      <c r="R7" s="74"/>
      <c r="S7" s="74"/>
      <c r="T7" s="74"/>
      <c r="U7" s="74"/>
      <c r="V7" s="74"/>
      <c r="W7" s="74"/>
      <c r="X7" s="74"/>
      <c r="Y7" s="74"/>
      <c r="Z7" s="74"/>
    </row>
    <row r="8" ht="13.5" customHeight="1">
      <c r="A8" s="75" t="s">
        <v>7427</v>
      </c>
      <c r="B8" s="71"/>
      <c r="C8" s="71"/>
      <c r="D8" s="71"/>
      <c r="E8" s="71"/>
      <c r="F8" s="71"/>
      <c r="G8" s="71"/>
      <c r="H8" s="72"/>
      <c r="I8" s="74"/>
      <c r="J8" s="74"/>
      <c r="K8" s="74"/>
      <c r="L8" s="74"/>
      <c r="M8" s="74"/>
      <c r="N8" s="74"/>
      <c r="O8" s="74"/>
      <c r="P8" s="74"/>
      <c r="Q8" s="74"/>
      <c r="R8" s="74"/>
      <c r="S8" s="74"/>
      <c r="T8" s="74"/>
      <c r="U8" s="74"/>
      <c r="V8" s="74"/>
      <c r="W8" s="74"/>
      <c r="X8" s="74"/>
      <c r="Y8" s="74"/>
      <c r="Z8" s="74"/>
    </row>
    <row r="9" ht="13.5" customHeight="1">
      <c r="A9" s="75" t="s">
        <v>7428</v>
      </c>
      <c r="B9" s="71"/>
      <c r="C9" s="71"/>
      <c r="D9" s="71"/>
      <c r="E9" s="71"/>
      <c r="F9" s="71"/>
      <c r="G9" s="71"/>
      <c r="H9" s="72"/>
      <c r="I9" s="74"/>
      <c r="J9" s="74"/>
      <c r="K9" s="74"/>
      <c r="L9" s="74"/>
      <c r="M9" s="74"/>
      <c r="N9" s="74"/>
      <c r="O9" s="74"/>
      <c r="P9" s="74"/>
      <c r="Q9" s="74"/>
      <c r="R9" s="74"/>
      <c r="S9" s="74"/>
      <c r="T9" s="74"/>
      <c r="U9" s="74"/>
      <c r="V9" s="74"/>
      <c r="W9" s="74"/>
      <c r="X9" s="74"/>
      <c r="Y9" s="74"/>
      <c r="Z9" s="74"/>
    </row>
    <row r="10" ht="14.25" customHeight="1">
      <c r="A10" s="75" t="s">
        <v>7429</v>
      </c>
      <c r="B10" s="71"/>
      <c r="C10" s="71"/>
      <c r="D10" s="71"/>
      <c r="E10" s="71"/>
      <c r="F10" s="71"/>
      <c r="G10" s="71"/>
      <c r="H10" s="72"/>
      <c r="I10" s="74"/>
      <c r="J10" s="74"/>
      <c r="K10" s="74"/>
      <c r="L10" s="74"/>
      <c r="M10" s="74"/>
      <c r="N10" s="74"/>
      <c r="O10" s="74"/>
      <c r="P10" s="74"/>
      <c r="Q10" s="74"/>
      <c r="R10" s="74"/>
      <c r="S10" s="74"/>
      <c r="T10" s="74"/>
      <c r="U10" s="74"/>
      <c r="V10" s="74"/>
      <c r="W10" s="74"/>
      <c r="X10" s="74"/>
      <c r="Y10" s="74"/>
      <c r="Z10" s="74"/>
    </row>
    <row r="11" ht="33.75" customHeight="1">
      <c r="A11" s="778" t="s">
        <v>7430</v>
      </c>
      <c r="B11" s="71"/>
      <c r="C11" s="71"/>
      <c r="D11" s="71"/>
      <c r="E11" s="71"/>
      <c r="F11" s="71"/>
      <c r="G11" s="71"/>
      <c r="H11" s="72"/>
      <c r="I11" s="74"/>
      <c r="J11" s="74"/>
      <c r="K11" s="74"/>
      <c r="L11" s="74"/>
      <c r="M11" s="74"/>
      <c r="N11" s="74"/>
      <c r="O11" s="74"/>
      <c r="P11" s="74"/>
      <c r="Q11" s="74"/>
      <c r="R11" s="74"/>
      <c r="S11" s="74"/>
      <c r="T11" s="74"/>
      <c r="U11" s="74"/>
      <c r="V11" s="74"/>
      <c r="W11" s="74"/>
      <c r="X11" s="74"/>
      <c r="Y11" s="74"/>
      <c r="Z11" s="74"/>
    </row>
    <row r="12">
      <c r="A12" s="79"/>
      <c r="B12" s="80"/>
      <c r="C12" s="80"/>
      <c r="D12" s="80"/>
      <c r="E12" s="80"/>
      <c r="F12" s="79"/>
      <c r="G12" s="73"/>
      <c r="H12" s="74"/>
      <c r="I12" s="74"/>
      <c r="J12" s="74"/>
      <c r="K12" s="74"/>
      <c r="L12" s="74"/>
      <c r="M12" s="74"/>
      <c r="N12" s="74"/>
      <c r="O12" s="74"/>
      <c r="P12" s="74"/>
      <c r="Q12" s="74"/>
      <c r="R12" s="74"/>
      <c r="S12" s="74"/>
      <c r="T12" s="74"/>
      <c r="U12" s="74"/>
      <c r="V12" s="74"/>
      <c r="W12" s="74"/>
      <c r="X12" s="74"/>
      <c r="Y12" s="74"/>
      <c r="Z12" s="74"/>
    </row>
    <row r="13" ht="45.0" customHeight="1">
      <c r="A13" s="244" t="s">
        <v>7</v>
      </c>
      <c r="B13" s="83" t="s">
        <v>8</v>
      </c>
      <c r="C13" s="244" t="s">
        <v>7431</v>
      </c>
      <c r="D13" s="623" t="s">
        <v>7432</v>
      </c>
      <c r="E13" s="85" t="s">
        <v>7433</v>
      </c>
      <c r="F13" s="244" t="s">
        <v>7434</v>
      </c>
      <c r="G13" s="244" t="s">
        <v>5379</v>
      </c>
      <c r="H13" s="244" t="s">
        <v>226</v>
      </c>
      <c r="I13" s="86" t="s">
        <v>227</v>
      </c>
    </row>
    <row r="14" ht="11.25" customHeight="1">
      <c r="A14" s="432" t="s">
        <v>5418</v>
      </c>
      <c r="B14" s="145" t="s">
        <v>52</v>
      </c>
      <c r="C14" s="145" t="s">
        <v>7435</v>
      </c>
      <c r="D14" s="145" t="s">
        <v>7436</v>
      </c>
      <c r="E14" s="145" t="s">
        <v>7437</v>
      </c>
      <c r="F14" s="145" t="s">
        <v>7438</v>
      </c>
      <c r="G14" s="779">
        <v>100.0</v>
      </c>
      <c r="H14" s="102">
        <v>100.0</v>
      </c>
      <c r="I14" s="103" t="s">
        <v>70</v>
      </c>
      <c r="J14" s="105"/>
      <c r="K14" s="105"/>
      <c r="L14" s="105"/>
      <c r="M14" s="105"/>
      <c r="N14" s="105"/>
      <c r="O14" s="105"/>
      <c r="P14" s="105"/>
      <c r="Q14" s="105"/>
      <c r="R14" s="105"/>
      <c r="S14" s="105"/>
      <c r="T14" s="105"/>
      <c r="U14" s="105"/>
      <c r="V14" s="105"/>
      <c r="W14" s="105"/>
      <c r="X14" s="105"/>
      <c r="Y14" s="105"/>
      <c r="Z14" s="105"/>
    </row>
    <row r="15" ht="11.25" customHeight="1">
      <c r="A15" s="130" t="s">
        <v>99</v>
      </c>
      <c r="B15" s="97" t="s">
        <v>100</v>
      </c>
      <c r="C15" s="97" t="s">
        <v>7439</v>
      </c>
      <c r="D15" s="97" t="s">
        <v>7440</v>
      </c>
      <c r="E15" s="97" t="s">
        <v>7441</v>
      </c>
      <c r="F15" s="97" t="s">
        <v>7442</v>
      </c>
      <c r="G15" s="318">
        <v>100.0</v>
      </c>
      <c r="H15" s="187">
        <v>100.0</v>
      </c>
      <c r="I15" s="103" t="s">
        <v>99</v>
      </c>
      <c r="J15" s="105"/>
      <c r="K15" s="105"/>
      <c r="L15" s="105"/>
      <c r="M15" s="105"/>
      <c r="N15" s="105"/>
      <c r="O15" s="105"/>
      <c r="P15" s="105"/>
      <c r="Q15" s="105"/>
      <c r="R15" s="105"/>
      <c r="S15" s="105"/>
      <c r="T15" s="105"/>
      <c r="U15" s="105"/>
      <c r="V15" s="105"/>
      <c r="W15" s="105"/>
      <c r="X15" s="105"/>
      <c r="Y15" s="105"/>
      <c r="Z15" s="105"/>
    </row>
    <row r="16" ht="11.25" customHeight="1">
      <c r="A16" s="130" t="s">
        <v>102</v>
      </c>
      <c r="B16" s="97" t="s">
        <v>100</v>
      </c>
      <c r="C16" s="97" t="s">
        <v>7443</v>
      </c>
      <c r="D16" s="97" t="s">
        <v>7444</v>
      </c>
      <c r="E16" s="97" t="s">
        <v>7445</v>
      </c>
      <c r="F16" s="97" t="s">
        <v>7446</v>
      </c>
      <c r="G16" s="318">
        <v>100.0</v>
      </c>
      <c r="H16" s="187">
        <v>100.0</v>
      </c>
      <c r="I16" s="103" t="s">
        <v>102</v>
      </c>
      <c r="J16" s="105"/>
      <c r="K16" s="105"/>
      <c r="L16" s="105"/>
      <c r="M16" s="105"/>
      <c r="N16" s="105"/>
      <c r="O16" s="105"/>
      <c r="P16" s="105"/>
      <c r="Q16" s="105"/>
      <c r="R16" s="105"/>
      <c r="S16" s="105"/>
      <c r="T16" s="105"/>
      <c r="U16" s="105"/>
      <c r="V16" s="105"/>
      <c r="W16" s="105"/>
      <c r="X16" s="105"/>
      <c r="Y16" s="105"/>
      <c r="Z16" s="105"/>
    </row>
    <row r="17" ht="11.25" customHeight="1">
      <c r="A17" s="130" t="s">
        <v>115</v>
      </c>
      <c r="B17" s="97" t="s">
        <v>100</v>
      </c>
      <c r="C17" s="97" t="s">
        <v>7447</v>
      </c>
      <c r="D17" s="97" t="s">
        <v>7448</v>
      </c>
      <c r="E17" s="97" t="s">
        <v>7437</v>
      </c>
      <c r="F17" s="97" t="s">
        <v>7449</v>
      </c>
      <c r="G17" s="318">
        <v>100.0</v>
      </c>
      <c r="H17" s="187">
        <v>100.0</v>
      </c>
      <c r="I17" s="103" t="s">
        <v>115</v>
      </c>
      <c r="J17" s="105"/>
      <c r="K17" s="105"/>
      <c r="L17" s="105"/>
      <c r="M17" s="105"/>
      <c r="N17" s="105"/>
      <c r="O17" s="105"/>
      <c r="P17" s="105"/>
      <c r="Q17" s="105"/>
      <c r="R17" s="105"/>
      <c r="S17" s="105"/>
      <c r="T17" s="105"/>
      <c r="U17" s="105"/>
      <c r="V17" s="105"/>
      <c r="W17" s="105"/>
      <c r="X17" s="105"/>
      <c r="Y17" s="105"/>
      <c r="Z17" s="105"/>
    </row>
    <row r="18" ht="11.25" customHeight="1">
      <c r="A18" s="130" t="s">
        <v>3502</v>
      </c>
      <c r="B18" s="97" t="s">
        <v>148</v>
      </c>
      <c r="C18" s="97" t="s">
        <v>7450</v>
      </c>
      <c r="D18" s="97" t="s">
        <v>7436</v>
      </c>
      <c r="E18" s="97" t="s">
        <v>7437</v>
      </c>
      <c r="F18" s="97" t="s">
        <v>7451</v>
      </c>
      <c r="G18" s="538">
        <v>100.0</v>
      </c>
      <c r="H18" s="178">
        <v>100.0</v>
      </c>
      <c r="I18" s="130" t="s">
        <v>630</v>
      </c>
      <c r="J18" s="104"/>
      <c r="K18" s="104"/>
      <c r="L18" s="104"/>
      <c r="M18" s="104"/>
      <c r="N18" s="104"/>
      <c r="O18" s="104"/>
      <c r="P18" s="104"/>
      <c r="Q18" s="104"/>
      <c r="R18" s="104"/>
      <c r="S18" s="104"/>
      <c r="T18" s="104"/>
      <c r="U18" s="104"/>
      <c r="V18" s="104"/>
      <c r="W18" s="104"/>
      <c r="X18" s="104"/>
      <c r="Y18" s="104"/>
      <c r="Z18" s="104"/>
    </row>
    <row r="19" ht="11.25" customHeight="1">
      <c r="A19" s="432"/>
      <c r="B19" s="160"/>
      <c r="C19" s="295"/>
      <c r="D19" s="295"/>
      <c r="E19" s="295"/>
      <c r="F19" s="295"/>
      <c r="G19" s="622"/>
      <c r="H19" s="103"/>
      <c r="I19" s="225"/>
      <c r="J19" s="105"/>
      <c r="K19" s="105"/>
      <c r="L19" s="105"/>
      <c r="M19" s="105"/>
      <c r="N19" s="105"/>
      <c r="O19" s="105"/>
      <c r="P19" s="105"/>
      <c r="Q19" s="105"/>
      <c r="R19" s="105"/>
      <c r="S19" s="105"/>
      <c r="T19" s="105"/>
      <c r="U19" s="105"/>
      <c r="V19" s="105"/>
      <c r="W19" s="105"/>
      <c r="X19" s="105"/>
      <c r="Y19" s="105"/>
      <c r="Z19" s="105"/>
    </row>
    <row r="20" ht="11.25" customHeight="1">
      <c r="A20" s="226" t="s">
        <v>190</v>
      </c>
      <c r="B20" s="69"/>
      <c r="C20" s="69"/>
      <c r="D20" s="69"/>
      <c r="E20" s="69"/>
      <c r="F20" s="69"/>
      <c r="G20" s="105"/>
      <c r="H20" s="530">
        <f>SUM(H14:H19)</f>
        <v>500</v>
      </c>
      <c r="I20" s="105"/>
      <c r="J20" s="105"/>
      <c r="K20" s="105"/>
      <c r="L20" s="105"/>
      <c r="M20" s="105"/>
      <c r="N20" s="105"/>
      <c r="O20" s="105"/>
      <c r="P20" s="105"/>
      <c r="Q20" s="105"/>
      <c r="R20" s="105"/>
      <c r="S20" s="105"/>
      <c r="T20" s="105"/>
      <c r="U20" s="105"/>
      <c r="V20" s="105"/>
      <c r="W20" s="105"/>
      <c r="X20" s="105"/>
      <c r="Y20" s="105"/>
      <c r="Z20" s="105"/>
    </row>
    <row r="21" ht="11.25" customHeight="1">
      <c r="A21" s="68"/>
      <c r="B21" s="69"/>
      <c r="C21" s="69"/>
      <c r="D21" s="69"/>
      <c r="E21" s="69"/>
      <c r="F21" s="69"/>
      <c r="G21" s="69"/>
      <c r="H21" s="1"/>
      <c r="I21" s="105"/>
      <c r="J21" s="105"/>
      <c r="K21" s="105"/>
      <c r="L21" s="105"/>
      <c r="M21" s="105"/>
      <c r="N21" s="105"/>
      <c r="O21" s="105"/>
      <c r="P21" s="105"/>
      <c r="Q21" s="105"/>
      <c r="R21" s="105"/>
      <c r="S21" s="105"/>
      <c r="T21" s="105"/>
      <c r="U21" s="105"/>
      <c r="V21" s="105"/>
      <c r="W21" s="105"/>
      <c r="X21" s="105"/>
      <c r="Y21" s="105"/>
      <c r="Z21" s="105"/>
    </row>
    <row r="22" ht="11.25" customHeight="1">
      <c r="A22" s="531" t="s">
        <v>675</v>
      </c>
      <c r="B22" s="229"/>
      <c r="C22" s="229"/>
      <c r="D22" s="229"/>
      <c r="E22" s="229"/>
      <c r="F22" s="229"/>
      <c r="G22" s="229"/>
      <c r="H22" s="229"/>
      <c r="I22" s="105"/>
      <c r="J22" s="105"/>
      <c r="K22" s="105"/>
      <c r="L22" s="105"/>
      <c r="M22" s="105"/>
      <c r="N22" s="105"/>
      <c r="O22" s="105"/>
      <c r="P22" s="105"/>
      <c r="Q22" s="105"/>
      <c r="R22" s="105"/>
      <c r="S22" s="105"/>
      <c r="T22" s="105"/>
      <c r="U22" s="105"/>
      <c r="V22" s="105"/>
      <c r="W22" s="105"/>
      <c r="X22" s="105"/>
      <c r="Y22" s="105"/>
      <c r="Z22" s="105"/>
    </row>
    <row r="23" ht="15.75" customHeight="1">
      <c r="A23" s="68"/>
      <c r="B23" s="69"/>
      <c r="C23" s="69"/>
      <c r="D23" s="69"/>
      <c r="E23" s="69"/>
      <c r="F23" s="69"/>
      <c r="G23" s="69"/>
      <c r="H23" s="1"/>
    </row>
    <row r="24" ht="15.75" customHeight="1">
      <c r="A24" s="68"/>
      <c r="B24" s="69"/>
      <c r="C24" s="69"/>
      <c r="D24" s="69"/>
      <c r="E24" s="69"/>
      <c r="F24" s="1"/>
      <c r="G24" s="1"/>
    </row>
    <row r="25" ht="15.75" customHeight="1">
      <c r="A25" s="68"/>
      <c r="B25" s="69"/>
      <c r="C25" s="69"/>
      <c r="D25" s="69"/>
      <c r="E25" s="69"/>
      <c r="F25" s="1"/>
      <c r="G25" s="1"/>
    </row>
    <row r="26" ht="15.75" customHeight="1">
      <c r="A26" s="68"/>
      <c r="B26" s="69"/>
      <c r="C26" s="69"/>
      <c r="D26" s="69"/>
      <c r="E26" s="69"/>
      <c r="F26" s="1"/>
      <c r="G26" s="1"/>
    </row>
    <row r="27" ht="15.75" customHeight="1">
      <c r="A27" s="68"/>
      <c r="B27" s="69"/>
      <c r="C27" s="69"/>
      <c r="D27" s="69"/>
      <c r="E27" s="69"/>
      <c r="F27" s="1"/>
      <c r="G27" s="1"/>
    </row>
    <row r="28" ht="15.75" customHeight="1">
      <c r="A28" s="68"/>
      <c r="B28" s="69"/>
      <c r="C28" s="69"/>
      <c r="D28" s="69"/>
      <c r="E28" s="69"/>
      <c r="F28" s="1"/>
      <c r="G28" s="1"/>
    </row>
    <row r="29" ht="15.75" customHeight="1">
      <c r="A29" s="68"/>
      <c r="B29" s="69"/>
      <c r="C29" s="69"/>
      <c r="D29" s="69"/>
      <c r="E29" s="69"/>
      <c r="F29" s="1"/>
      <c r="G29" s="1"/>
    </row>
    <row r="30" ht="15.75" customHeight="1">
      <c r="A30" s="68"/>
      <c r="B30" s="69"/>
      <c r="C30" s="69"/>
      <c r="D30" s="69"/>
      <c r="E30" s="69"/>
      <c r="F30" s="1"/>
      <c r="G30" s="1"/>
    </row>
    <row r="31" ht="15.75" customHeight="1">
      <c r="A31" s="68"/>
      <c r="B31" s="69"/>
      <c r="C31" s="69"/>
      <c r="D31" s="69"/>
      <c r="E31" s="69"/>
      <c r="F31" s="1"/>
      <c r="G31" s="1"/>
    </row>
    <row r="32" ht="15.75" customHeight="1">
      <c r="A32" s="68"/>
      <c r="B32" s="69"/>
      <c r="C32" s="69"/>
      <c r="D32" s="69"/>
      <c r="E32" s="69"/>
      <c r="F32" s="1"/>
      <c r="G32" s="1"/>
    </row>
    <row r="33" ht="15.75" customHeight="1">
      <c r="A33" s="68"/>
      <c r="B33" s="69"/>
      <c r="C33" s="69"/>
      <c r="D33" s="69"/>
      <c r="E33" s="69"/>
      <c r="F33" s="1"/>
      <c r="G33" s="1"/>
    </row>
    <row r="34" ht="15.75" customHeight="1">
      <c r="A34" s="68"/>
      <c r="B34" s="69"/>
      <c r="C34" s="69"/>
      <c r="D34" s="69"/>
      <c r="E34" s="69"/>
      <c r="F34" s="1"/>
      <c r="G34" s="1"/>
    </row>
    <row r="35" ht="15.75" customHeight="1">
      <c r="A35" s="68"/>
      <c r="B35" s="69"/>
      <c r="C35" s="69"/>
      <c r="D35" s="69"/>
      <c r="E35" s="69"/>
      <c r="F35" s="1"/>
      <c r="G35" s="1"/>
    </row>
    <row r="36" ht="15.75" customHeight="1">
      <c r="A36" s="68"/>
      <c r="B36" s="69"/>
      <c r="C36" s="69"/>
      <c r="D36" s="69"/>
      <c r="E36" s="69"/>
      <c r="F36" s="1"/>
      <c r="G36" s="1"/>
    </row>
    <row r="37" ht="15.75" customHeight="1">
      <c r="A37" s="68"/>
      <c r="B37" s="69"/>
      <c r="C37" s="69"/>
      <c r="D37" s="69"/>
      <c r="E37" s="69"/>
      <c r="F37" s="1"/>
      <c r="G37" s="1"/>
    </row>
    <row r="38" ht="15.75" customHeight="1">
      <c r="A38" s="68"/>
      <c r="B38" s="69"/>
      <c r="C38" s="69"/>
      <c r="D38" s="69"/>
      <c r="E38" s="69"/>
      <c r="F38" s="1"/>
      <c r="G38" s="1"/>
    </row>
    <row r="39" ht="15.75" customHeight="1">
      <c r="A39" s="68"/>
      <c r="B39" s="69"/>
      <c r="C39" s="69"/>
      <c r="D39" s="69"/>
      <c r="E39" s="69"/>
      <c r="F39" s="1"/>
      <c r="G39" s="1"/>
    </row>
    <row r="40" ht="15.75" customHeight="1">
      <c r="A40" s="68"/>
      <c r="B40" s="69"/>
      <c r="C40" s="69"/>
      <c r="D40" s="69"/>
      <c r="E40" s="69"/>
      <c r="F40" s="1"/>
      <c r="G40" s="1"/>
    </row>
    <row r="41" ht="15.75" customHeight="1">
      <c r="A41" s="68"/>
      <c r="B41" s="69"/>
      <c r="C41" s="69"/>
      <c r="D41" s="69"/>
      <c r="E41" s="69"/>
      <c r="F41" s="1"/>
      <c r="G41" s="1"/>
    </row>
    <row r="42" ht="15.75" customHeight="1">
      <c r="A42" s="68"/>
      <c r="B42" s="69"/>
      <c r="C42" s="69"/>
      <c r="D42" s="69"/>
      <c r="E42" s="69"/>
      <c r="F42" s="1"/>
      <c r="G42" s="1"/>
    </row>
    <row r="43" ht="15.75" customHeight="1">
      <c r="A43" s="68"/>
      <c r="B43" s="69"/>
      <c r="C43" s="69"/>
      <c r="D43" s="69"/>
      <c r="E43" s="69"/>
      <c r="F43" s="1"/>
      <c r="G43" s="1"/>
    </row>
    <row r="44" ht="15.75" customHeight="1">
      <c r="A44" s="68"/>
      <c r="B44" s="69"/>
      <c r="C44" s="69"/>
      <c r="D44" s="69"/>
      <c r="E44" s="69"/>
      <c r="F44" s="1"/>
      <c r="G44" s="1"/>
    </row>
    <row r="45" ht="15.75" customHeight="1">
      <c r="A45" s="68"/>
      <c r="B45" s="69"/>
      <c r="C45" s="69"/>
      <c r="D45" s="69"/>
      <c r="E45" s="69"/>
      <c r="F45" s="1"/>
      <c r="G45" s="1"/>
    </row>
    <row r="46" ht="15.75" customHeight="1">
      <c r="A46" s="68"/>
      <c r="B46" s="69"/>
      <c r="C46" s="69"/>
      <c r="D46" s="69"/>
      <c r="E46" s="69"/>
      <c r="F46" s="1"/>
      <c r="G46" s="1"/>
    </row>
    <row r="47" ht="15.75" customHeight="1">
      <c r="A47" s="68"/>
      <c r="B47" s="69"/>
      <c r="C47" s="69"/>
      <c r="D47" s="69"/>
      <c r="E47" s="69"/>
      <c r="F47" s="1"/>
      <c r="G47" s="1"/>
    </row>
    <row r="48" ht="15.75" customHeight="1">
      <c r="A48" s="68"/>
      <c r="B48" s="69"/>
      <c r="C48" s="69"/>
      <c r="D48" s="69"/>
      <c r="E48" s="69"/>
      <c r="F48" s="1"/>
      <c r="G48" s="1"/>
    </row>
    <row r="49" ht="15.75" customHeight="1">
      <c r="A49" s="68"/>
      <c r="B49" s="69"/>
      <c r="C49" s="69"/>
      <c r="D49" s="69"/>
      <c r="E49" s="69"/>
      <c r="F49" s="1"/>
      <c r="G49" s="1"/>
    </row>
    <row r="50" ht="15.75" customHeight="1">
      <c r="A50" s="68"/>
      <c r="B50" s="69"/>
      <c r="C50" s="69"/>
      <c r="D50" s="69"/>
      <c r="E50" s="69"/>
      <c r="F50" s="1"/>
      <c r="G50" s="1"/>
    </row>
    <row r="51" ht="15.75" customHeight="1">
      <c r="A51" s="68"/>
      <c r="B51" s="69"/>
      <c r="C51" s="69"/>
      <c r="D51" s="69"/>
      <c r="E51" s="69"/>
      <c r="F51" s="1"/>
      <c r="G51" s="1"/>
    </row>
    <row r="52" ht="15.75" customHeight="1">
      <c r="A52" s="68"/>
      <c r="B52" s="69"/>
      <c r="C52" s="69"/>
      <c r="D52" s="69"/>
      <c r="E52" s="69"/>
      <c r="F52" s="1"/>
      <c r="G52" s="1"/>
    </row>
    <row r="53" ht="15.75" customHeight="1">
      <c r="A53" s="68"/>
      <c r="B53" s="69"/>
      <c r="C53" s="69"/>
      <c r="D53" s="69"/>
      <c r="E53" s="69"/>
      <c r="F53" s="1"/>
      <c r="G53" s="1"/>
    </row>
    <row r="54" ht="15.75" customHeight="1">
      <c r="A54" s="68"/>
      <c r="B54" s="69"/>
      <c r="C54" s="69"/>
      <c r="D54" s="69"/>
      <c r="E54" s="69"/>
      <c r="F54" s="1"/>
      <c r="G54" s="1"/>
    </row>
    <row r="55" ht="15.75" customHeight="1">
      <c r="A55" s="68"/>
      <c r="B55" s="69"/>
      <c r="C55" s="69"/>
      <c r="D55" s="69"/>
      <c r="E55" s="69"/>
      <c r="F55" s="1"/>
      <c r="G55" s="1"/>
    </row>
    <row r="56" ht="15.75" customHeight="1">
      <c r="A56" s="68"/>
      <c r="B56" s="69"/>
      <c r="C56" s="69"/>
      <c r="D56" s="69"/>
      <c r="E56" s="69"/>
      <c r="F56" s="1"/>
      <c r="G56" s="1"/>
    </row>
    <row r="57" ht="15.75" customHeight="1">
      <c r="A57" s="68"/>
      <c r="B57" s="69"/>
      <c r="C57" s="69"/>
      <c r="D57" s="69"/>
      <c r="E57" s="69"/>
      <c r="F57" s="1"/>
      <c r="G57" s="1"/>
    </row>
    <row r="58" ht="15.75" customHeight="1">
      <c r="A58" s="68"/>
      <c r="B58" s="69"/>
      <c r="C58" s="69"/>
      <c r="D58" s="69"/>
      <c r="E58" s="69"/>
      <c r="F58" s="1"/>
      <c r="G58" s="1"/>
    </row>
    <row r="59" ht="15.75" customHeight="1">
      <c r="A59" s="68"/>
      <c r="B59" s="69"/>
      <c r="C59" s="69"/>
      <c r="D59" s="69"/>
      <c r="E59" s="69"/>
      <c r="F59" s="1"/>
      <c r="G59" s="1"/>
    </row>
    <row r="60" ht="15.75" customHeight="1">
      <c r="A60" s="68"/>
      <c r="B60" s="69"/>
      <c r="C60" s="69"/>
      <c r="D60" s="69"/>
      <c r="E60" s="69"/>
      <c r="F60" s="1"/>
      <c r="G60" s="1"/>
    </row>
    <row r="61" ht="15.75" customHeight="1">
      <c r="A61" s="68"/>
      <c r="B61" s="69"/>
      <c r="C61" s="69"/>
      <c r="D61" s="69"/>
      <c r="E61" s="69"/>
      <c r="F61" s="1"/>
      <c r="G61" s="1"/>
    </row>
    <row r="62" ht="15.75" customHeight="1">
      <c r="A62" s="68"/>
      <c r="B62" s="69"/>
      <c r="C62" s="69"/>
      <c r="D62" s="69"/>
      <c r="E62" s="69"/>
      <c r="F62" s="1"/>
      <c r="G62" s="1"/>
    </row>
    <row r="63" ht="15.75" customHeight="1">
      <c r="A63" s="68"/>
      <c r="B63" s="69"/>
      <c r="C63" s="69"/>
      <c r="D63" s="69"/>
      <c r="E63" s="69"/>
      <c r="F63" s="1"/>
      <c r="G63" s="1"/>
    </row>
    <row r="64" ht="15.75" customHeight="1">
      <c r="A64" s="68"/>
      <c r="B64" s="69"/>
      <c r="C64" s="69"/>
      <c r="D64" s="69"/>
      <c r="E64" s="69"/>
      <c r="F64" s="1"/>
      <c r="G64" s="1"/>
    </row>
    <row r="65" ht="15.75" customHeight="1">
      <c r="A65" s="68"/>
      <c r="B65" s="69"/>
      <c r="C65" s="69"/>
      <c r="D65" s="69"/>
      <c r="E65" s="69"/>
      <c r="F65" s="1"/>
      <c r="G65" s="1"/>
    </row>
    <row r="66" ht="15.75" customHeight="1">
      <c r="A66" s="68"/>
      <c r="B66" s="69"/>
      <c r="C66" s="69"/>
      <c r="D66" s="69"/>
      <c r="E66" s="69"/>
      <c r="F66" s="1"/>
      <c r="G66" s="1"/>
    </row>
    <row r="67" ht="15.75" customHeight="1">
      <c r="A67" s="68"/>
      <c r="B67" s="69"/>
      <c r="C67" s="69"/>
      <c r="D67" s="69"/>
      <c r="E67" s="69"/>
      <c r="F67" s="1"/>
      <c r="G67" s="1"/>
    </row>
    <row r="68" ht="15.75" customHeight="1">
      <c r="A68" s="68"/>
      <c r="B68" s="69"/>
      <c r="C68" s="69"/>
      <c r="D68" s="69"/>
      <c r="E68" s="69"/>
      <c r="F68" s="1"/>
      <c r="G68" s="1"/>
    </row>
    <row r="69" ht="15.75" customHeight="1">
      <c r="A69" s="68"/>
      <c r="B69" s="69"/>
      <c r="C69" s="69"/>
      <c r="D69" s="69"/>
      <c r="E69" s="69"/>
      <c r="F69" s="1"/>
      <c r="G69" s="1"/>
    </row>
    <row r="70" ht="15.75" customHeight="1">
      <c r="A70" s="68"/>
      <c r="B70" s="69"/>
      <c r="C70" s="69"/>
      <c r="D70" s="69"/>
      <c r="E70" s="69"/>
      <c r="F70" s="1"/>
      <c r="G70" s="1"/>
    </row>
    <row r="71" ht="15.75" customHeight="1">
      <c r="A71" s="68"/>
      <c r="B71" s="69"/>
      <c r="C71" s="69"/>
      <c r="D71" s="69"/>
      <c r="E71" s="69"/>
      <c r="F71" s="1"/>
      <c r="G71" s="1"/>
    </row>
    <row r="72" ht="15.75" customHeight="1">
      <c r="A72" s="68"/>
      <c r="B72" s="69"/>
      <c r="C72" s="69"/>
      <c r="D72" s="69"/>
      <c r="E72" s="69"/>
      <c r="F72" s="1"/>
      <c r="G72" s="1"/>
    </row>
    <row r="73" ht="15.75" customHeight="1">
      <c r="A73" s="68"/>
      <c r="B73" s="69"/>
      <c r="C73" s="69"/>
      <c r="D73" s="69"/>
      <c r="E73" s="69"/>
      <c r="F73" s="1"/>
      <c r="G73" s="1"/>
    </row>
    <row r="74" ht="15.75" customHeight="1">
      <c r="A74" s="68"/>
      <c r="B74" s="69"/>
      <c r="C74" s="69"/>
      <c r="D74" s="69"/>
      <c r="E74" s="69"/>
      <c r="F74" s="1"/>
      <c r="G74" s="1"/>
    </row>
    <row r="75" ht="15.75" customHeight="1">
      <c r="A75" s="68"/>
      <c r="B75" s="69"/>
      <c r="C75" s="69"/>
      <c r="D75" s="69"/>
      <c r="E75" s="69"/>
      <c r="F75" s="1"/>
      <c r="G75" s="1"/>
    </row>
    <row r="76" ht="15.75" customHeight="1">
      <c r="A76" s="68"/>
      <c r="B76" s="69"/>
      <c r="C76" s="69"/>
      <c r="D76" s="69"/>
      <c r="E76" s="69"/>
      <c r="F76" s="1"/>
      <c r="G76" s="1"/>
    </row>
    <row r="77" ht="15.75" customHeight="1">
      <c r="A77" s="68"/>
      <c r="B77" s="69"/>
      <c r="C77" s="69"/>
      <c r="D77" s="69"/>
      <c r="E77" s="69"/>
      <c r="F77" s="1"/>
      <c r="G77" s="1"/>
    </row>
    <row r="78" ht="15.75" customHeight="1">
      <c r="A78" s="68"/>
      <c r="B78" s="69"/>
      <c r="C78" s="69"/>
      <c r="D78" s="69"/>
      <c r="E78" s="69"/>
      <c r="F78" s="1"/>
      <c r="G78" s="1"/>
    </row>
    <row r="79" ht="15.75" customHeight="1">
      <c r="A79" s="68"/>
      <c r="B79" s="69"/>
      <c r="C79" s="69"/>
      <c r="D79" s="69"/>
      <c r="E79" s="69"/>
      <c r="F79" s="1"/>
      <c r="G79" s="1"/>
    </row>
    <row r="80" ht="15.75" customHeight="1">
      <c r="A80" s="68"/>
      <c r="B80" s="69"/>
      <c r="C80" s="69"/>
      <c r="D80" s="69"/>
      <c r="E80" s="69"/>
      <c r="F80" s="1"/>
      <c r="G80" s="1"/>
    </row>
    <row r="81" ht="15.75" customHeight="1">
      <c r="A81" s="68"/>
      <c r="B81" s="69"/>
      <c r="C81" s="69"/>
      <c r="D81" s="69"/>
      <c r="E81" s="69"/>
      <c r="F81" s="1"/>
      <c r="G81" s="1"/>
    </row>
    <row r="82" ht="15.75" customHeight="1">
      <c r="A82" s="68"/>
      <c r="B82" s="69"/>
      <c r="C82" s="69"/>
      <c r="D82" s="69"/>
      <c r="E82" s="69"/>
      <c r="F82" s="1"/>
      <c r="G82" s="1"/>
    </row>
    <row r="83" ht="15.75" customHeight="1">
      <c r="A83" s="68"/>
      <c r="B83" s="69"/>
      <c r="C83" s="69"/>
      <c r="D83" s="69"/>
      <c r="E83" s="69"/>
      <c r="F83" s="1"/>
      <c r="G83" s="1"/>
    </row>
    <row r="84" ht="15.75" customHeight="1">
      <c r="A84" s="68"/>
      <c r="B84" s="69"/>
      <c r="C84" s="69"/>
      <c r="D84" s="69"/>
      <c r="E84" s="69"/>
      <c r="F84" s="1"/>
      <c r="G84" s="1"/>
    </row>
    <row r="85" ht="15.75" customHeight="1">
      <c r="A85" s="68"/>
      <c r="B85" s="69"/>
      <c r="C85" s="69"/>
      <c r="D85" s="69"/>
      <c r="E85" s="69"/>
      <c r="F85" s="1"/>
      <c r="G85" s="1"/>
    </row>
    <row r="86" ht="15.75" customHeight="1">
      <c r="A86" s="68"/>
      <c r="B86" s="69"/>
      <c r="C86" s="69"/>
      <c r="D86" s="69"/>
      <c r="E86" s="69"/>
      <c r="F86" s="1"/>
      <c r="G86" s="1"/>
    </row>
    <row r="87" ht="15.75" customHeight="1">
      <c r="A87" s="68"/>
      <c r="B87" s="69"/>
      <c r="C87" s="69"/>
      <c r="D87" s="69"/>
      <c r="E87" s="69"/>
      <c r="F87" s="1"/>
      <c r="G87" s="1"/>
    </row>
    <row r="88" ht="15.75" customHeight="1">
      <c r="A88" s="68"/>
      <c r="B88" s="69"/>
      <c r="C88" s="69"/>
      <c r="D88" s="69"/>
      <c r="E88" s="69"/>
      <c r="F88" s="1"/>
      <c r="G88" s="1"/>
    </row>
    <row r="89" ht="15.75" customHeight="1">
      <c r="A89" s="68"/>
      <c r="B89" s="69"/>
      <c r="C89" s="69"/>
      <c r="D89" s="69"/>
      <c r="E89" s="69"/>
      <c r="F89" s="1"/>
      <c r="G89" s="1"/>
    </row>
    <row r="90" ht="15.75" customHeight="1">
      <c r="A90" s="68"/>
      <c r="B90" s="69"/>
      <c r="C90" s="69"/>
      <c r="D90" s="69"/>
      <c r="E90" s="69"/>
      <c r="F90" s="1"/>
      <c r="G90" s="1"/>
    </row>
    <row r="91" ht="15.75" customHeight="1">
      <c r="A91" s="68"/>
      <c r="B91" s="69"/>
      <c r="C91" s="69"/>
      <c r="D91" s="69"/>
      <c r="E91" s="69"/>
      <c r="F91" s="1"/>
      <c r="G91" s="1"/>
    </row>
    <row r="92" ht="15.75" customHeight="1">
      <c r="A92" s="68"/>
      <c r="B92" s="69"/>
      <c r="C92" s="69"/>
      <c r="D92" s="69"/>
      <c r="E92" s="69"/>
      <c r="F92" s="1"/>
      <c r="G92" s="1"/>
    </row>
    <row r="93" ht="15.75" customHeight="1">
      <c r="A93" s="68"/>
      <c r="B93" s="69"/>
      <c r="C93" s="69"/>
      <c r="D93" s="69"/>
      <c r="E93" s="69"/>
      <c r="F93" s="1"/>
      <c r="G93" s="1"/>
    </row>
    <row r="94" ht="15.75" customHeight="1">
      <c r="A94" s="68"/>
      <c r="B94" s="69"/>
      <c r="C94" s="69"/>
      <c r="D94" s="69"/>
      <c r="E94" s="69"/>
      <c r="F94" s="1"/>
      <c r="G94" s="1"/>
    </row>
    <row r="95" ht="15.75" customHeight="1">
      <c r="A95" s="68"/>
      <c r="B95" s="69"/>
      <c r="C95" s="69"/>
      <c r="D95" s="69"/>
      <c r="E95" s="69"/>
      <c r="F95" s="1"/>
      <c r="G95" s="1"/>
    </row>
    <row r="96" ht="15.75" customHeight="1">
      <c r="A96" s="68"/>
      <c r="B96" s="69"/>
      <c r="C96" s="69"/>
      <c r="D96" s="69"/>
      <c r="E96" s="69"/>
      <c r="F96" s="1"/>
      <c r="G96" s="1"/>
    </row>
    <row r="97" ht="15.75" customHeight="1">
      <c r="A97" s="68"/>
      <c r="B97" s="69"/>
      <c r="C97" s="69"/>
      <c r="D97" s="69"/>
      <c r="E97" s="69"/>
      <c r="F97" s="1"/>
      <c r="G97" s="1"/>
    </row>
    <row r="98" ht="15.75" customHeight="1">
      <c r="A98" s="68"/>
      <c r="B98" s="69"/>
      <c r="C98" s="69"/>
      <c r="D98" s="69"/>
      <c r="E98" s="69"/>
      <c r="F98" s="1"/>
      <c r="G98" s="1"/>
    </row>
    <row r="99" ht="15.75" customHeight="1">
      <c r="A99" s="68"/>
      <c r="B99" s="69"/>
      <c r="C99" s="69"/>
      <c r="D99" s="69"/>
      <c r="E99" s="69"/>
      <c r="F99" s="1"/>
      <c r="G99" s="1"/>
    </row>
    <row r="100" ht="15.75" customHeight="1">
      <c r="A100" s="68"/>
      <c r="B100" s="69"/>
      <c r="C100" s="69"/>
      <c r="D100" s="69"/>
      <c r="E100" s="69"/>
      <c r="F100" s="1"/>
      <c r="G100" s="1"/>
    </row>
    <row r="101" ht="15.75" customHeight="1">
      <c r="A101" s="68"/>
      <c r="B101" s="69"/>
      <c r="C101" s="69"/>
      <c r="D101" s="69"/>
      <c r="E101" s="69"/>
      <c r="F101" s="1"/>
      <c r="G101" s="1"/>
    </row>
    <row r="102" ht="15.75" customHeight="1">
      <c r="A102" s="68"/>
      <c r="B102" s="69"/>
      <c r="C102" s="69"/>
      <c r="D102" s="69"/>
      <c r="E102" s="69"/>
      <c r="F102" s="1"/>
      <c r="G102" s="1"/>
    </row>
    <row r="103" ht="15.75" customHeight="1">
      <c r="A103" s="68"/>
      <c r="B103" s="69"/>
      <c r="C103" s="69"/>
      <c r="D103" s="69"/>
      <c r="E103" s="69"/>
      <c r="F103" s="1"/>
      <c r="G103" s="1"/>
    </row>
    <row r="104" ht="15.75" customHeight="1">
      <c r="A104" s="68"/>
      <c r="B104" s="69"/>
      <c r="C104" s="69"/>
      <c r="D104" s="69"/>
      <c r="E104" s="69"/>
      <c r="F104" s="1"/>
      <c r="G104" s="1"/>
    </row>
    <row r="105" ht="15.75" customHeight="1">
      <c r="A105" s="68"/>
      <c r="B105" s="69"/>
      <c r="C105" s="69"/>
      <c r="D105" s="69"/>
      <c r="E105" s="69"/>
      <c r="F105" s="1"/>
      <c r="G105" s="1"/>
    </row>
    <row r="106" ht="15.75" customHeight="1">
      <c r="A106" s="68"/>
      <c r="B106" s="69"/>
      <c r="C106" s="69"/>
      <c r="D106" s="69"/>
      <c r="E106" s="69"/>
      <c r="F106" s="1"/>
      <c r="G106" s="1"/>
    </row>
    <row r="107" ht="15.75" customHeight="1">
      <c r="A107" s="68"/>
      <c r="B107" s="69"/>
      <c r="C107" s="69"/>
      <c r="D107" s="69"/>
      <c r="E107" s="69"/>
      <c r="F107" s="1"/>
      <c r="G107" s="1"/>
    </row>
    <row r="108" ht="15.75" customHeight="1">
      <c r="A108" s="68"/>
      <c r="B108" s="69"/>
      <c r="C108" s="69"/>
      <c r="D108" s="69"/>
      <c r="E108" s="69"/>
      <c r="F108" s="1"/>
      <c r="G108" s="1"/>
    </row>
    <row r="109" ht="15.75" customHeight="1">
      <c r="A109" s="68"/>
      <c r="B109" s="69"/>
      <c r="C109" s="69"/>
      <c r="D109" s="69"/>
      <c r="E109" s="69"/>
      <c r="F109" s="1"/>
      <c r="G109" s="1"/>
    </row>
    <row r="110" ht="15.75" customHeight="1">
      <c r="A110" s="68"/>
      <c r="B110" s="69"/>
      <c r="C110" s="69"/>
      <c r="D110" s="69"/>
      <c r="E110" s="69"/>
      <c r="F110" s="1"/>
      <c r="G110" s="1"/>
    </row>
    <row r="111" ht="15.75" customHeight="1">
      <c r="A111" s="68"/>
      <c r="B111" s="69"/>
      <c r="C111" s="69"/>
      <c r="D111" s="69"/>
      <c r="E111" s="69"/>
      <c r="F111" s="1"/>
      <c r="G111" s="1"/>
    </row>
    <row r="112" ht="15.75" customHeight="1">
      <c r="A112" s="68"/>
      <c r="B112" s="69"/>
      <c r="C112" s="69"/>
      <c r="D112" s="69"/>
      <c r="E112" s="69"/>
      <c r="F112" s="1"/>
      <c r="G112" s="1"/>
    </row>
    <row r="113" ht="15.75" customHeight="1">
      <c r="A113" s="68"/>
      <c r="B113" s="69"/>
      <c r="C113" s="69"/>
      <c r="D113" s="69"/>
      <c r="E113" s="69"/>
      <c r="F113" s="1"/>
      <c r="G113" s="1"/>
    </row>
    <row r="114" ht="15.75" customHeight="1">
      <c r="A114" s="68"/>
      <c r="B114" s="69"/>
      <c r="C114" s="69"/>
      <c r="D114" s="69"/>
      <c r="E114" s="69"/>
      <c r="F114" s="1"/>
      <c r="G114" s="1"/>
    </row>
    <row r="115" ht="15.75" customHeight="1">
      <c r="A115" s="68"/>
      <c r="B115" s="69"/>
      <c r="C115" s="69"/>
      <c r="D115" s="69"/>
      <c r="E115" s="69"/>
      <c r="F115" s="1"/>
      <c r="G115" s="1"/>
    </row>
    <row r="116" ht="15.75" customHeight="1">
      <c r="A116" s="68"/>
      <c r="B116" s="69"/>
      <c r="C116" s="69"/>
      <c r="D116" s="69"/>
      <c r="E116" s="69"/>
      <c r="F116" s="1"/>
      <c r="G116" s="1"/>
    </row>
    <row r="117" ht="15.75" customHeight="1">
      <c r="A117" s="68"/>
      <c r="B117" s="69"/>
      <c r="C117" s="69"/>
      <c r="D117" s="69"/>
      <c r="E117" s="69"/>
      <c r="F117" s="1"/>
      <c r="G117" s="1"/>
    </row>
    <row r="118" ht="15.75" customHeight="1">
      <c r="A118" s="68"/>
      <c r="B118" s="69"/>
      <c r="C118" s="69"/>
      <c r="D118" s="69"/>
      <c r="E118" s="69"/>
      <c r="F118" s="1"/>
      <c r="G118" s="1"/>
    </row>
    <row r="119" ht="15.75" customHeight="1">
      <c r="A119" s="68"/>
      <c r="B119" s="69"/>
      <c r="C119" s="69"/>
      <c r="D119" s="69"/>
      <c r="E119" s="69"/>
      <c r="F119" s="1"/>
      <c r="G119" s="1"/>
    </row>
    <row r="120" ht="15.75" customHeight="1">
      <c r="A120" s="68"/>
      <c r="B120" s="69"/>
      <c r="C120" s="69"/>
      <c r="D120" s="69"/>
      <c r="E120" s="69"/>
      <c r="F120" s="1"/>
      <c r="G120" s="1"/>
    </row>
    <row r="121" ht="15.75" customHeight="1">
      <c r="A121" s="68"/>
      <c r="B121" s="69"/>
      <c r="C121" s="69"/>
      <c r="D121" s="69"/>
      <c r="E121" s="69"/>
      <c r="F121" s="1"/>
      <c r="G121" s="1"/>
    </row>
    <row r="122" ht="15.75" customHeight="1">
      <c r="A122" s="68"/>
      <c r="B122" s="69"/>
      <c r="C122" s="69"/>
      <c r="D122" s="69"/>
      <c r="E122" s="69"/>
      <c r="F122" s="1"/>
      <c r="G122" s="1"/>
    </row>
    <row r="123" ht="15.75" customHeight="1">
      <c r="A123" s="68"/>
      <c r="B123" s="69"/>
      <c r="C123" s="69"/>
      <c r="D123" s="69"/>
      <c r="E123" s="69"/>
      <c r="F123" s="1"/>
      <c r="G123" s="1"/>
    </row>
    <row r="124" ht="15.75" customHeight="1">
      <c r="A124" s="68"/>
      <c r="B124" s="69"/>
      <c r="C124" s="69"/>
      <c r="D124" s="69"/>
      <c r="E124" s="69"/>
      <c r="F124" s="1"/>
      <c r="G124" s="1"/>
    </row>
    <row r="125" ht="15.75" customHeight="1">
      <c r="A125" s="68"/>
      <c r="B125" s="69"/>
      <c r="C125" s="69"/>
      <c r="D125" s="69"/>
      <c r="E125" s="69"/>
      <c r="F125" s="1"/>
      <c r="G125" s="1"/>
    </row>
    <row r="126" ht="15.75" customHeight="1">
      <c r="A126" s="68"/>
      <c r="B126" s="69"/>
      <c r="C126" s="69"/>
      <c r="D126" s="69"/>
      <c r="E126" s="69"/>
      <c r="F126" s="1"/>
      <c r="G126" s="1"/>
    </row>
    <row r="127" ht="15.75" customHeight="1">
      <c r="A127" s="68"/>
      <c r="B127" s="69"/>
      <c r="C127" s="69"/>
      <c r="D127" s="69"/>
      <c r="E127" s="69"/>
      <c r="F127" s="1"/>
      <c r="G127" s="1"/>
    </row>
    <row r="128" ht="15.75" customHeight="1">
      <c r="A128" s="68"/>
      <c r="B128" s="69"/>
      <c r="C128" s="69"/>
      <c r="D128" s="69"/>
      <c r="E128" s="69"/>
      <c r="F128" s="1"/>
      <c r="G128" s="1"/>
    </row>
    <row r="129" ht="15.75" customHeight="1">
      <c r="A129" s="68"/>
      <c r="B129" s="69"/>
      <c r="C129" s="69"/>
      <c r="D129" s="69"/>
      <c r="E129" s="69"/>
      <c r="F129" s="1"/>
      <c r="G129" s="1"/>
    </row>
    <row r="130" ht="15.75" customHeight="1">
      <c r="A130" s="68"/>
      <c r="B130" s="69"/>
      <c r="C130" s="69"/>
      <c r="D130" s="69"/>
      <c r="E130" s="69"/>
      <c r="F130" s="1"/>
      <c r="G130" s="1"/>
    </row>
    <row r="131" ht="15.75" customHeight="1">
      <c r="A131" s="68"/>
      <c r="B131" s="69"/>
      <c r="C131" s="69"/>
      <c r="D131" s="69"/>
      <c r="E131" s="69"/>
      <c r="F131" s="1"/>
      <c r="G131" s="1"/>
    </row>
    <row r="132" ht="15.75" customHeight="1">
      <c r="A132" s="68"/>
      <c r="B132" s="69"/>
      <c r="C132" s="69"/>
      <c r="D132" s="69"/>
      <c r="E132" s="69"/>
      <c r="F132" s="1"/>
      <c r="G132" s="1"/>
    </row>
    <row r="133" ht="15.75" customHeight="1">
      <c r="A133" s="68"/>
      <c r="B133" s="69"/>
      <c r="C133" s="69"/>
      <c r="D133" s="69"/>
      <c r="E133" s="69"/>
      <c r="F133" s="1"/>
      <c r="G133" s="1"/>
    </row>
    <row r="134" ht="15.75" customHeight="1">
      <c r="A134" s="68"/>
      <c r="B134" s="69"/>
      <c r="C134" s="69"/>
      <c r="D134" s="69"/>
      <c r="E134" s="69"/>
      <c r="F134" s="1"/>
      <c r="G134" s="1"/>
    </row>
    <row r="135" ht="15.75" customHeight="1">
      <c r="A135" s="68"/>
      <c r="B135" s="69"/>
      <c r="C135" s="69"/>
      <c r="D135" s="69"/>
      <c r="E135" s="69"/>
      <c r="F135" s="1"/>
      <c r="G135" s="1"/>
    </row>
    <row r="136" ht="15.75" customHeight="1">
      <c r="A136" s="68"/>
      <c r="B136" s="69"/>
      <c r="C136" s="69"/>
      <c r="D136" s="69"/>
      <c r="E136" s="69"/>
      <c r="F136" s="1"/>
      <c r="G136" s="1"/>
    </row>
    <row r="137" ht="15.75" customHeight="1">
      <c r="A137" s="68"/>
      <c r="B137" s="69"/>
      <c r="C137" s="69"/>
      <c r="D137" s="69"/>
      <c r="E137" s="69"/>
      <c r="F137" s="1"/>
      <c r="G137" s="1"/>
    </row>
    <row r="138" ht="15.75" customHeight="1">
      <c r="A138" s="68"/>
      <c r="B138" s="69"/>
      <c r="C138" s="69"/>
      <c r="D138" s="69"/>
      <c r="E138" s="69"/>
      <c r="F138" s="1"/>
      <c r="G138" s="1"/>
    </row>
    <row r="139" ht="15.75" customHeight="1">
      <c r="A139" s="68"/>
      <c r="B139" s="69"/>
      <c r="C139" s="69"/>
      <c r="D139" s="69"/>
      <c r="E139" s="69"/>
      <c r="F139" s="1"/>
      <c r="G139" s="1"/>
    </row>
    <row r="140" ht="15.75" customHeight="1">
      <c r="A140" s="68"/>
      <c r="B140" s="69"/>
      <c r="C140" s="69"/>
      <c r="D140" s="69"/>
      <c r="E140" s="69"/>
      <c r="F140" s="1"/>
      <c r="G140" s="1"/>
    </row>
    <row r="141" ht="15.75" customHeight="1">
      <c r="A141" s="68"/>
      <c r="B141" s="69"/>
      <c r="C141" s="69"/>
      <c r="D141" s="69"/>
      <c r="E141" s="69"/>
      <c r="F141" s="1"/>
      <c r="G141" s="1"/>
    </row>
    <row r="142" ht="15.75" customHeight="1">
      <c r="A142" s="68"/>
      <c r="B142" s="69"/>
      <c r="C142" s="69"/>
      <c r="D142" s="69"/>
      <c r="E142" s="69"/>
      <c r="F142" s="1"/>
      <c r="G142" s="1"/>
    </row>
    <row r="143" ht="15.75" customHeight="1">
      <c r="A143" s="68"/>
      <c r="B143" s="69"/>
      <c r="C143" s="69"/>
      <c r="D143" s="69"/>
      <c r="E143" s="69"/>
      <c r="F143" s="1"/>
      <c r="G143" s="1"/>
    </row>
    <row r="144" ht="15.75" customHeight="1">
      <c r="A144" s="68"/>
      <c r="B144" s="69"/>
      <c r="C144" s="69"/>
      <c r="D144" s="69"/>
      <c r="E144" s="69"/>
      <c r="F144" s="1"/>
      <c r="G144" s="1"/>
    </row>
    <row r="145" ht="15.75" customHeight="1">
      <c r="A145" s="68"/>
      <c r="B145" s="69"/>
      <c r="C145" s="69"/>
      <c r="D145" s="69"/>
      <c r="E145" s="69"/>
      <c r="F145" s="1"/>
      <c r="G145" s="1"/>
    </row>
    <row r="146" ht="15.75" customHeight="1">
      <c r="A146" s="68"/>
      <c r="B146" s="69"/>
      <c r="C146" s="69"/>
      <c r="D146" s="69"/>
      <c r="E146" s="69"/>
      <c r="F146" s="1"/>
      <c r="G146" s="1"/>
    </row>
    <row r="147" ht="15.75" customHeight="1">
      <c r="A147" s="68"/>
      <c r="B147" s="69"/>
      <c r="C147" s="69"/>
      <c r="D147" s="69"/>
      <c r="E147" s="69"/>
      <c r="F147" s="1"/>
      <c r="G147" s="1"/>
    </row>
    <row r="148" ht="15.75" customHeight="1">
      <c r="A148" s="68"/>
      <c r="B148" s="69"/>
      <c r="C148" s="69"/>
      <c r="D148" s="69"/>
      <c r="E148" s="69"/>
      <c r="F148" s="1"/>
      <c r="G148" s="1"/>
    </row>
    <row r="149" ht="15.75" customHeight="1">
      <c r="A149" s="68"/>
      <c r="B149" s="69"/>
      <c r="C149" s="69"/>
      <c r="D149" s="69"/>
      <c r="E149" s="69"/>
      <c r="F149" s="1"/>
      <c r="G149" s="1"/>
    </row>
    <row r="150" ht="15.75" customHeight="1">
      <c r="A150" s="68"/>
      <c r="B150" s="69"/>
      <c r="C150" s="69"/>
      <c r="D150" s="69"/>
      <c r="E150" s="69"/>
      <c r="F150" s="1"/>
      <c r="G150" s="1"/>
    </row>
    <row r="151" ht="15.75" customHeight="1">
      <c r="A151" s="68"/>
      <c r="B151" s="69"/>
      <c r="C151" s="69"/>
      <c r="D151" s="69"/>
      <c r="E151" s="69"/>
      <c r="F151" s="1"/>
      <c r="G151" s="1"/>
    </row>
    <row r="152" ht="15.75" customHeight="1">
      <c r="A152" s="68"/>
      <c r="B152" s="69"/>
      <c r="C152" s="69"/>
      <c r="D152" s="69"/>
      <c r="E152" s="69"/>
      <c r="F152" s="1"/>
      <c r="G152" s="1"/>
    </row>
    <row r="153" ht="15.75" customHeight="1">
      <c r="A153" s="68"/>
      <c r="B153" s="69"/>
      <c r="C153" s="69"/>
      <c r="D153" s="69"/>
      <c r="E153" s="69"/>
      <c r="F153" s="1"/>
      <c r="G153" s="1"/>
    </row>
    <row r="154" ht="15.75" customHeight="1">
      <c r="A154" s="68"/>
      <c r="B154" s="69"/>
      <c r="C154" s="69"/>
      <c r="D154" s="69"/>
      <c r="E154" s="69"/>
      <c r="F154" s="1"/>
      <c r="G154" s="1"/>
    </row>
    <row r="155" ht="15.75" customHeight="1">
      <c r="A155" s="68"/>
      <c r="B155" s="69"/>
      <c r="C155" s="69"/>
      <c r="D155" s="69"/>
      <c r="E155" s="69"/>
      <c r="F155" s="1"/>
      <c r="G155" s="1"/>
    </row>
    <row r="156" ht="15.75" customHeight="1">
      <c r="A156" s="68"/>
      <c r="B156" s="69"/>
      <c r="C156" s="69"/>
      <c r="D156" s="69"/>
      <c r="E156" s="69"/>
      <c r="F156" s="1"/>
      <c r="G156" s="1"/>
    </row>
    <row r="157" ht="15.75" customHeight="1">
      <c r="A157" s="68"/>
      <c r="B157" s="69"/>
      <c r="C157" s="69"/>
      <c r="D157" s="69"/>
      <c r="E157" s="69"/>
      <c r="F157" s="1"/>
      <c r="G157" s="1"/>
    </row>
    <row r="158" ht="15.75" customHeight="1">
      <c r="A158" s="68"/>
      <c r="B158" s="69"/>
      <c r="C158" s="69"/>
      <c r="D158" s="69"/>
      <c r="E158" s="69"/>
      <c r="F158" s="1"/>
      <c r="G158" s="1"/>
    </row>
    <row r="159" ht="15.75" customHeight="1">
      <c r="A159" s="68"/>
      <c r="B159" s="69"/>
      <c r="C159" s="69"/>
      <c r="D159" s="69"/>
      <c r="E159" s="69"/>
      <c r="F159" s="1"/>
      <c r="G159" s="1"/>
    </row>
    <row r="160" ht="15.75" customHeight="1">
      <c r="A160" s="68"/>
      <c r="B160" s="69"/>
      <c r="C160" s="69"/>
      <c r="D160" s="69"/>
      <c r="E160" s="69"/>
      <c r="F160" s="1"/>
      <c r="G160" s="1"/>
    </row>
    <row r="161" ht="15.75" customHeight="1">
      <c r="A161" s="68"/>
      <c r="B161" s="69"/>
      <c r="C161" s="69"/>
      <c r="D161" s="69"/>
      <c r="E161" s="69"/>
      <c r="F161" s="1"/>
      <c r="G161" s="1"/>
    </row>
    <row r="162" ht="15.75" customHeight="1">
      <c r="A162" s="68"/>
      <c r="B162" s="69"/>
      <c r="C162" s="69"/>
      <c r="D162" s="69"/>
      <c r="E162" s="69"/>
      <c r="F162" s="1"/>
      <c r="G162" s="1"/>
    </row>
    <row r="163" ht="15.75" customHeight="1">
      <c r="A163" s="68"/>
      <c r="B163" s="69"/>
      <c r="C163" s="69"/>
      <c r="D163" s="69"/>
      <c r="E163" s="69"/>
      <c r="F163" s="1"/>
      <c r="G163" s="1"/>
    </row>
    <row r="164" ht="15.75" customHeight="1">
      <c r="A164" s="68"/>
      <c r="B164" s="69"/>
      <c r="C164" s="69"/>
      <c r="D164" s="69"/>
      <c r="E164" s="69"/>
      <c r="F164" s="1"/>
      <c r="G164" s="1"/>
    </row>
    <row r="165" ht="15.75" customHeight="1">
      <c r="A165" s="68"/>
      <c r="B165" s="69"/>
      <c r="C165" s="69"/>
      <c r="D165" s="69"/>
      <c r="E165" s="69"/>
      <c r="F165" s="1"/>
      <c r="G165" s="1"/>
    </row>
    <row r="166" ht="15.75" customHeight="1">
      <c r="A166" s="68"/>
      <c r="B166" s="69"/>
      <c r="C166" s="69"/>
      <c r="D166" s="69"/>
      <c r="E166" s="69"/>
      <c r="F166" s="1"/>
      <c r="G166" s="1"/>
    </row>
    <row r="167" ht="15.75" customHeight="1">
      <c r="A167" s="68"/>
      <c r="B167" s="69"/>
      <c r="C167" s="69"/>
      <c r="D167" s="69"/>
      <c r="E167" s="69"/>
      <c r="F167" s="1"/>
      <c r="G167" s="1"/>
    </row>
    <row r="168" ht="15.75" customHeight="1">
      <c r="A168" s="68"/>
      <c r="B168" s="69"/>
      <c r="C168" s="69"/>
      <c r="D168" s="69"/>
      <c r="E168" s="69"/>
      <c r="F168" s="1"/>
      <c r="G168" s="1"/>
    </row>
    <row r="169" ht="15.75" customHeight="1">
      <c r="A169" s="68"/>
      <c r="B169" s="69"/>
      <c r="C169" s="69"/>
      <c r="D169" s="69"/>
      <c r="E169" s="69"/>
      <c r="F169" s="1"/>
      <c r="G169" s="1"/>
    </row>
    <row r="170" ht="15.75" customHeight="1">
      <c r="A170" s="68"/>
      <c r="B170" s="69"/>
      <c r="C170" s="69"/>
      <c r="D170" s="69"/>
      <c r="E170" s="69"/>
      <c r="F170" s="1"/>
      <c r="G170" s="1"/>
    </row>
    <row r="171" ht="15.75" customHeight="1">
      <c r="A171" s="68"/>
      <c r="B171" s="69"/>
      <c r="C171" s="69"/>
      <c r="D171" s="69"/>
      <c r="E171" s="69"/>
      <c r="F171" s="1"/>
      <c r="G171" s="1"/>
    </row>
    <row r="172" ht="15.75" customHeight="1">
      <c r="A172" s="68"/>
      <c r="B172" s="69"/>
      <c r="C172" s="69"/>
      <c r="D172" s="69"/>
      <c r="E172" s="69"/>
      <c r="F172" s="1"/>
      <c r="G172" s="1"/>
    </row>
    <row r="173" ht="15.75" customHeight="1">
      <c r="A173" s="68"/>
      <c r="B173" s="69"/>
      <c r="C173" s="69"/>
      <c r="D173" s="69"/>
      <c r="E173" s="69"/>
      <c r="F173" s="1"/>
      <c r="G173" s="1"/>
    </row>
    <row r="174" ht="15.75" customHeight="1">
      <c r="A174" s="68"/>
      <c r="B174" s="69"/>
      <c r="C174" s="69"/>
      <c r="D174" s="69"/>
      <c r="E174" s="69"/>
      <c r="F174" s="1"/>
      <c r="G174" s="1"/>
    </row>
    <row r="175" ht="15.75" customHeight="1">
      <c r="A175" s="68"/>
      <c r="B175" s="69"/>
      <c r="C175" s="69"/>
      <c r="D175" s="69"/>
      <c r="E175" s="69"/>
      <c r="F175" s="1"/>
      <c r="G175" s="1"/>
    </row>
    <row r="176" ht="15.75" customHeight="1">
      <c r="A176" s="68"/>
      <c r="B176" s="69"/>
      <c r="C176" s="69"/>
      <c r="D176" s="69"/>
      <c r="E176" s="69"/>
      <c r="F176" s="1"/>
      <c r="G176" s="1"/>
    </row>
    <row r="177" ht="15.75" customHeight="1">
      <c r="A177" s="68"/>
      <c r="B177" s="69"/>
      <c r="C177" s="69"/>
      <c r="D177" s="69"/>
      <c r="E177" s="69"/>
      <c r="F177" s="1"/>
      <c r="G177" s="1"/>
    </row>
    <row r="178" ht="15.75" customHeight="1">
      <c r="A178" s="68"/>
      <c r="B178" s="69"/>
      <c r="C178" s="69"/>
      <c r="D178" s="69"/>
      <c r="E178" s="69"/>
      <c r="F178" s="1"/>
      <c r="G178" s="1"/>
    </row>
    <row r="179" ht="15.75" customHeight="1">
      <c r="A179" s="68"/>
      <c r="B179" s="69"/>
      <c r="C179" s="69"/>
      <c r="D179" s="69"/>
      <c r="E179" s="69"/>
      <c r="F179" s="1"/>
      <c r="G179" s="1"/>
    </row>
    <row r="180" ht="15.75" customHeight="1">
      <c r="A180" s="68"/>
      <c r="B180" s="69"/>
      <c r="C180" s="69"/>
      <c r="D180" s="69"/>
      <c r="E180" s="69"/>
      <c r="F180" s="1"/>
      <c r="G180" s="1"/>
    </row>
    <row r="181" ht="15.75" customHeight="1">
      <c r="A181" s="68"/>
      <c r="B181" s="69"/>
      <c r="C181" s="69"/>
      <c r="D181" s="69"/>
      <c r="E181" s="69"/>
      <c r="F181" s="1"/>
      <c r="G181" s="1"/>
    </row>
    <row r="182" ht="15.75" customHeight="1">
      <c r="A182" s="68"/>
      <c r="B182" s="69"/>
      <c r="C182" s="69"/>
      <c r="D182" s="69"/>
      <c r="E182" s="69"/>
      <c r="F182" s="1"/>
      <c r="G182" s="1"/>
    </row>
    <row r="183" ht="15.75" customHeight="1">
      <c r="A183" s="68"/>
      <c r="B183" s="69"/>
      <c r="C183" s="69"/>
      <c r="D183" s="69"/>
      <c r="E183" s="69"/>
      <c r="F183" s="1"/>
      <c r="G183" s="1"/>
    </row>
    <row r="184" ht="15.75" customHeight="1">
      <c r="A184" s="68"/>
      <c r="B184" s="69"/>
      <c r="C184" s="69"/>
      <c r="D184" s="69"/>
      <c r="E184" s="69"/>
      <c r="F184" s="1"/>
      <c r="G184" s="1"/>
    </row>
    <row r="185" ht="15.75" customHeight="1">
      <c r="A185" s="68"/>
      <c r="B185" s="69"/>
      <c r="C185" s="69"/>
      <c r="D185" s="69"/>
      <c r="E185" s="69"/>
      <c r="F185" s="1"/>
      <c r="G185" s="1"/>
    </row>
    <row r="186" ht="15.75" customHeight="1">
      <c r="A186" s="68"/>
      <c r="B186" s="69"/>
      <c r="C186" s="69"/>
      <c r="D186" s="69"/>
      <c r="E186" s="69"/>
      <c r="F186" s="1"/>
      <c r="G186" s="1"/>
    </row>
    <row r="187" ht="15.75" customHeight="1">
      <c r="A187" s="68"/>
      <c r="B187" s="69"/>
      <c r="C187" s="69"/>
      <c r="D187" s="69"/>
      <c r="E187" s="69"/>
      <c r="F187" s="1"/>
      <c r="G187" s="1"/>
    </row>
    <row r="188" ht="15.75" customHeight="1">
      <c r="A188" s="68"/>
      <c r="B188" s="69"/>
      <c r="C188" s="69"/>
      <c r="D188" s="69"/>
      <c r="E188" s="69"/>
      <c r="F188" s="1"/>
      <c r="G188" s="1"/>
    </row>
    <row r="189" ht="15.75" customHeight="1">
      <c r="A189" s="68"/>
      <c r="B189" s="69"/>
      <c r="C189" s="69"/>
      <c r="D189" s="69"/>
      <c r="E189" s="69"/>
      <c r="F189" s="1"/>
      <c r="G189" s="1"/>
    </row>
    <row r="190" ht="15.75" customHeight="1">
      <c r="A190" s="68"/>
      <c r="B190" s="69"/>
      <c r="C190" s="69"/>
      <c r="D190" s="69"/>
      <c r="E190" s="69"/>
      <c r="F190" s="1"/>
      <c r="G190" s="1"/>
    </row>
    <row r="191" ht="15.75" customHeight="1">
      <c r="A191" s="68"/>
      <c r="B191" s="69"/>
      <c r="C191" s="69"/>
      <c r="D191" s="69"/>
      <c r="E191" s="69"/>
      <c r="F191" s="1"/>
      <c r="G191" s="1"/>
    </row>
    <row r="192" ht="15.75" customHeight="1">
      <c r="A192" s="68"/>
      <c r="B192" s="69"/>
      <c r="C192" s="69"/>
      <c r="D192" s="69"/>
      <c r="E192" s="69"/>
      <c r="F192" s="1"/>
      <c r="G192" s="1"/>
    </row>
    <row r="193" ht="15.75" customHeight="1">
      <c r="A193" s="68"/>
      <c r="B193" s="69"/>
      <c r="C193" s="69"/>
      <c r="D193" s="69"/>
      <c r="E193" s="69"/>
      <c r="F193" s="1"/>
      <c r="G193" s="1"/>
    </row>
    <row r="194" ht="15.75" customHeight="1">
      <c r="A194" s="68"/>
      <c r="B194" s="69"/>
      <c r="C194" s="69"/>
      <c r="D194" s="69"/>
      <c r="E194" s="69"/>
      <c r="F194" s="1"/>
      <c r="G194" s="1"/>
    </row>
    <row r="195" ht="15.75" customHeight="1">
      <c r="A195" s="68"/>
      <c r="B195" s="69"/>
      <c r="C195" s="69"/>
      <c r="D195" s="69"/>
      <c r="E195" s="69"/>
      <c r="F195" s="1"/>
      <c r="G195" s="1"/>
    </row>
    <row r="196" ht="15.75" customHeight="1">
      <c r="A196" s="68"/>
      <c r="B196" s="69"/>
      <c r="C196" s="69"/>
      <c r="D196" s="69"/>
      <c r="E196" s="69"/>
      <c r="F196" s="1"/>
      <c r="G196" s="1"/>
    </row>
    <row r="197" ht="15.75" customHeight="1">
      <c r="A197" s="68"/>
      <c r="B197" s="69"/>
      <c r="C197" s="69"/>
      <c r="D197" s="69"/>
      <c r="E197" s="69"/>
      <c r="F197" s="1"/>
      <c r="G197" s="1"/>
    </row>
    <row r="198" ht="15.75" customHeight="1">
      <c r="A198" s="68"/>
      <c r="B198" s="69"/>
      <c r="C198" s="69"/>
      <c r="D198" s="69"/>
      <c r="E198" s="69"/>
      <c r="F198" s="1"/>
      <c r="G198" s="1"/>
    </row>
    <row r="199" ht="15.75" customHeight="1">
      <c r="A199" s="68"/>
      <c r="B199" s="69"/>
      <c r="C199" s="69"/>
      <c r="D199" s="69"/>
      <c r="E199" s="69"/>
      <c r="F199" s="1"/>
      <c r="G199" s="1"/>
    </row>
    <row r="200" ht="15.75" customHeight="1">
      <c r="A200" s="68"/>
      <c r="B200" s="69"/>
      <c r="C200" s="69"/>
      <c r="D200" s="69"/>
      <c r="E200" s="69"/>
      <c r="F200" s="1"/>
      <c r="G200" s="1"/>
    </row>
    <row r="201" ht="15.75" customHeight="1">
      <c r="A201" s="68"/>
      <c r="B201" s="69"/>
      <c r="C201" s="69"/>
      <c r="D201" s="69"/>
      <c r="E201" s="69"/>
      <c r="F201" s="1"/>
      <c r="G201" s="1"/>
    </row>
    <row r="202" ht="15.75" customHeight="1">
      <c r="A202" s="68"/>
      <c r="B202" s="69"/>
      <c r="C202" s="69"/>
      <c r="D202" s="69"/>
      <c r="E202" s="69"/>
      <c r="F202" s="1"/>
      <c r="G202" s="1"/>
    </row>
    <row r="203" ht="15.75" customHeight="1">
      <c r="A203" s="68"/>
      <c r="B203" s="69"/>
      <c r="C203" s="69"/>
      <c r="D203" s="69"/>
      <c r="E203" s="69"/>
      <c r="F203" s="1"/>
      <c r="G203" s="1"/>
    </row>
    <row r="204" ht="15.75" customHeight="1">
      <c r="A204" s="68"/>
      <c r="B204" s="69"/>
      <c r="C204" s="69"/>
      <c r="D204" s="69"/>
      <c r="E204" s="69"/>
      <c r="F204" s="1"/>
      <c r="G204" s="1"/>
    </row>
    <row r="205" ht="15.75" customHeight="1">
      <c r="A205" s="68"/>
      <c r="B205" s="69"/>
      <c r="C205" s="69"/>
      <c r="D205" s="69"/>
      <c r="E205" s="69"/>
      <c r="F205" s="1"/>
      <c r="G205" s="1"/>
    </row>
    <row r="206" ht="15.75" customHeight="1">
      <c r="A206" s="68"/>
      <c r="B206" s="69"/>
      <c r="C206" s="69"/>
      <c r="D206" s="69"/>
      <c r="E206" s="69"/>
      <c r="F206" s="1"/>
      <c r="G206" s="1"/>
    </row>
    <row r="207" ht="15.75" customHeight="1">
      <c r="A207" s="68"/>
      <c r="B207" s="69"/>
      <c r="C207" s="69"/>
      <c r="D207" s="69"/>
      <c r="E207" s="69"/>
      <c r="F207" s="1"/>
      <c r="G207" s="1"/>
    </row>
    <row r="208" ht="15.75" customHeight="1">
      <c r="A208" s="68"/>
      <c r="B208" s="69"/>
      <c r="C208" s="69"/>
      <c r="D208" s="69"/>
      <c r="E208" s="69"/>
      <c r="F208" s="1"/>
      <c r="G208" s="1"/>
    </row>
    <row r="209" ht="15.75" customHeight="1">
      <c r="A209" s="68"/>
      <c r="B209" s="69"/>
      <c r="C209" s="69"/>
      <c r="D209" s="69"/>
      <c r="E209" s="69"/>
      <c r="F209" s="1"/>
      <c r="G209" s="1"/>
    </row>
    <row r="210" ht="15.75" customHeight="1">
      <c r="A210" s="68"/>
      <c r="B210" s="69"/>
      <c r="C210" s="69"/>
      <c r="D210" s="69"/>
      <c r="E210" s="69"/>
      <c r="F210" s="1"/>
      <c r="G210" s="1"/>
    </row>
    <row r="211" ht="15.75" customHeight="1">
      <c r="A211" s="68"/>
      <c r="B211" s="69"/>
      <c r="C211" s="69"/>
      <c r="D211" s="69"/>
      <c r="E211" s="69"/>
      <c r="F211" s="1"/>
      <c r="G211" s="1"/>
    </row>
    <row r="212" ht="15.75" customHeight="1">
      <c r="A212" s="68"/>
      <c r="B212" s="69"/>
      <c r="C212" s="69"/>
      <c r="D212" s="69"/>
      <c r="E212" s="69"/>
      <c r="F212" s="1"/>
      <c r="G212" s="1"/>
    </row>
    <row r="213" ht="15.75" customHeight="1">
      <c r="A213" s="68"/>
      <c r="B213" s="69"/>
      <c r="C213" s="69"/>
      <c r="D213" s="69"/>
      <c r="E213" s="69"/>
      <c r="F213" s="1"/>
      <c r="G213" s="1"/>
    </row>
    <row r="214" ht="15.75" customHeight="1">
      <c r="A214" s="68"/>
      <c r="B214" s="69"/>
      <c r="C214" s="69"/>
      <c r="D214" s="69"/>
      <c r="E214" s="69"/>
      <c r="F214" s="1"/>
      <c r="G214" s="1"/>
    </row>
    <row r="215" ht="15.75" customHeight="1">
      <c r="A215" s="68"/>
      <c r="B215" s="69"/>
      <c r="C215" s="69"/>
      <c r="D215" s="69"/>
      <c r="E215" s="69"/>
      <c r="F215" s="1"/>
      <c r="G215" s="1"/>
    </row>
    <row r="216" ht="15.75" customHeight="1">
      <c r="A216" s="68"/>
      <c r="B216" s="69"/>
      <c r="C216" s="69"/>
      <c r="D216" s="69"/>
      <c r="E216" s="69"/>
      <c r="F216" s="1"/>
      <c r="G216" s="1"/>
    </row>
    <row r="217" ht="15.75" customHeight="1">
      <c r="A217" s="68"/>
      <c r="B217" s="69"/>
      <c r="C217" s="69"/>
      <c r="D217" s="69"/>
      <c r="E217" s="69"/>
      <c r="F217" s="1"/>
      <c r="G217" s="1"/>
    </row>
    <row r="218" ht="15.75" customHeight="1">
      <c r="A218" s="68"/>
      <c r="B218" s="69"/>
      <c r="C218" s="69"/>
      <c r="D218" s="69"/>
      <c r="E218" s="69"/>
      <c r="F218" s="1"/>
      <c r="G218" s="1"/>
    </row>
    <row r="219" ht="15.75" customHeight="1">
      <c r="A219" s="68"/>
      <c r="B219" s="69"/>
      <c r="C219" s="69"/>
      <c r="D219" s="69"/>
      <c r="E219" s="69"/>
      <c r="F219" s="1"/>
      <c r="G219" s="1"/>
    </row>
    <row r="220" ht="15.75" customHeight="1">
      <c r="A220" s="68"/>
      <c r="B220" s="69"/>
      <c r="C220" s="69"/>
      <c r="D220" s="69"/>
      <c r="E220" s="69"/>
      <c r="F220" s="1"/>
      <c r="G220" s="1"/>
    </row>
    <row r="221" ht="15.75" customHeight="1">
      <c r="A221" s="68"/>
      <c r="B221" s="69"/>
      <c r="C221" s="69"/>
      <c r="D221" s="69"/>
      <c r="E221" s="69"/>
      <c r="F221" s="1"/>
      <c r="G221" s="1"/>
    </row>
    <row r="222" ht="15.75" customHeight="1">
      <c r="A222" s="68"/>
      <c r="B222" s="69"/>
      <c r="C222" s="69"/>
      <c r="D222" s="69"/>
      <c r="E222" s="69"/>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16.43"/>
  </cols>
  <sheetData>
    <row r="1">
      <c r="A1" s="68"/>
      <c r="B1" s="69"/>
      <c r="C1" s="69"/>
      <c r="D1" s="69"/>
      <c r="E1" s="69"/>
      <c r="F1" s="69"/>
    </row>
    <row r="2" ht="28.5" customHeight="1">
      <c r="A2" s="230" t="s">
        <v>7452</v>
      </c>
      <c r="B2" s="71"/>
      <c r="C2" s="71"/>
      <c r="D2" s="71"/>
      <c r="E2" s="71"/>
      <c r="F2" s="72"/>
    </row>
    <row r="3">
      <c r="A3" s="240"/>
      <c r="B3" s="240"/>
      <c r="C3" s="240"/>
      <c r="D3" s="240"/>
      <c r="E3" s="240"/>
      <c r="F3" s="780"/>
    </row>
    <row r="4" ht="30.75" customHeight="1">
      <c r="A4" s="75" t="s">
        <v>7453</v>
      </c>
      <c r="B4" s="71"/>
      <c r="C4" s="71"/>
      <c r="D4" s="71"/>
      <c r="E4" s="71"/>
      <c r="F4" s="72"/>
    </row>
    <row r="5" ht="18.0" customHeight="1">
      <c r="A5" s="75" t="s">
        <v>7454</v>
      </c>
      <c r="B5" s="71"/>
      <c r="C5" s="71"/>
      <c r="D5" s="71"/>
      <c r="E5" s="71"/>
      <c r="F5" s="72"/>
    </row>
    <row r="6" ht="17.25" customHeight="1">
      <c r="A6" s="241" t="s">
        <v>7455</v>
      </c>
      <c r="B6" s="71"/>
      <c r="C6" s="71"/>
      <c r="D6" s="71"/>
      <c r="E6" s="71"/>
      <c r="F6" s="72"/>
    </row>
    <row r="7" ht="16.5" customHeight="1">
      <c r="A7" s="241" t="s">
        <v>7456</v>
      </c>
      <c r="B7" s="71"/>
      <c r="C7" s="71"/>
      <c r="D7" s="71"/>
      <c r="E7" s="71"/>
      <c r="F7" s="72"/>
    </row>
    <row r="8" ht="26.25" customHeight="1">
      <c r="A8" s="241" t="s">
        <v>7457</v>
      </c>
      <c r="B8" s="71"/>
      <c r="C8" s="71"/>
      <c r="D8" s="71"/>
      <c r="E8" s="71"/>
      <c r="F8" s="72"/>
    </row>
    <row r="9" ht="39.75" customHeight="1">
      <c r="A9" s="424" t="s">
        <v>7458</v>
      </c>
      <c r="B9" s="71"/>
      <c r="C9" s="71"/>
      <c r="D9" s="71"/>
      <c r="E9" s="71"/>
      <c r="F9" s="72"/>
    </row>
    <row r="10">
      <c r="A10" s="79"/>
      <c r="B10" s="80"/>
      <c r="C10" s="80"/>
      <c r="D10" s="80"/>
      <c r="E10" s="80"/>
      <c r="F10" s="80"/>
    </row>
    <row r="11" ht="61.5" customHeight="1">
      <c r="A11" s="290" t="s">
        <v>7</v>
      </c>
      <c r="B11" s="83" t="s">
        <v>8</v>
      </c>
      <c r="C11" s="290" t="s">
        <v>7459</v>
      </c>
      <c r="D11" s="290" t="s">
        <v>7460</v>
      </c>
      <c r="E11" s="290" t="s">
        <v>222</v>
      </c>
      <c r="F11" s="290" t="s">
        <v>226</v>
      </c>
      <c r="G11" s="86" t="s">
        <v>227</v>
      </c>
    </row>
    <row r="12" ht="11.25" customHeight="1">
      <c r="A12" s="130" t="s">
        <v>56</v>
      </c>
      <c r="B12" s="97" t="s">
        <v>52</v>
      </c>
      <c r="C12" s="130" t="s">
        <v>7461</v>
      </c>
      <c r="D12" s="781"/>
      <c r="E12" s="187">
        <v>100.0</v>
      </c>
      <c r="F12" s="187">
        <v>100.0</v>
      </c>
      <c r="G12" s="103" t="s">
        <v>56</v>
      </c>
      <c r="H12" s="105"/>
      <c r="I12" s="105"/>
      <c r="J12" s="105"/>
      <c r="K12" s="105"/>
      <c r="L12" s="105"/>
      <c r="M12" s="105"/>
      <c r="N12" s="105"/>
      <c r="O12" s="105"/>
      <c r="P12" s="105"/>
      <c r="Q12" s="105"/>
      <c r="R12" s="105"/>
      <c r="S12" s="105"/>
      <c r="T12" s="105"/>
      <c r="U12" s="105"/>
      <c r="V12" s="105"/>
      <c r="W12" s="105"/>
      <c r="X12" s="105"/>
      <c r="Y12" s="105"/>
      <c r="Z12" s="105"/>
    </row>
    <row r="13" ht="11.25" customHeight="1">
      <c r="A13" s="130" t="s">
        <v>764</v>
      </c>
      <c r="B13" s="97" t="s">
        <v>52</v>
      </c>
      <c r="C13" s="130" t="s">
        <v>7462</v>
      </c>
      <c r="D13" s="781" t="s">
        <v>7463</v>
      </c>
      <c r="E13" s="187">
        <v>100.0</v>
      </c>
      <c r="F13" s="187">
        <v>100.0</v>
      </c>
      <c r="G13" s="103" t="s">
        <v>79</v>
      </c>
      <c r="H13" s="105"/>
      <c r="I13" s="105"/>
      <c r="J13" s="105"/>
      <c r="K13" s="105"/>
      <c r="L13" s="105"/>
      <c r="M13" s="105"/>
      <c r="N13" s="105"/>
      <c r="O13" s="105"/>
      <c r="P13" s="105"/>
      <c r="Q13" s="105"/>
      <c r="R13" s="105"/>
      <c r="S13" s="105"/>
      <c r="T13" s="105"/>
      <c r="U13" s="105"/>
      <c r="V13" s="105"/>
      <c r="W13" s="105"/>
      <c r="X13" s="105"/>
      <c r="Y13" s="105"/>
      <c r="Z13" s="105"/>
    </row>
    <row r="14" ht="11.25" customHeight="1">
      <c r="A14" s="130" t="s">
        <v>764</v>
      </c>
      <c r="B14" s="97" t="s">
        <v>52</v>
      </c>
      <c r="C14" s="130" t="s">
        <v>7464</v>
      </c>
      <c r="D14" s="781" t="s">
        <v>7465</v>
      </c>
      <c r="E14" s="187">
        <v>100.0</v>
      </c>
      <c r="F14" s="187">
        <v>100.0</v>
      </c>
      <c r="G14" s="103" t="s">
        <v>79</v>
      </c>
      <c r="H14" s="105"/>
      <c r="I14" s="105"/>
      <c r="J14" s="105"/>
      <c r="K14" s="105"/>
      <c r="L14" s="105"/>
      <c r="M14" s="105"/>
      <c r="N14" s="105"/>
      <c r="O14" s="105"/>
      <c r="P14" s="105"/>
      <c r="Q14" s="105"/>
      <c r="R14" s="105"/>
      <c r="S14" s="105"/>
      <c r="T14" s="105"/>
      <c r="U14" s="105"/>
      <c r="V14" s="105"/>
      <c r="W14" s="105"/>
      <c r="X14" s="105"/>
      <c r="Y14" s="105"/>
      <c r="Z14" s="105"/>
    </row>
    <row r="15" ht="11.25" customHeight="1">
      <c r="A15" s="130" t="s">
        <v>77</v>
      </c>
      <c r="B15" s="97" t="s">
        <v>52</v>
      </c>
      <c r="C15" s="130" t="s">
        <v>7466</v>
      </c>
      <c r="D15" s="782" t="s">
        <v>7467</v>
      </c>
      <c r="E15" s="187">
        <v>100.0</v>
      </c>
      <c r="F15" s="187">
        <v>100.0</v>
      </c>
      <c r="G15" s="103" t="s">
        <v>77</v>
      </c>
      <c r="H15" s="105"/>
      <c r="I15" s="105"/>
      <c r="J15" s="105"/>
      <c r="K15" s="105"/>
      <c r="L15" s="105"/>
      <c r="M15" s="105"/>
      <c r="N15" s="105"/>
      <c r="O15" s="105"/>
      <c r="P15" s="105"/>
      <c r="Q15" s="105"/>
      <c r="R15" s="105"/>
      <c r="S15" s="105"/>
      <c r="T15" s="105"/>
      <c r="U15" s="105"/>
      <c r="V15" s="105"/>
      <c r="W15" s="105"/>
      <c r="X15" s="105"/>
      <c r="Y15" s="105"/>
      <c r="Z15" s="105"/>
    </row>
    <row r="16" ht="11.25" customHeight="1">
      <c r="A16" s="130" t="s">
        <v>80</v>
      </c>
      <c r="B16" s="97" t="s">
        <v>81</v>
      </c>
      <c r="C16" s="130" t="s">
        <v>7468</v>
      </c>
      <c r="D16" s="781"/>
      <c r="E16" s="187">
        <v>100.0</v>
      </c>
      <c r="F16" s="187">
        <v>100.0</v>
      </c>
      <c r="G16" s="103" t="s">
        <v>80</v>
      </c>
      <c r="H16" s="105"/>
      <c r="I16" s="105"/>
      <c r="J16" s="105"/>
      <c r="K16" s="105"/>
      <c r="L16" s="105"/>
      <c r="M16" s="105"/>
      <c r="N16" s="105"/>
      <c r="O16" s="105"/>
      <c r="P16" s="105"/>
      <c r="Q16" s="105"/>
      <c r="R16" s="105"/>
      <c r="S16" s="105"/>
      <c r="T16" s="105"/>
      <c r="U16" s="105"/>
      <c r="V16" s="105"/>
      <c r="W16" s="105"/>
      <c r="X16" s="105"/>
      <c r="Y16" s="105"/>
      <c r="Z16" s="105"/>
    </row>
    <row r="17" ht="11.25" customHeight="1">
      <c r="A17" s="130" t="s">
        <v>99</v>
      </c>
      <c r="B17" s="97" t="s">
        <v>100</v>
      </c>
      <c r="C17" s="130" t="s">
        <v>7469</v>
      </c>
      <c r="D17" s="781" t="s">
        <v>7470</v>
      </c>
      <c r="E17" s="187">
        <v>100.0</v>
      </c>
      <c r="F17" s="187">
        <v>100.0</v>
      </c>
      <c r="G17" s="103" t="s">
        <v>99</v>
      </c>
      <c r="H17" s="105"/>
      <c r="I17" s="105"/>
      <c r="J17" s="105"/>
      <c r="K17" s="105"/>
      <c r="L17" s="105"/>
      <c r="M17" s="105"/>
      <c r="N17" s="105"/>
      <c r="O17" s="105"/>
      <c r="P17" s="105"/>
      <c r="Q17" s="105"/>
      <c r="R17" s="105"/>
      <c r="S17" s="105"/>
      <c r="T17" s="105"/>
      <c r="U17" s="105"/>
      <c r="V17" s="105"/>
      <c r="W17" s="105"/>
      <c r="X17" s="105"/>
      <c r="Y17" s="105"/>
      <c r="Z17" s="105"/>
    </row>
    <row r="18" ht="11.25" customHeight="1">
      <c r="A18" s="130" t="s">
        <v>99</v>
      </c>
      <c r="B18" s="97" t="s">
        <v>100</v>
      </c>
      <c r="C18" s="130" t="s">
        <v>7471</v>
      </c>
      <c r="D18" s="781" t="s">
        <v>7472</v>
      </c>
      <c r="E18" s="187">
        <v>100.0</v>
      </c>
      <c r="F18" s="187">
        <v>100.0</v>
      </c>
      <c r="G18" s="103" t="s">
        <v>99</v>
      </c>
      <c r="H18" s="105"/>
      <c r="I18" s="105"/>
      <c r="J18" s="105"/>
      <c r="K18" s="105"/>
      <c r="L18" s="105"/>
      <c r="M18" s="105"/>
      <c r="N18" s="105"/>
      <c r="O18" s="105"/>
      <c r="P18" s="105"/>
      <c r="Q18" s="105"/>
      <c r="R18" s="105"/>
      <c r="S18" s="105"/>
      <c r="T18" s="105"/>
      <c r="U18" s="105"/>
      <c r="V18" s="105"/>
      <c r="W18" s="105"/>
      <c r="X18" s="105"/>
      <c r="Y18" s="105"/>
      <c r="Z18" s="105"/>
    </row>
    <row r="19" ht="11.25" customHeight="1">
      <c r="A19" s="130" t="s">
        <v>99</v>
      </c>
      <c r="B19" s="97" t="s">
        <v>100</v>
      </c>
      <c r="C19" s="130" t="s">
        <v>7473</v>
      </c>
      <c r="D19" s="781" t="s">
        <v>7474</v>
      </c>
      <c r="E19" s="187">
        <v>100.0</v>
      </c>
      <c r="F19" s="187">
        <v>100.0</v>
      </c>
      <c r="G19" s="103" t="s">
        <v>99</v>
      </c>
      <c r="H19" s="105"/>
      <c r="I19" s="105"/>
      <c r="J19" s="105"/>
      <c r="K19" s="105"/>
      <c r="L19" s="105"/>
      <c r="M19" s="105"/>
      <c r="N19" s="105"/>
      <c r="O19" s="105"/>
      <c r="P19" s="105"/>
      <c r="Q19" s="105"/>
      <c r="R19" s="105"/>
      <c r="S19" s="105"/>
      <c r="T19" s="105"/>
      <c r="U19" s="105"/>
      <c r="V19" s="105"/>
      <c r="W19" s="105"/>
      <c r="X19" s="105"/>
      <c r="Y19" s="105"/>
      <c r="Z19" s="105"/>
    </row>
    <row r="20" ht="11.25" customHeight="1">
      <c r="A20" s="130" t="s">
        <v>99</v>
      </c>
      <c r="B20" s="97" t="s">
        <v>100</v>
      </c>
      <c r="C20" s="130" t="s">
        <v>7475</v>
      </c>
      <c r="D20" s="781"/>
      <c r="E20" s="187">
        <v>100.0</v>
      </c>
      <c r="F20" s="187">
        <v>100.0</v>
      </c>
      <c r="G20" s="103" t="s">
        <v>99</v>
      </c>
      <c r="H20" s="105"/>
      <c r="I20" s="105"/>
      <c r="J20" s="105"/>
      <c r="K20" s="105"/>
      <c r="L20" s="105"/>
      <c r="M20" s="105"/>
      <c r="N20" s="105"/>
      <c r="O20" s="105"/>
      <c r="P20" s="105"/>
      <c r="Q20" s="105"/>
      <c r="R20" s="105"/>
      <c r="S20" s="105"/>
      <c r="T20" s="105"/>
      <c r="U20" s="105"/>
      <c r="V20" s="105"/>
      <c r="W20" s="105"/>
      <c r="X20" s="105"/>
      <c r="Y20" s="105"/>
      <c r="Z20" s="105"/>
    </row>
    <row r="21" ht="11.25" customHeight="1">
      <c r="A21" s="130" t="s">
        <v>99</v>
      </c>
      <c r="B21" s="97" t="s">
        <v>100</v>
      </c>
      <c r="C21" s="130" t="s">
        <v>7476</v>
      </c>
      <c r="D21" s="781" t="s">
        <v>7477</v>
      </c>
      <c r="E21" s="187">
        <v>200.0</v>
      </c>
      <c r="F21" s="187">
        <v>200.0</v>
      </c>
      <c r="G21" s="103" t="s">
        <v>99</v>
      </c>
      <c r="H21" s="105"/>
      <c r="I21" s="105"/>
      <c r="J21" s="105"/>
      <c r="K21" s="105"/>
      <c r="L21" s="105"/>
      <c r="M21" s="105"/>
      <c r="N21" s="105"/>
      <c r="O21" s="105"/>
      <c r="P21" s="105"/>
      <c r="Q21" s="105"/>
      <c r="R21" s="105"/>
      <c r="S21" s="105"/>
      <c r="T21" s="105"/>
      <c r="U21" s="105"/>
      <c r="V21" s="105"/>
      <c r="W21" s="105"/>
      <c r="X21" s="105"/>
      <c r="Y21" s="105"/>
      <c r="Z21" s="105"/>
    </row>
    <row r="22" ht="11.25" customHeight="1">
      <c r="A22" s="130" t="s">
        <v>99</v>
      </c>
      <c r="B22" s="97" t="s">
        <v>100</v>
      </c>
      <c r="C22" s="130" t="s">
        <v>7478</v>
      </c>
      <c r="D22" s="781" t="s">
        <v>7479</v>
      </c>
      <c r="E22" s="187">
        <v>200.0</v>
      </c>
      <c r="F22" s="187">
        <v>200.0</v>
      </c>
      <c r="G22" s="103" t="s">
        <v>99</v>
      </c>
      <c r="H22" s="105"/>
      <c r="I22" s="105"/>
      <c r="J22" s="105"/>
      <c r="K22" s="105"/>
      <c r="L22" s="105"/>
      <c r="M22" s="105"/>
      <c r="N22" s="105"/>
      <c r="O22" s="105"/>
      <c r="P22" s="105"/>
      <c r="Q22" s="105"/>
      <c r="R22" s="105"/>
      <c r="S22" s="105"/>
      <c r="T22" s="105"/>
      <c r="U22" s="105"/>
      <c r="V22" s="105"/>
      <c r="W22" s="105"/>
      <c r="X22" s="105"/>
      <c r="Y22" s="105"/>
      <c r="Z22" s="105"/>
    </row>
    <row r="23" ht="11.25" customHeight="1">
      <c r="A23" s="130" t="s">
        <v>7480</v>
      </c>
      <c r="B23" s="97" t="s">
        <v>100</v>
      </c>
      <c r="C23" s="130" t="s">
        <v>7481</v>
      </c>
      <c r="D23" s="781" t="s">
        <v>7470</v>
      </c>
      <c r="E23" s="187">
        <v>100.0</v>
      </c>
      <c r="F23" s="187">
        <v>100.0</v>
      </c>
      <c r="G23" s="103" t="s">
        <v>110</v>
      </c>
      <c r="H23" s="105"/>
      <c r="I23" s="105"/>
      <c r="J23" s="105"/>
      <c r="K23" s="105"/>
      <c r="L23" s="105"/>
      <c r="M23" s="105"/>
      <c r="N23" s="105"/>
      <c r="O23" s="105"/>
      <c r="P23" s="105"/>
      <c r="Q23" s="105"/>
      <c r="R23" s="105"/>
      <c r="S23" s="105"/>
      <c r="T23" s="105"/>
      <c r="U23" s="105"/>
      <c r="V23" s="105"/>
      <c r="W23" s="105"/>
      <c r="X23" s="105"/>
      <c r="Y23" s="105"/>
      <c r="Z23" s="105"/>
    </row>
    <row r="24" ht="11.25" customHeight="1">
      <c r="A24" s="130" t="s">
        <v>137</v>
      </c>
      <c r="B24" s="97" t="s">
        <v>128</v>
      </c>
      <c r="C24" s="130" t="s">
        <v>7482</v>
      </c>
      <c r="D24" s="782" t="s">
        <v>7472</v>
      </c>
      <c r="E24" s="178">
        <v>100.0</v>
      </c>
      <c r="F24" s="178">
        <v>100.0</v>
      </c>
      <c r="G24" s="103" t="s">
        <v>137</v>
      </c>
      <c r="H24" s="105"/>
      <c r="I24" s="105"/>
      <c r="J24" s="105"/>
      <c r="K24" s="105"/>
      <c r="L24" s="105"/>
      <c r="M24" s="105"/>
      <c r="N24" s="105"/>
      <c r="O24" s="105"/>
      <c r="P24" s="105"/>
      <c r="Q24" s="105"/>
      <c r="R24" s="105"/>
      <c r="S24" s="105"/>
      <c r="T24" s="105"/>
      <c r="U24" s="105"/>
      <c r="V24" s="105"/>
      <c r="W24" s="105"/>
      <c r="X24" s="105"/>
      <c r="Y24" s="105"/>
      <c r="Z24" s="105"/>
    </row>
    <row r="25" ht="11.25" customHeight="1">
      <c r="A25" s="130" t="s">
        <v>844</v>
      </c>
      <c r="B25" s="97" t="s">
        <v>148</v>
      </c>
      <c r="C25" s="130" t="s">
        <v>7483</v>
      </c>
      <c r="D25" s="783" t="s">
        <v>7484</v>
      </c>
      <c r="E25" s="187">
        <v>100.0</v>
      </c>
      <c r="F25" s="187">
        <v>100.0</v>
      </c>
      <c r="G25" s="103" t="s">
        <v>649</v>
      </c>
      <c r="H25" s="104"/>
      <c r="I25" s="104"/>
      <c r="J25" s="104"/>
      <c r="K25" s="104"/>
      <c r="L25" s="104"/>
      <c r="M25" s="104"/>
      <c r="N25" s="104"/>
      <c r="O25" s="104"/>
      <c r="P25" s="104"/>
      <c r="Q25" s="104"/>
      <c r="R25" s="104"/>
      <c r="S25" s="104"/>
      <c r="T25" s="104"/>
      <c r="U25" s="104"/>
      <c r="V25" s="104"/>
      <c r="W25" s="104"/>
      <c r="X25" s="104"/>
      <c r="Y25" s="104"/>
      <c r="Z25" s="104"/>
    </row>
    <row r="26" ht="11.25" customHeight="1">
      <c r="A26" s="130" t="s">
        <v>189</v>
      </c>
      <c r="B26" s="97" t="s">
        <v>148</v>
      </c>
      <c r="C26" s="130" t="s">
        <v>7485</v>
      </c>
      <c r="D26" s="781" t="s">
        <v>7486</v>
      </c>
      <c r="E26" s="187">
        <v>100.0</v>
      </c>
      <c r="F26" s="187">
        <v>100.0</v>
      </c>
      <c r="G26" s="103" t="s">
        <v>667</v>
      </c>
      <c r="H26" s="104"/>
      <c r="I26" s="104"/>
      <c r="J26" s="104"/>
      <c r="K26" s="104"/>
      <c r="L26" s="104"/>
      <c r="M26" s="104"/>
      <c r="N26" s="104"/>
      <c r="O26" s="104"/>
      <c r="P26" s="104"/>
      <c r="Q26" s="104"/>
      <c r="R26" s="104"/>
      <c r="S26" s="104"/>
      <c r="T26" s="104"/>
      <c r="U26" s="104"/>
      <c r="V26" s="104"/>
      <c r="W26" s="104"/>
      <c r="X26" s="104"/>
      <c r="Y26" s="104"/>
      <c r="Z26" s="104"/>
    </row>
    <row r="27" ht="11.25" customHeight="1">
      <c r="A27" s="130"/>
      <c r="B27" s="97"/>
      <c r="C27" s="130"/>
      <c r="D27" s="136"/>
      <c r="E27" s="103"/>
      <c r="F27" s="103"/>
      <c r="G27" s="105"/>
      <c r="H27" s="105"/>
      <c r="I27" s="105"/>
      <c r="J27" s="105"/>
      <c r="K27" s="105"/>
      <c r="L27" s="105"/>
      <c r="M27" s="105"/>
      <c r="N27" s="105"/>
      <c r="O27" s="105"/>
      <c r="P27" s="105"/>
      <c r="Q27" s="105"/>
      <c r="R27" s="105"/>
      <c r="S27" s="105"/>
      <c r="T27" s="105"/>
      <c r="U27" s="105"/>
      <c r="V27" s="105"/>
      <c r="W27" s="105"/>
      <c r="X27" s="105"/>
      <c r="Y27" s="105"/>
      <c r="Z27" s="105"/>
    </row>
    <row r="28" ht="11.25" customHeight="1">
      <c r="A28" s="226" t="s">
        <v>190</v>
      </c>
      <c r="B28" s="69"/>
      <c r="C28" s="69"/>
      <c r="D28" s="69"/>
      <c r="E28" s="105"/>
      <c r="F28" s="530">
        <f>SUM(F12:F27)</f>
        <v>1700</v>
      </c>
      <c r="G28" s="105"/>
      <c r="H28" s="105"/>
      <c r="I28" s="105"/>
      <c r="J28" s="105"/>
      <c r="K28" s="105"/>
      <c r="L28" s="105"/>
      <c r="M28" s="105"/>
      <c r="N28" s="105"/>
      <c r="O28" s="105"/>
      <c r="P28" s="105"/>
      <c r="Q28" s="105"/>
      <c r="R28" s="105"/>
      <c r="S28" s="105"/>
      <c r="T28" s="105"/>
      <c r="U28" s="105"/>
      <c r="V28" s="105"/>
      <c r="W28" s="105"/>
      <c r="X28" s="105"/>
      <c r="Y28" s="105"/>
      <c r="Z28" s="105"/>
    </row>
    <row r="29" ht="11.25" customHeight="1">
      <c r="A29" s="68"/>
      <c r="B29" s="69"/>
      <c r="C29" s="69"/>
      <c r="D29" s="69"/>
      <c r="E29" s="69"/>
      <c r="F29" s="69"/>
      <c r="G29" s="105"/>
      <c r="H29" s="105"/>
      <c r="I29" s="105"/>
      <c r="J29" s="105"/>
      <c r="K29" s="105"/>
      <c r="L29" s="105"/>
      <c r="M29" s="105"/>
      <c r="N29" s="105"/>
      <c r="O29" s="105"/>
      <c r="P29" s="105"/>
      <c r="Q29" s="105"/>
      <c r="R29" s="105"/>
      <c r="S29" s="105"/>
      <c r="T29" s="105"/>
      <c r="U29" s="105"/>
      <c r="V29" s="105"/>
      <c r="W29" s="105"/>
      <c r="X29" s="105"/>
      <c r="Y29" s="105"/>
      <c r="Z29" s="105"/>
    </row>
    <row r="30" ht="11.25" customHeight="1">
      <c r="A30" s="531" t="s">
        <v>675</v>
      </c>
      <c r="B30" s="229"/>
      <c r="C30" s="229"/>
      <c r="D30" s="229"/>
      <c r="E30" s="229"/>
      <c r="F30" s="229"/>
      <c r="G30" s="105"/>
      <c r="H30" s="105"/>
      <c r="I30" s="105"/>
      <c r="J30" s="105"/>
      <c r="K30" s="105"/>
      <c r="L30" s="105"/>
      <c r="M30" s="105"/>
      <c r="N30" s="105"/>
      <c r="O30" s="105"/>
      <c r="P30" s="105"/>
      <c r="Q30" s="105"/>
      <c r="R30" s="105"/>
      <c r="S30" s="105"/>
      <c r="T30" s="105"/>
      <c r="U30" s="105"/>
      <c r="V30" s="105"/>
      <c r="W30" s="105"/>
      <c r="X30" s="105"/>
      <c r="Y30" s="105"/>
      <c r="Z30" s="105"/>
    </row>
    <row r="31" ht="15.75" customHeight="1">
      <c r="A31" s="68"/>
      <c r="B31" s="69"/>
      <c r="C31" s="69"/>
      <c r="D31" s="69"/>
      <c r="E31" s="69"/>
      <c r="F31" s="69"/>
    </row>
    <row r="32" ht="15.75" customHeight="1">
      <c r="A32" s="68"/>
      <c r="B32" s="69"/>
      <c r="C32" s="69"/>
      <c r="D32" s="69"/>
      <c r="E32" s="69"/>
      <c r="F32" s="69"/>
    </row>
    <row r="33" ht="15.75" customHeight="1">
      <c r="A33" s="68"/>
      <c r="B33" s="69"/>
      <c r="C33" s="69"/>
      <c r="D33" s="69"/>
      <c r="E33" s="69"/>
      <c r="F33" s="69"/>
    </row>
    <row r="34" ht="15.75" customHeight="1">
      <c r="A34" s="68"/>
      <c r="B34" s="69"/>
      <c r="C34" s="69"/>
      <c r="D34" s="69"/>
      <c r="E34" s="69"/>
      <c r="F34" s="69"/>
    </row>
    <row r="35" ht="15.75" customHeight="1">
      <c r="A35" s="68"/>
      <c r="B35" s="69"/>
      <c r="C35" s="69"/>
      <c r="D35" s="69"/>
      <c r="E35" s="69"/>
      <c r="F35" s="69"/>
    </row>
    <row r="36" ht="15.75" customHeight="1">
      <c r="A36" s="68"/>
      <c r="B36" s="69"/>
      <c r="C36" s="69"/>
      <c r="D36" s="69"/>
      <c r="E36" s="69"/>
      <c r="F36" s="69"/>
    </row>
    <row r="37" ht="15.75" customHeight="1">
      <c r="A37" s="68"/>
      <c r="B37" s="69"/>
      <c r="C37" s="69"/>
      <c r="D37" s="69"/>
      <c r="E37" s="69"/>
      <c r="F37" s="69"/>
    </row>
    <row r="38" ht="15.75" customHeight="1">
      <c r="A38" s="68"/>
      <c r="B38" s="69"/>
      <c r="C38" s="69"/>
      <c r="D38" s="69"/>
      <c r="E38" s="69"/>
      <c r="F38" s="69"/>
    </row>
    <row r="39" ht="15.75" customHeight="1">
      <c r="A39" s="68"/>
      <c r="B39" s="69"/>
      <c r="C39" s="69"/>
      <c r="D39" s="69"/>
      <c r="E39" s="69"/>
      <c r="F39" s="69"/>
    </row>
    <row r="40" ht="15.75" customHeight="1">
      <c r="A40" s="68"/>
      <c r="B40" s="69"/>
      <c r="C40" s="69"/>
      <c r="D40" s="69"/>
      <c r="E40" s="69"/>
      <c r="F40" s="69"/>
    </row>
    <row r="41" ht="15.75" customHeight="1">
      <c r="A41" s="68"/>
      <c r="B41" s="69"/>
      <c r="C41" s="69"/>
      <c r="D41" s="69"/>
      <c r="E41" s="69"/>
      <c r="F41" s="69"/>
    </row>
    <row r="42" ht="15.75" customHeight="1">
      <c r="A42" s="68"/>
      <c r="B42" s="69"/>
      <c r="C42" s="69"/>
      <c r="D42" s="69"/>
      <c r="E42" s="69"/>
      <c r="F42" s="69"/>
    </row>
    <row r="43" ht="15.75" customHeight="1">
      <c r="A43" s="68"/>
      <c r="B43" s="69"/>
      <c r="C43" s="69"/>
      <c r="D43" s="69"/>
      <c r="E43" s="69"/>
      <c r="F43" s="69"/>
    </row>
    <row r="44" ht="15.75" customHeight="1">
      <c r="A44" s="68"/>
      <c r="B44" s="69"/>
      <c r="C44" s="69"/>
      <c r="D44" s="69"/>
      <c r="E44" s="69"/>
      <c r="F44" s="69"/>
    </row>
    <row r="45" ht="15.75" customHeight="1">
      <c r="A45" s="68"/>
      <c r="B45" s="69"/>
      <c r="C45" s="69"/>
      <c r="D45" s="69"/>
      <c r="E45" s="69"/>
      <c r="F45" s="69"/>
    </row>
    <row r="46" ht="15.75" customHeight="1">
      <c r="A46" s="68"/>
      <c r="B46" s="69"/>
      <c r="C46" s="69"/>
      <c r="D46" s="69"/>
      <c r="E46" s="69"/>
      <c r="F46" s="69"/>
    </row>
    <row r="47" ht="15.75" customHeight="1">
      <c r="A47" s="68"/>
      <c r="B47" s="69"/>
      <c r="C47" s="69"/>
      <c r="D47" s="69"/>
      <c r="E47" s="69"/>
      <c r="F47" s="69"/>
    </row>
    <row r="48" ht="15.75" customHeight="1">
      <c r="A48" s="68"/>
      <c r="B48" s="69"/>
      <c r="C48" s="69"/>
      <c r="D48" s="69"/>
      <c r="E48" s="69"/>
      <c r="F48" s="69"/>
    </row>
    <row r="49" ht="15.75" customHeight="1">
      <c r="A49" s="68"/>
      <c r="B49" s="69"/>
      <c r="C49" s="69"/>
      <c r="D49" s="69"/>
      <c r="E49" s="69"/>
      <c r="F49" s="69"/>
    </row>
    <row r="50" ht="15.75" customHeight="1">
      <c r="A50" s="68"/>
      <c r="B50" s="69"/>
      <c r="C50" s="69"/>
      <c r="D50" s="69"/>
      <c r="E50" s="69"/>
      <c r="F50" s="69"/>
    </row>
    <row r="51" ht="15.75" customHeight="1">
      <c r="A51" s="68"/>
      <c r="B51" s="69"/>
      <c r="C51" s="69"/>
      <c r="D51" s="69"/>
      <c r="E51" s="69"/>
      <c r="F51" s="69"/>
    </row>
    <row r="52" ht="15.75" customHeight="1">
      <c r="A52" s="68"/>
      <c r="B52" s="69"/>
      <c r="C52" s="69"/>
      <c r="D52" s="69"/>
      <c r="E52" s="69"/>
      <c r="F52" s="69"/>
    </row>
    <row r="53" ht="15.75" customHeight="1">
      <c r="A53" s="68"/>
      <c r="B53" s="69"/>
      <c r="C53" s="69"/>
      <c r="D53" s="69"/>
      <c r="E53" s="69"/>
      <c r="F53" s="69"/>
    </row>
    <row r="54" ht="15.75" customHeight="1">
      <c r="A54" s="68"/>
      <c r="B54" s="69"/>
      <c r="C54" s="69"/>
      <c r="D54" s="69"/>
      <c r="E54" s="69"/>
      <c r="F54" s="69"/>
    </row>
    <row r="55" ht="15.75" customHeight="1">
      <c r="A55" s="68"/>
      <c r="B55" s="69"/>
      <c r="C55" s="69"/>
      <c r="D55" s="69"/>
      <c r="E55" s="69"/>
      <c r="F55" s="69"/>
    </row>
    <row r="56" ht="15.75" customHeight="1">
      <c r="A56" s="68"/>
      <c r="B56" s="69"/>
      <c r="C56" s="69"/>
      <c r="D56" s="69"/>
      <c r="E56" s="69"/>
      <c r="F56" s="69"/>
    </row>
    <row r="57" ht="15.75" customHeight="1">
      <c r="A57" s="68"/>
      <c r="B57" s="69"/>
      <c r="C57" s="69"/>
      <c r="D57" s="69"/>
      <c r="E57" s="69"/>
      <c r="F57" s="69"/>
    </row>
    <row r="58" ht="15.75" customHeight="1">
      <c r="A58" s="68"/>
      <c r="B58" s="69"/>
      <c r="C58" s="69"/>
      <c r="D58" s="69"/>
      <c r="E58" s="69"/>
      <c r="F58" s="69"/>
    </row>
    <row r="59" ht="15.75" customHeight="1">
      <c r="A59" s="68"/>
      <c r="B59" s="69"/>
      <c r="C59" s="69"/>
      <c r="D59" s="69"/>
      <c r="E59" s="69"/>
      <c r="F59" s="69"/>
    </row>
    <row r="60" ht="15.75" customHeight="1">
      <c r="A60" s="68"/>
      <c r="B60" s="69"/>
      <c r="C60" s="69"/>
      <c r="D60" s="69"/>
      <c r="E60" s="69"/>
      <c r="F60" s="69"/>
    </row>
    <row r="61" ht="15.75" customHeight="1">
      <c r="A61" s="68"/>
      <c r="B61" s="69"/>
      <c r="C61" s="69"/>
      <c r="D61" s="69"/>
      <c r="E61" s="69"/>
      <c r="F61" s="69"/>
    </row>
    <row r="62" ht="15.75" customHeight="1">
      <c r="A62" s="68"/>
      <c r="B62" s="69"/>
      <c r="C62" s="69"/>
      <c r="D62" s="69"/>
      <c r="E62" s="69"/>
      <c r="F62" s="69"/>
    </row>
    <row r="63" ht="15.75" customHeight="1">
      <c r="A63" s="68"/>
      <c r="B63" s="69"/>
      <c r="C63" s="69"/>
      <c r="D63" s="69"/>
      <c r="E63" s="69"/>
      <c r="F63" s="69"/>
    </row>
    <row r="64" ht="15.75" customHeight="1">
      <c r="A64" s="68"/>
      <c r="B64" s="69"/>
      <c r="C64" s="69"/>
      <c r="D64" s="69"/>
      <c r="E64" s="69"/>
      <c r="F64" s="69"/>
    </row>
    <row r="65" ht="15.75" customHeight="1">
      <c r="A65" s="68"/>
      <c r="B65" s="69"/>
      <c r="C65" s="69"/>
      <c r="D65" s="69"/>
      <c r="E65" s="69"/>
      <c r="F65" s="69"/>
    </row>
    <row r="66" ht="15.75" customHeight="1">
      <c r="A66" s="68"/>
      <c r="B66" s="69"/>
      <c r="C66" s="69"/>
      <c r="D66" s="69"/>
      <c r="E66" s="69"/>
      <c r="F66" s="69"/>
    </row>
    <row r="67" ht="15.75" customHeight="1">
      <c r="A67" s="68"/>
      <c r="B67" s="69"/>
      <c r="C67" s="69"/>
      <c r="D67" s="69"/>
      <c r="E67" s="69"/>
      <c r="F67" s="69"/>
    </row>
    <row r="68" ht="15.75" customHeight="1">
      <c r="A68" s="68"/>
      <c r="B68" s="69"/>
      <c r="C68" s="69"/>
      <c r="D68" s="69"/>
      <c r="E68" s="69"/>
      <c r="F68" s="69"/>
    </row>
    <row r="69" ht="15.75" customHeight="1">
      <c r="A69" s="68"/>
      <c r="B69" s="69"/>
      <c r="C69" s="69"/>
      <c r="D69" s="69"/>
      <c r="E69" s="69"/>
      <c r="F69" s="69"/>
    </row>
    <row r="70" ht="15.75" customHeight="1">
      <c r="A70" s="68"/>
      <c r="B70" s="69"/>
      <c r="C70" s="69"/>
      <c r="D70" s="69"/>
      <c r="E70" s="69"/>
      <c r="F70" s="69"/>
    </row>
    <row r="71" ht="15.75" customHeight="1">
      <c r="A71" s="68"/>
      <c r="B71" s="69"/>
      <c r="C71" s="69"/>
      <c r="D71" s="69"/>
      <c r="E71" s="69"/>
      <c r="F71" s="69"/>
    </row>
    <row r="72" ht="15.75" customHeight="1">
      <c r="A72" s="68"/>
      <c r="B72" s="69"/>
      <c r="C72" s="69"/>
      <c r="D72" s="69"/>
      <c r="E72" s="69"/>
      <c r="F72" s="69"/>
    </row>
    <row r="73" ht="15.75" customHeight="1">
      <c r="A73" s="68"/>
      <c r="B73" s="69"/>
      <c r="C73" s="69"/>
      <c r="D73" s="69"/>
      <c r="E73" s="69"/>
      <c r="F73" s="69"/>
    </row>
    <row r="74" ht="15.75" customHeight="1">
      <c r="A74" s="68"/>
      <c r="B74" s="69"/>
      <c r="C74" s="69"/>
      <c r="D74" s="69"/>
      <c r="E74" s="69"/>
      <c r="F74" s="69"/>
    </row>
    <row r="75" ht="15.75" customHeight="1">
      <c r="A75" s="68"/>
      <c r="B75" s="69"/>
      <c r="C75" s="69"/>
      <c r="D75" s="69"/>
      <c r="E75" s="69"/>
      <c r="F75" s="69"/>
    </row>
    <row r="76" ht="15.75" customHeight="1">
      <c r="A76" s="68"/>
      <c r="B76" s="69"/>
      <c r="C76" s="69"/>
      <c r="D76" s="69"/>
      <c r="E76" s="69"/>
      <c r="F76" s="69"/>
    </row>
    <row r="77" ht="15.75" customHeight="1">
      <c r="A77" s="68"/>
      <c r="B77" s="69"/>
      <c r="C77" s="69"/>
      <c r="D77" s="69"/>
      <c r="E77" s="69"/>
      <c r="F77" s="69"/>
    </row>
    <row r="78" ht="15.75" customHeight="1">
      <c r="A78" s="68"/>
      <c r="B78" s="69"/>
      <c r="C78" s="69"/>
      <c r="D78" s="69"/>
      <c r="E78" s="69"/>
      <c r="F78" s="69"/>
    </row>
    <row r="79" ht="15.75" customHeight="1">
      <c r="A79" s="68"/>
      <c r="B79" s="69"/>
      <c r="C79" s="69"/>
      <c r="D79" s="69"/>
      <c r="E79" s="69"/>
      <c r="F79" s="69"/>
    </row>
    <row r="80" ht="15.75" customHeight="1">
      <c r="A80" s="68"/>
      <c r="B80" s="69"/>
      <c r="C80" s="69"/>
      <c r="D80" s="69"/>
      <c r="E80" s="69"/>
      <c r="F80" s="69"/>
    </row>
    <row r="81" ht="15.75" customHeight="1">
      <c r="A81" s="68"/>
      <c r="B81" s="69"/>
      <c r="C81" s="69"/>
      <c r="D81" s="69"/>
      <c r="E81" s="69"/>
      <c r="F81" s="69"/>
    </row>
    <row r="82" ht="15.75" customHeight="1">
      <c r="A82" s="68"/>
      <c r="B82" s="69"/>
      <c r="C82" s="69"/>
      <c r="D82" s="69"/>
      <c r="E82" s="69"/>
      <c r="F82" s="69"/>
    </row>
    <row r="83" ht="15.75" customHeight="1">
      <c r="A83" s="68"/>
      <c r="B83" s="69"/>
      <c r="C83" s="69"/>
      <c r="D83" s="69"/>
      <c r="E83" s="69"/>
      <c r="F83" s="69"/>
    </row>
    <row r="84" ht="15.75" customHeight="1">
      <c r="A84" s="68"/>
      <c r="B84" s="69"/>
      <c r="C84" s="69"/>
      <c r="D84" s="69"/>
      <c r="E84" s="69"/>
      <c r="F84" s="69"/>
    </row>
    <row r="85" ht="15.75" customHeight="1">
      <c r="A85" s="68"/>
      <c r="B85" s="69"/>
      <c r="C85" s="69"/>
      <c r="D85" s="69"/>
      <c r="E85" s="69"/>
      <c r="F85" s="69"/>
    </row>
    <row r="86" ht="15.75" customHeight="1">
      <c r="A86" s="68"/>
      <c r="B86" s="69"/>
      <c r="C86" s="69"/>
      <c r="D86" s="69"/>
      <c r="E86" s="69"/>
      <c r="F86" s="69"/>
    </row>
    <row r="87" ht="15.75" customHeight="1">
      <c r="A87" s="68"/>
      <c r="B87" s="69"/>
      <c r="C87" s="69"/>
      <c r="D87" s="69"/>
      <c r="E87" s="69"/>
      <c r="F87" s="69"/>
    </row>
    <row r="88" ht="15.75" customHeight="1">
      <c r="A88" s="68"/>
      <c r="B88" s="69"/>
      <c r="C88" s="69"/>
      <c r="D88" s="69"/>
      <c r="E88" s="69"/>
      <c r="F88" s="69"/>
    </row>
    <row r="89" ht="15.75" customHeight="1">
      <c r="A89" s="68"/>
      <c r="B89" s="69"/>
      <c r="C89" s="69"/>
      <c r="D89" s="69"/>
      <c r="E89" s="69"/>
      <c r="F89" s="69"/>
    </row>
    <row r="90" ht="15.75" customHeight="1">
      <c r="A90" s="68"/>
      <c r="B90" s="69"/>
      <c r="C90" s="69"/>
      <c r="D90" s="69"/>
      <c r="E90" s="69"/>
      <c r="F90" s="69"/>
    </row>
    <row r="91" ht="15.75" customHeight="1">
      <c r="A91" s="68"/>
      <c r="B91" s="69"/>
      <c r="C91" s="69"/>
      <c r="D91" s="69"/>
      <c r="E91" s="69"/>
      <c r="F91" s="69"/>
    </row>
    <row r="92" ht="15.75" customHeight="1">
      <c r="A92" s="68"/>
      <c r="B92" s="69"/>
      <c r="C92" s="69"/>
      <c r="D92" s="69"/>
      <c r="E92" s="69"/>
      <c r="F92" s="69"/>
    </row>
    <row r="93" ht="15.75" customHeight="1">
      <c r="A93" s="68"/>
      <c r="B93" s="69"/>
      <c r="C93" s="69"/>
      <c r="D93" s="69"/>
      <c r="E93" s="69"/>
      <c r="F93" s="69"/>
    </row>
    <row r="94" ht="15.75" customHeight="1">
      <c r="A94" s="68"/>
      <c r="B94" s="69"/>
      <c r="C94" s="69"/>
      <c r="D94" s="69"/>
      <c r="E94" s="69"/>
      <c r="F94" s="69"/>
    </row>
    <row r="95" ht="15.75" customHeight="1">
      <c r="A95" s="68"/>
      <c r="B95" s="69"/>
      <c r="C95" s="69"/>
      <c r="D95" s="69"/>
      <c r="E95" s="69"/>
      <c r="F95" s="69"/>
    </row>
    <row r="96" ht="15.75" customHeight="1">
      <c r="A96" s="68"/>
      <c r="B96" s="69"/>
      <c r="C96" s="69"/>
      <c r="D96" s="69"/>
      <c r="E96" s="69"/>
      <c r="F96" s="69"/>
    </row>
    <row r="97" ht="15.75" customHeight="1">
      <c r="A97" s="68"/>
      <c r="B97" s="69"/>
      <c r="C97" s="69"/>
      <c r="D97" s="69"/>
      <c r="E97" s="69"/>
      <c r="F97" s="69"/>
    </row>
    <row r="98" ht="15.75" customHeight="1">
      <c r="A98" s="68"/>
      <c r="B98" s="69"/>
      <c r="C98" s="69"/>
      <c r="D98" s="69"/>
      <c r="E98" s="69"/>
      <c r="F98" s="69"/>
    </row>
    <row r="99" ht="15.75" customHeight="1">
      <c r="A99" s="68"/>
      <c r="B99" s="69"/>
      <c r="C99" s="69"/>
      <c r="D99" s="69"/>
      <c r="E99" s="69"/>
      <c r="F99" s="69"/>
    </row>
    <row r="100" ht="15.75" customHeight="1">
      <c r="A100" s="68"/>
      <c r="B100" s="69"/>
      <c r="C100" s="69"/>
      <c r="D100" s="69"/>
      <c r="E100" s="69"/>
      <c r="F100" s="69"/>
    </row>
    <row r="101" ht="15.75" customHeight="1">
      <c r="A101" s="68"/>
      <c r="B101" s="69"/>
      <c r="C101" s="69"/>
      <c r="D101" s="69"/>
      <c r="E101" s="69"/>
      <c r="F101" s="69"/>
    </row>
    <row r="102" ht="15.75" customHeight="1">
      <c r="A102" s="68"/>
      <c r="B102" s="69"/>
      <c r="C102" s="69"/>
      <c r="D102" s="69"/>
      <c r="E102" s="69"/>
      <c r="F102" s="69"/>
    </row>
    <row r="103" ht="15.75" customHeight="1">
      <c r="A103" s="68"/>
      <c r="B103" s="69"/>
      <c r="C103" s="69"/>
      <c r="D103" s="69"/>
      <c r="E103" s="69"/>
      <c r="F103" s="69"/>
    </row>
    <row r="104" ht="15.75" customHeight="1">
      <c r="A104" s="68"/>
      <c r="B104" s="69"/>
      <c r="C104" s="69"/>
      <c r="D104" s="69"/>
      <c r="E104" s="69"/>
      <c r="F104" s="69"/>
    </row>
    <row r="105" ht="15.75" customHeight="1">
      <c r="A105" s="68"/>
      <c r="B105" s="69"/>
      <c r="C105" s="69"/>
      <c r="D105" s="69"/>
      <c r="E105" s="69"/>
      <c r="F105" s="69"/>
    </row>
    <row r="106" ht="15.75" customHeight="1">
      <c r="A106" s="68"/>
      <c r="B106" s="69"/>
      <c r="C106" s="69"/>
      <c r="D106" s="69"/>
      <c r="E106" s="69"/>
      <c r="F106" s="69"/>
    </row>
    <row r="107" ht="15.75" customHeight="1">
      <c r="A107" s="68"/>
      <c r="B107" s="69"/>
      <c r="C107" s="69"/>
      <c r="D107" s="69"/>
      <c r="E107" s="69"/>
      <c r="F107" s="69"/>
    </row>
    <row r="108" ht="15.75" customHeight="1">
      <c r="A108" s="68"/>
      <c r="B108" s="69"/>
      <c r="C108" s="69"/>
      <c r="D108" s="69"/>
      <c r="E108" s="69"/>
      <c r="F108" s="69"/>
    </row>
    <row r="109" ht="15.75" customHeight="1">
      <c r="A109" s="68"/>
      <c r="B109" s="69"/>
      <c r="C109" s="69"/>
      <c r="D109" s="69"/>
      <c r="E109" s="69"/>
      <c r="F109" s="69"/>
    </row>
    <row r="110" ht="15.75" customHeight="1">
      <c r="A110" s="68"/>
      <c r="B110" s="69"/>
      <c r="C110" s="69"/>
      <c r="D110" s="69"/>
      <c r="E110" s="69"/>
      <c r="F110" s="69"/>
    </row>
    <row r="111" ht="15.75" customHeight="1">
      <c r="A111" s="68"/>
      <c r="B111" s="69"/>
      <c r="C111" s="69"/>
      <c r="D111" s="69"/>
      <c r="E111" s="69"/>
      <c r="F111" s="69"/>
    </row>
    <row r="112" ht="15.75" customHeight="1">
      <c r="A112" s="68"/>
      <c r="B112" s="69"/>
      <c r="C112" s="69"/>
      <c r="D112" s="69"/>
      <c r="E112" s="69"/>
      <c r="F112" s="69"/>
    </row>
    <row r="113" ht="15.75" customHeight="1">
      <c r="A113" s="68"/>
      <c r="B113" s="69"/>
      <c r="C113" s="69"/>
      <c r="D113" s="69"/>
      <c r="E113" s="69"/>
      <c r="F113" s="69"/>
    </row>
    <row r="114" ht="15.75" customHeight="1">
      <c r="A114" s="68"/>
      <c r="B114" s="69"/>
      <c r="C114" s="69"/>
      <c r="D114" s="69"/>
      <c r="E114" s="69"/>
      <c r="F114" s="69"/>
    </row>
    <row r="115" ht="15.75" customHeight="1">
      <c r="A115" s="68"/>
      <c r="B115" s="69"/>
      <c r="C115" s="69"/>
      <c r="D115" s="69"/>
      <c r="E115" s="69"/>
      <c r="F115" s="69"/>
    </row>
    <row r="116" ht="15.75" customHeight="1">
      <c r="A116" s="68"/>
      <c r="B116" s="69"/>
      <c r="C116" s="69"/>
      <c r="D116" s="69"/>
      <c r="E116" s="69"/>
      <c r="F116" s="69"/>
    </row>
    <row r="117" ht="15.75" customHeight="1">
      <c r="A117" s="68"/>
      <c r="B117" s="69"/>
      <c r="C117" s="69"/>
      <c r="D117" s="69"/>
      <c r="E117" s="69"/>
      <c r="F117" s="69"/>
    </row>
    <row r="118" ht="15.75" customHeight="1">
      <c r="A118" s="68"/>
      <c r="B118" s="69"/>
      <c r="C118" s="69"/>
      <c r="D118" s="69"/>
      <c r="E118" s="69"/>
      <c r="F118" s="69"/>
    </row>
    <row r="119" ht="15.75" customHeight="1">
      <c r="A119" s="68"/>
      <c r="B119" s="69"/>
      <c r="C119" s="69"/>
      <c r="D119" s="69"/>
      <c r="E119" s="69"/>
      <c r="F119" s="69"/>
    </row>
    <row r="120" ht="15.75" customHeight="1">
      <c r="A120" s="68"/>
      <c r="B120" s="69"/>
      <c r="C120" s="69"/>
      <c r="D120" s="69"/>
      <c r="E120" s="69"/>
      <c r="F120" s="69"/>
    </row>
    <row r="121" ht="15.75" customHeight="1">
      <c r="A121" s="68"/>
      <c r="B121" s="69"/>
      <c r="C121" s="69"/>
      <c r="D121" s="69"/>
      <c r="E121" s="69"/>
      <c r="F121" s="69"/>
    </row>
    <row r="122" ht="15.75" customHeight="1">
      <c r="A122" s="68"/>
      <c r="B122" s="69"/>
      <c r="C122" s="69"/>
      <c r="D122" s="69"/>
      <c r="E122" s="69"/>
      <c r="F122" s="69"/>
    </row>
    <row r="123" ht="15.75" customHeight="1">
      <c r="A123" s="68"/>
      <c r="B123" s="69"/>
      <c r="C123" s="69"/>
      <c r="D123" s="69"/>
      <c r="E123" s="69"/>
      <c r="F123" s="69"/>
    </row>
    <row r="124" ht="15.75" customHeight="1">
      <c r="A124" s="68"/>
      <c r="B124" s="69"/>
      <c r="C124" s="69"/>
      <c r="D124" s="69"/>
      <c r="E124" s="69"/>
      <c r="F124" s="69"/>
    </row>
    <row r="125" ht="15.75" customHeight="1">
      <c r="A125" s="68"/>
      <c r="B125" s="69"/>
      <c r="C125" s="69"/>
      <c r="D125" s="69"/>
      <c r="E125" s="69"/>
      <c r="F125" s="69"/>
    </row>
    <row r="126" ht="15.75" customHeight="1">
      <c r="A126" s="68"/>
      <c r="B126" s="69"/>
      <c r="C126" s="69"/>
      <c r="D126" s="69"/>
      <c r="E126" s="69"/>
      <c r="F126" s="69"/>
    </row>
    <row r="127" ht="15.75" customHeight="1">
      <c r="A127" s="68"/>
      <c r="B127" s="69"/>
      <c r="C127" s="69"/>
      <c r="D127" s="69"/>
      <c r="E127" s="69"/>
      <c r="F127" s="69"/>
    </row>
    <row r="128" ht="15.75" customHeight="1">
      <c r="A128" s="68"/>
      <c r="B128" s="69"/>
      <c r="C128" s="69"/>
      <c r="D128" s="69"/>
      <c r="E128" s="69"/>
      <c r="F128" s="69"/>
    </row>
    <row r="129" ht="15.75" customHeight="1">
      <c r="A129" s="68"/>
      <c r="B129" s="69"/>
      <c r="C129" s="69"/>
      <c r="D129" s="69"/>
      <c r="E129" s="69"/>
      <c r="F129" s="69"/>
    </row>
    <row r="130" ht="15.75" customHeight="1">
      <c r="A130" s="68"/>
      <c r="B130" s="69"/>
      <c r="C130" s="69"/>
      <c r="D130" s="69"/>
      <c r="E130" s="69"/>
      <c r="F130" s="69"/>
    </row>
    <row r="131" ht="15.75" customHeight="1">
      <c r="A131" s="68"/>
      <c r="B131" s="69"/>
      <c r="C131" s="69"/>
      <c r="D131" s="69"/>
      <c r="E131" s="69"/>
      <c r="F131" s="69"/>
    </row>
    <row r="132" ht="15.75" customHeight="1">
      <c r="A132" s="68"/>
      <c r="B132" s="69"/>
      <c r="C132" s="69"/>
      <c r="D132" s="69"/>
      <c r="E132" s="69"/>
      <c r="F132" s="69"/>
    </row>
    <row r="133" ht="15.75" customHeight="1">
      <c r="A133" s="68"/>
      <c r="B133" s="69"/>
      <c r="C133" s="69"/>
      <c r="D133" s="69"/>
      <c r="E133" s="69"/>
      <c r="F133" s="69"/>
    </row>
    <row r="134" ht="15.75" customHeight="1">
      <c r="A134" s="68"/>
      <c r="B134" s="69"/>
      <c r="C134" s="69"/>
      <c r="D134" s="69"/>
      <c r="E134" s="69"/>
      <c r="F134" s="69"/>
    </row>
    <row r="135" ht="15.75" customHeight="1">
      <c r="A135" s="68"/>
      <c r="B135" s="69"/>
      <c r="C135" s="69"/>
      <c r="D135" s="69"/>
      <c r="E135" s="69"/>
      <c r="F135" s="69"/>
    </row>
    <row r="136" ht="15.75" customHeight="1">
      <c r="A136" s="68"/>
      <c r="B136" s="69"/>
      <c r="C136" s="69"/>
      <c r="D136" s="69"/>
      <c r="E136" s="69"/>
      <c r="F136" s="69"/>
    </row>
    <row r="137" ht="15.75" customHeight="1">
      <c r="A137" s="68"/>
      <c r="B137" s="69"/>
      <c r="C137" s="69"/>
      <c r="D137" s="69"/>
      <c r="E137" s="69"/>
      <c r="F137" s="69"/>
    </row>
    <row r="138" ht="15.75" customHeight="1">
      <c r="A138" s="68"/>
      <c r="B138" s="69"/>
      <c r="C138" s="69"/>
      <c r="D138" s="69"/>
      <c r="E138" s="69"/>
      <c r="F138" s="69"/>
    </row>
    <row r="139" ht="15.75" customHeight="1">
      <c r="A139" s="68"/>
      <c r="B139" s="69"/>
      <c r="C139" s="69"/>
      <c r="D139" s="69"/>
      <c r="E139" s="69"/>
      <c r="F139" s="69"/>
    </row>
    <row r="140" ht="15.75" customHeight="1">
      <c r="A140" s="68"/>
      <c r="B140" s="69"/>
      <c r="C140" s="69"/>
      <c r="D140" s="69"/>
      <c r="E140" s="69"/>
      <c r="F140" s="69"/>
    </row>
    <row r="141" ht="15.75" customHeight="1">
      <c r="A141" s="68"/>
      <c r="B141" s="69"/>
      <c r="C141" s="69"/>
      <c r="D141" s="69"/>
      <c r="E141" s="69"/>
      <c r="F141" s="69"/>
    </row>
    <row r="142" ht="15.75" customHeight="1">
      <c r="A142" s="68"/>
      <c r="B142" s="69"/>
      <c r="C142" s="69"/>
      <c r="D142" s="69"/>
      <c r="E142" s="69"/>
      <c r="F142" s="69"/>
    </row>
    <row r="143" ht="15.75" customHeight="1">
      <c r="A143" s="68"/>
      <c r="B143" s="69"/>
      <c r="C143" s="69"/>
      <c r="D143" s="69"/>
      <c r="E143" s="69"/>
      <c r="F143" s="69"/>
    </row>
    <row r="144" ht="15.75" customHeight="1">
      <c r="A144" s="68"/>
      <c r="B144" s="69"/>
      <c r="C144" s="69"/>
      <c r="D144" s="69"/>
      <c r="E144" s="69"/>
      <c r="F144" s="69"/>
    </row>
    <row r="145" ht="15.75" customHeight="1">
      <c r="A145" s="68"/>
      <c r="B145" s="69"/>
      <c r="C145" s="69"/>
      <c r="D145" s="69"/>
      <c r="E145" s="69"/>
      <c r="F145" s="69"/>
    </row>
    <row r="146" ht="15.75" customHeight="1">
      <c r="A146" s="68"/>
      <c r="B146" s="69"/>
      <c r="C146" s="69"/>
      <c r="D146" s="69"/>
      <c r="E146" s="69"/>
      <c r="F146" s="69"/>
    </row>
    <row r="147" ht="15.75" customHeight="1">
      <c r="A147" s="68"/>
      <c r="B147" s="69"/>
      <c r="C147" s="69"/>
      <c r="D147" s="69"/>
      <c r="E147" s="69"/>
      <c r="F147" s="69"/>
    </row>
    <row r="148" ht="15.75" customHeight="1">
      <c r="A148" s="68"/>
      <c r="B148" s="69"/>
      <c r="C148" s="69"/>
      <c r="D148" s="69"/>
      <c r="E148" s="69"/>
      <c r="F148" s="69"/>
    </row>
    <row r="149" ht="15.75" customHeight="1">
      <c r="A149" s="68"/>
      <c r="B149" s="69"/>
      <c r="C149" s="69"/>
      <c r="D149" s="69"/>
      <c r="E149" s="69"/>
      <c r="F149" s="69"/>
    </row>
    <row r="150" ht="15.75" customHeight="1">
      <c r="A150" s="68"/>
      <c r="B150" s="69"/>
      <c r="C150" s="69"/>
      <c r="D150" s="69"/>
      <c r="E150" s="69"/>
      <c r="F150" s="69"/>
    </row>
    <row r="151" ht="15.75" customHeight="1">
      <c r="A151" s="68"/>
      <c r="B151" s="69"/>
      <c r="C151" s="69"/>
      <c r="D151" s="69"/>
      <c r="E151" s="69"/>
      <c r="F151" s="69"/>
    </row>
    <row r="152" ht="15.75" customHeight="1">
      <c r="A152" s="68"/>
      <c r="B152" s="69"/>
      <c r="C152" s="69"/>
      <c r="D152" s="69"/>
      <c r="E152" s="69"/>
      <c r="F152" s="69"/>
    </row>
    <row r="153" ht="15.75" customHeight="1">
      <c r="A153" s="68"/>
      <c r="B153" s="69"/>
      <c r="C153" s="69"/>
      <c r="D153" s="69"/>
      <c r="E153" s="69"/>
      <c r="F153" s="69"/>
    </row>
    <row r="154" ht="15.75" customHeight="1">
      <c r="A154" s="68"/>
      <c r="B154" s="69"/>
      <c r="C154" s="69"/>
      <c r="D154" s="69"/>
      <c r="E154" s="69"/>
      <c r="F154" s="69"/>
    </row>
    <row r="155" ht="15.75" customHeight="1">
      <c r="A155" s="68"/>
      <c r="B155" s="69"/>
      <c r="C155" s="69"/>
      <c r="D155" s="69"/>
      <c r="E155" s="69"/>
      <c r="F155" s="69"/>
    </row>
    <row r="156" ht="15.75" customHeight="1">
      <c r="A156" s="68"/>
      <c r="B156" s="69"/>
      <c r="C156" s="69"/>
      <c r="D156" s="69"/>
      <c r="E156" s="69"/>
      <c r="F156" s="69"/>
    </row>
    <row r="157" ht="15.75" customHeight="1">
      <c r="A157" s="68"/>
      <c r="B157" s="69"/>
      <c r="C157" s="69"/>
      <c r="D157" s="69"/>
      <c r="E157" s="69"/>
      <c r="F157" s="69"/>
    </row>
    <row r="158" ht="15.75" customHeight="1">
      <c r="A158" s="68"/>
      <c r="B158" s="69"/>
      <c r="C158" s="69"/>
      <c r="D158" s="69"/>
      <c r="E158" s="69"/>
      <c r="F158" s="69"/>
    </row>
    <row r="159" ht="15.75" customHeight="1">
      <c r="A159" s="68"/>
      <c r="B159" s="69"/>
      <c r="C159" s="69"/>
      <c r="D159" s="69"/>
      <c r="E159" s="69"/>
      <c r="F159" s="69"/>
    </row>
    <row r="160" ht="15.75" customHeight="1">
      <c r="A160" s="68"/>
      <c r="B160" s="69"/>
      <c r="C160" s="69"/>
      <c r="D160" s="69"/>
      <c r="E160" s="69"/>
      <c r="F160" s="69"/>
    </row>
    <row r="161" ht="15.75" customHeight="1">
      <c r="A161" s="68"/>
      <c r="B161" s="69"/>
      <c r="C161" s="69"/>
      <c r="D161" s="69"/>
      <c r="E161" s="69"/>
      <c r="F161" s="69"/>
    </row>
    <row r="162" ht="15.75" customHeight="1">
      <c r="A162" s="68"/>
      <c r="B162" s="69"/>
      <c r="C162" s="69"/>
      <c r="D162" s="69"/>
      <c r="E162" s="69"/>
      <c r="F162" s="69"/>
    </row>
    <row r="163" ht="15.75" customHeight="1">
      <c r="A163" s="68"/>
      <c r="B163" s="69"/>
      <c r="C163" s="69"/>
      <c r="D163" s="69"/>
      <c r="E163" s="69"/>
      <c r="F163" s="69"/>
    </row>
    <row r="164" ht="15.75" customHeight="1">
      <c r="A164" s="68"/>
      <c r="B164" s="69"/>
      <c r="C164" s="69"/>
      <c r="D164" s="69"/>
      <c r="E164" s="69"/>
      <c r="F164" s="69"/>
    </row>
    <row r="165" ht="15.75" customHeight="1">
      <c r="A165" s="68"/>
      <c r="B165" s="69"/>
      <c r="C165" s="69"/>
      <c r="D165" s="69"/>
      <c r="E165" s="69"/>
      <c r="F165" s="69"/>
    </row>
    <row r="166" ht="15.75" customHeight="1">
      <c r="A166" s="68"/>
      <c r="B166" s="69"/>
      <c r="C166" s="69"/>
      <c r="D166" s="69"/>
      <c r="E166" s="69"/>
      <c r="F166" s="69"/>
    </row>
    <row r="167" ht="15.75" customHeight="1">
      <c r="A167" s="68"/>
      <c r="B167" s="69"/>
      <c r="C167" s="69"/>
      <c r="D167" s="69"/>
      <c r="E167" s="69"/>
      <c r="F167" s="69"/>
    </row>
    <row r="168" ht="15.75" customHeight="1">
      <c r="A168" s="68"/>
      <c r="B168" s="69"/>
      <c r="C168" s="69"/>
      <c r="D168" s="69"/>
      <c r="E168" s="69"/>
      <c r="F168" s="69"/>
    </row>
    <row r="169" ht="15.75" customHeight="1">
      <c r="A169" s="68"/>
      <c r="B169" s="69"/>
      <c r="C169" s="69"/>
      <c r="D169" s="69"/>
      <c r="E169" s="69"/>
      <c r="F169" s="69"/>
    </row>
    <row r="170" ht="15.75" customHeight="1">
      <c r="A170" s="68"/>
      <c r="B170" s="69"/>
      <c r="C170" s="69"/>
      <c r="D170" s="69"/>
      <c r="E170" s="69"/>
      <c r="F170" s="69"/>
    </row>
    <row r="171" ht="15.75" customHeight="1">
      <c r="A171" s="68"/>
      <c r="B171" s="69"/>
      <c r="C171" s="69"/>
      <c r="D171" s="69"/>
      <c r="E171" s="69"/>
      <c r="F171" s="69"/>
    </row>
    <row r="172" ht="15.75" customHeight="1">
      <c r="A172" s="68"/>
      <c r="B172" s="69"/>
      <c r="C172" s="69"/>
      <c r="D172" s="69"/>
      <c r="E172" s="69"/>
      <c r="F172" s="69"/>
    </row>
    <row r="173" ht="15.75" customHeight="1">
      <c r="A173" s="68"/>
      <c r="B173" s="69"/>
      <c r="C173" s="69"/>
      <c r="D173" s="69"/>
      <c r="E173" s="69"/>
      <c r="F173" s="69"/>
    </row>
    <row r="174" ht="15.75" customHeight="1">
      <c r="A174" s="68"/>
      <c r="B174" s="69"/>
      <c r="C174" s="69"/>
      <c r="D174" s="69"/>
      <c r="E174" s="69"/>
      <c r="F174" s="69"/>
    </row>
    <row r="175" ht="15.75" customHeight="1">
      <c r="A175" s="68"/>
      <c r="B175" s="69"/>
      <c r="C175" s="69"/>
      <c r="D175" s="69"/>
      <c r="E175" s="69"/>
      <c r="F175" s="69"/>
    </row>
    <row r="176" ht="15.75" customHeight="1">
      <c r="A176" s="68"/>
      <c r="B176" s="69"/>
      <c r="C176" s="69"/>
      <c r="D176" s="69"/>
      <c r="E176" s="69"/>
      <c r="F176" s="69"/>
    </row>
    <row r="177" ht="15.75" customHeight="1">
      <c r="A177" s="68"/>
      <c r="B177" s="69"/>
      <c r="C177" s="69"/>
      <c r="D177" s="69"/>
      <c r="E177" s="69"/>
      <c r="F177" s="69"/>
    </row>
    <row r="178" ht="15.75" customHeight="1">
      <c r="A178" s="68"/>
      <c r="B178" s="69"/>
      <c r="C178" s="69"/>
      <c r="D178" s="69"/>
      <c r="E178" s="69"/>
      <c r="F178" s="69"/>
    </row>
    <row r="179" ht="15.75" customHeight="1">
      <c r="A179" s="68"/>
      <c r="B179" s="69"/>
      <c r="C179" s="69"/>
      <c r="D179" s="69"/>
      <c r="E179" s="69"/>
      <c r="F179" s="69"/>
    </row>
    <row r="180" ht="15.75" customHeight="1">
      <c r="A180" s="68"/>
      <c r="B180" s="69"/>
      <c r="C180" s="69"/>
      <c r="D180" s="69"/>
      <c r="E180" s="69"/>
      <c r="F180" s="69"/>
    </row>
    <row r="181" ht="15.75" customHeight="1">
      <c r="A181" s="68"/>
      <c r="B181" s="69"/>
      <c r="C181" s="69"/>
      <c r="D181" s="69"/>
      <c r="E181" s="69"/>
      <c r="F181" s="69"/>
    </row>
    <row r="182" ht="15.75" customHeight="1">
      <c r="A182" s="68"/>
      <c r="B182" s="69"/>
      <c r="C182" s="69"/>
      <c r="D182" s="69"/>
      <c r="E182" s="69"/>
      <c r="F182" s="69"/>
    </row>
    <row r="183" ht="15.75" customHeight="1">
      <c r="A183" s="68"/>
      <c r="B183" s="69"/>
      <c r="C183" s="69"/>
      <c r="D183" s="69"/>
      <c r="E183" s="69"/>
      <c r="F183" s="69"/>
    </row>
    <row r="184" ht="15.75" customHeight="1">
      <c r="A184" s="68"/>
      <c r="B184" s="69"/>
      <c r="C184" s="69"/>
      <c r="D184" s="69"/>
      <c r="E184" s="69"/>
      <c r="F184" s="69"/>
    </row>
    <row r="185" ht="15.75" customHeight="1">
      <c r="A185" s="68"/>
      <c r="B185" s="69"/>
      <c r="C185" s="69"/>
      <c r="D185" s="69"/>
      <c r="E185" s="69"/>
      <c r="F185" s="69"/>
    </row>
    <row r="186" ht="15.75" customHeight="1">
      <c r="A186" s="68"/>
      <c r="B186" s="69"/>
      <c r="C186" s="69"/>
      <c r="D186" s="69"/>
      <c r="E186" s="69"/>
      <c r="F186" s="69"/>
    </row>
    <row r="187" ht="15.75" customHeight="1">
      <c r="A187" s="68"/>
      <c r="B187" s="69"/>
      <c r="C187" s="69"/>
      <c r="D187" s="69"/>
      <c r="E187" s="69"/>
      <c r="F187" s="69"/>
    </row>
    <row r="188" ht="15.75" customHeight="1">
      <c r="A188" s="68"/>
      <c r="B188" s="69"/>
      <c r="C188" s="69"/>
      <c r="D188" s="69"/>
      <c r="E188" s="69"/>
      <c r="F188" s="69"/>
    </row>
    <row r="189" ht="15.75" customHeight="1">
      <c r="A189" s="68"/>
      <c r="B189" s="69"/>
      <c r="C189" s="69"/>
      <c r="D189" s="69"/>
      <c r="E189" s="69"/>
      <c r="F189" s="69"/>
    </row>
    <row r="190" ht="15.75" customHeight="1">
      <c r="A190" s="68"/>
      <c r="B190" s="69"/>
      <c r="C190" s="69"/>
      <c r="D190" s="69"/>
      <c r="E190" s="69"/>
      <c r="F190" s="69"/>
    </row>
    <row r="191" ht="15.75" customHeight="1">
      <c r="A191" s="68"/>
      <c r="B191" s="69"/>
      <c r="C191" s="69"/>
      <c r="D191" s="69"/>
      <c r="E191" s="69"/>
      <c r="F191" s="69"/>
    </row>
    <row r="192" ht="15.75" customHeight="1">
      <c r="A192" s="68"/>
      <c r="B192" s="69"/>
      <c r="C192" s="69"/>
      <c r="D192" s="69"/>
      <c r="E192" s="69"/>
      <c r="F192" s="69"/>
    </row>
    <row r="193" ht="15.75" customHeight="1">
      <c r="A193" s="68"/>
      <c r="B193" s="69"/>
      <c r="C193" s="69"/>
      <c r="D193" s="69"/>
      <c r="E193" s="69"/>
      <c r="F193" s="69"/>
    </row>
    <row r="194" ht="15.75" customHeight="1">
      <c r="A194" s="68"/>
      <c r="B194" s="69"/>
      <c r="C194" s="69"/>
      <c r="D194" s="69"/>
      <c r="E194" s="69"/>
      <c r="F194" s="69"/>
    </row>
    <row r="195" ht="15.75" customHeight="1">
      <c r="A195" s="68"/>
      <c r="B195" s="69"/>
      <c r="C195" s="69"/>
      <c r="D195" s="69"/>
      <c r="E195" s="69"/>
      <c r="F195" s="69"/>
    </row>
    <row r="196" ht="15.75" customHeight="1">
      <c r="A196" s="68"/>
      <c r="B196" s="69"/>
      <c r="C196" s="69"/>
      <c r="D196" s="69"/>
      <c r="E196" s="69"/>
      <c r="F196" s="69"/>
    </row>
    <row r="197" ht="15.75" customHeight="1">
      <c r="A197" s="68"/>
      <c r="B197" s="69"/>
      <c r="C197" s="69"/>
      <c r="D197" s="69"/>
      <c r="E197" s="69"/>
      <c r="F197" s="69"/>
    </row>
    <row r="198" ht="15.75" customHeight="1">
      <c r="A198" s="68"/>
      <c r="B198" s="69"/>
      <c r="C198" s="69"/>
      <c r="D198" s="69"/>
      <c r="E198" s="69"/>
      <c r="F198" s="69"/>
    </row>
    <row r="199" ht="15.75" customHeight="1">
      <c r="A199" s="68"/>
      <c r="B199" s="69"/>
      <c r="C199" s="69"/>
      <c r="D199" s="69"/>
      <c r="E199" s="69"/>
      <c r="F199" s="69"/>
    </row>
    <row r="200" ht="15.75" customHeight="1">
      <c r="A200" s="68"/>
      <c r="B200" s="69"/>
      <c r="C200" s="69"/>
      <c r="D200" s="69"/>
      <c r="E200" s="69"/>
      <c r="F200" s="69"/>
    </row>
    <row r="201" ht="15.75" customHeight="1">
      <c r="A201" s="68"/>
      <c r="B201" s="69"/>
      <c r="C201" s="69"/>
      <c r="D201" s="69"/>
      <c r="E201" s="69"/>
      <c r="F201" s="69"/>
    </row>
    <row r="202" ht="15.75" customHeight="1">
      <c r="A202" s="68"/>
      <c r="B202" s="69"/>
      <c r="C202" s="69"/>
      <c r="D202" s="69"/>
      <c r="E202" s="69"/>
      <c r="F202" s="69"/>
    </row>
    <row r="203" ht="15.75" customHeight="1">
      <c r="A203" s="68"/>
      <c r="B203" s="69"/>
      <c r="C203" s="69"/>
      <c r="D203" s="69"/>
      <c r="E203" s="69"/>
      <c r="F203" s="69"/>
    </row>
    <row r="204" ht="15.75" customHeight="1">
      <c r="A204" s="68"/>
      <c r="B204" s="69"/>
      <c r="C204" s="69"/>
      <c r="D204" s="69"/>
      <c r="E204" s="69"/>
      <c r="F204" s="69"/>
    </row>
    <row r="205" ht="15.75" customHeight="1">
      <c r="A205" s="68"/>
      <c r="B205" s="69"/>
      <c r="C205" s="69"/>
      <c r="D205" s="69"/>
      <c r="E205" s="69"/>
      <c r="F205" s="69"/>
    </row>
    <row r="206" ht="15.75" customHeight="1">
      <c r="A206" s="68"/>
      <c r="B206" s="69"/>
      <c r="C206" s="69"/>
      <c r="D206" s="69"/>
      <c r="E206" s="69"/>
      <c r="F206" s="69"/>
    </row>
    <row r="207" ht="15.75" customHeight="1">
      <c r="A207" s="68"/>
      <c r="B207" s="69"/>
      <c r="C207" s="69"/>
      <c r="D207" s="69"/>
      <c r="E207" s="69"/>
      <c r="F207" s="69"/>
    </row>
    <row r="208" ht="15.75" customHeight="1">
      <c r="A208" s="68"/>
      <c r="B208" s="69"/>
      <c r="C208" s="69"/>
      <c r="D208" s="69"/>
      <c r="E208" s="69"/>
      <c r="F208" s="69"/>
    </row>
    <row r="209" ht="15.75" customHeight="1">
      <c r="A209" s="68"/>
      <c r="B209" s="69"/>
      <c r="C209" s="69"/>
      <c r="D209" s="69"/>
      <c r="E209" s="69"/>
      <c r="F209" s="69"/>
    </row>
    <row r="210" ht="15.75" customHeight="1">
      <c r="A210" s="68"/>
      <c r="B210" s="69"/>
      <c r="C210" s="69"/>
      <c r="D210" s="69"/>
      <c r="E210" s="69"/>
      <c r="F210" s="69"/>
    </row>
    <row r="211" ht="15.75" customHeight="1">
      <c r="A211" s="68"/>
      <c r="B211" s="69"/>
      <c r="C211" s="69"/>
      <c r="D211" s="69"/>
      <c r="E211" s="69"/>
      <c r="F211" s="69"/>
    </row>
    <row r="212" ht="15.75" customHeight="1">
      <c r="A212" s="68"/>
      <c r="B212" s="69"/>
      <c r="C212" s="69"/>
      <c r="D212" s="69"/>
      <c r="E212" s="69"/>
      <c r="F212" s="69"/>
    </row>
    <row r="213" ht="15.75" customHeight="1">
      <c r="A213" s="68"/>
      <c r="B213" s="69"/>
      <c r="C213" s="69"/>
      <c r="D213" s="69"/>
      <c r="E213" s="69"/>
      <c r="F213" s="69"/>
    </row>
    <row r="214" ht="15.75" customHeight="1">
      <c r="A214" s="68"/>
      <c r="B214" s="69"/>
      <c r="C214" s="69"/>
      <c r="D214" s="69"/>
      <c r="E214" s="69"/>
      <c r="F214" s="69"/>
    </row>
    <row r="215" ht="15.75" customHeight="1">
      <c r="A215" s="68"/>
      <c r="B215" s="69"/>
      <c r="C215" s="69"/>
      <c r="D215" s="69"/>
      <c r="E215" s="69"/>
      <c r="F215" s="69"/>
    </row>
    <row r="216" ht="15.75" customHeight="1">
      <c r="A216" s="68"/>
      <c r="B216" s="69"/>
      <c r="C216" s="69"/>
      <c r="D216" s="69"/>
      <c r="E216" s="69"/>
      <c r="F216" s="69"/>
    </row>
    <row r="217" ht="15.75" customHeight="1">
      <c r="A217" s="68"/>
      <c r="B217" s="69"/>
      <c r="C217" s="69"/>
      <c r="D217" s="69"/>
      <c r="E217" s="69"/>
      <c r="F217" s="69"/>
    </row>
    <row r="218" ht="15.75" customHeight="1">
      <c r="A218" s="68"/>
      <c r="B218" s="69"/>
      <c r="C218" s="69"/>
      <c r="D218" s="69"/>
      <c r="E218" s="69"/>
      <c r="F218" s="69"/>
    </row>
    <row r="219" ht="15.75" customHeight="1">
      <c r="A219" s="68"/>
      <c r="B219" s="69"/>
      <c r="C219" s="69"/>
      <c r="D219" s="69"/>
      <c r="E219" s="69"/>
      <c r="F219" s="69"/>
    </row>
    <row r="220" ht="15.75" customHeight="1">
      <c r="A220" s="68"/>
      <c r="B220" s="69"/>
      <c r="C220" s="69"/>
      <c r="D220" s="69"/>
      <c r="E220" s="69"/>
      <c r="F220" s="69"/>
    </row>
    <row r="221" ht="15.75" customHeight="1">
      <c r="A221" s="68"/>
      <c r="B221" s="69"/>
      <c r="C221" s="69"/>
      <c r="D221" s="69"/>
      <c r="E221" s="69"/>
      <c r="F221" s="69"/>
    </row>
    <row r="222" ht="15.75" customHeight="1">
      <c r="A222" s="68"/>
      <c r="B222" s="69"/>
      <c r="C222" s="69"/>
      <c r="D222" s="69"/>
      <c r="E222" s="69"/>
      <c r="F222" s="69"/>
    </row>
    <row r="223" ht="15.75" customHeight="1">
      <c r="A223" s="68"/>
      <c r="B223" s="69"/>
      <c r="C223" s="69"/>
      <c r="D223" s="69"/>
      <c r="E223" s="69"/>
      <c r="F223" s="69"/>
    </row>
    <row r="224" ht="15.75" customHeight="1">
      <c r="A224" s="68"/>
      <c r="B224" s="69"/>
      <c r="C224" s="69"/>
      <c r="D224" s="69"/>
      <c r="E224" s="69"/>
      <c r="F224" s="69"/>
    </row>
    <row r="225" ht="15.75" customHeight="1">
      <c r="A225" s="68"/>
      <c r="B225" s="69"/>
      <c r="C225" s="69"/>
      <c r="D225" s="69"/>
      <c r="E225" s="69"/>
      <c r="F225" s="69"/>
    </row>
    <row r="226" ht="15.75" customHeight="1">
      <c r="A226" s="68"/>
      <c r="B226" s="69"/>
      <c r="C226" s="69"/>
      <c r="D226" s="69"/>
      <c r="E226" s="69"/>
      <c r="F226" s="69"/>
    </row>
    <row r="227" ht="15.75" customHeight="1">
      <c r="A227" s="68"/>
      <c r="B227" s="69"/>
      <c r="C227" s="69"/>
      <c r="D227" s="69"/>
      <c r="E227" s="69"/>
      <c r="F227" s="69"/>
    </row>
    <row r="228" ht="15.75" customHeight="1">
      <c r="A228" s="68"/>
      <c r="B228" s="69"/>
      <c r="C228" s="69"/>
      <c r="D228" s="69"/>
      <c r="E228" s="69"/>
      <c r="F228" s="69"/>
    </row>
    <row r="229" ht="15.75" customHeight="1">
      <c r="A229" s="68"/>
      <c r="B229" s="69"/>
      <c r="C229" s="69"/>
      <c r="D229" s="69"/>
      <c r="E229" s="69"/>
      <c r="F229" s="69"/>
    </row>
    <row r="230" ht="15.75" customHeight="1">
      <c r="A230" s="68"/>
      <c r="B230" s="69"/>
      <c r="C230" s="69"/>
      <c r="D230" s="69"/>
      <c r="E230" s="69"/>
      <c r="F230" s="69"/>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0:F30"/>
  </mergeCells>
  <hyperlinks>
    <hyperlink r:id="rId1" ref="D15"/>
    <hyperlink r:id="rId2" ref="D24"/>
    <hyperlink r:id="rId3" ref="D25"/>
  </hyperlinks>
  <printOptions/>
  <pageMargins bottom="0.75" footer="0.0" header="0.0" left="0.7" right="0.7" top="0.75"/>
  <pageSetup orientation="landscape"/>
  <drawing r:id="rId4"/>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4.86"/>
    <col customWidth="1" min="8" max="9" width="13.71"/>
    <col customWidth="1" min="10" max="26" width="8.0"/>
  </cols>
  <sheetData>
    <row r="1">
      <c r="A1" s="68"/>
      <c r="B1" s="68"/>
      <c r="C1" s="69"/>
      <c r="D1" s="69"/>
      <c r="E1" s="69"/>
      <c r="F1" s="69"/>
      <c r="G1" s="1"/>
      <c r="H1" s="1"/>
      <c r="I1" s="1"/>
    </row>
    <row r="2" ht="15.75" customHeight="1">
      <c r="A2" s="230" t="s">
        <v>7487</v>
      </c>
      <c r="B2" s="71"/>
      <c r="C2" s="71"/>
      <c r="D2" s="71"/>
      <c r="E2" s="71"/>
      <c r="F2" s="72"/>
      <c r="G2" s="784"/>
      <c r="H2" s="784"/>
      <c r="I2" s="784"/>
      <c r="J2" s="74"/>
      <c r="K2" s="74"/>
      <c r="L2" s="74"/>
      <c r="M2" s="74"/>
      <c r="N2" s="74"/>
      <c r="O2" s="74"/>
      <c r="P2" s="74"/>
      <c r="Q2" s="74"/>
      <c r="R2" s="74"/>
      <c r="S2" s="74"/>
      <c r="T2" s="74"/>
      <c r="U2" s="74"/>
      <c r="V2" s="74"/>
      <c r="W2" s="74"/>
      <c r="X2" s="74"/>
      <c r="Y2" s="74"/>
      <c r="Z2" s="74"/>
    </row>
    <row r="3" ht="15.75" customHeight="1">
      <c r="A3" s="287"/>
      <c r="B3" s="287"/>
      <c r="C3" s="287"/>
      <c r="D3" s="287"/>
      <c r="E3" s="287"/>
      <c r="F3" s="785"/>
      <c r="G3" s="784"/>
      <c r="H3" s="784"/>
      <c r="I3" s="784"/>
      <c r="J3" s="74"/>
      <c r="K3" s="74"/>
      <c r="L3" s="74"/>
      <c r="M3" s="74"/>
      <c r="N3" s="74"/>
      <c r="O3" s="74"/>
      <c r="P3" s="74"/>
      <c r="Q3" s="74"/>
      <c r="R3" s="74"/>
      <c r="S3" s="74"/>
      <c r="T3" s="74"/>
      <c r="U3" s="74"/>
      <c r="V3" s="74"/>
      <c r="W3" s="74"/>
      <c r="X3" s="74"/>
      <c r="Y3" s="74"/>
      <c r="Z3" s="74"/>
    </row>
    <row r="4" ht="14.25" customHeight="1">
      <c r="A4" s="241" t="s">
        <v>7488</v>
      </c>
      <c r="B4" s="71"/>
      <c r="C4" s="71"/>
      <c r="D4" s="71"/>
      <c r="E4" s="71"/>
      <c r="F4" s="72"/>
      <c r="G4" s="784"/>
      <c r="H4" s="784"/>
      <c r="I4" s="784"/>
      <c r="J4" s="74"/>
      <c r="K4" s="74"/>
      <c r="L4" s="74"/>
      <c r="M4" s="74"/>
      <c r="N4" s="74"/>
      <c r="O4" s="74"/>
      <c r="P4" s="74"/>
      <c r="Q4" s="74"/>
      <c r="R4" s="74"/>
      <c r="S4" s="74"/>
      <c r="T4" s="74"/>
      <c r="U4" s="74"/>
      <c r="V4" s="74"/>
      <c r="W4" s="74"/>
      <c r="X4" s="74"/>
      <c r="Y4" s="74"/>
      <c r="Z4" s="74"/>
    </row>
    <row r="5" ht="16.5" customHeight="1">
      <c r="A5" s="424" t="s">
        <v>7489</v>
      </c>
      <c r="B5" s="71"/>
      <c r="C5" s="71"/>
      <c r="D5" s="71"/>
      <c r="E5" s="71"/>
      <c r="F5" s="72"/>
      <c r="G5" s="784"/>
      <c r="H5" s="784"/>
      <c r="I5" s="784"/>
      <c r="J5" s="74"/>
      <c r="K5" s="74"/>
      <c r="L5" s="74"/>
      <c r="M5" s="74"/>
      <c r="N5" s="74"/>
      <c r="O5" s="74"/>
      <c r="P5" s="74"/>
      <c r="Q5" s="74"/>
      <c r="R5" s="74"/>
      <c r="S5" s="74"/>
      <c r="T5" s="74"/>
      <c r="U5" s="74"/>
      <c r="V5" s="74"/>
      <c r="W5" s="74"/>
      <c r="X5" s="74"/>
      <c r="Y5" s="74"/>
      <c r="Z5" s="74"/>
    </row>
    <row r="6" ht="16.5" customHeight="1">
      <c r="A6" s="424" t="s">
        <v>7490</v>
      </c>
      <c r="B6" s="71"/>
      <c r="C6" s="71"/>
      <c r="D6" s="71"/>
      <c r="E6" s="71"/>
      <c r="F6" s="72"/>
      <c r="G6" s="784"/>
      <c r="H6" s="784"/>
      <c r="I6" s="784"/>
      <c r="J6" s="74"/>
      <c r="K6" s="74"/>
      <c r="L6" s="74"/>
      <c r="M6" s="74"/>
      <c r="N6" s="74"/>
      <c r="O6" s="74"/>
      <c r="P6" s="74"/>
      <c r="Q6" s="74"/>
      <c r="R6" s="74"/>
      <c r="S6" s="74"/>
      <c r="T6" s="74"/>
      <c r="U6" s="74"/>
      <c r="V6" s="74"/>
      <c r="W6" s="74"/>
      <c r="X6" s="74"/>
      <c r="Y6" s="74"/>
      <c r="Z6" s="74"/>
    </row>
    <row r="7" ht="17.25" customHeight="1">
      <c r="A7" s="424" t="s">
        <v>7491</v>
      </c>
      <c r="B7" s="71"/>
      <c r="C7" s="71"/>
      <c r="D7" s="71"/>
      <c r="E7" s="71"/>
      <c r="F7" s="72"/>
      <c r="G7" s="784"/>
      <c r="H7" s="784"/>
      <c r="I7" s="784"/>
      <c r="J7" s="74"/>
      <c r="K7" s="74"/>
      <c r="L7" s="74"/>
      <c r="M7" s="74"/>
      <c r="N7" s="74"/>
      <c r="O7" s="74"/>
      <c r="P7" s="74"/>
      <c r="Q7" s="74"/>
      <c r="R7" s="74"/>
      <c r="S7" s="74"/>
      <c r="T7" s="74"/>
      <c r="U7" s="74"/>
      <c r="V7" s="74"/>
      <c r="W7" s="74"/>
      <c r="X7" s="74"/>
      <c r="Y7" s="74"/>
      <c r="Z7" s="74"/>
    </row>
    <row r="8" ht="30.0" customHeight="1">
      <c r="A8" s="424" t="s">
        <v>7492</v>
      </c>
      <c r="B8" s="71"/>
      <c r="C8" s="71"/>
      <c r="D8" s="71"/>
      <c r="E8" s="71"/>
      <c r="F8" s="72"/>
      <c r="G8" s="784"/>
      <c r="H8" s="784"/>
      <c r="I8" s="784"/>
      <c r="J8" s="74"/>
      <c r="K8" s="74"/>
      <c r="L8" s="74"/>
      <c r="M8" s="74"/>
      <c r="N8" s="74"/>
      <c r="O8" s="74"/>
      <c r="P8" s="74"/>
      <c r="Q8" s="74"/>
      <c r="R8" s="74"/>
      <c r="S8" s="74"/>
      <c r="T8" s="74"/>
      <c r="U8" s="74"/>
      <c r="V8" s="74"/>
      <c r="W8" s="74"/>
      <c r="X8" s="74"/>
      <c r="Y8" s="74"/>
      <c r="Z8" s="74"/>
    </row>
    <row r="9" ht="57.0" customHeight="1">
      <c r="A9" s="424" t="s">
        <v>7493</v>
      </c>
      <c r="B9" s="71"/>
      <c r="C9" s="71"/>
      <c r="D9" s="71"/>
      <c r="E9" s="71"/>
      <c r="F9" s="72"/>
      <c r="G9" s="784"/>
      <c r="H9" s="784"/>
      <c r="I9" s="784"/>
      <c r="J9" s="74"/>
      <c r="K9" s="74"/>
      <c r="L9" s="74"/>
      <c r="M9" s="74"/>
      <c r="N9" s="74"/>
      <c r="O9" s="74"/>
      <c r="P9" s="74"/>
      <c r="Q9" s="74"/>
      <c r="R9" s="74"/>
      <c r="S9" s="74"/>
      <c r="T9" s="74"/>
      <c r="U9" s="74"/>
      <c r="V9" s="74"/>
      <c r="W9" s="74"/>
      <c r="X9" s="74"/>
      <c r="Y9" s="74"/>
      <c r="Z9" s="74"/>
    </row>
    <row r="10">
      <c r="A10" s="79"/>
      <c r="B10" s="79"/>
      <c r="C10" s="80"/>
      <c r="D10" s="80"/>
      <c r="E10" s="80"/>
      <c r="F10" s="80"/>
      <c r="G10" s="79"/>
      <c r="H10" s="79"/>
      <c r="I10" s="79"/>
      <c r="J10" s="74"/>
      <c r="K10" s="74"/>
      <c r="L10" s="74"/>
      <c r="M10" s="74"/>
      <c r="N10" s="74"/>
      <c r="O10" s="74"/>
      <c r="P10" s="74"/>
      <c r="Q10" s="74"/>
      <c r="R10" s="74"/>
      <c r="S10" s="74"/>
      <c r="T10" s="74"/>
      <c r="U10" s="74"/>
      <c r="V10" s="74"/>
      <c r="W10" s="74"/>
      <c r="X10" s="74"/>
      <c r="Y10" s="74"/>
      <c r="Z10" s="74"/>
    </row>
    <row r="11" ht="61.5" customHeight="1">
      <c r="A11" s="290" t="s">
        <v>2830</v>
      </c>
      <c r="B11" s="83" t="s">
        <v>8</v>
      </c>
      <c r="C11" s="290" t="s">
        <v>7494</v>
      </c>
      <c r="D11" s="82" t="s">
        <v>7495</v>
      </c>
      <c r="E11" s="244" t="s">
        <v>222</v>
      </c>
      <c r="F11" s="244" t="s">
        <v>226</v>
      </c>
      <c r="G11" s="86" t="s">
        <v>227</v>
      </c>
      <c r="J11" s="74"/>
      <c r="K11" s="74"/>
      <c r="L11" s="74"/>
      <c r="M11" s="74"/>
      <c r="N11" s="74"/>
      <c r="O11" s="74"/>
      <c r="P11" s="74"/>
      <c r="Q11" s="74"/>
      <c r="R11" s="74"/>
      <c r="S11" s="74"/>
      <c r="T11" s="74"/>
      <c r="U11" s="74"/>
      <c r="V11" s="74"/>
      <c r="W11" s="74"/>
      <c r="X11" s="74"/>
      <c r="Y11" s="74"/>
      <c r="Z11" s="74"/>
    </row>
    <row r="12" ht="11.25" customHeight="1">
      <c r="A12" s="130" t="s">
        <v>72</v>
      </c>
      <c r="B12" s="97" t="s">
        <v>52</v>
      </c>
      <c r="C12" s="97" t="s">
        <v>7496</v>
      </c>
      <c r="D12" s="97" t="s">
        <v>847</v>
      </c>
      <c r="E12" s="231">
        <v>50.0</v>
      </c>
      <c r="F12" s="166">
        <v>50.0</v>
      </c>
      <c r="G12" s="103" t="s">
        <v>72</v>
      </c>
      <c r="H12" s="105"/>
      <c r="I12" s="105"/>
      <c r="J12" s="105"/>
      <c r="K12" s="105"/>
      <c r="L12" s="105"/>
      <c r="M12" s="105"/>
      <c r="N12" s="105"/>
      <c r="O12" s="105"/>
      <c r="P12" s="105"/>
      <c r="Q12" s="105"/>
      <c r="R12" s="105"/>
      <c r="S12" s="105"/>
      <c r="T12" s="105"/>
      <c r="U12" s="105"/>
      <c r="V12" s="105"/>
      <c r="W12" s="105"/>
      <c r="X12" s="105"/>
      <c r="Y12" s="105"/>
      <c r="Z12" s="105"/>
    </row>
    <row r="13" ht="11.25" customHeight="1">
      <c r="A13" s="130" t="s">
        <v>72</v>
      </c>
      <c r="B13" s="97" t="s">
        <v>52</v>
      </c>
      <c r="C13" s="97" t="s">
        <v>7497</v>
      </c>
      <c r="D13" s="97" t="s">
        <v>7498</v>
      </c>
      <c r="E13" s="231">
        <v>20.0</v>
      </c>
      <c r="F13" s="166">
        <v>20.0</v>
      </c>
      <c r="G13" s="103" t="s">
        <v>72</v>
      </c>
      <c r="H13" s="105"/>
      <c r="I13" s="105"/>
      <c r="J13" s="105"/>
      <c r="K13" s="105"/>
      <c r="L13" s="105"/>
      <c r="M13" s="105"/>
      <c r="N13" s="105"/>
      <c r="O13" s="105"/>
      <c r="P13" s="105"/>
      <c r="Q13" s="105"/>
      <c r="R13" s="105"/>
      <c r="S13" s="105"/>
      <c r="T13" s="105"/>
      <c r="U13" s="105"/>
      <c r="V13" s="105"/>
      <c r="W13" s="105"/>
      <c r="X13" s="105"/>
      <c r="Y13" s="105"/>
      <c r="Z13" s="105"/>
    </row>
    <row r="14" ht="11.25" customHeight="1">
      <c r="A14" s="432" t="s">
        <v>3607</v>
      </c>
      <c r="B14" s="145" t="s">
        <v>52</v>
      </c>
      <c r="C14" s="145" t="s">
        <v>7497</v>
      </c>
      <c r="D14" s="145" t="s">
        <v>7498</v>
      </c>
      <c r="E14" s="786">
        <v>20.0</v>
      </c>
      <c r="F14" s="787">
        <v>20.0</v>
      </c>
      <c r="G14" s="103" t="s">
        <v>973</v>
      </c>
      <c r="H14" s="105"/>
      <c r="I14" s="105"/>
      <c r="J14" s="105"/>
      <c r="K14" s="105"/>
      <c r="L14" s="105"/>
      <c r="M14" s="105"/>
      <c r="N14" s="105"/>
      <c r="O14" s="105"/>
      <c r="P14" s="105"/>
      <c r="Q14" s="105"/>
      <c r="R14" s="105"/>
      <c r="S14" s="105"/>
      <c r="T14" s="105"/>
      <c r="U14" s="105"/>
      <c r="V14" s="105"/>
      <c r="W14" s="105"/>
      <c r="X14" s="105"/>
      <c r="Y14" s="105"/>
      <c r="Z14" s="105"/>
    </row>
    <row r="15" ht="11.25" customHeight="1">
      <c r="A15" s="130" t="s">
        <v>80</v>
      </c>
      <c r="B15" s="97" t="s">
        <v>81</v>
      </c>
      <c r="C15" s="97" t="s">
        <v>7497</v>
      </c>
      <c r="D15" s="97" t="s">
        <v>7499</v>
      </c>
      <c r="E15" s="231">
        <v>50.0</v>
      </c>
      <c r="F15" s="166">
        <v>50.0</v>
      </c>
      <c r="G15" s="103" t="s">
        <v>80</v>
      </c>
      <c r="H15" s="105"/>
      <c r="I15" s="105"/>
      <c r="J15" s="105"/>
      <c r="K15" s="105"/>
      <c r="L15" s="105"/>
      <c r="M15" s="105"/>
      <c r="N15" s="105"/>
      <c r="O15" s="105"/>
      <c r="P15" s="105"/>
      <c r="Q15" s="105"/>
      <c r="R15" s="105"/>
      <c r="S15" s="105"/>
      <c r="T15" s="105"/>
      <c r="U15" s="105"/>
      <c r="V15" s="105"/>
      <c r="W15" s="105"/>
      <c r="X15" s="105"/>
      <c r="Y15" s="105"/>
      <c r="Z15" s="105"/>
    </row>
    <row r="16" ht="11.25" customHeight="1">
      <c r="A16" s="130" t="s">
        <v>99</v>
      </c>
      <c r="B16" s="788" t="s">
        <v>100</v>
      </c>
      <c r="C16" s="788" t="s">
        <v>7497</v>
      </c>
      <c r="D16" s="788" t="s">
        <v>7500</v>
      </c>
      <c r="E16" s="789">
        <v>30.0</v>
      </c>
      <c r="F16" s="790">
        <v>30.0</v>
      </c>
      <c r="G16" s="103" t="s">
        <v>99</v>
      </c>
      <c r="H16" s="105"/>
      <c r="I16" s="105"/>
      <c r="J16" s="105"/>
      <c r="K16" s="105"/>
      <c r="L16" s="105"/>
      <c r="M16" s="105"/>
      <c r="N16" s="105"/>
      <c r="O16" s="105"/>
      <c r="P16" s="105"/>
      <c r="Q16" s="105"/>
      <c r="R16" s="105"/>
      <c r="S16" s="105"/>
      <c r="T16" s="105"/>
      <c r="U16" s="105"/>
      <c r="V16" s="105"/>
      <c r="W16" s="105"/>
      <c r="X16" s="105"/>
      <c r="Y16" s="105"/>
      <c r="Z16" s="105"/>
    </row>
    <row r="17" ht="11.25" customHeight="1">
      <c r="A17" s="130" t="s">
        <v>108</v>
      </c>
      <c r="B17" s="788" t="s">
        <v>100</v>
      </c>
      <c r="C17" s="788" t="s">
        <v>7501</v>
      </c>
      <c r="D17" s="788" t="s">
        <v>7498</v>
      </c>
      <c r="E17" s="789">
        <v>20.0</v>
      </c>
      <c r="F17" s="790">
        <v>20.0</v>
      </c>
      <c r="G17" s="103" t="s">
        <v>108</v>
      </c>
      <c r="H17" s="105"/>
      <c r="I17" s="105"/>
      <c r="J17" s="105"/>
      <c r="K17" s="105"/>
      <c r="L17" s="105"/>
      <c r="M17" s="105"/>
      <c r="N17" s="105"/>
      <c r="O17" s="105"/>
      <c r="P17" s="105"/>
      <c r="Q17" s="105"/>
      <c r="R17" s="105"/>
      <c r="S17" s="105"/>
      <c r="T17" s="105"/>
      <c r="U17" s="105"/>
      <c r="V17" s="105"/>
      <c r="W17" s="105"/>
      <c r="X17" s="105"/>
      <c r="Y17" s="105"/>
      <c r="Z17" s="105"/>
    </row>
    <row r="18" ht="11.25" customHeight="1">
      <c r="A18" s="130" t="s">
        <v>113</v>
      </c>
      <c r="B18" s="788" t="s">
        <v>100</v>
      </c>
      <c r="C18" s="788" t="s">
        <v>7502</v>
      </c>
      <c r="D18" s="788" t="s">
        <v>7412</v>
      </c>
      <c r="E18" s="789">
        <v>30.0</v>
      </c>
      <c r="F18" s="790">
        <v>30.0</v>
      </c>
      <c r="G18" s="103" t="s">
        <v>113</v>
      </c>
      <c r="H18" s="105"/>
      <c r="I18" s="105"/>
      <c r="J18" s="105"/>
      <c r="K18" s="105"/>
      <c r="L18" s="105"/>
      <c r="M18" s="105"/>
      <c r="N18" s="105"/>
      <c r="O18" s="105"/>
      <c r="P18" s="105"/>
      <c r="Q18" s="105"/>
      <c r="R18" s="105"/>
      <c r="S18" s="105"/>
      <c r="T18" s="105"/>
      <c r="U18" s="105"/>
      <c r="V18" s="105"/>
      <c r="W18" s="105"/>
      <c r="X18" s="105"/>
      <c r="Y18" s="105"/>
      <c r="Z18" s="105"/>
    </row>
    <row r="19" ht="11.25" customHeight="1">
      <c r="A19" s="130" t="s">
        <v>118</v>
      </c>
      <c r="B19" s="788" t="s">
        <v>100</v>
      </c>
      <c r="C19" s="788" t="s">
        <v>7503</v>
      </c>
      <c r="D19" s="788" t="s">
        <v>7504</v>
      </c>
      <c r="E19" s="789">
        <v>20.0</v>
      </c>
      <c r="F19" s="790">
        <v>20.0</v>
      </c>
      <c r="G19" s="103" t="s">
        <v>118</v>
      </c>
      <c r="H19" s="105"/>
      <c r="I19" s="105"/>
      <c r="J19" s="105"/>
      <c r="K19" s="105"/>
      <c r="L19" s="105"/>
      <c r="M19" s="105"/>
      <c r="N19" s="105"/>
      <c r="O19" s="105"/>
      <c r="P19" s="105"/>
      <c r="Q19" s="105"/>
      <c r="R19" s="105"/>
      <c r="S19" s="105"/>
      <c r="T19" s="105"/>
      <c r="U19" s="105"/>
      <c r="V19" s="105"/>
      <c r="W19" s="105"/>
      <c r="X19" s="105"/>
      <c r="Y19" s="105"/>
      <c r="Z19" s="105"/>
    </row>
    <row r="20" ht="11.25" customHeight="1">
      <c r="A20" s="130" t="s">
        <v>119</v>
      </c>
      <c r="B20" s="788" t="s">
        <v>100</v>
      </c>
      <c r="C20" s="788" t="s">
        <v>7497</v>
      </c>
      <c r="D20" s="788" t="s">
        <v>7505</v>
      </c>
      <c r="E20" s="789">
        <v>30.0</v>
      </c>
      <c r="F20" s="790">
        <v>30.0</v>
      </c>
      <c r="G20" s="103" t="s">
        <v>119</v>
      </c>
      <c r="H20" s="105"/>
      <c r="I20" s="105"/>
      <c r="J20" s="105"/>
      <c r="K20" s="105"/>
      <c r="L20" s="105"/>
      <c r="M20" s="105"/>
      <c r="N20" s="105"/>
      <c r="O20" s="105"/>
      <c r="P20" s="105"/>
      <c r="Q20" s="105"/>
      <c r="R20" s="105"/>
      <c r="S20" s="105"/>
      <c r="T20" s="105"/>
      <c r="U20" s="105"/>
      <c r="V20" s="105"/>
      <c r="W20" s="105"/>
      <c r="X20" s="105"/>
      <c r="Y20" s="105"/>
      <c r="Z20" s="105"/>
    </row>
    <row r="21" ht="11.25" customHeight="1">
      <c r="A21" s="130" t="s">
        <v>120</v>
      </c>
      <c r="B21" s="788" t="s">
        <v>100</v>
      </c>
      <c r="C21" s="788" t="s">
        <v>7506</v>
      </c>
      <c r="D21" s="788" t="s">
        <v>7507</v>
      </c>
      <c r="E21" s="789">
        <v>30.0</v>
      </c>
      <c r="F21" s="790">
        <v>30.0</v>
      </c>
      <c r="G21" s="103" t="s">
        <v>120</v>
      </c>
      <c r="H21" s="105"/>
      <c r="I21" s="105"/>
      <c r="J21" s="105"/>
      <c r="K21" s="105"/>
      <c r="L21" s="105"/>
      <c r="M21" s="105"/>
      <c r="N21" s="105"/>
      <c r="O21" s="105"/>
      <c r="P21" s="105"/>
      <c r="Q21" s="105"/>
      <c r="R21" s="105"/>
      <c r="S21" s="105"/>
      <c r="T21" s="105"/>
      <c r="U21" s="105"/>
      <c r="V21" s="105"/>
      <c r="W21" s="105"/>
      <c r="X21" s="105"/>
      <c r="Y21" s="105"/>
      <c r="Z21" s="105"/>
    </row>
    <row r="22" ht="11.25" customHeight="1">
      <c r="A22" s="130" t="s">
        <v>3170</v>
      </c>
      <c r="B22" s="788" t="s">
        <v>100</v>
      </c>
      <c r="C22" s="788" t="s">
        <v>7508</v>
      </c>
      <c r="D22" s="788" t="s">
        <v>7509</v>
      </c>
      <c r="E22" s="789">
        <v>30.0</v>
      </c>
      <c r="F22" s="790">
        <v>30.0</v>
      </c>
      <c r="G22" s="103" t="s">
        <v>3170</v>
      </c>
      <c r="H22" s="105"/>
      <c r="I22" s="105"/>
      <c r="J22" s="105"/>
      <c r="K22" s="105"/>
      <c r="L22" s="105"/>
      <c r="M22" s="105"/>
      <c r="N22" s="105"/>
      <c r="O22" s="105"/>
      <c r="P22" s="105"/>
      <c r="Q22" s="105"/>
      <c r="R22" s="105"/>
      <c r="S22" s="105"/>
      <c r="T22" s="105"/>
      <c r="U22" s="105"/>
      <c r="V22" s="105"/>
      <c r="W22" s="105"/>
      <c r="X22" s="105"/>
      <c r="Y22" s="105"/>
      <c r="Z22" s="105"/>
    </row>
    <row r="23" ht="11.25" customHeight="1">
      <c r="A23" s="130" t="s">
        <v>123</v>
      </c>
      <c r="B23" s="788" t="s">
        <v>100</v>
      </c>
      <c r="C23" s="788" t="s">
        <v>7497</v>
      </c>
      <c r="D23" s="788" t="s">
        <v>7500</v>
      </c>
      <c r="E23" s="789">
        <v>30.0</v>
      </c>
      <c r="F23" s="790">
        <v>30.0</v>
      </c>
      <c r="G23" s="103" t="s">
        <v>123</v>
      </c>
      <c r="H23" s="105"/>
      <c r="I23" s="105"/>
      <c r="J23" s="105"/>
      <c r="K23" s="105"/>
      <c r="L23" s="105"/>
      <c r="M23" s="105"/>
      <c r="N23" s="105"/>
      <c r="O23" s="105"/>
      <c r="P23" s="105"/>
      <c r="Q23" s="105"/>
      <c r="R23" s="105"/>
      <c r="S23" s="105"/>
      <c r="T23" s="105"/>
      <c r="U23" s="105"/>
      <c r="V23" s="105"/>
      <c r="W23" s="105"/>
      <c r="X23" s="105"/>
      <c r="Y23" s="105"/>
      <c r="Z23" s="105"/>
    </row>
    <row r="24" ht="11.25" customHeight="1">
      <c r="A24" s="130" t="s">
        <v>658</v>
      </c>
      <c r="B24" s="97" t="s">
        <v>148</v>
      </c>
      <c r="C24" s="97" t="s">
        <v>7497</v>
      </c>
      <c r="D24" s="97" t="s">
        <v>7510</v>
      </c>
      <c r="E24" s="231">
        <v>50.0</v>
      </c>
      <c r="F24" s="166">
        <v>50.0</v>
      </c>
      <c r="G24" s="190" t="s">
        <v>658</v>
      </c>
      <c r="H24" s="104"/>
      <c r="I24" s="104"/>
      <c r="J24" s="104"/>
      <c r="K24" s="104"/>
      <c r="L24" s="104"/>
      <c r="M24" s="104"/>
      <c r="N24" s="104"/>
      <c r="O24" s="104"/>
      <c r="P24" s="104"/>
      <c r="Q24" s="104"/>
      <c r="R24" s="104"/>
      <c r="S24" s="104"/>
      <c r="T24" s="104"/>
      <c r="U24" s="104"/>
      <c r="V24" s="104"/>
      <c r="W24" s="104"/>
      <c r="X24" s="104"/>
      <c r="Y24" s="104"/>
      <c r="Z24" s="104"/>
    </row>
    <row r="25" ht="11.25" customHeight="1">
      <c r="A25" s="130"/>
      <c r="B25" s="97"/>
      <c r="C25" s="97"/>
      <c r="D25" s="97"/>
      <c r="E25" s="98"/>
      <c r="F25" s="499"/>
      <c r="G25" s="225"/>
      <c r="H25" s="105"/>
      <c r="I25" s="105"/>
      <c r="J25" s="105"/>
      <c r="K25" s="105"/>
      <c r="L25" s="105"/>
      <c r="M25" s="105"/>
      <c r="N25" s="105"/>
      <c r="O25" s="105"/>
      <c r="P25" s="105"/>
      <c r="Q25" s="105"/>
      <c r="R25" s="105"/>
      <c r="S25" s="105"/>
      <c r="T25" s="105"/>
      <c r="U25" s="105"/>
      <c r="V25" s="105"/>
      <c r="W25" s="105"/>
      <c r="X25" s="105"/>
      <c r="Y25" s="105"/>
      <c r="Z25" s="105"/>
    </row>
    <row r="26" ht="11.25" customHeight="1">
      <c r="A26" s="80"/>
      <c r="B26" s="111"/>
      <c r="C26" s="111"/>
      <c r="D26" s="111"/>
      <c r="E26" s="758"/>
      <c r="F26" s="758">
        <f>SUM(F12:F25)</f>
        <v>410</v>
      </c>
      <c r="G26" s="105"/>
      <c r="H26" s="105"/>
      <c r="I26" s="105"/>
      <c r="J26" s="105"/>
      <c r="K26" s="105"/>
      <c r="L26" s="105"/>
      <c r="M26" s="105"/>
      <c r="N26" s="105"/>
      <c r="O26" s="105"/>
      <c r="P26" s="105"/>
      <c r="Q26" s="105"/>
      <c r="R26" s="105"/>
      <c r="S26" s="105"/>
      <c r="T26" s="105"/>
      <c r="U26" s="105"/>
      <c r="V26" s="105"/>
      <c r="W26" s="105"/>
      <c r="X26" s="105"/>
      <c r="Y26" s="105"/>
      <c r="Z26" s="105"/>
    </row>
    <row r="27" ht="11.25" customHeight="1">
      <c r="A27" s="68"/>
      <c r="B27" s="68"/>
      <c r="C27" s="69"/>
      <c r="D27" s="69"/>
      <c r="E27" s="69"/>
      <c r="F27" s="69"/>
      <c r="G27" s="1"/>
      <c r="H27" s="1"/>
      <c r="I27" s="1"/>
      <c r="J27" s="105"/>
      <c r="K27" s="105"/>
      <c r="L27" s="105"/>
      <c r="M27" s="105"/>
      <c r="N27" s="105"/>
      <c r="O27" s="105"/>
      <c r="P27" s="105"/>
      <c r="Q27" s="105"/>
      <c r="R27" s="105"/>
      <c r="S27" s="105"/>
      <c r="T27" s="105"/>
      <c r="U27" s="105"/>
      <c r="V27" s="105"/>
      <c r="W27" s="105"/>
      <c r="X27" s="105"/>
      <c r="Y27" s="105"/>
      <c r="Z27" s="105"/>
    </row>
    <row r="28" ht="11.25" customHeight="1">
      <c r="A28" s="228" t="s">
        <v>675</v>
      </c>
      <c r="B28" s="229"/>
      <c r="C28" s="229"/>
      <c r="D28" s="229"/>
      <c r="E28" s="229"/>
      <c r="F28" s="229"/>
      <c r="G28" s="229"/>
      <c r="H28" s="229"/>
      <c r="I28" s="229"/>
      <c r="J28" s="68"/>
      <c r="K28" s="68"/>
      <c r="L28" s="68"/>
      <c r="M28" s="68"/>
      <c r="N28" s="68"/>
      <c r="O28" s="68"/>
      <c r="P28" s="68"/>
      <c r="Q28" s="68"/>
      <c r="R28" s="68"/>
      <c r="S28" s="68"/>
      <c r="T28" s="68"/>
      <c r="U28" s="68"/>
      <c r="V28" s="68"/>
      <c r="W28" s="68"/>
      <c r="X28" s="68"/>
      <c r="Y28" s="68"/>
      <c r="Z28" s="68"/>
    </row>
    <row r="29" ht="15.75" customHeight="1">
      <c r="A29" s="68"/>
      <c r="B29" s="68"/>
      <c r="C29" s="69"/>
      <c r="D29" s="69"/>
      <c r="E29" s="69"/>
      <c r="F29" s="1"/>
      <c r="G29" s="1"/>
      <c r="H29" s="1"/>
      <c r="I29" s="1"/>
    </row>
    <row r="30" ht="15.75" customHeight="1">
      <c r="A30" s="68"/>
      <c r="B30" s="68"/>
      <c r="C30" s="69"/>
      <c r="D30" s="69"/>
      <c r="E30" s="69"/>
      <c r="F30" s="69"/>
      <c r="G30" s="1"/>
      <c r="H30" s="1"/>
      <c r="I30" s="1"/>
    </row>
    <row r="31" ht="15.75" customHeight="1">
      <c r="A31" s="68"/>
      <c r="B31" s="68"/>
      <c r="C31" s="69"/>
      <c r="D31" s="69"/>
      <c r="E31" s="69"/>
      <c r="F31" s="1"/>
      <c r="G31" s="1"/>
      <c r="H31" s="1"/>
      <c r="I31" s="1"/>
    </row>
    <row r="32" ht="15.75" customHeight="1">
      <c r="A32" s="68"/>
      <c r="B32" s="68"/>
      <c r="C32" s="69"/>
      <c r="D32" s="69"/>
      <c r="E32" s="69"/>
      <c r="F32" s="69"/>
      <c r="G32" s="1"/>
      <c r="H32" s="1"/>
      <c r="I32" s="1"/>
    </row>
    <row r="33" ht="15.75" customHeight="1">
      <c r="A33" s="68"/>
      <c r="B33" s="68"/>
      <c r="C33" s="69"/>
      <c r="D33" s="69"/>
      <c r="E33" s="69"/>
      <c r="F33" s="69"/>
      <c r="G33" s="1"/>
      <c r="H33" s="1"/>
      <c r="I33" s="1"/>
    </row>
    <row r="34" ht="15.75" customHeight="1">
      <c r="A34" s="68"/>
      <c r="B34" s="68"/>
      <c r="C34" s="69"/>
      <c r="D34" s="69"/>
      <c r="E34" s="69"/>
      <c r="F34" s="69"/>
      <c r="G34" s="1"/>
      <c r="H34" s="1"/>
      <c r="I34" s="1"/>
    </row>
    <row r="35" ht="15.75" customHeight="1">
      <c r="A35" s="68"/>
      <c r="B35" s="68"/>
      <c r="C35" s="69"/>
      <c r="D35" s="69"/>
      <c r="E35" s="69"/>
      <c r="F35" s="69"/>
      <c r="G35" s="1"/>
      <c r="H35" s="1"/>
      <c r="I35" s="1"/>
    </row>
    <row r="36" ht="15.75" customHeight="1">
      <c r="A36" s="68"/>
      <c r="B36" s="68"/>
      <c r="C36" s="69"/>
      <c r="D36" s="69"/>
      <c r="E36" s="69"/>
      <c r="F36" s="69"/>
      <c r="G36" s="1"/>
      <c r="H36" s="1"/>
      <c r="I36" s="1"/>
    </row>
    <row r="37" ht="15.75" customHeight="1">
      <c r="A37" s="68"/>
      <c r="B37" s="68"/>
      <c r="C37" s="69"/>
      <c r="D37" s="69"/>
      <c r="E37" s="69"/>
      <c r="F37" s="69"/>
      <c r="G37" s="1"/>
      <c r="H37" s="1"/>
      <c r="I37" s="1"/>
    </row>
    <row r="38" ht="15.75" customHeight="1">
      <c r="A38" s="68"/>
      <c r="B38" s="68"/>
      <c r="C38" s="69"/>
      <c r="D38" s="69"/>
      <c r="E38" s="69"/>
      <c r="F38" s="69"/>
      <c r="G38" s="1"/>
      <c r="H38" s="1"/>
      <c r="I38" s="1"/>
    </row>
    <row r="39" ht="15.75" customHeight="1">
      <c r="A39" s="68"/>
      <c r="B39" s="68"/>
      <c r="C39" s="69"/>
      <c r="D39" s="69"/>
      <c r="E39" s="69"/>
      <c r="F39" s="69"/>
      <c r="G39" s="1"/>
      <c r="H39" s="1"/>
      <c r="I39" s="1"/>
    </row>
    <row r="40" ht="15.75" customHeight="1">
      <c r="A40" s="68"/>
      <c r="B40" s="68"/>
      <c r="C40" s="69"/>
      <c r="D40" s="69"/>
      <c r="E40" s="69"/>
      <c r="F40" s="69"/>
      <c r="G40" s="1"/>
      <c r="H40" s="1"/>
      <c r="I40" s="1"/>
    </row>
    <row r="41" ht="15.75" customHeight="1">
      <c r="A41" s="68"/>
      <c r="B41" s="68"/>
      <c r="C41" s="69"/>
      <c r="D41" s="69"/>
      <c r="E41" s="69"/>
      <c r="F41" s="69"/>
      <c r="G41" s="1"/>
      <c r="H41" s="1"/>
      <c r="I41" s="1"/>
    </row>
    <row r="42" ht="15.75" customHeight="1">
      <c r="A42" s="68"/>
      <c r="B42" s="68"/>
      <c r="C42" s="69"/>
      <c r="D42" s="69"/>
      <c r="E42" s="69"/>
      <c r="F42" s="69"/>
      <c r="G42" s="1"/>
      <c r="H42" s="1"/>
      <c r="I42" s="1"/>
    </row>
    <row r="43" ht="15.75" customHeight="1">
      <c r="A43" s="68"/>
      <c r="B43" s="68"/>
      <c r="C43" s="69"/>
      <c r="D43" s="69"/>
      <c r="E43" s="69"/>
      <c r="F43" s="69"/>
      <c r="G43" s="1"/>
      <c r="H43" s="1"/>
      <c r="I43" s="1"/>
    </row>
    <row r="44" ht="15.75" customHeight="1">
      <c r="A44" s="68"/>
      <c r="B44" s="68"/>
      <c r="C44" s="69"/>
      <c r="D44" s="69"/>
      <c r="E44" s="69"/>
      <c r="F44" s="69"/>
      <c r="G44" s="1"/>
      <c r="H44" s="1"/>
      <c r="I44" s="1"/>
    </row>
    <row r="45" ht="15.75" customHeight="1">
      <c r="A45" s="68"/>
      <c r="B45" s="68"/>
      <c r="C45" s="69"/>
      <c r="D45" s="69"/>
      <c r="E45" s="69"/>
      <c r="F45" s="69"/>
      <c r="G45" s="1"/>
      <c r="H45" s="1"/>
      <c r="I45" s="1"/>
    </row>
    <row r="46" ht="15.75" customHeight="1">
      <c r="A46" s="68"/>
      <c r="B46" s="68"/>
      <c r="C46" s="69"/>
      <c r="D46" s="69"/>
      <c r="E46" s="69"/>
      <c r="F46" s="69"/>
      <c r="G46" s="1"/>
      <c r="H46" s="1"/>
      <c r="I46" s="1"/>
    </row>
    <row r="47" ht="15.75" customHeight="1">
      <c r="A47" s="68"/>
      <c r="B47" s="68"/>
      <c r="C47" s="69"/>
      <c r="D47" s="69"/>
      <c r="E47" s="69"/>
      <c r="F47" s="69"/>
      <c r="G47" s="1"/>
      <c r="H47" s="1"/>
      <c r="I47" s="1"/>
    </row>
    <row r="48" ht="15.75" customHeight="1">
      <c r="A48" s="68"/>
      <c r="B48" s="68"/>
      <c r="C48" s="69"/>
      <c r="D48" s="69"/>
      <c r="E48" s="69"/>
      <c r="F48" s="69"/>
      <c r="G48" s="1"/>
      <c r="H48" s="1"/>
      <c r="I48" s="1"/>
    </row>
    <row r="49" ht="15.75" customHeight="1">
      <c r="A49" s="68"/>
      <c r="B49" s="68"/>
      <c r="C49" s="69"/>
      <c r="D49" s="69"/>
      <c r="E49" s="69"/>
      <c r="F49" s="69"/>
      <c r="G49" s="1"/>
      <c r="H49" s="1"/>
      <c r="I49" s="1"/>
    </row>
    <row r="50" ht="15.75" customHeight="1">
      <c r="A50" s="68"/>
      <c r="B50" s="68"/>
      <c r="C50" s="69"/>
      <c r="D50" s="69"/>
      <c r="E50" s="69"/>
      <c r="F50" s="69"/>
      <c r="G50" s="1"/>
      <c r="H50" s="1"/>
      <c r="I50" s="1"/>
    </row>
    <row r="51" ht="15.75" customHeight="1">
      <c r="A51" s="68"/>
      <c r="B51" s="68"/>
      <c r="C51" s="69"/>
      <c r="D51" s="69"/>
      <c r="E51" s="69"/>
      <c r="F51" s="69"/>
      <c r="G51" s="1"/>
      <c r="H51" s="1"/>
      <c r="I51" s="1"/>
    </row>
    <row r="52" ht="15.75" customHeight="1">
      <c r="A52" s="68"/>
      <c r="B52" s="68"/>
      <c r="C52" s="69"/>
      <c r="D52" s="69"/>
      <c r="E52" s="69"/>
      <c r="F52" s="69"/>
      <c r="G52" s="1"/>
      <c r="H52" s="1"/>
      <c r="I52" s="1"/>
    </row>
    <row r="53" ht="15.75" customHeight="1">
      <c r="A53" s="68"/>
      <c r="B53" s="68"/>
      <c r="C53" s="69"/>
      <c r="D53" s="69"/>
      <c r="E53" s="69"/>
      <c r="F53" s="69"/>
      <c r="G53" s="1"/>
      <c r="H53" s="1"/>
      <c r="I53" s="1"/>
    </row>
    <row r="54" ht="15.75" customHeight="1">
      <c r="A54" s="68"/>
      <c r="B54" s="68"/>
      <c r="C54" s="69"/>
      <c r="D54" s="69"/>
      <c r="E54" s="69"/>
      <c r="F54" s="69"/>
      <c r="G54" s="1"/>
      <c r="H54" s="1"/>
      <c r="I54" s="1"/>
    </row>
    <row r="55" ht="15.75" customHeight="1">
      <c r="A55" s="68"/>
      <c r="B55" s="68"/>
      <c r="C55" s="69"/>
      <c r="D55" s="69"/>
      <c r="E55" s="69"/>
      <c r="F55" s="69"/>
      <c r="G55" s="1"/>
      <c r="H55" s="1"/>
      <c r="I55" s="1"/>
    </row>
    <row r="56" ht="15.75" customHeight="1">
      <c r="A56" s="68"/>
      <c r="B56" s="68"/>
      <c r="C56" s="69"/>
      <c r="D56" s="69"/>
      <c r="E56" s="69"/>
      <c r="F56" s="69"/>
      <c r="G56" s="1"/>
      <c r="H56" s="1"/>
      <c r="I56" s="1"/>
    </row>
    <row r="57" ht="15.75" customHeight="1">
      <c r="A57" s="68"/>
      <c r="B57" s="68"/>
      <c r="C57" s="69"/>
      <c r="D57" s="69"/>
      <c r="E57" s="69"/>
      <c r="F57" s="69"/>
      <c r="G57" s="1"/>
      <c r="H57" s="1"/>
      <c r="I57" s="1"/>
    </row>
    <row r="58" ht="15.75" customHeight="1">
      <c r="A58" s="68"/>
      <c r="B58" s="68"/>
      <c r="C58" s="69"/>
      <c r="D58" s="69"/>
      <c r="E58" s="69"/>
      <c r="F58" s="69"/>
      <c r="G58" s="1"/>
      <c r="H58" s="1"/>
      <c r="I58" s="1"/>
    </row>
    <row r="59" ht="15.75" customHeight="1">
      <c r="A59" s="68"/>
      <c r="B59" s="68"/>
      <c r="C59" s="69"/>
      <c r="D59" s="69"/>
      <c r="E59" s="69"/>
      <c r="F59" s="69"/>
      <c r="G59" s="1"/>
      <c r="H59" s="1"/>
      <c r="I59" s="1"/>
    </row>
    <row r="60" ht="15.75" customHeight="1">
      <c r="A60" s="68"/>
      <c r="B60" s="68"/>
      <c r="C60" s="69"/>
      <c r="D60" s="69"/>
      <c r="E60" s="69"/>
      <c r="F60" s="69"/>
      <c r="G60" s="1"/>
      <c r="H60" s="1"/>
      <c r="I60" s="1"/>
    </row>
    <row r="61" ht="15.75" customHeight="1">
      <c r="A61" s="68"/>
      <c r="B61" s="68"/>
      <c r="C61" s="69"/>
      <c r="D61" s="69"/>
      <c r="E61" s="69"/>
      <c r="F61" s="69"/>
      <c r="G61" s="1"/>
      <c r="H61" s="1"/>
      <c r="I61" s="1"/>
    </row>
    <row r="62" ht="15.75" customHeight="1">
      <c r="A62" s="68"/>
      <c r="B62" s="68"/>
      <c r="C62" s="69"/>
      <c r="D62" s="69"/>
      <c r="E62" s="69"/>
      <c r="F62" s="69"/>
      <c r="G62" s="1"/>
      <c r="H62" s="1"/>
      <c r="I62" s="1"/>
    </row>
    <row r="63" ht="15.75" customHeight="1">
      <c r="A63" s="68"/>
      <c r="B63" s="68"/>
      <c r="C63" s="69"/>
      <c r="D63" s="69"/>
      <c r="E63" s="69"/>
      <c r="F63" s="69"/>
      <c r="G63" s="1"/>
      <c r="H63" s="1"/>
      <c r="I63" s="1"/>
    </row>
    <row r="64" ht="15.75" customHeight="1">
      <c r="A64" s="68"/>
      <c r="B64" s="68"/>
      <c r="C64" s="69"/>
      <c r="D64" s="69"/>
      <c r="E64" s="69"/>
      <c r="F64" s="69"/>
      <c r="G64" s="1"/>
      <c r="H64" s="1"/>
      <c r="I64" s="1"/>
    </row>
    <row r="65" ht="15.75" customHeight="1">
      <c r="A65" s="68"/>
      <c r="B65" s="68"/>
      <c r="C65" s="69"/>
      <c r="D65" s="69"/>
      <c r="E65" s="69"/>
      <c r="F65" s="69"/>
      <c r="G65" s="1"/>
      <c r="H65" s="1"/>
      <c r="I65" s="1"/>
    </row>
    <row r="66" ht="15.75" customHeight="1">
      <c r="A66" s="68"/>
      <c r="B66" s="68"/>
      <c r="C66" s="69"/>
      <c r="D66" s="69"/>
      <c r="E66" s="69"/>
      <c r="F66" s="69"/>
      <c r="G66" s="1"/>
      <c r="H66" s="1"/>
      <c r="I66" s="1"/>
    </row>
    <row r="67" ht="15.75" customHeight="1">
      <c r="A67" s="68"/>
      <c r="B67" s="68"/>
      <c r="C67" s="69"/>
      <c r="D67" s="69"/>
      <c r="E67" s="69"/>
      <c r="F67" s="69"/>
      <c r="G67" s="1"/>
      <c r="H67" s="1"/>
      <c r="I67" s="1"/>
    </row>
    <row r="68" ht="15.75" customHeight="1">
      <c r="A68" s="68"/>
      <c r="B68" s="68"/>
      <c r="C68" s="69"/>
      <c r="D68" s="69"/>
      <c r="E68" s="69"/>
      <c r="F68" s="69"/>
      <c r="G68" s="1"/>
      <c r="H68" s="1"/>
      <c r="I68" s="1"/>
    </row>
    <row r="69" ht="15.75" customHeight="1">
      <c r="A69" s="68"/>
      <c r="B69" s="68"/>
      <c r="C69" s="69"/>
      <c r="D69" s="69"/>
      <c r="E69" s="69"/>
      <c r="F69" s="69"/>
      <c r="G69" s="1"/>
      <c r="H69" s="1"/>
      <c r="I69" s="1"/>
    </row>
    <row r="70" ht="15.75" customHeight="1">
      <c r="A70" s="68"/>
      <c r="B70" s="68"/>
      <c r="C70" s="69"/>
      <c r="D70" s="69"/>
      <c r="E70" s="69"/>
      <c r="F70" s="69"/>
      <c r="G70" s="1"/>
      <c r="H70" s="1"/>
      <c r="I70" s="1"/>
    </row>
    <row r="71" ht="15.75" customHeight="1">
      <c r="A71" s="68"/>
      <c r="B71" s="68"/>
      <c r="C71" s="69"/>
      <c r="D71" s="69"/>
      <c r="E71" s="69"/>
      <c r="F71" s="69"/>
      <c r="G71" s="1"/>
      <c r="H71" s="1"/>
      <c r="I71" s="1"/>
    </row>
    <row r="72" ht="15.75" customHeight="1">
      <c r="A72" s="68"/>
      <c r="B72" s="68"/>
      <c r="C72" s="69"/>
      <c r="D72" s="69"/>
      <c r="E72" s="69"/>
      <c r="F72" s="69"/>
      <c r="G72" s="1"/>
      <c r="H72" s="1"/>
      <c r="I72" s="1"/>
    </row>
    <row r="73" ht="15.75" customHeight="1">
      <c r="A73" s="68"/>
      <c r="B73" s="68"/>
      <c r="C73" s="69"/>
      <c r="D73" s="69"/>
      <c r="E73" s="69"/>
      <c r="F73" s="69"/>
      <c r="G73" s="1"/>
      <c r="H73" s="1"/>
      <c r="I73" s="1"/>
    </row>
    <row r="74" ht="15.75" customHeight="1">
      <c r="A74" s="68"/>
      <c r="B74" s="68"/>
      <c r="C74" s="69"/>
      <c r="D74" s="69"/>
      <c r="E74" s="69"/>
      <c r="F74" s="69"/>
      <c r="G74" s="1"/>
      <c r="H74" s="1"/>
      <c r="I74" s="1"/>
    </row>
    <row r="75" ht="15.75" customHeight="1">
      <c r="A75" s="68"/>
      <c r="B75" s="68"/>
      <c r="C75" s="69"/>
      <c r="D75" s="69"/>
      <c r="E75" s="69"/>
      <c r="F75" s="69"/>
      <c r="G75" s="1"/>
      <c r="H75" s="1"/>
      <c r="I75" s="1"/>
    </row>
    <row r="76" ht="15.75" customHeight="1">
      <c r="A76" s="68"/>
      <c r="B76" s="68"/>
      <c r="C76" s="69"/>
      <c r="D76" s="69"/>
      <c r="E76" s="69"/>
      <c r="F76" s="69"/>
      <c r="G76" s="1"/>
      <c r="H76" s="1"/>
      <c r="I76" s="1"/>
    </row>
    <row r="77" ht="15.75" customHeight="1">
      <c r="A77" s="68"/>
      <c r="B77" s="68"/>
      <c r="C77" s="69"/>
      <c r="D77" s="69"/>
      <c r="E77" s="69"/>
      <c r="F77" s="69"/>
      <c r="G77" s="1"/>
      <c r="H77" s="1"/>
      <c r="I77" s="1"/>
    </row>
    <row r="78" ht="15.75" customHeight="1">
      <c r="A78" s="68"/>
      <c r="B78" s="68"/>
      <c r="C78" s="69"/>
      <c r="D78" s="69"/>
      <c r="E78" s="69"/>
      <c r="F78" s="69"/>
      <c r="G78" s="1"/>
      <c r="H78" s="1"/>
      <c r="I78" s="1"/>
    </row>
    <row r="79" ht="15.75" customHeight="1">
      <c r="A79" s="68"/>
      <c r="B79" s="68"/>
      <c r="C79" s="69"/>
      <c r="D79" s="69"/>
      <c r="E79" s="69"/>
      <c r="F79" s="69"/>
      <c r="G79" s="1"/>
      <c r="H79" s="1"/>
      <c r="I79" s="1"/>
    </row>
    <row r="80" ht="15.75" customHeight="1">
      <c r="A80" s="68"/>
      <c r="B80" s="68"/>
      <c r="C80" s="69"/>
      <c r="D80" s="69"/>
      <c r="E80" s="69"/>
      <c r="F80" s="69"/>
      <c r="G80" s="1"/>
      <c r="H80" s="1"/>
      <c r="I80" s="1"/>
    </row>
    <row r="81" ht="15.75" customHeight="1">
      <c r="A81" s="68"/>
      <c r="B81" s="68"/>
      <c r="C81" s="69"/>
      <c r="D81" s="69"/>
      <c r="E81" s="69"/>
      <c r="F81" s="69"/>
      <c r="G81" s="1"/>
      <c r="H81" s="1"/>
      <c r="I81" s="1"/>
    </row>
    <row r="82" ht="15.75" customHeight="1">
      <c r="A82" s="68"/>
      <c r="B82" s="68"/>
      <c r="C82" s="69"/>
      <c r="D82" s="69"/>
      <c r="E82" s="69"/>
      <c r="F82" s="69"/>
      <c r="G82" s="1"/>
      <c r="H82" s="1"/>
      <c r="I82" s="1"/>
    </row>
    <row r="83" ht="15.75" customHeight="1">
      <c r="A83" s="68"/>
      <c r="B83" s="68"/>
      <c r="C83" s="69"/>
      <c r="D83" s="69"/>
      <c r="E83" s="69"/>
      <c r="F83" s="69"/>
      <c r="G83" s="1"/>
      <c r="H83" s="1"/>
      <c r="I83" s="1"/>
    </row>
    <row r="84" ht="15.75" customHeight="1">
      <c r="A84" s="68"/>
      <c r="B84" s="68"/>
      <c r="C84" s="69"/>
      <c r="D84" s="69"/>
      <c r="E84" s="69"/>
      <c r="F84" s="69"/>
      <c r="G84" s="1"/>
      <c r="H84" s="1"/>
      <c r="I84" s="1"/>
    </row>
    <row r="85" ht="15.75" customHeight="1">
      <c r="A85" s="68"/>
      <c r="B85" s="68"/>
      <c r="C85" s="69"/>
      <c r="D85" s="69"/>
      <c r="E85" s="69"/>
      <c r="F85" s="69"/>
      <c r="G85" s="1"/>
      <c r="H85" s="1"/>
      <c r="I85" s="1"/>
    </row>
    <row r="86" ht="15.75" customHeight="1">
      <c r="A86" s="68"/>
      <c r="B86" s="68"/>
      <c r="C86" s="69"/>
      <c r="D86" s="69"/>
      <c r="E86" s="69"/>
      <c r="F86" s="69"/>
      <c r="G86" s="1"/>
      <c r="H86" s="1"/>
      <c r="I86" s="1"/>
    </row>
    <row r="87" ht="15.75" customHeight="1">
      <c r="A87" s="68"/>
      <c r="B87" s="68"/>
      <c r="C87" s="69"/>
      <c r="D87" s="69"/>
      <c r="E87" s="69"/>
      <c r="F87" s="69"/>
      <c r="G87" s="1"/>
      <c r="H87" s="1"/>
      <c r="I87" s="1"/>
    </row>
    <row r="88" ht="15.75" customHeight="1">
      <c r="A88" s="68"/>
      <c r="B88" s="68"/>
      <c r="C88" s="69"/>
      <c r="D88" s="69"/>
      <c r="E88" s="69"/>
      <c r="F88" s="69"/>
      <c r="G88" s="1"/>
      <c r="H88" s="1"/>
      <c r="I88" s="1"/>
    </row>
    <row r="89" ht="15.75" customHeight="1">
      <c r="A89" s="68"/>
      <c r="B89" s="68"/>
      <c r="C89" s="69"/>
      <c r="D89" s="69"/>
      <c r="E89" s="69"/>
      <c r="F89" s="69"/>
      <c r="G89" s="1"/>
      <c r="H89" s="1"/>
      <c r="I89" s="1"/>
    </row>
    <row r="90" ht="15.75" customHeight="1">
      <c r="A90" s="68"/>
      <c r="B90" s="68"/>
      <c r="C90" s="69"/>
      <c r="D90" s="69"/>
      <c r="E90" s="69"/>
      <c r="F90" s="69"/>
      <c r="G90" s="1"/>
      <c r="H90" s="1"/>
      <c r="I90" s="1"/>
    </row>
    <row r="91" ht="15.75" customHeight="1">
      <c r="A91" s="68"/>
      <c r="B91" s="68"/>
      <c r="C91" s="69"/>
      <c r="D91" s="69"/>
      <c r="E91" s="69"/>
      <c r="F91" s="69"/>
      <c r="G91" s="1"/>
      <c r="H91" s="1"/>
      <c r="I91" s="1"/>
    </row>
    <row r="92" ht="15.75" customHeight="1">
      <c r="A92" s="68"/>
      <c r="B92" s="68"/>
      <c r="C92" s="69"/>
      <c r="D92" s="69"/>
      <c r="E92" s="69"/>
      <c r="F92" s="69"/>
      <c r="G92" s="1"/>
      <c r="H92" s="1"/>
      <c r="I92" s="1"/>
    </row>
    <row r="93" ht="15.75" customHeight="1">
      <c r="A93" s="68"/>
      <c r="B93" s="68"/>
      <c r="C93" s="69"/>
      <c r="D93" s="69"/>
      <c r="E93" s="69"/>
      <c r="F93" s="69"/>
      <c r="G93" s="1"/>
      <c r="H93" s="1"/>
      <c r="I93" s="1"/>
    </row>
    <row r="94" ht="15.75" customHeight="1">
      <c r="A94" s="68"/>
      <c r="B94" s="68"/>
      <c r="C94" s="69"/>
      <c r="D94" s="69"/>
      <c r="E94" s="69"/>
      <c r="F94" s="69"/>
      <c r="G94" s="1"/>
      <c r="H94" s="1"/>
      <c r="I94" s="1"/>
    </row>
    <row r="95" ht="15.75" customHeight="1">
      <c r="A95" s="68"/>
      <c r="B95" s="68"/>
      <c r="C95" s="69"/>
      <c r="D95" s="69"/>
      <c r="E95" s="69"/>
      <c r="F95" s="69"/>
      <c r="G95" s="1"/>
      <c r="H95" s="1"/>
      <c r="I95" s="1"/>
    </row>
    <row r="96" ht="15.75" customHeight="1">
      <c r="A96" s="68"/>
      <c r="B96" s="68"/>
      <c r="C96" s="69"/>
      <c r="D96" s="69"/>
      <c r="E96" s="69"/>
      <c r="F96" s="69"/>
      <c r="G96" s="1"/>
      <c r="H96" s="1"/>
      <c r="I96" s="1"/>
    </row>
    <row r="97" ht="15.75" customHeight="1">
      <c r="A97" s="68"/>
      <c r="B97" s="68"/>
      <c r="C97" s="69"/>
      <c r="D97" s="69"/>
      <c r="E97" s="69"/>
      <c r="F97" s="69"/>
      <c r="G97" s="1"/>
      <c r="H97" s="1"/>
      <c r="I97" s="1"/>
    </row>
    <row r="98" ht="15.75" customHeight="1">
      <c r="A98" s="68"/>
      <c r="B98" s="68"/>
      <c r="C98" s="69"/>
      <c r="D98" s="69"/>
      <c r="E98" s="69"/>
      <c r="F98" s="69"/>
      <c r="G98" s="1"/>
      <c r="H98" s="1"/>
      <c r="I98" s="1"/>
    </row>
    <row r="99" ht="15.75" customHeight="1">
      <c r="A99" s="68"/>
      <c r="B99" s="68"/>
      <c r="C99" s="69"/>
      <c r="D99" s="69"/>
      <c r="E99" s="69"/>
      <c r="F99" s="69"/>
      <c r="G99" s="1"/>
      <c r="H99" s="1"/>
      <c r="I99" s="1"/>
    </row>
    <row r="100" ht="15.75" customHeight="1">
      <c r="A100" s="68"/>
      <c r="B100" s="68"/>
      <c r="C100" s="69"/>
      <c r="D100" s="69"/>
      <c r="E100" s="69"/>
      <c r="F100" s="69"/>
      <c r="G100" s="1"/>
      <c r="H100" s="1"/>
      <c r="I100" s="1"/>
    </row>
    <row r="101" ht="15.75" customHeight="1">
      <c r="A101" s="68"/>
      <c r="B101" s="68"/>
      <c r="C101" s="69"/>
      <c r="D101" s="69"/>
      <c r="E101" s="69"/>
      <c r="F101" s="69"/>
      <c r="G101" s="1"/>
      <c r="H101" s="1"/>
      <c r="I101" s="1"/>
    </row>
    <row r="102" ht="15.75" customHeight="1">
      <c r="A102" s="68"/>
      <c r="B102" s="68"/>
      <c r="C102" s="69"/>
      <c r="D102" s="69"/>
      <c r="E102" s="69"/>
      <c r="F102" s="69"/>
      <c r="G102" s="1"/>
      <c r="H102" s="1"/>
      <c r="I102" s="1"/>
    </row>
    <row r="103" ht="15.75" customHeight="1">
      <c r="A103" s="68"/>
      <c r="B103" s="68"/>
      <c r="C103" s="69"/>
      <c r="D103" s="69"/>
      <c r="E103" s="69"/>
      <c r="F103" s="69"/>
      <c r="G103" s="1"/>
      <c r="H103" s="1"/>
      <c r="I103" s="1"/>
    </row>
    <row r="104" ht="15.75" customHeight="1">
      <c r="A104" s="68"/>
      <c r="B104" s="68"/>
      <c r="C104" s="69"/>
      <c r="D104" s="69"/>
      <c r="E104" s="69"/>
      <c r="F104" s="69"/>
      <c r="G104" s="1"/>
      <c r="H104" s="1"/>
      <c r="I104" s="1"/>
    </row>
    <row r="105" ht="15.75" customHeight="1">
      <c r="A105" s="68"/>
      <c r="B105" s="68"/>
      <c r="C105" s="69"/>
      <c r="D105" s="69"/>
      <c r="E105" s="69"/>
      <c r="F105" s="69"/>
      <c r="G105" s="1"/>
      <c r="H105" s="1"/>
      <c r="I105" s="1"/>
    </row>
    <row r="106" ht="15.75" customHeight="1">
      <c r="A106" s="68"/>
      <c r="B106" s="68"/>
      <c r="C106" s="69"/>
      <c r="D106" s="69"/>
      <c r="E106" s="69"/>
      <c r="F106" s="69"/>
      <c r="G106" s="1"/>
      <c r="H106" s="1"/>
      <c r="I106" s="1"/>
    </row>
    <row r="107" ht="15.75" customHeight="1">
      <c r="A107" s="68"/>
      <c r="B107" s="68"/>
      <c r="C107" s="69"/>
      <c r="D107" s="69"/>
      <c r="E107" s="69"/>
      <c r="F107" s="69"/>
      <c r="G107" s="1"/>
      <c r="H107" s="1"/>
      <c r="I107" s="1"/>
    </row>
    <row r="108" ht="15.75" customHeight="1">
      <c r="A108" s="68"/>
      <c r="B108" s="68"/>
      <c r="C108" s="69"/>
      <c r="D108" s="69"/>
      <c r="E108" s="69"/>
      <c r="F108" s="69"/>
      <c r="G108" s="1"/>
      <c r="H108" s="1"/>
      <c r="I108" s="1"/>
    </row>
    <row r="109" ht="15.75" customHeight="1">
      <c r="A109" s="68"/>
      <c r="B109" s="68"/>
      <c r="C109" s="69"/>
      <c r="D109" s="69"/>
      <c r="E109" s="69"/>
      <c r="F109" s="69"/>
      <c r="G109" s="1"/>
      <c r="H109" s="1"/>
      <c r="I109" s="1"/>
    </row>
    <row r="110" ht="15.75" customHeight="1">
      <c r="A110" s="68"/>
      <c r="B110" s="68"/>
      <c r="C110" s="69"/>
      <c r="D110" s="69"/>
      <c r="E110" s="69"/>
      <c r="F110" s="69"/>
      <c r="G110" s="1"/>
      <c r="H110" s="1"/>
      <c r="I110" s="1"/>
    </row>
    <row r="111" ht="15.75" customHeight="1">
      <c r="A111" s="68"/>
      <c r="B111" s="68"/>
      <c r="C111" s="69"/>
      <c r="D111" s="69"/>
      <c r="E111" s="69"/>
      <c r="F111" s="69"/>
      <c r="G111" s="1"/>
      <c r="H111" s="1"/>
      <c r="I111" s="1"/>
    </row>
    <row r="112" ht="15.75" customHeight="1">
      <c r="A112" s="68"/>
      <c r="B112" s="68"/>
      <c r="C112" s="69"/>
      <c r="D112" s="69"/>
      <c r="E112" s="69"/>
      <c r="F112" s="69"/>
      <c r="G112" s="1"/>
      <c r="H112" s="1"/>
      <c r="I112" s="1"/>
    </row>
    <row r="113" ht="15.75" customHeight="1">
      <c r="A113" s="68"/>
      <c r="B113" s="68"/>
      <c r="C113" s="69"/>
      <c r="D113" s="69"/>
      <c r="E113" s="69"/>
      <c r="F113" s="69"/>
      <c r="G113" s="1"/>
      <c r="H113" s="1"/>
      <c r="I113" s="1"/>
    </row>
    <row r="114" ht="15.75" customHeight="1">
      <c r="A114" s="68"/>
      <c r="B114" s="68"/>
      <c r="C114" s="69"/>
      <c r="D114" s="69"/>
      <c r="E114" s="69"/>
      <c r="F114" s="69"/>
      <c r="G114" s="1"/>
      <c r="H114" s="1"/>
      <c r="I114" s="1"/>
    </row>
    <row r="115" ht="15.75" customHeight="1">
      <c r="A115" s="68"/>
      <c r="B115" s="68"/>
      <c r="C115" s="69"/>
      <c r="D115" s="69"/>
      <c r="E115" s="69"/>
      <c r="F115" s="69"/>
      <c r="G115" s="1"/>
      <c r="H115" s="1"/>
      <c r="I115" s="1"/>
    </row>
    <row r="116" ht="15.75" customHeight="1">
      <c r="A116" s="68"/>
      <c r="B116" s="68"/>
      <c r="C116" s="69"/>
      <c r="D116" s="69"/>
      <c r="E116" s="69"/>
      <c r="F116" s="69"/>
      <c r="G116" s="1"/>
      <c r="H116" s="1"/>
      <c r="I116" s="1"/>
    </row>
    <row r="117" ht="15.75" customHeight="1">
      <c r="A117" s="68"/>
      <c r="B117" s="68"/>
      <c r="C117" s="69"/>
      <c r="D117" s="69"/>
      <c r="E117" s="69"/>
      <c r="F117" s="69"/>
      <c r="G117" s="1"/>
      <c r="H117" s="1"/>
      <c r="I117" s="1"/>
    </row>
    <row r="118" ht="15.75" customHeight="1">
      <c r="A118" s="68"/>
      <c r="B118" s="68"/>
      <c r="C118" s="69"/>
      <c r="D118" s="69"/>
      <c r="E118" s="69"/>
      <c r="F118" s="69"/>
      <c r="G118" s="1"/>
      <c r="H118" s="1"/>
      <c r="I118" s="1"/>
    </row>
    <row r="119" ht="15.75" customHeight="1">
      <c r="A119" s="68"/>
      <c r="B119" s="68"/>
      <c r="C119" s="69"/>
      <c r="D119" s="69"/>
      <c r="E119" s="69"/>
      <c r="F119" s="69"/>
      <c r="G119" s="1"/>
      <c r="H119" s="1"/>
      <c r="I119" s="1"/>
    </row>
    <row r="120" ht="15.75" customHeight="1">
      <c r="A120" s="68"/>
      <c r="B120" s="68"/>
      <c r="C120" s="69"/>
      <c r="D120" s="69"/>
      <c r="E120" s="69"/>
      <c r="F120" s="69"/>
      <c r="G120" s="1"/>
      <c r="H120" s="1"/>
      <c r="I120" s="1"/>
    </row>
    <row r="121" ht="15.75" customHeight="1">
      <c r="A121" s="68"/>
      <c r="B121" s="68"/>
      <c r="C121" s="69"/>
      <c r="D121" s="69"/>
      <c r="E121" s="69"/>
      <c r="F121" s="69"/>
      <c r="G121" s="1"/>
      <c r="H121" s="1"/>
      <c r="I121" s="1"/>
    </row>
    <row r="122" ht="15.75" customHeight="1">
      <c r="A122" s="68"/>
      <c r="B122" s="68"/>
      <c r="C122" s="69"/>
      <c r="D122" s="69"/>
      <c r="E122" s="69"/>
      <c r="F122" s="69"/>
      <c r="G122" s="1"/>
      <c r="H122" s="1"/>
      <c r="I122" s="1"/>
    </row>
    <row r="123" ht="15.75" customHeight="1">
      <c r="A123" s="68"/>
      <c r="B123" s="68"/>
      <c r="C123" s="69"/>
      <c r="D123" s="69"/>
      <c r="E123" s="69"/>
      <c r="F123" s="69"/>
      <c r="G123" s="1"/>
      <c r="H123" s="1"/>
      <c r="I123" s="1"/>
    </row>
    <row r="124" ht="15.75" customHeight="1">
      <c r="A124" s="68"/>
      <c r="B124" s="68"/>
      <c r="C124" s="69"/>
      <c r="D124" s="69"/>
      <c r="E124" s="69"/>
      <c r="F124" s="69"/>
      <c r="G124" s="1"/>
      <c r="H124" s="1"/>
      <c r="I124" s="1"/>
    </row>
    <row r="125" ht="15.75" customHeight="1">
      <c r="A125" s="68"/>
      <c r="B125" s="68"/>
      <c r="C125" s="69"/>
      <c r="D125" s="69"/>
      <c r="E125" s="69"/>
      <c r="F125" s="69"/>
      <c r="G125" s="1"/>
      <c r="H125" s="1"/>
      <c r="I125" s="1"/>
    </row>
    <row r="126" ht="15.75" customHeight="1">
      <c r="A126" s="68"/>
      <c r="B126" s="68"/>
      <c r="C126" s="69"/>
      <c r="D126" s="69"/>
      <c r="E126" s="69"/>
      <c r="F126" s="69"/>
      <c r="G126" s="1"/>
      <c r="H126" s="1"/>
      <c r="I126" s="1"/>
    </row>
    <row r="127" ht="15.75" customHeight="1">
      <c r="A127" s="68"/>
      <c r="B127" s="68"/>
      <c r="C127" s="69"/>
      <c r="D127" s="69"/>
      <c r="E127" s="69"/>
      <c r="F127" s="69"/>
      <c r="G127" s="1"/>
      <c r="H127" s="1"/>
      <c r="I127" s="1"/>
    </row>
    <row r="128" ht="15.75" customHeight="1">
      <c r="A128" s="68"/>
      <c r="B128" s="68"/>
      <c r="C128" s="69"/>
      <c r="D128" s="69"/>
      <c r="E128" s="69"/>
      <c r="F128" s="69"/>
      <c r="G128" s="1"/>
      <c r="H128" s="1"/>
      <c r="I128" s="1"/>
    </row>
    <row r="129" ht="15.75" customHeight="1">
      <c r="A129" s="68"/>
      <c r="B129" s="68"/>
      <c r="C129" s="69"/>
      <c r="D129" s="69"/>
      <c r="E129" s="69"/>
      <c r="F129" s="69"/>
      <c r="G129" s="1"/>
      <c r="H129" s="1"/>
      <c r="I129" s="1"/>
    </row>
    <row r="130" ht="15.75" customHeight="1">
      <c r="A130" s="68"/>
      <c r="B130" s="68"/>
      <c r="C130" s="69"/>
      <c r="D130" s="69"/>
      <c r="E130" s="69"/>
      <c r="F130" s="69"/>
      <c r="G130" s="1"/>
      <c r="H130" s="1"/>
      <c r="I130" s="1"/>
    </row>
    <row r="131" ht="15.75" customHeight="1">
      <c r="A131" s="68"/>
      <c r="B131" s="68"/>
      <c r="C131" s="69"/>
      <c r="D131" s="69"/>
      <c r="E131" s="69"/>
      <c r="F131" s="69"/>
      <c r="G131" s="1"/>
      <c r="H131" s="1"/>
      <c r="I131" s="1"/>
    </row>
    <row r="132" ht="15.75" customHeight="1">
      <c r="A132" s="68"/>
      <c r="B132" s="68"/>
      <c r="C132" s="69"/>
      <c r="D132" s="69"/>
      <c r="E132" s="69"/>
      <c r="F132" s="69"/>
      <c r="G132" s="1"/>
      <c r="H132" s="1"/>
      <c r="I132" s="1"/>
    </row>
    <row r="133" ht="15.75" customHeight="1">
      <c r="A133" s="68"/>
      <c r="B133" s="68"/>
      <c r="C133" s="69"/>
      <c r="D133" s="69"/>
      <c r="E133" s="69"/>
      <c r="F133" s="69"/>
      <c r="G133" s="1"/>
      <c r="H133" s="1"/>
      <c r="I133" s="1"/>
    </row>
    <row r="134" ht="15.75" customHeight="1">
      <c r="A134" s="68"/>
      <c r="B134" s="68"/>
      <c r="C134" s="69"/>
      <c r="D134" s="69"/>
      <c r="E134" s="69"/>
      <c r="F134" s="69"/>
      <c r="G134" s="1"/>
      <c r="H134" s="1"/>
      <c r="I134" s="1"/>
    </row>
    <row r="135" ht="15.75" customHeight="1">
      <c r="A135" s="68"/>
      <c r="B135" s="68"/>
      <c r="C135" s="69"/>
      <c r="D135" s="69"/>
      <c r="E135" s="69"/>
      <c r="F135" s="69"/>
      <c r="G135" s="1"/>
      <c r="H135" s="1"/>
      <c r="I135" s="1"/>
    </row>
    <row r="136" ht="15.75" customHeight="1">
      <c r="A136" s="68"/>
      <c r="B136" s="68"/>
      <c r="C136" s="69"/>
      <c r="D136" s="69"/>
      <c r="E136" s="69"/>
      <c r="F136" s="69"/>
      <c r="G136" s="1"/>
      <c r="H136" s="1"/>
      <c r="I136" s="1"/>
    </row>
    <row r="137" ht="15.75" customHeight="1">
      <c r="A137" s="68"/>
      <c r="B137" s="68"/>
      <c r="C137" s="69"/>
      <c r="D137" s="69"/>
      <c r="E137" s="69"/>
      <c r="F137" s="69"/>
      <c r="G137" s="1"/>
      <c r="H137" s="1"/>
      <c r="I137" s="1"/>
    </row>
    <row r="138" ht="15.75" customHeight="1">
      <c r="A138" s="68"/>
      <c r="B138" s="68"/>
      <c r="C138" s="69"/>
      <c r="D138" s="69"/>
      <c r="E138" s="69"/>
      <c r="F138" s="69"/>
      <c r="G138" s="1"/>
      <c r="H138" s="1"/>
      <c r="I138" s="1"/>
    </row>
    <row r="139" ht="15.75" customHeight="1">
      <c r="A139" s="68"/>
      <c r="B139" s="68"/>
      <c r="C139" s="69"/>
      <c r="D139" s="69"/>
      <c r="E139" s="69"/>
      <c r="F139" s="69"/>
      <c r="G139" s="1"/>
      <c r="H139" s="1"/>
      <c r="I139" s="1"/>
    </row>
    <row r="140" ht="15.75" customHeight="1">
      <c r="A140" s="68"/>
      <c r="B140" s="68"/>
      <c r="C140" s="69"/>
      <c r="D140" s="69"/>
      <c r="E140" s="69"/>
      <c r="F140" s="69"/>
      <c r="G140" s="1"/>
      <c r="H140" s="1"/>
      <c r="I140" s="1"/>
    </row>
    <row r="141" ht="15.75" customHeight="1">
      <c r="A141" s="68"/>
      <c r="B141" s="68"/>
      <c r="C141" s="69"/>
      <c r="D141" s="69"/>
      <c r="E141" s="69"/>
      <c r="F141" s="69"/>
      <c r="G141" s="1"/>
      <c r="H141" s="1"/>
      <c r="I141" s="1"/>
    </row>
    <row r="142" ht="15.75" customHeight="1">
      <c r="A142" s="68"/>
      <c r="B142" s="68"/>
      <c r="C142" s="69"/>
      <c r="D142" s="69"/>
      <c r="E142" s="69"/>
      <c r="F142" s="69"/>
      <c r="G142" s="1"/>
      <c r="H142" s="1"/>
      <c r="I142" s="1"/>
    </row>
    <row r="143" ht="15.75" customHeight="1">
      <c r="A143" s="68"/>
      <c r="B143" s="68"/>
      <c r="C143" s="69"/>
      <c r="D143" s="69"/>
      <c r="E143" s="69"/>
      <c r="F143" s="69"/>
      <c r="G143" s="1"/>
      <c r="H143" s="1"/>
      <c r="I143" s="1"/>
    </row>
    <row r="144" ht="15.75" customHeight="1">
      <c r="A144" s="68"/>
      <c r="B144" s="68"/>
      <c r="C144" s="69"/>
      <c r="D144" s="69"/>
      <c r="E144" s="69"/>
      <c r="F144" s="69"/>
      <c r="G144" s="1"/>
      <c r="H144" s="1"/>
      <c r="I144" s="1"/>
    </row>
    <row r="145" ht="15.75" customHeight="1">
      <c r="A145" s="68"/>
      <c r="B145" s="68"/>
      <c r="C145" s="69"/>
      <c r="D145" s="69"/>
      <c r="E145" s="69"/>
      <c r="F145" s="69"/>
      <c r="G145" s="1"/>
      <c r="H145" s="1"/>
      <c r="I145" s="1"/>
    </row>
    <row r="146" ht="15.75" customHeight="1">
      <c r="A146" s="68"/>
      <c r="B146" s="68"/>
      <c r="C146" s="69"/>
      <c r="D146" s="69"/>
      <c r="E146" s="69"/>
      <c r="F146" s="69"/>
      <c r="G146" s="1"/>
      <c r="H146" s="1"/>
      <c r="I146" s="1"/>
    </row>
    <row r="147" ht="15.75" customHeight="1">
      <c r="A147" s="68"/>
      <c r="B147" s="68"/>
      <c r="C147" s="69"/>
      <c r="D147" s="69"/>
      <c r="E147" s="69"/>
      <c r="F147" s="69"/>
      <c r="G147" s="1"/>
      <c r="H147" s="1"/>
      <c r="I147" s="1"/>
    </row>
    <row r="148" ht="15.75" customHeight="1">
      <c r="A148" s="68"/>
      <c r="B148" s="68"/>
      <c r="C148" s="69"/>
      <c r="D148" s="69"/>
      <c r="E148" s="69"/>
      <c r="F148" s="69"/>
      <c r="G148" s="1"/>
      <c r="H148" s="1"/>
      <c r="I148" s="1"/>
    </row>
    <row r="149" ht="15.75" customHeight="1">
      <c r="A149" s="68"/>
      <c r="B149" s="68"/>
      <c r="C149" s="69"/>
      <c r="D149" s="69"/>
      <c r="E149" s="69"/>
      <c r="F149" s="69"/>
      <c r="G149" s="1"/>
      <c r="H149" s="1"/>
      <c r="I149" s="1"/>
    </row>
    <row r="150" ht="15.75" customHeight="1">
      <c r="A150" s="68"/>
      <c r="B150" s="68"/>
      <c r="C150" s="69"/>
      <c r="D150" s="69"/>
      <c r="E150" s="69"/>
      <c r="F150" s="69"/>
      <c r="G150" s="1"/>
      <c r="H150" s="1"/>
      <c r="I150" s="1"/>
    </row>
    <row r="151" ht="15.75" customHeight="1">
      <c r="A151" s="68"/>
      <c r="B151" s="68"/>
      <c r="C151" s="69"/>
      <c r="D151" s="69"/>
      <c r="E151" s="69"/>
      <c r="F151" s="69"/>
      <c r="G151" s="1"/>
      <c r="H151" s="1"/>
      <c r="I151" s="1"/>
    </row>
    <row r="152" ht="15.75" customHeight="1">
      <c r="A152" s="68"/>
      <c r="B152" s="68"/>
      <c r="C152" s="69"/>
      <c r="D152" s="69"/>
      <c r="E152" s="69"/>
      <c r="F152" s="69"/>
      <c r="G152" s="1"/>
      <c r="H152" s="1"/>
      <c r="I152" s="1"/>
    </row>
    <row r="153" ht="15.75" customHeight="1">
      <c r="A153" s="68"/>
      <c r="B153" s="68"/>
      <c r="C153" s="69"/>
      <c r="D153" s="69"/>
      <c r="E153" s="69"/>
      <c r="F153" s="69"/>
      <c r="G153" s="1"/>
      <c r="H153" s="1"/>
      <c r="I153" s="1"/>
    </row>
    <row r="154" ht="15.75" customHeight="1">
      <c r="A154" s="68"/>
      <c r="B154" s="68"/>
      <c r="C154" s="69"/>
      <c r="D154" s="69"/>
      <c r="E154" s="69"/>
      <c r="F154" s="69"/>
      <c r="G154" s="1"/>
      <c r="H154" s="1"/>
      <c r="I154" s="1"/>
    </row>
    <row r="155" ht="15.75" customHeight="1">
      <c r="A155" s="68"/>
      <c r="B155" s="68"/>
      <c r="C155" s="69"/>
      <c r="D155" s="69"/>
      <c r="E155" s="69"/>
      <c r="F155" s="69"/>
      <c r="G155" s="1"/>
      <c r="H155" s="1"/>
      <c r="I155" s="1"/>
    </row>
    <row r="156" ht="15.75" customHeight="1">
      <c r="A156" s="68"/>
      <c r="B156" s="68"/>
      <c r="C156" s="69"/>
      <c r="D156" s="69"/>
      <c r="E156" s="69"/>
      <c r="F156" s="69"/>
      <c r="G156" s="1"/>
      <c r="H156" s="1"/>
      <c r="I156" s="1"/>
    </row>
    <row r="157" ht="15.75" customHeight="1">
      <c r="A157" s="68"/>
      <c r="B157" s="68"/>
      <c r="C157" s="69"/>
      <c r="D157" s="69"/>
      <c r="E157" s="69"/>
      <c r="F157" s="69"/>
      <c r="G157" s="1"/>
      <c r="H157" s="1"/>
      <c r="I157" s="1"/>
    </row>
    <row r="158" ht="15.75" customHeight="1">
      <c r="A158" s="68"/>
      <c r="B158" s="68"/>
      <c r="C158" s="69"/>
      <c r="D158" s="69"/>
      <c r="E158" s="69"/>
      <c r="F158" s="69"/>
      <c r="G158" s="1"/>
      <c r="H158" s="1"/>
      <c r="I158" s="1"/>
    </row>
    <row r="159" ht="15.75" customHeight="1">
      <c r="A159" s="68"/>
      <c r="B159" s="68"/>
      <c r="C159" s="69"/>
      <c r="D159" s="69"/>
      <c r="E159" s="69"/>
      <c r="F159" s="69"/>
      <c r="G159" s="1"/>
      <c r="H159" s="1"/>
      <c r="I159" s="1"/>
    </row>
    <row r="160" ht="15.75" customHeight="1">
      <c r="A160" s="68"/>
      <c r="B160" s="68"/>
      <c r="C160" s="69"/>
      <c r="D160" s="69"/>
      <c r="E160" s="69"/>
      <c r="F160" s="69"/>
      <c r="G160" s="1"/>
      <c r="H160" s="1"/>
      <c r="I160" s="1"/>
    </row>
    <row r="161" ht="15.75" customHeight="1">
      <c r="A161" s="68"/>
      <c r="B161" s="68"/>
      <c r="C161" s="69"/>
      <c r="D161" s="69"/>
      <c r="E161" s="69"/>
      <c r="F161" s="69"/>
      <c r="G161" s="1"/>
      <c r="H161" s="1"/>
      <c r="I161" s="1"/>
    </row>
    <row r="162" ht="15.75" customHeight="1">
      <c r="A162" s="68"/>
      <c r="B162" s="68"/>
      <c r="C162" s="69"/>
      <c r="D162" s="69"/>
      <c r="E162" s="69"/>
      <c r="F162" s="69"/>
      <c r="G162" s="1"/>
      <c r="H162" s="1"/>
      <c r="I162" s="1"/>
    </row>
    <row r="163" ht="15.75" customHeight="1">
      <c r="A163" s="68"/>
      <c r="B163" s="68"/>
      <c r="C163" s="69"/>
      <c r="D163" s="69"/>
      <c r="E163" s="69"/>
      <c r="F163" s="69"/>
      <c r="G163" s="1"/>
      <c r="H163" s="1"/>
      <c r="I163" s="1"/>
    </row>
    <row r="164" ht="15.75" customHeight="1">
      <c r="A164" s="68"/>
      <c r="B164" s="68"/>
      <c r="C164" s="69"/>
      <c r="D164" s="69"/>
      <c r="E164" s="69"/>
      <c r="F164" s="69"/>
      <c r="G164" s="1"/>
      <c r="H164" s="1"/>
      <c r="I164" s="1"/>
    </row>
    <row r="165" ht="15.75" customHeight="1">
      <c r="A165" s="68"/>
      <c r="B165" s="68"/>
      <c r="C165" s="69"/>
      <c r="D165" s="69"/>
      <c r="E165" s="69"/>
      <c r="F165" s="69"/>
      <c r="G165" s="1"/>
      <c r="H165" s="1"/>
      <c r="I165" s="1"/>
    </row>
    <row r="166" ht="15.75" customHeight="1">
      <c r="A166" s="68"/>
      <c r="B166" s="68"/>
      <c r="C166" s="69"/>
      <c r="D166" s="69"/>
      <c r="E166" s="69"/>
      <c r="F166" s="69"/>
      <c r="G166" s="1"/>
      <c r="H166" s="1"/>
      <c r="I166" s="1"/>
    </row>
    <row r="167" ht="15.75" customHeight="1">
      <c r="A167" s="68"/>
      <c r="B167" s="68"/>
      <c r="C167" s="69"/>
      <c r="D167" s="69"/>
      <c r="E167" s="69"/>
      <c r="F167" s="69"/>
      <c r="G167" s="1"/>
      <c r="H167" s="1"/>
      <c r="I167" s="1"/>
    </row>
    <row r="168" ht="15.75" customHeight="1">
      <c r="A168" s="68"/>
      <c r="B168" s="68"/>
      <c r="C168" s="69"/>
      <c r="D168" s="69"/>
      <c r="E168" s="69"/>
      <c r="F168" s="69"/>
      <c r="G168" s="1"/>
      <c r="H168" s="1"/>
      <c r="I168" s="1"/>
    </row>
    <row r="169" ht="15.75" customHeight="1">
      <c r="A169" s="68"/>
      <c r="B169" s="68"/>
      <c r="C169" s="69"/>
      <c r="D169" s="69"/>
      <c r="E169" s="69"/>
      <c r="F169" s="69"/>
      <c r="G169" s="1"/>
      <c r="H169" s="1"/>
      <c r="I169" s="1"/>
    </row>
    <row r="170" ht="15.75" customHeight="1">
      <c r="A170" s="68"/>
      <c r="B170" s="68"/>
      <c r="C170" s="69"/>
      <c r="D170" s="69"/>
      <c r="E170" s="69"/>
      <c r="F170" s="69"/>
      <c r="G170" s="1"/>
      <c r="H170" s="1"/>
      <c r="I170" s="1"/>
    </row>
    <row r="171" ht="15.75" customHeight="1">
      <c r="A171" s="68"/>
      <c r="B171" s="68"/>
      <c r="C171" s="69"/>
      <c r="D171" s="69"/>
      <c r="E171" s="69"/>
      <c r="F171" s="69"/>
      <c r="G171" s="1"/>
      <c r="H171" s="1"/>
      <c r="I171" s="1"/>
    </row>
    <row r="172" ht="15.75" customHeight="1">
      <c r="A172" s="68"/>
      <c r="B172" s="68"/>
      <c r="C172" s="69"/>
      <c r="D172" s="69"/>
      <c r="E172" s="69"/>
      <c r="F172" s="69"/>
      <c r="G172" s="1"/>
      <c r="H172" s="1"/>
      <c r="I172" s="1"/>
    </row>
    <row r="173" ht="15.75" customHeight="1">
      <c r="A173" s="68"/>
      <c r="B173" s="68"/>
      <c r="C173" s="69"/>
      <c r="D173" s="69"/>
      <c r="E173" s="69"/>
      <c r="F173" s="69"/>
      <c r="G173" s="1"/>
      <c r="H173" s="1"/>
      <c r="I173" s="1"/>
    </row>
    <row r="174" ht="15.75" customHeight="1">
      <c r="A174" s="68"/>
      <c r="B174" s="68"/>
      <c r="C174" s="69"/>
      <c r="D174" s="69"/>
      <c r="E174" s="69"/>
      <c r="F174" s="69"/>
      <c r="G174" s="1"/>
      <c r="H174" s="1"/>
      <c r="I174" s="1"/>
    </row>
    <row r="175" ht="15.75" customHeight="1">
      <c r="A175" s="68"/>
      <c r="B175" s="68"/>
      <c r="C175" s="69"/>
      <c r="D175" s="69"/>
      <c r="E175" s="69"/>
      <c r="F175" s="69"/>
      <c r="G175" s="1"/>
      <c r="H175" s="1"/>
      <c r="I175" s="1"/>
    </row>
    <row r="176" ht="15.75" customHeight="1">
      <c r="A176" s="68"/>
      <c r="B176" s="68"/>
      <c r="C176" s="69"/>
      <c r="D176" s="69"/>
      <c r="E176" s="69"/>
      <c r="F176" s="69"/>
      <c r="G176" s="1"/>
      <c r="H176" s="1"/>
      <c r="I176" s="1"/>
    </row>
    <row r="177" ht="15.75" customHeight="1">
      <c r="A177" s="68"/>
      <c r="B177" s="68"/>
      <c r="C177" s="69"/>
      <c r="D177" s="69"/>
      <c r="E177" s="69"/>
      <c r="F177" s="69"/>
      <c r="G177" s="1"/>
      <c r="H177" s="1"/>
      <c r="I177" s="1"/>
    </row>
    <row r="178" ht="15.75" customHeight="1">
      <c r="A178" s="68"/>
      <c r="B178" s="68"/>
      <c r="C178" s="69"/>
      <c r="D178" s="69"/>
      <c r="E178" s="69"/>
      <c r="F178" s="69"/>
      <c r="G178" s="1"/>
      <c r="H178" s="1"/>
      <c r="I178" s="1"/>
    </row>
    <row r="179" ht="15.75" customHeight="1">
      <c r="A179" s="68"/>
      <c r="B179" s="68"/>
      <c r="C179" s="69"/>
      <c r="D179" s="69"/>
      <c r="E179" s="69"/>
      <c r="F179" s="69"/>
      <c r="G179" s="1"/>
      <c r="H179" s="1"/>
      <c r="I179" s="1"/>
    </row>
    <row r="180" ht="15.75" customHeight="1">
      <c r="A180" s="68"/>
      <c r="B180" s="68"/>
      <c r="C180" s="69"/>
      <c r="D180" s="69"/>
      <c r="E180" s="69"/>
      <c r="F180" s="69"/>
      <c r="G180" s="1"/>
      <c r="H180" s="1"/>
      <c r="I180" s="1"/>
    </row>
    <row r="181" ht="15.75" customHeight="1">
      <c r="A181" s="68"/>
      <c r="B181" s="68"/>
      <c r="C181" s="69"/>
      <c r="D181" s="69"/>
      <c r="E181" s="69"/>
      <c r="F181" s="69"/>
      <c r="G181" s="1"/>
      <c r="H181" s="1"/>
      <c r="I181" s="1"/>
    </row>
    <row r="182" ht="15.75" customHeight="1">
      <c r="A182" s="68"/>
      <c r="B182" s="68"/>
      <c r="C182" s="69"/>
      <c r="D182" s="69"/>
      <c r="E182" s="69"/>
      <c r="F182" s="69"/>
      <c r="G182" s="1"/>
      <c r="H182" s="1"/>
      <c r="I182" s="1"/>
    </row>
    <row r="183" ht="15.75" customHeight="1">
      <c r="A183" s="68"/>
      <c r="B183" s="68"/>
      <c r="C183" s="69"/>
      <c r="D183" s="69"/>
      <c r="E183" s="69"/>
      <c r="F183" s="69"/>
      <c r="G183" s="1"/>
      <c r="H183" s="1"/>
      <c r="I183" s="1"/>
    </row>
    <row r="184" ht="15.75" customHeight="1">
      <c r="A184" s="68"/>
      <c r="B184" s="68"/>
      <c r="C184" s="69"/>
      <c r="D184" s="69"/>
      <c r="E184" s="69"/>
      <c r="F184" s="69"/>
      <c r="G184" s="1"/>
      <c r="H184" s="1"/>
      <c r="I184" s="1"/>
    </row>
    <row r="185" ht="15.75" customHeight="1">
      <c r="A185" s="68"/>
      <c r="B185" s="68"/>
      <c r="C185" s="69"/>
      <c r="D185" s="69"/>
      <c r="E185" s="69"/>
      <c r="F185" s="69"/>
      <c r="G185" s="1"/>
      <c r="H185" s="1"/>
      <c r="I185" s="1"/>
    </row>
    <row r="186" ht="15.75" customHeight="1">
      <c r="A186" s="68"/>
      <c r="B186" s="68"/>
      <c r="C186" s="69"/>
      <c r="D186" s="69"/>
      <c r="E186" s="69"/>
      <c r="F186" s="69"/>
      <c r="G186" s="1"/>
      <c r="H186" s="1"/>
      <c r="I186" s="1"/>
    </row>
    <row r="187" ht="15.75" customHeight="1">
      <c r="A187" s="68"/>
      <c r="B187" s="68"/>
      <c r="C187" s="69"/>
      <c r="D187" s="69"/>
      <c r="E187" s="69"/>
      <c r="F187" s="69"/>
      <c r="G187" s="1"/>
      <c r="H187" s="1"/>
      <c r="I187" s="1"/>
    </row>
    <row r="188" ht="15.75" customHeight="1">
      <c r="A188" s="68"/>
      <c r="B188" s="68"/>
      <c r="C188" s="69"/>
      <c r="D188" s="69"/>
      <c r="E188" s="69"/>
      <c r="F188" s="69"/>
      <c r="G188" s="1"/>
      <c r="H188" s="1"/>
      <c r="I188" s="1"/>
    </row>
    <row r="189" ht="15.75" customHeight="1">
      <c r="A189" s="68"/>
      <c r="B189" s="68"/>
      <c r="C189" s="69"/>
      <c r="D189" s="69"/>
      <c r="E189" s="69"/>
      <c r="F189" s="69"/>
      <c r="G189" s="1"/>
      <c r="H189" s="1"/>
      <c r="I189" s="1"/>
    </row>
    <row r="190" ht="15.75" customHeight="1">
      <c r="A190" s="68"/>
      <c r="B190" s="68"/>
      <c r="C190" s="69"/>
      <c r="D190" s="69"/>
      <c r="E190" s="69"/>
      <c r="F190" s="69"/>
      <c r="G190" s="1"/>
      <c r="H190" s="1"/>
      <c r="I190" s="1"/>
    </row>
    <row r="191" ht="15.75" customHeight="1">
      <c r="A191" s="68"/>
      <c r="B191" s="68"/>
      <c r="C191" s="69"/>
      <c r="D191" s="69"/>
      <c r="E191" s="69"/>
      <c r="F191" s="69"/>
      <c r="G191" s="1"/>
      <c r="H191" s="1"/>
      <c r="I191" s="1"/>
    </row>
    <row r="192" ht="15.75" customHeight="1">
      <c r="A192" s="68"/>
      <c r="B192" s="68"/>
      <c r="C192" s="69"/>
      <c r="D192" s="69"/>
      <c r="E192" s="69"/>
      <c r="F192" s="69"/>
      <c r="G192" s="1"/>
      <c r="H192" s="1"/>
      <c r="I192" s="1"/>
    </row>
    <row r="193" ht="15.75" customHeight="1">
      <c r="A193" s="68"/>
      <c r="B193" s="68"/>
      <c r="C193" s="69"/>
      <c r="D193" s="69"/>
      <c r="E193" s="69"/>
      <c r="F193" s="69"/>
      <c r="G193" s="1"/>
      <c r="H193" s="1"/>
      <c r="I193" s="1"/>
    </row>
    <row r="194" ht="15.75" customHeight="1">
      <c r="A194" s="68"/>
      <c r="B194" s="68"/>
      <c r="C194" s="69"/>
      <c r="D194" s="69"/>
      <c r="E194" s="69"/>
      <c r="F194" s="69"/>
      <c r="G194" s="1"/>
      <c r="H194" s="1"/>
      <c r="I194" s="1"/>
    </row>
    <row r="195" ht="15.75" customHeight="1">
      <c r="A195" s="68"/>
      <c r="B195" s="68"/>
      <c r="C195" s="69"/>
      <c r="D195" s="69"/>
      <c r="E195" s="69"/>
      <c r="F195" s="69"/>
      <c r="G195" s="1"/>
      <c r="H195" s="1"/>
      <c r="I195" s="1"/>
    </row>
    <row r="196" ht="15.75" customHeight="1">
      <c r="A196" s="68"/>
      <c r="B196" s="68"/>
      <c r="C196" s="69"/>
      <c r="D196" s="69"/>
      <c r="E196" s="69"/>
      <c r="F196" s="69"/>
      <c r="G196" s="1"/>
      <c r="H196" s="1"/>
      <c r="I196" s="1"/>
    </row>
    <row r="197" ht="15.75" customHeight="1">
      <c r="A197" s="68"/>
      <c r="B197" s="68"/>
      <c r="C197" s="69"/>
      <c r="D197" s="69"/>
      <c r="E197" s="69"/>
      <c r="F197" s="69"/>
      <c r="G197" s="1"/>
      <c r="H197" s="1"/>
      <c r="I197" s="1"/>
    </row>
    <row r="198" ht="15.75" customHeight="1">
      <c r="A198" s="68"/>
      <c r="B198" s="68"/>
      <c r="C198" s="69"/>
      <c r="D198" s="69"/>
      <c r="E198" s="69"/>
      <c r="F198" s="69"/>
      <c r="G198" s="1"/>
      <c r="H198" s="1"/>
      <c r="I198" s="1"/>
    </row>
    <row r="199" ht="15.75" customHeight="1">
      <c r="A199" s="68"/>
      <c r="B199" s="68"/>
      <c r="C199" s="69"/>
      <c r="D199" s="69"/>
      <c r="E199" s="69"/>
      <c r="F199" s="69"/>
      <c r="G199" s="1"/>
      <c r="H199" s="1"/>
      <c r="I199" s="1"/>
    </row>
    <row r="200" ht="15.75" customHeight="1">
      <c r="A200" s="68"/>
      <c r="B200" s="68"/>
      <c r="C200" s="69"/>
      <c r="D200" s="69"/>
      <c r="E200" s="69"/>
      <c r="F200" s="69"/>
      <c r="G200" s="1"/>
      <c r="H200" s="1"/>
      <c r="I200" s="1"/>
    </row>
    <row r="201" ht="15.75" customHeight="1">
      <c r="A201" s="68"/>
      <c r="B201" s="68"/>
      <c r="C201" s="69"/>
      <c r="D201" s="69"/>
      <c r="E201" s="69"/>
      <c r="F201" s="69"/>
      <c r="G201" s="1"/>
      <c r="H201" s="1"/>
      <c r="I201" s="1"/>
    </row>
    <row r="202" ht="15.75" customHeight="1">
      <c r="A202" s="68"/>
      <c r="B202" s="68"/>
      <c r="C202" s="69"/>
      <c r="D202" s="69"/>
      <c r="E202" s="69"/>
      <c r="F202" s="69"/>
      <c r="G202" s="1"/>
      <c r="H202" s="1"/>
      <c r="I202" s="1"/>
    </row>
    <row r="203" ht="15.75" customHeight="1">
      <c r="A203" s="68"/>
      <c r="B203" s="68"/>
      <c r="C203" s="69"/>
      <c r="D203" s="69"/>
      <c r="E203" s="69"/>
      <c r="F203" s="69"/>
      <c r="G203" s="1"/>
      <c r="H203" s="1"/>
      <c r="I203" s="1"/>
    </row>
    <row r="204" ht="15.75" customHeight="1">
      <c r="A204" s="68"/>
      <c r="B204" s="68"/>
      <c r="C204" s="69"/>
      <c r="D204" s="69"/>
      <c r="E204" s="69"/>
      <c r="F204" s="69"/>
      <c r="G204" s="1"/>
      <c r="H204" s="1"/>
      <c r="I204" s="1"/>
    </row>
    <row r="205" ht="15.75" customHeight="1">
      <c r="A205" s="68"/>
      <c r="B205" s="68"/>
      <c r="C205" s="69"/>
      <c r="D205" s="69"/>
      <c r="E205" s="69"/>
      <c r="F205" s="69"/>
      <c r="G205" s="1"/>
      <c r="H205" s="1"/>
      <c r="I205" s="1"/>
    </row>
    <row r="206" ht="15.75" customHeight="1">
      <c r="A206" s="68"/>
      <c r="B206" s="68"/>
      <c r="C206" s="69"/>
      <c r="D206" s="69"/>
      <c r="E206" s="69"/>
      <c r="F206" s="69"/>
      <c r="G206" s="1"/>
      <c r="H206" s="1"/>
      <c r="I206" s="1"/>
    </row>
    <row r="207" ht="15.75" customHeight="1">
      <c r="A207" s="68"/>
      <c r="B207" s="68"/>
      <c r="C207" s="69"/>
      <c r="D207" s="69"/>
      <c r="E207" s="69"/>
      <c r="F207" s="69"/>
      <c r="G207" s="1"/>
      <c r="H207" s="1"/>
      <c r="I207" s="1"/>
    </row>
    <row r="208" ht="15.75" customHeight="1">
      <c r="A208" s="68"/>
      <c r="B208" s="68"/>
      <c r="C208" s="69"/>
      <c r="D208" s="69"/>
      <c r="E208" s="69"/>
      <c r="F208" s="69"/>
      <c r="G208" s="1"/>
      <c r="H208" s="1"/>
      <c r="I208" s="1"/>
    </row>
    <row r="209" ht="15.75" customHeight="1">
      <c r="A209" s="68"/>
      <c r="B209" s="68"/>
      <c r="C209" s="69"/>
      <c r="D209" s="69"/>
      <c r="E209" s="69"/>
      <c r="F209" s="69"/>
      <c r="G209" s="1"/>
      <c r="H209" s="1"/>
      <c r="I209" s="1"/>
    </row>
    <row r="210" ht="15.75" customHeight="1">
      <c r="A210" s="68"/>
      <c r="B210" s="68"/>
      <c r="C210" s="69"/>
      <c r="D210" s="69"/>
      <c r="E210" s="69"/>
      <c r="F210" s="69"/>
      <c r="G210" s="1"/>
      <c r="H210" s="1"/>
      <c r="I210" s="1"/>
    </row>
    <row r="211" ht="15.75" customHeight="1">
      <c r="A211" s="68"/>
      <c r="B211" s="68"/>
      <c r="C211" s="69"/>
      <c r="D211" s="69"/>
      <c r="E211" s="69"/>
      <c r="F211" s="69"/>
      <c r="G211" s="1"/>
      <c r="H211" s="1"/>
      <c r="I211" s="1"/>
    </row>
    <row r="212" ht="15.75" customHeight="1">
      <c r="A212" s="68"/>
      <c r="B212" s="68"/>
      <c r="C212" s="69"/>
      <c r="D212" s="69"/>
      <c r="E212" s="69"/>
      <c r="F212" s="69"/>
      <c r="G212" s="1"/>
      <c r="H212" s="1"/>
      <c r="I212" s="1"/>
    </row>
    <row r="213" ht="15.75" customHeight="1">
      <c r="A213" s="68"/>
      <c r="B213" s="68"/>
      <c r="C213" s="69"/>
      <c r="D213" s="69"/>
      <c r="E213" s="69"/>
      <c r="F213" s="69"/>
      <c r="G213" s="1"/>
      <c r="H213" s="1"/>
      <c r="I213" s="1"/>
    </row>
    <row r="214" ht="15.75" customHeight="1">
      <c r="A214" s="68"/>
      <c r="B214" s="68"/>
      <c r="C214" s="69"/>
      <c r="D214" s="69"/>
      <c r="E214" s="69"/>
      <c r="F214" s="69"/>
      <c r="G214" s="1"/>
      <c r="H214" s="1"/>
      <c r="I214" s="1"/>
    </row>
    <row r="215" ht="15.75" customHeight="1">
      <c r="A215" s="68"/>
      <c r="B215" s="68"/>
      <c r="C215" s="69"/>
      <c r="D215" s="69"/>
      <c r="E215" s="69"/>
      <c r="F215" s="69"/>
      <c r="G215" s="1"/>
      <c r="H215" s="1"/>
      <c r="I215" s="1"/>
    </row>
    <row r="216" ht="15.75" customHeight="1">
      <c r="A216" s="68"/>
      <c r="B216" s="68"/>
      <c r="C216" s="69"/>
      <c r="D216" s="69"/>
      <c r="E216" s="69"/>
      <c r="F216" s="69"/>
      <c r="G216" s="1"/>
      <c r="H216" s="1"/>
      <c r="I216" s="1"/>
    </row>
    <row r="217" ht="15.75" customHeight="1">
      <c r="A217" s="68"/>
      <c r="B217" s="68"/>
      <c r="C217" s="69"/>
      <c r="D217" s="69"/>
      <c r="E217" s="69"/>
      <c r="F217" s="69"/>
      <c r="G217" s="1"/>
      <c r="H217" s="1"/>
      <c r="I217" s="1"/>
    </row>
    <row r="218" ht="15.75" customHeight="1">
      <c r="A218" s="68"/>
      <c r="B218" s="68"/>
      <c r="C218" s="69"/>
      <c r="D218" s="69"/>
      <c r="E218" s="69"/>
      <c r="F218" s="69"/>
      <c r="G218" s="1"/>
      <c r="H218" s="1"/>
      <c r="I218" s="1"/>
    </row>
    <row r="219" ht="15.75" customHeight="1">
      <c r="A219" s="68"/>
      <c r="B219" s="68"/>
      <c r="C219" s="69"/>
      <c r="D219" s="69"/>
      <c r="E219" s="69"/>
      <c r="F219" s="69"/>
      <c r="G219" s="1"/>
      <c r="H219" s="1"/>
      <c r="I219" s="1"/>
    </row>
    <row r="220" ht="15.75" customHeight="1">
      <c r="A220" s="68"/>
      <c r="B220" s="68"/>
      <c r="C220" s="69"/>
      <c r="D220" s="69"/>
      <c r="E220" s="69"/>
      <c r="F220" s="69"/>
      <c r="G220" s="1"/>
      <c r="H220" s="1"/>
      <c r="I220" s="1"/>
    </row>
    <row r="221" ht="15.75" customHeight="1">
      <c r="A221" s="68"/>
      <c r="B221" s="68"/>
      <c r="C221" s="69"/>
      <c r="D221" s="69"/>
      <c r="E221" s="69"/>
      <c r="F221" s="69"/>
      <c r="G221" s="1"/>
      <c r="H221" s="1"/>
      <c r="I221" s="1"/>
    </row>
    <row r="222" ht="15.75" customHeight="1">
      <c r="A222" s="68"/>
      <c r="B222" s="68"/>
      <c r="C222" s="69"/>
      <c r="D222" s="69"/>
      <c r="E222" s="69"/>
      <c r="F222" s="69"/>
      <c r="G222" s="1"/>
      <c r="H222" s="1"/>
      <c r="I222" s="1"/>
    </row>
    <row r="223" ht="15.75" customHeight="1">
      <c r="A223" s="68"/>
      <c r="B223" s="68"/>
      <c r="C223" s="69"/>
      <c r="D223" s="69"/>
      <c r="E223" s="69"/>
      <c r="F223" s="69"/>
      <c r="G223" s="1"/>
      <c r="H223" s="1"/>
      <c r="I223" s="1"/>
    </row>
    <row r="224" ht="15.75" customHeight="1">
      <c r="A224" s="68"/>
      <c r="B224" s="68"/>
      <c r="C224" s="69"/>
      <c r="D224" s="69"/>
      <c r="E224" s="69"/>
      <c r="F224" s="69"/>
      <c r="G224" s="1"/>
      <c r="H224" s="1"/>
      <c r="I224" s="1"/>
    </row>
    <row r="225" ht="15.75" customHeight="1">
      <c r="A225" s="68"/>
      <c r="B225" s="68"/>
      <c r="C225" s="69"/>
      <c r="D225" s="69"/>
      <c r="E225" s="69"/>
      <c r="F225" s="69"/>
      <c r="G225" s="1"/>
      <c r="H225" s="1"/>
      <c r="I225" s="1"/>
    </row>
    <row r="226" ht="15.75" customHeight="1">
      <c r="A226" s="68"/>
      <c r="B226" s="68"/>
      <c r="C226" s="69"/>
      <c r="D226" s="69"/>
      <c r="E226" s="69"/>
      <c r="F226" s="69"/>
      <c r="G226" s="1"/>
      <c r="H226" s="1"/>
      <c r="I226" s="1"/>
    </row>
    <row r="227" ht="15.75" customHeight="1">
      <c r="A227" s="68"/>
      <c r="B227" s="68"/>
      <c r="C227" s="69"/>
      <c r="D227" s="69"/>
      <c r="E227" s="69"/>
      <c r="F227" s="69"/>
      <c r="G227" s="1"/>
      <c r="H227" s="1"/>
      <c r="I227" s="1"/>
    </row>
    <row r="228" ht="15.75" customHeight="1">
      <c r="A228" s="68"/>
      <c r="B228" s="68"/>
      <c r="C228" s="69"/>
      <c r="D228" s="69"/>
      <c r="E228" s="69"/>
      <c r="F228" s="69"/>
      <c r="G228" s="1"/>
      <c r="H228" s="1"/>
      <c r="I228" s="1"/>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8:I28"/>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8"/>
      <c r="B1" s="68"/>
      <c r="C1" s="69"/>
      <c r="D1" s="69"/>
      <c r="E1" s="69"/>
      <c r="F1" s="1"/>
      <c r="G1" s="1"/>
      <c r="H1" s="1"/>
    </row>
    <row r="2" ht="15.75" customHeight="1">
      <c r="A2" s="230" t="s">
        <v>7511</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4.25" customHeight="1">
      <c r="A4" s="241" t="s">
        <v>7512</v>
      </c>
      <c r="B4" s="71"/>
      <c r="C4" s="71"/>
      <c r="D4" s="71"/>
      <c r="E4" s="72"/>
      <c r="F4" s="784"/>
      <c r="G4" s="784"/>
      <c r="H4" s="784"/>
      <c r="I4" s="74"/>
      <c r="J4" s="74"/>
      <c r="K4" s="74"/>
      <c r="L4" s="74"/>
      <c r="M4" s="74"/>
      <c r="N4" s="74"/>
      <c r="O4" s="74"/>
      <c r="P4" s="74"/>
      <c r="Q4" s="74"/>
      <c r="R4" s="74"/>
      <c r="S4" s="74"/>
      <c r="T4" s="74"/>
      <c r="U4" s="74"/>
      <c r="V4" s="74"/>
      <c r="W4" s="74"/>
      <c r="X4" s="74"/>
      <c r="Y4" s="74"/>
    </row>
    <row r="5" ht="16.5" customHeight="1">
      <c r="A5" s="424" t="s">
        <v>7513</v>
      </c>
      <c r="B5" s="71"/>
      <c r="C5" s="71"/>
      <c r="D5" s="71"/>
      <c r="E5" s="72"/>
      <c r="F5" s="784"/>
      <c r="G5" s="784"/>
      <c r="H5" s="784"/>
      <c r="I5" s="74"/>
      <c r="J5" s="74"/>
      <c r="K5" s="74"/>
      <c r="L5" s="74"/>
      <c r="M5" s="74"/>
      <c r="N5" s="74"/>
      <c r="O5" s="74"/>
      <c r="P5" s="74"/>
      <c r="Q5" s="74"/>
      <c r="R5" s="74"/>
      <c r="S5" s="74"/>
      <c r="T5" s="74"/>
      <c r="U5" s="74"/>
      <c r="V5" s="74"/>
      <c r="W5" s="74"/>
      <c r="X5" s="74"/>
      <c r="Y5" s="74"/>
    </row>
    <row r="6" ht="27.0" customHeight="1">
      <c r="A6" s="791" t="s">
        <v>7514</v>
      </c>
      <c r="B6" s="71"/>
      <c r="C6" s="71"/>
      <c r="D6" s="71"/>
      <c r="E6" s="72"/>
      <c r="F6" s="784"/>
      <c r="G6" s="784"/>
      <c r="H6" s="784"/>
      <c r="I6" s="74"/>
      <c r="J6" s="74"/>
      <c r="K6" s="74"/>
      <c r="L6" s="74"/>
      <c r="M6" s="74"/>
      <c r="N6" s="74"/>
      <c r="O6" s="74"/>
      <c r="P6" s="74"/>
      <c r="Q6" s="74"/>
      <c r="R6" s="74"/>
      <c r="S6" s="74"/>
      <c r="T6" s="74"/>
      <c r="U6" s="74"/>
      <c r="V6" s="74"/>
      <c r="W6" s="74"/>
      <c r="X6" s="74"/>
      <c r="Y6" s="74"/>
    </row>
    <row r="7">
      <c r="A7" s="79"/>
      <c r="B7" s="79"/>
      <c r="C7" s="80"/>
      <c r="D7" s="80"/>
      <c r="E7" s="80"/>
      <c r="F7" s="79"/>
      <c r="G7" s="79"/>
      <c r="H7" s="79"/>
      <c r="I7" s="74"/>
      <c r="J7" s="74"/>
      <c r="K7" s="74"/>
      <c r="L7" s="74"/>
      <c r="M7" s="74"/>
      <c r="N7" s="74"/>
      <c r="O7" s="74"/>
      <c r="P7" s="74"/>
      <c r="Q7" s="74"/>
      <c r="R7" s="74"/>
      <c r="S7" s="74"/>
      <c r="T7" s="74"/>
      <c r="U7" s="74"/>
      <c r="V7" s="74"/>
      <c r="W7" s="74"/>
      <c r="X7" s="74"/>
      <c r="Y7" s="74"/>
    </row>
    <row r="8" ht="61.5" customHeight="1">
      <c r="A8" s="290" t="s">
        <v>2830</v>
      </c>
      <c r="B8" s="83" t="s">
        <v>8</v>
      </c>
      <c r="C8" s="290" t="s">
        <v>7515</v>
      </c>
      <c r="D8" s="244" t="s">
        <v>222</v>
      </c>
      <c r="E8" s="244" t="s">
        <v>226</v>
      </c>
      <c r="F8" s="86" t="s">
        <v>227</v>
      </c>
      <c r="I8" s="74"/>
      <c r="J8" s="74"/>
      <c r="K8" s="74"/>
      <c r="L8" s="74"/>
      <c r="M8" s="74"/>
      <c r="N8" s="74"/>
      <c r="O8" s="74"/>
      <c r="P8" s="74"/>
      <c r="Q8" s="74"/>
      <c r="R8" s="74"/>
      <c r="S8" s="74"/>
      <c r="T8" s="74"/>
      <c r="U8" s="74"/>
      <c r="V8" s="74"/>
      <c r="W8" s="74"/>
      <c r="X8" s="74"/>
      <c r="Y8" s="74"/>
    </row>
    <row r="9" ht="11.25" customHeight="1">
      <c r="A9" s="135" t="s">
        <v>51</v>
      </c>
      <c r="B9" s="97" t="s">
        <v>52</v>
      </c>
      <c r="C9" s="97">
        <v>12.0</v>
      </c>
      <c r="D9" s="231">
        <v>336.0</v>
      </c>
      <c r="E9" s="166">
        <v>336.0</v>
      </c>
      <c r="F9" s="475" t="s">
        <v>51</v>
      </c>
      <c r="G9" s="104"/>
      <c r="H9" s="105"/>
      <c r="I9" s="105"/>
      <c r="J9" s="105"/>
      <c r="K9" s="105"/>
      <c r="L9" s="105"/>
      <c r="M9" s="105"/>
      <c r="N9" s="105"/>
      <c r="O9" s="105"/>
      <c r="P9" s="105"/>
      <c r="Q9" s="105"/>
      <c r="R9" s="105"/>
      <c r="S9" s="105"/>
      <c r="T9" s="105"/>
      <c r="U9" s="105"/>
      <c r="V9" s="105"/>
      <c r="W9" s="105"/>
      <c r="X9" s="105"/>
      <c r="Y9" s="105"/>
      <c r="Z9" s="105"/>
    </row>
    <row r="10" ht="11.25" customHeight="1">
      <c r="A10" s="135" t="s">
        <v>54</v>
      </c>
      <c r="B10" s="97" t="s">
        <v>52</v>
      </c>
      <c r="C10" s="97">
        <v>16.0</v>
      </c>
      <c r="D10" s="231">
        <f>16*28</f>
        <v>448</v>
      </c>
      <c r="E10" s="166">
        <v>448.0</v>
      </c>
      <c r="F10" s="475" t="s">
        <v>54</v>
      </c>
      <c r="G10" s="104"/>
      <c r="H10" s="105"/>
      <c r="I10" s="105"/>
      <c r="J10" s="105"/>
      <c r="K10" s="105"/>
      <c r="L10" s="105"/>
      <c r="M10" s="105"/>
      <c r="N10" s="105"/>
      <c r="O10" s="105"/>
      <c r="P10" s="105"/>
      <c r="Q10" s="105"/>
      <c r="R10" s="105"/>
      <c r="S10" s="105"/>
      <c r="T10" s="105"/>
      <c r="U10" s="105"/>
      <c r="V10" s="105"/>
      <c r="W10" s="105"/>
      <c r="X10" s="105"/>
      <c r="Y10" s="105"/>
      <c r="Z10" s="105"/>
    </row>
    <row r="11" ht="11.25" customHeight="1">
      <c r="A11" s="295" t="s">
        <v>7516</v>
      </c>
      <c r="B11" s="145" t="s">
        <v>52</v>
      </c>
      <c r="C11" s="145" t="s">
        <v>7517</v>
      </c>
      <c r="D11" s="786" t="s">
        <v>7518</v>
      </c>
      <c r="E11" s="787">
        <v>336.0</v>
      </c>
      <c r="F11" s="475" t="s">
        <v>56</v>
      </c>
      <c r="G11" s="104"/>
      <c r="H11" s="105"/>
      <c r="I11" s="105"/>
      <c r="J11" s="105"/>
      <c r="K11" s="105"/>
      <c r="L11" s="105"/>
      <c r="M11" s="105"/>
      <c r="N11" s="105"/>
      <c r="O11" s="105"/>
      <c r="P11" s="105"/>
      <c r="Q11" s="105"/>
      <c r="R11" s="105"/>
      <c r="S11" s="105"/>
      <c r="T11" s="105"/>
      <c r="U11" s="105"/>
      <c r="V11" s="105"/>
      <c r="W11" s="105"/>
      <c r="X11" s="105"/>
      <c r="Y11" s="105"/>
      <c r="Z11" s="105"/>
    </row>
    <row r="12" ht="11.25" customHeight="1">
      <c r="A12" s="135" t="s">
        <v>6096</v>
      </c>
      <c r="B12" s="97" t="s">
        <v>52</v>
      </c>
      <c r="C12" s="697">
        <v>45992.0</v>
      </c>
      <c r="D12" s="231">
        <v>343.0</v>
      </c>
      <c r="E12" s="166">
        <v>343.0</v>
      </c>
      <c r="F12" s="475" t="s">
        <v>58</v>
      </c>
      <c r="G12" s="104"/>
      <c r="H12" s="105"/>
      <c r="I12" s="105"/>
      <c r="J12" s="105"/>
      <c r="K12" s="105"/>
      <c r="L12" s="105"/>
      <c r="M12" s="105"/>
      <c r="N12" s="105"/>
      <c r="O12" s="105"/>
      <c r="P12" s="105"/>
      <c r="Q12" s="105"/>
      <c r="R12" s="105"/>
      <c r="S12" s="105"/>
      <c r="T12" s="105"/>
      <c r="U12" s="105"/>
      <c r="V12" s="105"/>
      <c r="W12" s="105"/>
      <c r="X12" s="105"/>
      <c r="Y12" s="105"/>
      <c r="Z12" s="105"/>
    </row>
    <row r="13" ht="11.25" customHeight="1">
      <c r="A13" s="135" t="s">
        <v>6103</v>
      </c>
      <c r="B13" s="97" t="s">
        <v>52</v>
      </c>
      <c r="C13" s="97">
        <v>12.0</v>
      </c>
      <c r="D13" s="231" t="s">
        <v>7518</v>
      </c>
      <c r="E13" s="166">
        <v>336.0</v>
      </c>
      <c r="F13" s="475" t="s">
        <v>244</v>
      </c>
      <c r="G13" s="104"/>
      <c r="H13" s="105"/>
      <c r="I13" s="105"/>
      <c r="J13" s="105"/>
      <c r="K13" s="105"/>
      <c r="L13" s="105"/>
      <c r="M13" s="105"/>
      <c r="N13" s="105"/>
      <c r="O13" s="105"/>
      <c r="P13" s="105"/>
      <c r="Q13" s="105"/>
      <c r="R13" s="105"/>
      <c r="S13" s="105"/>
      <c r="T13" s="105"/>
      <c r="U13" s="105"/>
      <c r="V13" s="105"/>
      <c r="W13" s="105"/>
      <c r="X13" s="105"/>
      <c r="Y13" s="105"/>
      <c r="Z13" s="105"/>
    </row>
    <row r="14" ht="11.25" customHeight="1">
      <c r="A14" s="135" t="s">
        <v>59</v>
      </c>
      <c r="B14" s="97" t="s">
        <v>52</v>
      </c>
      <c r="C14" s="97">
        <v>10.5</v>
      </c>
      <c r="D14" s="231">
        <v>294.0</v>
      </c>
      <c r="E14" s="166">
        <v>294.0</v>
      </c>
      <c r="F14" s="475" t="s">
        <v>59</v>
      </c>
      <c r="G14" s="104"/>
      <c r="H14" s="105"/>
      <c r="I14" s="105"/>
      <c r="J14" s="105"/>
      <c r="K14" s="105"/>
      <c r="L14" s="105"/>
      <c r="M14" s="105"/>
      <c r="N14" s="105"/>
      <c r="O14" s="105"/>
      <c r="P14" s="105"/>
      <c r="Q14" s="105"/>
      <c r="R14" s="105"/>
      <c r="S14" s="105"/>
      <c r="T14" s="105"/>
      <c r="U14" s="105"/>
      <c r="V14" s="105"/>
      <c r="W14" s="105"/>
      <c r="X14" s="105"/>
      <c r="Y14" s="105"/>
      <c r="Z14" s="105"/>
    </row>
    <row r="15" ht="11.25" customHeight="1">
      <c r="A15" s="135" t="s">
        <v>5393</v>
      </c>
      <c r="B15" s="97" t="s">
        <v>52</v>
      </c>
      <c r="C15" s="97">
        <v>12.25</v>
      </c>
      <c r="D15" s="231">
        <v>343.0</v>
      </c>
      <c r="E15" s="166">
        <v>343.0</v>
      </c>
      <c r="F15" s="475" t="s">
        <v>61</v>
      </c>
      <c r="G15" s="104"/>
      <c r="H15" s="105"/>
      <c r="I15" s="105"/>
      <c r="J15" s="105"/>
      <c r="K15" s="105"/>
      <c r="L15" s="105"/>
      <c r="M15" s="105"/>
      <c r="N15" s="105"/>
      <c r="O15" s="105"/>
      <c r="P15" s="105"/>
      <c r="Q15" s="105"/>
      <c r="R15" s="105"/>
      <c r="S15" s="105"/>
      <c r="T15" s="105"/>
      <c r="U15" s="105"/>
      <c r="V15" s="105"/>
      <c r="W15" s="105"/>
      <c r="X15" s="105"/>
      <c r="Y15" s="105"/>
      <c r="Z15" s="105"/>
    </row>
    <row r="16" ht="11.25" customHeight="1">
      <c r="A16" s="135" t="s">
        <v>5397</v>
      </c>
      <c r="B16" s="97" t="s">
        <v>52</v>
      </c>
      <c r="C16" s="97">
        <v>12.0</v>
      </c>
      <c r="D16" s="231">
        <v>336.0</v>
      </c>
      <c r="E16" s="166">
        <v>336.0</v>
      </c>
      <c r="F16" s="475" t="s">
        <v>62</v>
      </c>
      <c r="G16" s="104"/>
      <c r="H16" s="105"/>
      <c r="I16" s="105"/>
      <c r="J16" s="105"/>
      <c r="K16" s="105"/>
      <c r="L16" s="105"/>
      <c r="M16" s="105"/>
      <c r="N16" s="105"/>
      <c r="O16" s="105"/>
      <c r="P16" s="105"/>
      <c r="Q16" s="105"/>
      <c r="R16" s="105"/>
      <c r="S16" s="105"/>
      <c r="T16" s="105"/>
      <c r="U16" s="105"/>
      <c r="V16" s="105"/>
      <c r="W16" s="105"/>
      <c r="X16" s="105"/>
      <c r="Y16" s="105"/>
      <c r="Z16" s="105"/>
    </row>
    <row r="17" ht="11.25" customHeight="1">
      <c r="A17" s="295" t="s">
        <v>709</v>
      </c>
      <c r="B17" s="145" t="s">
        <v>52</v>
      </c>
      <c r="C17" s="145">
        <v>12.5</v>
      </c>
      <c r="D17" s="786">
        <v>350.0</v>
      </c>
      <c r="E17" s="787">
        <v>350.0</v>
      </c>
      <c r="F17" s="475" t="s">
        <v>65</v>
      </c>
      <c r="G17" s="104"/>
      <c r="H17" s="105"/>
      <c r="I17" s="105"/>
      <c r="J17" s="105"/>
      <c r="K17" s="105"/>
      <c r="L17" s="105"/>
      <c r="M17" s="105"/>
      <c r="N17" s="105"/>
      <c r="O17" s="105"/>
      <c r="P17" s="105"/>
      <c r="Q17" s="105"/>
      <c r="R17" s="105"/>
      <c r="S17" s="105"/>
      <c r="T17" s="105"/>
      <c r="U17" s="105"/>
      <c r="V17" s="105"/>
      <c r="W17" s="105"/>
      <c r="X17" s="105"/>
      <c r="Y17" s="105"/>
      <c r="Z17" s="105"/>
    </row>
    <row r="18" ht="11.25" customHeight="1">
      <c r="A18" s="523" t="s">
        <v>6157</v>
      </c>
      <c r="B18" s="121" t="s">
        <v>52</v>
      </c>
      <c r="C18" s="121">
        <v>13.0</v>
      </c>
      <c r="D18" s="631" t="s">
        <v>7519</v>
      </c>
      <c r="E18" s="792">
        <v>364.0</v>
      </c>
      <c r="F18" s="475" t="s">
        <v>66</v>
      </c>
      <c r="G18" s="104"/>
      <c r="H18" s="105"/>
      <c r="I18" s="105"/>
      <c r="J18" s="105"/>
      <c r="K18" s="105"/>
      <c r="L18" s="105"/>
      <c r="M18" s="105"/>
      <c r="N18" s="105"/>
      <c r="O18" s="105"/>
      <c r="P18" s="105"/>
      <c r="Q18" s="105"/>
      <c r="R18" s="105"/>
      <c r="S18" s="105"/>
      <c r="T18" s="105"/>
      <c r="U18" s="105"/>
      <c r="V18" s="105"/>
      <c r="W18" s="105"/>
      <c r="X18" s="105"/>
      <c r="Y18" s="105"/>
      <c r="Z18" s="105"/>
    </row>
    <row r="19" ht="11.25" customHeight="1">
      <c r="A19" s="135" t="s">
        <v>7520</v>
      </c>
      <c r="B19" s="303" t="s">
        <v>52</v>
      </c>
      <c r="C19" s="97">
        <v>9.5</v>
      </c>
      <c r="D19" s="231">
        <v>266.0</v>
      </c>
      <c r="E19" s="166">
        <v>266.0</v>
      </c>
      <c r="F19" s="475" t="s">
        <v>67</v>
      </c>
      <c r="G19" s="104"/>
      <c r="H19" s="105"/>
      <c r="I19" s="105"/>
      <c r="J19" s="105"/>
      <c r="K19" s="105"/>
      <c r="L19" s="105"/>
      <c r="M19" s="105"/>
      <c r="N19" s="105"/>
      <c r="O19" s="105"/>
      <c r="P19" s="105"/>
      <c r="Q19" s="105"/>
      <c r="R19" s="105"/>
      <c r="S19" s="105"/>
      <c r="T19" s="105"/>
      <c r="U19" s="105"/>
      <c r="V19" s="105"/>
      <c r="W19" s="105"/>
      <c r="X19" s="105"/>
      <c r="Y19" s="105"/>
      <c r="Z19" s="105"/>
    </row>
    <row r="20" ht="11.25" customHeight="1">
      <c r="A20" s="135" t="s">
        <v>7521</v>
      </c>
      <c r="B20" s="303" t="s">
        <v>52</v>
      </c>
      <c r="C20" s="97">
        <v>12.0</v>
      </c>
      <c r="D20" s="231">
        <v>336.0</v>
      </c>
      <c r="E20" s="166">
        <v>336.0</v>
      </c>
      <c r="F20" s="475" t="s">
        <v>69</v>
      </c>
      <c r="G20" s="104"/>
      <c r="H20" s="105"/>
      <c r="I20" s="105"/>
      <c r="J20" s="105"/>
      <c r="K20" s="105"/>
      <c r="L20" s="105"/>
      <c r="M20" s="105"/>
      <c r="N20" s="105"/>
      <c r="O20" s="105"/>
      <c r="P20" s="105"/>
      <c r="Q20" s="105"/>
      <c r="R20" s="105"/>
      <c r="S20" s="105"/>
      <c r="T20" s="105"/>
      <c r="U20" s="105"/>
      <c r="V20" s="105"/>
      <c r="W20" s="105"/>
      <c r="X20" s="105"/>
      <c r="Y20" s="105"/>
      <c r="Z20" s="105"/>
    </row>
    <row r="21" ht="11.25" customHeight="1">
      <c r="A21" s="135" t="s">
        <v>5418</v>
      </c>
      <c r="B21" s="97" t="s">
        <v>52</v>
      </c>
      <c r="C21" s="97">
        <v>10.0</v>
      </c>
      <c r="D21" s="231">
        <v>280.0</v>
      </c>
      <c r="E21" s="166">
        <v>280.0</v>
      </c>
      <c r="F21" s="475" t="s">
        <v>70</v>
      </c>
      <c r="G21" s="104"/>
      <c r="H21" s="105"/>
      <c r="I21" s="105"/>
      <c r="J21" s="105"/>
      <c r="K21" s="105"/>
      <c r="L21" s="105"/>
      <c r="M21" s="105"/>
      <c r="N21" s="105"/>
      <c r="O21" s="105"/>
      <c r="P21" s="105"/>
      <c r="Q21" s="105"/>
      <c r="R21" s="105"/>
      <c r="S21" s="105"/>
      <c r="T21" s="105"/>
      <c r="U21" s="105"/>
      <c r="V21" s="105"/>
      <c r="W21" s="105"/>
      <c r="X21" s="105"/>
      <c r="Y21" s="105"/>
      <c r="Z21" s="105"/>
    </row>
    <row r="22" ht="11.25" customHeight="1">
      <c r="A22" s="135" t="s">
        <v>71</v>
      </c>
      <c r="B22" s="97" t="s">
        <v>52</v>
      </c>
      <c r="C22" s="97">
        <v>12.0</v>
      </c>
      <c r="D22" s="231" t="s">
        <v>7518</v>
      </c>
      <c r="E22" s="166">
        <v>236.0</v>
      </c>
      <c r="F22" s="475" t="s">
        <v>71</v>
      </c>
      <c r="G22" s="104"/>
      <c r="H22" s="105"/>
      <c r="I22" s="105"/>
      <c r="J22" s="105"/>
      <c r="K22" s="105"/>
      <c r="L22" s="105"/>
      <c r="M22" s="105"/>
      <c r="N22" s="105"/>
      <c r="O22" s="105"/>
      <c r="P22" s="105"/>
      <c r="Q22" s="105"/>
      <c r="R22" s="105"/>
      <c r="S22" s="105"/>
      <c r="T22" s="105"/>
      <c r="U22" s="105"/>
      <c r="V22" s="105"/>
      <c r="W22" s="105"/>
      <c r="X22" s="105"/>
      <c r="Y22" s="105"/>
      <c r="Z22" s="105"/>
    </row>
    <row r="23" ht="11.25" customHeight="1">
      <c r="A23" s="295" t="s">
        <v>72</v>
      </c>
      <c r="B23" s="145" t="s">
        <v>52</v>
      </c>
      <c r="C23" s="145">
        <v>7.0</v>
      </c>
      <c r="D23" s="786">
        <v>196.0</v>
      </c>
      <c r="E23" s="787">
        <v>196.0</v>
      </c>
      <c r="F23" s="475" t="s">
        <v>72</v>
      </c>
      <c r="G23" s="104"/>
      <c r="H23" s="105"/>
      <c r="I23" s="105"/>
      <c r="J23" s="105"/>
      <c r="K23" s="105"/>
      <c r="L23" s="105"/>
      <c r="M23" s="105"/>
      <c r="N23" s="105"/>
      <c r="O23" s="105"/>
      <c r="P23" s="105"/>
      <c r="Q23" s="105"/>
      <c r="R23" s="105"/>
      <c r="S23" s="105"/>
      <c r="T23" s="105"/>
      <c r="U23" s="105"/>
      <c r="V23" s="105"/>
      <c r="W23" s="105"/>
      <c r="X23" s="105"/>
      <c r="Y23" s="105"/>
      <c r="Z23" s="105"/>
    </row>
    <row r="24" ht="11.25" customHeight="1">
      <c r="A24" s="135" t="s">
        <v>73</v>
      </c>
      <c r="B24" s="97" t="s">
        <v>52</v>
      </c>
      <c r="C24" s="97">
        <v>10.5</v>
      </c>
      <c r="D24" s="231">
        <v>294.0</v>
      </c>
      <c r="E24" s="166">
        <v>294.0</v>
      </c>
      <c r="F24" s="475" t="s">
        <v>73</v>
      </c>
      <c r="G24" s="104"/>
      <c r="H24" s="105"/>
      <c r="I24" s="105"/>
      <c r="J24" s="105"/>
      <c r="K24" s="105"/>
      <c r="L24" s="105"/>
      <c r="M24" s="105"/>
      <c r="N24" s="105"/>
      <c r="O24" s="105"/>
      <c r="P24" s="105"/>
      <c r="Q24" s="105"/>
      <c r="R24" s="105"/>
      <c r="S24" s="105"/>
      <c r="T24" s="105"/>
      <c r="U24" s="105"/>
      <c r="V24" s="105"/>
      <c r="W24" s="105"/>
      <c r="X24" s="105"/>
      <c r="Y24" s="105"/>
      <c r="Z24" s="105"/>
    </row>
    <row r="25" ht="11.25" customHeight="1">
      <c r="A25" s="135" t="s">
        <v>78</v>
      </c>
      <c r="B25" s="97" t="s">
        <v>52</v>
      </c>
      <c r="C25" s="97"/>
      <c r="D25" s="231">
        <v>12.5</v>
      </c>
      <c r="E25" s="166">
        <v>350.0</v>
      </c>
      <c r="F25" s="475" t="s">
        <v>78</v>
      </c>
      <c r="G25" s="104"/>
      <c r="H25" s="105"/>
      <c r="I25" s="105"/>
      <c r="J25" s="105"/>
      <c r="K25" s="105"/>
      <c r="L25" s="105"/>
      <c r="M25" s="105"/>
      <c r="N25" s="105"/>
      <c r="O25" s="105"/>
      <c r="P25" s="105"/>
      <c r="Q25" s="105"/>
      <c r="R25" s="105"/>
      <c r="S25" s="105"/>
      <c r="T25" s="105"/>
      <c r="U25" s="105"/>
      <c r="V25" s="105"/>
      <c r="W25" s="105"/>
      <c r="X25" s="105"/>
      <c r="Y25" s="105"/>
      <c r="Z25" s="105"/>
    </row>
    <row r="26" ht="11.25" customHeight="1">
      <c r="A26" s="135" t="s">
        <v>3607</v>
      </c>
      <c r="B26" s="97" t="s">
        <v>52</v>
      </c>
      <c r="C26" s="97">
        <v>12.5</v>
      </c>
      <c r="D26" s="231" t="s">
        <v>7522</v>
      </c>
      <c r="E26" s="166">
        <v>350.0</v>
      </c>
      <c r="F26" s="475" t="s">
        <v>973</v>
      </c>
      <c r="G26" s="104"/>
      <c r="H26" s="105"/>
      <c r="I26" s="105"/>
      <c r="J26" s="105"/>
      <c r="K26" s="105"/>
      <c r="L26" s="105"/>
      <c r="M26" s="105"/>
      <c r="N26" s="105"/>
      <c r="O26" s="105"/>
      <c r="P26" s="105"/>
      <c r="Q26" s="105"/>
      <c r="R26" s="105"/>
      <c r="S26" s="105"/>
      <c r="T26" s="105"/>
      <c r="U26" s="105"/>
      <c r="V26" s="105"/>
      <c r="W26" s="105"/>
      <c r="X26" s="105"/>
      <c r="Y26" s="105"/>
      <c r="Z26" s="105"/>
    </row>
    <row r="27" ht="11.25" customHeight="1">
      <c r="A27" s="295" t="s">
        <v>764</v>
      </c>
      <c r="B27" s="145" t="s">
        <v>52</v>
      </c>
      <c r="C27" s="145">
        <v>9.0</v>
      </c>
      <c r="D27" s="786">
        <v>252.0</v>
      </c>
      <c r="E27" s="787">
        <v>252.0</v>
      </c>
      <c r="F27" s="475" t="s">
        <v>79</v>
      </c>
      <c r="G27" s="104"/>
      <c r="H27" s="105"/>
      <c r="I27" s="105"/>
      <c r="J27" s="105"/>
      <c r="K27" s="105"/>
      <c r="L27" s="105"/>
      <c r="M27" s="105"/>
      <c r="N27" s="105"/>
      <c r="O27" s="105"/>
      <c r="P27" s="105"/>
      <c r="Q27" s="105"/>
      <c r="R27" s="105"/>
      <c r="S27" s="105"/>
      <c r="T27" s="105"/>
      <c r="U27" s="105"/>
      <c r="V27" s="105"/>
      <c r="W27" s="105"/>
      <c r="X27" s="105"/>
      <c r="Y27" s="105"/>
      <c r="Z27" s="105"/>
    </row>
    <row r="28" ht="11.25" customHeight="1">
      <c r="A28" s="295" t="s">
        <v>77</v>
      </c>
      <c r="B28" s="145" t="s">
        <v>52</v>
      </c>
      <c r="C28" s="145">
        <v>12.0</v>
      </c>
      <c r="D28" s="786">
        <v>336.0</v>
      </c>
      <c r="E28" s="787">
        <v>336.0</v>
      </c>
      <c r="F28" s="475" t="s">
        <v>77</v>
      </c>
      <c r="G28" s="104"/>
      <c r="H28" s="105"/>
      <c r="I28" s="105"/>
      <c r="J28" s="105"/>
      <c r="K28" s="105"/>
      <c r="L28" s="105"/>
      <c r="M28" s="105"/>
      <c r="N28" s="105"/>
      <c r="O28" s="105"/>
      <c r="P28" s="105"/>
      <c r="Q28" s="105"/>
      <c r="R28" s="105"/>
      <c r="S28" s="105"/>
      <c r="T28" s="105"/>
      <c r="U28" s="105"/>
      <c r="V28" s="105"/>
      <c r="W28" s="105"/>
      <c r="X28" s="105"/>
      <c r="Y28" s="105"/>
      <c r="Z28" s="105"/>
    </row>
    <row r="29" ht="11.25" customHeight="1">
      <c r="A29" s="135" t="s">
        <v>83</v>
      </c>
      <c r="B29" s="97" t="s">
        <v>5467</v>
      </c>
      <c r="C29" s="499">
        <v>10.5</v>
      </c>
      <c r="D29" s="231">
        <v>294.0</v>
      </c>
      <c r="E29" s="166">
        <f>C29*28</f>
        <v>294</v>
      </c>
      <c r="F29" s="475" t="s">
        <v>83</v>
      </c>
      <c r="G29" s="104"/>
      <c r="H29" s="105"/>
      <c r="I29" s="105"/>
      <c r="J29" s="105"/>
      <c r="K29" s="105"/>
      <c r="L29" s="105"/>
      <c r="M29" s="105"/>
      <c r="N29" s="105"/>
      <c r="O29" s="105"/>
      <c r="P29" s="105"/>
      <c r="Q29" s="105"/>
      <c r="R29" s="105"/>
      <c r="S29" s="105"/>
      <c r="T29" s="105"/>
      <c r="U29" s="105"/>
      <c r="V29" s="105"/>
      <c r="W29" s="105"/>
      <c r="X29" s="105"/>
      <c r="Y29" s="105"/>
      <c r="Z29" s="105"/>
    </row>
    <row r="30" ht="11.25" customHeight="1">
      <c r="A30" s="135" t="s">
        <v>98</v>
      </c>
      <c r="B30" s="97" t="s">
        <v>81</v>
      </c>
      <c r="C30" s="97">
        <v>11.0</v>
      </c>
      <c r="D30" s="231" t="s">
        <v>7523</v>
      </c>
      <c r="E30" s="166">
        <v>308.0</v>
      </c>
      <c r="F30" s="135" t="s">
        <v>98</v>
      </c>
      <c r="G30" s="104"/>
      <c r="H30" s="105"/>
      <c r="I30" s="105"/>
      <c r="J30" s="105"/>
      <c r="K30" s="105"/>
      <c r="L30" s="105"/>
      <c r="M30" s="105"/>
      <c r="N30" s="105"/>
      <c r="O30" s="105"/>
      <c r="P30" s="105"/>
      <c r="Q30" s="105"/>
      <c r="R30" s="105"/>
      <c r="S30" s="105"/>
      <c r="T30" s="105"/>
      <c r="U30" s="105"/>
      <c r="V30" s="105"/>
      <c r="W30" s="105"/>
      <c r="X30" s="105"/>
      <c r="Y30" s="105"/>
      <c r="Z30" s="105"/>
    </row>
    <row r="31" ht="11.25" customHeight="1">
      <c r="A31" s="135" t="s">
        <v>96</v>
      </c>
      <c r="B31" s="97" t="s">
        <v>81</v>
      </c>
      <c r="C31" s="97">
        <v>12.0</v>
      </c>
      <c r="D31" s="231">
        <v>336.0</v>
      </c>
      <c r="E31" s="166">
        <v>336.0</v>
      </c>
      <c r="F31" s="475" t="s">
        <v>96</v>
      </c>
      <c r="G31" s="104"/>
      <c r="H31" s="105"/>
      <c r="I31" s="105"/>
      <c r="J31" s="105"/>
      <c r="K31" s="105"/>
      <c r="L31" s="105"/>
      <c r="M31" s="105"/>
      <c r="N31" s="105"/>
      <c r="O31" s="105"/>
      <c r="P31" s="105"/>
      <c r="Q31" s="105"/>
      <c r="R31" s="105"/>
      <c r="S31" s="105"/>
      <c r="T31" s="105"/>
      <c r="U31" s="105"/>
      <c r="V31" s="105"/>
      <c r="W31" s="105"/>
      <c r="X31" s="105"/>
      <c r="Y31" s="105"/>
      <c r="Z31" s="105"/>
    </row>
    <row r="32" ht="11.25" customHeight="1">
      <c r="A32" s="135" t="s">
        <v>6368</v>
      </c>
      <c r="B32" s="97" t="s">
        <v>81</v>
      </c>
      <c r="C32" s="97">
        <v>11.0</v>
      </c>
      <c r="D32" s="231" t="s">
        <v>7524</v>
      </c>
      <c r="E32" s="166">
        <v>308.0</v>
      </c>
      <c r="F32" s="475" t="s">
        <v>88</v>
      </c>
      <c r="G32" s="6"/>
      <c r="H32" s="6"/>
      <c r="I32" s="6"/>
      <c r="J32" s="6"/>
      <c r="K32" s="6"/>
      <c r="L32" s="6"/>
      <c r="M32" s="6"/>
      <c r="N32" s="6"/>
      <c r="O32" s="6"/>
      <c r="P32" s="6"/>
      <c r="Q32" s="6"/>
      <c r="R32" s="6"/>
      <c r="S32" s="6"/>
      <c r="T32" s="6"/>
      <c r="U32" s="6"/>
      <c r="V32" s="6"/>
      <c r="W32" s="6"/>
      <c r="X32" s="6"/>
      <c r="Y32" s="6"/>
      <c r="Z32" s="6"/>
    </row>
    <row r="33" ht="11.25" customHeight="1">
      <c r="A33" s="135" t="s">
        <v>6373</v>
      </c>
      <c r="B33" s="97" t="s">
        <v>81</v>
      </c>
      <c r="C33" s="97">
        <v>9.5</v>
      </c>
      <c r="D33" s="231">
        <v>266.0</v>
      </c>
      <c r="E33" s="166">
        <v>266.0</v>
      </c>
      <c r="F33" s="475" t="s">
        <v>84</v>
      </c>
      <c r="G33" s="6"/>
      <c r="H33" s="6"/>
      <c r="I33" s="6"/>
      <c r="J33" s="6"/>
      <c r="K33" s="6"/>
      <c r="L33" s="6"/>
      <c r="M33" s="6"/>
      <c r="N33" s="6"/>
      <c r="O33" s="6"/>
      <c r="P33" s="6"/>
      <c r="Q33" s="6"/>
      <c r="R33" s="6"/>
      <c r="S33" s="6"/>
      <c r="T33" s="6"/>
      <c r="U33" s="6"/>
      <c r="V33" s="6"/>
      <c r="W33" s="6"/>
      <c r="X33" s="6"/>
      <c r="Y33" s="6"/>
      <c r="Z33" s="6"/>
    </row>
    <row r="34" ht="11.25" customHeight="1">
      <c r="A34" s="135" t="s">
        <v>89</v>
      </c>
      <c r="B34" s="97" t="s">
        <v>81</v>
      </c>
      <c r="C34" s="97" t="s">
        <v>7525</v>
      </c>
      <c r="D34" s="231">
        <f>10.5*28</f>
        <v>294</v>
      </c>
      <c r="E34" s="166">
        <f>D34</f>
        <v>294</v>
      </c>
      <c r="F34" s="475" t="s">
        <v>89</v>
      </c>
      <c r="G34" s="104"/>
      <c r="H34" s="105"/>
      <c r="I34" s="105"/>
      <c r="J34" s="105"/>
      <c r="K34" s="105"/>
      <c r="L34" s="105"/>
      <c r="M34" s="105"/>
      <c r="N34" s="105"/>
      <c r="O34" s="105"/>
      <c r="P34" s="105"/>
      <c r="Q34" s="105"/>
      <c r="R34" s="105"/>
      <c r="S34" s="105"/>
      <c r="T34" s="105"/>
      <c r="U34" s="105"/>
      <c r="V34" s="105"/>
      <c r="W34" s="105"/>
      <c r="X34" s="105"/>
      <c r="Y34" s="105"/>
      <c r="Z34" s="105"/>
    </row>
    <row r="35" ht="11.25" customHeight="1">
      <c r="A35" s="295" t="s">
        <v>86</v>
      </c>
      <c r="B35" s="160" t="s">
        <v>81</v>
      </c>
      <c r="C35" s="160">
        <v>11.0</v>
      </c>
      <c r="D35" s="621">
        <v>308.0</v>
      </c>
      <c r="E35" s="793">
        <v>308.0</v>
      </c>
      <c r="F35" s="475" t="s">
        <v>86</v>
      </c>
      <c r="G35" s="104"/>
      <c r="H35" s="105"/>
      <c r="I35" s="105"/>
      <c r="J35" s="105"/>
      <c r="K35" s="105"/>
      <c r="L35" s="105"/>
      <c r="M35" s="105"/>
      <c r="N35" s="105"/>
      <c r="O35" s="105"/>
      <c r="P35" s="105"/>
      <c r="Q35" s="105"/>
      <c r="R35" s="105"/>
      <c r="S35" s="105"/>
      <c r="T35" s="105"/>
      <c r="U35" s="105"/>
      <c r="V35" s="105"/>
      <c r="W35" s="105"/>
      <c r="X35" s="105"/>
      <c r="Y35" s="105"/>
      <c r="Z35" s="105"/>
    </row>
    <row r="36" ht="11.25" customHeight="1">
      <c r="A36" s="135" t="s">
        <v>7526</v>
      </c>
      <c r="B36" s="97" t="s">
        <v>81</v>
      </c>
      <c r="C36" s="97">
        <v>12.0</v>
      </c>
      <c r="D36" s="231" t="s">
        <v>7527</v>
      </c>
      <c r="E36" s="166">
        <v>336.0</v>
      </c>
      <c r="F36" s="475" t="s">
        <v>92</v>
      </c>
      <c r="G36" s="104"/>
      <c r="H36" s="105"/>
      <c r="I36" s="105"/>
      <c r="J36" s="105"/>
      <c r="K36" s="105"/>
      <c r="L36" s="105"/>
      <c r="M36" s="105"/>
      <c r="N36" s="105"/>
      <c r="O36" s="105"/>
      <c r="P36" s="105"/>
      <c r="Q36" s="105"/>
      <c r="R36" s="105"/>
      <c r="S36" s="105"/>
      <c r="T36" s="105"/>
      <c r="U36" s="105"/>
      <c r="V36" s="105"/>
      <c r="W36" s="105"/>
      <c r="X36" s="105"/>
      <c r="Y36" s="105"/>
      <c r="Z36" s="105"/>
    </row>
    <row r="37" ht="11.25" customHeight="1">
      <c r="A37" s="135" t="s">
        <v>3628</v>
      </c>
      <c r="B37" s="97" t="s">
        <v>81</v>
      </c>
      <c r="C37" s="97" t="s">
        <v>7528</v>
      </c>
      <c r="D37" s="231">
        <v>308.0</v>
      </c>
      <c r="E37" s="166">
        <f>D37</f>
        <v>308</v>
      </c>
      <c r="F37" s="475" t="s">
        <v>3628</v>
      </c>
      <c r="G37" s="104"/>
      <c r="H37" s="105"/>
      <c r="I37" s="105"/>
      <c r="J37" s="105"/>
      <c r="K37" s="105"/>
      <c r="L37" s="105"/>
      <c r="M37" s="105"/>
      <c r="N37" s="105"/>
      <c r="O37" s="105"/>
      <c r="P37" s="105"/>
      <c r="Q37" s="105"/>
      <c r="R37" s="105"/>
      <c r="S37" s="105"/>
      <c r="T37" s="105"/>
      <c r="U37" s="105"/>
      <c r="V37" s="105"/>
      <c r="W37" s="105"/>
      <c r="X37" s="105"/>
      <c r="Y37" s="105"/>
      <c r="Z37" s="105"/>
    </row>
    <row r="38" ht="11.25" customHeight="1">
      <c r="A38" s="135" t="s">
        <v>6419</v>
      </c>
      <c r="B38" s="97" t="s">
        <v>81</v>
      </c>
      <c r="C38" s="97">
        <v>13.25</v>
      </c>
      <c r="D38" s="231" t="s">
        <v>7529</v>
      </c>
      <c r="E38" s="166">
        <v>371.0</v>
      </c>
      <c r="F38" s="475" t="s">
        <v>90</v>
      </c>
      <c r="G38" s="104"/>
      <c r="H38" s="105"/>
      <c r="I38" s="105"/>
      <c r="J38" s="105"/>
      <c r="K38" s="105"/>
      <c r="L38" s="105"/>
      <c r="M38" s="105"/>
      <c r="N38" s="105"/>
      <c r="O38" s="105"/>
      <c r="P38" s="105"/>
      <c r="Q38" s="105"/>
      <c r="R38" s="105"/>
      <c r="S38" s="105"/>
      <c r="T38" s="105"/>
      <c r="U38" s="105"/>
      <c r="V38" s="105"/>
      <c r="W38" s="105"/>
      <c r="X38" s="105"/>
      <c r="Y38" s="105"/>
      <c r="Z38" s="105"/>
    </row>
    <row r="39" ht="11.25" customHeight="1">
      <c r="A39" s="135" t="s">
        <v>91</v>
      </c>
      <c r="B39" s="97" t="s">
        <v>81</v>
      </c>
      <c r="C39" s="97">
        <v>12.75</v>
      </c>
      <c r="D39" s="231">
        <v>357.0</v>
      </c>
      <c r="E39" s="166">
        <v>357.0</v>
      </c>
      <c r="F39" s="475" t="s">
        <v>91</v>
      </c>
      <c r="G39" s="104"/>
      <c r="H39" s="105"/>
      <c r="I39" s="105"/>
      <c r="J39" s="105"/>
      <c r="K39" s="105"/>
      <c r="L39" s="105"/>
      <c r="M39" s="105"/>
      <c r="N39" s="105"/>
      <c r="O39" s="105"/>
      <c r="P39" s="105"/>
      <c r="Q39" s="105"/>
      <c r="R39" s="105"/>
      <c r="S39" s="105"/>
      <c r="T39" s="105"/>
      <c r="U39" s="105"/>
      <c r="V39" s="105"/>
      <c r="W39" s="105"/>
      <c r="X39" s="105"/>
      <c r="Y39" s="105"/>
      <c r="Z39" s="105"/>
    </row>
    <row r="40" ht="11.25" customHeight="1">
      <c r="A40" s="135" t="s">
        <v>7530</v>
      </c>
      <c r="B40" s="97" t="s">
        <v>81</v>
      </c>
      <c r="C40" s="97">
        <v>10.0</v>
      </c>
      <c r="D40" s="231" t="s">
        <v>7531</v>
      </c>
      <c r="E40" s="166">
        <v>301.0</v>
      </c>
      <c r="F40" s="475" t="s">
        <v>85</v>
      </c>
      <c r="G40" s="104"/>
      <c r="H40" s="105"/>
      <c r="I40" s="105"/>
      <c r="J40" s="105"/>
      <c r="K40" s="105"/>
      <c r="L40" s="105"/>
      <c r="M40" s="105"/>
      <c r="N40" s="105"/>
      <c r="O40" s="105"/>
      <c r="P40" s="105"/>
      <c r="Q40" s="105"/>
      <c r="R40" s="105"/>
      <c r="S40" s="105"/>
      <c r="T40" s="105"/>
      <c r="U40" s="105"/>
      <c r="V40" s="105"/>
      <c r="W40" s="105"/>
      <c r="X40" s="105"/>
      <c r="Y40" s="105"/>
      <c r="Z40" s="105"/>
    </row>
    <row r="41" ht="11.25" customHeight="1">
      <c r="A41" s="135" t="s">
        <v>82</v>
      </c>
      <c r="B41" s="97" t="s">
        <v>81</v>
      </c>
      <c r="C41" s="97">
        <v>8.0</v>
      </c>
      <c r="D41" s="231">
        <v>224.0</v>
      </c>
      <c r="E41" s="166">
        <v>224.0</v>
      </c>
      <c r="F41" s="475" t="s">
        <v>82</v>
      </c>
      <c r="G41" s="104"/>
      <c r="H41" s="105"/>
      <c r="I41" s="105"/>
      <c r="J41" s="105"/>
      <c r="K41" s="105"/>
      <c r="L41" s="105"/>
      <c r="M41" s="105"/>
      <c r="N41" s="105"/>
      <c r="O41" s="105"/>
      <c r="P41" s="105"/>
      <c r="Q41" s="105"/>
      <c r="R41" s="105"/>
      <c r="S41" s="105"/>
      <c r="T41" s="105"/>
      <c r="U41" s="105"/>
      <c r="V41" s="105"/>
      <c r="W41" s="105"/>
      <c r="X41" s="105"/>
      <c r="Y41" s="105"/>
      <c r="Z41" s="105"/>
    </row>
    <row r="42" ht="11.25" customHeight="1">
      <c r="A42" s="135" t="s">
        <v>95</v>
      </c>
      <c r="B42" s="97" t="s">
        <v>81</v>
      </c>
      <c r="C42" s="97">
        <v>14.75</v>
      </c>
      <c r="D42" s="231">
        <v>413.0</v>
      </c>
      <c r="E42" s="166">
        <v>413.0</v>
      </c>
      <c r="F42" s="475" t="s">
        <v>95</v>
      </c>
      <c r="G42" s="104"/>
      <c r="H42" s="105"/>
      <c r="I42" s="105"/>
      <c r="J42" s="105"/>
      <c r="K42" s="105"/>
      <c r="L42" s="105"/>
      <c r="M42" s="105"/>
      <c r="N42" s="105"/>
      <c r="O42" s="105"/>
      <c r="P42" s="105"/>
      <c r="Q42" s="105"/>
      <c r="R42" s="105"/>
      <c r="S42" s="105"/>
      <c r="T42" s="105"/>
      <c r="U42" s="105"/>
      <c r="V42" s="105"/>
      <c r="W42" s="105"/>
      <c r="X42" s="105"/>
      <c r="Y42" s="105"/>
      <c r="Z42" s="105"/>
    </row>
    <row r="43" ht="11.25" customHeight="1">
      <c r="A43" s="135" t="s">
        <v>6461</v>
      </c>
      <c r="B43" s="97" t="s">
        <v>81</v>
      </c>
      <c r="C43" s="97">
        <v>12.0</v>
      </c>
      <c r="D43" s="231">
        <v>336.0</v>
      </c>
      <c r="E43" s="166">
        <v>336.0</v>
      </c>
      <c r="F43" s="475" t="s">
        <v>93</v>
      </c>
      <c r="G43" s="104"/>
      <c r="H43" s="105"/>
      <c r="I43" s="105"/>
      <c r="J43" s="105"/>
      <c r="K43" s="105"/>
      <c r="L43" s="105"/>
      <c r="M43" s="105"/>
      <c r="N43" s="105"/>
      <c r="O43" s="105"/>
      <c r="P43" s="105"/>
      <c r="Q43" s="105"/>
      <c r="R43" s="105"/>
      <c r="S43" s="105"/>
      <c r="T43" s="105"/>
      <c r="U43" s="105"/>
      <c r="V43" s="105"/>
      <c r="W43" s="105"/>
      <c r="X43" s="105"/>
      <c r="Y43" s="105"/>
      <c r="Z43" s="105"/>
    </row>
    <row r="44" ht="11.25" customHeight="1">
      <c r="A44" s="135" t="s">
        <v>6465</v>
      </c>
      <c r="B44" s="97" t="s">
        <v>81</v>
      </c>
      <c r="C44" s="97">
        <v>12.25</v>
      </c>
      <c r="D44" s="231">
        <v>343.0</v>
      </c>
      <c r="E44" s="166">
        <v>343.0</v>
      </c>
      <c r="F44" s="475" t="s">
        <v>94</v>
      </c>
      <c r="G44" s="104"/>
      <c r="H44" s="105"/>
      <c r="I44" s="105"/>
      <c r="J44" s="105"/>
      <c r="K44" s="105"/>
      <c r="L44" s="105"/>
      <c r="M44" s="105"/>
      <c r="N44" s="105"/>
      <c r="O44" s="105"/>
      <c r="P44" s="105"/>
      <c r="Q44" s="105"/>
      <c r="R44" s="105"/>
      <c r="S44" s="105"/>
      <c r="T44" s="105"/>
      <c r="U44" s="105"/>
      <c r="V44" s="105"/>
      <c r="W44" s="105"/>
      <c r="X44" s="105"/>
      <c r="Y44" s="105"/>
      <c r="Z44" s="105"/>
    </row>
    <row r="45" ht="11.25" customHeight="1">
      <c r="A45" s="135" t="s">
        <v>87</v>
      </c>
      <c r="B45" s="97" t="s">
        <v>81</v>
      </c>
      <c r="C45" s="97">
        <v>10.0</v>
      </c>
      <c r="D45" s="231" t="s">
        <v>7532</v>
      </c>
      <c r="E45" s="166">
        <v>280.0</v>
      </c>
      <c r="F45" s="475" t="s">
        <v>87</v>
      </c>
      <c r="G45" s="104"/>
      <c r="H45" s="105"/>
      <c r="I45" s="105"/>
      <c r="J45" s="105"/>
      <c r="K45" s="105"/>
      <c r="L45" s="105"/>
      <c r="M45" s="105"/>
      <c r="N45" s="105"/>
      <c r="O45" s="105"/>
      <c r="P45" s="105"/>
      <c r="Q45" s="105"/>
      <c r="R45" s="105"/>
      <c r="S45" s="105"/>
      <c r="T45" s="105"/>
      <c r="U45" s="105"/>
      <c r="V45" s="105"/>
      <c r="W45" s="105"/>
      <c r="X45" s="105"/>
      <c r="Y45" s="105"/>
      <c r="Z45" s="105"/>
    </row>
    <row r="46" ht="11.25" customHeight="1">
      <c r="A46" s="135" t="s">
        <v>80</v>
      </c>
      <c r="B46" s="97" t="s">
        <v>81</v>
      </c>
      <c r="C46" s="97">
        <v>9.0</v>
      </c>
      <c r="D46" s="231" t="s">
        <v>7533</v>
      </c>
      <c r="E46" s="166">
        <v>252.0</v>
      </c>
      <c r="F46" s="475" t="s">
        <v>80</v>
      </c>
      <c r="G46" s="104"/>
      <c r="H46" s="105"/>
      <c r="I46" s="105"/>
      <c r="J46" s="105"/>
      <c r="K46" s="105"/>
      <c r="L46" s="105"/>
      <c r="M46" s="105"/>
      <c r="N46" s="105"/>
      <c r="O46" s="105"/>
      <c r="P46" s="105"/>
      <c r="Q46" s="105"/>
      <c r="R46" s="105"/>
      <c r="S46" s="105"/>
      <c r="T46" s="105"/>
      <c r="U46" s="105"/>
      <c r="V46" s="105"/>
      <c r="W46" s="105"/>
      <c r="X46" s="105"/>
      <c r="Y46" s="105"/>
      <c r="Z46" s="105"/>
    </row>
    <row r="47" ht="11.25" customHeight="1">
      <c r="A47" s="135" t="s">
        <v>99</v>
      </c>
      <c r="B47" s="97" t="s">
        <v>100</v>
      </c>
      <c r="C47" s="97">
        <v>8.0</v>
      </c>
      <c r="D47" s="166">
        <v>224.0</v>
      </c>
      <c r="E47" s="166">
        <v>224.0</v>
      </c>
      <c r="F47" s="475" t="s">
        <v>99</v>
      </c>
      <c r="G47" s="104"/>
      <c r="H47" s="105"/>
      <c r="I47" s="476"/>
      <c r="J47" s="105"/>
      <c r="K47" s="105"/>
      <c r="L47" s="105"/>
      <c r="M47" s="105"/>
      <c r="N47" s="105"/>
      <c r="O47" s="105"/>
      <c r="P47" s="105"/>
      <c r="Q47" s="105"/>
      <c r="R47" s="105"/>
      <c r="S47" s="105"/>
      <c r="T47" s="105"/>
      <c r="U47" s="105"/>
      <c r="V47" s="105"/>
      <c r="W47" s="105"/>
      <c r="X47" s="105"/>
      <c r="Y47" s="105"/>
      <c r="Z47" s="105"/>
    </row>
    <row r="48" ht="11.25" customHeight="1">
      <c r="A48" s="135" t="s">
        <v>102</v>
      </c>
      <c r="B48" s="97" t="s">
        <v>100</v>
      </c>
      <c r="C48" s="97">
        <v>9.0</v>
      </c>
      <c r="D48" s="166" t="s">
        <v>7534</v>
      </c>
      <c r="E48" s="166">
        <v>252.0</v>
      </c>
      <c r="F48" s="475" t="s">
        <v>102</v>
      </c>
      <c r="G48" s="104"/>
      <c r="H48" s="105"/>
      <c r="I48" s="476"/>
      <c r="J48" s="105"/>
      <c r="K48" s="105"/>
      <c r="L48" s="105"/>
      <c r="M48" s="105"/>
      <c r="N48" s="105"/>
      <c r="O48" s="105"/>
      <c r="P48" s="105"/>
      <c r="Q48" s="105"/>
      <c r="R48" s="105"/>
      <c r="S48" s="105"/>
      <c r="T48" s="105"/>
      <c r="U48" s="105"/>
      <c r="V48" s="105"/>
      <c r="W48" s="105"/>
      <c r="X48" s="105"/>
      <c r="Y48" s="105"/>
      <c r="Z48" s="105"/>
    </row>
    <row r="49" ht="11.25" customHeight="1">
      <c r="A49" s="135" t="s">
        <v>103</v>
      </c>
      <c r="B49" s="97" t="s">
        <v>100</v>
      </c>
      <c r="C49" s="97">
        <v>10.0</v>
      </c>
      <c r="D49" s="166">
        <v>280.0</v>
      </c>
      <c r="E49" s="166">
        <v>280.0</v>
      </c>
      <c r="F49" s="475" t="s">
        <v>103</v>
      </c>
      <c r="G49" s="104"/>
      <c r="H49" s="105"/>
      <c r="I49" s="476"/>
      <c r="J49" s="105"/>
      <c r="K49" s="105"/>
      <c r="L49" s="105"/>
      <c r="M49" s="105"/>
      <c r="N49" s="105"/>
      <c r="O49" s="105"/>
      <c r="P49" s="105"/>
      <c r="Q49" s="105"/>
      <c r="R49" s="105"/>
      <c r="S49" s="105"/>
      <c r="T49" s="105"/>
      <c r="U49" s="105"/>
      <c r="V49" s="105"/>
      <c r="W49" s="105"/>
      <c r="X49" s="105"/>
      <c r="Y49" s="105"/>
      <c r="Z49" s="105"/>
    </row>
    <row r="50" ht="11.25" customHeight="1">
      <c r="A50" s="135" t="s">
        <v>105</v>
      </c>
      <c r="B50" s="97" t="s">
        <v>100</v>
      </c>
      <c r="C50" s="97">
        <v>10.5</v>
      </c>
      <c r="D50" s="166">
        <v>294.0</v>
      </c>
      <c r="E50" s="166">
        <v>294.0</v>
      </c>
      <c r="F50" s="475" t="s">
        <v>105</v>
      </c>
      <c r="G50" s="104"/>
      <c r="H50" s="105"/>
      <c r="I50" s="476"/>
      <c r="J50" s="105"/>
      <c r="K50" s="105"/>
      <c r="L50" s="105"/>
      <c r="M50" s="105"/>
      <c r="N50" s="105"/>
      <c r="O50" s="105"/>
      <c r="P50" s="105"/>
      <c r="Q50" s="105"/>
      <c r="R50" s="105"/>
      <c r="S50" s="105"/>
      <c r="T50" s="105"/>
      <c r="U50" s="105"/>
      <c r="V50" s="105"/>
      <c r="W50" s="105"/>
      <c r="X50" s="105"/>
      <c r="Y50" s="105"/>
      <c r="Z50" s="105"/>
    </row>
    <row r="51" ht="11.25" customHeight="1">
      <c r="A51" s="135" t="s">
        <v>106</v>
      </c>
      <c r="B51" s="97" t="s">
        <v>100</v>
      </c>
      <c r="C51" s="97">
        <v>10.0</v>
      </c>
      <c r="D51" s="166" t="s">
        <v>7532</v>
      </c>
      <c r="E51" s="166">
        <v>280.0</v>
      </c>
      <c r="F51" s="475" t="s">
        <v>106</v>
      </c>
      <c r="G51" s="104"/>
      <c r="H51" s="105"/>
      <c r="I51" s="476"/>
      <c r="J51" s="105"/>
      <c r="K51" s="105"/>
      <c r="L51" s="105"/>
      <c r="M51" s="105"/>
      <c r="N51" s="105"/>
      <c r="O51" s="105"/>
      <c r="P51" s="105"/>
      <c r="Q51" s="105"/>
      <c r="R51" s="105"/>
      <c r="S51" s="105"/>
      <c r="T51" s="105"/>
      <c r="U51" s="105"/>
      <c r="V51" s="105"/>
      <c r="W51" s="105"/>
      <c r="X51" s="105"/>
      <c r="Y51" s="105"/>
      <c r="Z51" s="105"/>
    </row>
    <row r="52" ht="11.25" customHeight="1">
      <c r="A52" s="135" t="s">
        <v>107</v>
      </c>
      <c r="B52" s="97" t="s">
        <v>100</v>
      </c>
      <c r="C52" s="97">
        <v>10.0</v>
      </c>
      <c r="D52" s="166">
        <v>280.0</v>
      </c>
      <c r="E52" s="166">
        <v>280.0</v>
      </c>
      <c r="F52" s="475" t="s">
        <v>107</v>
      </c>
      <c r="G52" s="104"/>
      <c r="H52" s="105"/>
      <c r="I52" s="476"/>
      <c r="J52" s="105"/>
      <c r="K52" s="105"/>
      <c r="L52" s="105"/>
      <c r="M52" s="105"/>
      <c r="N52" s="105"/>
      <c r="O52" s="105"/>
      <c r="P52" s="105"/>
      <c r="Q52" s="105"/>
      <c r="R52" s="105"/>
      <c r="S52" s="105"/>
      <c r="T52" s="105"/>
      <c r="U52" s="105"/>
      <c r="V52" s="105"/>
      <c r="W52" s="105"/>
      <c r="X52" s="105"/>
      <c r="Y52" s="105"/>
      <c r="Z52" s="105"/>
    </row>
    <row r="53" ht="11.25" customHeight="1">
      <c r="A53" s="135" t="s">
        <v>108</v>
      </c>
      <c r="B53" s="97" t="s">
        <v>100</v>
      </c>
      <c r="C53" s="97">
        <v>10.11</v>
      </c>
      <c r="D53" s="166">
        <v>283.08</v>
      </c>
      <c r="E53" s="166">
        <v>283.08</v>
      </c>
      <c r="F53" s="475" t="s">
        <v>108</v>
      </c>
      <c r="G53" s="104"/>
      <c r="H53" s="105"/>
      <c r="I53" s="476"/>
      <c r="J53" s="105"/>
      <c r="K53" s="105"/>
      <c r="L53" s="105"/>
      <c r="M53" s="105"/>
      <c r="N53" s="105"/>
      <c r="O53" s="105"/>
      <c r="P53" s="105"/>
      <c r="Q53" s="105"/>
      <c r="R53" s="105"/>
      <c r="S53" s="105"/>
      <c r="T53" s="105"/>
      <c r="U53" s="105"/>
      <c r="V53" s="105"/>
      <c r="W53" s="105"/>
      <c r="X53" s="105"/>
      <c r="Y53" s="105"/>
      <c r="Z53" s="105"/>
    </row>
    <row r="54" ht="11.25" customHeight="1">
      <c r="A54" s="135" t="s">
        <v>109</v>
      </c>
      <c r="B54" s="97" t="s">
        <v>100</v>
      </c>
      <c r="C54" s="97">
        <v>10.0</v>
      </c>
      <c r="D54" s="166">
        <v>280.0</v>
      </c>
      <c r="E54" s="166">
        <v>280.0</v>
      </c>
      <c r="F54" s="475" t="s">
        <v>109</v>
      </c>
      <c r="G54" s="104"/>
      <c r="H54" s="105"/>
      <c r="I54" s="476"/>
      <c r="J54" s="105"/>
      <c r="K54" s="105"/>
      <c r="L54" s="105"/>
      <c r="M54" s="105"/>
      <c r="N54" s="105"/>
      <c r="O54" s="105"/>
      <c r="P54" s="105"/>
      <c r="Q54" s="105"/>
      <c r="R54" s="105"/>
      <c r="S54" s="105"/>
      <c r="T54" s="105"/>
      <c r="U54" s="105"/>
      <c r="V54" s="105"/>
      <c r="W54" s="105"/>
      <c r="X54" s="105"/>
      <c r="Y54" s="105"/>
      <c r="Z54" s="105"/>
    </row>
    <row r="55" ht="11.25" customHeight="1">
      <c r="A55" s="135" t="s">
        <v>110</v>
      </c>
      <c r="B55" s="97" t="s">
        <v>100</v>
      </c>
      <c r="C55" s="97">
        <v>10.0</v>
      </c>
      <c r="D55" s="166">
        <v>280.0</v>
      </c>
      <c r="E55" s="166">
        <v>280.0</v>
      </c>
      <c r="F55" s="475" t="s">
        <v>110</v>
      </c>
      <c r="G55" s="104"/>
      <c r="H55" s="105"/>
      <c r="I55" s="476"/>
      <c r="J55" s="105"/>
      <c r="K55" s="105"/>
      <c r="L55" s="105"/>
      <c r="M55" s="105"/>
      <c r="N55" s="105"/>
      <c r="O55" s="105"/>
      <c r="P55" s="105"/>
      <c r="Q55" s="105"/>
      <c r="R55" s="105"/>
      <c r="S55" s="105"/>
      <c r="T55" s="105"/>
      <c r="U55" s="105"/>
      <c r="V55" s="105"/>
      <c r="W55" s="105"/>
      <c r="X55" s="105"/>
      <c r="Y55" s="105"/>
      <c r="Z55" s="105"/>
    </row>
    <row r="56" ht="11.25" customHeight="1">
      <c r="A56" s="135" t="s">
        <v>111</v>
      </c>
      <c r="B56" s="97" t="s">
        <v>100</v>
      </c>
      <c r="C56" s="97">
        <v>12.0</v>
      </c>
      <c r="D56" s="166">
        <v>336.0</v>
      </c>
      <c r="E56" s="166">
        <v>336.0</v>
      </c>
      <c r="F56" s="475" t="s">
        <v>111</v>
      </c>
      <c r="G56" s="104"/>
      <c r="H56" s="105"/>
      <c r="I56" s="476"/>
      <c r="J56" s="105"/>
      <c r="K56" s="105"/>
      <c r="L56" s="105"/>
      <c r="M56" s="105"/>
      <c r="N56" s="105"/>
      <c r="O56" s="105"/>
      <c r="P56" s="105"/>
      <c r="Q56" s="105"/>
      <c r="R56" s="105"/>
      <c r="S56" s="105"/>
      <c r="T56" s="105"/>
      <c r="U56" s="105"/>
      <c r="V56" s="105"/>
      <c r="W56" s="105"/>
      <c r="X56" s="105"/>
      <c r="Y56" s="105"/>
      <c r="Z56" s="105"/>
    </row>
    <row r="57" ht="11.25" customHeight="1">
      <c r="A57" s="135" t="s">
        <v>113</v>
      </c>
      <c r="B57" s="97" t="s">
        <v>100</v>
      </c>
      <c r="C57" s="97">
        <v>12.0</v>
      </c>
      <c r="D57" s="166" t="s">
        <v>7518</v>
      </c>
      <c r="E57" s="166">
        <v>336.0</v>
      </c>
      <c r="F57" s="475" t="s">
        <v>113</v>
      </c>
      <c r="G57" s="104"/>
      <c r="H57" s="105"/>
      <c r="I57" s="476"/>
      <c r="J57" s="105"/>
      <c r="K57" s="105"/>
      <c r="L57" s="105"/>
      <c r="M57" s="105"/>
      <c r="N57" s="105"/>
      <c r="O57" s="105"/>
      <c r="P57" s="105"/>
      <c r="Q57" s="105"/>
      <c r="R57" s="105"/>
      <c r="S57" s="105"/>
      <c r="T57" s="105"/>
      <c r="U57" s="105"/>
      <c r="V57" s="105"/>
      <c r="W57" s="105"/>
      <c r="X57" s="105"/>
      <c r="Y57" s="105"/>
      <c r="Z57" s="105"/>
    </row>
    <row r="58" ht="11.25" customHeight="1">
      <c r="A58" s="135" t="s">
        <v>114</v>
      </c>
      <c r="B58" s="97" t="s">
        <v>100</v>
      </c>
      <c r="C58" s="97">
        <v>12.0</v>
      </c>
      <c r="D58" s="166">
        <v>336.0</v>
      </c>
      <c r="E58" s="166">
        <v>336.0</v>
      </c>
      <c r="F58" s="475" t="s">
        <v>114</v>
      </c>
      <c r="G58" s="104"/>
      <c r="H58" s="105"/>
      <c r="I58" s="476"/>
      <c r="J58" s="105"/>
      <c r="K58" s="105"/>
      <c r="L58" s="105"/>
      <c r="M58" s="105"/>
      <c r="N58" s="105"/>
      <c r="O58" s="105"/>
      <c r="P58" s="105"/>
      <c r="Q58" s="105"/>
      <c r="R58" s="105"/>
      <c r="S58" s="105"/>
      <c r="T58" s="105"/>
      <c r="U58" s="105"/>
      <c r="V58" s="105"/>
      <c r="W58" s="105"/>
      <c r="X58" s="105"/>
      <c r="Y58" s="105"/>
      <c r="Z58" s="105"/>
    </row>
    <row r="59" ht="11.25" customHeight="1">
      <c r="A59" s="135" t="s">
        <v>115</v>
      </c>
      <c r="B59" s="97" t="s">
        <v>100</v>
      </c>
      <c r="C59" s="97">
        <v>11.36</v>
      </c>
      <c r="D59" s="166">
        <v>318.08</v>
      </c>
      <c r="E59" s="166">
        <v>318.08</v>
      </c>
      <c r="F59" s="475" t="s">
        <v>115</v>
      </c>
      <c r="G59" s="104"/>
      <c r="H59" s="105"/>
      <c r="I59" s="476"/>
      <c r="J59" s="105"/>
      <c r="K59" s="105"/>
      <c r="L59" s="105"/>
      <c r="M59" s="105"/>
      <c r="N59" s="105"/>
      <c r="O59" s="105"/>
      <c r="P59" s="105"/>
      <c r="Q59" s="105"/>
      <c r="R59" s="105"/>
      <c r="S59" s="105"/>
      <c r="T59" s="105"/>
      <c r="U59" s="105"/>
      <c r="V59" s="105"/>
      <c r="W59" s="105"/>
      <c r="X59" s="105"/>
      <c r="Y59" s="105"/>
      <c r="Z59" s="105"/>
    </row>
    <row r="60" ht="11.25" customHeight="1">
      <c r="A60" s="135" t="s">
        <v>116</v>
      </c>
      <c r="B60" s="97" t="s">
        <v>100</v>
      </c>
      <c r="C60" s="97">
        <v>12.0</v>
      </c>
      <c r="D60" s="166">
        <v>336.0</v>
      </c>
      <c r="E60" s="166">
        <v>336.0</v>
      </c>
      <c r="F60" s="475" t="s">
        <v>116</v>
      </c>
      <c r="G60" s="104"/>
      <c r="H60" s="105"/>
      <c r="I60" s="476"/>
      <c r="J60" s="105"/>
      <c r="K60" s="105"/>
      <c r="L60" s="105"/>
      <c r="M60" s="105"/>
      <c r="N60" s="105"/>
      <c r="O60" s="105"/>
      <c r="P60" s="105"/>
      <c r="Q60" s="105"/>
      <c r="R60" s="105"/>
      <c r="S60" s="105"/>
      <c r="T60" s="105"/>
      <c r="U60" s="105"/>
      <c r="V60" s="105"/>
      <c r="W60" s="105"/>
      <c r="X60" s="105"/>
      <c r="Y60" s="105"/>
      <c r="Z60" s="105"/>
    </row>
    <row r="61" ht="11.25" customHeight="1">
      <c r="A61" s="135" t="s">
        <v>117</v>
      </c>
      <c r="B61" s="97" t="s">
        <v>3136</v>
      </c>
      <c r="C61" s="97">
        <v>12.12</v>
      </c>
      <c r="D61" s="166" t="s">
        <v>7535</v>
      </c>
      <c r="E61" s="166">
        <v>339.36</v>
      </c>
      <c r="F61" s="475" t="s">
        <v>117</v>
      </c>
      <c r="G61" s="104"/>
      <c r="H61" s="105"/>
      <c r="I61" s="476"/>
      <c r="J61" s="105"/>
      <c r="K61" s="105"/>
      <c r="L61" s="105"/>
      <c r="M61" s="105"/>
      <c r="N61" s="105"/>
      <c r="O61" s="105"/>
      <c r="P61" s="105"/>
      <c r="Q61" s="105"/>
      <c r="R61" s="105"/>
      <c r="S61" s="105"/>
      <c r="T61" s="105"/>
      <c r="U61" s="105"/>
      <c r="V61" s="105"/>
      <c r="W61" s="105"/>
      <c r="X61" s="105"/>
      <c r="Y61" s="105"/>
      <c r="Z61" s="105"/>
    </row>
    <row r="62" ht="11.25" customHeight="1">
      <c r="A62" s="135" t="s">
        <v>118</v>
      </c>
      <c r="B62" s="97" t="s">
        <v>100</v>
      </c>
      <c r="C62" s="97">
        <v>12.5</v>
      </c>
      <c r="D62" s="166">
        <v>350.0</v>
      </c>
      <c r="E62" s="166">
        <v>350.0</v>
      </c>
      <c r="F62" s="475" t="s">
        <v>118</v>
      </c>
      <c r="G62" s="104"/>
      <c r="H62" s="105"/>
      <c r="I62" s="476"/>
      <c r="J62" s="105"/>
      <c r="K62" s="105"/>
      <c r="L62" s="105"/>
      <c r="M62" s="105"/>
      <c r="N62" s="105"/>
      <c r="O62" s="105"/>
      <c r="P62" s="105"/>
      <c r="Q62" s="105"/>
      <c r="R62" s="105"/>
      <c r="S62" s="105"/>
      <c r="T62" s="105"/>
      <c r="U62" s="105"/>
      <c r="V62" s="105"/>
      <c r="W62" s="105"/>
      <c r="X62" s="105"/>
      <c r="Y62" s="105"/>
      <c r="Z62" s="105"/>
    </row>
    <row r="63" ht="11.25" customHeight="1">
      <c r="A63" s="135" t="s">
        <v>119</v>
      </c>
      <c r="B63" s="97" t="s">
        <v>100</v>
      </c>
      <c r="C63" s="97">
        <v>12.0</v>
      </c>
      <c r="D63" s="166">
        <v>336.0</v>
      </c>
      <c r="E63" s="166">
        <v>336.0</v>
      </c>
      <c r="F63" s="475" t="s">
        <v>119</v>
      </c>
      <c r="G63" s="104"/>
      <c r="H63" s="105"/>
      <c r="I63" s="476"/>
      <c r="J63" s="105"/>
      <c r="K63" s="105"/>
      <c r="L63" s="105"/>
      <c r="M63" s="105"/>
      <c r="N63" s="105"/>
      <c r="O63" s="105"/>
      <c r="P63" s="105"/>
      <c r="Q63" s="105"/>
      <c r="R63" s="105"/>
      <c r="S63" s="105"/>
      <c r="T63" s="105"/>
      <c r="U63" s="105"/>
      <c r="V63" s="105"/>
      <c r="W63" s="105"/>
      <c r="X63" s="105"/>
      <c r="Y63" s="105"/>
      <c r="Z63" s="105"/>
    </row>
    <row r="64" ht="11.25" customHeight="1">
      <c r="A64" s="135" t="s">
        <v>120</v>
      </c>
      <c r="B64" s="97" t="s">
        <v>100</v>
      </c>
      <c r="C64" s="97">
        <v>12.24</v>
      </c>
      <c r="D64" s="166" t="s">
        <v>7536</v>
      </c>
      <c r="E64" s="166">
        <v>342.7</v>
      </c>
      <c r="F64" s="475" t="s">
        <v>120</v>
      </c>
      <c r="G64" s="104"/>
      <c r="H64" s="105"/>
      <c r="I64" s="476"/>
      <c r="J64" s="105"/>
      <c r="K64" s="105"/>
      <c r="L64" s="105"/>
      <c r="M64" s="105"/>
      <c r="N64" s="105"/>
      <c r="O64" s="105"/>
      <c r="P64" s="105"/>
      <c r="Q64" s="105"/>
      <c r="R64" s="105"/>
      <c r="S64" s="105"/>
      <c r="T64" s="105"/>
      <c r="U64" s="105"/>
      <c r="V64" s="105"/>
      <c r="W64" s="105"/>
      <c r="X64" s="105"/>
      <c r="Y64" s="105"/>
      <c r="Z64" s="105"/>
    </row>
    <row r="65" ht="11.25" customHeight="1">
      <c r="A65" s="135" t="s">
        <v>3170</v>
      </c>
      <c r="B65" s="97" t="s">
        <v>100</v>
      </c>
      <c r="C65" s="97">
        <v>12.75</v>
      </c>
      <c r="D65" s="166">
        <v>357.0</v>
      </c>
      <c r="E65" s="166">
        <v>357.0</v>
      </c>
      <c r="F65" s="475" t="s">
        <v>3170</v>
      </c>
      <c r="G65" s="104"/>
      <c r="H65" s="105"/>
      <c r="I65" s="476"/>
      <c r="J65" s="105"/>
      <c r="K65" s="105"/>
      <c r="L65" s="105"/>
      <c r="M65" s="105"/>
      <c r="N65" s="105"/>
      <c r="O65" s="105"/>
      <c r="P65" s="105"/>
      <c r="Q65" s="105"/>
      <c r="R65" s="105"/>
      <c r="S65" s="105"/>
      <c r="T65" s="105"/>
      <c r="U65" s="105"/>
      <c r="V65" s="105"/>
      <c r="W65" s="105"/>
      <c r="X65" s="105"/>
      <c r="Y65" s="105"/>
      <c r="Z65" s="105"/>
    </row>
    <row r="66" ht="11.25" customHeight="1">
      <c r="A66" s="135" t="s">
        <v>123</v>
      </c>
      <c r="B66" s="97" t="s">
        <v>100</v>
      </c>
      <c r="C66" s="97">
        <v>12.24</v>
      </c>
      <c r="D66" s="166">
        <v>342.72</v>
      </c>
      <c r="E66" s="166">
        <v>342.72</v>
      </c>
      <c r="F66" s="475" t="s">
        <v>123</v>
      </c>
      <c r="G66" s="104"/>
      <c r="H66" s="105"/>
      <c r="I66" s="476"/>
      <c r="J66" s="105"/>
      <c r="K66" s="105"/>
      <c r="L66" s="105"/>
      <c r="M66" s="105"/>
      <c r="N66" s="105"/>
      <c r="O66" s="105"/>
      <c r="P66" s="105"/>
      <c r="Q66" s="105"/>
      <c r="R66" s="105"/>
      <c r="S66" s="105"/>
      <c r="T66" s="105"/>
      <c r="U66" s="105"/>
      <c r="V66" s="105"/>
      <c r="W66" s="105"/>
      <c r="X66" s="105"/>
      <c r="Y66" s="105"/>
      <c r="Z66" s="105"/>
    </row>
    <row r="67" ht="11.25" customHeight="1">
      <c r="A67" s="135" t="s">
        <v>124</v>
      </c>
      <c r="B67" s="97" t="s">
        <v>7537</v>
      </c>
      <c r="C67" s="97">
        <v>12.0</v>
      </c>
      <c r="D67" s="166">
        <v>420.0</v>
      </c>
      <c r="E67" s="166">
        <v>336.0</v>
      </c>
      <c r="F67" s="475" t="s">
        <v>124</v>
      </c>
      <c r="G67" s="104"/>
      <c r="H67" s="105"/>
      <c r="I67" s="476"/>
      <c r="J67" s="105"/>
      <c r="K67" s="105"/>
      <c r="L67" s="105"/>
      <c r="M67" s="105"/>
      <c r="N67" s="105"/>
      <c r="O67" s="105"/>
      <c r="P67" s="105"/>
      <c r="Q67" s="105"/>
      <c r="R67" s="105"/>
      <c r="S67" s="105"/>
      <c r="T67" s="105"/>
      <c r="U67" s="105"/>
      <c r="V67" s="105"/>
      <c r="W67" s="105"/>
      <c r="X67" s="105"/>
      <c r="Y67" s="105"/>
      <c r="Z67" s="105"/>
    </row>
    <row r="68" ht="11.25" customHeight="1">
      <c r="A68" s="135" t="s">
        <v>125</v>
      </c>
      <c r="B68" s="97" t="s">
        <v>100</v>
      </c>
      <c r="C68" s="97">
        <v>12.0</v>
      </c>
      <c r="D68" s="166">
        <v>336.0</v>
      </c>
      <c r="E68" s="166">
        <v>336.0</v>
      </c>
      <c r="F68" s="475" t="s">
        <v>125</v>
      </c>
      <c r="G68" s="104"/>
      <c r="H68" s="105"/>
      <c r="I68" s="476"/>
      <c r="J68" s="105"/>
      <c r="K68" s="105"/>
      <c r="L68" s="105"/>
      <c r="M68" s="105"/>
      <c r="N68" s="105"/>
      <c r="O68" s="105"/>
      <c r="P68" s="105"/>
      <c r="Q68" s="105"/>
      <c r="R68" s="105"/>
      <c r="S68" s="105"/>
      <c r="T68" s="105"/>
      <c r="U68" s="105"/>
      <c r="V68" s="105"/>
      <c r="W68" s="105"/>
      <c r="X68" s="105"/>
      <c r="Y68" s="105"/>
      <c r="Z68" s="105"/>
    </row>
    <row r="69" ht="11.25" customHeight="1">
      <c r="A69" s="135" t="s">
        <v>127</v>
      </c>
      <c r="B69" s="97" t="s">
        <v>128</v>
      </c>
      <c r="C69" s="97">
        <v>15.0</v>
      </c>
      <c r="D69" s="231" t="s">
        <v>7538</v>
      </c>
      <c r="E69" s="538">
        <v>420.0</v>
      </c>
      <c r="F69" s="252" t="s">
        <v>127</v>
      </c>
      <c r="G69" s="104"/>
      <c r="H69" s="105"/>
      <c r="I69" s="105"/>
      <c r="J69" s="105"/>
      <c r="K69" s="105"/>
      <c r="L69" s="105"/>
      <c r="M69" s="105"/>
      <c r="N69" s="105"/>
      <c r="O69" s="105"/>
      <c r="P69" s="105"/>
      <c r="Q69" s="105"/>
      <c r="R69" s="105"/>
      <c r="S69" s="105"/>
      <c r="T69" s="105"/>
      <c r="U69" s="105"/>
      <c r="V69" s="105"/>
      <c r="W69" s="105"/>
      <c r="X69" s="105"/>
      <c r="Y69" s="105"/>
      <c r="Z69" s="105"/>
    </row>
    <row r="70" ht="11.25" customHeight="1">
      <c r="A70" s="135" t="s">
        <v>5623</v>
      </c>
      <c r="B70" s="97" t="s">
        <v>128</v>
      </c>
      <c r="C70" s="97">
        <v>15.75</v>
      </c>
      <c r="D70" s="231" t="s">
        <v>7539</v>
      </c>
      <c r="E70" s="538">
        <v>441.0</v>
      </c>
      <c r="F70" s="252" t="s">
        <v>5623</v>
      </c>
      <c r="G70" s="104"/>
      <c r="H70" s="105"/>
      <c r="I70" s="105"/>
      <c r="J70" s="105"/>
      <c r="K70" s="105"/>
      <c r="L70" s="105"/>
      <c r="M70" s="105"/>
      <c r="N70" s="105"/>
      <c r="O70" s="105"/>
      <c r="P70" s="105"/>
      <c r="Q70" s="105"/>
      <c r="R70" s="105"/>
      <c r="S70" s="105"/>
      <c r="T70" s="105"/>
      <c r="U70" s="105"/>
      <c r="V70" s="105"/>
      <c r="W70" s="105"/>
      <c r="X70" s="105"/>
      <c r="Y70" s="105"/>
      <c r="Z70" s="105"/>
    </row>
    <row r="71" ht="11.25" customHeight="1">
      <c r="A71" s="135" t="s">
        <v>5624</v>
      </c>
      <c r="B71" s="97" t="s">
        <v>1795</v>
      </c>
      <c r="C71" s="97">
        <v>10.0</v>
      </c>
      <c r="D71" s="231">
        <v>280.0</v>
      </c>
      <c r="E71" s="166">
        <v>280.0</v>
      </c>
      <c r="F71" s="252" t="s">
        <v>5624</v>
      </c>
      <c r="G71" s="104"/>
      <c r="H71" s="105"/>
      <c r="I71" s="105"/>
      <c r="J71" s="105"/>
      <c r="K71" s="105"/>
      <c r="L71" s="105"/>
      <c r="M71" s="105"/>
      <c r="N71" s="105"/>
      <c r="O71" s="105"/>
      <c r="P71" s="105"/>
      <c r="Q71" s="105"/>
      <c r="R71" s="105"/>
      <c r="S71" s="105"/>
      <c r="T71" s="105"/>
      <c r="U71" s="105"/>
      <c r="V71" s="105"/>
      <c r="W71" s="105"/>
      <c r="X71" s="105"/>
      <c r="Y71" s="105"/>
      <c r="Z71" s="105"/>
    </row>
    <row r="72" ht="11.25" customHeight="1">
      <c r="A72" s="135" t="s">
        <v>4736</v>
      </c>
      <c r="B72" s="97" t="s">
        <v>128</v>
      </c>
      <c r="C72" s="97">
        <v>14.0</v>
      </c>
      <c r="D72" s="231">
        <v>14.0</v>
      </c>
      <c r="E72" s="166">
        <v>392.0</v>
      </c>
      <c r="F72" s="252" t="s">
        <v>132</v>
      </c>
      <c r="G72" s="104"/>
      <c r="H72" s="105"/>
      <c r="I72" s="105"/>
      <c r="J72" s="105"/>
      <c r="K72" s="105"/>
      <c r="L72" s="105"/>
      <c r="M72" s="105"/>
      <c r="N72" s="105"/>
      <c r="O72" s="105"/>
      <c r="P72" s="105"/>
      <c r="Q72" s="105"/>
      <c r="R72" s="105"/>
      <c r="S72" s="105"/>
      <c r="T72" s="105"/>
      <c r="U72" s="105"/>
      <c r="V72" s="105"/>
      <c r="W72" s="105"/>
      <c r="X72" s="105"/>
      <c r="Y72" s="105"/>
      <c r="Z72" s="105"/>
    </row>
    <row r="73" ht="11.25" customHeight="1">
      <c r="A73" s="135" t="s">
        <v>5630</v>
      </c>
      <c r="B73" s="97" t="s">
        <v>128</v>
      </c>
      <c r="C73" s="97">
        <v>13.0</v>
      </c>
      <c r="D73" s="231">
        <v>14.0</v>
      </c>
      <c r="E73" s="166">
        <v>392.0</v>
      </c>
      <c r="F73" s="252" t="s">
        <v>1799</v>
      </c>
      <c r="G73" s="104"/>
      <c r="H73" s="105"/>
      <c r="I73" s="105"/>
      <c r="J73" s="105"/>
      <c r="K73" s="105"/>
      <c r="L73" s="105"/>
      <c r="M73" s="105"/>
      <c r="N73" s="105"/>
      <c r="O73" s="105"/>
      <c r="P73" s="105"/>
      <c r="Q73" s="105"/>
      <c r="R73" s="105"/>
      <c r="S73" s="105"/>
      <c r="T73" s="105"/>
      <c r="U73" s="105"/>
      <c r="V73" s="105"/>
      <c r="W73" s="105"/>
      <c r="X73" s="105"/>
      <c r="Y73" s="105"/>
      <c r="Z73" s="105"/>
    </row>
    <row r="74" ht="11.25" customHeight="1">
      <c r="A74" s="135" t="s">
        <v>134</v>
      </c>
      <c r="B74" s="97" t="s">
        <v>128</v>
      </c>
      <c r="C74" s="97">
        <v>11.0</v>
      </c>
      <c r="D74" s="231">
        <v>308.0</v>
      </c>
      <c r="E74" s="166">
        <v>308.0</v>
      </c>
      <c r="F74" s="252" t="s">
        <v>134</v>
      </c>
      <c r="G74" s="104"/>
      <c r="H74" s="105"/>
      <c r="I74" s="105"/>
      <c r="J74" s="105"/>
      <c r="K74" s="105"/>
      <c r="L74" s="105"/>
      <c r="M74" s="105"/>
      <c r="N74" s="105"/>
      <c r="O74" s="105"/>
      <c r="P74" s="105"/>
      <c r="Q74" s="105"/>
      <c r="R74" s="105"/>
      <c r="S74" s="105"/>
      <c r="T74" s="105"/>
      <c r="U74" s="105"/>
      <c r="V74" s="105"/>
      <c r="W74" s="105"/>
      <c r="X74" s="105"/>
      <c r="Y74" s="105"/>
      <c r="Z74" s="105"/>
    </row>
    <row r="75" ht="11.25" customHeight="1">
      <c r="A75" s="135" t="s">
        <v>135</v>
      </c>
      <c r="B75" s="97" t="s">
        <v>128</v>
      </c>
      <c r="C75" s="97">
        <v>8.0</v>
      </c>
      <c r="D75" s="231">
        <v>224.0</v>
      </c>
      <c r="E75" s="166">
        <v>224.0</v>
      </c>
      <c r="F75" s="252" t="s">
        <v>135</v>
      </c>
      <c r="G75" s="104"/>
      <c r="H75" s="105"/>
      <c r="I75" s="105"/>
      <c r="J75" s="105"/>
      <c r="K75" s="105"/>
      <c r="L75" s="105"/>
      <c r="M75" s="105"/>
      <c r="N75" s="105"/>
      <c r="O75" s="105"/>
      <c r="P75" s="105"/>
      <c r="Q75" s="105"/>
      <c r="R75" s="105"/>
      <c r="S75" s="105"/>
      <c r="T75" s="105"/>
      <c r="U75" s="105"/>
      <c r="V75" s="105"/>
      <c r="W75" s="105"/>
      <c r="X75" s="105"/>
      <c r="Y75" s="105"/>
      <c r="Z75" s="105"/>
    </row>
    <row r="76" ht="11.25" customHeight="1">
      <c r="A76" s="135" t="s">
        <v>5640</v>
      </c>
      <c r="B76" s="97" t="s">
        <v>128</v>
      </c>
      <c r="C76" s="97">
        <v>12.0</v>
      </c>
      <c r="D76" s="231" t="s">
        <v>7518</v>
      </c>
      <c r="E76" s="166">
        <v>336.0</v>
      </c>
      <c r="F76" s="252" t="s">
        <v>136</v>
      </c>
      <c r="G76" s="104"/>
      <c r="H76" s="105"/>
      <c r="I76" s="105"/>
      <c r="J76" s="105"/>
      <c r="K76" s="105"/>
      <c r="L76" s="105"/>
      <c r="M76" s="105"/>
      <c r="N76" s="105"/>
      <c r="O76" s="105"/>
      <c r="P76" s="105"/>
      <c r="Q76" s="105"/>
      <c r="R76" s="105"/>
      <c r="S76" s="105"/>
      <c r="T76" s="105"/>
      <c r="U76" s="105"/>
      <c r="V76" s="105"/>
      <c r="W76" s="105"/>
      <c r="X76" s="105"/>
      <c r="Y76" s="105"/>
      <c r="Z76" s="105"/>
    </row>
    <row r="77" ht="11.25" customHeight="1">
      <c r="A77" s="135" t="s">
        <v>137</v>
      </c>
      <c r="B77" s="97" t="s">
        <v>128</v>
      </c>
      <c r="C77" s="97">
        <v>10.0</v>
      </c>
      <c r="D77" s="231">
        <v>280.0</v>
      </c>
      <c r="E77" s="166">
        <v>280.0</v>
      </c>
      <c r="F77" s="252" t="s">
        <v>137</v>
      </c>
      <c r="G77" s="104"/>
      <c r="H77" s="105"/>
      <c r="I77" s="105"/>
      <c r="J77" s="105"/>
      <c r="K77" s="105"/>
      <c r="L77" s="105"/>
      <c r="M77" s="105"/>
      <c r="N77" s="105"/>
      <c r="O77" s="105"/>
      <c r="P77" s="105"/>
      <c r="Q77" s="105"/>
      <c r="R77" s="105"/>
      <c r="S77" s="105"/>
      <c r="T77" s="105"/>
      <c r="U77" s="105"/>
      <c r="V77" s="105"/>
      <c r="W77" s="105"/>
      <c r="X77" s="105"/>
      <c r="Y77" s="105"/>
      <c r="Z77" s="105"/>
    </row>
    <row r="78" ht="11.25" customHeight="1">
      <c r="A78" s="135" t="s">
        <v>5686</v>
      </c>
      <c r="B78" s="97" t="s">
        <v>128</v>
      </c>
      <c r="C78" s="97" t="s">
        <v>7540</v>
      </c>
      <c r="D78" s="231">
        <v>350.0</v>
      </c>
      <c r="E78" s="166">
        <v>350.0</v>
      </c>
      <c r="F78" s="252" t="s">
        <v>138</v>
      </c>
      <c r="G78" s="104"/>
      <c r="H78" s="105"/>
      <c r="I78" s="105"/>
      <c r="J78" s="105"/>
      <c r="K78" s="105"/>
      <c r="L78" s="105"/>
      <c r="M78" s="105"/>
      <c r="N78" s="105"/>
      <c r="O78" s="105"/>
      <c r="P78" s="105"/>
      <c r="Q78" s="105"/>
      <c r="R78" s="105"/>
      <c r="S78" s="105"/>
      <c r="T78" s="105"/>
      <c r="U78" s="105"/>
      <c r="V78" s="105"/>
      <c r="W78" s="105"/>
      <c r="X78" s="105"/>
      <c r="Y78" s="105"/>
      <c r="Z78" s="105"/>
    </row>
    <row r="79" ht="11.25" customHeight="1">
      <c r="A79" s="523" t="s">
        <v>7541</v>
      </c>
      <c r="B79" s="121" t="s">
        <v>128</v>
      </c>
      <c r="C79" s="121">
        <v>448.0</v>
      </c>
      <c r="D79" s="631">
        <v>448.0</v>
      </c>
      <c r="E79" s="792">
        <v>448.0</v>
      </c>
      <c r="F79" s="252" t="s">
        <v>139</v>
      </c>
      <c r="G79" s="104"/>
      <c r="H79" s="105"/>
      <c r="I79" s="105"/>
      <c r="J79" s="105"/>
      <c r="K79" s="105"/>
      <c r="L79" s="105"/>
      <c r="M79" s="105"/>
      <c r="N79" s="105"/>
      <c r="O79" s="105"/>
      <c r="P79" s="105"/>
      <c r="Q79" s="105"/>
      <c r="R79" s="105"/>
      <c r="S79" s="105"/>
      <c r="T79" s="105"/>
      <c r="U79" s="105"/>
      <c r="V79" s="105"/>
      <c r="W79" s="105"/>
      <c r="X79" s="105"/>
      <c r="Y79" s="105"/>
      <c r="Z79" s="105"/>
    </row>
    <row r="80" ht="11.25" customHeight="1">
      <c r="A80" s="135" t="s">
        <v>5688</v>
      </c>
      <c r="B80" s="97" t="s">
        <v>128</v>
      </c>
      <c r="C80" s="97" t="s">
        <v>7542</v>
      </c>
      <c r="D80" s="231">
        <v>427.0</v>
      </c>
      <c r="E80" s="166">
        <v>427.0</v>
      </c>
      <c r="F80" s="252" t="s">
        <v>140</v>
      </c>
      <c r="G80" s="104"/>
      <c r="H80" s="105"/>
      <c r="I80" s="105"/>
      <c r="J80" s="105"/>
      <c r="K80" s="105"/>
      <c r="L80" s="105"/>
      <c r="M80" s="105"/>
      <c r="N80" s="105"/>
      <c r="O80" s="105"/>
      <c r="P80" s="105"/>
      <c r="Q80" s="105"/>
      <c r="R80" s="105"/>
      <c r="S80" s="105"/>
      <c r="T80" s="105"/>
      <c r="U80" s="105"/>
      <c r="V80" s="105"/>
      <c r="W80" s="105"/>
      <c r="X80" s="105"/>
      <c r="Y80" s="105"/>
      <c r="Z80" s="105"/>
    </row>
    <row r="81" ht="11.25" customHeight="1">
      <c r="A81" s="135" t="s">
        <v>7543</v>
      </c>
      <c r="B81" s="97" t="s">
        <v>128</v>
      </c>
      <c r="C81" s="97" t="s">
        <v>7544</v>
      </c>
      <c r="D81" s="231" t="s">
        <v>7545</v>
      </c>
      <c r="E81" s="166">
        <v>378.0</v>
      </c>
      <c r="F81" s="252" t="s">
        <v>141</v>
      </c>
      <c r="G81" s="104"/>
      <c r="H81" s="105"/>
      <c r="I81" s="105"/>
      <c r="J81" s="105"/>
      <c r="K81" s="105"/>
      <c r="L81" s="105"/>
      <c r="M81" s="105"/>
      <c r="N81" s="105"/>
      <c r="O81" s="105"/>
      <c r="P81" s="105"/>
      <c r="Q81" s="105"/>
      <c r="R81" s="105"/>
      <c r="S81" s="105"/>
      <c r="T81" s="105"/>
      <c r="U81" s="105"/>
      <c r="V81" s="105"/>
      <c r="W81" s="105"/>
      <c r="X81" s="105"/>
      <c r="Y81" s="105"/>
      <c r="Z81" s="105"/>
    </row>
    <row r="82" ht="11.25" customHeight="1">
      <c r="A82" s="135" t="s">
        <v>142</v>
      </c>
      <c r="B82" s="97" t="s">
        <v>128</v>
      </c>
      <c r="C82" s="97">
        <v>8.0</v>
      </c>
      <c r="D82" s="231">
        <f>8*28</f>
        <v>224</v>
      </c>
      <c r="E82" s="166">
        <v>224.0</v>
      </c>
      <c r="F82" s="252" t="s">
        <v>142</v>
      </c>
      <c r="G82" s="104"/>
      <c r="H82" s="105"/>
      <c r="I82" s="105"/>
      <c r="J82" s="105"/>
      <c r="K82" s="105"/>
      <c r="L82" s="105"/>
      <c r="M82" s="105"/>
      <c r="N82" s="105"/>
      <c r="O82" s="105"/>
      <c r="P82" s="105"/>
      <c r="Q82" s="105"/>
      <c r="R82" s="105"/>
      <c r="S82" s="105"/>
      <c r="T82" s="105"/>
      <c r="U82" s="105"/>
      <c r="V82" s="105"/>
      <c r="W82" s="105"/>
      <c r="X82" s="105"/>
      <c r="Y82" s="105"/>
      <c r="Z82" s="105"/>
    </row>
    <row r="83" ht="11.25" customHeight="1">
      <c r="A83" s="135" t="s">
        <v>3315</v>
      </c>
      <c r="B83" s="97" t="s">
        <v>128</v>
      </c>
      <c r="C83" s="97">
        <v>10.5</v>
      </c>
      <c r="D83" s="231">
        <v>294.0</v>
      </c>
      <c r="E83" s="166">
        <v>294.0</v>
      </c>
      <c r="F83" s="252" t="s">
        <v>143</v>
      </c>
      <c r="G83" s="104"/>
      <c r="H83" s="105"/>
      <c r="I83" s="105"/>
      <c r="J83" s="105"/>
      <c r="K83" s="105"/>
      <c r="L83" s="105"/>
      <c r="M83" s="105"/>
      <c r="N83" s="105"/>
      <c r="O83" s="105"/>
      <c r="P83" s="105"/>
      <c r="Q83" s="105"/>
      <c r="R83" s="105"/>
      <c r="S83" s="105"/>
      <c r="T83" s="105"/>
      <c r="U83" s="105"/>
      <c r="V83" s="105"/>
      <c r="W83" s="105"/>
      <c r="X83" s="105"/>
      <c r="Y83" s="105"/>
      <c r="Z83" s="105"/>
    </row>
    <row r="84" ht="11.25" customHeight="1">
      <c r="A84" s="135" t="s">
        <v>144</v>
      </c>
      <c r="B84" s="97" t="s">
        <v>7546</v>
      </c>
      <c r="C84" s="97">
        <v>13.0</v>
      </c>
      <c r="D84" s="231">
        <v>360.0</v>
      </c>
      <c r="E84" s="166">
        <v>364.0</v>
      </c>
      <c r="F84" s="252" t="s">
        <v>144</v>
      </c>
      <c r="G84" s="104"/>
      <c r="H84" s="105"/>
      <c r="I84" s="105"/>
      <c r="J84" s="105"/>
      <c r="K84" s="105"/>
      <c r="L84" s="105"/>
      <c r="M84" s="105"/>
      <c r="N84" s="105"/>
      <c r="O84" s="105"/>
      <c r="P84" s="105"/>
      <c r="Q84" s="105"/>
      <c r="R84" s="105"/>
      <c r="S84" s="105"/>
      <c r="T84" s="105"/>
      <c r="U84" s="105"/>
      <c r="V84" s="105"/>
      <c r="W84" s="105"/>
      <c r="X84" s="105"/>
      <c r="Y84" s="105"/>
      <c r="Z84" s="105"/>
    </row>
    <row r="85" ht="11.25" customHeight="1">
      <c r="A85" s="135" t="s">
        <v>7547</v>
      </c>
      <c r="B85" s="97" t="s">
        <v>128</v>
      </c>
      <c r="C85" s="97" t="s">
        <v>7548</v>
      </c>
      <c r="D85" s="231" t="s">
        <v>7549</v>
      </c>
      <c r="E85" s="166">
        <v>357.0</v>
      </c>
      <c r="F85" s="252" t="s">
        <v>7547</v>
      </c>
      <c r="G85" s="105"/>
      <c r="H85" s="105"/>
      <c r="I85" s="105"/>
      <c r="J85" s="105"/>
      <c r="K85" s="105"/>
      <c r="L85" s="105"/>
      <c r="M85" s="105"/>
      <c r="N85" s="105"/>
      <c r="O85" s="105"/>
      <c r="P85" s="105"/>
      <c r="Q85" s="105"/>
      <c r="R85" s="105"/>
      <c r="S85" s="105"/>
      <c r="T85" s="105"/>
      <c r="U85" s="105"/>
      <c r="V85" s="105"/>
      <c r="W85" s="105"/>
      <c r="X85" s="105"/>
      <c r="Y85" s="105"/>
      <c r="Z85" s="105"/>
    </row>
    <row r="86" ht="11.25" customHeight="1">
      <c r="A86" s="135" t="s">
        <v>7550</v>
      </c>
      <c r="B86" s="97" t="s">
        <v>148</v>
      </c>
      <c r="C86" s="97">
        <v>12.0</v>
      </c>
      <c r="D86" s="231">
        <f>12*28</f>
        <v>336</v>
      </c>
      <c r="E86" s="166">
        <v>336.0</v>
      </c>
      <c r="F86" s="475" t="s">
        <v>498</v>
      </c>
      <c r="G86" s="104"/>
      <c r="H86" s="105"/>
      <c r="I86" s="105"/>
      <c r="J86" s="105"/>
      <c r="K86" s="105"/>
      <c r="L86" s="105"/>
      <c r="M86" s="105"/>
      <c r="N86" s="105"/>
      <c r="O86" s="105"/>
      <c r="P86" s="105"/>
      <c r="Q86" s="105"/>
      <c r="R86" s="105"/>
      <c r="S86" s="105"/>
      <c r="T86" s="105"/>
      <c r="U86" s="105"/>
      <c r="V86" s="105"/>
      <c r="W86" s="105"/>
      <c r="X86" s="105"/>
      <c r="Y86" s="105"/>
      <c r="Z86" s="105"/>
    </row>
    <row r="87" ht="11.25" customHeight="1">
      <c r="A87" s="135" t="s">
        <v>2138</v>
      </c>
      <c r="B87" s="97" t="s">
        <v>148</v>
      </c>
      <c r="C87" s="97">
        <v>12.0</v>
      </c>
      <c r="D87" s="231" t="s">
        <v>7527</v>
      </c>
      <c r="E87" s="166">
        <v>336.0</v>
      </c>
      <c r="F87" s="475" t="s">
        <v>2142</v>
      </c>
      <c r="G87" s="104"/>
      <c r="H87" s="105"/>
      <c r="I87" s="105"/>
      <c r="J87" s="105"/>
      <c r="K87" s="105"/>
      <c r="L87" s="105"/>
      <c r="M87" s="105"/>
      <c r="N87" s="105"/>
      <c r="O87" s="105"/>
      <c r="P87" s="105"/>
      <c r="Q87" s="105"/>
      <c r="R87" s="105"/>
      <c r="S87" s="105"/>
      <c r="T87" s="105"/>
      <c r="U87" s="105"/>
      <c r="V87" s="105"/>
      <c r="W87" s="105"/>
      <c r="X87" s="105"/>
      <c r="Y87" s="105"/>
      <c r="Z87" s="105"/>
    </row>
    <row r="88" ht="11.25" customHeight="1">
      <c r="A88" s="135" t="s">
        <v>3852</v>
      </c>
      <c r="B88" s="97" t="s">
        <v>148</v>
      </c>
      <c r="C88" s="97">
        <v>9.0</v>
      </c>
      <c r="D88" s="231" t="s">
        <v>7551</v>
      </c>
      <c r="E88" s="166">
        <v>252.0</v>
      </c>
      <c r="F88" s="475" t="s">
        <v>741</v>
      </c>
      <c r="G88" s="104"/>
      <c r="H88" s="105"/>
      <c r="I88" s="105"/>
      <c r="J88" s="105"/>
      <c r="K88" s="105"/>
      <c r="L88" s="105"/>
      <c r="M88" s="105"/>
      <c r="N88" s="105"/>
      <c r="O88" s="105"/>
      <c r="P88" s="105"/>
      <c r="Q88" s="105"/>
      <c r="R88" s="105"/>
      <c r="S88" s="105"/>
      <c r="T88" s="105"/>
      <c r="U88" s="105"/>
      <c r="V88" s="105"/>
      <c r="W88" s="105"/>
      <c r="X88" s="105"/>
      <c r="Y88" s="105"/>
      <c r="Z88" s="105"/>
    </row>
    <row r="89" ht="11.25" customHeight="1">
      <c r="A89" s="135" t="s">
        <v>5753</v>
      </c>
      <c r="B89" s="97" t="s">
        <v>148</v>
      </c>
      <c r="C89" s="97">
        <v>12.5</v>
      </c>
      <c r="D89" s="231" t="s">
        <v>7552</v>
      </c>
      <c r="E89" s="166">
        <v>350.0</v>
      </c>
      <c r="F89" s="475" t="s">
        <v>5753</v>
      </c>
      <c r="G89" s="104"/>
      <c r="H89" s="105"/>
      <c r="I89" s="105"/>
      <c r="J89" s="105"/>
      <c r="K89" s="105"/>
      <c r="L89" s="105"/>
      <c r="M89" s="105"/>
      <c r="N89" s="105"/>
      <c r="O89" s="105"/>
      <c r="P89" s="105"/>
      <c r="Q89" s="105"/>
      <c r="R89" s="105"/>
      <c r="S89" s="105"/>
      <c r="T89" s="105"/>
      <c r="U89" s="105"/>
      <c r="V89" s="105"/>
      <c r="W89" s="105"/>
      <c r="X89" s="105"/>
      <c r="Y89" s="105"/>
      <c r="Z89" s="105"/>
    </row>
    <row r="90" ht="11.25" customHeight="1">
      <c r="A90" s="135" t="s">
        <v>5757</v>
      </c>
      <c r="B90" s="97" t="s">
        <v>148</v>
      </c>
      <c r="C90" s="97">
        <v>12.0</v>
      </c>
      <c r="D90" s="231" t="s">
        <v>7518</v>
      </c>
      <c r="E90" s="166">
        <v>336.0</v>
      </c>
      <c r="F90" s="475" t="s">
        <v>3373</v>
      </c>
      <c r="G90" s="104"/>
      <c r="H90" s="105"/>
      <c r="I90" s="105"/>
      <c r="J90" s="105"/>
      <c r="K90" s="105"/>
      <c r="L90" s="105"/>
      <c r="M90" s="105"/>
      <c r="N90" s="105"/>
      <c r="O90" s="105"/>
      <c r="P90" s="105"/>
      <c r="Q90" s="105"/>
      <c r="R90" s="105"/>
      <c r="S90" s="105"/>
      <c r="T90" s="105"/>
      <c r="U90" s="105"/>
      <c r="V90" s="105"/>
      <c r="W90" s="105"/>
      <c r="X90" s="105"/>
      <c r="Y90" s="105"/>
      <c r="Z90" s="105"/>
    </row>
    <row r="91" ht="11.25" customHeight="1">
      <c r="A91" s="135" t="s">
        <v>5762</v>
      </c>
      <c r="B91" s="97" t="s">
        <v>148</v>
      </c>
      <c r="C91" s="97">
        <v>11.25</v>
      </c>
      <c r="D91" s="231">
        <v>280.0</v>
      </c>
      <c r="E91" s="166">
        <v>315.0</v>
      </c>
      <c r="F91" s="475" t="s">
        <v>3376</v>
      </c>
      <c r="G91" s="104"/>
      <c r="H91" s="105"/>
      <c r="I91" s="105"/>
      <c r="J91" s="105"/>
      <c r="K91" s="105"/>
      <c r="L91" s="105"/>
      <c r="M91" s="105"/>
      <c r="N91" s="105"/>
      <c r="O91" s="105"/>
      <c r="P91" s="105"/>
      <c r="Q91" s="105"/>
      <c r="R91" s="105"/>
      <c r="S91" s="105"/>
      <c r="T91" s="105"/>
      <c r="U91" s="105"/>
      <c r="V91" s="105"/>
      <c r="W91" s="105"/>
      <c r="X91" s="105"/>
      <c r="Y91" s="105"/>
      <c r="Z91" s="105"/>
    </row>
    <row r="92" ht="11.25" customHeight="1">
      <c r="A92" s="135" t="s">
        <v>512</v>
      </c>
      <c r="B92" s="97" t="s">
        <v>148</v>
      </c>
      <c r="C92" s="97">
        <v>11.0</v>
      </c>
      <c r="D92" s="231">
        <v>308.0</v>
      </c>
      <c r="E92" s="166">
        <v>308.0</v>
      </c>
      <c r="F92" s="475" t="s">
        <v>512</v>
      </c>
      <c r="G92" s="104"/>
      <c r="H92" s="105"/>
      <c r="I92" s="105"/>
      <c r="J92" s="105"/>
      <c r="K92" s="105"/>
      <c r="L92" s="105"/>
      <c r="M92" s="105"/>
      <c r="N92" s="105"/>
      <c r="O92" s="105"/>
      <c r="P92" s="105"/>
      <c r="Q92" s="105"/>
      <c r="R92" s="105"/>
      <c r="S92" s="105"/>
      <c r="T92" s="105"/>
      <c r="U92" s="105"/>
      <c r="V92" s="105"/>
      <c r="W92" s="105"/>
      <c r="X92" s="105"/>
      <c r="Y92" s="105"/>
      <c r="Z92" s="105"/>
    </row>
    <row r="93" ht="11.25" customHeight="1">
      <c r="A93" s="135" t="s">
        <v>3409</v>
      </c>
      <c r="B93" s="97" t="s">
        <v>148</v>
      </c>
      <c r="C93" s="97">
        <v>10.5</v>
      </c>
      <c r="D93" s="231">
        <v>294.0</v>
      </c>
      <c r="E93" s="166">
        <v>294.0</v>
      </c>
      <c r="F93" s="475" t="s">
        <v>3409</v>
      </c>
      <c r="G93" s="104"/>
      <c r="H93" s="105"/>
      <c r="I93" s="105"/>
      <c r="J93" s="105"/>
      <c r="K93" s="105"/>
      <c r="L93" s="105"/>
      <c r="M93" s="105"/>
      <c r="N93" s="105"/>
      <c r="O93" s="105"/>
      <c r="P93" s="105"/>
      <c r="Q93" s="105"/>
      <c r="R93" s="105"/>
      <c r="S93" s="105"/>
      <c r="T93" s="105"/>
      <c r="U93" s="105"/>
      <c r="V93" s="105"/>
      <c r="W93" s="105"/>
      <c r="X93" s="105"/>
      <c r="Y93" s="105"/>
      <c r="Z93" s="105"/>
    </row>
    <row r="94" ht="11.25" customHeight="1">
      <c r="A94" s="135" t="s">
        <v>2143</v>
      </c>
      <c r="B94" s="97" t="s">
        <v>148</v>
      </c>
      <c r="C94" s="97">
        <v>10.0</v>
      </c>
      <c r="D94" s="231" t="s">
        <v>7553</v>
      </c>
      <c r="E94" s="166">
        <v>280.0</v>
      </c>
      <c r="F94" s="475" t="s">
        <v>2143</v>
      </c>
      <c r="G94" s="104"/>
      <c r="H94" s="105"/>
      <c r="I94" s="105"/>
      <c r="J94" s="105"/>
      <c r="K94" s="105"/>
      <c r="L94" s="105"/>
      <c r="M94" s="105"/>
      <c r="N94" s="105"/>
      <c r="O94" s="105"/>
      <c r="P94" s="105"/>
      <c r="Q94" s="105"/>
      <c r="R94" s="105"/>
      <c r="S94" s="105"/>
      <c r="T94" s="105"/>
      <c r="U94" s="105"/>
      <c r="V94" s="105"/>
      <c r="W94" s="105"/>
      <c r="X94" s="105"/>
      <c r="Y94" s="105"/>
      <c r="Z94" s="105"/>
    </row>
    <row r="95" ht="11.25" customHeight="1">
      <c r="A95" s="135" t="s">
        <v>2153</v>
      </c>
      <c r="B95" s="97" t="s">
        <v>148</v>
      </c>
      <c r="C95" s="97">
        <v>10.0</v>
      </c>
      <c r="D95" s="231" t="s">
        <v>7532</v>
      </c>
      <c r="E95" s="166">
        <v>280.0</v>
      </c>
      <c r="F95" s="475" t="s">
        <v>2153</v>
      </c>
      <c r="G95" s="104"/>
      <c r="H95" s="105"/>
      <c r="I95" s="105"/>
      <c r="J95" s="105"/>
      <c r="K95" s="105"/>
      <c r="L95" s="105"/>
      <c r="M95" s="105"/>
      <c r="N95" s="105"/>
      <c r="O95" s="105"/>
      <c r="P95" s="105"/>
      <c r="Q95" s="105"/>
      <c r="R95" s="105"/>
      <c r="S95" s="105"/>
      <c r="T95" s="105"/>
      <c r="U95" s="105"/>
      <c r="V95" s="105"/>
      <c r="W95" s="105"/>
      <c r="X95" s="105"/>
      <c r="Y95" s="105"/>
      <c r="Z95" s="105"/>
    </row>
    <row r="96" ht="11.25" customHeight="1">
      <c r="A96" s="135" t="s">
        <v>537</v>
      </c>
      <c r="B96" s="97" t="s">
        <v>148</v>
      </c>
      <c r="C96" s="97">
        <v>13.0</v>
      </c>
      <c r="D96" s="231">
        <v>364.0</v>
      </c>
      <c r="E96" s="166">
        <v>364.0</v>
      </c>
      <c r="F96" s="475" t="s">
        <v>537</v>
      </c>
      <c r="G96" s="104"/>
      <c r="H96" s="105"/>
      <c r="I96" s="105"/>
      <c r="J96" s="105"/>
      <c r="K96" s="105"/>
      <c r="L96" s="105"/>
      <c r="M96" s="105"/>
      <c r="N96" s="105"/>
      <c r="O96" s="105"/>
      <c r="P96" s="105"/>
      <c r="Q96" s="105"/>
      <c r="R96" s="105"/>
      <c r="S96" s="105"/>
      <c r="T96" s="105"/>
      <c r="U96" s="105"/>
      <c r="V96" s="105"/>
      <c r="W96" s="105"/>
      <c r="X96" s="105"/>
      <c r="Y96" s="105"/>
      <c r="Z96" s="105"/>
    </row>
    <row r="97" ht="11.25" customHeight="1">
      <c r="A97" s="135" t="s">
        <v>802</v>
      </c>
      <c r="B97" s="97" t="s">
        <v>148</v>
      </c>
      <c r="C97" s="97">
        <v>10.0</v>
      </c>
      <c r="D97" s="231">
        <v>280.0</v>
      </c>
      <c r="E97" s="166">
        <v>280.0</v>
      </c>
      <c r="F97" s="475" t="s">
        <v>540</v>
      </c>
      <c r="G97" s="104"/>
      <c r="H97" s="105"/>
      <c r="I97" s="105"/>
      <c r="J97" s="105"/>
      <c r="K97" s="105"/>
      <c r="L97" s="105"/>
      <c r="M97" s="105"/>
      <c r="N97" s="105"/>
      <c r="O97" s="105"/>
      <c r="P97" s="105"/>
      <c r="Q97" s="105"/>
      <c r="R97" s="105"/>
      <c r="S97" s="105"/>
      <c r="T97" s="105"/>
      <c r="U97" s="105"/>
      <c r="V97" s="105"/>
      <c r="W97" s="105"/>
      <c r="X97" s="105"/>
      <c r="Y97" s="105"/>
      <c r="Z97" s="105"/>
    </row>
    <row r="98" ht="11.25" customHeight="1">
      <c r="A98" s="135" t="s">
        <v>3443</v>
      </c>
      <c r="B98" s="97" t="s">
        <v>148</v>
      </c>
      <c r="C98" s="97">
        <v>12.0</v>
      </c>
      <c r="D98" s="231">
        <v>336.0</v>
      </c>
      <c r="E98" s="166">
        <v>336.0</v>
      </c>
      <c r="F98" s="475" t="s">
        <v>3447</v>
      </c>
      <c r="G98" s="104"/>
      <c r="H98" s="105"/>
      <c r="I98" s="105"/>
      <c r="J98" s="105"/>
      <c r="K98" s="105"/>
      <c r="L98" s="105"/>
      <c r="M98" s="105"/>
      <c r="N98" s="105"/>
      <c r="O98" s="105"/>
      <c r="P98" s="105"/>
      <c r="Q98" s="105"/>
      <c r="R98" s="105"/>
      <c r="S98" s="105"/>
      <c r="T98" s="105"/>
      <c r="U98" s="105"/>
      <c r="V98" s="105"/>
      <c r="W98" s="105"/>
      <c r="X98" s="105"/>
      <c r="Y98" s="105"/>
      <c r="Z98" s="105"/>
    </row>
    <row r="99" ht="11.25" customHeight="1">
      <c r="A99" s="135" t="s">
        <v>7554</v>
      </c>
      <c r="B99" s="97" t="s">
        <v>148</v>
      </c>
      <c r="C99" s="97">
        <v>10.0</v>
      </c>
      <c r="D99" s="231" t="s">
        <v>7555</v>
      </c>
      <c r="E99" s="166">
        <v>280.0</v>
      </c>
      <c r="F99" s="475" t="s">
        <v>552</v>
      </c>
      <c r="G99" s="104"/>
      <c r="H99" s="104"/>
      <c r="I99" s="104"/>
      <c r="J99" s="104"/>
      <c r="K99" s="104"/>
      <c r="L99" s="104"/>
      <c r="M99" s="104"/>
      <c r="N99" s="104"/>
      <c r="O99" s="104"/>
      <c r="P99" s="104"/>
      <c r="Q99" s="104"/>
      <c r="R99" s="104"/>
      <c r="S99" s="104"/>
      <c r="T99" s="104"/>
      <c r="U99" s="104"/>
      <c r="V99" s="104"/>
      <c r="W99" s="104"/>
      <c r="X99" s="104"/>
      <c r="Y99" s="104"/>
      <c r="Z99" s="104"/>
    </row>
    <row r="100" ht="11.25" customHeight="1">
      <c r="A100" s="135" t="s">
        <v>805</v>
      </c>
      <c r="B100" s="364" t="s">
        <v>148</v>
      </c>
      <c r="C100" s="97">
        <v>11.0</v>
      </c>
      <c r="D100" s="231">
        <v>308.0</v>
      </c>
      <c r="E100" s="166">
        <v>308.0</v>
      </c>
      <c r="F100" s="475" t="s">
        <v>805</v>
      </c>
      <c r="G100" s="104"/>
      <c r="H100" s="104"/>
      <c r="I100" s="104"/>
      <c r="J100" s="104"/>
      <c r="K100" s="104"/>
      <c r="L100" s="104"/>
      <c r="M100" s="104"/>
      <c r="N100" s="104"/>
      <c r="O100" s="104"/>
      <c r="P100" s="104"/>
      <c r="Q100" s="104"/>
      <c r="R100" s="104"/>
      <c r="S100" s="104"/>
      <c r="T100" s="104"/>
      <c r="U100" s="104"/>
      <c r="V100" s="104"/>
      <c r="W100" s="104"/>
      <c r="X100" s="104"/>
      <c r="Y100" s="104"/>
      <c r="Z100" s="104"/>
    </row>
    <row r="101" ht="11.25" customHeight="1">
      <c r="A101" s="135" t="s">
        <v>7018</v>
      </c>
      <c r="B101" s="97" t="s">
        <v>148</v>
      </c>
      <c r="C101" s="97" t="s">
        <v>7556</v>
      </c>
      <c r="D101" s="231" t="s">
        <v>7557</v>
      </c>
      <c r="E101" s="166">
        <v>364.0</v>
      </c>
      <c r="F101" s="135" t="s">
        <v>7018</v>
      </c>
      <c r="G101" s="104"/>
      <c r="H101" s="104"/>
      <c r="I101" s="104"/>
      <c r="J101" s="104"/>
      <c r="K101" s="104"/>
      <c r="L101" s="104"/>
      <c r="M101" s="104"/>
      <c r="N101" s="104"/>
      <c r="O101" s="104"/>
      <c r="P101" s="104"/>
      <c r="Q101" s="104"/>
      <c r="R101" s="104"/>
      <c r="S101" s="104"/>
      <c r="T101" s="104"/>
      <c r="U101" s="104"/>
      <c r="V101" s="104"/>
      <c r="W101" s="104"/>
      <c r="X101" s="104"/>
      <c r="Y101" s="104"/>
      <c r="Z101" s="104"/>
    </row>
    <row r="102" ht="11.25" customHeight="1">
      <c r="A102" s="135" t="s">
        <v>581</v>
      </c>
      <c r="B102" s="97" t="s">
        <v>574</v>
      </c>
      <c r="C102" s="97">
        <v>12.0</v>
      </c>
      <c r="D102" s="231" t="s">
        <v>7518</v>
      </c>
      <c r="E102" s="166">
        <v>336.0</v>
      </c>
      <c r="F102" s="475" t="s">
        <v>581</v>
      </c>
      <c r="G102" s="104"/>
      <c r="H102" s="104"/>
      <c r="I102" s="104"/>
      <c r="J102" s="104"/>
      <c r="K102" s="104"/>
      <c r="L102" s="104"/>
      <c r="M102" s="104"/>
      <c r="N102" s="104"/>
      <c r="O102" s="104"/>
      <c r="P102" s="104"/>
      <c r="Q102" s="104"/>
      <c r="R102" s="104"/>
      <c r="S102" s="104"/>
      <c r="T102" s="104"/>
      <c r="U102" s="104"/>
      <c r="V102" s="104"/>
      <c r="W102" s="104"/>
      <c r="X102" s="104"/>
      <c r="Y102" s="104"/>
      <c r="Z102" s="104"/>
    </row>
    <row r="103" ht="11.25" customHeight="1">
      <c r="A103" s="135" t="s">
        <v>815</v>
      </c>
      <c r="B103" s="97" t="s">
        <v>574</v>
      </c>
      <c r="C103" s="97">
        <v>8.0</v>
      </c>
      <c r="D103" s="231" t="s">
        <v>7558</v>
      </c>
      <c r="E103" s="166">
        <f>8*28</f>
        <v>224</v>
      </c>
      <c r="F103" s="475" t="s">
        <v>607</v>
      </c>
      <c r="G103" s="104"/>
      <c r="H103" s="104"/>
      <c r="I103" s="104"/>
      <c r="J103" s="104"/>
      <c r="K103" s="104"/>
      <c r="L103" s="104"/>
      <c r="M103" s="104"/>
      <c r="N103" s="104"/>
      <c r="O103" s="104"/>
      <c r="P103" s="104"/>
      <c r="Q103" s="104"/>
      <c r="R103" s="104"/>
      <c r="S103" s="104"/>
      <c r="T103" s="104"/>
      <c r="U103" s="104"/>
      <c r="V103" s="104"/>
      <c r="W103" s="104"/>
      <c r="X103" s="104"/>
      <c r="Y103" s="104"/>
      <c r="Z103" s="104"/>
    </row>
    <row r="104" ht="11.25" customHeight="1">
      <c r="A104" s="135" t="s">
        <v>5874</v>
      </c>
      <c r="B104" s="97" t="s">
        <v>148</v>
      </c>
      <c r="C104" s="97">
        <v>9.25</v>
      </c>
      <c r="D104" s="231">
        <v>259.0</v>
      </c>
      <c r="E104" s="166">
        <v>259.0</v>
      </c>
      <c r="F104" s="253" t="s">
        <v>2289</v>
      </c>
      <c r="G104" s="104"/>
      <c r="H104" s="104"/>
      <c r="I104" s="104"/>
      <c r="J104" s="104"/>
      <c r="K104" s="104"/>
      <c r="L104" s="104"/>
      <c r="M104" s="104"/>
      <c r="N104" s="104"/>
      <c r="O104" s="104"/>
      <c r="P104" s="104"/>
      <c r="Q104" s="104"/>
      <c r="R104" s="104"/>
      <c r="S104" s="104"/>
      <c r="T104" s="104"/>
      <c r="U104" s="104"/>
      <c r="V104" s="104"/>
      <c r="W104" s="104"/>
      <c r="X104" s="104"/>
      <c r="Y104" s="104"/>
      <c r="Z104" s="104"/>
    </row>
    <row r="105" ht="11.25" customHeight="1">
      <c r="A105" s="135" t="s">
        <v>818</v>
      </c>
      <c r="B105" s="97" t="s">
        <v>148</v>
      </c>
      <c r="C105" s="97">
        <v>12.5</v>
      </c>
      <c r="D105" s="231" t="s">
        <v>7559</v>
      </c>
      <c r="E105" s="166">
        <f>12.5*28</f>
        <v>350</v>
      </c>
      <c r="F105" s="475" t="s">
        <v>616</v>
      </c>
      <c r="G105" s="104"/>
      <c r="H105" s="104"/>
      <c r="I105" s="104"/>
      <c r="J105" s="104"/>
      <c r="K105" s="104"/>
      <c r="L105" s="104"/>
      <c r="M105" s="104"/>
      <c r="N105" s="104"/>
      <c r="O105" s="104"/>
      <c r="P105" s="104"/>
      <c r="Q105" s="104"/>
      <c r="R105" s="104"/>
      <c r="S105" s="104"/>
      <c r="T105" s="104"/>
      <c r="U105" s="104"/>
      <c r="V105" s="104"/>
      <c r="W105" s="104"/>
      <c r="X105" s="104"/>
      <c r="Y105" s="104"/>
      <c r="Z105" s="104"/>
    </row>
    <row r="106" ht="11.25" customHeight="1">
      <c r="A106" s="135" t="s">
        <v>5891</v>
      </c>
      <c r="B106" s="97" t="s">
        <v>148</v>
      </c>
      <c r="C106" s="97" t="s">
        <v>7560</v>
      </c>
      <c r="D106" s="231">
        <f>3*28</f>
        <v>84</v>
      </c>
      <c r="E106" s="166">
        <v>84.0</v>
      </c>
      <c r="F106" s="253" t="s">
        <v>829</v>
      </c>
      <c r="G106" s="104"/>
      <c r="H106" s="211"/>
      <c r="I106" s="211"/>
      <c r="J106" s="211"/>
      <c r="K106" s="211"/>
      <c r="L106" s="211"/>
      <c r="M106" s="211"/>
      <c r="N106" s="211"/>
      <c r="O106" s="211"/>
      <c r="P106" s="211"/>
      <c r="Q106" s="211"/>
      <c r="R106" s="211"/>
      <c r="S106" s="211"/>
      <c r="T106" s="211"/>
      <c r="U106" s="211"/>
      <c r="V106" s="211"/>
      <c r="W106" s="211"/>
      <c r="X106" s="211"/>
      <c r="Y106" s="211"/>
      <c r="Z106" s="211"/>
    </row>
    <row r="107" ht="11.25" customHeight="1">
      <c r="A107" s="135" t="s">
        <v>5891</v>
      </c>
      <c r="B107" s="97" t="s">
        <v>148</v>
      </c>
      <c r="C107" s="97" t="s">
        <v>7561</v>
      </c>
      <c r="D107" s="231">
        <f>4*28</f>
        <v>112</v>
      </c>
      <c r="E107" s="166">
        <v>112.0</v>
      </c>
      <c r="F107" s="253" t="s">
        <v>829</v>
      </c>
      <c r="G107" s="104"/>
      <c r="H107" s="211"/>
      <c r="I107" s="211"/>
      <c r="J107" s="211"/>
      <c r="K107" s="211"/>
      <c r="L107" s="211"/>
      <c r="M107" s="211"/>
      <c r="N107" s="211"/>
      <c r="O107" s="211"/>
      <c r="P107" s="211"/>
      <c r="Q107" s="211"/>
      <c r="R107" s="211"/>
      <c r="S107" s="211"/>
      <c r="T107" s="211"/>
      <c r="U107" s="211"/>
      <c r="V107" s="211"/>
      <c r="W107" s="211"/>
      <c r="X107" s="211"/>
      <c r="Y107" s="211"/>
      <c r="Z107" s="211"/>
    </row>
    <row r="108" ht="11.25" customHeight="1">
      <c r="A108" s="135" t="s">
        <v>5891</v>
      </c>
      <c r="B108" s="97" t="s">
        <v>148</v>
      </c>
      <c r="C108" s="97" t="s">
        <v>7562</v>
      </c>
      <c r="D108" s="231">
        <f>5*28</f>
        <v>140</v>
      </c>
      <c r="E108" s="166">
        <v>140.0</v>
      </c>
      <c r="F108" s="253" t="s">
        <v>829</v>
      </c>
      <c r="G108" s="104"/>
      <c r="H108" s="211"/>
      <c r="I108" s="211"/>
      <c r="J108" s="211"/>
      <c r="K108" s="211"/>
      <c r="L108" s="211"/>
      <c r="M108" s="211"/>
      <c r="N108" s="211"/>
      <c r="O108" s="211"/>
      <c r="P108" s="211"/>
      <c r="Q108" s="211"/>
      <c r="R108" s="211"/>
      <c r="S108" s="211"/>
      <c r="T108" s="211"/>
      <c r="U108" s="211"/>
      <c r="V108" s="211"/>
      <c r="W108" s="211"/>
      <c r="X108" s="211"/>
      <c r="Y108" s="211"/>
      <c r="Z108" s="211"/>
    </row>
    <row r="109" ht="11.25" customHeight="1">
      <c r="A109" s="135" t="s">
        <v>2340</v>
      </c>
      <c r="B109" s="97" t="s">
        <v>148</v>
      </c>
      <c r="C109" s="97">
        <v>10.0</v>
      </c>
      <c r="D109" s="231" t="s">
        <v>7555</v>
      </c>
      <c r="E109" s="166">
        <v>280.0</v>
      </c>
      <c r="F109" s="252" t="s">
        <v>2340</v>
      </c>
      <c r="G109" s="104"/>
      <c r="H109" s="104"/>
      <c r="I109" s="104"/>
      <c r="J109" s="104"/>
      <c r="K109" s="104"/>
      <c r="L109" s="104"/>
      <c r="M109" s="104"/>
      <c r="N109" s="104"/>
      <c r="O109" s="104"/>
      <c r="P109" s="104"/>
      <c r="Q109" s="104"/>
      <c r="R109" s="104"/>
      <c r="S109" s="104"/>
      <c r="T109" s="104"/>
      <c r="U109" s="104"/>
      <c r="V109" s="104"/>
      <c r="W109" s="104"/>
      <c r="X109" s="104"/>
      <c r="Y109" s="104"/>
      <c r="Z109" s="104"/>
    </row>
    <row r="110" ht="11.25" customHeight="1">
      <c r="A110" s="135" t="s">
        <v>830</v>
      </c>
      <c r="B110" s="97" t="s">
        <v>148</v>
      </c>
      <c r="C110" s="97">
        <v>12.0</v>
      </c>
      <c r="D110" s="231">
        <v>336.0</v>
      </c>
      <c r="E110" s="166">
        <v>336.0</v>
      </c>
      <c r="F110" s="135" t="s">
        <v>835</v>
      </c>
      <c r="G110" s="104"/>
      <c r="H110" s="104"/>
      <c r="I110" s="104"/>
      <c r="J110" s="104"/>
      <c r="K110" s="104"/>
      <c r="L110" s="104"/>
      <c r="M110" s="104"/>
      <c r="N110" s="104"/>
      <c r="O110" s="104"/>
      <c r="P110" s="104"/>
      <c r="Q110" s="104"/>
      <c r="R110" s="104"/>
      <c r="S110" s="104"/>
      <c r="T110" s="104"/>
      <c r="U110" s="104"/>
      <c r="V110" s="104"/>
      <c r="W110" s="104"/>
      <c r="X110" s="104"/>
      <c r="Y110" s="104"/>
      <c r="Z110" s="104"/>
    </row>
    <row r="111" ht="11.25" customHeight="1">
      <c r="A111" s="135" t="s">
        <v>626</v>
      </c>
      <c r="B111" s="97" t="s">
        <v>148</v>
      </c>
      <c r="C111" s="97">
        <v>8.0</v>
      </c>
      <c r="D111" s="231">
        <v>224.0</v>
      </c>
      <c r="E111" s="166">
        <v>224.0</v>
      </c>
      <c r="F111" s="135" t="s">
        <v>626</v>
      </c>
      <c r="G111" s="104"/>
      <c r="H111" s="104"/>
      <c r="I111" s="104"/>
      <c r="J111" s="104"/>
      <c r="K111" s="104"/>
      <c r="L111" s="104"/>
      <c r="M111" s="104"/>
      <c r="N111" s="104"/>
      <c r="O111" s="104"/>
      <c r="P111" s="104"/>
      <c r="Q111" s="104"/>
      <c r="R111" s="104"/>
      <c r="S111" s="104"/>
      <c r="T111" s="104"/>
      <c r="U111" s="104"/>
      <c r="V111" s="104"/>
      <c r="W111" s="104"/>
      <c r="X111" s="104"/>
      <c r="Y111" s="104"/>
      <c r="Z111" s="104"/>
    </row>
    <row r="112" ht="11.25" customHeight="1">
      <c r="A112" s="135" t="s">
        <v>3502</v>
      </c>
      <c r="B112" s="97" t="s">
        <v>148</v>
      </c>
      <c r="C112" s="97">
        <v>10.0</v>
      </c>
      <c r="D112" s="231" t="s">
        <v>7563</v>
      </c>
      <c r="E112" s="231">
        <v>280.0</v>
      </c>
      <c r="F112" s="135" t="s">
        <v>630</v>
      </c>
      <c r="G112" s="104"/>
      <c r="H112" s="104"/>
      <c r="I112" s="104"/>
      <c r="J112" s="104"/>
      <c r="K112" s="104"/>
      <c r="L112" s="104"/>
      <c r="M112" s="104"/>
      <c r="N112" s="104"/>
      <c r="O112" s="104"/>
      <c r="P112" s="104"/>
      <c r="Q112" s="104"/>
      <c r="R112" s="104"/>
      <c r="S112" s="104"/>
      <c r="T112" s="104"/>
      <c r="U112" s="104"/>
      <c r="V112" s="104"/>
      <c r="W112" s="104"/>
      <c r="X112" s="104"/>
      <c r="Y112" s="104"/>
      <c r="Z112" s="104"/>
    </row>
    <row r="113" ht="11.25" customHeight="1">
      <c r="A113" s="135" t="s">
        <v>7177</v>
      </c>
      <c r="B113" s="97" t="s">
        <v>148</v>
      </c>
      <c r="C113" s="97">
        <v>12.5</v>
      </c>
      <c r="D113" s="231" t="s">
        <v>7564</v>
      </c>
      <c r="E113" s="166">
        <v>350.0</v>
      </c>
      <c r="F113" s="475" t="s">
        <v>640</v>
      </c>
      <c r="G113" s="104"/>
      <c r="H113" s="104"/>
      <c r="I113" s="104"/>
      <c r="J113" s="104"/>
      <c r="K113" s="104"/>
      <c r="L113" s="104"/>
      <c r="M113" s="104"/>
      <c r="N113" s="104"/>
      <c r="O113" s="104"/>
      <c r="P113" s="104"/>
      <c r="Q113" s="104"/>
      <c r="R113" s="104"/>
      <c r="S113" s="104"/>
      <c r="T113" s="104"/>
      <c r="U113" s="104"/>
      <c r="V113" s="104"/>
      <c r="W113" s="104"/>
      <c r="X113" s="104"/>
      <c r="Y113" s="104"/>
      <c r="Z113" s="104"/>
    </row>
    <row r="114" ht="11.25" customHeight="1">
      <c r="A114" s="135" t="s">
        <v>844</v>
      </c>
      <c r="B114" s="97" t="s">
        <v>148</v>
      </c>
      <c r="C114" s="97">
        <v>9.0</v>
      </c>
      <c r="D114" s="231">
        <f>C114*28</f>
        <v>252</v>
      </c>
      <c r="E114" s="166">
        <v>252.0</v>
      </c>
      <c r="F114" s="475" t="s">
        <v>649</v>
      </c>
      <c r="G114" s="104"/>
      <c r="H114" s="104"/>
      <c r="I114" s="104"/>
      <c r="J114" s="104"/>
      <c r="K114" s="104"/>
      <c r="L114" s="104"/>
      <c r="M114" s="104"/>
      <c r="N114" s="104"/>
      <c r="O114" s="104"/>
      <c r="P114" s="104"/>
      <c r="Q114" s="104"/>
      <c r="R114" s="104"/>
      <c r="S114" s="104"/>
      <c r="T114" s="104"/>
      <c r="U114" s="104"/>
      <c r="V114" s="104"/>
      <c r="W114" s="104"/>
      <c r="X114" s="104"/>
      <c r="Y114" s="104"/>
      <c r="Z114" s="104"/>
    </row>
    <row r="115" ht="11.25" customHeight="1">
      <c r="A115" s="135" t="s">
        <v>658</v>
      </c>
      <c r="B115" s="97" t="s">
        <v>148</v>
      </c>
      <c r="C115" s="97">
        <v>8.0</v>
      </c>
      <c r="D115" s="231">
        <f>8*28</f>
        <v>224</v>
      </c>
      <c r="E115" s="166">
        <f t="shared" ref="E115:E116" si="1">D115</f>
        <v>224</v>
      </c>
      <c r="F115" s="252" t="s">
        <v>658</v>
      </c>
      <c r="G115" s="104"/>
      <c r="H115" s="104"/>
      <c r="I115" s="104"/>
      <c r="J115" s="104"/>
      <c r="K115" s="104"/>
      <c r="L115" s="104"/>
      <c r="M115" s="104"/>
      <c r="N115" s="104"/>
      <c r="O115" s="104"/>
      <c r="P115" s="104"/>
      <c r="Q115" s="104"/>
      <c r="R115" s="104"/>
      <c r="S115" s="104"/>
      <c r="T115" s="104"/>
      <c r="U115" s="104"/>
      <c r="V115" s="104"/>
      <c r="W115" s="104"/>
      <c r="X115" s="104"/>
      <c r="Y115" s="104"/>
      <c r="Z115" s="104"/>
    </row>
    <row r="116" ht="11.25" customHeight="1">
      <c r="A116" s="135" t="s">
        <v>189</v>
      </c>
      <c r="B116" s="97" t="s">
        <v>148</v>
      </c>
      <c r="C116" s="97">
        <v>8.0</v>
      </c>
      <c r="D116" s="231">
        <f>C116*28</f>
        <v>224</v>
      </c>
      <c r="E116" s="166">
        <f t="shared" si="1"/>
        <v>224</v>
      </c>
      <c r="F116" s="475" t="s">
        <v>667</v>
      </c>
      <c r="G116" s="104"/>
      <c r="H116" s="104"/>
      <c r="I116" s="104"/>
      <c r="J116" s="104"/>
      <c r="K116" s="104"/>
      <c r="L116" s="104"/>
      <c r="M116" s="104"/>
      <c r="N116" s="104"/>
      <c r="O116" s="104"/>
      <c r="P116" s="104"/>
      <c r="Q116" s="104"/>
      <c r="R116" s="104"/>
      <c r="S116" s="104"/>
      <c r="T116" s="104"/>
      <c r="U116" s="104"/>
      <c r="V116" s="104"/>
      <c r="W116" s="104"/>
      <c r="X116" s="104"/>
      <c r="Y116" s="104"/>
      <c r="Z116" s="104"/>
    </row>
    <row r="117" ht="11.25" customHeight="1">
      <c r="A117" s="135"/>
      <c r="B117" s="97"/>
      <c r="C117" s="97"/>
      <c r="D117" s="98"/>
      <c r="E117" s="499"/>
      <c r="F117" s="104"/>
      <c r="G117" s="104"/>
      <c r="H117" s="105"/>
      <c r="I117" s="105"/>
      <c r="J117" s="105"/>
      <c r="K117" s="105"/>
      <c r="L117" s="105"/>
      <c r="M117" s="105"/>
      <c r="N117" s="105"/>
      <c r="O117" s="105"/>
      <c r="P117" s="105"/>
      <c r="Q117" s="105"/>
      <c r="R117" s="105"/>
      <c r="S117" s="105"/>
      <c r="T117" s="105"/>
      <c r="U117" s="105"/>
      <c r="V117" s="105"/>
      <c r="W117" s="105"/>
      <c r="X117" s="105"/>
      <c r="Y117" s="105"/>
      <c r="Z117" s="105"/>
    </row>
    <row r="118" ht="11.25" customHeight="1">
      <c r="A118" s="80"/>
      <c r="B118" s="111"/>
      <c r="C118" s="111"/>
      <c r="D118" s="758"/>
      <c r="E118" s="758">
        <f>SUM(E9:E117)</f>
        <v>33480.94</v>
      </c>
      <c r="F118" s="104"/>
      <c r="G118" s="104"/>
      <c r="H118" s="105"/>
      <c r="I118" s="105"/>
      <c r="J118" s="105"/>
      <c r="K118" s="105"/>
      <c r="L118" s="105"/>
      <c r="M118" s="105"/>
      <c r="N118" s="105"/>
      <c r="O118" s="105"/>
      <c r="P118" s="105"/>
      <c r="Q118" s="105"/>
      <c r="R118" s="105"/>
      <c r="S118" s="105"/>
      <c r="T118" s="105"/>
      <c r="U118" s="105"/>
      <c r="V118" s="105"/>
      <c r="W118" s="105"/>
      <c r="X118" s="105"/>
      <c r="Y118" s="105"/>
      <c r="Z118" s="105"/>
    </row>
    <row r="119" ht="11.25" customHeight="1">
      <c r="A119" s="68"/>
      <c r="B119" s="68"/>
      <c r="C119" s="69"/>
      <c r="D119" s="69"/>
      <c r="E119" s="69"/>
      <c r="F119" s="104"/>
      <c r="G119" s="104"/>
      <c r="H119" s="1"/>
      <c r="I119" s="105"/>
      <c r="J119" s="105"/>
      <c r="K119" s="105"/>
      <c r="L119" s="105"/>
      <c r="M119" s="105"/>
      <c r="N119" s="105"/>
      <c r="O119" s="105"/>
      <c r="P119" s="105"/>
      <c r="Q119" s="105"/>
      <c r="R119" s="105"/>
      <c r="S119" s="105"/>
      <c r="T119" s="105"/>
      <c r="U119" s="105"/>
      <c r="V119" s="105"/>
      <c r="W119" s="105"/>
      <c r="X119" s="105"/>
      <c r="Y119" s="105"/>
      <c r="Z119" s="105"/>
    </row>
    <row r="120" ht="11.25" customHeight="1">
      <c r="A120" s="228" t="s">
        <v>675</v>
      </c>
      <c r="B120" s="229"/>
      <c r="C120" s="229"/>
      <c r="D120" s="229"/>
      <c r="E120" s="229"/>
      <c r="F120" s="104"/>
      <c r="G120" s="104"/>
      <c r="H120" s="104"/>
      <c r="I120" s="68"/>
      <c r="J120" s="68"/>
      <c r="K120" s="68"/>
      <c r="L120" s="68"/>
      <c r="M120" s="68"/>
      <c r="N120" s="68"/>
      <c r="O120" s="68"/>
      <c r="P120" s="68"/>
      <c r="Q120" s="68"/>
      <c r="R120" s="68"/>
      <c r="S120" s="68"/>
      <c r="T120" s="68"/>
      <c r="U120" s="68"/>
      <c r="V120" s="68"/>
      <c r="W120" s="68"/>
      <c r="X120" s="68"/>
      <c r="Y120" s="68"/>
      <c r="Z120" s="105"/>
    </row>
    <row r="121" ht="15.75" customHeight="1">
      <c r="A121" s="68"/>
      <c r="B121" s="68"/>
      <c r="C121" s="69"/>
      <c r="D121" s="69"/>
      <c r="E121" s="1"/>
      <c r="F121" s="104"/>
      <c r="G121" s="104"/>
      <c r="H121" s="1"/>
    </row>
    <row r="122" ht="15.75" customHeight="1">
      <c r="A122" s="68"/>
      <c r="B122" s="68"/>
      <c r="C122" s="69"/>
      <c r="D122" s="69"/>
      <c r="E122" s="69"/>
      <c r="F122" s="1"/>
      <c r="G122" s="1"/>
      <c r="H122" s="1"/>
    </row>
    <row r="123" ht="15.75" customHeight="1">
      <c r="A123" s="68"/>
      <c r="B123" s="68"/>
      <c r="C123" s="69"/>
      <c r="D123" s="69"/>
      <c r="E123" s="1"/>
      <c r="F123" s="1"/>
      <c r="G123" s="1"/>
      <c r="H123" s="1"/>
    </row>
    <row r="124" ht="15.75" customHeight="1">
      <c r="A124" s="68"/>
      <c r="B124" s="68"/>
      <c r="C124" s="69"/>
      <c r="D124" s="69"/>
      <c r="E124" s="69"/>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c r="A253" s="68"/>
      <c r="B253" s="68"/>
      <c r="C253" s="69"/>
      <c r="D253" s="69"/>
      <c r="E253" s="69"/>
      <c r="F253" s="1"/>
      <c r="G253" s="1"/>
      <c r="H253" s="1"/>
    </row>
    <row r="254" ht="15.75" customHeight="1">
      <c r="A254" s="68"/>
      <c r="B254" s="68"/>
      <c r="C254" s="69"/>
      <c r="D254" s="69"/>
      <c r="E254" s="69"/>
      <c r="F254" s="1"/>
      <c r="G254" s="1"/>
      <c r="H254" s="1"/>
    </row>
    <row r="255" ht="15.75" customHeight="1">
      <c r="A255" s="68"/>
      <c r="B255" s="68"/>
      <c r="C255" s="69"/>
      <c r="D255" s="69"/>
      <c r="E255" s="69"/>
      <c r="F255" s="1"/>
      <c r="G255" s="1"/>
      <c r="H255" s="1"/>
    </row>
    <row r="256" ht="15.75" customHeight="1">
      <c r="A256" s="68"/>
      <c r="B256" s="68"/>
      <c r="C256" s="69"/>
      <c r="D256" s="69"/>
      <c r="E256" s="69"/>
      <c r="F256" s="1"/>
      <c r="G256" s="1"/>
      <c r="H256" s="1"/>
    </row>
    <row r="257" ht="15.75" customHeight="1">
      <c r="A257" s="68"/>
      <c r="B257" s="68"/>
      <c r="C257" s="69"/>
      <c r="D257" s="69"/>
      <c r="E257" s="69"/>
      <c r="F257" s="1"/>
      <c r="G257" s="1"/>
      <c r="H257" s="1"/>
    </row>
    <row r="258" ht="15.75" customHeight="1">
      <c r="A258" s="68"/>
      <c r="B258" s="68"/>
      <c r="C258" s="69"/>
      <c r="D258" s="69"/>
      <c r="E258" s="69"/>
      <c r="F258" s="1"/>
      <c r="G258" s="1"/>
      <c r="H258" s="1"/>
    </row>
    <row r="259" ht="15.75" customHeight="1">
      <c r="A259" s="68"/>
      <c r="B259" s="68"/>
      <c r="C259" s="69"/>
      <c r="D259" s="69"/>
      <c r="E259" s="69"/>
      <c r="F259" s="1"/>
      <c r="G259" s="1"/>
      <c r="H259" s="1"/>
    </row>
    <row r="260" ht="15.75" customHeight="1">
      <c r="A260" s="68"/>
      <c r="B260" s="68"/>
      <c r="C260" s="69"/>
      <c r="D260" s="69"/>
      <c r="E260" s="69"/>
      <c r="F260" s="1"/>
      <c r="G260" s="1"/>
      <c r="H260" s="1"/>
    </row>
    <row r="261" ht="15.75" customHeight="1">
      <c r="A261" s="68"/>
      <c r="B261" s="68"/>
      <c r="C261" s="69"/>
      <c r="D261" s="69"/>
      <c r="E261" s="69"/>
      <c r="F261" s="1"/>
      <c r="G261" s="1"/>
      <c r="H261" s="1"/>
    </row>
    <row r="262" ht="15.75" customHeight="1">
      <c r="A262" s="68"/>
      <c r="B262" s="68"/>
      <c r="C262" s="69"/>
      <c r="D262" s="69"/>
      <c r="E262" s="69"/>
      <c r="F262" s="1"/>
      <c r="G262" s="1"/>
      <c r="H262" s="1"/>
    </row>
    <row r="263" ht="15.75" customHeight="1">
      <c r="A263" s="68"/>
      <c r="B263" s="68"/>
      <c r="C263" s="69"/>
      <c r="D263" s="69"/>
      <c r="E263" s="69"/>
      <c r="F263" s="1"/>
      <c r="G263" s="1"/>
      <c r="H263" s="1"/>
    </row>
    <row r="264" ht="15.75" customHeight="1">
      <c r="A264" s="68"/>
      <c r="B264" s="68"/>
      <c r="C264" s="69"/>
      <c r="D264" s="69"/>
      <c r="E264" s="69"/>
      <c r="F264" s="1"/>
      <c r="G264" s="1"/>
      <c r="H264" s="1"/>
    </row>
    <row r="265" ht="15.75" customHeight="1">
      <c r="A265" s="68"/>
      <c r="B265" s="68"/>
      <c r="C265" s="69"/>
      <c r="D265" s="69"/>
      <c r="E265" s="69"/>
      <c r="F265" s="1"/>
      <c r="G265" s="1"/>
      <c r="H265" s="1"/>
    </row>
    <row r="266" ht="15.75" customHeight="1">
      <c r="A266" s="68"/>
      <c r="B266" s="68"/>
      <c r="C266" s="69"/>
      <c r="D266" s="69"/>
      <c r="E266" s="69"/>
      <c r="F266" s="1"/>
      <c r="G266" s="1"/>
      <c r="H266" s="1"/>
    </row>
    <row r="267" ht="15.75" customHeight="1">
      <c r="A267" s="68"/>
      <c r="B267" s="68"/>
      <c r="C267" s="69"/>
      <c r="D267" s="69"/>
      <c r="E267" s="69"/>
      <c r="F267" s="1"/>
      <c r="G267" s="1"/>
      <c r="H267" s="1"/>
    </row>
    <row r="268" ht="15.75" customHeight="1">
      <c r="A268" s="68"/>
      <c r="B268" s="68"/>
      <c r="C268" s="69"/>
      <c r="D268" s="69"/>
      <c r="E268" s="69"/>
      <c r="F268" s="1"/>
      <c r="G268" s="1"/>
      <c r="H268" s="1"/>
    </row>
    <row r="269" ht="15.75" customHeight="1">
      <c r="A269" s="68"/>
      <c r="B269" s="68"/>
      <c r="C269" s="69"/>
      <c r="D269" s="69"/>
      <c r="E269" s="69"/>
      <c r="F269" s="1"/>
      <c r="G269" s="1"/>
      <c r="H269" s="1"/>
    </row>
    <row r="270" ht="15.75" customHeight="1">
      <c r="A270" s="68"/>
      <c r="B270" s="68"/>
      <c r="C270" s="69"/>
      <c r="D270" s="69"/>
      <c r="E270" s="69"/>
      <c r="F270" s="1"/>
      <c r="G270" s="1"/>
      <c r="H270" s="1"/>
    </row>
    <row r="271" ht="15.75" customHeight="1">
      <c r="A271" s="68"/>
      <c r="B271" s="68"/>
      <c r="C271" s="69"/>
      <c r="D271" s="69"/>
      <c r="E271" s="69"/>
      <c r="F271" s="1"/>
      <c r="G271" s="1"/>
      <c r="H271" s="1"/>
    </row>
    <row r="272" ht="15.75" customHeight="1">
      <c r="A272" s="68"/>
      <c r="B272" s="68"/>
      <c r="C272" s="69"/>
      <c r="D272" s="69"/>
      <c r="E272" s="69"/>
      <c r="F272" s="1"/>
      <c r="G272" s="1"/>
      <c r="H272" s="1"/>
    </row>
    <row r="273" ht="15.75" customHeight="1">
      <c r="A273" s="68"/>
      <c r="B273" s="68"/>
      <c r="C273" s="69"/>
      <c r="D273" s="69"/>
      <c r="E273" s="69"/>
      <c r="F273" s="1"/>
      <c r="G273" s="1"/>
      <c r="H273" s="1"/>
    </row>
    <row r="274" ht="15.75" customHeight="1">
      <c r="A274" s="68"/>
      <c r="B274" s="68"/>
      <c r="C274" s="69"/>
      <c r="D274" s="69"/>
      <c r="E274" s="69"/>
      <c r="F274" s="1"/>
      <c r="G274" s="1"/>
      <c r="H274" s="1"/>
    </row>
    <row r="275" ht="15.75" customHeight="1">
      <c r="A275" s="68"/>
      <c r="B275" s="68"/>
      <c r="C275" s="69"/>
      <c r="D275" s="69"/>
      <c r="E275" s="69"/>
      <c r="F275" s="1"/>
      <c r="G275" s="1"/>
      <c r="H275" s="1"/>
    </row>
    <row r="276" ht="15.75" customHeight="1">
      <c r="A276" s="68"/>
      <c r="B276" s="68"/>
      <c r="C276" s="69"/>
      <c r="D276" s="69"/>
      <c r="E276" s="69"/>
      <c r="F276" s="1"/>
      <c r="G276" s="1"/>
      <c r="H276" s="1"/>
    </row>
    <row r="277" ht="15.75" customHeight="1">
      <c r="A277" s="68"/>
      <c r="B277" s="68"/>
      <c r="C277" s="69"/>
      <c r="D277" s="69"/>
      <c r="E277" s="69"/>
      <c r="F277" s="1"/>
      <c r="G277" s="1"/>
      <c r="H277" s="1"/>
    </row>
    <row r="278" ht="15.75" customHeight="1">
      <c r="A278" s="68"/>
      <c r="B278" s="68"/>
      <c r="C278" s="69"/>
      <c r="D278" s="69"/>
      <c r="E278" s="69"/>
      <c r="F278" s="1"/>
      <c r="G278" s="1"/>
      <c r="H278" s="1"/>
    </row>
    <row r="279" ht="15.75" customHeight="1">
      <c r="A279" s="68"/>
      <c r="B279" s="68"/>
      <c r="C279" s="69"/>
      <c r="D279" s="69"/>
      <c r="E279" s="69"/>
      <c r="F279" s="1"/>
      <c r="G279" s="1"/>
      <c r="H279" s="1"/>
    </row>
    <row r="280" ht="15.75" customHeight="1">
      <c r="A280" s="68"/>
      <c r="B280" s="68"/>
      <c r="C280" s="69"/>
      <c r="D280" s="69"/>
      <c r="E280" s="69"/>
      <c r="F280" s="1"/>
      <c r="G280" s="1"/>
      <c r="H280" s="1"/>
    </row>
    <row r="281" ht="15.75" customHeight="1">
      <c r="A281" s="68"/>
      <c r="B281" s="68"/>
      <c r="C281" s="69"/>
      <c r="D281" s="69"/>
      <c r="E281" s="69"/>
      <c r="F281" s="1"/>
      <c r="G281" s="1"/>
      <c r="H281" s="1"/>
    </row>
    <row r="282" ht="15.75" customHeight="1">
      <c r="A282" s="68"/>
      <c r="B282" s="68"/>
      <c r="C282" s="69"/>
      <c r="D282" s="69"/>
      <c r="E282" s="69"/>
      <c r="F282" s="1"/>
      <c r="G282" s="1"/>
      <c r="H282" s="1"/>
    </row>
    <row r="283" ht="15.75" customHeight="1">
      <c r="A283" s="68"/>
      <c r="B283" s="68"/>
      <c r="C283" s="69"/>
      <c r="D283" s="69"/>
      <c r="E283" s="69"/>
      <c r="F283" s="1"/>
      <c r="G283" s="1"/>
      <c r="H283" s="1"/>
    </row>
    <row r="284" ht="15.75" customHeight="1">
      <c r="A284" s="68"/>
      <c r="B284" s="68"/>
      <c r="C284" s="69"/>
      <c r="D284" s="69"/>
      <c r="E284" s="69"/>
      <c r="F284" s="1"/>
      <c r="G284" s="1"/>
      <c r="H284" s="1"/>
    </row>
    <row r="285" ht="15.75" customHeight="1">
      <c r="A285" s="68"/>
      <c r="B285" s="68"/>
      <c r="C285" s="69"/>
      <c r="D285" s="69"/>
      <c r="E285" s="69"/>
      <c r="F285" s="1"/>
      <c r="G285" s="1"/>
      <c r="H285" s="1"/>
    </row>
    <row r="286" ht="15.75" customHeight="1">
      <c r="A286" s="68"/>
      <c r="B286" s="68"/>
      <c r="C286" s="69"/>
      <c r="D286" s="69"/>
      <c r="E286" s="69"/>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c r="A315" s="68"/>
      <c r="B315" s="68"/>
      <c r="C315" s="69"/>
      <c r="D315" s="69"/>
      <c r="E315" s="69"/>
      <c r="F315" s="1"/>
      <c r="G315" s="1"/>
      <c r="H315" s="1"/>
    </row>
    <row r="316" ht="15.75" customHeight="1">
      <c r="A316" s="68"/>
      <c r="B316" s="68"/>
      <c r="C316" s="69"/>
      <c r="D316" s="69"/>
      <c r="E316" s="69"/>
      <c r="F316" s="1"/>
      <c r="G316" s="1"/>
      <c r="H316" s="1"/>
    </row>
    <row r="317" ht="15.75" customHeight="1">
      <c r="A317" s="68"/>
      <c r="B317" s="68"/>
      <c r="C317" s="69"/>
      <c r="D317" s="69"/>
      <c r="E317" s="69"/>
      <c r="F317" s="1"/>
      <c r="G317" s="1"/>
      <c r="H317" s="1"/>
    </row>
    <row r="318" ht="15.75" customHeight="1">
      <c r="A318" s="68"/>
      <c r="B318" s="68"/>
      <c r="C318" s="69"/>
      <c r="D318" s="69"/>
      <c r="E318" s="69"/>
      <c r="F318" s="1"/>
      <c r="G318" s="1"/>
      <c r="H318" s="1"/>
    </row>
    <row r="319" ht="15.75" customHeight="1">
      <c r="A319" s="68"/>
      <c r="B319" s="68"/>
      <c r="C319" s="69"/>
      <c r="D319" s="69"/>
      <c r="E319" s="69"/>
      <c r="F319" s="1"/>
      <c r="G319" s="1"/>
      <c r="H319" s="1"/>
    </row>
    <row r="320" ht="15.75" customHeight="1">
      <c r="A320" s="68"/>
      <c r="B320" s="68"/>
      <c r="C320" s="69"/>
      <c r="D320" s="69"/>
      <c r="E320" s="69"/>
      <c r="F320" s="1"/>
      <c r="G320" s="1"/>
      <c r="H320" s="1"/>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0:E12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86"/>
    <col customWidth="1" min="7" max="8" width="13.71"/>
    <col customWidth="1" min="9" max="25" width="8.0"/>
  </cols>
  <sheetData>
    <row r="1">
      <c r="A1" s="68"/>
      <c r="B1" s="68"/>
      <c r="C1" s="69"/>
      <c r="D1" s="69"/>
      <c r="E1" s="69"/>
      <c r="F1" s="1"/>
      <c r="G1" s="1"/>
      <c r="H1" s="1"/>
    </row>
    <row r="2" ht="15.75" customHeight="1">
      <c r="A2" s="230" t="s">
        <v>7565</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4.25" customHeight="1">
      <c r="A4" s="241" t="s">
        <v>7566</v>
      </c>
      <c r="B4" s="71"/>
      <c r="C4" s="71"/>
      <c r="D4" s="71"/>
      <c r="E4" s="72"/>
      <c r="F4" s="784"/>
      <c r="G4" s="784"/>
      <c r="H4" s="784"/>
      <c r="I4" s="74"/>
      <c r="J4" s="74"/>
      <c r="K4" s="74"/>
      <c r="L4" s="74"/>
      <c r="M4" s="74"/>
      <c r="N4" s="74"/>
      <c r="O4" s="74"/>
      <c r="P4" s="74"/>
      <c r="Q4" s="74"/>
      <c r="R4" s="74"/>
      <c r="S4" s="74"/>
      <c r="T4" s="74"/>
      <c r="U4" s="74"/>
      <c r="V4" s="74"/>
      <c r="W4" s="74"/>
      <c r="X4" s="74"/>
      <c r="Y4" s="74"/>
    </row>
    <row r="5" ht="16.5" customHeight="1">
      <c r="A5" s="424" t="s">
        <v>7513</v>
      </c>
      <c r="B5" s="71"/>
      <c r="C5" s="71"/>
      <c r="D5" s="71"/>
      <c r="E5" s="72"/>
      <c r="F5" s="784"/>
      <c r="G5" s="784"/>
      <c r="H5" s="784"/>
      <c r="I5" s="74"/>
      <c r="J5" s="74"/>
      <c r="K5" s="74"/>
      <c r="L5" s="74"/>
      <c r="M5" s="74"/>
      <c r="N5" s="74"/>
      <c r="O5" s="74"/>
      <c r="P5" s="74"/>
      <c r="Q5" s="74"/>
      <c r="R5" s="74"/>
      <c r="S5" s="74"/>
      <c r="T5" s="74"/>
      <c r="U5" s="74"/>
      <c r="V5" s="74"/>
      <c r="W5" s="74"/>
      <c r="X5" s="74"/>
      <c r="Y5" s="74"/>
    </row>
    <row r="6" ht="27.0" customHeight="1">
      <c r="A6" s="791" t="s">
        <v>7567</v>
      </c>
      <c r="B6" s="71"/>
      <c r="C6" s="71"/>
      <c r="D6" s="71"/>
      <c r="E6" s="72"/>
      <c r="F6" s="784"/>
      <c r="G6" s="784"/>
      <c r="H6" s="784"/>
      <c r="I6" s="74"/>
      <c r="J6" s="74"/>
      <c r="K6" s="74"/>
      <c r="L6" s="74"/>
      <c r="M6" s="74"/>
      <c r="N6" s="74"/>
      <c r="O6" s="74"/>
      <c r="P6" s="74"/>
      <c r="Q6" s="74"/>
      <c r="R6" s="74"/>
      <c r="S6" s="74"/>
      <c r="T6" s="74"/>
      <c r="U6" s="74"/>
      <c r="V6" s="74"/>
      <c r="W6" s="74"/>
      <c r="X6" s="74"/>
      <c r="Y6" s="74"/>
    </row>
    <row r="7">
      <c r="A7" s="79"/>
      <c r="B7" s="79"/>
      <c r="C7" s="80"/>
      <c r="D7" s="80"/>
      <c r="E7" s="80"/>
      <c r="F7" s="79"/>
      <c r="G7" s="79"/>
      <c r="H7" s="79"/>
      <c r="I7" s="74"/>
      <c r="J7" s="74"/>
      <c r="K7" s="74"/>
      <c r="L7" s="74"/>
      <c r="M7" s="74"/>
      <c r="N7" s="74"/>
      <c r="O7" s="74"/>
      <c r="P7" s="74"/>
      <c r="Q7" s="74"/>
      <c r="R7" s="74"/>
      <c r="S7" s="74"/>
      <c r="T7" s="74"/>
      <c r="U7" s="74"/>
      <c r="V7" s="74"/>
      <c r="W7" s="74"/>
      <c r="X7" s="74"/>
      <c r="Y7" s="74"/>
    </row>
    <row r="8" ht="61.5" customHeight="1">
      <c r="A8" s="290" t="s">
        <v>2830</v>
      </c>
      <c r="B8" s="83" t="s">
        <v>8</v>
      </c>
      <c r="C8" s="290" t="s">
        <v>7515</v>
      </c>
      <c r="D8" s="244" t="s">
        <v>222</v>
      </c>
      <c r="E8" s="244" t="s">
        <v>226</v>
      </c>
      <c r="F8" s="86" t="s">
        <v>227</v>
      </c>
      <c r="I8" s="74"/>
      <c r="J8" s="74"/>
      <c r="K8" s="74"/>
      <c r="L8" s="74"/>
      <c r="M8" s="74"/>
      <c r="N8" s="74"/>
      <c r="O8" s="74"/>
      <c r="P8" s="74"/>
      <c r="Q8" s="74"/>
      <c r="R8" s="74"/>
      <c r="S8" s="74"/>
      <c r="T8" s="74"/>
      <c r="U8" s="74"/>
      <c r="V8" s="74"/>
      <c r="W8" s="74"/>
      <c r="X8" s="74"/>
      <c r="Y8" s="74"/>
    </row>
    <row r="9" ht="11.25" customHeight="1">
      <c r="A9" s="135" t="s">
        <v>51</v>
      </c>
      <c r="B9" s="97" t="s">
        <v>52</v>
      </c>
      <c r="C9" s="97">
        <v>12.0</v>
      </c>
      <c r="D9" s="231">
        <v>672.0</v>
      </c>
      <c r="E9" s="166">
        <v>672.0</v>
      </c>
      <c r="F9" s="475" t="s">
        <v>51</v>
      </c>
      <c r="G9" s="105"/>
      <c r="H9" s="105"/>
      <c r="I9" s="105"/>
      <c r="J9" s="105"/>
      <c r="K9" s="105"/>
      <c r="L9" s="105"/>
      <c r="M9" s="105"/>
      <c r="N9" s="105"/>
      <c r="O9" s="105"/>
      <c r="P9" s="105"/>
      <c r="Q9" s="105"/>
      <c r="R9" s="105"/>
      <c r="S9" s="105"/>
      <c r="T9" s="105"/>
      <c r="U9" s="105"/>
      <c r="V9" s="105"/>
      <c r="W9" s="105"/>
      <c r="X9" s="105"/>
      <c r="Y9" s="105"/>
      <c r="Z9" s="105"/>
    </row>
    <row r="10" ht="11.25" customHeight="1">
      <c r="A10" s="135" t="s">
        <v>54</v>
      </c>
      <c r="B10" s="97" t="s">
        <v>52</v>
      </c>
      <c r="C10" s="97">
        <v>16.0</v>
      </c>
      <c r="D10" s="231">
        <f>16*2*28</f>
        <v>896</v>
      </c>
      <c r="E10" s="166">
        <v>896.0</v>
      </c>
      <c r="F10" s="475" t="s">
        <v>54</v>
      </c>
      <c r="G10" s="105"/>
      <c r="H10" s="105"/>
      <c r="I10" s="105"/>
      <c r="J10" s="105"/>
      <c r="K10" s="105"/>
      <c r="L10" s="105"/>
      <c r="M10" s="105"/>
      <c r="N10" s="105"/>
      <c r="O10" s="105"/>
      <c r="P10" s="105"/>
      <c r="Q10" s="105"/>
      <c r="R10" s="105"/>
      <c r="S10" s="105"/>
      <c r="T10" s="105"/>
      <c r="U10" s="105"/>
      <c r="V10" s="105"/>
      <c r="W10" s="105"/>
      <c r="X10" s="105"/>
      <c r="Y10" s="105"/>
      <c r="Z10" s="105"/>
    </row>
    <row r="11" ht="11.25" customHeight="1">
      <c r="A11" s="295" t="s">
        <v>7516</v>
      </c>
      <c r="B11" s="145" t="s">
        <v>52</v>
      </c>
      <c r="C11" s="145">
        <v>12.0</v>
      </c>
      <c r="D11" s="786" t="s">
        <v>7568</v>
      </c>
      <c r="E11" s="787">
        <v>672.0</v>
      </c>
      <c r="F11" s="475" t="s">
        <v>56</v>
      </c>
      <c r="G11" s="105"/>
      <c r="H11" s="105"/>
      <c r="I11" s="105"/>
      <c r="J11" s="105"/>
      <c r="K11" s="105"/>
      <c r="L11" s="105"/>
      <c r="M11" s="105"/>
      <c r="N11" s="105"/>
      <c r="O11" s="105"/>
      <c r="P11" s="105"/>
      <c r="Q11" s="105"/>
      <c r="R11" s="105"/>
      <c r="S11" s="105"/>
      <c r="T11" s="105"/>
      <c r="U11" s="105"/>
      <c r="V11" s="105"/>
      <c r="W11" s="105"/>
      <c r="X11" s="105"/>
      <c r="Y11" s="105"/>
      <c r="Z11" s="105"/>
    </row>
    <row r="12" ht="11.25" customHeight="1">
      <c r="A12" s="135" t="s">
        <v>6096</v>
      </c>
      <c r="B12" s="97" t="s">
        <v>52</v>
      </c>
      <c r="C12" s="697">
        <v>45992.0</v>
      </c>
      <c r="D12" s="231">
        <v>686.0</v>
      </c>
      <c r="E12" s="166">
        <v>686.0</v>
      </c>
      <c r="F12" s="475" t="s">
        <v>58</v>
      </c>
      <c r="G12" s="105"/>
      <c r="H12" s="105"/>
      <c r="I12" s="105"/>
      <c r="J12" s="105"/>
      <c r="K12" s="105"/>
      <c r="L12" s="105"/>
      <c r="M12" s="105"/>
      <c r="N12" s="105"/>
      <c r="O12" s="105"/>
      <c r="P12" s="105"/>
      <c r="Q12" s="105"/>
      <c r="R12" s="105"/>
      <c r="S12" s="105"/>
      <c r="T12" s="105"/>
      <c r="U12" s="105"/>
      <c r="V12" s="105"/>
      <c r="W12" s="105"/>
      <c r="X12" s="105"/>
      <c r="Y12" s="105"/>
      <c r="Z12" s="105"/>
    </row>
    <row r="13" ht="11.25" customHeight="1">
      <c r="A13" s="135" t="s">
        <v>6103</v>
      </c>
      <c r="B13" s="97" t="s">
        <v>52</v>
      </c>
      <c r="C13" s="97">
        <v>12.0</v>
      </c>
      <c r="D13" s="231" t="s">
        <v>7568</v>
      </c>
      <c r="E13" s="166">
        <v>672.0</v>
      </c>
      <c r="F13" s="475" t="s">
        <v>244</v>
      </c>
      <c r="G13" s="105"/>
      <c r="H13" s="105"/>
      <c r="I13" s="105"/>
      <c r="J13" s="105"/>
      <c r="K13" s="105"/>
      <c r="L13" s="105"/>
      <c r="M13" s="105"/>
      <c r="N13" s="105"/>
      <c r="O13" s="105"/>
      <c r="P13" s="105"/>
      <c r="Q13" s="105"/>
      <c r="R13" s="105"/>
      <c r="S13" s="105"/>
      <c r="T13" s="105"/>
      <c r="U13" s="105"/>
      <c r="V13" s="105"/>
      <c r="W13" s="105"/>
      <c r="X13" s="105"/>
      <c r="Y13" s="105"/>
      <c r="Z13" s="105"/>
    </row>
    <row r="14" ht="11.25" customHeight="1">
      <c r="A14" s="295" t="s">
        <v>59</v>
      </c>
      <c r="B14" s="145" t="s">
        <v>52</v>
      </c>
      <c r="C14" s="145">
        <v>10.5</v>
      </c>
      <c r="D14" s="786">
        <v>588.0</v>
      </c>
      <c r="E14" s="787">
        <v>588.0</v>
      </c>
      <c r="F14" s="475" t="s">
        <v>59</v>
      </c>
      <c r="G14" s="105"/>
      <c r="H14" s="105"/>
      <c r="I14" s="105"/>
      <c r="J14" s="105"/>
      <c r="K14" s="105"/>
      <c r="L14" s="105"/>
      <c r="M14" s="105"/>
      <c r="N14" s="105"/>
      <c r="O14" s="105"/>
      <c r="P14" s="105"/>
      <c r="Q14" s="105"/>
      <c r="R14" s="105"/>
      <c r="S14" s="105"/>
      <c r="T14" s="105"/>
      <c r="U14" s="105"/>
      <c r="V14" s="105"/>
      <c r="W14" s="105"/>
      <c r="X14" s="105"/>
      <c r="Y14" s="105"/>
      <c r="Z14" s="105"/>
    </row>
    <row r="15" ht="11.25" customHeight="1">
      <c r="A15" s="295" t="s">
        <v>5393</v>
      </c>
      <c r="B15" s="145" t="s">
        <v>52</v>
      </c>
      <c r="C15" s="145">
        <v>12.25</v>
      </c>
      <c r="D15" s="786">
        <v>686.0</v>
      </c>
      <c r="E15" s="787">
        <v>686.0</v>
      </c>
      <c r="F15" s="475" t="s">
        <v>61</v>
      </c>
      <c r="G15" s="105"/>
      <c r="H15" s="105"/>
      <c r="I15" s="105"/>
      <c r="J15" s="105"/>
      <c r="K15" s="105"/>
      <c r="L15" s="105"/>
      <c r="M15" s="105"/>
      <c r="N15" s="105"/>
      <c r="O15" s="105"/>
      <c r="P15" s="105"/>
      <c r="Q15" s="105"/>
      <c r="R15" s="105"/>
      <c r="S15" s="105"/>
      <c r="T15" s="105"/>
      <c r="U15" s="105"/>
      <c r="V15" s="105"/>
      <c r="W15" s="105"/>
      <c r="X15" s="105"/>
      <c r="Y15" s="105"/>
      <c r="Z15" s="105"/>
    </row>
    <row r="16" ht="11.25" customHeight="1">
      <c r="A16" s="295" t="s">
        <v>5397</v>
      </c>
      <c r="B16" s="145" t="s">
        <v>52</v>
      </c>
      <c r="C16" s="145">
        <v>12.0</v>
      </c>
      <c r="D16" s="786" t="s">
        <v>7569</v>
      </c>
      <c r="E16" s="787">
        <v>672.0</v>
      </c>
      <c r="F16" s="475" t="s">
        <v>5397</v>
      </c>
      <c r="G16" s="105"/>
      <c r="H16" s="105"/>
      <c r="I16" s="105"/>
      <c r="J16" s="105"/>
      <c r="K16" s="105"/>
      <c r="L16" s="105"/>
      <c r="M16" s="105"/>
      <c r="N16" s="105"/>
      <c r="O16" s="105"/>
      <c r="P16" s="105"/>
      <c r="Q16" s="105"/>
      <c r="R16" s="105"/>
      <c r="S16" s="105"/>
      <c r="T16" s="105"/>
      <c r="U16" s="105"/>
      <c r="V16" s="105"/>
      <c r="W16" s="105"/>
      <c r="X16" s="105"/>
      <c r="Y16" s="105"/>
      <c r="Z16" s="105"/>
    </row>
    <row r="17" ht="11.25" customHeight="1">
      <c r="A17" s="135" t="s">
        <v>709</v>
      </c>
      <c r="B17" s="91" t="s">
        <v>52</v>
      </c>
      <c r="C17" s="97">
        <v>12.5</v>
      </c>
      <c r="D17" s="231">
        <f>12.5*2*28</f>
        <v>700</v>
      </c>
      <c r="E17" s="231">
        <f>D17</f>
        <v>700</v>
      </c>
      <c r="F17" s="475" t="s">
        <v>65</v>
      </c>
      <c r="G17" s="105"/>
      <c r="H17" s="105"/>
      <c r="I17" s="105"/>
      <c r="J17" s="105"/>
      <c r="K17" s="105"/>
      <c r="L17" s="105"/>
      <c r="M17" s="105"/>
      <c r="N17" s="105"/>
      <c r="O17" s="105"/>
      <c r="P17" s="105"/>
      <c r="Q17" s="105"/>
      <c r="R17" s="105"/>
      <c r="S17" s="105"/>
      <c r="T17" s="105"/>
      <c r="U17" s="105"/>
      <c r="V17" s="105"/>
      <c r="W17" s="105"/>
      <c r="X17" s="105"/>
      <c r="Y17" s="105"/>
      <c r="Z17" s="105"/>
    </row>
    <row r="18" ht="11.25" customHeight="1">
      <c r="A18" s="282" t="s">
        <v>6157</v>
      </c>
      <c r="B18" s="761" t="s">
        <v>52</v>
      </c>
      <c r="C18" s="761">
        <v>13.0</v>
      </c>
      <c r="D18" s="794" t="s">
        <v>7570</v>
      </c>
      <c r="E18" s="795">
        <v>728.0</v>
      </c>
      <c r="F18" s="475" t="s">
        <v>66</v>
      </c>
      <c r="G18" s="105"/>
      <c r="H18" s="105"/>
      <c r="I18" s="105"/>
      <c r="J18" s="105"/>
      <c r="K18" s="105"/>
      <c r="L18" s="105"/>
      <c r="M18" s="105"/>
      <c r="N18" s="105"/>
      <c r="O18" s="105"/>
      <c r="P18" s="105"/>
      <c r="Q18" s="105"/>
      <c r="R18" s="105"/>
      <c r="S18" s="105"/>
      <c r="T18" s="105"/>
      <c r="U18" s="105"/>
      <c r="V18" s="105"/>
      <c r="W18" s="105"/>
      <c r="X18" s="105"/>
      <c r="Y18" s="105"/>
      <c r="Z18" s="105"/>
    </row>
    <row r="19" ht="11.25" customHeight="1">
      <c r="A19" s="295" t="s">
        <v>7571</v>
      </c>
      <c r="B19" s="145" t="s">
        <v>52</v>
      </c>
      <c r="C19" s="145">
        <v>9.5</v>
      </c>
      <c r="D19" s="786">
        <v>266.0</v>
      </c>
      <c r="E19" s="787">
        <v>532.0</v>
      </c>
      <c r="F19" s="475" t="s">
        <v>67</v>
      </c>
      <c r="G19" s="105"/>
      <c r="H19" s="105"/>
      <c r="I19" s="105"/>
      <c r="J19" s="105"/>
      <c r="K19" s="105"/>
      <c r="L19" s="105"/>
      <c r="M19" s="105"/>
      <c r="N19" s="105"/>
      <c r="O19" s="105"/>
      <c r="P19" s="105"/>
      <c r="Q19" s="105"/>
      <c r="R19" s="105"/>
      <c r="S19" s="105"/>
      <c r="T19" s="105"/>
      <c r="U19" s="105"/>
      <c r="V19" s="105"/>
      <c r="W19" s="105"/>
      <c r="X19" s="105"/>
      <c r="Y19" s="105"/>
      <c r="Z19" s="105"/>
    </row>
    <row r="20" ht="11.25" customHeight="1">
      <c r="A20" s="295" t="s">
        <v>7521</v>
      </c>
      <c r="B20" s="303" t="s">
        <v>52</v>
      </c>
      <c r="C20" s="160">
        <v>12.0</v>
      </c>
      <c r="D20" s="786">
        <v>336.0</v>
      </c>
      <c r="E20" s="787">
        <v>672.0</v>
      </c>
      <c r="F20" s="475" t="s">
        <v>69</v>
      </c>
      <c r="G20" s="105"/>
      <c r="H20" s="105"/>
      <c r="I20" s="105"/>
      <c r="J20" s="105"/>
      <c r="K20" s="105"/>
      <c r="L20" s="105"/>
      <c r="M20" s="105"/>
      <c r="N20" s="105"/>
      <c r="O20" s="105"/>
      <c r="P20" s="105"/>
      <c r="Q20" s="105"/>
      <c r="R20" s="105"/>
      <c r="S20" s="105"/>
      <c r="T20" s="105"/>
      <c r="U20" s="105"/>
      <c r="V20" s="105"/>
      <c r="W20" s="105"/>
      <c r="X20" s="105"/>
      <c r="Y20" s="105"/>
      <c r="Z20" s="105"/>
    </row>
    <row r="21" ht="11.25" customHeight="1">
      <c r="A21" s="135" t="s">
        <v>5418</v>
      </c>
      <c r="B21" s="6" t="s">
        <v>52</v>
      </c>
      <c r="C21" s="97">
        <v>10.0</v>
      </c>
      <c r="D21" s="231">
        <v>560.0</v>
      </c>
      <c r="E21" s="166">
        <v>560.0</v>
      </c>
      <c r="F21" s="475" t="s">
        <v>70</v>
      </c>
      <c r="G21" s="105"/>
      <c r="H21" s="105"/>
      <c r="I21" s="105"/>
      <c r="J21" s="105"/>
      <c r="K21" s="105"/>
      <c r="L21" s="105"/>
      <c r="M21" s="105"/>
      <c r="N21" s="105"/>
      <c r="O21" s="105"/>
      <c r="P21" s="105"/>
      <c r="Q21" s="105"/>
      <c r="R21" s="105"/>
      <c r="S21" s="105"/>
      <c r="T21" s="105"/>
      <c r="U21" s="105"/>
      <c r="V21" s="105"/>
      <c r="W21" s="105"/>
      <c r="X21" s="105"/>
      <c r="Y21" s="105"/>
      <c r="Z21" s="105"/>
    </row>
    <row r="22" ht="11.25" customHeight="1">
      <c r="A22" s="295" t="s">
        <v>71</v>
      </c>
      <c r="B22" s="145" t="s">
        <v>52</v>
      </c>
      <c r="C22" s="145">
        <v>12.0</v>
      </c>
      <c r="D22" s="786" t="s">
        <v>7568</v>
      </c>
      <c r="E22" s="787">
        <v>672.0</v>
      </c>
      <c r="F22" s="475" t="s">
        <v>71</v>
      </c>
      <c r="G22" s="105"/>
      <c r="H22" s="105"/>
      <c r="I22" s="105"/>
      <c r="J22" s="105"/>
      <c r="K22" s="105"/>
      <c r="L22" s="105"/>
      <c r="M22" s="105"/>
      <c r="N22" s="105"/>
      <c r="O22" s="105"/>
      <c r="P22" s="105"/>
      <c r="Q22" s="105"/>
      <c r="R22" s="105"/>
      <c r="S22" s="105"/>
      <c r="T22" s="105"/>
      <c r="U22" s="105"/>
      <c r="V22" s="105"/>
      <c r="W22" s="105"/>
      <c r="X22" s="105"/>
      <c r="Y22" s="105"/>
      <c r="Z22" s="105"/>
    </row>
    <row r="23" ht="11.25" customHeight="1">
      <c r="A23" s="135" t="s">
        <v>72</v>
      </c>
      <c r="B23" s="97" t="s">
        <v>52</v>
      </c>
      <c r="C23" s="97">
        <v>7.0</v>
      </c>
      <c r="D23" s="231">
        <v>392.0</v>
      </c>
      <c r="E23" s="166">
        <v>392.0</v>
      </c>
      <c r="F23" s="475" t="s">
        <v>72</v>
      </c>
      <c r="G23" s="105"/>
      <c r="H23" s="105"/>
      <c r="I23" s="105"/>
      <c r="J23" s="105"/>
      <c r="K23" s="105"/>
      <c r="L23" s="105"/>
      <c r="M23" s="105"/>
      <c r="N23" s="105"/>
      <c r="O23" s="105"/>
      <c r="P23" s="105"/>
      <c r="Q23" s="105"/>
      <c r="R23" s="105"/>
      <c r="S23" s="105"/>
      <c r="T23" s="105"/>
      <c r="U23" s="105"/>
      <c r="V23" s="105"/>
      <c r="W23" s="105"/>
      <c r="X23" s="105"/>
      <c r="Y23" s="105"/>
      <c r="Z23" s="105"/>
    </row>
    <row r="24" ht="11.25" customHeight="1">
      <c r="A24" s="295" t="s">
        <v>73</v>
      </c>
      <c r="B24" s="145" t="s">
        <v>52</v>
      </c>
      <c r="C24" s="145">
        <v>10.5</v>
      </c>
      <c r="D24" s="786">
        <v>588.0</v>
      </c>
      <c r="E24" s="787">
        <v>588.0</v>
      </c>
      <c r="F24" s="475" t="s">
        <v>7572</v>
      </c>
      <c r="G24" s="105"/>
      <c r="H24" s="105"/>
      <c r="I24" s="105"/>
      <c r="J24" s="105"/>
      <c r="K24" s="105"/>
      <c r="L24" s="105"/>
      <c r="M24" s="105"/>
      <c r="N24" s="105"/>
      <c r="O24" s="105"/>
      <c r="P24" s="105"/>
      <c r="Q24" s="105"/>
      <c r="R24" s="105"/>
      <c r="S24" s="105"/>
      <c r="T24" s="105"/>
      <c r="U24" s="105"/>
      <c r="V24" s="105"/>
      <c r="W24" s="105"/>
      <c r="X24" s="105"/>
      <c r="Y24" s="105"/>
      <c r="Z24" s="105"/>
    </row>
    <row r="25" ht="11.25" customHeight="1">
      <c r="A25" s="135" t="s">
        <v>78</v>
      </c>
      <c r="B25" s="97" t="s">
        <v>52</v>
      </c>
      <c r="C25" s="97">
        <v>12.5</v>
      </c>
      <c r="D25" s="231">
        <v>12.5</v>
      </c>
      <c r="E25" s="166">
        <v>700.0</v>
      </c>
      <c r="F25" s="475" t="s">
        <v>78</v>
      </c>
      <c r="G25" s="105"/>
      <c r="H25" s="105"/>
      <c r="I25" s="105"/>
      <c r="J25" s="105"/>
      <c r="K25" s="105"/>
      <c r="L25" s="105"/>
      <c r="M25" s="105"/>
      <c r="N25" s="105"/>
      <c r="O25" s="105"/>
      <c r="P25" s="105"/>
      <c r="Q25" s="105"/>
      <c r="R25" s="105"/>
      <c r="S25" s="105"/>
      <c r="T25" s="105"/>
      <c r="U25" s="105"/>
      <c r="V25" s="105"/>
      <c r="W25" s="105"/>
      <c r="X25" s="105"/>
      <c r="Y25" s="105"/>
      <c r="Z25" s="105"/>
    </row>
    <row r="26" ht="11.25" customHeight="1">
      <c r="A26" s="295" t="s">
        <v>3607</v>
      </c>
      <c r="B26" s="145" t="s">
        <v>52</v>
      </c>
      <c r="C26" s="145">
        <v>12.5</v>
      </c>
      <c r="D26" s="786" t="s">
        <v>7573</v>
      </c>
      <c r="E26" s="787">
        <v>700.0</v>
      </c>
      <c r="F26" s="475" t="s">
        <v>973</v>
      </c>
      <c r="G26" s="105"/>
      <c r="H26" s="105"/>
      <c r="I26" s="105"/>
      <c r="J26" s="105"/>
      <c r="K26" s="105"/>
      <c r="L26" s="105"/>
      <c r="M26" s="105"/>
      <c r="N26" s="105"/>
      <c r="O26" s="105"/>
      <c r="P26" s="105"/>
      <c r="Q26" s="105"/>
      <c r="R26" s="105"/>
      <c r="S26" s="105"/>
      <c r="T26" s="105"/>
      <c r="U26" s="105"/>
      <c r="V26" s="105"/>
      <c r="W26" s="105"/>
      <c r="X26" s="105"/>
      <c r="Y26" s="105"/>
      <c r="Z26" s="105"/>
    </row>
    <row r="27" ht="11.25" customHeight="1">
      <c r="A27" s="295" t="s">
        <v>77</v>
      </c>
      <c r="B27" s="145" t="s">
        <v>52</v>
      </c>
      <c r="C27" s="145">
        <v>12.0</v>
      </c>
      <c r="D27" s="786">
        <v>672.0</v>
      </c>
      <c r="E27" s="787">
        <v>672.0</v>
      </c>
      <c r="F27" s="475" t="s">
        <v>77</v>
      </c>
      <c r="G27" s="105"/>
      <c r="H27" s="105"/>
      <c r="I27" s="105"/>
      <c r="J27" s="105"/>
      <c r="K27" s="105"/>
      <c r="L27" s="105"/>
      <c r="M27" s="105"/>
      <c r="N27" s="105"/>
      <c r="O27" s="105"/>
      <c r="P27" s="105"/>
      <c r="Q27" s="105"/>
      <c r="R27" s="105"/>
      <c r="S27" s="105"/>
      <c r="T27" s="105"/>
      <c r="U27" s="105"/>
      <c r="V27" s="105"/>
      <c r="W27" s="105"/>
      <c r="X27" s="105"/>
      <c r="Y27" s="105"/>
      <c r="Z27" s="105"/>
    </row>
    <row r="28" ht="11.25" customHeight="1">
      <c r="A28" s="135" t="s">
        <v>764</v>
      </c>
      <c r="B28" s="97" t="s">
        <v>52</v>
      </c>
      <c r="C28" s="97">
        <v>9.0</v>
      </c>
      <c r="D28" s="231">
        <v>504.0</v>
      </c>
      <c r="E28" s="166">
        <v>504.0</v>
      </c>
      <c r="F28" s="475" t="s">
        <v>79</v>
      </c>
      <c r="G28" s="105"/>
      <c r="H28" s="105"/>
      <c r="I28" s="105"/>
      <c r="J28" s="105"/>
      <c r="K28" s="105"/>
      <c r="L28" s="105"/>
      <c r="M28" s="105"/>
      <c r="N28" s="105"/>
      <c r="O28" s="105"/>
      <c r="P28" s="105"/>
      <c r="Q28" s="105"/>
      <c r="R28" s="105"/>
      <c r="S28" s="105"/>
      <c r="T28" s="105"/>
      <c r="U28" s="105"/>
      <c r="V28" s="105"/>
      <c r="W28" s="105"/>
      <c r="X28" s="105"/>
      <c r="Y28" s="105"/>
      <c r="Z28" s="105"/>
    </row>
    <row r="29" ht="11.25" customHeight="1">
      <c r="A29" s="135" t="s">
        <v>7574</v>
      </c>
      <c r="B29" s="97" t="s">
        <v>81</v>
      </c>
      <c r="C29" s="97"/>
      <c r="D29" s="231"/>
      <c r="E29" s="166"/>
      <c r="F29" s="475" t="s">
        <v>80</v>
      </c>
      <c r="G29" s="105"/>
      <c r="H29" s="105"/>
      <c r="I29" s="105"/>
      <c r="J29" s="105"/>
      <c r="K29" s="105"/>
      <c r="L29" s="105"/>
      <c r="M29" s="105"/>
      <c r="N29" s="105"/>
      <c r="O29" s="105"/>
      <c r="P29" s="105"/>
      <c r="Q29" s="105"/>
      <c r="R29" s="105"/>
      <c r="S29" s="105"/>
      <c r="T29" s="105"/>
      <c r="U29" s="105"/>
      <c r="V29" s="105"/>
      <c r="W29" s="105"/>
      <c r="X29" s="105"/>
      <c r="Y29" s="105"/>
      <c r="Z29" s="105"/>
    </row>
    <row r="30" ht="11.25" customHeight="1">
      <c r="A30" s="135" t="s">
        <v>82</v>
      </c>
      <c r="B30" s="97" t="s">
        <v>81</v>
      </c>
      <c r="C30" s="97">
        <v>8.0</v>
      </c>
      <c r="D30" s="231">
        <v>448.0</v>
      </c>
      <c r="E30" s="166">
        <v>448.0</v>
      </c>
      <c r="F30" s="475" t="s">
        <v>82</v>
      </c>
      <c r="G30" s="105"/>
      <c r="H30" s="105"/>
      <c r="I30" s="105"/>
      <c r="J30" s="105"/>
      <c r="K30" s="105"/>
      <c r="L30" s="105"/>
      <c r="M30" s="105"/>
      <c r="N30" s="105"/>
      <c r="O30" s="105"/>
      <c r="P30" s="105"/>
      <c r="Q30" s="105"/>
      <c r="R30" s="105"/>
      <c r="S30" s="105"/>
      <c r="T30" s="105"/>
      <c r="U30" s="105"/>
      <c r="V30" s="105"/>
      <c r="W30" s="105"/>
      <c r="X30" s="105"/>
      <c r="Y30" s="105"/>
      <c r="Z30" s="105"/>
    </row>
    <row r="31" ht="11.25" customHeight="1">
      <c r="A31" s="135" t="s">
        <v>83</v>
      </c>
      <c r="B31" s="97" t="s">
        <v>81</v>
      </c>
      <c r="C31" s="97">
        <v>10.5</v>
      </c>
      <c r="D31" s="231">
        <v>588.0</v>
      </c>
      <c r="E31" s="166">
        <v>588.0</v>
      </c>
      <c r="F31" s="475" t="s">
        <v>83</v>
      </c>
      <c r="G31" s="105"/>
      <c r="H31" s="105"/>
      <c r="I31" s="105"/>
      <c r="J31" s="105"/>
      <c r="K31" s="105"/>
      <c r="L31" s="105"/>
      <c r="M31" s="105"/>
      <c r="N31" s="105"/>
      <c r="O31" s="105"/>
      <c r="P31" s="105"/>
      <c r="Q31" s="105"/>
      <c r="R31" s="105"/>
      <c r="S31" s="105"/>
      <c r="T31" s="105"/>
      <c r="U31" s="105"/>
      <c r="V31" s="105"/>
      <c r="W31" s="105"/>
      <c r="X31" s="105"/>
      <c r="Y31" s="105"/>
      <c r="Z31" s="105"/>
    </row>
    <row r="32" ht="11.25" customHeight="1">
      <c r="A32" s="135" t="s">
        <v>98</v>
      </c>
      <c r="B32" s="97" t="s">
        <v>81</v>
      </c>
      <c r="C32" s="97">
        <v>11.0</v>
      </c>
      <c r="D32" s="231" t="s">
        <v>7575</v>
      </c>
      <c r="E32" s="166">
        <v>616.0</v>
      </c>
      <c r="F32" s="475" t="s">
        <v>98</v>
      </c>
      <c r="G32" s="105"/>
      <c r="H32" s="105"/>
      <c r="I32" s="105"/>
      <c r="J32" s="105"/>
      <c r="K32" s="105"/>
      <c r="L32" s="105"/>
      <c r="M32" s="105"/>
      <c r="N32" s="105"/>
      <c r="O32" s="105"/>
      <c r="P32" s="105"/>
      <c r="Q32" s="105"/>
      <c r="R32" s="105"/>
      <c r="S32" s="105"/>
      <c r="T32" s="105"/>
      <c r="U32" s="105"/>
      <c r="V32" s="105"/>
      <c r="W32" s="105"/>
      <c r="X32" s="105"/>
      <c r="Y32" s="105"/>
      <c r="Z32" s="105"/>
    </row>
    <row r="33" ht="11.25" customHeight="1">
      <c r="A33" s="135" t="s">
        <v>96</v>
      </c>
      <c r="B33" s="97" t="s">
        <v>81</v>
      </c>
      <c r="C33" s="97">
        <v>12.0</v>
      </c>
      <c r="D33" s="231" t="s">
        <v>7576</v>
      </c>
      <c r="E33" s="166">
        <f>C33*2*28</f>
        <v>672</v>
      </c>
      <c r="F33" s="475" t="s">
        <v>96</v>
      </c>
      <c r="G33" s="105"/>
      <c r="H33" s="105"/>
      <c r="I33" s="105"/>
      <c r="J33" s="105"/>
      <c r="K33" s="105"/>
      <c r="L33" s="105"/>
      <c r="M33" s="105"/>
      <c r="N33" s="105"/>
      <c r="O33" s="105"/>
      <c r="P33" s="105"/>
      <c r="Q33" s="105"/>
      <c r="R33" s="105"/>
      <c r="S33" s="105"/>
      <c r="T33" s="105"/>
      <c r="U33" s="105"/>
      <c r="V33" s="105"/>
      <c r="W33" s="105"/>
      <c r="X33" s="105"/>
      <c r="Y33" s="105"/>
      <c r="Z33" s="105"/>
    </row>
    <row r="34" ht="11.25" customHeight="1">
      <c r="A34" s="135" t="s">
        <v>6368</v>
      </c>
      <c r="B34" s="97" t="s">
        <v>81</v>
      </c>
      <c r="C34" s="97">
        <v>11.0</v>
      </c>
      <c r="D34" s="231" t="s">
        <v>7577</v>
      </c>
      <c r="E34" s="166">
        <v>616.0</v>
      </c>
      <c r="F34" s="475" t="s">
        <v>88</v>
      </c>
      <c r="G34" s="6"/>
      <c r="H34" s="6"/>
      <c r="I34" s="6"/>
      <c r="J34" s="6"/>
      <c r="K34" s="6"/>
      <c r="L34" s="6"/>
      <c r="M34" s="6"/>
      <c r="N34" s="6"/>
      <c r="O34" s="6"/>
      <c r="P34" s="6"/>
      <c r="Q34" s="6"/>
      <c r="R34" s="6"/>
      <c r="S34" s="6"/>
      <c r="T34" s="6"/>
      <c r="U34" s="6"/>
      <c r="V34" s="6"/>
      <c r="W34" s="6"/>
      <c r="X34" s="6"/>
      <c r="Y34" s="6"/>
      <c r="Z34" s="6"/>
    </row>
    <row r="35" ht="11.25" customHeight="1">
      <c r="A35" s="135" t="s">
        <v>6373</v>
      </c>
      <c r="B35" s="97" t="s">
        <v>81</v>
      </c>
      <c r="C35" s="97">
        <v>9.5</v>
      </c>
      <c r="D35" s="231">
        <v>532.0</v>
      </c>
      <c r="E35" s="166">
        <v>532.0</v>
      </c>
      <c r="F35" s="475" t="s">
        <v>84</v>
      </c>
      <c r="G35" s="105"/>
      <c r="H35" s="105"/>
      <c r="I35" s="105"/>
      <c r="J35" s="105"/>
      <c r="K35" s="105"/>
      <c r="L35" s="105"/>
      <c r="M35" s="105"/>
      <c r="N35" s="105"/>
      <c r="O35" s="105"/>
      <c r="P35" s="105"/>
      <c r="Q35" s="105"/>
      <c r="R35" s="105"/>
      <c r="S35" s="105"/>
      <c r="T35" s="105"/>
      <c r="U35" s="105"/>
      <c r="V35" s="105"/>
      <c r="W35" s="105"/>
      <c r="X35" s="105"/>
      <c r="Y35" s="105"/>
      <c r="Z35" s="105"/>
    </row>
    <row r="36" ht="11.25" customHeight="1">
      <c r="A36" s="135" t="s">
        <v>791</v>
      </c>
      <c r="B36" s="97" t="s">
        <v>81</v>
      </c>
      <c r="C36" s="97">
        <v>10.5</v>
      </c>
      <c r="D36" s="231">
        <f>C36*2*28</f>
        <v>588</v>
      </c>
      <c r="E36" s="166">
        <f>D36</f>
        <v>588</v>
      </c>
      <c r="F36" s="475" t="s">
        <v>89</v>
      </c>
      <c r="G36" s="105"/>
      <c r="H36" s="105"/>
      <c r="I36" s="105"/>
      <c r="J36" s="105"/>
      <c r="K36" s="105"/>
      <c r="L36" s="105"/>
      <c r="M36" s="105"/>
      <c r="N36" s="105"/>
      <c r="O36" s="105"/>
      <c r="P36" s="105"/>
      <c r="Q36" s="105"/>
      <c r="R36" s="105"/>
      <c r="S36" s="105"/>
      <c r="T36" s="105"/>
      <c r="U36" s="105"/>
      <c r="V36" s="105"/>
      <c r="W36" s="105"/>
      <c r="X36" s="105"/>
      <c r="Y36" s="105"/>
      <c r="Z36" s="105"/>
    </row>
    <row r="37" ht="11.25" customHeight="1">
      <c r="A37" s="295" t="s">
        <v>86</v>
      </c>
      <c r="B37" s="160" t="s">
        <v>81</v>
      </c>
      <c r="C37" s="160">
        <v>11.0</v>
      </c>
      <c r="D37" s="621">
        <v>616.0</v>
      </c>
      <c r="E37" s="793">
        <v>616.0</v>
      </c>
      <c r="F37" s="475" t="s">
        <v>86</v>
      </c>
      <c r="G37" s="105"/>
      <c r="H37" s="105"/>
      <c r="I37" s="105"/>
      <c r="J37" s="105"/>
      <c r="K37" s="105"/>
      <c r="L37" s="105"/>
      <c r="M37" s="105"/>
      <c r="N37" s="105"/>
      <c r="O37" s="105"/>
      <c r="P37" s="105"/>
      <c r="Q37" s="105"/>
      <c r="R37" s="105"/>
      <c r="S37" s="105"/>
      <c r="T37" s="105"/>
      <c r="U37" s="105"/>
      <c r="V37" s="105"/>
      <c r="W37" s="105"/>
      <c r="X37" s="105"/>
      <c r="Y37" s="105"/>
      <c r="Z37" s="105"/>
    </row>
    <row r="38" ht="11.25" customHeight="1">
      <c r="A38" s="135" t="s">
        <v>7578</v>
      </c>
      <c r="B38" s="97" t="s">
        <v>81</v>
      </c>
      <c r="C38" s="97">
        <v>12.0</v>
      </c>
      <c r="D38" s="231" t="s">
        <v>7579</v>
      </c>
      <c r="E38" s="166">
        <v>672.0</v>
      </c>
      <c r="F38" s="475" t="s">
        <v>92</v>
      </c>
      <c r="G38" s="105"/>
      <c r="H38" s="105"/>
      <c r="I38" s="105"/>
      <c r="J38" s="105"/>
      <c r="K38" s="105"/>
      <c r="L38" s="105"/>
      <c r="M38" s="105"/>
      <c r="N38" s="105"/>
      <c r="O38" s="105"/>
      <c r="P38" s="105"/>
      <c r="Q38" s="105"/>
      <c r="R38" s="105"/>
      <c r="S38" s="105"/>
      <c r="T38" s="105"/>
      <c r="U38" s="105"/>
      <c r="V38" s="105"/>
      <c r="W38" s="105"/>
      <c r="X38" s="105"/>
      <c r="Y38" s="105"/>
      <c r="Z38" s="105"/>
    </row>
    <row r="39" ht="11.25" customHeight="1">
      <c r="A39" s="135" t="s">
        <v>3628</v>
      </c>
      <c r="B39" s="97" t="s">
        <v>81</v>
      </c>
      <c r="C39" s="97" t="s">
        <v>7528</v>
      </c>
      <c r="D39" s="231">
        <v>616.0</v>
      </c>
      <c r="E39" s="166">
        <f>D39</f>
        <v>616</v>
      </c>
      <c r="F39" s="475" t="s">
        <v>3628</v>
      </c>
      <c r="G39" s="105"/>
      <c r="H39" s="105"/>
      <c r="I39" s="105"/>
      <c r="J39" s="105"/>
      <c r="K39" s="105"/>
      <c r="L39" s="105"/>
      <c r="M39" s="105"/>
      <c r="N39" s="105"/>
      <c r="O39" s="105"/>
      <c r="P39" s="105"/>
      <c r="Q39" s="105"/>
      <c r="R39" s="105"/>
      <c r="S39" s="105"/>
      <c r="T39" s="105"/>
      <c r="U39" s="105"/>
      <c r="V39" s="105"/>
      <c r="W39" s="105"/>
      <c r="X39" s="105"/>
      <c r="Y39" s="105"/>
      <c r="Z39" s="105"/>
    </row>
    <row r="40" ht="11.25" customHeight="1">
      <c r="A40" s="135" t="s">
        <v>6419</v>
      </c>
      <c r="B40" s="97" t="s">
        <v>81</v>
      </c>
      <c r="C40" s="97">
        <v>13.25</v>
      </c>
      <c r="D40" s="231" t="s">
        <v>7580</v>
      </c>
      <c r="E40" s="166">
        <v>742.0</v>
      </c>
      <c r="F40" s="475" t="s">
        <v>90</v>
      </c>
      <c r="G40" s="105"/>
      <c r="H40" s="105"/>
      <c r="I40" s="105"/>
      <c r="J40" s="105"/>
      <c r="K40" s="105"/>
      <c r="L40" s="105"/>
      <c r="M40" s="105"/>
      <c r="N40" s="105"/>
      <c r="O40" s="105"/>
      <c r="P40" s="105"/>
      <c r="Q40" s="105"/>
      <c r="R40" s="105"/>
      <c r="S40" s="105"/>
      <c r="T40" s="105"/>
      <c r="U40" s="105"/>
      <c r="V40" s="105"/>
      <c r="W40" s="105"/>
      <c r="X40" s="105"/>
      <c r="Y40" s="105"/>
      <c r="Z40" s="105"/>
    </row>
    <row r="41" ht="11.25" customHeight="1">
      <c r="A41" s="135" t="s">
        <v>91</v>
      </c>
      <c r="B41" s="97" t="s">
        <v>81</v>
      </c>
      <c r="C41" s="97">
        <v>12.75</v>
      </c>
      <c r="D41" s="231">
        <v>714.0</v>
      </c>
      <c r="E41" s="166">
        <v>714.0</v>
      </c>
      <c r="F41" s="475" t="s">
        <v>91</v>
      </c>
      <c r="G41" s="105"/>
      <c r="H41" s="105"/>
      <c r="I41" s="105"/>
      <c r="J41" s="105"/>
      <c r="K41" s="105"/>
      <c r="L41" s="105"/>
      <c r="M41" s="105"/>
      <c r="N41" s="105"/>
      <c r="O41" s="105"/>
      <c r="P41" s="105"/>
      <c r="Q41" s="105"/>
      <c r="R41" s="105"/>
      <c r="S41" s="105"/>
      <c r="T41" s="105"/>
      <c r="U41" s="105"/>
      <c r="V41" s="105"/>
      <c r="W41" s="105"/>
      <c r="X41" s="105"/>
      <c r="Y41" s="105"/>
      <c r="Z41" s="105"/>
    </row>
    <row r="42" ht="11.25" customHeight="1">
      <c r="A42" s="135" t="s">
        <v>7530</v>
      </c>
      <c r="B42" s="97" t="s">
        <v>81</v>
      </c>
      <c r="C42" s="97">
        <v>10.0</v>
      </c>
      <c r="D42" s="231" t="s">
        <v>7581</v>
      </c>
      <c r="E42" s="166">
        <v>602.0</v>
      </c>
      <c r="F42" s="475" t="s">
        <v>85</v>
      </c>
      <c r="G42" s="105"/>
      <c r="H42" s="105"/>
      <c r="I42" s="105"/>
      <c r="J42" s="105"/>
      <c r="K42" s="105"/>
      <c r="L42" s="105"/>
      <c r="M42" s="105"/>
      <c r="N42" s="105"/>
      <c r="O42" s="105"/>
      <c r="P42" s="105"/>
      <c r="Q42" s="105"/>
      <c r="R42" s="105"/>
      <c r="S42" s="105"/>
      <c r="T42" s="105"/>
      <c r="U42" s="105"/>
      <c r="V42" s="105"/>
      <c r="W42" s="105"/>
      <c r="X42" s="105"/>
      <c r="Y42" s="105"/>
      <c r="Z42" s="105"/>
    </row>
    <row r="43" ht="11.25" customHeight="1">
      <c r="A43" s="135" t="s">
        <v>95</v>
      </c>
      <c r="B43" s="97" t="s">
        <v>81</v>
      </c>
      <c r="C43" s="97" t="s">
        <v>7582</v>
      </c>
      <c r="D43" s="231">
        <v>826.0</v>
      </c>
      <c r="E43" s="166">
        <v>826.0</v>
      </c>
      <c r="F43" s="475" t="s">
        <v>95</v>
      </c>
      <c r="G43" s="105"/>
      <c r="H43" s="105"/>
      <c r="I43" s="105"/>
      <c r="J43" s="105"/>
      <c r="K43" s="105"/>
      <c r="L43" s="105"/>
      <c r="M43" s="105"/>
      <c r="N43" s="105"/>
      <c r="O43" s="105"/>
      <c r="P43" s="105"/>
      <c r="Q43" s="105"/>
      <c r="R43" s="105"/>
      <c r="S43" s="105"/>
      <c r="T43" s="105"/>
      <c r="U43" s="105"/>
      <c r="V43" s="105"/>
      <c r="W43" s="105"/>
      <c r="X43" s="105"/>
      <c r="Y43" s="105"/>
      <c r="Z43" s="105"/>
    </row>
    <row r="44" ht="11.25" customHeight="1">
      <c r="A44" s="135" t="s">
        <v>6461</v>
      </c>
      <c r="B44" s="97" t="s">
        <v>81</v>
      </c>
      <c r="C44" s="97">
        <v>10.0</v>
      </c>
      <c r="D44" s="231" t="s">
        <v>7579</v>
      </c>
      <c r="E44" s="166">
        <v>672.0</v>
      </c>
      <c r="F44" s="475" t="s">
        <v>93</v>
      </c>
      <c r="G44" s="105"/>
      <c r="H44" s="105"/>
      <c r="I44" s="105"/>
      <c r="J44" s="105"/>
      <c r="K44" s="105"/>
      <c r="L44" s="105"/>
      <c r="M44" s="105"/>
      <c r="N44" s="105"/>
      <c r="O44" s="105"/>
      <c r="P44" s="105"/>
      <c r="Q44" s="105"/>
      <c r="R44" s="105"/>
      <c r="S44" s="105"/>
      <c r="T44" s="105"/>
      <c r="U44" s="105"/>
      <c r="V44" s="105"/>
      <c r="W44" s="105"/>
      <c r="X44" s="105"/>
      <c r="Y44" s="105"/>
      <c r="Z44" s="105"/>
    </row>
    <row r="45" ht="11.25" customHeight="1">
      <c r="A45" s="135" t="s">
        <v>6465</v>
      </c>
      <c r="B45" s="97" t="s">
        <v>81</v>
      </c>
      <c r="C45" s="97">
        <v>12.25</v>
      </c>
      <c r="D45" s="231">
        <v>686.0</v>
      </c>
      <c r="E45" s="166">
        <v>686.0</v>
      </c>
      <c r="F45" s="475" t="s">
        <v>94</v>
      </c>
      <c r="G45" s="105"/>
      <c r="H45" s="105"/>
      <c r="I45" s="105"/>
      <c r="J45" s="105"/>
      <c r="K45" s="105"/>
      <c r="L45" s="105"/>
      <c r="M45" s="105"/>
      <c r="N45" s="105"/>
      <c r="O45" s="105"/>
      <c r="P45" s="105"/>
      <c r="Q45" s="105"/>
      <c r="R45" s="105"/>
      <c r="S45" s="105"/>
      <c r="T45" s="105"/>
      <c r="U45" s="105"/>
      <c r="V45" s="105"/>
      <c r="W45" s="105"/>
      <c r="X45" s="105"/>
      <c r="Y45" s="105"/>
      <c r="Z45" s="105"/>
    </row>
    <row r="46" ht="11.25" customHeight="1">
      <c r="A46" s="135" t="s">
        <v>87</v>
      </c>
      <c r="B46" s="97" t="s">
        <v>81</v>
      </c>
      <c r="C46" s="97">
        <v>10.0</v>
      </c>
      <c r="D46" s="231" t="s">
        <v>7583</v>
      </c>
      <c r="E46" s="166">
        <v>560.0</v>
      </c>
      <c r="F46" s="475" t="s">
        <v>87</v>
      </c>
      <c r="G46" s="105"/>
      <c r="H46" s="105"/>
      <c r="I46" s="105"/>
      <c r="J46" s="105"/>
      <c r="K46" s="105"/>
      <c r="L46" s="105"/>
      <c r="M46" s="105"/>
      <c r="N46" s="105"/>
      <c r="O46" s="105"/>
      <c r="P46" s="105"/>
      <c r="Q46" s="105"/>
      <c r="R46" s="105"/>
      <c r="S46" s="105"/>
      <c r="T46" s="105"/>
      <c r="U46" s="105"/>
      <c r="V46" s="105"/>
      <c r="W46" s="105"/>
      <c r="X46" s="105"/>
      <c r="Y46" s="105"/>
      <c r="Z46" s="105"/>
    </row>
    <row r="47" ht="11.25" customHeight="1">
      <c r="A47" s="135" t="s">
        <v>80</v>
      </c>
      <c r="B47" s="97" t="s">
        <v>81</v>
      </c>
      <c r="C47" s="97">
        <v>9.0</v>
      </c>
      <c r="D47" s="231" t="s">
        <v>7584</v>
      </c>
      <c r="E47" s="166">
        <v>504.0</v>
      </c>
      <c r="F47" s="475" t="s">
        <v>80</v>
      </c>
      <c r="G47" s="105"/>
      <c r="H47" s="105"/>
      <c r="I47" s="105"/>
      <c r="J47" s="105"/>
      <c r="K47" s="105"/>
      <c r="L47" s="105"/>
      <c r="M47" s="105"/>
      <c r="N47" s="105"/>
      <c r="O47" s="105"/>
      <c r="P47" s="105"/>
      <c r="Q47" s="105"/>
      <c r="R47" s="105"/>
      <c r="S47" s="105"/>
      <c r="T47" s="105"/>
      <c r="U47" s="105"/>
      <c r="V47" s="105"/>
      <c r="W47" s="105"/>
      <c r="X47" s="105"/>
      <c r="Y47" s="105"/>
      <c r="Z47" s="105"/>
    </row>
    <row r="48" ht="11.25" customHeight="1">
      <c r="A48" s="135" t="s">
        <v>99</v>
      </c>
      <c r="B48" s="97" t="s">
        <v>100</v>
      </c>
      <c r="C48" s="97" t="s">
        <v>7585</v>
      </c>
      <c r="D48" s="231">
        <v>448.0</v>
      </c>
      <c r="E48" s="166">
        <v>448.0</v>
      </c>
      <c r="F48" s="475" t="s">
        <v>99</v>
      </c>
      <c r="G48" s="105"/>
      <c r="H48" s="105"/>
      <c r="I48" s="105"/>
      <c r="J48" s="105"/>
      <c r="K48" s="105"/>
      <c r="L48" s="105"/>
      <c r="M48" s="105"/>
      <c r="N48" s="105"/>
      <c r="O48" s="105"/>
      <c r="P48" s="105"/>
      <c r="Q48" s="105"/>
      <c r="R48" s="105"/>
      <c r="S48" s="105"/>
      <c r="T48" s="105"/>
      <c r="U48" s="105"/>
      <c r="V48" s="105"/>
      <c r="W48" s="105"/>
      <c r="X48" s="105"/>
      <c r="Y48" s="105"/>
      <c r="Z48" s="105"/>
    </row>
    <row r="49" ht="11.25" customHeight="1">
      <c r="A49" s="135" t="s">
        <v>102</v>
      </c>
      <c r="B49" s="97" t="s">
        <v>100</v>
      </c>
      <c r="C49" s="97">
        <v>9.0</v>
      </c>
      <c r="D49" s="231" t="s">
        <v>7586</v>
      </c>
      <c r="E49" s="166">
        <v>504.0</v>
      </c>
      <c r="F49" s="475" t="s">
        <v>102</v>
      </c>
      <c r="G49" s="105"/>
      <c r="H49" s="105"/>
      <c r="I49" s="105"/>
      <c r="J49" s="105"/>
      <c r="K49" s="105"/>
      <c r="L49" s="105"/>
      <c r="M49" s="105"/>
      <c r="N49" s="105"/>
      <c r="O49" s="105"/>
      <c r="P49" s="105"/>
      <c r="Q49" s="105"/>
      <c r="R49" s="105"/>
      <c r="S49" s="105"/>
      <c r="T49" s="105"/>
      <c r="U49" s="105"/>
      <c r="V49" s="105"/>
      <c r="W49" s="105"/>
      <c r="X49" s="105"/>
      <c r="Y49" s="105"/>
      <c r="Z49" s="105"/>
    </row>
    <row r="50" ht="11.25" customHeight="1">
      <c r="A50" s="135" t="s">
        <v>103</v>
      </c>
      <c r="B50" s="97" t="s">
        <v>100</v>
      </c>
      <c r="C50" s="97">
        <v>10.0</v>
      </c>
      <c r="D50" s="231">
        <v>560.0</v>
      </c>
      <c r="E50" s="166">
        <v>560.0</v>
      </c>
      <c r="F50" s="475" t="s">
        <v>103</v>
      </c>
      <c r="G50" s="105"/>
      <c r="H50" s="105"/>
      <c r="I50" s="105"/>
      <c r="J50" s="105"/>
      <c r="K50" s="105"/>
      <c r="L50" s="105"/>
      <c r="M50" s="105"/>
      <c r="N50" s="105"/>
      <c r="O50" s="105"/>
      <c r="P50" s="105"/>
      <c r="Q50" s="105"/>
      <c r="R50" s="105"/>
      <c r="S50" s="105"/>
      <c r="T50" s="105"/>
      <c r="U50" s="105"/>
      <c r="V50" s="105"/>
      <c r="W50" s="105"/>
      <c r="X50" s="105"/>
      <c r="Y50" s="105"/>
      <c r="Z50" s="105"/>
    </row>
    <row r="51" ht="11.25" customHeight="1">
      <c r="A51" s="135" t="s">
        <v>105</v>
      </c>
      <c r="B51" s="97" t="s">
        <v>100</v>
      </c>
      <c r="C51" s="97" t="s">
        <v>7587</v>
      </c>
      <c r="D51" s="231">
        <v>588.0</v>
      </c>
      <c r="E51" s="166">
        <v>588.0</v>
      </c>
      <c r="F51" s="475" t="s">
        <v>105</v>
      </c>
      <c r="G51" s="105"/>
      <c r="H51" s="105"/>
      <c r="I51" s="105"/>
      <c r="J51" s="105"/>
      <c r="K51" s="105"/>
      <c r="L51" s="105"/>
      <c r="M51" s="105"/>
      <c r="N51" s="105"/>
      <c r="O51" s="105"/>
      <c r="P51" s="105"/>
      <c r="Q51" s="105"/>
      <c r="R51" s="105"/>
      <c r="S51" s="105"/>
      <c r="T51" s="105"/>
      <c r="U51" s="105"/>
      <c r="V51" s="105"/>
      <c r="W51" s="105"/>
      <c r="X51" s="105"/>
      <c r="Y51" s="105"/>
      <c r="Z51" s="105"/>
    </row>
    <row r="52" ht="11.25" customHeight="1">
      <c r="A52" s="135" t="s">
        <v>106</v>
      </c>
      <c r="B52" s="97" t="s">
        <v>100</v>
      </c>
      <c r="C52" s="97">
        <v>10.0</v>
      </c>
      <c r="D52" s="231" t="s">
        <v>7583</v>
      </c>
      <c r="E52" s="166">
        <v>560.0</v>
      </c>
      <c r="F52" s="475" t="s">
        <v>106</v>
      </c>
      <c r="G52" s="105"/>
      <c r="H52" s="105"/>
      <c r="I52" s="105"/>
      <c r="J52" s="105"/>
      <c r="K52" s="105"/>
      <c r="L52" s="105"/>
      <c r="M52" s="105"/>
      <c r="N52" s="105"/>
      <c r="O52" s="105"/>
      <c r="P52" s="105"/>
      <c r="Q52" s="105"/>
      <c r="R52" s="105"/>
      <c r="S52" s="105"/>
      <c r="T52" s="105"/>
      <c r="U52" s="105"/>
      <c r="V52" s="105"/>
      <c r="W52" s="105"/>
      <c r="X52" s="105"/>
      <c r="Y52" s="105"/>
      <c r="Z52" s="105"/>
    </row>
    <row r="53" ht="11.25" customHeight="1">
      <c r="A53" s="135" t="s">
        <v>107</v>
      </c>
      <c r="B53" s="97" t="s">
        <v>100</v>
      </c>
      <c r="C53" s="97">
        <v>10.0</v>
      </c>
      <c r="D53" s="231">
        <v>560.0</v>
      </c>
      <c r="E53" s="166">
        <v>560.0</v>
      </c>
      <c r="F53" s="475" t="s">
        <v>107</v>
      </c>
      <c r="G53" s="105"/>
      <c r="H53" s="105"/>
      <c r="I53" s="105"/>
      <c r="J53" s="105"/>
      <c r="K53" s="105"/>
      <c r="L53" s="105"/>
      <c r="M53" s="105"/>
      <c r="N53" s="105"/>
      <c r="O53" s="105"/>
      <c r="P53" s="105"/>
      <c r="Q53" s="105"/>
      <c r="R53" s="105"/>
      <c r="S53" s="105"/>
      <c r="T53" s="105"/>
      <c r="U53" s="105"/>
      <c r="V53" s="105"/>
      <c r="W53" s="105"/>
      <c r="X53" s="105"/>
      <c r="Y53" s="105"/>
      <c r="Z53" s="105"/>
    </row>
    <row r="54" ht="11.25" customHeight="1">
      <c r="A54" s="135" t="s">
        <v>108</v>
      </c>
      <c r="B54" s="97" t="s">
        <v>100</v>
      </c>
      <c r="C54" s="97" t="s">
        <v>7588</v>
      </c>
      <c r="D54" s="231">
        <v>566.16</v>
      </c>
      <c r="E54" s="166">
        <v>566.16</v>
      </c>
      <c r="F54" s="475" t="s">
        <v>108</v>
      </c>
      <c r="G54" s="105"/>
      <c r="H54" s="105"/>
      <c r="I54" s="105"/>
      <c r="J54" s="105"/>
      <c r="K54" s="105"/>
      <c r="L54" s="105"/>
      <c r="M54" s="105"/>
      <c r="N54" s="105"/>
      <c r="O54" s="105"/>
      <c r="P54" s="105"/>
      <c r="Q54" s="105"/>
      <c r="R54" s="105"/>
      <c r="S54" s="105"/>
      <c r="T54" s="105"/>
      <c r="U54" s="105"/>
      <c r="V54" s="105"/>
      <c r="W54" s="105"/>
      <c r="X54" s="105"/>
      <c r="Y54" s="105"/>
      <c r="Z54" s="105"/>
    </row>
    <row r="55" ht="11.25" customHeight="1">
      <c r="A55" s="135" t="s">
        <v>109</v>
      </c>
      <c r="B55" s="97" t="s">
        <v>100</v>
      </c>
      <c r="C55" s="97">
        <v>10.0</v>
      </c>
      <c r="D55" s="231">
        <v>560.0</v>
      </c>
      <c r="E55" s="166">
        <v>560.0</v>
      </c>
      <c r="F55" s="475" t="s">
        <v>109</v>
      </c>
      <c r="G55" s="105"/>
      <c r="H55" s="105"/>
      <c r="I55" s="105"/>
      <c r="J55" s="105"/>
      <c r="K55" s="105"/>
      <c r="L55" s="105"/>
      <c r="M55" s="105"/>
      <c r="N55" s="105"/>
      <c r="O55" s="105"/>
      <c r="P55" s="105"/>
      <c r="Q55" s="105"/>
      <c r="R55" s="105"/>
      <c r="S55" s="105"/>
      <c r="T55" s="105"/>
      <c r="U55" s="105"/>
      <c r="V55" s="105"/>
      <c r="W55" s="105"/>
      <c r="X55" s="105"/>
      <c r="Y55" s="105"/>
      <c r="Z55" s="105"/>
    </row>
    <row r="56" ht="11.25" customHeight="1">
      <c r="A56" s="135" t="s">
        <v>110</v>
      </c>
      <c r="B56" s="97" t="s">
        <v>100</v>
      </c>
      <c r="C56" s="97" t="s">
        <v>7589</v>
      </c>
      <c r="D56" s="231"/>
      <c r="E56" s="166">
        <v>560.0</v>
      </c>
      <c r="F56" s="475" t="s">
        <v>110</v>
      </c>
      <c r="G56" s="105"/>
      <c r="H56" s="105"/>
      <c r="I56" s="105"/>
      <c r="J56" s="105"/>
      <c r="K56" s="105"/>
      <c r="L56" s="105"/>
      <c r="M56" s="105"/>
      <c r="N56" s="105"/>
      <c r="O56" s="105"/>
      <c r="P56" s="105"/>
      <c r="Q56" s="105"/>
      <c r="R56" s="105"/>
      <c r="S56" s="105"/>
      <c r="T56" s="105"/>
      <c r="U56" s="105"/>
      <c r="V56" s="105"/>
      <c r="W56" s="105"/>
      <c r="X56" s="105"/>
      <c r="Y56" s="105"/>
      <c r="Z56" s="105"/>
    </row>
    <row r="57" ht="11.25" customHeight="1">
      <c r="A57" s="135" t="s">
        <v>111</v>
      </c>
      <c r="B57" s="97" t="s">
        <v>100</v>
      </c>
      <c r="C57" s="97">
        <v>12.0</v>
      </c>
      <c r="D57" s="231">
        <v>672.0</v>
      </c>
      <c r="E57" s="166">
        <v>672.0</v>
      </c>
      <c r="F57" s="475" t="s">
        <v>111</v>
      </c>
      <c r="G57" s="105"/>
      <c r="H57" s="105"/>
      <c r="I57" s="105"/>
      <c r="J57" s="105"/>
      <c r="K57" s="105"/>
      <c r="L57" s="105"/>
      <c r="M57" s="105"/>
      <c r="N57" s="105"/>
      <c r="O57" s="105"/>
      <c r="P57" s="105"/>
      <c r="Q57" s="105"/>
      <c r="R57" s="105"/>
      <c r="S57" s="105"/>
      <c r="T57" s="105"/>
      <c r="U57" s="105"/>
      <c r="V57" s="105"/>
      <c r="W57" s="105"/>
      <c r="X57" s="105"/>
      <c r="Y57" s="105"/>
      <c r="Z57" s="105"/>
    </row>
    <row r="58" ht="11.25" customHeight="1">
      <c r="A58" s="135" t="s">
        <v>113</v>
      </c>
      <c r="B58" s="97" t="s">
        <v>100</v>
      </c>
      <c r="C58" s="97">
        <v>12.0</v>
      </c>
      <c r="D58" s="231" t="s">
        <v>7568</v>
      </c>
      <c r="E58" s="166">
        <v>672.0</v>
      </c>
      <c r="F58" s="475" t="s">
        <v>113</v>
      </c>
      <c r="G58" s="105"/>
      <c r="H58" s="105"/>
      <c r="I58" s="105"/>
      <c r="J58" s="105"/>
      <c r="K58" s="105"/>
      <c r="L58" s="105"/>
      <c r="M58" s="105"/>
      <c r="N58" s="105"/>
      <c r="O58" s="105"/>
      <c r="P58" s="105"/>
      <c r="Q58" s="105"/>
      <c r="R58" s="105"/>
      <c r="S58" s="105"/>
      <c r="T58" s="105"/>
      <c r="U58" s="105"/>
      <c r="V58" s="105"/>
      <c r="W58" s="105"/>
      <c r="X58" s="105"/>
      <c r="Y58" s="105"/>
      <c r="Z58" s="105"/>
    </row>
    <row r="59" ht="11.25" customHeight="1">
      <c r="A59" s="135" t="s">
        <v>114</v>
      </c>
      <c r="B59" s="97" t="s">
        <v>100</v>
      </c>
      <c r="C59" s="97">
        <v>12.0</v>
      </c>
      <c r="D59" s="231" t="s">
        <v>7579</v>
      </c>
      <c r="E59" s="166">
        <v>672.0</v>
      </c>
      <c r="F59" s="475" t="s">
        <v>114</v>
      </c>
      <c r="G59" s="105"/>
      <c r="H59" s="105"/>
      <c r="I59" s="105"/>
      <c r="J59" s="105"/>
      <c r="K59" s="105"/>
      <c r="L59" s="105"/>
      <c r="M59" s="105"/>
      <c r="N59" s="105"/>
      <c r="O59" s="105"/>
      <c r="P59" s="105"/>
      <c r="Q59" s="105"/>
      <c r="R59" s="105"/>
      <c r="S59" s="105"/>
      <c r="T59" s="105"/>
      <c r="U59" s="105"/>
      <c r="V59" s="105"/>
      <c r="W59" s="105"/>
      <c r="X59" s="105"/>
      <c r="Y59" s="105"/>
      <c r="Z59" s="105"/>
    </row>
    <row r="60" ht="11.25" customHeight="1">
      <c r="A60" s="135" t="s">
        <v>115</v>
      </c>
      <c r="B60" s="97" t="s">
        <v>100</v>
      </c>
      <c r="C60" s="97">
        <v>11.36</v>
      </c>
      <c r="D60" s="231">
        <v>636.16</v>
      </c>
      <c r="E60" s="166">
        <v>636.16</v>
      </c>
      <c r="F60" s="475" t="s">
        <v>115</v>
      </c>
      <c r="G60" s="105"/>
      <c r="H60" s="105"/>
      <c r="I60" s="105"/>
      <c r="J60" s="105"/>
      <c r="K60" s="105"/>
      <c r="L60" s="105"/>
      <c r="M60" s="105"/>
      <c r="N60" s="105"/>
      <c r="O60" s="105"/>
      <c r="P60" s="105"/>
      <c r="Q60" s="105"/>
      <c r="R60" s="105"/>
      <c r="S60" s="105"/>
      <c r="T60" s="105"/>
      <c r="U60" s="105"/>
      <c r="V60" s="105"/>
      <c r="W60" s="105"/>
      <c r="X60" s="105"/>
      <c r="Y60" s="105"/>
      <c r="Z60" s="105"/>
    </row>
    <row r="61" ht="11.25" customHeight="1">
      <c r="A61" s="135" t="s">
        <v>116</v>
      </c>
      <c r="B61" s="97" t="s">
        <v>100</v>
      </c>
      <c r="C61" s="97">
        <v>12.0</v>
      </c>
      <c r="D61" s="231">
        <v>672.0</v>
      </c>
      <c r="E61" s="166">
        <v>672.0</v>
      </c>
      <c r="F61" s="475" t="s">
        <v>116</v>
      </c>
      <c r="G61" s="105"/>
      <c r="H61" s="105"/>
      <c r="I61" s="105"/>
      <c r="J61" s="105"/>
      <c r="K61" s="105"/>
      <c r="L61" s="105"/>
      <c r="M61" s="105"/>
      <c r="N61" s="105"/>
      <c r="O61" s="105"/>
      <c r="P61" s="105"/>
      <c r="Q61" s="105"/>
      <c r="R61" s="105"/>
      <c r="S61" s="105"/>
      <c r="T61" s="105"/>
      <c r="U61" s="105"/>
      <c r="V61" s="105"/>
      <c r="W61" s="105"/>
      <c r="X61" s="105"/>
      <c r="Y61" s="105"/>
      <c r="Z61" s="105"/>
    </row>
    <row r="62" ht="11.25" customHeight="1">
      <c r="A62" s="135" t="s">
        <v>117</v>
      </c>
      <c r="B62" s="97" t="s">
        <v>3136</v>
      </c>
      <c r="C62" s="97">
        <v>12.12</v>
      </c>
      <c r="D62" s="231" t="s">
        <v>7590</v>
      </c>
      <c r="E62" s="166">
        <v>678.2</v>
      </c>
      <c r="F62" s="475" t="s">
        <v>117</v>
      </c>
      <c r="G62" s="105"/>
      <c r="H62" s="105"/>
      <c r="I62" s="105"/>
      <c r="J62" s="105"/>
      <c r="K62" s="105"/>
      <c r="L62" s="105"/>
      <c r="M62" s="105"/>
      <c r="N62" s="105"/>
      <c r="O62" s="105"/>
      <c r="P62" s="105"/>
      <c r="Q62" s="105"/>
      <c r="R62" s="105"/>
      <c r="S62" s="105"/>
      <c r="T62" s="105"/>
      <c r="U62" s="105"/>
      <c r="V62" s="105"/>
      <c r="W62" s="105"/>
      <c r="X62" s="105"/>
      <c r="Y62" s="105"/>
      <c r="Z62" s="105"/>
    </row>
    <row r="63" ht="11.25" customHeight="1">
      <c r="A63" s="135" t="s">
        <v>118</v>
      </c>
      <c r="B63" s="97" t="s">
        <v>100</v>
      </c>
      <c r="C63" s="97">
        <v>12.5</v>
      </c>
      <c r="D63" s="231">
        <v>700.0</v>
      </c>
      <c r="E63" s="166">
        <v>700.0</v>
      </c>
      <c r="F63" s="475" t="s">
        <v>118</v>
      </c>
      <c r="G63" s="105"/>
      <c r="H63" s="105"/>
      <c r="I63" s="105"/>
      <c r="J63" s="105"/>
      <c r="K63" s="105"/>
      <c r="L63" s="105"/>
      <c r="M63" s="105"/>
      <c r="N63" s="105"/>
      <c r="O63" s="105"/>
      <c r="P63" s="105"/>
      <c r="Q63" s="105"/>
      <c r="R63" s="105"/>
      <c r="S63" s="105"/>
      <c r="T63" s="105"/>
      <c r="U63" s="105"/>
      <c r="V63" s="105"/>
      <c r="W63" s="105"/>
      <c r="X63" s="105"/>
      <c r="Y63" s="105"/>
      <c r="Z63" s="105"/>
    </row>
    <row r="64" ht="11.25" customHeight="1">
      <c r="A64" s="135" t="s">
        <v>3735</v>
      </c>
      <c r="B64" s="97" t="s">
        <v>100</v>
      </c>
      <c r="C64" s="97">
        <v>12.0</v>
      </c>
      <c r="D64" s="231">
        <v>672.0</v>
      </c>
      <c r="E64" s="166">
        <v>672.0</v>
      </c>
      <c r="F64" s="475" t="s">
        <v>119</v>
      </c>
      <c r="G64" s="105"/>
      <c r="H64" s="105"/>
      <c r="I64" s="105"/>
      <c r="J64" s="105"/>
      <c r="K64" s="105"/>
      <c r="L64" s="105"/>
      <c r="M64" s="105"/>
      <c r="N64" s="105"/>
      <c r="O64" s="105"/>
      <c r="P64" s="105"/>
      <c r="Q64" s="105"/>
      <c r="R64" s="105"/>
      <c r="S64" s="105"/>
      <c r="T64" s="105"/>
      <c r="U64" s="105"/>
      <c r="V64" s="105"/>
      <c r="W64" s="105"/>
      <c r="X64" s="105"/>
      <c r="Y64" s="105"/>
      <c r="Z64" s="105"/>
    </row>
    <row r="65" ht="11.25" customHeight="1">
      <c r="A65" s="135" t="s">
        <v>120</v>
      </c>
      <c r="B65" s="97" t="s">
        <v>100</v>
      </c>
      <c r="C65" s="97">
        <v>12.24</v>
      </c>
      <c r="D65" s="231" t="s">
        <v>7591</v>
      </c>
      <c r="E65" s="166">
        <v>685.44</v>
      </c>
      <c r="F65" s="475" t="s">
        <v>120</v>
      </c>
      <c r="G65" s="105"/>
      <c r="H65" s="105"/>
      <c r="I65" s="105"/>
      <c r="J65" s="105"/>
      <c r="K65" s="105"/>
      <c r="L65" s="105"/>
      <c r="M65" s="105"/>
      <c r="N65" s="105"/>
      <c r="O65" s="105"/>
      <c r="P65" s="105"/>
      <c r="Q65" s="105"/>
      <c r="R65" s="105"/>
      <c r="S65" s="105"/>
      <c r="T65" s="105"/>
      <c r="U65" s="105"/>
      <c r="V65" s="105"/>
      <c r="W65" s="105"/>
      <c r="X65" s="105"/>
      <c r="Y65" s="105"/>
      <c r="Z65" s="105"/>
    </row>
    <row r="66" ht="11.25" customHeight="1">
      <c r="A66" s="135" t="s">
        <v>3170</v>
      </c>
      <c r="B66" s="97" t="s">
        <v>100</v>
      </c>
      <c r="C66" s="97">
        <v>12.75</v>
      </c>
      <c r="D66" s="231">
        <v>714.0</v>
      </c>
      <c r="E66" s="166">
        <v>714.0</v>
      </c>
      <c r="F66" s="475" t="s">
        <v>3170</v>
      </c>
      <c r="G66" s="105"/>
      <c r="H66" s="105"/>
      <c r="I66" s="105"/>
      <c r="J66" s="105"/>
      <c r="K66" s="105"/>
      <c r="L66" s="105"/>
      <c r="M66" s="105"/>
      <c r="N66" s="105"/>
      <c r="O66" s="105"/>
      <c r="P66" s="105"/>
      <c r="Q66" s="105"/>
      <c r="R66" s="105"/>
      <c r="S66" s="105"/>
      <c r="T66" s="105"/>
      <c r="U66" s="105"/>
      <c r="V66" s="105"/>
      <c r="W66" s="105"/>
      <c r="X66" s="105"/>
      <c r="Y66" s="105"/>
      <c r="Z66" s="105"/>
    </row>
    <row r="67" ht="11.25" customHeight="1">
      <c r="A67" s="135" t="s">
        <v>123</v>
      </c>
      <c r="B67" s="97" t="s">
        <v>100</v>
      </c>
      <c r="C67" s="97">
        <v>12.24</v>
      </c>
      <c r="D67" s="231">
        <v>342.72</v>
      </c>
      <c r="E67" s="166">
        <v>342.72</v>
      </c>
      <c r="F67" s="475" t="s">
        <v>123</v>
      </c>
      <c r="G67" s="105"/>
      <c r="H67" s="105"/>
      <c r="I67" s="105"/>
      <c r="J67" s="105"/>
      <c r="K67" s="105"/>
      <c r="L67" s="105"/>
      <c r="M67" s="105"/>
      <c r="N67" s="105"/>
      <c r="O67" s="105"/>
      <c r="P67" s="105"/>
      <c r="Q67" s="105"/>
      <c r="R67" s="105"/>
      <c r="S67" s="105"/>
      <c r="T67" s="105"/>
      <c r="U67" s="105"/>
      <c r="V67" s="105"/>
      <c r="W67" s="105"/>
      <c r="X67" s="105"/>
      <c r="Y67" s="105"/>
      <c r="Z67" s="105"/>
    </row>
    <row r="68" ht="11.25" customHeight="1">
      <c r="A68" s="135" t="s">
        <v>124</v>
      </c>
      <c r="B68" s="97" t="s">
        <v>7592</v>
      </c>
      <c r="C68" s="97">
        <v>12.0</v>
      </c>
      <c r="D68" s="231">
        <v>672.0</v>
      </c>
      <c r="E68" s="166">
        <v>672.0</v>
      </c>
      <c r="F68" s="475" t="s">
        <v>124</v>
      </c>
      <c r="G68" s="105"/>
      <c r="H68" s="105"/>
      <c r="I68" s="105"/>
      <c r="J68" s="105"/>
      <c r="K68" s="105"/>
      <c r="L68" s="105"/>
      <c r="M68" s="105"/>
      <c r="N68" s="105"/>
      <c r="O68" s="105"/>
      <c r="P68" s="105"/>
      <c r="Q68" s="105"/>
      <c r="R68" s="105"/>
      <c r="S68" s="105"/>
      <c r="T68" s="105"/>
      <c r="U68" s="105"/>
      <c r="V68" s="105"/>
      <c r="W68" s="105"/>
      <c r="X68" s="105"/>
      <c r="Y68" s="105"/>
      <c r="Z68" s="105"/>
    </row>
    <row r="69" ht="11.25" customHeight="1">
      <c r="A69" s="135" t="s">
        <v>7593</v>
      </c>
      <c r="B69" s="97" t="s">
        <v>100</v>
      </c>
      <c r="C69" s="97">
        <v>12.0</v>
      </c>
      <c r="D69" s="231">
        <v>672.0</v>
      </c>
      <c r="E69" s="166">
        <v>672.0</v>
      </c>
      <c r="F69" s="475" t="s">
        <v>125</v>
      </c>
      <c r="G69" s="105"/>
      <c r="H69" s="105"/>
      <c r="I69" s="105"/>
      <c r="J69" s="105"/>
      <c r="K69" s="105"/>
      <c r="L69" s="105"/>
      <c r="M69" s="105"/>
      <c r="N69" s="105"/>
      <c r="O69" s="105"/>
      <c r="P69" s="105"/>
      <c r="Q69" s="105"/>
      <c r="R69" s="105"/>
      <c r="S69" s="105"/>
      <c r="T69" s="105"/>
      <c r="U69" s="105"/>
      <c r="V69" s="105"/>
      <c r="W69" s="105"/>
      <c r="X69" s="105"/>
      <c r="Y69" s="105"/>
      <c r="Z69" s="105"/>
    </row>
    <row r="70" ht="11.25" customHeight="1">
      <c r="A70" s="135" t="s">
        <v>127</v>
      </c>
      <c r="B70" s="97" t="s">
        <v>128</v>
      </c>
      <c r="C70" s="97">
        <v>15.0</v>
      </c>
      <c r="D70" s="231" t="s">
        <v>7594</v>
      </c>
      <c r="E70" s="538">
        <v>840.0</v>
      </c>
      <c r="F70" s="252" t="s">
        <v>127</v>
      </c>
      <c r="G70" s="105"/>
      <c r="H70" s="105"/>
      <c r="I70" s="105"/>
      <c r="J70" s="105"/>
      <c r="K70" s="105"/>
      <c r="L70" s="105"/>
      <c r="M70" s="105"/>
      <c r="N70" s="105"/>
      <c r="O70" s="105"/>
      <c r="P70" s="105"/>
      <c r="Q70" s="105"/>
      <c r="R70" s="105"/>
      <c r="S70" s="105"/>
      <c r="T70" s="105"/>
      <c r="U70" s="105"/>
      <c r="V70" s="105"/>
      <c r="W70" s="105"/>
      <c r="X70" s="105"/>
      <c r="Y70" s="105"/>
      <c r="Z70" s="105"/>
    </row>
    <row r="71" ht="11.25" customHeight="1">
      <c r="A71" s="135" t="s">
        <v>5623</v>
      </c>
      <c r="B71" s="97" t="s">
        <v>128</v>
      </c>
      <c r="C71" s="97">
        <v>15.75</v>
      </c>
      <c r="D71" s="231" t="s">
        <v>7595</v>
      </c>
      <c r="E71" s="538">
        <v>882.0</v>
      </c>
      <c r="F71" s="475" t="s">
        <v>5623</v>
      </c>
      <c r="G71" s="105"/>
      <c r="H71" s="105"/>
      <c r="I71" s="105"/>
      <c r="J71" s="105"/>
      <c r="K71" s="105"/>
      <c r="L71" s="105"/>
      <c r="M71" s="105"/>
      <c r="N71" s="105"/>
      <c r="O71" s="105"/>
      <c r="P71" s="105"/>
      <c r="Q71" s="105"/>
      <c r="R71" s="105"/>
      <c r="S71" s="105"/>
      <c r="T71" s="105"/>
      <c r="U71" s="105"/>
      <c r="V71" s="105"/>
      <c r="W71" s="105"/>
      <c r="X71" s="105"/>
      <c r="Y71" s="105"/>
      <c r="Z71" s="105"/>
    </row>
    <row r="72" ht="11.25" customHeight="1">
      <c r="A72" s="135" t="s">
        <v>5624</v>
      </c>
      <c r="B72" s="97" t="s">
        <v>128</v>
      </c>
      <c r="C72" s="97">
        <v>10.0</v>
      </c>
      <c r="D72" s="231" t="s">
        <v>7583</v>
      </c>
      <c r="E72" s="538">
        <v>560.0</v>
      </c>
      <c r="F72" s="252" t="s">
        <v>5624</v>
      </c>
      <c r="G72" s="105"/>
      <c r="H72" s="105"/>
      <c r="I72" s="105"/>
      <c r="J72" s="105"/>
      <c r="K72" s="105"/>
      <c r="L72" s="105"/>
      <c r="M72" s="105"/>
      <c r="N72" s="105"/>
      <c r="O72" s="105"/>
      <c r="P72" s="105"/>
      <c r="Q72" s="105"/>
      <c r="R72" s="105"/>
      <c r="S72" s="105"/>
      <c r="T72" s="105"/>
      <c r="U72" s="105"/>
      <c r="V72" s="105"/>
      <c r="W72" s="105"/>
      <c r="X72" s="105"/>
      <c r="Y72" s="105"/>
      <c r="Z72" s="105"/>
    </row>
    <row r="73" ht="11.25" customHeight="1">
      <c r="A73" s="135" t="s">
        <v>4736</v>
      </c>
      <c r="B73" s="97" t="s">
        <v>128</v>
      </c>
      <c r="C73" s="97">
        <v>14.0</v>
      </c>
      <c r="D73" s="231">
        <v>14.0</v>
      </c>
      <c r="E73" s="166">
        <v>784.0</v>
      </c>
      <c r="F73" s="252" t="s">
        <v>132</v>
      </c>
      <c r="G73" s="105"/>
      <c r="H73" s="105"/>
      <c r="I73" s="105"/>
      <c r="J73" s="105"/>
      <c r="K73" s="105"/>
      <c r="L73" s="105"/>
      <c r="M73" s="105"/>
      <c r="N73" s="105"/>
      <c r="O73" s="105"/>
      <c r="P73" s="105"/>
      <c r="Q73" s="105"/>
      <c r="R73" s="105"/>
      <c r="S73" s="105"/>
      <c r="T73" s="105"/>
      <c r="U73" s="105"/>
      <c r="V73" s="105"/>
      <c r="W73" s="105"/>
      <c r="X73" s="105"/>
      <c r="Y73" s="105"/>
      <c r="Z73" s="105"/>
    </row>
    <row r="74" ht="11.25" customHeight="1">
      <c r="A74" s="135" t="s">
        <v>5630</v>
      </c>
      <c r="B74" s="97" t="s">
        <v>128</v>
      </c>
      <c r="C74" s="97">
        <v>14.0</v>
      </c>
      <c r="D74" s="231">
        <v>14.0</v>
      </c>
      <c r="E74" s="166">
        <v>784.0</v>
      </c>
      <c r="F74" s="252" t="s">
        <v>1799</v>
      </c>
      <c r="G74" s="105"/>
      <c r="H74" s="105"/>
      <c r="I74" s="105"/>
      <c r="J74" s="105"/>
      <c r="K74" s="105"/>
      <c r="L74" s="105"/>
      <c r="M74" s="105"/>
      <c r="N74" s="105"/>
      <c r="O74" s="105"/>
      <c r="P74" s="105"/>
      <c r="Q74" s="105"/>
      <c r="R74" s="105"/>
      <c r="S74" s="105"/>
      <c r="T74" s="105"/>
      <c r="U74" s="105"/>
      <c r="V74" s="105"/>
      <c r="W74" s="105"/>
      <c r="X74" s="105"/>
      <c r="Y74" s="105"/>
      <c r="Z74" s="105"/>
    </row>
    <row r="75" ht="11.25" customHeight="1">
      <c r="A75" s="135" t="s">
        <v>134</v>
      </c>
      <c r="B75" s="97" t="s">
        <v>128</v>
      </c>
      <c r="C75" s="97">
        <v>11.0</v>
      </c>
      <c r="D75" s="231">
        <v>616.0</v>
      </c>
      <c r="E75" s="166">
        <v>616.0</v>
      </c>
      <c r="F75" s="252" t="s">
        <v>134</v>
      </c>
      <c r="G75" s="105"/>
      <c r="H75" s="105"/>
      <c r="I75" s="105"/>
      <c r="J75" s="105"/>
      <c r="K75" s="105"/>
      <c r="L75" s="105"/>
      <c r="M75" s="105"/>
      <c r="N75" s="105"/>
      <c r="O75" s="105"/>
      <c r="P75" s="105"/>
      <c r="Q75" s="105"/>
      <c r="R75" s="105"/>
      <c r="S75" s="105"/>
      <c r="T75" s="105"/>
      <c r="U75" s="105"/>
      <c r="V75" s="105"/>
      <c r="W75" s="105"/>
      <c r="X75" s="105"/>
      <c r="Y75" s="105"/>
      <c r="Z75" s="105"/>
    </row>
    <row r="76" ht="11.25" customHeight="1">
      <c r="A76" s="135" t="s">
        <v>135</v>
      </c>
      <c r="B76" s="97" t="s">
        <v>128</v>
      </c>
      <c r="C76" s="97">
        <v>8.0</v>
      </c>
      <c r="D76" s="231">
        <v>448.0</v>
      </c>
      <c r="E76" s="166">
        <v>448.0</v>
      </c>
      <c r="F76" s="252" t="s">
        <v>135</v>
      </c>
      <c r="G76" s="105"/>
      <c r="H76" s="105"/>
      <c r="I76" s="105"/>
      <c r="J76" s="105"/>
      <c r="K76" s="105"/>
      <c r="L76" s="105"/>
      <c r="M76" s="105"/>
      <c r="N76" s="105"/>
      <c r="O76" s="105"/>
      <c r="P76" s="105"/>
      <c r="Q76" s="105"/>
      <c r="R76" s="105"/>
      <c r="S76" s="105"/>
      <c r="T76" s="105"/>
      <c r="U76" s="105"/>
      <c r="V76" s="105"/>
      <c r="W76" s="105"/>
      <c r="X76" s="105"/>
      <c r="Y76" s="105"/>
      <c r="Z76" s="105"/>
    </row>
    <row r="77" ht="11.25" customHeight="1">
      <c r="A77" s="135" t="s">
        <v>5640</v>
      </c>
      <c r="B77" s="97" t="s">
        <v>128</v>
      </c>
      <c r="C77" s="97">
        <v>12.0</v>
      </c>
      <c r="D77" s="231" t="s">
        <v>7568</v>
      </c>
      <c r="E77" s="166">
        <v>672.0</v>
      </c>
      <c r="F77" s="252" t="s">
        <v>136</v>
      </c>
      <c r="G77" s="105"/>
      <c r="H77" s="105"/>
      <c r="I77" s="105"/>
      <c r="J77" s="105"/>
      <c r="K77" s="105"/>
      <c r="L77" s="105"/>
      <c r="M77" s="105"/>
      <c r="N77" s="105"/>
      <c r="O77" s="105"/>
      <c r="P77" s="105"/>
      <c r="Q77" s="105"/>
      <c r="R77" s="105"/>
      <c r="S77" s="105"/>
      <c r="T77" s="105"/>
      <c r="U77" s="105"/>
      <c r="V77" s="105"/>
      <c r="W77" s="105"/>
      <c r="X77" s="105"/>
      <c r="Y77" s="105"/>
      <c r="Z77" s="105"/>
    </row>
    <row r="78" ht="11.25" customHeight="1">
      <c r="A78" s="135" t="s">
        <v>137</v>
      </c>
      <c r="B78" s="97" t="s">
        <v>128</v>
      </c>
      <c r="C78" s="97">
        <v>10.0</v>
      </c>
      <c r="D78" s="231">
        <v>560.0</v>
      </c>
      <c r="E78" s="166">
        <v>560.0</v>
      </c>
      <c r="F78" s="252" t="s">
        <v>137</v>
      </c>
      <c r="G78" s="105"/>
      <c r="H78" s="105"/>
      <c r="I78" s="105"/>
      <c r="J78" s="105"/>
      <c r="K78" s="105"/>
      <c r="L78" s="105"/>
      <c r="M78" s="105"/>
      <c r="N78" s="105"/>
      <c r="O78" s="105"/>
      <c r="P78" s="105"/>
      <c r="Q78" s="105"/>
      <c r="R78" s="105"/>
      <c r="S78" s="105"/>
      <c r="T78" s="105"/>
      <c r="U78" s="105"/>
      <c r="V78" s="105"/>
      <c r="W78" s="105"/>
      <c r="X78" s="105"/>
      <c r="Y78" s="105"/>
      <c r="Z78" s="105"/>
    </row>
    <row r="79" ht="11.25" customHeight="1">
      <c r="A79" s="135" t="s">
        <v>5686</v>
      </c>
      <c r="B79" s="97" t="s">
        <v>128</v>
      </c>
      <c r="C79" s="97" t="s">
        <v>7540</v>
      </c>
      <c r="D79" s="231">
        <v>700.0</v>
      </c>
      <c r="E79" s="166">
        <v>700.0</v>
      </c>
      <c r="F79" s="252" t="s">
        <v>138</v>
      </c>
      <c r="G79" s="105"/>
      <c r="H79" s="105"/>
      <c r="I79" s="105"/>
      <c r="J79" s="105"/>
      <c r="K79" s="105"/>
      <c r="L79" s="105"/>
      <c r="M79" s="105"/>
      <c r="N79" s="105"/>
      <c r="O79" s="105"/>
      <c r="P79" s="105"/>
      <c r="Q79" s="105"/>
      <c r="R79" s="105"/>
      <c r="S79" s="105"/>
      <c r="T79" s="105"/>
      <c r="U79" s="105"/>
      <c r="V79" s="105"/>
      <c r="W79" s="105"/>
      <c r="X79" s="105"/>
      <c r="Y79" s="105"/>
      <c r="Z79" s="105"/>
    </row>
    <row r="80" ht="11.25" customHeight="1">
      <c r="A80" s="135" t="s">
        <v>7541</v>
      </c>
      <c r="B80" s="97" t="s">
        <v>128</v>
      </c>
      <c r="C80" s="97">
        <v>896.0</v>
      </c>
      <c r="D80" s="231">
        <v>896.0</v>
      </c>
      <c r="E80" s="166">
        <v>896.0</v>
      </c>
      <c r="F80" s="252" t="s">
        <v>139</v>
      </c>
      <c r="G80" s="105"/>
      <c r="H80" s="105"/>
      <c r="I80" s="105"/>
      <c r="J80" s="105"/>
      <c r="K80" s="105"/>
      <c r="L80" s="105"/>
      <c r="M80" s="105"/>
      <c r="N80" s="105"/>
      <c r="O80" s="105"/>
      <c r="P80" s="105"/>
      <c r="Q80" s="105"/>
      <c r="R80" s="105"/>
      <c r="S80" s="105"/>
      <c r="T80" s="105"/>
      <c r="U80" s="105"/>
      <c r="V80" s="105"/>
      <c r="W80" s="105"/>
      <c r="X80" s="105"/>
      <c r="Y80" s="105"/>
      <c r="Z80" s="105"/>
    </row>
    <row r="81" ht="11.25" customHeight="1">
      <c r="A81" s="135" t="s">
        <v>5688</v>
      </c>
      <c r="B81" s="97" t="s">
        <v>128</v>
      </c>
      <c r="C81" s="97" t="s">
        <v>7596</v>
      </c>
      <c r="D81" s="231">
        <v>854.0</v>
      </c>
      <c r="E81" s="166">
        <v>854.0</v>
      </c>
      <c r="F81" s="252" t="s">
        <v>140</v>
      </c>
      <c r="G81" s="105"/>
      <c r="H81" s="105"/>
      <c r="I81" s="105"/>
      <c r="J81" s="105"/>
      <c r="K81" s="105"/>
      <c r="L81" s="105"/>
      <c r="M81" s="105"/>
      <c r="N81" s="105"/>
      <c r="O81" s="105"/>
      <c r="P81" s="105"/>
      <c r="Q81" s="105"/>
      <c r="R81" s="105"/>
      <c r="S81" s="105"/>
      <c r="T81" s="105"/>
      <c r="U81" s="105"/>
      <c r="V81" s="105"/>
      <c r="W81" s="105"/>
      <c r="X81" s="105"/>
      <c r="Y81" s="105"/>
      <c r="Z81" s="105"/>
    </row>
    <row r="82" ht="11.25" customHeight="1">
      <c r="A82" s="135" t="s">
        <v>5689</v>
      </c>
      <c r="B82" s="97" t="s">
        <v>128</v>
      </c>
      <c r="C82" s="97" t="s">
        <v>7544</v>
      </c>
      <c r="D82" s="231" t="s">
        <v>7597</v>
      </c>
      <c r="E82" s="166">
        <v>756.0</v>
      </c>
      <c r="F82" s="252" t="s">
        <v>141</v>
      </c>
      <c r="G82" s="105"/>
      <c r="H82" s="105"/>
      <c r="I82" s="105"/>
      <c r="J82" s="105"/>
      <c r="K82" s="105"/>
      <c r="L82" s="105"/>
      <c r="M82" s="105"/>
      <c r="N82" s="105"/>
      <c r="O82" s="105"/>
      <c r="P82" s="105"/>
      <c r="Q82" s="105"/>
      <c r="R82" s="105"/>
      <c r="S82" s="105"/>
      <c r="T82" s="105"/>
      <c r="U82" s="105"/>
      <c r="V82" s="105"/>
      <c r="W82" s="105"/>
      <c r="X82" s="105"/>
      <c r="Y82" s="105"/>
      <c r="Z82" s="105"/>
    </row>
    <row r="83" ht="11.25" customHeight="1">
      <c r="A83" s="135" t="s">
        <v>142</v>
      </c>
      <c r="B83" s="97" t="s">
        <v>128</v>
      </c>
      <c r="C83" s="97">
        <v>8.0</v>
      </c>
      <c r="D83" s="231">
        <f>8*2*28</f>
        <v>448</v>
      </c>
      <c r="E83" s="796">
        <v>448.0</v>
      </c>
      <c r="F83" s="252" t="s">
        <v>142</v>
      </c>
      <c r="G83" s="105"/>
      <c r="H83" s="105"/>
      <c r="I83" s="105"/>
      <c r="J83" s="105"/>
      <c r="K83" s="105"/>
      <c r="L83" s="105"/>
      <c r="M83" s="105"/>
      <c r="N83" s="105"/>
      <c r="O83" s="105"/>
      <c r="P83" s="105"/>
      <c r="Q83" s="105"/>
      <c r="R83" s="105"/>
      <c r="S83" s="105"/>
      <c r="T83" s="105"/>
      <c r="U83" s="105"/>
      <c r="V83" s="105"/>
      <c r="W83" s="105"/>
      <c r="X83" s="105"/>
      <c r="Y83" s="105"/>
      <c r="Z83" s="105"/>
    </row>
    <row r="84" ht="11.25" customHeight="1">
      <c r="A84" s="135" t="s">
        <v>3315</v>
      </c>
      <c r="B84" s="97" t="s">
        <v>128</v>
      </c>
      <c r="C84" s="97" t="s">
        <v>7587</v>
      </c>
      <c r="D84" s="231">
        <v>588.0</v>
      </c>
      <c r="E84" s="166">
        <v>588.0</v>
      </c>
      <c r="F84" s="252" t="s">
        <v>143</v>
      </c>
      <c r="G84" s="105"/>
      <c r="H84" s="105"/>
      <c r="I84" s="105"/>
      <c r="J84" s="105"/>
      <c r="K84" s="105"/>
      <c r="L84" s="105"/>
      <c r="M84" s="105"/>
      <c r="N84" s="105"/>
      <c r="O84" s="105"/>
      <c r="P84" s="105"/>
      <c r="Q84" s="105"/>
      <c r="R84" s="105"/>
      <c r="S84" s="105"/>
      <c r="T84" s="105"/>
      <c r="U84" s="105"/>
      <c r="V84" s="105"/>
      <c r="W84" s="105"/>
      <c r="X84" s="105"/>
      <c r="Y84" s="105"/>
      <c r="Z84" s="105"/>
    </row>
    <row r="85" ht="11.25" customHeight="1">
      <c r="A85" s="135" t="s">
        <v>144</v>
      </c>
      <c r="B85" s="97" t="s">
        <v>128</v>
      </c>
      <c r="C85" s="97">
        <v>13.0</v>
      </c>
      <c r="D85" s="231">
        <v>728.0</v>
      </c>
      <c r="E85" s="166">
        <v>728.0</v>
      </c>
      <c r="F85" s="252" t="s">
        <v>144</v>
      </c>
      <c r="G85" s="105"/>
      <c r="H85" s="105"/>
      <c r="I85" s="105"/>
      <c r="J85" s="105"/>
      <c r="K85" s="105"/>
      <c r="L85" s="105"/>
      <c r="M85" s="105"/>
      <c r="N85" s="105"/>
      <c r="O85" s="105"/>
      <c r="P85" s="105"/>
      <c r="Q85" s="105"/>
      <c r="R85" s="105"/>
      <c r="S85" s="105"/>
      <c r="T85" s="105"/>
      <c r="U85" s="105"/>
      <c r="V85" s="105"/>
      <c r="W85" s="105"/>
      <c r="X85" s="105"/>
      <c r="Y85" s="105"/>
      <c r="Z85" s="105"/>
    </row>
    <row r="86" ht="11.25" customHeight="1">
      <c r="A86" s="135" t="s">
        <v>7547</v>
      </c>
      <c r="B86" s="97" t="s">
        <v>128</v>
      </c>
      <c r="C86" s="97" t="s">
        <v>7548</v>
      </c>
      <c r="D86" s="231" t="s">
        <v>7549</v>
      </c>
      <c r="E86" s="166">
        <v>714.0</v>
      </c>
      <c r="F86" s="252" t="s">
        <v>7547</v>
      </c>
      <c r="G86" s="105"/>
      <c r="H86" s="105"/>
      <c r="I86" s="105"/>
      <c r="J86" s="105"/>
      <c r="K86" s="105"/>
      <c r="L86" s="105"/>
      <c r="M86" s="105"/>
      <c r="N86" s="105"/>
      <c r="O86" s="105"/>
      <c r="P86" s="105"/>
      <c r="Q86" s="105"/>
      <c r="R86" s="105"/>
      <c r="S86" s="105"/>
      <c r="T86" s="105"/>
      <c r="U86" s="105"/>
      <c r="V86" s="105"/>
      <c r="W86" s="105"/>
      <c r="X86" s="105"/>
      <c r="Y86" s="105"/>
      <c r="Z86" s="105"/>
    </row>
    <row r="87" ht="11.25" customHeight="1">
      <c r="A87" s="135" t="s">
        <v>7550</v>
      </c>
      <c r="B87" s="97" t="s">
        <v>148</v>
      </c>
      <c r="C87" s="97">
        <v>12.0</v>
      </c>
      <c r="D87" s="231">
        <f>12*2*28</f>
        <v>672</v>
      </c>
      <c r="E87" s="166">
        <v>672.0</v>
      </c>
      <c r="F87" s="475" t="s">
        <v>498</v>
      </c>
      <c r="G87" s="105"/>
      <c r="H87" s="105"/>
      <c r="I87" s="105"/>
      <c r="J87" s="105"/>
      <c r="K87" s="105"/>
      <c r="L87" s="105"/>
      <c r="M87" s="105"/>
      <c r="N87" s="105"/>
      <c r="O87" s="105"/>
      <c r="P87" s="105"/>
      <c r="Q87" s="105"/>
      <c r="R87" s="105"/>
      <c r="S87" s="105"/>
      <c r="T87" s="105"/>
      <c r="U87" s="105"/>
      <c r="V87" s="105"/>
      <c r="W87" s="105"/>
      <c r="X87" s="105"/>
      <c r="Y87" s="105"/>
      <c r="Z87" s="105"/>
    </row>
    <row r="88" ht="11.25" customHeight="1">
      <c r="A88" s="135" t="s">
        <v>2138</v>
      </c>
      <c r="B88" s="97" t="s">
        <v>148</v>
      </c>
      <c r="C88" s="97">
        <v>12.0</v>
      </c>
      <c r="D88" s="231">
        <v>672.0</v>
      </c>
      <c r="E88" s="166">
        <v>672.0</v>
      </c>
      <c r="F88" s="475" t="s">
        <v>2142</v>
      </c>
      <c r="G88" s="105"/>
      <c r="H88" s="105"/>
      <c r="I88" s="105"/>
      <c r="J88" s="105"/>
      <c r="K88" s="105"/>
      <c r="L88" s="105"/>
      <c r="M88" s="105"/>
      <c r="N88" s="105"/>
      <c r="O88" s="105"/>
      <c r="P88" s="105"/>
      <c r="Q88" s="105"/>
      <c r="R88" s="105"/>
      <c r="S88" s="105"/>
      <c r="T88" s="105"/>
      <c r="U88" s="105"/>
      <c r="V88" s="105"/>
      <c r="W88" s="105"/>
      <c r="X88" s="105"/>
      <c r="Y88" s="105"/>
      <c r="Z88" s="105"/>
    </row>
    <row r="89" ht="11.25" customHeight="1">
      <c r="A89" s="135" t="s">
        <v>3852</v>
      </c>
      <c r="B89" s="97" t="s">
        <v>148</v>
      </c>
      <c r="C89" s="97">
        <v>9.0</v>
      </c>
      <c r="D89" s="231" t="s">
        <v>7598</v>
      </c>
      <c r="E89" s="166">
        <v>504.0</v>
      </c>
      <c r="F89" s="475" t="s">
        <v>741</v>
      </c>
      <c r="G89" s="105"/>
      <c r="H89" s="105"/>
      <c r="I89" s="105"/>
      <c r="J89" s="105"/>
      <c r="K89" s="105"/>
      <c r="L89" s="105"/>
      <c r="M89" s="105"/>
      <c r="N89" s="105"/>
      <c r="O89" s="105"/>
      <c r="P89" s="105"/>
      <c r="Q89" s="105"/>
      <c r="R89" s="105"/>
      <c r="S89" s="105"/>
      <c r="T89" s="105"/>
      <c r="U89" s="105"/>
      <c r="V89" s="105"/>
      <c r="W89" s="105"/>
      <c r="X89" s="105"/>
      <c r="Y89" s="105"/>
      <c r="Z89" s="105"/>
    </row>
    <row r="90" ht="11.25" customHeight="1">
      <c r="A90" s="135" t="s">
        <v>5753</v>
      </c>
      <c r="B90" s="97" t="s">
        <v>148</v>
      </c>
      <c r="C90" s="97">
        <v>12.5</v>
      </c>
      <c r="D90" s="231" t="s">
        <v>7599</v>
      </c>
      <c r="E90" s="166">
        <v>700.0</v>
      </c>
      <c r="F90" s="475" t="s">
        <v>5753</v>
      </c>
      <c r="G90" s="105"/>
      <c r="H90" s="105"/>
      <c r="I90" s="105"/>
      <c r="J90" s="105"/>
      <c r="K90" s="105"/>
      <c r="L90" s="105"/>
      <c r="M90" s="105"/>
      <c r="N90" s="105"/>
      <c r="O90" s="105"/>
      <c r="P90" s="105"/>
      <c r="Q90" s="105"/>
      <c r="R90" s="105"/>
      <c r="S90" s="105"/>
      <c r="T90" s="105"/>
      <c r="U90" s="105"/>
      <c r="V90" s="105"/>
      <c r="W90" s="105"/>
      <c r="X90" s="105"/>
      <c r="Y90" s="105"/>
      <c r="Z90" s="105"/>
    </row>
    <row r="91" ht="11.25" customHeight="1">
      <c r="A91" s="135" t="s">
        <v>7600</v>
      </c>
      <c r="B91" s="97" t="s">
        <v>148</v>
      </c>
      <c r="C91" s="97">
        <v>12.0</v>
      </c>
      <c r="D91" s="231" t="s">
        <v>7568</v>
      </c>
      <c r="E91" s="166">
        <v>672.0</v>
      </c>
      <c r="F91" s="475" t="s">
        <v>3373</v>
      </c>
      <c r="G91" s="105"/>
      <c r="H91" s="105"/>
      <c r="I91" s="105"/>
      <c r="J91" s="105"/>
      <c r="K91" s="105"/>
      <c r="L91" s="105"/>
      <c r="M91" s="105"/>
      <c r="N91" s="105"/>
      <c r="O91" s="105"/>
      <c r="P91" s="105"/>
      <c r="Q91" s="105"/>
      <c r="R91" s="105"/>
      <c r="S91" s="105"/>
      <c r="T91" s="105"/>
      <c r="U91" s="105"/>
      <c r="V91" s="105"/>
      <c r="W91" s="105"/>
      <c r="X91" s="105"/>
      <c r="Y91" s="105"/>
      <c r="Z91" s="105"/>
    </row>
    <row r="92" ht="11.25" customHeight="1">
      <c r="A92" s="135" t="s">
        <v>3376</v>
      </c>
      <c r="B92" s="97" t="s">
        <v>148</v>
      </c>
      <c r="C92" s="97">
        <v>11.25</v>
      </c>
      <c r="D92" s="231">
        <v>630.0</v>
      </c>
      <c r="E92" s="166">
        <v>630.0</v>
      </c>
      <c r="F92" s="475" t="s">
        <v>3376</v>
      </c>
      <c r="G92" s="105"/>
      <c r="H92" s="105"/>
      <c r="I92" s="105"/>
      <c r="J92" s="105"/>
      <c r="K92" s="105"/>
      <c r="L92" s="105"/>
      <c r="M92" s="105"/>
      <c r="N92" s="105"/>
      <c r="O92" s="105"/>
      <c r="P92" s="105"/>
      <c r="Q92" s="105"/>
      <c r="R92" s="105"/>
      <c r="S92" s="105"/>
      <c r="T92" s="105"/>
      <c r="U92" s="105"/>
      <c r="V92" s="105"/>
      <c r="W92" s="105"/>
      <c r="X92" s="105"/>
      <c r="Y92" s="105"/>
      <c r="Z92" s="105"/>
    </row>
    <row r="93" ht="11.25" customHeight="1">
      <c r="A93" s="135" t="s">
        <v>512</v>
      </c>
      <c r="B93" s="97" t="s">
        <v>148</v>
      </c>
      <c r="C93" s="97">
        <v>11.0</v>
      </c>
      <c r="D93" s="797">
        <v>616.0</v>
      </c>
      <c r="E93" s="798">
        <v>616.0</v>
      </c>
      <c r="F93" s="475" t="s">
        <v>512</v>
      </c>
      <c r="G93" s="105"/>
      <c r="H93" s="105"/>
      <c r="I93" s="105"/>
      <c r="J93" s="105"/>
      <c r="K93" s="105"/>
      <c r="L93" s="105"/>
      <c r="M93" s="105"/>
      <c r="N93" s="105"/>
      <c r="O93" s="105"/>
      <c r="P93" s="105"/>
      <c r="Q93" s="105"/>
      <c r="R93" s="105"/>
      <c r="S93" s="105"/>
      <c r="T93" s="105"/>
      <c r="U93" s="105"/>
      <c r="V93" s="105"/>
      <c r="W93" s="105"/>
      <c r="X93" s="105"/>
      <c r="Y93" s="105"/>
      <c r="Z93" s="105"/>
    </row>
    <row r="94" ht="11.25" customHeight="1">
      <c r="A94" s="135" t="s">
        <v>3409</v>
      </c>
      <c r="B94" s="97" t="s">
        <v>148</v>
      </c>
      <c r="C94" s="97">
        <v>10.5</v>
      </c>
      <c r="D94" s="231">
        <v>588.0</v>
      </c>
      <c r="E94" s="166">
        <v>588.0</v>
      </c>
      <c r="F94" s="475" t="s">
        <v>3409</v>
      </c>
      <c r="G94" s="105"/>
      <c r="H94" s="105"/>
      <c r="I94" s="105"/>
      <c r="J94" s="105"/>
      <c r="K94" s="105"/>
      <c r="L94" s="105"/>
      <c r="M94" s="105"/>
      <c r="N94" s="105"/>
      <c r="O94" s="105"/>
      <c r="P94" s="105"/>
      <c r="Q94" s="105"/>
      <c r="R94" s="105"/>
      <c r="S94" s="105"/>
      <c r="T94" s="105"/>
      <c r="U94" s="105"/>
      <c r="V94" s="105"/>
      <c r="W94" s="105"/>
      <c r="X94" s="105"/>
      <c r="Y94" s="105"/>
      <c r="Z94" s="105"/>
    </row>
    <row r="95" ht="11.25" customHeight="1">
      <c r="A95" s="135" t="s">
        <v>2143</v>
      </c>
      <c r="B95" s="97" t="s">
        <v>148</v>
      </c>
      <c r="C95" s="97">
        <v>10.0</v>
      </c>
      <c r="D95" s="231" t="s">
        <v>7601</v>
      </c>
      <c r="E95" s="166">
        <v>560.0</v>
      </c>
      <c r="F95" s="475" t="s">
        <v>2143</v>
      </c>
      <c r="G95" s="105"/>
      <c r="H95" s="105"/>
      <c r="I95" s="105"/>
      <c r="J95" s="105"/>
      <c r="K95" s="105"/>
      <c r="L95" s="105"/>
      <c r="M95" s="105"/>
      <c r="N95" s="105"/>
      <c r="O95" s="105"/>
      <c r="P95" s="105"/>
      <c r="Q95" s="105"/>
      <c r="R95" s="105"/>
      <c r="S95" s="105"/>
      <c r="T95" s="105"/>
      <c r="U95" s="105"/>
      <c r="V95" s="105"/>
      <c r="W95" s="105"/>
      <c r="X95" s="105"/>
      <c r="Y95" s="105"/>
      <c r="Z95" s="105"/>
    </row>
    <row r="96" ht="11.25" customHeight="1">
      <c r="A96" s="135" t="s">
        <v>2153</v>
      </c>
      <c r="B96" s="97" t="s">
        <v>148</v>
      </c>
      <c r="C96" s="97">
        <v>10.0</v>
      </c>
      <c r="D96" s="231" t="s">
        <v>7583</v>
      </c>
      <c r="E96" s="166">
        <v>560.0</v>
      </c>
      <c r="F96" s="475" t="s">
        <v>2153</v>
      </c>
      <c r="G96" s="105"/>
      <c r="H96" s="105"/>
      <c r="I96" s="105"/>
      <c r="J96" s="105"/>
      <c r="K96" s="105"/>
      <c r="L96" s="105"/>
      <c r="M96" s="105"/>
      <c r="N96" s="105"/>
      <c r="O96" s="105"/>
      <c r="P96" s="105"/>
      <c r="Q96" s="105"/>
      <c r="R96" s="105"/>
      <c r="S96" s="105"/>
      <c r="T96" s="105"/>
      <c r="U96" s="105"/>
      <c r="V96" s="105"/>
      <c r="W96" s="105"/>
      <c r="X96" s="105"/>
      <c r="Y96" s="105"/>
      <c r="Z96" s="105"/>
    </row>
    <row r="97" ht="11.25" customHeight="1">
      <c r="A97" s="135" t="s">
        <v>537</v>
      </c>
      <c r="B97" s="97" t="s">
        <v>148</v>
      </c>
      <c r="C97" s="97">
        <v>13.0</v>
      </c>
      <c r="D97" s="231">
        <v>728.0</v>
      </c>
      <c r="E97" s="166">
        <v>728.0</v>
      </c>
      <c r="F97" s="475" t="s">
        <v>537</v>
      </c>
      <c r="G97" s="105"/>
      <c r="H97" s="105"/>
      <c r="I97" s="105"/>
      <c r="J97" s="105"/>
      <c r="K97" s="105"/>
      <c r="L97" s="105"/>
      <c r="M97" s="105"/>
      <c r="N97" s="105"/>
      <c r="O97" s="105"/>
      <c r="P97" s="105"/>
      <c r="Q97" s="105"/>
      <c r="R97" s="105"/>
      <c r="S97" s="105"/>
      <c r="T97" s="105"/>
      <c r="U97" s="105"/>
      <c r="V97" s="105"/>
      <c r="W97" s="105"/>
      <c r="X97" s="105"/>
      <c r="Y97" s="105"/>
      <c r="Z97" s="105"/>
    </row>
    <row r="98" ht="11.25" customHeight="1">
      <c r="A98" s="135" t="s">
        <v>802</v>
      </c>
      <c r="B98" s="97" t="s">
        <v>148</v>
      </c>
      <c r="C98" s="97">
        <v>10.0</v>
      </c>
      <c r="D98" s="231">
        <v>560.0</v>
      </c>
      <c r="E98" s="166">
        <v>560.0</v>
      </c>
      <c r="F98" s="475" t="s">
        <v>540</v>
      </c>
      <c r="G98" s="105"/>
      <c r="H98" s="105"/>
      <c r="I98" s="105"/>
      <c r="J98" s="105"/>
      <c r="K98" s="105"/>
      <c r="L98" s="105"/>
      <c r="M98" s="105"/>
      <c r="N98" s="105"/>
      <c r="O98" s="105"/>
      <c r="P98" s="105"/>
      <c r="Q98" s="105"/>
      <c r="R98" s="105"/>
      <c r="S98" s="105"/>
      <c r="T98" s="105"/>
      <c r="U98" s="105"/>
      <c r="V98" s="105"/>
      <c r="W98" s="105"/>
      <c r="X98" s="105"/>
      <c r="Y98" s="105"/>
      <c r="Z98" s="105"/>
    </row>
    <row r="99" ht="11.25" customHeight="1">
      <c r="A99" s="135" t="s">
        <v>3443</v>
      </c>
      <c r="B99" s="97" t="s">
        <v>148</v>
      </c>
      <c r="C99" s="97">
        <v>12.0</v>
      </c>
      <c r="D99" s="231">
        <v>672.0</v>
      </c>
      <c r="E99" s="166">
        <v>672.0</v>
      </c>
      <c r="F99" s="475" t="s">
        <v>3447</v>
      </c>
      <c r="G99" s="105"/>
      <c r="H99" s="105"/>
      <c r="I99" s="105"/>
      <c r="J99" s="105"/>
      <c r="K99" s="105"/>
      <c r="L99" s="105"/>
      <c r="M99" s="105"/>
      <c r="N99" s="105"/>
      <c r="O99" s="105"/>
      <c r="P99" s="105"/>
      <c r="Q99" s="105"/>
      <c r="R99" s="105"/>
      <c r="S99" s="105"/>
      <c r="T99" s="105"/>
      <c r="U99" s="105"/>
      <c r="V99" s="105"/>
      <c r="W99" s="105"/>
      <c r="X99" s="105"/>
      <c r="Y99" s="105"/>
      <c r="Z99" s="105"/>
    </row>
    <row r="100" ht="11.25" customHeight="1">
      <c r="A100" s="135" t="s">
        <v>7554</v>
      </c>
      <c r="B100" s="97" t="s">
        <v>148</v>
      </c>
      <c r="C100" s="97">
        <v>10.0</v>
      </c>
      <c r="D100" s="231" t="s">
        <v>7602</v>
      </c>
      <c r="E100" s="166">
        <v>560.0</v>
      </c>
      <c r="F100" s="475" t="s">
        <v>552</v>
      </c>
      <c r="G100" s="104"/>
      <c r="H100" s="104"/>
      <c r="I100" s="104"/>
      <c r="J100" s="104"/>
      <c r="K100" s="104"/>
      <c r="L100" s="104"/>
      <c r="M100" s="104"/>
      <c r="N100" s="104"/>
      <c r="O100" s="104"/>
      <c r="P100" s="104"/>
      <c r="Q100" s="104"/>
      <c r="R100" s="104"/>
      <c r="S100" s="104"/>
      <c r="T100" s="104"/>
      <c r="U100" s="104"/>
      <c r="V100" s="104"/>
      <c r="W100" s="104"/>
      <c r="X100" s="104"/>
      <c r="Y100" s="104"/>
      <c r="Z100" s="104"/>
    </row>
    <row r="101" ht="11.25" customHeight="1">
      <c r="A101" s="135" t="s">
        <v>805</v>
      </c>
      <c r="B101" s="97" t="s">
        <v>148</v>
      </c>
      <c r="C101" s="97">
        <v>11.0</v>
      </c>
      <c r="D101" s="231">
        <v>616.0</v>
      </c>
      <c r="E101" s="166">
        <v>616.0</v>
      </c>
      <c r="F101" s="475" t="s">
        <v>805</v>
      </c>
      <c r="G101" s="104"/>
      <c r="H101" s="104"/>
      <c r="I101" s="104"/>
      <c r="J101" s="104"/>
      <c r="K101" s="104"/>
      <c r="L101" s="104"/>
      <c r="M101" s="104"/>
      <c r="N101" s="104"/>
      <c r="O101" s="104"/>
      <c r="P101" s="104"/>
      <c r="Q101" s="104"/>
      <c r="R101" s="104"/>
      <c r="S101" s="104"/>
      <c r="T101" s="104"/>
      <c r="U101" s="104"/>
      <c r="V101" s="104"/>
      <c r="W101" s="104"/>
      <c r="X101" s="104"/>
      <c r="Y101" s="104"/>
      <c r="Z101" s="104"/>
    </row>
    <row r="102" ht="11.25" customHeight="1">
      <c r="A102" s="135" t="s">
        <v>7018</v>
      </c>
      <c r="B102" s="97" t="s">
        <v>148</v>
      </c>
      <c r="C102" s="97" t="s">
        <v>7556</v>
      </c>
      <c r="D102" s="231" t="s">
        <v>7603</v>
      </c>
      <c r="E102" s="166">
        <v>728.0</v>
      </c>
      <c r="F102" s="135" t="s">
        <v>7018</v>
      </c>
      <c r="G102" s="104"/>
      <c r="H102" s="104"/>
      <c r="I102" s="104"/>
      <c r="J102" s="104"/>
      <c r="K102" s="104"/>
      <c r="L102" s="104"/>
      <c r="M102" s="104"/>
      <c r="N102" s="104"/>
      <c r="O102" s="104"/>
      <c r="P102" s="104"/>
      <c r="Q102" s="104"/>
      <c r="R102" s="104"/>
      <c r="S102" s="104"/>
      <c r="T102" s="104"/>
      <c r="U102" s="104"/>
      <c r="V102" s="104"/>
      <c r="W102" s="104"/>
      <c r="X102" s="104"/>
      <c r="Y102" s="104"/>
      <c r="Z102" s="104"/>
    </row>
    <row r="103" ht="11.25" customHeight="1">
      <c r="A103" s="135" t="s">
        <v>581</v>
      </c>
      <c r="B103" s="97" t="s">
        <v>574</v>
      </c>
      <c r="C103" s="97">
        <v>12.0</v>
      </c>
      <c r="D103" s="231" t="s">
        <v>7604</v>
      </c>
      <c r="E103" s="166">
        <v>672.0</v>
      </c>
      <c r="F103" s="475" t="s">
        <v>581</v>
      </c>
      <c r="G103" s="104"/>
      <c r="H103" s="104"/>
      <c r="I103" s="104"/>
      <c r="J103" s="104"/>
      <c r="K103" s="104"/>
      <c r="L103" s="104"/>
      <c r="M103" s="104"/>
      <c r="N103" s="104"/>
      <c r="O103" s="104"/>
      <c r="P103" s="104"/>
      <c r="Q103" s="104"/>
      <c r="R103" s="104"/>
      <c r="S103" s="104"/>
      <c r="T103" s="104"/>
      <c r="U103" s="104"/>
      <c r="V103" s="104"/>
      <c r="W103" s="104"/>
      <c r="X103" s="104"/>
      <c r="Y103" s="104"/>
      <c r="Z103" s="104"/>
    </row>
    <row r="104" ht="11.25" customHeight="1">
      <c r="A104" s="135" t="s">
        <v>815</v>
      </c>
      <c r="B104" s="97" t="s">
        <v>574</v>
      </c>
      <c r="C104" s="97">
        <v>8.0</v>
      </c>
      <c r="D104" s="231" t="s">
        <v>7605</v>
      </c>
      <c r="E104" s="166">
        <f>8*2*28</f>
        <v>448</v>
      </c>
      <c r="F104" s="475" t="s">
        <v>607</v>
      </c>
      <c r="G104" s="104"/>
      <c r="H104" s="104"/>
      <c r="I104" s="104"/>
      <c r="J104" s="104"/>
      <c r="K104" s="104"/>
      <c r="L104" s="104"/>
      <c r="M104" s="104"/>
      <c r="N104" s="104"/>
      <c r="O104" s="104"/>
      <c r="P104" s="104"/>
      <c r="Q104" s="104"/>
      <c r="R104" s="104"/>
      <c r="S104" s="104"/>
      <c r="T104" s="104"/>
      <c r="U104" s="104"/>
      <c r="V104" s="104"/>
      <c r="W104" s="104"/>
      <c r="X104" s="104"/>
      <c r="Y104" s="104"/>
      <c r="Z104" s="104"/>
    </row>
    <row r="105" ht="11.25" customHeight="1">
      <c r="A105" s="135" t="s">
        <v>5874</v>
      </c>
      <c r="B105" s="97" t="s">
        <v>148</v>
      </c>
      <c r="C105" s="97" t="s">
        <v>7606</v>
      </c>
      <c r="D105" s="231">
        <v>518.0</v>
      </c>
      <c r="E105" s="166">
        <v>518.0</v>
      </c>
      <c r="F105" s="253" t="s">
        <v>2289</v>
      </c>
      <c r="G105" s="104"/>
      <c r="H105" s="104"/>
      <c r="I105" s="104"/>
      <c r="J105" s="104"/>
      <c r="K105" s="104"/>
      <c r="L105" s="104"/>
      <c r="M105" s="104"/>
      <c r="N105" s="104"/>
      <c r="O105" s="104"/>
      <c r="P105" s="104"/>
      <c r="Q105" s="104"/>
      <c r="R105" s="104"/>
      <c r="S105" s="104"/>
      <c r="T105" s="104"/>
      <c r="U105" s="104"/>
      <c r="V105" s="104"/>
      <c r="W105" s="104"/>
      <c r="X105" s="104"/>
      <c r="Y105" s="104"/>
      <c r="Z105" s="104"/>
    </row>
    <row r="106" ht="11.25" customHeight="1">
      <c r="A106" s="135" t="s">
        <v>818</v>
      </c>
      <c r="B106" s="97" t="s">
        <v>148</v>
      </c>
      <c r="C106" s="97">
        <v>12.5</v>
      </c>
      <c r="D106" s="231" t="s">
        <v>7607</v>
      </c>
      <c r="E106" s="166">
        <f>12.5*2*28</f>
        <v>700</v>
      </c>
      <c r="F106" s="475" t="s">
        <v>616</v>
      </c>
      <c r="G106" s="104"/>
      <c r="H106" s="104"/>
      <c r="I106" s="104"/>
      <c r="J106" s="104"/>
      <c r="K106" s="104"/>
      <c r="L106" s="104"/>
      <c r="M106" s="104"/>
      <c r="N106" s="104"/>
      <c r="O106" s="104"/>
      <c r="P106" s="104"/>
      <c r="Q106" s="104"/>
      <c r="R106" s="104"/>
      <c r="S106" s="104"/>
      <c r="T106" s="104"/>
      <c r="U106" s="104"/>
      <c r="V106" s="104"/>
      <c r="W106" s="104"/>
      <c r="X106" s="104"/>
      <c r="Y106" s="104"/>
      <c r="Z106" s="104"/>
    </row>
    <row r="107" ht="11.25" customHeight="1">
      <c r="A107" s="135" t="s">
        <v>5891</v>
      </c>
      <c r="B107" s="97" t="s">
        <v>148</v>
      </c>
      <c r="C107" s="97" t="s">
        <v>7560</v>
      </c>
      <c r="D107" s="231">
        <f>3*2*28</f>
        <v>168</v>
      </c>
      <c r="E107" s="166">
        <v>168.0</v>
      </c>
      <c r="F107" s="475" t="s">
        <v>829</v>
      </c>
      <c r="G107" s="104"/>
      <c r="H107" s="104"/>
      <c r="I107" s="104"/>
      <c r="J107" s="104"/>
      <c r="K107" s="104"/>
      <c r="L107" s="104"/>
      <c r="M107" s="104"/>
      <c r="N107" s="104"/>
      <c r="O107" s="104"/>
      <c r="P107" s="104"/>
      <c r="Q107" s="104"/>
      <c r="R107" s="104"/>
      <c r="S107" s="104"/>
      <c r="T107" s="104"/>
      <c r="U107" s="104"/>
      <c r="V107" s="104"/>
      <c r="W107" s="104"/>
      <c r="X107" s="104"/>
      <c r="Y107" s="104"/>
      <c r="Z107" s="104"/>
    </row>
    <row r="108" ht="11.25" customHeight="1">
      <c r="A108" s="135" t="s">
        <v>5891</v>
      </c>
      <c r="B108" s="97" t="s">
        <v>148</v>
      </c>
      <c r="C108" s="97" t="s">
        <v>7561</v>
      </c>
      <c r="D108" s="231">
        <f>4*2*28</f>
        <v>224</v>
      </c>
      <c r="E108" s="166">
        <v>224.0</v>
      </c>
      <c r="F108" s="475" t="s">
        <v>829</v>
      </c>
      <c r="G108" s="104"/>
      <c r="H108" s="104"/>
      <c r="I108" s="104"/>
      <c r="J108" s="104"/>
      <c r="K108" s="104"/>
      <c r="L108" s="104"/>
      <c r="M108" s="104"/>
      <c r="N108" s="104"/>
      <c r="O108" s="104"/>
      <c r="P108" s="104"/>
      <c r="Q108" s="104"/>
      <c r="R108" s="104"/>
      <c r="S108" s="104"/>
      <c r="T108" s="104"/>
      <c r="U108" s="104"/>
      <c r="V108" s="104"/>
      <c r="W108" s="104"/>
      <c r="X108" s="104"/>
      <c r="Y108" s="104"/>
      <c r="Z108" s="104"/>
    </row>
    <row r="109" ht="11.25" customHeight="1">
      <c r="A109" s="135" t="s">
        <v>5891</v>
      </c>
      <c r="B109" s="97" t="s">
        <v>148</v>
      </c>
      <c r="C109" s="97" t="s">
        <v>7562</v>
      </c>
      <c r="D109" s="231">
        <f>5*2*28</f>
        <v>280</v>
      </c>
      <c r="E109" s="166">
        <v>280.0</v>
      </c>
      <c r="F109" s="475" t="s">
        <v>829</v>
      </c>
      <c r="G109" s="104"/>
      <c r="H109" s="104"/>
      <c r="I109" s="104"/>
      <c r="J109" s="104"/>
      <c r="K109" s="104"/>
      <c r="L109" s="104"/>
      <c r="M109" s="104"/>
      <c r="N109" s="104"/>
      <c r="O109" s="104"/>
      <c r="P109" s="104"/>
      <c r="Q109" s="104"/>
      <c r="R109" s="104"/>
      <c r="S109" s="104"/>
      <c r="T109" s="104"/>
      <c r="U109" s="104"/>
      <c r="V109" s="104"/>
      <c r="W109" s="104"/>
      <c r="X109" s="104"/>
      <c r="Y109" s="104"/>
      <c r="Z109" s="104"/>
    </row>
    <row r="110" ht="11.25" customHeight="1">
      <c r="A110" s="135" t="s">
        <v>7608</v>
      </c>
      <c r="B110" s="97" t="s">
        <v>148</v>
      </c>
      <c r="C110" s="97">
        <v>10.0</v>
      </c>
      <c r="D110" s="231" t="s">
        <v>7602</v>
      </c>
      <c r="E110" s="166">
        <v>560.0</v>
      </c>
      <c r="F110" s="252" t="s">
        <v>2340</v>
      </c>
      <c r="G110" s="104"/>
      <c r="H110" s="104"/>
      <c r="I110" s="104"/>
      <c r="J110" s="104"/>
      <c r="K110" s="104"/>
      <c r="L110" s="104"/>
      <c r="M110" s="104"/>
      <c r="N110" s="104"/>
      <c r="O110" s="104"/>
      <c r="P110" s="104"/>
      <c r="Q110" s="104"/>
      <c r="R110" s="104"/>
      <c r="S110" s="104"/>
      <c r="T110" s="104"/>
      <c r="U110" s="104"/>
      <c r="V110" s="104"/>
      <c r="W110" s="104"/>
      <c r="X110" s="104"/>
      <c r="Y110" s="104"/>
      <c r="Z110" s="104"/>
    </row>
    <row r="111" ht="11.25" customHeight="1">
      <c r="A111" s="135" t="s">
        <v>830</v>
      </c>
      <c r="B111" s="97" t="s">
        <v>148</v>
      </c>
      <c r="C111" s="97">
        <v>12.0</v>
      </c>
      <c r="D111" s="231">
        <v>672.0</v>
      </c>
      <c r="E111" s="166">
        <v>672.0</v>
      </c>
      <c r="F111" s="135" t="s">
        <v>835</v>
      </c>
      <c r="G111" s="104"/>
      <c r="H111" s="104"/>
      <c r="I111" s="104"/>
      <c r="J111" s="104"/>
      <c r="K111" s="104"/>
      <c r="L111" s="104"/>
      <c r="M111" s="104"/>
      <c r="N111" s="104"/>
      <c r="O111" s="104"/>
      <c r="P111" s="104"/>
      <c r="Q111" s="104"/>
      <c r="R111" s="104"/>
      <c r="S111" s="104"/>
      <c r="T111" s="104"/>
      <c r="U111" s="104"/>
      <c r="V111" s="104"/>
      <c r="W111" s="104"/>
      <c r="X111" s="104"/>
      <c r="Y111" s="104"/>
      <c r="Z111" s="104"/>
    </row>
    <row r="112" ht="11.25" customHeight="1">
      <c r="A112" s="135" t="s">
        <v>626</v>
      </c>
      <c r="B112" s="97" t="s">
        <v>148</v>
      </c>
      <c r="C112" s="97">
        <v>8.0</v>
      </c>
      <c r="D112" s="231">
        <v>448.0</v>
      </c>
      <c r="E112" s="166">
        <v>448.0</v>
      </c>
      <c r="F112" s="135" t="s">
        <v>626</v>
      </c>
      <c r="G112" s="104"/>
      <c r="H112" s="104"/>
      <c r="I112" s="104"/>
      <c r="J112" s="104"/>
      <c r="K112" s="104"/>
      <c r="L112" s="104"/>
      <c r="M112" s="104"/>
      <c r="N112" s="104"/>
      <c r="O112" s="104"/>
      <c r="P112" s="104"/>
      <c r="Q112" s="104"/>
      <c r="R112" s="104"/>
      <c r="S112" s="104"/>
      <c r="T112" s="104"/>
      <c r="U112" s="104"/>
      <c r="V112" s="104"/>
      <c r="W112" s="104"/>
      <c r="X112" s="104"/>
      <c r="Y112" s="104"/>
      <c r="Z112" s="104"/>
    </row>
    <row r="113" ht="11.25" customHeight="1">
      <c r="A113" s="135" t="s">
        <v>3502</v>
      </c>
      <c r="B113" s="97" t="s">
        <v>148</v>
      </c>
      <c r="C113" s="97">
        <v>10.0</v>
      </c>
      <c r="D113" s="231" t="s">
        <v>7609</v>
      </c>
      <c r="E113" s="231">
        <v>560.0</v>
      </c>
      <c r="F113" s="135" t="s">
        <v>630</v>
      </c>
      <c r="G113" s="104"/>
      <c r="H113" s="104"/>
      <c r="I113" s="104"/>
      <c r="J113" s="104"/>
      <c r="K113" s="104"/>
      <c r="L113" s="104"/>
      <c r="M113" s="104"/>
      <c r="N113" s="104"/>
      <c r="O113" s="104"/>
      <c r="P113" s="104"/>
      <c r="Q113" s="104"/>
      <c r="R113" s="104"/>
      <c r="S113" s="104"/>
      <c r="T113" s="104"/>
      <c r="U113" s="104"/>
      <c r="V113" s="104"/>
      <c r="W113" s="104"/>
      <c r="X113" s="104"/>
      <c r="Y113" s="104"/>
      <c r="Z113" s="104"/>
    </row>
    <row r="114" ht="11.25" customHeight="1">
      <c r="A114" s="135" t="s">
        <v>7177</v>
      </c>
      <c r="B114" s="97" t="s">
        <v>148</v>
      </c>
      <c r="C114" s="97">
        <v>12.5</v>
      </c>
      <c r="D114" s="231" t="s">
        <v>7610</v>
      </c>
      <c r="E114" s="166">
        <v>700.0</v>
      </c>
      <c r="F114" s="475" t="s">
        <v>640</v>
      </c>
      <c r="G114" s="104"/>
      <c r="H114" s="104"/>
      <c r="I114" s="104"/>
      <c r="J114" s="104"/>
      <c r="K114" s="104"/>
      <c r="L114" s="104"/>
      <c r="M114" s="104"/>
      <c r="N114" s="104"/>
      <c r="O114" s="104"/>
      <c r="P114" s="104"/>
      <c r="Q114" s="104"/>
      <c r="R114" s="104"/>
      <c r="S114" s="104"/>
      <c r="T114" s="104"/>
      <c r="U114" s="104"/>
      <c r="V114" s="104"/>
      <c r="W114" s="104"/>
      <c r="X114" s="104"/>
      <c r="Y114" s="104"/>
      <c r="Z114" s="104"/>
    </row>
    <row r="115" ht="11.25" customHeight="1">
      <c r="A115" s="135" t="s">
        <v>844</v>
      </c>
      <c r="B115" s="97" t="s">
        <v>148</v>
      </c>
      <c r="C115" s="97">
        <v>9.0</v>
      </c>
      <c r="D115" s="231">
        <f>C115*28*2</f>
        <v>504</v>
      </c>
      <c r="E115" s="166">
        <v>504.0</v>
      </c>
      <c r="F115" s="475" t="s">
        <v>649</v>
      </c>
      <c r="G115" s="104"/>
      <c r="H115" s="104"/>
      <c r="I115" s="104"/>
      <c r="J115" s="104"/>
      <c r="K115" s="104"/>
      <c r="L115" s="104"/>
      <c r="M115" s="104"/>
      <c r="N115" s="104"/>
      <c r="O115" s="104"/>
      <c r="P115" s="104"/>
      <c r="Q115" s="104"/>
      <c r="R115" s="104"/>
      <c r="S115" s="104"/>
      <c r="T115" s="104"/>
      <c r="U115" s="104"/>
      <c r="V115" s="104"/>
      <c r="W115" s="104"/>
      <c r="X115" s="104"/>
      <c r="Y115" s="104"/>
      <c r="Z115" s="104"/>
    </row>
    <row r="116" ht="11.25" customHeight="1">
      <c r="A116" s="135" t="s">
        <v>658</v>
      </c>
      <c r="B116" s="97" t="s">
        <v>148</v>
      </c>
      <c r="C116" s="97">
        <v>8.0</v>
      </c>
      <c r="D116" s="231">
        <f>8*2*28</f>
        <v>448</v>
      </c>
      <c r="E116" s="166">
        <f t="shared" ref="E116:E117" si="1">D116</f>
        <v>448</v>
      </c>
      <c r="F116" s="252" t="s">
        <v>658</v>
      </c>
      <c r="G116" s="104"/>
      <c r="H116" s="104"/>
      <c r="I116" s="104"/>
      <c r="J116" s="104"/>
      <c r="K116" s="104"/>
      <c r="L116" s="104"/>
      <c r="M116" s="104"/>
      <c r="N116" s="104"/>
      <c r="O116" s="104"/>
      <c r="P116" s="104"/>
      <c r="Q116" s="104"/>
      <c r="R116" s="104"/>
      <c r="S116" s="104"/>
      <c r="T116" s="104"/>
      <c r="U116" s="104"/>
      <c r="V116" s="104"/>
      <c r="W116" s="104"/>
      <c r="X116" s="104"/>
      <c r="Y116" s="104"/>
      <c r="Z116" s="104"/>
    </row>
    <row r="117" ht="11.25" customHeight="1">
      <c r="A117" s="135" t="s">
        <v>189</v>
      </c>
      <c r="B117" s="97" t="s">
        <v>148</v>
      </c>
      <c r="C117" s="97">
        <v>8.0</v>
      </c>
      <c r="D117" s="231">
        <f>C117*2*28</f>
        <v>448</v>
      </c>
      <c r="E117" s="166">
        <f t="shared" si="1"/>
        <v>448</v>
      </c>
      <c r="F117" s="475" t="s">
        <v>667</v>
      </c>
      <c r="G117" s="104"/>
      <c r="H117" s="104"/>
      <c r="I117" s="104"/>
      <c r="J117" s="104"/>
      <c r="K117" s="104"/>
      <c r="L117" s="104"/>
      <c r="M117" s="104"/>
      <c r="N117" s="104"/>
      <c r="O117" s="104"/>
      <c r="P117" s="104"/>
      <c r="Q117" s="104"/>
      <c r="R117" s="104"/>
      <c r="S117" s="104"/>
      <c r="T117" s="104"/>
      <c r="U117" s="104"/>
      <c r="V117" s="104"/>
      <c r="W117" s="104"/>
      <c r="X117" s="104"/>
      <c r="Y117" s="104"/>
      <c r="Z117" s="104"/>
    </row>
    <row r="118" ht="11.25" customHeight="1">
      <c r="A118" s="135"/>
      <c r="B118" s="97"/>
      <c r="C118" s="97"/>
      <c r="D118" s="98"/>
      <c r="E118" s="499"/>
      <c r="F118" s="799"/>
      <c r="G118" s="105"/>
      <c r="H118" s="105"/>
      <c r="I118" s="105"/>
      <c r="J118" s="105"/>
      <c r="K118" s="105"/>
      <c r="L118" s="105"/>
      <c r="M118" s="105"/>
      <c r="N118" s="105"/>
      <c r="O118" s="105"/>
      <c r="P118" s="105"/>
      <c r="Q118" s="105"/>
      <c r="R118" s="105"/>
      <c r="S118" s="105"/>
      <c r="T118" s="105"/>
      <c r="U118" s="105"/>
      <c r="V118" s="105"/>
      <c r="W118" s="105"/>
      <c r="X118" s="105"/>
      <c r="Y118" s="105"/>
      <c r="Z118" s="105"/>
    </row>
    <row r="119" ht="11.25" customHeight="1">
      <c r="A119" s="80"/>
      <c r="B119" s="111"/>
      <c r="C119" s="111"/>
      <c r="D119" s="758"/>
      <c r="E119" s="758">
        <f>SUM(E9:E118)</f>
        <v>66818.68</v>
      </c>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ht="11.25" customHeight="1">
      <c r="A120" s="68"/>
      <c r="B120" s="68"/>
      <c r="C120" s="69"/>
      <c r="D120" s="69"/>
      <c r="E120" s="69"/>
      <c r="F120" s="1"/>
      <c r="G120" s="1"/>
      <c r="H120" s="1"/>
      <c r="I120" s="105"/>
      <c r="J120" s="105"/>
      <c r="K120" s="105"/>
      <c r="L120" s="105"/>
      <c r="M120" s="105"/>
      <c r="N120" s="105"/>
      <c r="O120" s="105"/>
      <c r="P120" s="105"/>
      <c r="Q120" s="105"/>
      <c r="R120" s="105"/>
      <c r="S120" s="105"/>
      <c r="T120" s="105"/>
      <c r="U120" s="105"/>
      <c r="V120" s="105"/>
      <c r="W120" s="105"/>
      <c r="X120" s="105"/>
      <c r="Y120" s="105"/>
      <c r="Z120" s="105"/>
    </row>
    <row r="121" ht="11.25" customHeight="1">
      <c r="A121" s="228" t="s">
        <v>675</v>
      </c>
      <c r="B121" s="229"/>
      <c r="C121" s="229"/>
      <c r="D121" s="229"/>
      <c r="E121" s="229"/>
      <c r="F121" s="104"/>
      <c r="G121" s="104"/>
      <c r="H121" s="104"/>
      <c r="I121" s="68"/>
      <c r="J121" s="68"/>
      <c r="K121" s="68"/>
      <c r="L121" s="68"/>
      <c r="M121" s="68"/>
      <c r="N121" s="68"/>
      <c r="O121" s="68"/>
      <c r="P121" s="68"/>
      <c r="Q121" s="68"/>
      <c r="R121" s="68"/>
      <c r="S121" s="68"/>
      <c r="T121" s="68"/>
      <c r="U121" s="68"/>
      <c r="V121" s="68"/>
      <c r="W121" s="68"/>
      <c r="X121" s="68"/>
      <c r="Y121" s="68"/>
      <c r="Z121" s="105"/>
    </row>
    <row r="122" ht="15.75" customHeight="1">
      <c r="A122" s="68"/>
      <c r="B122" s="68"/>
      <c r="C122" s="69"/>
      <c r="D122" s="69"/>
      <c r="E122" s="1"/>
      <c r="F122" s="1"/>
      <c r="G122" s="1"/>
      <c r="H122" s="1"/>
    </row>
    <row r="123" ht="15.75" customHeight="1">
      <c r="A123" s="68"/>
      <c r="B123" s="68"/>
      <c r="C123" s="69"/>
      <c r="D123" s="69"/>
      <c r="E123" s="69"/>
      <c r="F123" s="1"/>
      <c r="G123" s="1"/>
      <c r="H123" s="1"/>
    </row>
    <row r="124" ht="15.75" customHeight="1">
      <c r="A124" s="68"/>
      <c r="B124" s="68"/>
      <c r="C124" s="69"/>
      <c r="D124" s="69"/>
      <c r="E124" s="1"/>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c r="A253" s="68"/>
      <c r="B253" s="68"/>
      <c r="C253" s="69"/>
      <c r="D253" s="69"/>
      <c r="E253" s="69"/>
      <c r="F253" s="1"/>
      <c r="G253" s="1"/>
      <c r="H253" s="1"/>
    </row>
    <row r="254" ht="15.75" customHeight="1">
      <c r="A254" s="68"/>
      <c r="B254" s="68"/>
      <c r="C254" s="69"/>
      <c r="D254" s="69"/>
      <c r="E254" s="69"/>
      <c r="F254" s="1"/>
      <c r="G254" s="1"/>
      <c r="H254" s="1"/>
    </row>
    <row r="255" ht="15.75" customHeight="1">
      <c r="A255" s="68"/>
      <c r="B255" s="68"/>
      <c r="C255" s="69"/>
      <c r="D255" s="69"/>
      <c r="E255" s="69"/>
      <c r="F255" s="1"/>
      <c r="G255" s="1"/>
      <c r="H255" s="1"/>
    </row>
    <row r="256" ht="15.75" customHeight="1">
      <c r="A256" s="68"/>
      <c r="B256" s="68"/>
      <c r="C256" s="69"/>
      <c r="D256" s="69"/>
      <c r="E256" s="69"/>
      <c r="F256" s="1"/>
      <c r="G256" s="1"/>
      <c r="H256" s="1"/>
    </row>
    <row r="257" ht="15.75" customHeight="1">
      <c r="A257" s="68"/>
      <c r="B257" s="68"/>
      <c r="C257" s="69"/>
      <c r="D257" s="69"/>
      <c r="E257" s="69"/>
      <c r="F257" s="1"/>
      <c r="G257" s="1"/>
      <c r="H257" s="1"/>
    </row>
    <row r="258" ht="15.75" customHeight="1">
      <c r="A258" s="68"/>
      <c r="B258" s="68"/>
      <c r="C258" s="69"/>
      <c r="D258" s="69"/>
      <c r="E258" s="69"/>
      <c r="F258" s="1"/>
      <c r="G258" s="1"/>
      <c r="H258" s="1"/>
    </row>
    <row r="259" ht="15.75" customHeight="1">
      <c r="A259" s="68"/>
      <c r="B259" s="68"/>
      <c r="C259" s="69"/>
      <c r="D259" s="69"/>
      <c r="E259" s="69"/>
      <c r="F259" s="1"/>
      <c r="G259" s="1"/>
      <c r="H259" s="1"/>
    </row>
    <row r="260" ht="15.75" customHeight="1">
      <c r="A260" s="68"/>
      <c r="B260" s="68"/>
      <c r="C260" s="69"/>
      <c r="D260" s="69"/>
      <c r="E260" s="69"/>
      <c r="F260" s="1"/>
      <c r="G260" s="1"/>
      <c r="H260" s="1"/>
    </row>
    <row r="261" ht="15.75" customHeight="1">
      <c r="A261" s="68"/>
      <c r="B261" s="68"/>
      <c r="C261" s="69"/>
      <c r="D261" s="69"/>
      <c r="E261" s="69"/>
      <c r="F261" s="1"/>
      <c r="G261" s="1"/>
      <c r="H261" s="1"/>
    </row>
    <row r="262" ht="15.75" customHeight="1">
      <c r="A262" s="68"/>
      <c r="B262" s="68"/>
      <c r="C262" s="69"/>
      <c r="D262" s="69"/>
      <c r="E262" s="69"/>
      <c r="F262" s="1"/>
      <c r="G262" s="1"/>
      <c r="H262" s="1"/>
    </row>
    <row r="263" ht="15.75" customHeight="1">
      <c r="A263" s="68"/>
      <c r="B263" s="68"/>
      <c r="C263" s="69"/>
      <c r="D263" s="69"/>
      <c r="E263" s="69"/>
      <c r="F263" s="1"/>
      <c r="G263" s="1"/>
      <c r="H263" s="1"/>
    </row>
    <row r="264" ht="15.75" customHeight="1">
      <c r="A264" s="68"/>
      <c r="B264" s="68"/>
      <c r="C264" s="69"/>
      <c r="D264" s="69"/>
      <c r="E264" s="69"/>
      <c r="F264" s="1"/>
      <c r="G264" s="1"/>
      <c r="H264" s="1"/>
    </row>
    <row r="265" ht="15.75" customHeight="1">
      <c r="A265" s="68"/>
      <c r="B265" s="68"/>
      <c r="C265" s="69"/>
      <c r="D265" s="69"/>
      <c r="E265" s="69"/>
      <c r="F265" s="1"/>
      <c r="G265" s="1"/>
      <c r="H265" s="1"/>
    </row>
    <row r="266" ht="15.75" customHeight="1">
      <c r="A266" s="68"/>
      <c r="B266" s="68"/>
      <c r="C266" s="69"/>
      <c r="D266" s="69"/>
      <c r="E266" s="69"/>
      <c r="F266" s="1"/>
      <c r="G266" s="1"/>
      <c r="H266" s="1"/>
    </row>
    <row r="267" ht="15.75" customHeight="1">
      <c r="A267" s="68"/>
      <c r="B267" s="68"/>
      <c r="C267" s="69"/>
      <c r="D267" s="69"/>
      <c r="E267" s="69"/>
      <c r="F267" s="1"/>
      <c r="G267" s="1"/>
      <c r="H267" s="1"/>
    </row>
    <row r="268" ht="15.75" customHeight="1">
      <c r="A268" s="68"/>
      <c r="B268" s="68"/>
      <c r="C268" s="69"/>
      <c r="D268" s="69"/>
      <c r="E268" s="69"/>
      <c r="F268" s="1"/>
      <c r="G268" s="1"/>
      <c r="H268" s="1"/>
    </row>
    <row r="269" ht="15.75" customHeight="1">
      <c r="A269" s="68"/>
      <c r="B269" s="68"/>
      <c r="C269" s="69"/>
      <c r="D269" s="69"/>
      <c r="E269" s="69"/>
      <c r="F269" s="1"/>
      <c r="G269" s="1"/>
      <c r="H269" s="1"/>
    </row>
    <row r="270" ht="15.75" customHeight="1">
      <c r="A270" s="68"/>
      <c r="B270" s="68"/>
      <c r="C270" s="69"/>
      <c r="D270" s="69"/>
      <c r="E270" s="69"/>
      <c r="F270" s="1"/>
      <c r="G270" s="1"/>
      <c r="H270" s="1"/>
    </row>
    <row r="271" ht="15.75" customHeight="1">
      <c r="A271" s="68"/>
      <c r="B271" s="68"/>
      <c r="C271" s="69"/>
      <c r="D271" s="69"/>
      <c r="E271" s="69"/>
      <c r="F271" s="1"/>
      <c r="G271" s="1"/>
      <c r="H271" s="1"/>
    </row>
    <row r="272" ht="15.75" customHeight="1">
      <c r="A272" s="68"/>
      <c r="B272" s="68"/>
      <c r="C272" s="69"/>
      <c r="D272" s="69"/>
      <c r="E272" s="69"/>
      <c r="F272" s="1"/>
      <c r="G272" s="1"/>
      <c r="H272" s="1"/>
    </row>
    <row r="273" ht="15.75" customHeight="1">
      <c r="A273" s="68"/>
      <c r="B273" s="68"/>
      <c r="C273" s="69"/>
      <c r="D273" s="69"/>
      <c r="E273" s="69"/>
      <c r="F273" s="1"/>
      <c r="G273" s="1"/>
      <c r="H273" s="1"/>
    </row>
    <row r="274" ht="15.75" customHeight="1">
      <c r="A274" s="68"/>
      <c r="B274" s="68"/>
      <c r="C274" s="69"/>
      <c r="D274" s="69"/>
      <c r="E274" s="69"/>
      <c r="F274" s="1"/>
      <c r="G274" s="1"/>
      <c r="H274" s="1"/>
    </row>
    <row r="275" ht="15.75" customHeight="1">
      <c r="A275" s="68"/>
      <c r="B275" s="68"/>
      <c r="C275" s="69"/>
      <c r="D275" s="69"/>
      <c r="E275" s="69"/>
      <c r="F275" s="1"/>
      <c r="G275" s="1"/>
      <c r="H275" s="1"/>
    </row>
    <row r="276" ht="15.75" customHeight="1">
      <c r="A276" s="68"/>
      <c r="B276" s="68"/>
      <c r="C276" s="69"/>
      <c r="D276" s="69"/>
      <c r="E276" s="69"/>
      <c r="F276" s="1"/>
      <c r="G276" s="1"/>
      <c r="H276" s="1"/>
    </row>
    <row r="277" ht="15.75" customHeight="1">
      <c r="A277" s="68"/>
      <c r="B277" s="68"/>
      <c r="C277" s="69"/>
      <c r="D277" s="69"/>
      <c r="E277" s="69"/>
      <c r="F277" s="1"/>
      <c r="G277" s="1"/>
      <c r="H277" s="1"/>
    </row>
    <row r="278" ht="15.75" customHeight="1">
      <c r="A278" s="68"/>
      <c r="B278" s="68"/>
      <c r="C278" s="69"/>
      <c r="D278" s="69"/>
      <c r="E278" s="69"/>
      <c r="F278" s="1"/>
      <c r="G278" s="1"/>
      <c r="H278" s="1"/>
    </row>
    <row r="279" ht="15.75" customHeight="1">
      <c r="A279" s="68"/>
      <c r="B279" s="68"/>
      <c r="C279" s="69"/>
      <c r="D279" s="69"/>
      <c r="E279" s="69"/>
      <c r="F279" s="1"/>
      <c r="G279" s="1"/>
      <c r="H279" s="1"/>
    </row>
    <row r="280" ht="15.75" customHeight="1">
      <c r="A280" s="68"/>
      <c r="B280" s="68"/>
      <c r="C280" s="69"/>
      <c r="D280" s="69"/>
      <c r="E280" s="69"/>
      <c r="F280" s="1"/>
      <c r="G280" s="1"/>
      <c r="H280" s="1"/>
    </row>
    <row r="281" ht="15.75" customHeight="1">
      <c r="A281" s="68"/>
      <c r="B281" s="68"/>
      <c r="C281" s="69"/>
      <c r="D281" s="69"/>
      <c r="E281" s="69"/>
      <c r="F281" s="1"/>
      <c r="G281" s="1"/>
      <c r="H281" s="1"/>
    </row>
    <row r="282" ht="15.75" customHeight="1">
      <c r="A282" s="68"/>
      <c r="B282" s="68"/>
      <c r="C282" s="69"/>
      <c r="D282" s="69"/>
      <c r="E282" s="69"/>
      <c r="F282" s="1"/>
      <c r="G282" s="1"/>
      <c r="H282" s="1"/>
    </row>
    <row r="283" ht="15.75" customHeight="1">
      <c r="A283" s="68"/>
      <c r="B283" s="68"/>
      <c r="C283" s="69"/>
      <c r="D283" s="69"/>
      <c r="E283" s="69"/>
      <c r="F283" s="1"/>
      <c r="G283" s="1"/>
      <c r="H283" s="1"/>
    </row>
    <row r="284" ht="15.75" customHeight="1">
      <c r="A284" s="68"/>
      <c r="B284" s="68"/>
      <c r="C284" s="69"/>
      <c r="D284" s="69"/>
      <c r="E284" s="69"/>
      <c r="F284" s="1"/>
      <c r="G284" s="1"/>
      <c r="H284" s="1"/>
    </row>
    <row r="285" ht="15.75" customHeight="1">
      <c r="A285" s="68"/>
      <c r="B285" s="68"/>
      <c r="C285" s="69"/>
      <c r="D285" s="69"/>
      <c r="E285" s="69"/>
      <c r="F285" s="1"/>
      <c r="G285" s="1"/>
      <c r="H285" s="1"/>
    </row>
    <row r="286" ht="15.75" customHeight="1">
      <c r="A286" s="68"/>
      <c r="B286" s="68"/>
      <c r="C286" s="69"/>
      <c r="D286" s="69"/>
      <c r="E286" s="69"/>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c r="A315" s="68"/>
      <c r="B315" s="68"/>
      <c r="C315" s="69"/>
      <c r="D315" s="69"/>
      <c r="E315" s="69"/>
      <c r="F315" s="1"/>
      <c r="G315" s="1"/>
      <c r="H315" s="1"/>
    </row>
    <row r="316" ht="15.75" customHeight="1">
      <c r="A316" s="68"/>
      <c r="B316" s="68"/>
      <c r="C316" s="69"/>
      <c r="D316" s="69"/>
      <c r="E316" s="69"/>
      <c r="F316" s="1"/>
      <c r="G316" s="1"/>
      <c r="H316" s="1"/>
    </row>
    <row r="317" ht="15.75" customHeight="1">
      <c r="A317" s="68"/>
      <c r="B317" s="68"/>
      <c r="C317" s="69"/>
      <c r="D317" s="69"/>
      <c r="E317" s="69"/>
      <c r="F317" s="1"/>
      <c r="G317" s="1"/>
      <c r="H317" s="1"/>
    </row>
    <row r="318" ht="15.75" customHeight="1">
      <c r="A318" s="68"/>
      <c r="B318" s="68"/>
      <c r="C318" s="69"/>
      <c r="D318" s="69"/>
      <c r="E318" s="69"/>
      <c r="F318" s="1"/>
      <c r="G318" s="1"/>
      <c r="H318" s="1"/>
    </row>
    <row r="319" ht="15.75" customHeight="1">
      <c r="A319" s="68"/>
      <c r="B319" s="68"/>
      <c r="C319" s="69"/>
      <c r="D319" s="69"/>
      <c r="E319" s="69"/>
      <c r="F319" s="1"/>
      <c r="G319" s="1"/>
      <c r="H319" s="1"/>
    </row>
    <row r="320" ht="15.75" customHeight="1">
      <c r="A320" s="68"/>
      <c r="B320" s="68"/>
      <c r="C320" s="69"/>
      <c r="D320" s="69"/>
      <c r="E320" s="69"/>
      <c r="F320" s="1"/>
      <c r="G320" s="1"/>
      <c r="H320" s="1"/>
    </row>
    <row r="321" ht="15.75" customHeight="1">
      <c r="A321" s="68"/>
      <c r="B321" s="68"/>
      <c r="C321" s="69"/>
      <c r="D321" s="69"/>
      <c r="E321" s="69"/>
      <c r="F321" s="1"/>
      <c r="G321" s="1"/>
      <c r="H321" s="1"/>
    </row>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1:E121"/>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2.86"/>
    <col customWidth="1" min="8" max="9" width="13.71"/>
    <col customWidth="1" min="10" max="26" width="8.0"/>
  </cols>
  <sheetData>
    <row r="1">
      <c r="A1" s="68"/>
      <c r="B1" s="68"/>
      <c r="C1" s="69"/>
      <c r="D1" s="69"/>
      <c r="E1" s="69"/>
      <c r="F1" s="69"/>
      <c r="G1" s="1"/>
      <c r="H1" s="1"/>
      <c r="I1" s="1"/>
    </row>
    <row r="2" ht="15.75" customHeight="1">
      <c r="A2" s="230" t="s">
        <v>7611</v>
      </c>
      <c r="B2" s="71"/>
      <c r="C2" s="71"/>
      <c r="D2" s="71"/>
      <c r="E2" s="71"/>
      <c r="F2" s="72"/>
      <c r="G2" s="784"/>
      <c r="H2" s="784"/>
      <c r="I2" s="784"/>
      <c r="J2" s="74"/>
      <c r="K2" s="74"/>
      <c r="L2" s="74"/>
      <c r="M2" s="74"/>
      <c r="N2" s="74"/>
      <c r="O2" s="74"/>
      <c r="P2" s="74"/>
      <c r="Q2" s="74"/>
      <c r="R2" s="74"/>
      <c r="S2" s="74"/>
      <c r="T2" s="74"/>
      <c r="U2" s="74"/>
      <c r="V2" s="74"/>
      <c r="W2" s="74"/>
      <c r="X2" s="74"/>
      <c r="Y2" s="74"/>
      <c r="Z2" s="74"/>
    </row>
    <row r="3" ht="15.75" customHeight="1">
      <c r="A3" s="287"/>
      <c r="B3" s="287"/>
      <c r="C3" s="287"/>
      <c r="D3" s="287"/>
      <c r="E3" s="287"/>
      <c r="F3" s="785"/>
      <c r="G3" s="784"/>
      <c r="H3" s="784"/>
      <c r="I3" s="784"/>
      <c r="J3" s="74"/>
      <c r="K3" s="74"/>
      <c r="L3" s="74"/>
      <c r="M3" s="74"/>
      <c r="N3" s="74"/>
      <c r="O3" s="74"/>
      <c r="P3" s="74"/>
      <c r="Q3" s="74"/>
      <c r="R3" s="74"/>
      <c r="S3" s="74"/>
      <c r="T3" s="74"/>
      <c r="U3" s="74"/>
      <c r="V3" s="74"/>
      <c r="W3" s="74"/>
      <c r="X3" s="74"/>
      <c r="Y3" s="74"/>
      <c r="Z3" s="74"/>
    </row>
    <row r="4" ht="18.0" customHeight="1">
      <c r="A4" s="424" t="s">
        <v>7612</v>
      </c>
      <c r="B4" s="71"/>
      <c r="C4" s="71"/>
      <c r="D4" s="71"/>
      <c r="E4" s="71"/>
      <c r="F4" s="72"/>
      <c r="G4" s="784"/>
      <c r="H4" s="784"/>
      <c r="I4" s="784"/>
      <c r="J4" s="74"/>
      <c r="K4" s="74"/>
      <c r="L4" s="74"/>
      <c r="M4" s="74"/>
      <c r="N4" s="74"/>
      <c r="O4" s="74"/>
      <c r="P4" s="74"/>
      <c r="Q4" s="74"/>
      <c r="R4" s="74"/>
      <c r="S4" s="74"/>
      <c r="T4" s="74"/>
      <c r="U4" s="74"/>
      <c r="V4" s="74"/>
      <c r="W4" s="74"/>
      <c r="X4" s="74"/>
      <c r="Y4" s="74"/>
      <c r="Z4" s="74"/>
    </row>
    <row r="5" ht="16.5" customHeight="1">
      <c r="A5" s="424" t="s">
        <v>7613</v>
      </c>
      <c r="B5" s="71"/>
      <c r="C5" s="71"/>
      <c r="D5" s="71"/>
      <c r="E5" s="71"/>
      <c r="F5" s="72"/>
      <c r="G5" s="784"/>
      <c r="H5" s="784"/>
      <c r="I5" s="784"/>
      <c r="J5" s="74"/>
      <c r="K5" s="74"/>
      <c r="L5" s="74"/>
      <c r="M5" s="74"/>
      <c r="N5" s="74"/>
      <c r="O5" s="74"/>
      <c r="P5" s="74"/>
      <c r="Q5" s="74"/>
      <c r="R5" s="74"/>
      <c r="S5" s="74"/>
      <c r="T5" s="74"/>
      <c r="U5" s="74"/>
      <c r="V5" s="74"/>
      <c r="W5" s="74"/>
      <c r="X5" s="74"/>
      <c r="Y5" s="74"/>
      <c r="Z5" s="74"/>
    </row>
    <row r="6" ht="21.75" customHeight="1">
      <c r="A6" s="424" t="s">
        <v>7614</v>
      </c>
      <c r="B6" s="71"/>
      <c r="C6" s="71"/>
      <c r="D6" s="71"/>
      <c r="E6" s="71"/>
      <c r="F6" s="72"/>
      <c r="G6" s="784"/>
      <c r="H6" s="784"/>
      <c r="I6" s="784"/>
      <c r="J6" s="74"/>
      <c r="K6" s="74"/>
      <c r="L6" s="74"/>
      <c r="M6" s="74"/>
      <c r="N6" s="74"/>
      <c r="O6" s="74"/>
      <c r="P6" s="74"/>
      <c r="Q6" s="74"/>
      <c r="R6" s="74"/>
      <c r="S6" s="74"/>
      <c r="T6" s="74"/>
      <c r="U6" s="74"/>
      <c r="V6" s="74"/>
      <c r="W6" s="74"/>
      <c r="X6" s="74"/>
      <c r="Y6" s="74"/>
      <c r="Z6" s="74"/>
    </row>
    <row r="7" ht="21.75" customHeight="1">
      <c r="A7" s="424" t="s">
        <v>7615</v>
      </c>
      <c r="B7" s="71"/>
      <c r="C7" s="71"/>
      <c r="D7" s="71"/>
      <c r="E7" s="71"/>
      <c r="F7" s="72"/>
      <c r="G7" s="784"/>
      <c r="H7" s="784"/>
      <c r="I7" s="784"/>
      <c r="J7" s="74"/>
      <c r="K7" s="74"/>
      <c r="L7" s="74"/>
      <c r="M7" s="74"/>
      <c r="N7" s="74"/>
      <c r="O7" s="74"/>
      <c r="P7" s="74"/>
      <c r="Q7" s="74"/>
      <c r="R7" s="74"/>
      <c r="S7" s="74"/>
      <c r="T7" s="74"/>
      <c r="U7" s="74"/>
      <c r="V7" s="74"/>
      <c r="W7" s="74"/>
      <c r="X7" s="74"/>
      <c r="Y7" s="74"/>
      <c r="Z7" s="74"/>
    </row>
    <row r="8" ht="21.75" customHeight="1">
      <c r="A8" s="424" t="s">
        <v>7616</v>
      </c>
      <c r="B8" s="71"/>
      <c r="C8" s="71"/>
      <c r="D8" s="71"/>
      <c r="E8" s="71"/>
      <c r="F8" s="72"/>
      <c r="G8" s="784"/>
      <c r="H8" s="784"/>
      <c r="I8" s="784"/>
      <c r="J8" s="74"/>
      <c r="K8" s="74"/>
      <c r="L8" s="74"/>
      <c r="M8" s="74"/>
      <c r="N8" s="74"/>
      <c r="O8" s="74"/>
      <c r="P8" s="74"/>
      <c r="Q8" s="74"/>
      <c r="R8" s="74"/>
      <c r="S8" s="74"/>
      <c r="T8" s="74"/>
      <c r="U8" s="74"/>
      <c r="V8" s="74"/>
      <c r="W8" s="74"/>
      <c r="X8" s="74"/>
      <c r="Y8" s="74"/>
      <c r="Z8" s="74"/>
    </row>
    <row r="9" ht="17.25" customHeight="1">
      <c r="A9" s="424" t="s">
        <v>7617</v>
      </c>
      <c r="B9" s="71"/>
      <c r="C9" s="71"/>
      <c r="D9" s="71"/>
      <c r="E9" s="71"/>
      <c r="F9" s="72"/>
      <c r="G9" s="784"/>
      <c r="H9" s="784"/>
      <c r="I9" s="784"/>
      <c r="J9" s="74"/>
      <c r="K9" s="74"/>
      <c r="L9" s="74"/>
      <c r="M9" s="74"/>
      <c r="N9" s="74"/>
      <c r="O9" s="74"/>
      <c r="P9" s="74"/>
      <c r="Q9" s="74"/>
      <c r="R9" s="74"/>
      <c r="S9" s="74"/>
      <c r="T9" s="74"/>
      <c r="U9" s="74"/>
      <c r="V9" s="74"/>
      <c r="W9" s="74"/>
      <c r="X9" s="74"/>
      <c r="Y9" s="74"/>
      <c r="Z9" s="74"/>
    </row>
    <row r="10" ht="18.75" customHeight="1">
      <c r="A10" s="424" t="s">
        <v>7618</v>
      </c>
      <c r="B10" s="71"/>
      <c r="C10" s="71"/>
      <c r="D10" s="71"/>
      <c r="E10" s="71"/>
      <c r="F10" s="72"/>
      <c r="G10" s="784"/>
      <c r="H10" s="784"/>
      <c r="I10" s="784"/>
      <c r="J10" s="74"/>
      <c r="K10" s="74"/>
      <c r="L10" s="74"/>
      <c r="M10" s="74"/>
      <c r="N10" s="74"/>
      <c r="O10" s="74"/>
      <c r="P10" s="74"/>
      <c r="Q10" s="74"/>
      <c r="R10" s="74"/>
      <c r="S10" s="74"/>
      <c r="T10" s="74"/>
      <c r="U10" s="74"/>
      <c r="V10" s="74"/>
      <c r="W10" s="74"/>
      <c r="X10" s="74"/>
      <c r="Y10" s="74"/>
      <c r="Z10" s="74"/>
    </row>
    <row r="11" ht="27.0" customHeight="1">
      <c r="A11" s="800" t="s">
        <v>7619</v>
      </c>
      <c r="B11" s="71"/>
      <c r="C11" s="71"/>
      <c r="D11" s="71"/>
      <c r="E11" s="71"/>
      <c r="F11" s="72"/>
      <c r="G11" s="784"/>
      <c r="H11" s="784"/>
      <c r="I11" s="784"/>
      <c r="J11" s="74"/>
      <c r="K11" s="74"/>
      <c r="L11" s="74"/>
      <c r="M11" s="74"/>
      <c r="N11" s="74"/>
      <c r="O11" s="74"/>
      <c r="P11" s="74"/>
      <c r="Q11" s="74"/>
      <c r="R11" s="74"/>
      <c r="S11" s="74"/>
      <c r="T11" s="74"/>
      <c r="U11" s="74"/>
      <c r="V11" s="74"/>
      <c r="W11" s="74"/>
      <c r="X11" s="74"/>
      <c r="Y11" s="74"/>
      <c r="Z11" s="74"/>
    </row>
    <row r="12" ht="21.75" customHeight="1">
      <c r="A12" s="800" t="s">
        <v>7620</v>
      </c>
      <c r="B12" s="71"/>
      <c r="C12" s="71"/>
      <c r="D12" s="71"/>
      <c r="E12" s="71"/>
      <c r="F12" s="72"/>
      <c r="G12" s="784"/>
      <c r="H12" s="784"/>
      <c r="I12" s="784"/>
      <c r="J12" s="74"/>
      <c r="K12" s="74"/>
      <c r="L12" s="74"/>
      <c r="M12" s="74"/>
      <c r="N12" s="74"/>
      <c r="O12" s="74"/>
      <c r="P12" s="74"/>
      <c r="Q12" s="74"/>
      <c r="R12" s="74"/>
      <c r="S12" s="74"/>
      <c r="T12" s="74"/>
      <c r="U12" s="74"/>
      <c r="V12" s="74"/>
      <c r="W12" s="74"/>
      <c r="X12" s="74"/>
      <c r="Y12" s="74"/>
      <c r="Z12" s="74"/>
    </row>
    <row r="13" ht="99.75" customHeight="1">
      <c r="A13" s="801" t="s">
        <v>7621</v>
      </c>
      <c r="B13" s="71"/>
      <c r="C13" s="71"/>
      <c r="D13" s="71"/>
      <c r="E13" s="71"/>
      <c r="F13" s="72"/>
      <c r="G13" s="784"/>
      <c r="H13" s="784"/>
      <c r="I13" s="784"/>
      <c r="J13" s="74"/>
      <c r="K13" s="74"/>
      <c r="L13" s="74"/>
      <c r="M13" s="74"/>
      <c r="N13" s="74"/>
      <c r="O13" s="74"/>
      <c r="P13" s="74"/>
      <c r="Q13" s="74"/>
      <c r="R13" s="74"/>
      <c r="S13" s="74"/>
      <c r="T13" s="74"/>
      <c r="U13" s="74"/>
      <c r="V13" s="74"/>
      <c r="W13" s="74"/>
      <c r="X13" s="74"/>
      <c r="Y13" s="74"/>
      <c r="Z13" s="74"/>
    </row>
    <row r="14">
      <c r="A14" s="79"/>
      <c r="B14" s="79"/>
      <c r="C14" s="80"/>
      <c r="D14" s="80"/>
      <c r="E14" s="80"/>
      <c r="F14" s="80"/>
      <c r="G14" s="79"/>
      <c r="H14" s="79"/>
      <c r="I14" s="79"/>
      <c r="J14" s="74"/>
      <c r="K14" s="74"/>
      <c r="L14" s="74"/>
      <c r="M14" s="74"/>
      <c r="N14" s="74"/>
      <c r="O14" s="74"/>
      <c r="P14" s="74"/>
      <c r="Q14" s="74"/>
      <c r="R14" s="74"/>
      <c r="S14" s="74"/>
      <c r="T14" s="74"/>
      <c r="U14" s="74"/>
      <c r="V14" s="74"/>
      <c r="W14" s="74"/>
      <c r="X14" s="74"/>
      <c r="Y14" s="74"/>
      <c r="Z14" s="74"/>
    </row>
    <row r="15" ht="61.5" customHeight="1">
      <c r="A15" s="290" t="s">
        <v>2830</v>
      </c>
      <c r="B15" s="83" t="s">
        <v>8</v>
      </c>
      <c r="C15" s="771" t="s">
        <v>7622</v>
      </c>
      <c r="D15" s="771" t="s">
        <v>7623</v>
      </c>
      <c r="E15" s="802" t="s">
        <v>222</v>
      </c>
      <c r="F15" s="802" t="s">
        <v>226</v>
      </c>
      <c r="G15" s="86" t="s">
        <v>227</v>
      </c>
      <c r="J15" s="74"/>
      <c r="K15" s="74"/>
      <c r="L15" s="74"/>
      <c r="M15" s="74"/>
      <c r="N15" s="74"/>
      <c r="O15" s="74"/>
      <c r="P15" s="74"/>
      <c r="Q15" s="74"/>
      <c r="R15" s="74"/>
      <c r="S15" s="74"/>
      <c r="T15" s="74"/>
      <c r="U15" s="74"/>
      <c r="V15" s="74"/>
      <c r="W15" s="74"/>
      <c r="X15" s="74"/>
      <c r="Y15" s="74"/>
      <c r="Z15" s="74"/>
    </row>
    <row r="16" ht="11.25" customHeight="1">
      <c r="A16" s="135" t="s">
        <v>51</v>
      </c>
      <c r="B16" s="97" t="s">
        <v>52</v>
      </c>
      <c r="C16" s="135" t="s">
        <v>7624</v>
      </c>
      <c r="D16" s="98" t="s">
        <v>7625</v>
      </c>
      <c r="E16" s="231" t="s">
        <v>7626</v>
      </c>
      <c r="F16" s="166">
        <v>84.0</v>
      </c>
      <c r="G16" s="103" t="s">
        <v>51</v>
      </c>
      <c r="H16" s="104"/>
      <c r="I16" s="105"/>
      <c r="J16" s="803"/>
      <c r="K16" s="803"/>
      <c r="L16" s="803"/>
      <c r="M16" s="803"/>
      <c r="N16" s="803"/>
      <c r="O16" s="803"/>
      <c r="P16" s="803"/>
      <c r="Q16" s="803"/>
      <c r="R16" s="803"/>
      <c r="S16" s="803"/>
      <c r="T16" s="803"/>
      <c r="U16" s="803"/>
      <c r="V16" s="803"/>
      <c r="W16" s="803"/>
      <c r="X16" s="803"/>
      <c r="Y16" s="803"/>
      <c r="Z16" s="803"/>
      <c r="AA16" s="803"/>
      <c r="AB16" s="803"/>
    </row>
    <row r="17" ht="11.25" customHeight="1">
      <c r="A17" s="135" t="s">
        <v>51</v>
      </c>
      <c r="B17" s="97" t="s">
        <v>52</v>
      </c>
      <c r="C17" s="135" t="s">
        <v>7627</v>
      </c>
      <c r="D17" s="98" t="s">
        <v>7625</v>
      </c>
      <c r="E17" s="231" t="s">
        <v>7628</v>
      </c>
      <c r="F17" s="166">
        <v>21.0</v>
      </c>
      <c r="G17" s="103" t="s">
        <v>51</v>
      </c>
      <c r="H17" s="104"/>
      <c r="I17" s="105"/>
      <c r="J17" s="803"/>
      <c r="K17" s="803"/>
      <c r="L17" s="803"/>
      <c r="M17" s="803"/>
      <c r="N17" s="803"/>
      <c r="O17" s="803"/>
      <c r="P17" s="803"/>
      <c r="Q17" s="803"/>
      <c r="R17" s="803"/>
      <c r="S17" s="803"/>
      <c r="T17" s="803"/>
      <c r="U17" s="803"/>
      <c r="V17" s="803"/>
      <c r="W17" s="803"/>
      <c r="X17" s="803"/>
      <c r="Y17" s="803"/>
      <c r="Z17" s="803"/>
      <c r="AA17" s="803"/>
      <c r="AB17" s="803"/>
    </row>
    <row r="18" ht="11.25" customHeight="1">
      <c r="A18" s="135" t="s">
        <v>51</v>
      </c>
      <c r="B18" s="97" t="s">
        <v>52</v>
      </c>
      <c r="C18" s="135" t="s">
        <v>7629</v>
      </c>
      <c r="D18" s="98" t="s">
        <v>7625</v>
      </c>
      <c r="E18" s="231" t="s">
        <v>7630</v>
      </c>
      <c r="F18" s="166" t="s">
        <v>7631</v>
      </c>
      <c r="G18" s="103" t="s">
        <v>51</v>
      </c>
      <c r="H18" s="104"/>
      <c r="I18" s="105"/>
      <c r="J18" s="803"/>
      <c r="K18" s="803"/>
      <c r="L18" s="803"/>
      <c r="M18" s="803"/>
      <c r="N18" s="803"/>
      <c r="O18" s="803"/>
      <c r="P18" s="803"/>
      <c r="Q18" s="803"/>
      <c r="R18" s="803"/>
      <c r="S18" s="803"/>
      <c r="T18" s="803"/>
      <c r="U18" s="803"/>
      <c r="V18" s="803"/>
      <c r="W18" s="803"/>
      <c r="X18" s="803"/>
      <c r="Y18" s="803"/>
      <c r="Z18" s="803"/>
      <c r="AA18" s="803"/>
      <c r="AB18" s="803"/>
    </row>
    <row r="19" ht="11.25" customHeight="1">
      <c r="A19" s="135" t="s">
        <v>51</v>
      </c>
      <c r="B19" s="97" t="s">
        <v>52</v>
      </c>
      <c r="C19" s="135" t="s">
        <v>7632</v>
      </c>
      <c r="D19" s="98" t="s">
        <v>7625</v>
      </c>
      <c r="E19" s="231" t="s">
        <v>7633</v>
      </c>
      <c r="F19" s="166">
        <v>28.0</v>
      </c>
      <c r="G19" s="103" t="s">
        <v>51</v>
      </c>
      <c r="H19" s="104"/>
      <c r="I19" s="105"/>
      <c r="J19" s="803"/>
      <c r="K19" s="803"/>
      <c r="L19" s="803"/>
      <c r="M19" s="803"/>
      <c r="N19" s="803"/>
      <c r="O19" s="803"/>
      <c r="P19" s="803"/>
      <c r="Q19" s="803"/>
      <c r="R19" s="803"/>
      <c r="S19" s="803"/>
      <c r="T19" s="803"/>
      <c r="U19" s="803"/>
      <c r="V19" s="803"/>
      <c r="W19" s="803"/>
      <c r="X19" s="803"/>
      <c r="Y19" s="803"/>
      <c r="Z19" s="803"/>
      <c r="AA19" s="803"/>
      <c r="AB19" s="803"/>
    </row>
    <row r="20" ht="11.25" customHeight="1">
      <c r="A20" s="135" t="s">
        <v>51</v>
      </c>
      <c r="B20" s="97" t="s">
        <v>52</v>
      </c>
      <c r="C20" s="135" t="s">
        <v>7367</v>
      </c>
      <c r="D20" s="98" t="s">
        <v>7625</v>
      </c>
      <c r="E20" s="231">
        <v>18.0</v>
      </c>
      <c r="F20" s="166">
        <v>18.0</v>
      </c>
      <c r="G20" s="103" t="s">
        <v>51</v>
      </c>
      <c r="H20" s="104"/>
      <c r="I20" s="105"/>
      <c r="J20" s="803"/>
      <c r="K20" s="803"/>
      <c r="L20" s="803"/>
      <c r="M20" s="803"/>
      <c r="N20" s="803"/>
      <c r="O20" s="803"/>
      <c r="P20" s="803"/>
      <c r="Q20" s="803"/>
      <c r="R20" s="803"/>
      <c r="S20" s="803"/>
      <c r="T20" s="803"/>
      <c r="U20" s="803"/>
      <c r="V20" s="803"/>
      <c r="W20" s="803"/>
      <c r="X20" s="803"/>
      <c r="Y20" s="803"/>
      <c r="Z20" s="803"/>
      <c r="AA20" s="803"/>
      <c r="AB20" s="803"/>
    </row>
    <row r="21" ht="11.25" customHeight="1">
      <c r="A21" s="135" t="s">
        <v>54</v>
      </c>
      <c r="B21" s="97" t="s">
        <v>52</v>
      </c>
      <c r="C21" s="135" t="s">
        <v>7634</v>
      </c>
      <c r="D21" s="98" t="s">
        <v>7635</v>
      </c>
      <c r="E21" s="231">
        <f t="shared" ref="E21:E27" si="1">5/3</f>
        <v>1.666666667</v>
      </c>
      <c r="F21" s="166">
        <v>1.0</v>
      </c>
      <c r="G21" s="103" t="s">
        <v>54</v>
      </c>
      <c r="H21" s="104"/>
      <c r="I21" s="105"/>
      <c r="J21" s="803"/>
      <c r="K21" s="803"/>
      <c r="L21" s="803"/>
      <c r="M21" s="803"/>
      <c r="N21" s="803"/>
      <c r="O21" s="803"/>
      <c r="P21" s="803"/>
      <c r="Q21" s="803"/>
      <c r="R21" s="803"/>
      <c r="S21" s="803"/>
      <c r="T21" s="803"/>
      <c r="U21" s="803"/>
      <c r="V21" s="803"/>
      <c r="W21" s="803"/>
      <c r="X21" s="803"/>
      <c r="Y21" s="803"/>
      <c r="Z21" s="803"/>
      <c r="AA21" s="803"/>
      <c r="AB21" s="803"/>
    </row>
    <row r="22" ht="11.25" customHeight="1">
      <c r="A22" s="135" t="s">
        <v>54</v>
      </c>
      <c r="B22" s="97" t="s">
        <v>52</v>
      </c>
      <c r="C22" s="135" t="s">
        <v>7636</v>
      </c>
      <c r="D22" s="98" t="s">
        <v>7635</v>
      </c>
      <c r="E22" s="231">
        <f t="shared" si="1"/>
        <v>1.666666667</v>
      </c>
      <c r="F22" s="166">
        <v>2.0</v>
      </c>
      <c r="G22" s="103" t="s">
        <v>54</v>
      </c>
      <c r="H22" s="104"/>
      <c r="I22" s="105"/>
      <c r="J22" s="803"/>
      <c r="K22" s="803"/>
      <c r="L22" s="803"/>
      <c r="M22" s="803"/>
      <c r="N22" s="803"/>
      <c r="O22" s="803"/>
      <c r="P22" s="803"/>
      <c r="Q22" s="803"/>
      <c r="R22" s="803"/>
      <c r="S22" s="803"/>
      <c r="T22" s="803"/>
      <c r="U22" s="803"/>
      <c r="V22" s="803"/>
      <c r="W22" s="803"/>
      <c r="X22" s="803"/>
      <c r="Y22" s="803"/>
      <c r="Z22" s="803"/>
      <c r="AA22" s="803"/>
      <c r="AB22" s="803"/>
    </row>
    <row r="23" ht="11.25" customHeight="1">
      <c r="A23" s="135" t="s">
        <v>54</v>
      </c>
      <c r="B23" s="97" t="s">
        <v>52</v>
      </c>
      <c r="C23" s="135" t="s">
        <v>7637</v>
      </c>
      <c r="D23" s="98" t="s">
        <v>7635</v>
      </c>
      <c r="E23" s="231">
        <f t="shared" si="1"/>
        <v>1.666666667</v>
      </c>
      <c r="F23" s="166">
        <v>2.0</v>
      </c>
      <c r="G23" s="103" t="s">
        <v>54</v>
      </c>
      <c r="H23" s="104"/>
      <c r="I23" s="105"/>
      <c r="J23" s="803"/>
      <c r="K23" s="803"/>
      <c r="L23" s="803"/>
      <c r="M23" s="803"/>
      <c r="N23" s="803"/>
      <c r="O23" s="803"/>
      <c r="P23" s="803"/>
      <c r="Q23" s="803"/>
      <c r="R23" s="803"/>
      <c r="S23" s="803"/>
      <c r="T23" s="803"/>
      <c r="U23" s="803"/>
      <c r="V23" s="803"/>
      <c r="W23" s="803"/>
      <c r="X23" s="803"/>
      <c r="Y23" s="803"/>
      <c r="Z23" s="803"/>
      <c r="AA23" s="803"/>
      <c r="AB23" s="803"/>
    </row>
    <row r="24" ht="11.25" customHeight="1">
      <c r="A24" s="135" t="s">
        <v>54</v>
      </c>
      <c r="B24" s="97" t="s">
        <v>52</v>
      </c>
      <c r="C24" s="135" t="s">
        <v>7638</v>
      </c>
      <c r="D24" s="98" t="s">
        <v>7635</v>
      </c>
      <c r="E24" s="231">
        <f t="shared" si="1"/>
        <v>1.666666667</v>
      </c>
      <c r="F24" s="166">
        <v>2.0</v>
      </c>
      <c r="G24" s="103" t="s">
        <v>54</v>
      </c>
      <c r="H24" s="104"/>
      <c r="I24" s="105"/>
      <c r="J24" s="803"/>
      <c r="K24" s="803"/>
      <c r="L24" s="803"/>
      <c r="M24" s="803"/>
      <c r="N24" s="803"/>
      <c r="O24" s="803"/>
      <c r="P24" s="803"/>
      <c r="Q24" s="803"/>
      <c r="R24" s="803"/>
      <c r="S24" s="803"/>
      <c r="T24" s="803"/>
      <c r="U24" s="803"/>
      <c r="V24" s="803"/>
      <c r="W24" s="803"/>
      <c r="X24" s="803"/>
      <c r="Y24" s="803"/>
      <c r="Z24" s="803"/>
      <c r="AA24" s="803"/>
      <c r="AB24" s="803"/>
    </row>
    <row r="25" ht="11.25" customHeight="1">
      <c r="A25" s="135" t="s">
        <v>54</v>
      </c>
      <c r="B25" s="97" t="s">
        <v>52</v>
      </c>
      <c r="C25" s="135" t="s">
        <v>7639</v>
      </c>
      <c r="D25" s="98" t="s">
        <v>7635</v>
      </c>
      <c r="E25" s="231">
        <f t="shared" si="1"/>
        <v>1.666666667</v>
      </c>
      <c r="F25" s="166">
        <v>2.0</v>
      </c>
      <c r="G25" s="103" t="s">
        <v>54</v>
      </c>
      <c r="H25" s="104"/>
      <c r="I25" s="105"/>
      <c r="J25" s="803"/>
      <c r="K25" s="803"/>
      <c r="L25" s="803"/>
      <c r="M25" s="803"/>
      <c r="N25" s="803"/>
      <c r="O25" s="803"/>
      <c r="P25" s="803"/>
      <c r="Q25" s="803"/>
      <c r="R25" s="803"/>
      <c r="S25" s="803"/>
      <c r="T25" s="803"/>
      <c r="U25" s="803"/>
      <c r="V25" s="803"/>
      <c r="W25" s="803"/>
      <c r="X25" s="803"/>
      <c r="Y25" s="803"/>
      <c r="Z25" s="803"/>
      <c r="AA25" s="803"/>
      <c r="AB25" s="803"/>
    </row>
    <row r="26" ht="11.25" customHeight="1">
      <c r="A26" s="135" t="s">
        <v>54</v>
      </c>
      <c r="B26" s="97" t="s">
        <v>52</v>
      </c>
      <c r="C26" s="135" t="s">
        <v>7640</v>
      </c>
      <c r="D26" s="98" t="s">
        <v>7635</v>
      </c>
      <c r="E26" s="231">
        <f t="shared" si="1"/>
        <v>1.666666667</v>
      </c>
      <c r="F26" s="166">
        <v>2.0</v>
      </c>
      <c r="G26" s="103" t="s">
        <v>54</v>
      </c>
      <c r="H26" s="104"/>
      <c r="I26" s="105"/>
      <c r="J26" s="803"/>
      <c r="K26" s="803"/>
      <c r="L26" s="803"/>
      <c r="M26" s="803"/>
      <c r="N26" s="803"/>
      <c r="O26" s="803"/>
      <c r="P26" s="803"/>
      <c r="Q26" s="803"/>
      <c r="R26" s="803"/>
      <c r="S26" s="803"/>
      <c r="T26" s="803"/>
      <c r="U26" s="803"/>
      <c r="V26" s="803"/>
      <c r="W26" s="803"/>
      <c r="X26" s="803"/>
      <c r="Y26" s="803"/>
      <c r="Z26" s="803"/>
      <c r="AA26" s="803"/>
      <c r="AB26" s="803"/>
    </row>
    <row r="27" ht="11.25" customHeight="1">
      <c r="A27" s="135" t="s">
        <v>54</v>
      </c>
      <c r="B27" s="97" t="s">
        <v>52</v>
      </c>
      <c r="C27" s="135" t="s">
        <v>7641</v>
      </c>
      <c r="D27" s="98" t="s">
        <v>7635</v>
      </c>
      <c r="E27" s="231">
        <f t="shared" si="1"/>
        <v>1.666666667</v>
      </c>
      <c r="F27" s="166">
        <v>2.0</v>
      </c>
      <c r="G27" s="103" t="s">
        <v>54</v>
      </c>
      <c r="H27" s="104"/>
      <c r="I27" s="105"/>
      <c r="J27" s="803"/>
      <c r="K27" s="803"/>
      <c r="L27" s="803"/>
      <c r="M27" s="803"/>
      <c r="N27" s="803"/>
      <c r="O27" s="803"/>
      <c r="P27" s="803"/>
      <c r="Q27" s="803"/>
      <c r="R27" s="803"/>
      <c r="S27" s="803"/>
      <c r="T27" s="803"/>
      <c r="U27" s="803"/>
      <c r="V27" s="803"/>
      <c r="W27" s="803"/>
      <c r="X27" s="803"/>
      <c r="Y27" s="803"/>
      <c r="Z27" s="803"/>
      <c r="AA27" s="803"/>
      <c r="AB27" s="803"/>
    </row>
    <row r="28" ht="11.25" customHeight="1">
      <c r="A28" s="135" t="s">
        <v>54</v>
      </c>
      <c r="B28" s="97" t="s">
        <v>52</v>
      </c>
      <c r="C28" s="135" t="s">
        <v>7642</v>
      </c>
      <c r="D28" s="98" t="s">
        <v>7643</v>
      </c>
      <c r="E28" s="231">
        <f>2/3</f>
        <v>0.6666666667</v>
      </c>
      <c r="F28" s="166">
        <v>1.0</v>
      </c>
      <c r="G28" s="103" t="s">
        <v>54</v>
      </c>
      <c r="H28" s="104"/>
      <c r="I28" s="105"/>
      <c r="J28" s="803"/>
      <c r="K28" s="803"/>
      <c r="L28" s="803"/>
      <c r="M28" s="803"/>
      <c r="N28" s="803"/>
      <c r="O28" s="803"/>
      <c r="P28" s="803"/>
      <c r="Q28" s="803"/>
      <c r="R28" s="803"/>
      <c r="S28" s="803"/>
      <c r="T28" s="803"/>
      <c r="U28" s="803"/>
      <c r="V28" s="803"/>
      <c r="W28" s="803"/>
      <c r="X28" s="803"/>
      <c r="Y28" s="803"/>
      <c r="Z28" s="803"/>
      <c r="AA28" s="803"/>
      <c r="AB28" s="803"/>
    </row>
    <row r="29" ht="11.25" customHeight="1">
      <c r="A29" s="135" t="s">
        <v>54</v>
      </c>
      <c r="B29" s="97" t="s">
        <v>52</v>
      </c>
      <c r="C29" s="135" t="s">
        <v>7644</v>
      </c>
      <c r="D29" s="98" t="s">
        <v>7635</v>
      </c>
      <c r="E29" s="231">
        <f t="shared" ref="E29:E33" si="2">4/3</f>
        <v>1.333333333</v>
      </c>
      <c r="F29" s="166">
        <v>1.0</v>
      </c>
      <c r="G29" s="103" t="s">
        <v>54</v>
      </c>
      <c r="H29" s="104"/>
      <c r="I29" s="105"/>
      <c r="J29" s="803"/>
      <c r="K29" s="803"/>
      <c r="L29" s="803"/>
      <c r="M29" s="803"/>
      <c r="N29" s="803"/>
      <c r="O29" s="803"/>
      <c r="P29" s="803"/>
      <c r="Q29" s="803"/>
      <c r="R29" s="803"/>
      <c r="S29" s="803"/>
      <c r="T29" s="803"/>
      <c r="U29" s="803"/>
      <c r="V29" s="803"/>
      <c r="W29" s="803"/>
      <c r="X29" s="803"/>
      <c r="Y29" s="803"/>
      <c r="Z29" s="803"/>
      <c r="AA29" s="803"/>
      <c r="AB29" s="803"/>
    </row>
    <row r="30" ht="11.25" customHeight="1">
      <c r="A30" s="135" t="s">
        <v>54</v>
      </c>
      <c r="B30" s="97" t="s">
        <v>52</v>
      </c>
      <c r="C30" s="135" t="s">
        <v>7645</v>
      </c>
      <c r="D30" s="98" t="s">
        <v>7635</v>
      </c>
      <c r="E30" s="231">
        <f t="shared" si="2"/>
        <v>1.333333333</v>
      </c>
      <c r="F30" s="166">
        <v>1.0</v>
      </c>
      <c r="G30" s="103" t="s">
        <v>54</v>
      </c>
      <c r="H30" s="104"/>
      <c r="I30" s="105"/>
      <c r="J30" s="803"/>
      <c r="K30" s="803"/>
      <c r="L30" s="803"/>
      <c r="M30" s="803"/>
      <c r="N30" s="803"/>
      <c r="O30" s="803"/>
      <c r="P30" s="803"/>
      <c r="Q30" s="803"/>
      <c r="R30" s="803"/>
      <c r="S30" s="803"/>
      <c r="T30" s="803"/>
      <c r="U30" s="803"/>
      <c r="V30" s="803"/>
      <c r="W30" s="803"/>
      <c r="X30" s="803"/>
      <c r="Y30" s="803"/>
      <c r="Z30" s="803"/>
      <c r="AA30" s="803"/>
      <c r="AB30" s="803"/>
    </row>
    <row r="31" ht="11.25" customHeight="1">
      <c r="A31" s="135" t="s">
        <v>54</v>
      </c>
      <c r="B31" s="97" t="s">
        <v>52</v>
      </c>
      <c r="C31" s="135" t="s">
        <v>7646</v>
      </c>
      <c r="D31" s="98" t="s">
        <v>7643</v>
      </c>
      <c r="E31" s="231">
        <f t="shared" si="2"/>
        <v>1.333333333</v>
      </c>
      <c r="F31" s="166">
        <v>1.0</v>
      </c>
      <c r="G31" s="103" t="s">
        <v>54</v>
      </c>
      <c r="H31" s="104"/>
      <c r="I31" s="105"/>
      <c r="J31" s="803"/>
      <c r="K31" s="803"/>
      <c r="L31" s="803"/>
      <c r="M31" s="803"/>
      <c r="N31" s="803"/>
      <c r="O31" s="803"/>
      <c r="P31" s="803"/>
      <c r="Q31" s="803"/>
      <c r="R31" s="803"/>
      <c r="S31" s="803"/>
      <c r="T31" s="803"/>
      <c r="U31" s="803"/>
      <c r="V31" s="803"/>
      <c r="W31" s="803"/>
      <c r="X31" s="803"/>
      <c r="Y31" s="803"/>
      <c r="Z31" s="803"/>
      <c r="AA31" s="803"/>
      <c r="AB31" s="803"/>
    </row>
    <row r="32" ht="11.25" customHeight="1">
      <c r="A32" s="135" t="s">
        <v>54</v>
      </c>
      <c r="B32" s="97" t="s">
        <v>52</v>
      </c>
      <c r="C32" s="135" t="s">
        <v>7647</v>
      </c>
      <c r="D32" s="98" t="s">
        <v>7643</v>
      </c>
      <c r="E32" s="231">
        <f t="shared" si="2"/>
        <v>1.333333333</v>
      </c>
      <c r="F32" s="166">
        <v>1.0</v>
      </c>
      <c r="G32" s="103" t="s">
        <v>54</v>
      </c>
      <c r="H32" s="104"/>
      <c r="I32" s="105"/>
      <c r="J32" s="803"/>
      <c r="K32" s="803"/>
      <c r="L32" s="803"/>
      <c r="M32" s="803"/>
      <c r="N32" s="803"/>
      <c r="O32" s="803"/>
      <c r="P32" s="803"/>
      <c r="Q32" s="803"/>
      <c r="R32" s="803"/>
      <c r="S32" s="803"/>
      <c r="T32" s="803"/>
      <c r="U32" s="803"/>
      <c r="V32" s="803"/>
      <c r="W32" s="803"/>
      <c r="X32" s="803"/>
      <c r="Y32" s="803"/>
      <c r="Z32" s="803"/>
      <c r="AA32" s="803"/>
      <c r="AB32" s="803"/>
    </row>
    <row r="33" ht="11.25" customHeight="1">
      <c r="A33" s="135" t="s">
        <v>54</v>
      </c>
      <c r="B33" s="97" t="s">
        <v>52</v>
      </c>
      <c r="C33" s="135" t="s">
        <v>7648</v>
      </c>
      <c r="D33" s="98" t="s">
        <v>7635</v>
      </c>
      <c r="E33" s="231">
        <f t="shared" si="2"/>
        <v>1.333333333</v>
      </c>
      <c r="F33" s="166">
        <v>1.0</v>
      </c>
      <c r="G33" s="103" t="s">
        <v>54</v>
      </c>
      <c r="H33" s="104"/>
      <c r="I33" s="105"/>
      <c r="J33" s="803"/>
      <c r="K33" s="803"/>
      <c r="L33" s="803"/>
      <c r="M33" s="803"/>
      <c r="N33" s="803"/>
      <c r="O33" s="803"/>
      <c r="P33" s="803"/>
      <c r="Q33" s="803"/>
      <c r="R33" s="803"/>
      <c r="S33" s="803"/>
      <c r="T33" s="803"/>
      <c r="U33" s="803"/>
      <c r="V33" s="803"/>
      <c r="W33" s="803"/>
      <c r="X33" s="803"/>
      <c r="Y33" s="803"/>
      <c r="Z33" s="803"/>
      <c r="AA33" s="803"/>
      <c r="AB33" s="803"/>
    </row>
    <row r="34" ht="11.25" customHeight="1">
      <c r="A34" s="135" t="s">
        <v>54</v>
      </c>
      <c r="B34" s="97" t="s">
        <v>52</v>
      </c>
      <c r="C34" s="135" t="s">
        <v>7649</v>
      </c>
      <c r="D34" s="98" t="s">
        <v>7635</v>
      </c>
      <c r="E34" s="231">
        <f t="shared" ref="E34:E36" si="3">7/3</f>
        <v>2.333333333</v>
      </c>
      <c r="F34" s="166">
        <v>2.0</v>
      </c>
      <c r="G34" s="103" t="s">
        <v>54</v>
      </c>
      <c r="H34" s="104"/>
      <c r="I34" s="105"/>
      <c r="J34" s="803"/>
      <c r="K34" s="803"/>
      <c r="L34" s="803"/>
      <c r="M34" s="803"/>
      <c r="N34" s="803"/>
      <c r="O34" s="803"/>
      <c r="P34" s="803"/>
      <c r="Q34" s="803"/>
      <c r="R34" s="803"/>
      <c r="S34" s="803"/>
      <c r="T34" s="803"/>
      <c r="U34" s="803"/>
      <c r="V34" s="803"/>
      <c r="W34" s="803"/>
      <c r="X34" s="803"/>
      <c r="Y34" s="803"/>
      <c r="Z34" s="803"/>
      <c r="AA34" s="803"/>
      <c r="AB34" s="803"/>
    </row>
    <row r="35" ht="11.25" customHeight="1">
      <c r="A35" s="135" t="s">
        <v>54</v>
      </c>
      <c r="B35" s="97" t="s">
        <v>52</v>
      </c>
      <c r="C35" s="135" t="s">
        <v>7650</v>
      </c>
      <c r="D35" s="98" t="s">
        <v>7635</v>
      </c>
      <c r="E35" s="231">
        <f t="shared" si="3"/>
        <v>2.333333333</v>
      </c>
      <c r="F35" s="166">
        <v>2.0</v>
      </c>
      <c r="G35" s="103" t="s">
        <v>54</v>
      </c>
      <c r="H35" s="104"/>
      <c r="I35" s="105"/>
      <c r="J35" s="803"/>
      <c r="K35" s="803"/>
      <c r="L35" s="803"/>
      <c r="M35" s="803"/>
      <c r="N35" s="803"/>
      <c r="O35" s="803"/>
      <c r="P35" s="803"/>
      <c r="Q35" s="803"/>
      <c r="R35" s="803"/>
      <c r="S35" s="803"/>
      <c r="T35" s="803"/>
      <c r="U35" s="803"/>
      <c r="V35" s="803"/>
      <c r="W35" s="803"/>
      <c r="X35" s="803"/>
      <c r="Y35" s="803"/>
      <c r="Z35" s="803"/>
      <c r="AA35" s="803"/>
      <c r="AB35" s="803"/>
    </row>
    <row r="36" ht="11.25" customHeight="1">
      <c r="A36" s="135" t="s">
        <v>54</v>
      </c>
      <c r="B36" s="97" t="s">
        <v>52</v>
      </c>
      <c r="C36" s="135" t="s">
        <v>7651</v>
      </c>
      <c r="D36" s="98" t="s">
        <v>7635</v>
      </c>
      <c r="E36" s="231">
        <f t="shared" si="3"/>
        <v>2.333333333</v>
      </c>
      <c r="F36" s="166">
        <v>2.0</v>
      </c>
      <c r="G36" s="103" t="s">
        <v>54</v>
      </c>
      <c r="H36" s="104"/>
      <c r="I36" s="105"/>
      <c r="J36" s="803"/>
      <c r="K36" s="803"/>
      <c r="L36" s="803"/>
      <c r="M36" s="803"/>
      <c r="N36" s="803"/>
      <c r="O36" s="803"/>
      <c r="P36" s="803"/>
      <c r="Q36" s="803"/>
      <c r="R36" s="803"/>
      <c r="S36" s="803"/>
      <c r="T36" s="803"/>
      <c r="U36" s="803"/>
      <c r="V36" s="803"/>
      <c r="W36" s="803"/>
      <c r="X36" s="803"/>
      <c r="Y36" s="803"/>
      <c r="Z36" s="803"/>
      <c r="AA36" s="803"/>
      <c r="AB36" s="803"/>
    </row>
    <row r="37" ht="11.25" customHeight="1">
      <c r="A37" s="295" t="s">
        <v>7516</v>
      </c>
      <c r="B37" s="145" t="s">
        <v>52</v>
      </c>
      <c r="C37" s="295" t="s">
        <v>7652</v>
      </c>
      <c r="D37" s="161" t="s">
        <v>7643</v>
      </c>
      <c r="E37" s="621" t="s">
        <v>7653</v>
      </c>
      <c r="F37" s="793">
        <v>6.0</v>
      </c>
      <c r="G37" s="103" t="s">
        <v>56</v>
      </c>
      <c r="H37" s="104"/>
      <c r="I37" s="105"/>
      <c r="J37" s="803"/>
      <c r="K37" s="803"/>
      <c r="L37" s="803"/>
      <c r="M37" s="803"/>
      <c r="N37" s="803"/>
      <c r="O37" s="803"/>
      <c r="P37" s="803"/>
      <c r="Q37" s="803"/>
      <c r="R37" s="803"/>
      <c r="S37" s="803"/>
      <c r="T37" s="803"/>
      <c r="U37" s="803"/>
      <c r="V37" s="803"/>
      <c r="W37" s="803"/>
      <c r="X37" s="803"/>
      <c r="Y37" s="803"/>
      <c r="Z37" s="803"/>
      <c r="AA37" s="803"/>
      <c r="AB37" s="803"/>
    </row>
    <row r="38" ht="11.25" customHeight="1">
      <c r="A38" s="457" t="s">
        <v>7516</v>
      </c>
      <c r="B38" s="437" t="s">
        <v>52</v>
      </c>
      <c r="C38" s="295" t="s">
        <v>7654</v>
      </c>
      <c r="D38" s="161" t="s">
        <v>7635</v>
      </c>
      <c r="E38" s="621" t="s">
        <v>7655</v>
      </c>
      <c r="F38" s="793">
        <v>1.0</v>
      </c>
      <c r="G38" s="103" t="s">
        <v>56</v>
      </c>
      <c r="H38" s="104"/>
      <c r="I38" s="105"/>
      <c r="J38" s="803"/>
      <c r="K38" s="803"/>
      <c r="L38" s="803"/>
      <c r="M38" s="803"/>
      <c r="N38" s="803"/>
      <c r="O38" s="803"/>
      <c r="P38" s="803"/>
      <c r="Q38" s="803"/>
      <c r="R38" s="803"/>
      <c r="S38" s="803"/>
      <c r="T38" s="803"/>
      <c r="U38" s="803"/>
      <c r="V38" s="803"/>
      <c r="W38" s="803"/>
      <c r="X38" s="803"/>
      <c r="Y38" s="803"/>
      <c r="Z38" s="803"/>
      <c r="AA38" s="803"/>
      <c r="AB38" s="803"/>
    </row>
    <row r="39" ht="11.25" customHeight="1">
      <c r="A39" s="457" t="s">
        <v>7516</v>
      </c>
      <c r="B39" s="437" t="s">
        <v>52</v>
      </c>
      <c r="C39" s="295" t="s">
        <v>7656</v>
      </c>
      <c r="D39" s="161" t="s">
        <v>7643</v>
      </c>
      <c r="E39" s="621" t="s">
        <v>7657</v>
      </c>
      <c r="F39" s="793">
        <v>2.0</v>
      </c>
      <c r="G39" s="103" t="s">
        <v>56</v>
      </c>
      <c r="H39" s="104"/>
      <c r="I39" s="105"/>
      <c r="J39" s="803"/>
      <c r="K39" s="803"/>
      <c r="L39" s="803"/>
      <c r="M39" s="803"/>
      <c r="N39" s="803"/>
      <c r="O39" s="803"/>
      <c r="P39" s="803"/>
      <c r="Q39" s="803"/>
      <c r="R39" s="803"/>
      <c r="S39" s="803"/>
      <c r="T39" s="803"/>
      <c r="U39" s="803"/>
      <c r="V39" s="803"/>
      <c r="W39" s="803"/>
      <c r="X39" s="803"/>
      <c r="Y39" s="803"/>
      <c r="Z39" s="803"/>
      <c r="AA39" s="803"/>
      <c r="AB39" s="803"/>
    </row>
    <row r="40" ht="11.25" customHeight="1">
      <c r="A40" s="457" t="s">
        <v>7516</v>
      </c>
      <c r="B40" s="437" t="s">
        <v>52</v>
      </c>
      <c r="C40" s="295" t="s">
        <v>7658</v>
      </c>
      <c r="D40" s="161" t="s">
        <v>7643</v>
      </c>
      <c r="E40" s="621" t="s">
        <v>7659</v>
      </c>
      <c r="F40" s="793">
        <v>3.0</v>
      </c>
      <c r="G40" s="103" t="s">
        <v>56</v>
      </c>
      <c r="H40" s="104"/>
      <c r="I40" s="105"/>
      <c r="J40" s="803"/>
      <c r="K40" s="803"/>
      <c r="L40" s="803"/>
      <c r="M40" s="803"/>
      <c r="N40" s="803"/>
      <c r="O40" s="803"/>
      <c r="P40" s="803"/>
      <c r="Q40" s="803"/>
      <c r="R40" s="803"/>
      <c r="S40" s="803"/>
      <c r="T40" s="803"/>
      <c r="U40" s="803"/>
      <c r="V40" s="803"/>
      <c r="W40" s="803"/>
      <c r="X40" s="803"/>
      <c r="Y40" s="803"/>
      <c r="Z40" s="803"/>
      <c r="AA40" s="803"/>
      <c r="AB40" s="803"/>
    </row>
    <row r="41" ht="11.25" customHeight="1">
      <c r="A41" s="457" t="s">
        <v>7516</v>
      </c>
      <c r="B41" s="437" t="s">
        <v>52</v>
      </c>
      <c r="C41" s="295" t="s">
        <v>7660</v>
      </c>
      <c r="D41" s="161" t="s">
        <v>7643</v>
      </c>
      <c r="E41" s="621" t="s">
        <v>7657</v>
      </c>
      <c r="F41" s="793">
        <v>2.0</v>
      </c>
      <c r="G41" s="103" t="s">
        <v>56</v>
      </c>
      <c r="H41" s="104"/>
      <c r="I41" s="105"/>
      <c r="J41" s="803"/>
      <c r="K41" s="803"/>
      <c r="L41" s="803"/>
      <c r="M41" s="803"/>
      <c r="N41" s="803"/>
      <c r="O41" s="803"/>
      <c r="P41" s="803"/>
      <c r="Q41" s="803"/>
      <c r="R41" s="803"/>
      <c r="S41" s="803"/>
      <c r="T41" s="803"/>
      <c r="U41" s="803"/>
      <c r="V41" s="803"/>
      <c r="W41" s="803"/>
      <c r="X41" s="803"/>
      <c r="Y41" s="803"/>
      <c r="Z41" s="803"/>
      <c r="AA41" s="803"/>
      <c r="AB41" s="803"/>
    </row>
    <row r="42" ht="11.25" customHeight="1">
      <c r="A42" s="457" t="s">
        <v>7516</v>
      </c>
      <c r="B42" s="437" t="s">
        <v>52</v>
      </c>
      <c r="C42" s="295" t="s">
        <v>7661</v>
      </c>
      <c r="D42" s="161" t="s">
        <v>7643</v>
      </c>
      <c r="E42" s="621" t="s">
        <v>7659</v>
      </c>
      <c r="F42" s="793">
        <v>3.0</v>
      </c>
      <c r="G42" s="103" t="s">
        <v>56</v>
      </c>
      <c r="H42" s="104"/>
      <c r="I42" s="105"/>
      <c r="J42" s="803"/>
      <c r="K42" s="803"/>
      <c r="L42" s="803"/>
      <c r="M42" s="803"/>
      <c r="N42" s="803"/>
      <c r="O42" s="803"/>
      <c r="P42" s="803"/>
      <c r="Q42" s="803"/>
      <c r="R42" s="803"/>
      <c r="S42" s="803"/>
      <c r="T42" s="803"/>
      <c r="U42" s="803"/>
      <c r="V42" s="803"/>
      <c r="W42" s="803"/>
      <c r="X42" s="803"/>
      <c r="Y42" s="803"/>
      <c r="Z42" s="803"/>
      <c r="AA42" s="803"/>
      <c r="AB42" s="803"/>
    </row>
    <row r="43" ht="11.25" customHeight="1">
      <c r="A43" s="457" t="s">
        <v>7516</v>
      </c>
      <c r="B43" s="437" t="s">
        <v>52</v>
      </c>
      <c r="C43" s="295" t="s">
        <v>7662</v>
      </c>
      <c r="D43" s="161" t="s">
        <v>7643</v>
      </c>
      <c r="E43" s="621" t="s">
        <v>7663</v>
      </c>
      <c r="F43" s="793">
        <v>5.0</v>
      </c>
      <c r="G43" s="103" t="s">
        <v>56</v>
      </c>
      <c r="H43" s="104"/>
      <c r="I43" s="105"/>
      <c r="J43" s="803"/>
      <c r="K43" s="803"/>
      <c r="L43" s="803"/>
      <c r="M43" s="803"/>
      <c r="N43" s="803"/>
      <c r="O43" s="803"/>
      <c r="P43" s="803"/>
      <c r="Q43" s="803"/>
      <c r="R43" s="803"/>
      <c r="S43" s="803"/>
      <c r="T43" s="803"/>
      <c r="U43" s="803"/>
      <c r="V43" s="803"/>
      <c r="W43" s="803"/>
      <c r="X43" s="803"/>
      <c r="Y43" s="803"/>
      <c r="Z43" s="803"/>
      <c r="AA43" s="803"/>
      <c r="AB43" s="803"/>
    </row>
    <row r="44" ht="11.25" customHeight="1">
      <c r="A44" s="457" t="s">
        <v>7516</v>
      </c>
      <c r="B44" s="437" t="s">
        <v>52</v>
      </c>
      <c r="C44" s="295" t="s">
        <v>7664</v>
      </c>
      <c r="D44" s="161" t="s">
        <v>7643</v>
      </c>
      <c r="E44" s="621" t="s">
        <v>7657</v>
      </c>
      <c r="F44" s="793">
        <v>2.0</v>
      </c>
      <c r="G44" s="103" t="s">
        <v>56</v>
      </c>
      <c r="H44" s="104"/>
      <c r="I44" s="105"/>
      <c r="J44" s="803"/>
      <c r="K44" s="803"/>
      <c r="L44" s="803"/>
      <c r="M44" s="803"/>
      <c r="N44" s="803"/>
      <c r="O44" s="803"/>
      <c r="P44" s="803"/>
      <c r="Q44" s="803"/>
      <c r="R44" s="803"/>
      <c r="S44" s="803"/>
      <c r="T44" s="803"/>
      <c r="U44" s="803"/>
      <c r="V44" s="803"/>
      <c r="W44" s="803"/>
      <c r="X44" s="803"/>
      <c r="Y44" s="803"/>
      <c r="Z44" s="803"/>
      <c r="AA44" s="803"/>
      <c r="AB44" s="803"/>
    </row>
    <row r="45" ht="11.25" customHeight="1">
      <c r="A45" s="457" t="s">
        <v>7516</v>
      </c>
      <c r="B45" s="437" t="s">
        <v>52</v>
      </c>
      <c r="C45" s="295" t="s">
        <v>7665</v>
      </c>
      <c r="D45" s="161" t="s">
        <v>7625</v>
      </c>
      <c r="E45" s="621" t="s">
        <v>7653</v>
      </c>
      <c r="F45" s="793">
        <v>6.0</v>
      </c>
      <c r="G45" s="103" t="s">
        <v>56</v>
      </c>
      <c r="H45" s="104"/>
      <c r="I45" s="105"/>
      <c r="J45" s="803"/>
      <c r="K45" s="803"/>
      <c r="L45" s="803"/>
      <c r="M45" s="803"/>
      <c r="N45" s="803"/>
      <c r="O45" s="803"/>
      <c r="P45" s="803"/>
      <c r="Q45" s="803"/>
      <c r="R45" s="803"/>
      <c r="S45" s="803"/>
      <c r="T45" s="803"/>
      <c r="U45" s="803"/>
      <c r="V45" s="803"/>
      <c r="W45" s="803"/>
      <c r="X45" s="803"/>
      <c r="Y45" s="803"/>
      <c r="Z45" s="803"/>
      <c r="AA45" s="803"/>
      <c r="AB45" s="803"/>
    </row>
    <row r="46" ht="11.25" customHeight="1">
      <c r="A46" s="457" t="s">
        <v>7516</v>
      </c>
      <c r="B46" s="437" t="s">
        <v>52</v>
      </c>
      <c r="C46" s="295" t="s">
        <v>7666</v>
      </c>
      <c r="D46" s="161" t="s">
        <v>7625</v>
      </c>
      <c r="E46" s="621" t="s">
        <v>7667</v>
      </c>
      <c r="F46" s="793">
        <v>3.0</v>
      </c>
      <c r="G46" s="103" t="s">
        <v>56</v>
      </c>
      <c r="H46" s="104"/>
      <c r="I46" s="105"/>
      <c r="J46" s="803"/>
      <c r="K46" s="803"/>
      <c r="L46" s="803"/>
      <c r="M46" s="803"/>
      <c r="N46" s="803"/>
      <c r="O46" s="803"/>
      <c r="P46" s="803"/>
      <c r="Q46" s="803"/>
      <c r="R46" s="803"/>
      <c r="S46" s="803"/>
      <c r="T46" s="803"/>
      <c r="U46" s="803"/>
      <c r="V46" s="803"/>
      <c r="W46" s="803"/>
      <c r="X46" s="803"/>
      <c r="Y46" s="803"/>
      <c r="Z46" s="803"/>
      <c r="AA46" s="803"/>
      <c r="AB46" s="803"/>
    </row>
    <row r="47" ht="11.25" customHeight="1">
      <c r="A47" s="457" t="s">
        <v>7516</v>
      </c>
      <c r="B47" s="437" t="s">
        <v>52</v>
      </c>
      <c r="C47" s="295" t="s">
        <v>7668</v>
      </c>
      <c r="D47" s="161" t="s">
        <v>7625</v>
      </c>
      <c r="E47" s="621" t="s">
        <v>7667</v>
      </c>
      <c r="F47" s="793">
        <v>3.0</v>
      </c>
      <c r="G47" s="103" t="s">
        <v>56</v>
      </c>
      <c r="H47" s="104"/>
      <c r="I47" s="105"/>
      <c r="J47" s="803"/>
      <c r="K47" s="803"/>
      <c r="L47" s="803"/>
      <c r="M47" s="803"/>
      <c r="N47" s="803"/>
      <c r="O47" s="803"/>
      <c r="P47" s="803"/>
      <c r="Q47" s="803"/>
      <c r="R47" s="803"/>
      <c r="S47" s="803"/>
      <c r="T47" s="803"/>
      <c r="U47" s="803"/>
      <c r="V47" s="803"/>
      <c r="W47" s="803"/>
      <c r="X47" s="803"/>
      <c r="Y47" s="803"/>
      <c r="Z47" s="803"/>
      <c r="AA47" s="803"/>
      <c r="AB47" s="803"/>
    </row>
    <row r="48" ht="11.25" customHeight="1">
      <c r="A48" s="457" t="s">
        <v>7516</v>
      </c>
      <c r="B48" s="437" t="s">
        <v>52</v>
      </c>
      <c r="C48" s="295" t="s">
        <v>7669</v>
      </c>
      <c r="D48" s="161" t="s">
        <v>7625</v>
      </c>
      <c r="E48" s="621" t="s">
        <v>7667</v>
      </c>
      <c r="F48" s="793">
        <v>3.0</v>
      </c>
      <c r="G48" s="103" t="s">
        <v>56</v>
      </c>
      <c r="H48" s="104"/>
      <c r="I48" s="105"/>
      <c r="J48" s="803"/>
      <c r="K48" s="803"/>
      <c r="L48" s="803"/>
      <c r="M48" s="803"/>
      <c r="N48" s="803"/>
      <c r="O48" s="803"/>
      <c r="P48" s="803"/>
      <c r="Q48" s="803"/>
      <c r="R48" s="803"/>
      <c r="S48" s="803"/>
      <c r="T48" s="803"/>
      <c r="U48" s="803"/>
      <c r="V48" s="803"/>
      <c r="W48" s="803"/>
      <c r="X48" s="803"/>
      <c r="Y48" s="803"/>
      <c r="Z48" s="803"/>
      <c r="AA48" s="803"/>
      <c r="AB48" s="803"/>
    </row>
    <row r="49" ht="11.25" customHeight="1">
      <c r="A49" s="457" t="s">
        <v>7516</v>
      </c>
      <c r="B49" s="437" t="s">
        <v>52</v>
      </c>
      <c r="C49" s="295" t="s">
        <v>7670</v>
      </c>
      <c r="D49" s="161" t="s">
        <v>7635</v>
      </c>
      <c r="E49" s="621" t="s">
        <v>7671</v>
      </c>
      <c r="F49" s="793">
        <v>2.5</v>
      </c>
      <c r="G49" s="103" t="s">
        <v>56</v>
      </c>
      <c r="H49" s="104"/>
      <c r="I49" s="105"/>
      <c r="J49" s="803"/>
      <c r="K49" s="803"/>
      <c r="L49" s="803"/>
      <c r="M49" s="803"/>
      <c r="N49" s="803"/>
      <c r="O49" s="803"/>
      <c r="P49" s="803"/>
      <c r="Q49" s="803"/>
      <c r="R49" s="803"/>
      <c r="S49" s="803"/>
      <c r="T49" s="803"/>
      <c r="U49" s="803"/>
      <c r="V49" s="803"/>
      <c r="W49" s="803"/>
      <c r="X49" s="803"/>
      <c r="Y49" s="803"/>
      <c r="Z49" s="803"/>
      <c r="AA49" s="803"/>
      <c r="AB49" s="803"/>
    </row>
    <row r="50" ht="11.25" customHeight="1">
      <c r="A50" s="457" t="s">
        <v>7516</v>
      </c>
      <c r="B50" s="437" t="s">
        <v>52</v>
      </c>
      <c r="C50" s="804" t="s">
        <v>7672</v>
      </c>
      <c r="D50" s="161" t="s">
        <v>7625</v>
      </c>
      <c r="E50" s="621" t="s">
        <v>7667</v>
      </c>
      <c r="F50" s="793">
        <v>3.0</v>
      </c>
      <c r="G50" s="103" t="s">
        <v>56</v>
      </c>
      <c r="H50" s="104"/>
      <c r="I50" s="105"/>
      <c r="J50" s="803"/>
      <c r="K50" s="803"/>
      <c r="L50" s="803"/>
      <c r="M50" s="803"/>
      <c r="N50" s="803"/>
      <c r="O50" s="803"/>
      <c r="P50" s="803"/>
      <c r="Q50" s="803"/>
      <c r="R50" s="803"/>
      <c r="S50" s="803"/>
      <c r="T50" s="803"/>
      <c r="U50" s="803"/>
      <c r="V50" s="803"/>
      <c r="W50" s="803"/>
      <c r="X50" s="803"/>
      <c r="Y50" s="803"/>
      <c r="Z50" s="803"/>
      <c r="AA50" s="803"/>
      <c r="AB50" s="803"/>
    </row>
    <row r="51" ht="11.25" customHeight="1">
      <c r="A51" s="457" t="s">
        <v>7516</v>
      </c>
      <c r="B51" s="437"/>
      <c r="C51" s="295" t="s">
        <v>7673</v>
      </c>
      <c r="D51" s="161" t="s">
        <v>6050</v>
      </c>
      <c r="E51" s="621" t="s">
        <v>7674</v>
      </c>
      <c r="F51" s="793">
        <v>10.0</v>
      </c>
      <c r="G51" s="103" t="s">
        <v>56</v>
      </c>
      <c r="H51" s="104"/>
      <c r="I51" s="105"/>
      <c r="J51" s="803"/>
      <c r="K51" s="803"/>
      <c r="L51" s="803"/>
      <c r="M51" s="803"/>
      <c r="N51" s="803"/>
      <c r="O51" s="803"/>
      <c r="P51" s="803"/>
      <c r="Q51" s="803"/>
      <c r="R51" s="803"/>
      <c r="S51" s="803"/>
      <c r="T51" s="803"/>
      <c r="U51" s="803"/>
      <c r="V51" s="803"/>
      <c r="W51" s="803"/>
      <c r="X51" s="803"/>
      <c r="Y51" s="803"/>
      <c r="Z51" s="803"/>
      <c r="AA51" s="803"/>
      <c r="AB51" s="803"/>
    </row>
    <row r="52" ht="11.25" customHeight="1">
      <c r="A52" s="457" t="s">
        <v>7516</v>
      </c>
      <c r="B52" s="437" t="s">
        <v>52</v>
      </c>
      <c r="C52" s="295" t="s">
        <v>7675</v>
      </c>
      <c r="D52" s="161" t="s">
        <v>6050</v>
      </c>
      <c r="E52" s="621" t="s">
        <v>7676</v>
      </c>
      <c r="F52" s="793">
        <v>9.0</v>
      </c>
      <c r="G52" s="103" t="s">
        <v>56</v>
      </c>
      <c r="H52" s="104"/>
      <c r="I52" s="105"/>
      <c r="J52" s="803"/>
      <c r="K52" s="803"/>
      <c r="L52" s="803"/>
      <c r="M52" s="803"/>
      <c r="N52" s="803"/>
      <c r="O52" s="803"/>
      <c r="P52" s="803"/>
      <c r="Q52" s="803"/>
      <c r="R52" s="803"/>
      <c r="S52" s="803"/>
      <c r="T52" s="803"/>
      <c r="U52" s="803"/>
      <c r="V52" s="803"/>
      <c r="W52" s="803"/>
      <c r="X52" s="803"/>
      <c r="Y52" s="803"/>
      <c r="Z52" s="803"/>
      <c r="AA52" s="803"/>
      <c r="AB52" s="803"/>
    </row>
    <row r="53" ht="11.25" customHeight="1">
      <c r="A53" s="457" t="s">
        <v>7516</v>
      </c>
      <c r="B53" s="437"/>
      <c r="C53" s="295" t="s">
        <v>7677</v>
      </c>
      <c r="D53" s="161" t="s">
        <v>6050</v>
      </c>
      <c r="E53" s="621" t="s">
        <v>7678</v>
      </c>
      <c r="F53" s="793">
        <v>12.0</v>
      </c>
      <c r="G53" s="103" t="s">
        <v>56</v>
      </c>
      <c r="H53" s="104"/>
      <c r="I53" s="105"/>
      <c r="J53" s="803"/>
      <c r="K53" s="803"/>
      <c r="L53" s="803"/>
      <c r="M53" s="803"/>
      <c r="N53" s="803"/>
      <c r="O53" s="803"/>
      <c r="P53" s="803"/>
      <c r="Q53" s="803"/>
      <c r="R53" s="803"/>
      <c r="S53" s="803"/>
      <c r="T53" s="803"/>
      <c r="U53" s="803"/>
      <c r="V53" s="803"/>
      <c r="W53" s="803"/>
      <c r="X53" s="803"/>
      <c r="Y53" s="803"/>
      <c r="Z53" s="803"/>
      <c r="AA53" s="803"/>
      <c r="AB53" s="803"/>
    </row>
    <row r="54" ht="11.25" customHeight="1">
      <c r="A54" s="457" t="s">
        <v>7516</v>
      </c>
      <c r="B54" s="437" t="s">
        <v>52</v>
      </c>
      <c r="C54" s="804" t="s">
        <v>7679</v>
      </c>
      <c r="D54" s="161" t="s">
        <v>6050</v>
      </c>
      <c r="E54" s="102" t="s">
        <v>7680</v>
      </c>
      <c r="F54" s="793">
        <v>6.0</v>
      </c>
      <c r="G54" s="103" t="s">
        <v>56</v>
      </c>
      <c r="H54" s="104"/>
      <c r="I54" s="105"/>
      <c r="J54" s="803"/>
      <c r="K54" s="803"/>
      <c r="L54" s="803"/>
      <c r="M54" s="803"/>
      <c r="N54" s="803"/>
      <c r="O54" s="803"/>
      <c r="P54" s="803"/>
      <c r="Q54" s="803"/>
      <c r="R54" s="803"/>
      <c r="S54" s="803"/>
      <c r="T54" s="803"/>
      <c r="U54" s="803"/>
      <c r="V54" s="803"/>
      <c r="W54" s="803"/>
      <c r="X54" s="803"/>
      <c r="Y54" s="803"/>
      <c r="Z54" s="803"/>
      <c r="AA54" s="803"/>
      <c r="AB54" s="803"/>
    </row>
    <row r="55" ht="11.25" customHeight="1">
      <c r="A55" s="135" t="s">
        <v>58</v>
      </c>
      <c r="B55" s="97" t="s">
        <v>52</v>
      </c>
      <c r="C55" s="135" t="s">
        <v>7681</v>
      </c>
      <c r="D55" s="98" t="s">
        <v>7625</v>
      </c>
      <c r="E55" s="231">
        <v>4.6</v>
      </c>
      <c r="F55" s="166">
        <v>4.6</v>
      </c>
      <c r="G55" s="103" t="s">
        <v>58</v>
      </c>
      <c r="H55" s="104"/>
      <c r="I55" s="105"/>
      <c r="J55" s="803"/>
      <c r="K55" s="803"/>
      <c r="L55" s="803"/>
      <c r="M55" s="803"/>
      <c r="N55" s="803"/>
      <c r="O55" s="803"/>
      <c r="P55" s="803"/>
      <c r="Q55" s="803"/>
      <c r="R55" s="803"/>
      <c r="S55" s="803"/>
      <c r="T55" s="803"/>
      <c r="U55" s="803"/>
      <c r="V55" s="803"/>
      <c r="W55" s="803"/>
      <c r="X55" s="803"/>
      <c r="Y55" s="803"/>
      <c r="Z55" s="803"/>
      <c r="AA55" s="803"/>
      <c r="AB55" s="803"/>
    </row>
    <row r="56" ht="11.25" customHeight="1">
      <c r="A56" s="135" t="s">
        <v>6096</v>
      </c>
      <c r="B56" s="97" t="s">
        <v>52</v>
      </c>
      <c r="C56" s="804" t="s">
        <v>7682</v>
      </c>
      <c r="D56" s="98" t="s">
        <v>7625</v>
      </c>
      <c r="E56" s="231">
        <v>4.6</v>
      </c>
      <c r="F56" s="166">
        <v>4.6</v>
      </c>
      <c r="G56" s="103" t="s">
        <v>58</v>
      </c>
      <c r="H56" s="104"/>
      <c r="I56" s="105"/>
      <c r="J56" s="803"/>
      <c r="K56" s="803"/>
      <c r="L56" s="803"/>
      <c r="M56" s="803"/>
      <c r="N56" s="803"/>
      <c r="O56" s="803"/>
      <c r="P56" s="803"/>
      <c r="Q56" s="803"/>
      <c r="R56" s="803"/>
      <c r="S56" s="803"/>
      <c r="T56" s="803"/>
      <c r="U56" s="803"/>
      <c r="V56" s="803"/>
      <c r="W56" s="803"/>
      <c r="X56" s="803"/>
      <c r="Y56" s="803"/>
      <c r="Z56" s="803"/>
      <c r="AA56" s="803"/>
      <c r="AB56" s="803"/>
    </row>
    <row r="57" ht="11.25" customHeight="1">
      <c r="A57" s="135" t="s">
        <v>6096</v>
      </c>
      <c r="B57" s="97" t="s">
        <v>52</v>
      </c>
      <c r="C57" s="804" t="s">
        <v>7683</v>
      </c>
      <c r="D57" s="98" t="s">
        <v>7625</v>
      </c>
      <c r="E57" s="231">
        <v>5.0</v>
      </c>
      <c r="F57" s="166">
        <v>5.0</v>
      </c>
      <c r="G57" s="103" t="s">
        <v>58</v>
      </c>
      <c r="H57" s="104"/>
      <c r="I57" s="105"/>
      <c r="J57" s="803"/>
      <c r="K57" s="803"/>
      <c r="L57" s="803"/>
      <c r="M57" s="803"/>
      <c r="N57" s="803"/>
      <c r="O57" s="803"/>
      <c r="P57" s="803"/>
      <c r="Q57" s="803"/>
      <c r="R57" s="803"/>
      <c r="S57" s="803"/>
      <c r="T57" s="803"/>
      <c r="U57" s="803"/>
      <c r="V57" s="803"/>
      <c r="W57" s="803"/>
      <c r="X57" s="803"/>
      <c r="Y57" s="803"/>
      <c r="Z57" s="803"/>
      <c r="AA57" s="803"/>
      <c r="AB57" s="803"/>
    </row>
    <row r="58" ht="11.25" customHeight="1">
      <c r="A58" s="135" t="s">
        <v>58</v>
      </c>
      <c r="B58" s="97" t="s">
        <v>52</v>
      </c>
      <c r="C58" s="135" t="s">
        <v>7684</v>
      </c>
      <c r="D58" s="98" t="s">
        <v>7625</v>
      </c>
      <c r="E58" s="231">
        <v>4.6</v>
      </c>
      <c r="F58" s="166">
        <v>4.6</v>
      </c>
      <c r="G58" s="103" t="s">
        <v>58</v>
      </c>
      <c r="H58" s="104"/>
      <c r="I58" s="105"/>
      <c r="J58" s="803"/>
      <c r="K58" s="803"/>
      <c r="L58" s="803"/>
      <c r="M58" s="803"/>
      <c r="N58" s="803"/>
      <c r="O58" s="803"/>
      <c r="P58" s="803"/>
      <c r="Q58" s="803"/>
      <c r="R58" s="803"/>
      <c r="S58" s="803"/>
      <c r="T58" s="803"/>
      <c r="U58" s="803"/>
      <c r="V58" s="803"/>
      <c r="W58" s="803"/>
      <c r="X58" s="803"/>
      <c r="Y58" s="803"/>
      <c r="Z58" s="803"/>
      <c r="AA58" s="803"/>
      <c r="AB58" s="803"/>
    </row>
    <row r="59" ht="11.25" customHeight="1">
      <c r="A59" s="135" t="s">
        <v>6096</v>
      </c>
      <c r="B59" s="97" t="s">
        <v>52</v>
      </c>
      <c r="C59" s="135" t="s">
        <v>7685</v>
      </c>
      <c r="D59" s="98" t="s">
        <v>7625</v>
      </c>
      <c r="E59" s="231">
        <v>5.0</v>
      </c>
      <c r="F59" s="166">
        <v>5.0</v>
      </c>
      <c r="G59" s="103" t="s">
        <v>58</v>
      </c>
      <c r="H59" s="104"/>
      <c r="I59" s="105"/>
      <c r="J59" s="803"/>
      <c r="K59" s="803"/>
      <c r="L59" s="803"/>
      <c r="M59" s="803"/>
      <c r="N59" s="803"/>
      <c r="O59" s="803"/>
      <c r="P59" s="803"/>
      <c r="Q59" s="803"/>
      <c r="R59" s="803"/>
      <c r="S59" s="803"/>
      <c r="T59" s="803"/>
      <c r="U59" s="803"/>
      <c r="V59" s="803"/>
      <c r="W59" s="803"/>
      <c r="X59" s="803"/>
      <c r="Y59" s="803"/>
      <c r="Z59" s="803"/>
      <c r="AA59" s="803"/>
      <c r="AB59" s="803"/>
    </row>
    <row r="60" ht="11.25" customHeight="1">
      <c r="A60" s="135" t="s">
        <v>58</v>
      </c>
      <c r="B60" s="97" t="s">
        <v>52</v>
      </c>
      <c r="C60" s="804" t="s">
        <v>7686</v>
      </c>
      <c r="D60" s="98" t="s">
        <v>7625</v>
      </c>
      <c r="E60" s="231">
        <v>8.0</v>
      </c>
      <c r="F60" s="166">
        <v>8.0</v>
      </c>
      <c r="G60" s="103" t="s">
        <v>58</v>
      </c>
      <c r="H60" s="104"/>
      <c r="I60" s="105"/>
      <c r="J60" s="803"/>
      <c r="K60" s="803"/>
      <c r="L60" s="803"/>
      <c r="M60" s="803"/>
      <c r="N60" s="803"/>
      <c r="O60" s="803"/>
      <c r="P60" s="803"/>
      <c r="Q60" s="803"/>
      <c r="R60" s="803"/>
      <c r="S60" s="803"/>
      <c r="T60" s="803"/>
      <c r="U60" s="803"/>
      <c r="V60" s="803"/>
      <c r="W60" s="803"/>
      <c r="X60" s="803"/>
      <c r="Y60" s="803"/>
      <c r="Z60" s="803"/>
      <c r="AA60" s="803"/>
      <c r="AB60" s="803"/>
    </row>
    <row r="61" ht="11.25" customHeight="1">
      <c r="A61" s="135" t="s">
        <v>6103</v>
      </c>
      <c r="B61" s="97" t="s">
        <v>52</v>
      </c>
      <c r="C61" s="135" t="s">
        <v>7687</v>
      </c>
      <c r="D61" s="98" t="s">
        <v>7625</v>
      </c>
      <c r="E61" s="231" t="s">
        <v>7688</v>
      </c>
      <c r="F61" s="166">
        <v>10.0</v>
      </c>
      <c r="G61" s="103" t="s">
        <v>244</v>
      </c>
      <c r="H61" s="104"/>
      <c r="I61" s="105"/>
      <c r="J61" s="803"/>
      <c r="K61" s="803"/>
      <c r="L61" s="803"/>
      <c r="M61" s="803"/>
      <c r="N61" s="803"/>
      <c r="O61" s="803"/>
      <c r="P61" s="803"/>
      <c r="Q61" s="803"/>
      <c r="R61" s="803"/>
      <c r="S61" s="803"/>
      <c r="T61" s="803"/>
      <c r="U61" s="803"/>
      <c r="V61" s="803"/>
      <c r="W61" s="803"/>
      <c r="X61" s="803"/>
      <c r="Y61" s="803"/>
      <c r="Z61" s="803"/>
      <c r="AA61" s="803"/>
      <c r="AB61" s="803"/>
    </row>
    <row r="62" ht="11.25" customHeight="1">
      <c r="A62" s="135" t="s">
        <v>6103</v>
      </c>
      <c r="B62" s="97" t="s">
        <v>52</v>
      </c>
      <c r="C62" s="135" t="s">
        <v>7689</v>
      </c>
      <c r="D62" s="98" t="s">
        <v>7625</v>
      </c>
      <c r="E62" s="231" t="s">
        <v>7688</v>
      </c>
      <c r="F62" s="166">
        <v>4.0</v>
      </c>
      <c r="G62" s="103" t="s">
        <v>244</v>
      </c>
      <c r="H62" s="104"/>
      <c r="I62" s="105"/>
      <c r="J62" s="803"/>
      <c r="K62" s="803"/>
      <c r="L62" s="803"/>
      <c r="M62" s="803"/>
      <c r="N62" s="803"/>
      <c r="O62" s="803"/>
      <c r="P62" s="803"/>
      <c r="Q62" s="803"/>
      <c r="R62" s="803"/>
      <c r="S62" s="803"/>
      <c r="T62" s="803"/>
      <c r="U62" s="803"/>
      <c r="V62" s="803"/>
      <c r="W62" s="803"/>
      <c r="X62" s="803"/>
      <c r="Y62" s="803"/>
      <c r="Z62" s="803"/>
      <c r="AA62" s="803"/>
      <c r="AB62" s="803"/>
    </row>
    <row r="63" ht="11.25" customHeight="1">
      <c r="A63" s="135" t="s">
        <v>6103</v>
      </c>
      <c r="B63" s="97" t="s">
        <v>52</v>
      </c>
      <c r="C63" s="135" t="s">
        <v>7690</v>
      </c>
      <c r="D63" s="98" t="s">
        <v>7625</v>
      </c>
      <c r="E63" s="231" t="s">
        <v>7688</v>
      </c>
      <c r="F63" s="166">
        <v>4.0</v>
      </c>
      <c r="G63" s="103" t="s">
        <v>244</v>
      </c>
      <c r="H63" s="104"/>
      <c r="I63" s="105"/>
      <c r="J63" s="803"/>
      <c r="K63" s="803"/>
      <c r="L63" s="803"/>
      <c r="M63" s="803"/>
      <c r="N63" s="803"/>
      <c r="O63" s="803"/>
      <c r="P63" s="803"/>
      <c r="Q63" s="803"/>
      <c r="R63" s="803"/>
      <c r="S63" s="803"/>
      <c r="T63" s="803"/>
      <c r="U63" s="803"/>
      <c r="V63" s="803"/>
      <c r="W63" s="803"/>
      <c r="X63" s="803"/>
      <c r="Y63" s="803"/>
      <c r="Z63" s="803"/>
      <c r="AA63" s="803"/>
      <c r="AB63" s="803"/>
    </row>
    <row r="64" ht="11.25" customHeight="1">
      <c r="A64" s="135" t="s">
        <v>6103</v>
      </c>
      <c r="B64" s="97" t="s">
        <v>52</v>
      </c>
      <c r="C64" s="135" t="s">
        <v>7691</v>
      </c>
      <c r="D64" s="98" t="s">
        <v>7625</v>
      </c>
      <c r="E64" s="231" t="s">
        <v>7688</v>
      </c>
      <c r="F64" s="166">
        <v>5.0</v>
      </c>
      <c r="G64" s="103" t="s">
        <v>244</v>
      </c>
      <c r="H64" s="104"/>
      <c r="I64" s="105"/>
      <c r="J64" s="803"/>
      <c r="K64" s="803"/>
      <c r="L64" s="803"/>
      <c r="M64" s="803"/>
      <c r="N64" s="803"/>
      <c r="O64" s="803"/>
      <c r="P64" s="803"/>
      <c r="Q64" s="803"/>
      <c r="R64" s="803"/>
      <c r="S64" s="803"/>
      <c r="T64" s="803"/>
      <c r="U64" s="803"/>
      <c r="V64" s="803"/>
      <c r="W64" s="803"/>
      <c r="X64" s="803"/>
      <c r="Y64" s="803"/>
      <c r="Z64" s="803"/>
      <c r="AA64" s="803"/>
      <c r="AB64" s="803"/>
    </row>
    <row r="65" ht="11.25" customHeight="1">
      <c r="A65" s="135" t="s">
        <v>6103</v>
      </c>
      <c r="B65" s="97" t="s">
        <v>52</v>
      </c>
      <c r="C65" s="135" t="s">
        <v>7692</v>
      </c>
      <c r="D65" s="98" t="s">
        <v>7625</v>
      </c>
      <c r="E65" s="231" t="s">
        <v>7688</v>
      </c>
      <c r="F65" s="166">
        <v>5.0</v>
      </c>
      <c r="G65" s="103" t="s">
        <v>244</v>
      </c>
      <c r="H65" s="104"/>
      <c r="I65" s="105"/>
      <c r="J65" s="803"/>
      <c r="K65" s="803"/>
      <c r="L65" s="803"/>
      <c r="M65" s="803"/>
      <c r="N65" s="803"/>
      <c r="O65" s="803"/>
      <c r="P65" s="803"/>
      <c r="Q65" s="803"/>
      <c r="R65" s="803"/>
      <c r="S65" s="803"/>
      <c r="T65" s="803"/>
      <c r="U65" s="803"/>
      <c r="V65" s="803"/>
      <c r="W65" s="803"/>
      <c r="X65" s="803"/>
      <c r="Y65" s="803"/>
      <c r="Z65" s="803"/>
      <c r="AA65" s="803"/>
      <c r="AB65" s="803"/>
    </row>
    <row r="66" ht="11.25" customHeight="1">
      <c r="A66" s="135" t="s">
        <v>6103</v>
      </c>
      <c r="B66" s="97" t="s">
        <v>52</v>
      </c>
      <c r="C66" s="135" t="s">
        <v>7693</v>
      </c>
      <c r="D66" s="98" t="s">
        <v>7694</v>
      </c>
      <c r="E66" s="231" t="s">
        <v>7695</v>
      </c>
      <c r="F66" s="166">
        <v>16.0</v>
      </c>
      <c r="G66" s="103" t="s">
        <v>244</v>
      </c>
      <c r="H66" s="104"/>
      <c r="I66" s="105"/>
      <c r="J66" s="803"/>
      <c r="K66" s="803"/>
      <c r="L66" s="803"/>
      <c r="M66" s="803"/>
      <c r="N66" s="803"/>
      <c r="O66" s="803"/>
      <c r="P66" s="803"/>
      <c r="Q66" s="803"/>
      <c r="R66" s="803"/>
      <c r="S66" s="803"/>
      <c r="T66" s="803"/>
      <c r="U66" s="803"/>
      <c r="V66" s="803"/>
      <c r="W66" s="803"/>
      <c r="X66" s="803"/>
      <c r="Y66" s="803"/>
      <c r="Z66" s="803"/>
      <c r="AA66" s="803"/>
      <c r="AB66" s="803"/>
    </row>
    <row r="67" ht="11.25" customHeight="1">
      <c r="A67" s="135" t="s">
        <v>6103</v>
      </c>
      <c r="B67" s="97" t="s">
        <v>52</v>
      </c>
      <c r="C67" s="135" t="s">
        <v>7696</v>
      </c>
      <c r="D67" s="98" t="s">
        <v>7697</v>
      </c>
      <c r="E67" s="231" t="s">
        <v>7698</v>
      </c>
      <c r="F67" s="166">
        <v>12.0</v>
      </c>
      <c r="G67" s="103" t="s">
        <v>244</v>
      </c>
      <c r="H67" s="104"/>
      <c r="I67" s="105"/>
      <c r="J67" s="803"/>
      <c r="K67" s="803"/>
      <c r="L67" s="803"/>
      <c r="M67" s="803"/>
      <c r="N67" s="803"/>
      <c r="O67" s="803"/>
      <c r="P67" s="803"/>
      <c r="Q67" s="803"/>
      <c r="R67" s="803"/>
      <c r="S67" s="803"/>
      <c r="T67" s="803"/>
      <c r="U67" s="803"/>
      <c r="V67" s="803"/>
      <c r="W67" s="803"/>
      <c r="X67" s="803"/>
      <c r="Y67" s="803"/>
      <c r="Z67" s="803"/>
      <c r="AA67" s="803"/>
      <c r="AB67" s="803"/>
    </row>
    <row r="68" ht="11.25" customHeight="1">
      <c r="A68" s="295" t="s">
        <v>59</v>
      </c>
      <c r="B68" s="145" t="s">
        <v>52</v>
      </c>
      <c r="C68" s="295" t="s">
        <v>7699</v>
      </c>
      <c r="D68" s="161" t="s">
        <v>7643</v>
      </c>
      <c r="E68" s="621">
        <v>5.0</v>
      </c>
      <c r="F68" s="793">
        <v>4.66</v>
      </c>
      <c r="G68" s="103" t="s">
        <v>59</v>
      </c>
      <c r="H68" s="104"/>
      <c r="I68" s="105"/>
      <c r="J68" s="803"/>
      <c r="K68" s="803"/>
      <c r="L68" s="803"/>
      <c r="M68" s="803"/>
      <c r="N68" s="803"/>
      <c r="O68" s="803"/>
      <c r="P68" s="803"/>
      <c r="Q68" s="803"/>
      <c r="R68" s="803"/>
      <c r="S68" s="803"/>
      <c r="T68" s="803"/>
      <c r="U68" s="803"/>
      <c r="V68" s="803"/>
      <c r="W68" s="803"/>
      <c r="X68" s="803"/>
      <c r="Y68" s="803"/>
      <c r="Z68" s="803"/>
      <c r="AA68" s="803"/>
      <c r="AB68" s="803"/>
    </row>
    <row r="69" ht="11.25" customHeight="1">
      <c r="A69" s="457" t="s">
        <v>59</v>
      </c>
      <c r="B69" s="437" t="s">
        <v>52</v>
      </c>
      <c r="C69" s="295" t="s">
        <v>7700</v>
      </c>
      <c r="D69" s="161" t="s">
        <v>7643</v>
      </c>
      <c r="E69" s="621">
        <v>4.0</v>
      </c>
      <c r="F69" s="793">
        <v>3.66</v>
      </c>
      <c r="G69" s="103" t="s">
        <v>59</v>
      </c>
      <c r="H69" s="104"/>
      <c r="I69" s="105"/>
      <c r="J69" s="803"/>
      <c r="K69" s="803"/>
      <c r="L69" s="803"/>
      <c r="M69" s="803"/>
      <c r="N69" s="803"/>
      <c r="O69" s="803"/>
      <c r="P69" s="803"/>
      <c r="Q69" s="803"/>
      <c r="R69" s="803"/>
      <c r="S69" s="803"/>
      <c r="T69" s="803"/>
      <c r="U69" s="803"/>
      <c r="V69" s="803"/>
      <c r="W69" s="803"/>
      <c r="X69" s="803"/>
      <c r="Y69" s="803"/>
      <c r="Z69" s="803"/>
      <c r="AA69" s="803"/>
      <c r="AB69" s="803"/>
    </row>
    <row r="70" ht="11.25" customHeight="1">
      <c r="A70" s="457" t="s">
        <v>59</v>
      </c>
      <c r="B70" s="437" t="s">
        <v>52</v>
      </c>
      <c r="C70" s="295" t="s">
        <v>7701</v>
      </c>
      <c r="D70" s="161" t="s">
        <v>7643</v>
      </c>
      <c r="E70" s="621">
        <v>6.0</v>
      </c>
      <c r="F70" s="793">
        <v>5.66</v>
      </c>
      <c r="G70" s="103" t="s">
        <v>59</v>
      </c>
      <c r="H70" s="104"/>
      <c r="I70" s="105"/>
      <c r="J70" s="803"/>
      <c r="K70" s="803"/>
      <c r="L70" s="803"/>
      <c r="M70" s="803"/>
      <c r="N70" s="803"/>
      <c r="O70" s="803"/>
      <c r="P70" s="803"/>
      <c r="Q70" s="803"/>
      <c r="R70" s="803"/>
      <c r="S70" s="803"/>
      <c r="T70" s="803"/>
      <c r="U70" s="803"/>
      <c r="V70" s="803"/>
      <c r="W70" s="803"/>
      <c r="X70" s="803"/>
      <c r="Y70" s="803"/>
      <c r="Z70" s="803"/>
      <c r="AA70" s="803"/>
      <c r="AB70" s="803"/>
    </row>
    <row r="71" ht="11.25" customHeight="1">
      <c r="A71" s="457" t="s">
        <v>59</v>
      </c>
      <c r="B71" s="437" t="s">
        <v>52</v>
      </c>
      <c r="C71" s="295" t="s">
        <v>7702</v>
      </c>
      <c r="D71" s="161" t="s">
        <v>7643</v>
      </c>
      <c r="E71" s="621">
        <v>7.0</v>
      </c>
      <c r="F71" s="793">
        <v>6.66</v>
      </c>
      <c r="G71" s="103" t="s">
        <v>59</v>
      </c>
      <c r="H71" s="104"/>
      <c r="I71" s="105"/>
      <c r="J71" s="803"/>
      <c r="K71" s="803"/>
      <c r="L71" s="803"/>
      <c r="M71" s="803"/>
      <c r="N71" s="803"/>
      <c r="O71" s="803"/>
      <c r="P71" s="803"/>
      <c r="Q71" s="803"/>
      <c r="R71" s="803"/>
      <c r="S71" s="803"/>
      <c r="T71" s="803"/>
      <c r="U71" s="803"/>
      <c r="V71" s="803"/>
      <c r="W71" s="803"/>
      <c r="X71" s="803"/>
      <c r="Y71" s="803"/>
      <c r="Z71" s="803"/>
      <c r="AA71" s="803"/>
      <c r="AB71" s="803"/>
    </row>
    <row r="72" ht="11.25" customHeight="1">
      <c r="A72" s="457" t="s">
        <v>59</v>
      </c>
      <c r="B72" s="437" t="s">
        <v>52</v>
      </c>
      <c r="C72" s="295" t="s">
        <v>7703</v>
      </c>
      <c r="D72" s="161" t="s">
        <v>7643</v>
      </c>
      <c r="E72" s="621">
        <v>4.0</v>
      </c>
      <c r="F72" s="793">
        <v>3.66</v>
      </c>
      <c r="G72" s="103" t="s">
        <v>59</v>
      </c>
      <c r="H72" s="104"/>
      <c r="I72" s="105"/>
      <c r="J72" s="803"/>
      <c r="K72" s="803"/>
      <c r="L72" s="803"/>
      <c r="M72" s="803"/>
      <c r="N72" s="803"/>
      <c r="O72" s="803"/>
      <c r="P72" s="803"/>
      <c r="Q72" s="803"/>
      <c r="R72" s="803"/>
      <c r="S72" s="803"/>
      <c r="T72" s="803"/>
      <c r="U72" s="803"/>
      <c r="V72" s="803"/>
      <c r="W72" s="803"/>
      <c r="X72" s="803"/>
      <c r="Y72" s="803"/>
      <c r="Z72" s="803"/>
      <c r="AA72" s="803"/>
      <c r="AB72" s="803"/>
    </row>
    <row r="73" ht="11.25" customHeight="1">
      <c r="A73" s="457" t="s">
        <v>59</v>
      </c>
      <c r="B73" s="437" t="s">
        <v>52</v>
      </c>
      <c r="C73" s="295" t="s">
        <v>7704</v>
      </c>
      <c r="D73" s="161" t="s">
        <v>7643</v>
      </c>
      <c r="E73" s="621">
        <v>4.0</v>
      </c>
      <c r="F73" s="793">
        <v>3.66</v>
      </c>
      <c r="G73" s="103" t="s">
        <v>59</v>
      </c>
      <c r="H73" s="104"/>
      <c r="I73" s="105"/>
      <c r="J73" s="803"/>
      <c r="K73" s="803"/>
      <c r="L73" s="803"/>
      <c r="M73" s="803"/>
      <c r="N73" s="803"/>
      <c r="O73" s="803"/>
      <c r="P73" s="803"/>
      <c r="Q73" s="803"/>
      <c r="R73" s="803"/>
      <c r="S73" s="803"/>
      <c r="T73" s="803"/>
      <c r="U73" s="803"/>
      <c r="V73" s="803"/>
      <c r="W73" s="803"/>
      <c r="X73" s="803"/>
      <c r="Y73" s="803"/>
      <c r="Z73" s="803"/>
      <c r="AA73" s="803"/>
      <c r="AB73" s="803"/>
    </row>
    <row r="74" ht="11.25" customHeight="1">
      <c r="A74" s="135" t="s">
        <v>5393</v>
      </c>
      <c r="B74" s="97" t="s">
        <v>52</v>
      </c>
      <c r="C74" s="135" t="s">
        <v>7705</v>
      </c>
      <c r="D74" s="98" t="s">
        <v>7643</v>
      </c>
      <c r="E74" s="231">
        <v>25.0</v>
      </c>
      <c r="F74" s="166">
        <v>25.0</v>
      </c>
      <c r="G74" s="103" t="s">
        <v>61</v>
      </c>
      <c r="H74" s="104"/>
      <c r="I74" s="105"/>
      <c r="J74" s="803"/>
      <c r="K74" s="803"/>
      <c r="L74" s="803"/>
      <c r="M74" s="803"/>
      <c r="N74" s="803"/>
      <c r="O74" s="803"/>
      <c r="P74" s="803"/>
      <c r="Q74" s="803"/>
      <c r="R74" s="803"/>
      <c r="S74" s="803"/>
      <c r="T74" s="803"/>
      <c r="U74" s="803"/>
      <c r="V74" s="803"/>
      <c r="W74" s="803"/>
      <c r="X74" s="803"/>
      <c r="Y74" s="803"/>
      <c r="Z74" s="803"/>
      <c r="AA74" s="803"/>
      <c r="AB74" s="803"/>
    </row>
    <row r="75" ht="11.25" customHeight="1">
      <c r="A75" s="135" t="s">
        <v>5393</v>
      </c>
      <c r="B75" s="97" t="s">
        <v>52</v>
      </c>
      <c r="C75" s="135" t="s">
        <v>7706</v>
      </c>
      <c r="D75" s="98" t="s">
        <v>7643</v>
      </c>
      <c r="E75" s="231">
        <v>25.0</v>
      </c>
      <c r="F75" s="166">
        <v>25.0</v>
      </c>
      <c r="G75" s="103" t="s">
        <v>61</v>
      </c>
      <c r="H75" s="104"/>
      <c r="I75" s="105"/>
      <c r="J75" s="803"/>
      <c r="K75" s="803"/>
      <c r="L75" s="803"/>
      <c r="M75" s="803"/>
      <c r="N75" s="803"/>
      <c r="O75" s="803"/>
      <c r="P75" s="803"/>
      <c r="Q75" s="803"/>
      <c r="R75" s="803"/>
      <c r="S75" s="803"/>
      <c r="T75" s="803"/>
      <c r="U75" s="803"/>
      <c r="V75" s="803"/>
      <c r="W75" s="803"/>
      <c r="X75" s="803"/>
      <c r="Y75" s="803"/>
      <c r="Z75" s="803"/>
      <c r="AA75" s="803"/>
      <c r="AB75" s="803"/>
    </row>
    <row r="76" ht="11.25" customHeight="1">
      <c r="A76" s="135" t="s">
        <v>5393</v>
      </c>
      <c r="B76" s="97" t="s">
        <v>52</v>
      </c>
      <c r="C76" s="135" t="s">
        <v>7384</v>
      </c>
      <c r="D76" s="98" t="s">
        <v>7643</v>
      </c>
      <c r="E76" s="231">
        <v>28.0</v>
      </c>
      <c r="F76" s="166">
        <v>28.0</v>
      </c>
      <c r="G76" s="103" t="s">
        <v>61</v>
      </c>
      <c r="H76" s="104"/>
      <c r="I76" s="105"/>
      <c r="J76" s="803"/>
      <c r="K76" s="803"/>
      <c r="L76" s="803"/>
      <c r="M76" s="803"/>
      <c r="N76" s="803"/>
      <c r="O76" s="803"/>
      <c r="P76" s="803"/>
      <c r="Q76" s="803"/>
      <c r="R76" s="803"/>
      <c r="S76" s="803"/>
      <c r="T76" s="803"/>
      <c r="U76" s="803"/>
      <c r="V76" s="803"/>
      <c r="W76" s="803"/>
      <c r="X76" s="803"/>
      <c r="Y76" s="803"/>
      <c r="Z76" s="803"/>
      <c r="AA76" s="803"/>
      <c r="AB76" s="803"/>
    </row>
    <row r="77" ht="11.25" customHeight="1">
      <c r="A77" s="135" t="s">
        <v>5393</v>
      </c>
      <c r="B77" s="97" t="s">
        <v>52</v>
      </c>
      <c r="C77" s="135" t="s">
        <v>7707</v>
      </c>
      <c r="D77" s="98" t="s">
        <v>7643</v>
      </c>
      <c r="E77" s="231">
        <v>24.0</v>
      </c>
      <c r="F77" s="166">
        <v>24.0</v>
      </c>
      <c r="G77" s="103" t="s">
        <v>61</v>
      </c>
      <c r="H77" s="104"/>
      <c r="I77" s="105"/>
      <c r="J77" s="803"/>
      <c r="K77" s="803"/>
      <c r="L77" s="803"/>
      <c r="M77" s="803"/>
      <c r="N77" s="803"/>
      <c r="O77" s="803"/>
      <c r="P77" s="803"/>
      <c r="Q77" s="803"/>
      <c r="R77" s="803"/>
      <c r="S77" s="803"/>
      <c r="T77" s="803"/>
      <c r="U77" s="803"/>
      <c r="V77" s="803"/>
      <c r="W77" s="803"/>
      <c r="X77" s="803"/>
      <c r="Y77" s="803"/>
      <c r="Z77" s="803"/>
      <c r="AA77" s="803"/>
      <c r="AB77" s="803"/>
    </row>
    <row r="78" ht="11.25" customHeight="1">
      <c r="A78" s="135" t="s">
        <v>5393</v>
      </c>
      <c r="B78" s="97" t="s">
        <v>52</v>
      </c>
      <c r="C78" s="135" t="s">
        <v>7708</v>
      </c>
      <c r="D78" s="98" t="s">
        <v>7643</v>
      </c>
      <c r="E78" s="231">
        <v>10.0</v>
      </c>
      <c r="F78" s="166">
        <v>10.0</v>
      </c>
      <c r="G78" s="103" t="s">
        <v>61</v>
      </c>
      <c r="H78" s="104"/>
      <c r="I78" s="105"/>
      <c r="J78" s="803"/>
      <c r="K78" s="803"/>
      <c r="L78" s="803"/>
      <c r="M78" s="803"/>
      <c r="N78" s="803"/>
      <c r="O78" s="803"/>
      <c r="P78" s="803"/>
      <c r="Q78" s="803"/>
      <c r="R78" s="803"/>
      <c r="S78" s="803"/>
      <c r="T78" s="803"/>
      <c r="U78" s="803"/>
      <c r="V78" s="803"/>
      <c r="W78" s="803"/>
      <c r="X78" s="803"/>
      <c r="Y78" s="803"/>
      <c r="Z78" s="803"/>
      <c r="AA78" s="803"/>
      <c r="AB78" s="803"/>
    </row>
    <row r="79" ht="11.25" customHeight="1">
      <c r="A79" s="135" t="s">
        <v>7709</v>
      </c>
      <c r="B79" s="97" t="s">
        <v>52</v>
      </c>
      <c r="C79" s="135" t="s">
        <v>7710</v>
      </c>
      <c r="D79" s="98" t="s">
        <v>7643</v>
      </c>
      <c r="E79" s="231" t="s">
        <v>7711</v>
      </c>
      <c r="F79" s="166">
        <v>7.0</v>
      </c>
      <c r="G79" s="103" t="s">
        <v>62</v>
      </c>
      <c r="H79" s="104"/>
      <c r="I79" s="105"/>
      <c r="J79" s="803"/>
      <c r="K79" s="803"/>
      <c r="L79" s="803"/>
      <c r="M79" s="803"/>
      <c r="N79" s="803"/>
      <c r="O79" s="803"/>
      <c r="P79" s="803"/>
      <c r="Q79" s="803"/>
      <c r="R79" s="803"/>
      <c r="S79" s="803"/>
      <c r="T79" s="803"/>
      <c r="U79" s="803"/>
      <c r="V79" s="803"/>
      <c r="W79" s="803"/>
      <c r="X79" s="803"/>
      <c r="Y79" s="803"/>
      <c r="Z79" s="803"/>
      <c r="AA79" s="803"/>
      <c r="AB79" s="803"/>
    </row>
    <row r="80" ht="11.25" customHeight="1">
      <c r="A80" s="135" t="s">
        <v>7709</v>
      </c>
      <c r="B80" s="97" t="s">
        <v>52</v>
      </c>
      <c r="C80" s="135" t="s">
        <v>7712</v>
      </c>
      <c r="D80" s="98" t="s">
        <v>7643</v>
      </c>
      <c r="E80" s="231" t="s">
        <v>7713</v>
      </c>
      <c r="F80" s="166">
        <v>7.0</v>
      </c>
      <c r="G80" s="103" t="s">
        <v>62</v>
      </c>
      <c r="H80" s="104"/>
      <c r="I80" s="105"/>
      <c r="J80" s="803"/>
      <c r="K80" s="803"/>
      <c r="L80" s="803"/>
      <c r="M80" s="803"/>
      <c r="N80" s="803"/>
      <c r="O80" s="803"/>
      <c r="P80" s="803"/>
      <c r="Q80" s="803"/>
      <c r="R80" s="803"/>
      <c r="S80" s="803"/>
      <c r="T80" s="803"/>
      <c r="U80" s="803"/>
      <c r="V80" s="803"/>
      <c r="W80" s="803"/>
      <c r="X80" s="803"/>
      <c r="Y80" s="803"/>
      <c r="Z80" s="803"/>
      <c r="AA80" s="803"/>
      <c r="AB80" s="803"/>
    </row>
    <row r="81" ht="11.25" customHeight="1">
      <c r="A81" s="135" t="s">
        <v>7709</v>
      </c>
      <c r="B81" s="97" t="s">
        <v>52</v>
      </c>
      <c r="C81" s="135" t="s">
        <v>7714</v>
      </c>
      <c r="D81" s="98" t="s">
        <v>7643</v>
      </c>
      <c r="E81" s="231" t="s">
        <v>7715</v>
      </c>
      <c r="F81" s="166">
        <v>1.66</v>
      </c>
      <c r="G81" s="103" t="s">
        <v>62</v>
      </c>
      <c r="H81" s="104"/>
      <c r="I81" s="105"/>
      <c r="J81" s="803"/>
      <c r="K81" s="803"/>
      <c r="L81" s="803"/>
      <c r="M81" s="803"/>
      <c r="N81" s="803"/>
      <c r="O81" s="803"/>
      <c r="P81" s="803"/>
      <c r="Q81" s="803"/>
      <c r="R81" s="803"/>
      <c r="S81" s="803"/>
      <c r="T81" s="803"/>
      <c r="U81" s="803"/>
      <c r="V81" s="803"/>
      <c r="W81" s="803"/>
      <c r="X81" s="803"/>
      <c r="Y81" s="803"/>
      <c r="Z81" s="803"/>
      <c r="AA81" s="803"/>
      <c r="AB81" s="803"/>
    </row>
    <row r="82" ht="11.25" customHeight="1">
      <c r="A82" s="135" t="s">
        <v>7709</v>
      </c>
      <c r="B82" s="97" t="s">
        <v>52</v>
      </c>
      <c r="C82" s="135" t="s">
        <v>7716</v>
      </c>
      <c r="D82" s="98" t="s">
        <v>7643</v>
      </c>
      <c r="E82" s="231" t="s">
        <v>7717</v>
      </c>
      <c r="F82" s="166">
        <v>0.66</v>
      </c>
      <c r="G82" s="103" t="s">
        <v>62</v>
      </c>
      <c r="H82" s="104"/>
      <c r="I82" s="105"/>
      <c r="J82" s="803"/>
      <c r="K82" s="803"/>
      <c r="L82" s="803"/>
      <c r="M82" s="803"/>
      <c r="N82" s="803"/>
      <c r="O82" s="803"/>
      <c r="P82" s="803"/>
      <c r="Q82" s="803"/>
      <c r="R82" s="803"/>
      <c r="S82" s="803"/>
      <c r="T82" s="803"/>
      <c r="U82" s="803"/>
      <c r="V82" s="803"/>
      <c r="W82" s="803"/>
      <c r="X82" s="803"/>
      <c r="Y82" s="803"/>
      <c r="Z82" s="803"/>
      <c r="AA82" s="803"/>
      <c r="AB82" s="803"/>
    </row>
    <row r="83" ht="11.25" customHeight="1">
      <c r="A83" s="135" t="s">
        <v>7709</v>
      </c>
      <c r="B83" s="97" t="s">
        <v>52</v>
      </c>
      <c r="C83" s="135" t="s">
        <v>7718</v>
      </c>
      <c r="D83" s="98" t="s">
        <v>7643</v>
      </c>
      <c r="E83" s="231" t="s">
        <v>7719</v>
      </c>
      <c r="F83" s="166">
        <v>2.66</v>
      </c>
      <c r="G83" s="103" t="s">
        <v>62</v>
      </c>
      <c r="H83" s="104"/>
      <c r="I83" s="105"/>
      <c r="J83" s="803"/>
      <c r="K83" s="803"/>
      <c r="L83" s="803"/>
      <c r="M83" s="803"/>
      <c r="N83" s="803"/>
      <c r="O83" s="803"/>
      <c r="P83" s="803"/>
      <c r="Q83" s="803"/>
      <c r="R83" s="803"/>
      <c r="S83" s="803"/>
      <c r="T83" s="803"/>
      <c r="U83" s="803"/>
      <c r="V83" s="803"/>
      <c r="W83" s="803"/>
      <c r="X83" s="803"/>
      <c r="Y83" s="803"/>
      <c r="Z83" s="803"/>
      <c r="AA83" s="803"/>
      <c r="AB83" s="803"/>
    </row>
    <row r="84" ht="11.25" customHeight="1">
      <c r="A84" s="135" t="s">
        <v>7709</v>
      </c>
      <c r="B84" s="97" t="s">
        <v>52</v>
      </c>
      <c r="C84" s="135" t="s">
        <v>7720</v>
      </c>
      <c r="D84" s="98" t="s">
        <v>7721</v>
      </c>
      <c r="E84" s="231" t="s">
        <v>7719</v>
      </c>
      <c r="F84" s="166">
        <v>2.66</v>
      </c>
      <c r="G84" s="103" t="s">
        <v>62</v>
      </c>
      <c r="H84" s="104"/>
      <c r="I84" s="105"/>
      <c r="J84" s="803"/>
      <c r="K84" s="803"/>
      <c r="L84" s="803"/>
      <c r="M84" s="803"/>
      <c r="N84" s="803"/>
      <c r="O84" s="803"/>
      <c r="P84" s="803"/>
      <c r="Q84" s="803"/>
      <c r="R84" s="803"/>
      <c r="S84" s="803"/>
      <c r="T84" s="803"/>
      <c r="U84" s="803"/>
      <c r="V84" s="803"/>
      <c r="W84" s="803"/>
      <c r="X84" s="803"/>
      <c r="Y84" s="803"/>
      <c r="Z84" s="803"/>
      <c r="AA84" s="803"/>
      <c r="AB84" s="803"/>
    </row>
    <row r="85" ht="11.25" customHeight="1">
      <c r="A85" s="109" t="s">
        <v>7709</v>
      </c>
      <c r="B85" s="111" t="s">
        <v>52</v>
      </c>
      <c r="C85" s="295" t="s">
        <v>7722</v>
      </c>
      <c r="D85" s="327" t="s">
        <v>7723</v>
      </c>
      <c r="E85" s="793" t="s">
        <v>7724</v>
      </c>
      <c r="F85" s="166">
        <v>0.66</v>
      </c>
      <c r="G85" s="103" t="s">
        <v>62</v>
      </c>
      <c r="H85" s="104"/>
      <c r="I85" s="105"/>
      <c r="J85" s="803"/>
      <c r="K85" s="803"/>
      <c r="L85" s="803"/>
      <c r="M85" s="803"/>
      <c r="N85" s="803"/>
      <c r="O85" s="803"/>
      <c r="P85" s="803"/>
      <c r="Q85" s="803"/>
      <c r="R85" s="803"/>
      <c r="S85" s="803"/>
      <c r="T85" s="803"/>
      <c r="U85" s="803"/>
      <c r="V85" s="803"/>
      <c r="W85" s="803"/>
      <c r="X85" s="803"/>
      <c r="Y85" s="803"/>
      <c r="Z85" s="803"/>
      <c r="AA85" s="803"/>
      <c r="AB85" s="803"/>
    </row>
    <row r="86" ht="11.25" customHeight="1">
      <c r="A86" s="243" t="s">
        <v>7709</v>
      </c>
      <c r="B86" s="7" t="s">
        <v>52</v>
      </c>
      <c r="C86" s="295" t="s">
        <v>7725</v>
      </c>
      <c r="D86" s="160" t="s">
        <v>7643</v>
      </c>
      <c r="E86" s="328" t="s">
        <v>7726</v>
      </c>
      <c r="F86" s="328">
        <v>0.26</v>
      </c>
      <c r="G86" s="103" t="s">
        <v>62</v>
      </c>
      <c r="H86" s="104"/>
      <c r="I86" s="105"/>
      <c r="J86" s="803"/>
      <c r="K86" s="803"/>
      <c r="L86" s="803"/>
      <c r="M86" s="803"/>
      <c r="N86" s="803"/>
      <c r="O86" s="803"/>
      <c r="P86" s="803"/>
      <c r="Q86" s="803"/>
      <c r="R86" s="803"/>
      <c r="S86" s="803"/>
      <c r="T86" s="803"/>
      <c r="U86" s="803"/>
      <c r="V86" s="803"/>
      <c r="W86" s="803"/>
      <c r="X86" s="803"/>
      <c r="Y86" s="803"/>
      <c r="Z86" s="803"/>
      <c r="AA86" s="803"/>
      <c r="AB86" s="803"/>
    </row>
    <row r="87" ht="11.25" customHeight="1">
      <c r="A87" s="311" t="s">
        <v>7709</v>
      </c>
      <c r="B87" s="6" t="s">
        <v>52</v>
      </c>
      <c r="C87" s="475" t="s">
        <v>7727</v>
      </c>
      <c r="D87" s="5" t="s">
        <v>7728</v>
      </c>
      <c r="E87" s="805" t="s">
        <v>7729</v>
      </c>
      <c r="F87" s="166">
        <v>5.66</v>
      </c>
      <c r="G87" s="103" t="s">
        <v>62</v>
      </c>
      <c r="H87" s="104"/>
      <c r="I87" s="105"/>
      <c r="J87" s="803"/>
      <c r="K87" s="803"/>
      <c r="L87" s="803"/>
      <c r="M87" s="803"/>
      <c r="N87" s="803"/>
      <c r="O87" s="803"/>
      <c r="P87" s="803"/>
      <c r="Q87" s="803"/>
      <c r="R87" s="803"/>
      <c r="S87" s="803"/>
      <c r="T87" s="803"/>
      <c r="U87" s="803"/>
      <c r="V87" s="803"/>
      <c r="W87" s="803"/>
      <c r="X87" s="803"/>
      <c r="Y87" s="803"/>
      <c r="Z87" s="803"/>
      <c r="AA87" s="803"/>
      <c r="AB87" s="803"/>
    </row>
    <row r="88" ht="11.25" customHeight="1">
      <c r="A88" s="243" t="s">
        <v>7709</v>
      </c>
      <c r="B88" s="7" t="s">
        <v>52</v>
      </c>
      <c r="C88" s="295" t="s">
        <v>7730</v>
      </c>
      <c r="D88" s="160" t="s">
        <v>7721</v>
      </c>
      <c r="E88" s="328" t="s">
        <v>7729</v>
      </c>
      <c r="F88" s="102">
        <v>5.66</v>
      </c>
      <c r="G88" s="103" t="s">
        <v>62</v>
      </c>
      <c r="H88" s="104"/>
      <c r="I88" s="105"/>
      <c r="J88" s="803"/>
      <c r="K88" s="803"/>
      <c r="L88" s="803"/>
      <c r="M88" s="803"/>
      <c r="N88" s="803"/>
      <c r="O88" s="803"/>
      <c r="P88" s="803"/>
      <c r="Q88" s="803"/>
      <c r="R88" s="803"/>
      <c r="S88" s="803"/>
      <c r="T88" s="803"/>
      <c r="U88" s="803"/>
      <c r="V88" s="803"/>
      <c r="W88" s="803"/>
      <c r="X88" s="803"/>
      <c r="Y88" s="803"/>
      <c r="Z88" s="803"/>
      <c r="AA88" s="803"/>
      <c r="AB88" s="803"/>
    </row>
    <row r="89" ht="11.25" customHeight="1">
      <c r="A89" s="243" t="s">
        <v>7709</v>
      </c>
      <c r="B89" s="7" t="s">
        <v>52</v>
      </c>
      <c r="C89" s="295" t="s">
        <v>7731</v>
      </c>
      <c r="D89" s="160" t="s">
        <v>7643</v>
      </c>
      <c r="E89" s="328" t="s">
        <v>7732</v>
      </c>
      <c r="F89" s="328">
        <v>1.41</v>
      </c>
      <c r="G89" s="103" t="s">
        <v>62</v>
      </c>
      <c r="H89" s="104"/>
      <c r="I89" s="105"/>
      <c r="J89" s="803"/>
      <c r="K89" s="803"/>
      <c r="L89" s="803"/>
      <c r="M89" s="803"/>
      <c r="N89" s="803"/>
      <c r="O89" s="803"/>
      <c r="P89" s="803"/>
      <c r="Q89" s="803"/>
      <c r="R89" s="803"/>
      <c r="S89" s="803"/>
      <c r="T89" s="803"/>
      <c r="U89" s="803"/>
      <c r="V89" s="803"/>
      <c r="W89" s="803"/>
      <c r="X89" s="803"/>
      <c r="Y89" s="803"/>
      <c r="Z89" s="803"/>
      <c r="AA89" s="803"/>
      <c r="AB89" s="803"/>
    </row>
    <row r="90" ht="11.25" customHeight="1">
      <c r="A90" s="243" t="s">
        <v>7709</v>
      </c>
      <c r="B90" s="7" t="s">
        <v>52</v>
      </c>
      <c r="C90" s="295" t="s">
        <v>7733</v>
      </c>
      <c r="D90" s="160" t="s">
        <v>7643</v>
      </c>
      <c r="E90" s="328" t="s">
        <v>7734</v>
      </c>
      <c r="F90" s="102">
        <v>0.56</v>
      </c>
      <c r="G90" s="103" t="s">
        <v>62</v>
      </c>
      <c r="H90" s="104"/>
      <c r="I90" s="105"/>
      <c r="J90" s="803"/>
      <c r="K90" s="803"/>
      <c r="L90" s="803"/>
      <c r="M90" s="803"/>
      <c r="N90" s="803"/>
      <c r="O90" s="803"/>
      <c r="P90" s="803"/>
      <c r="Q90" s="803"/>
      <c r="R90" s="803"/>
      <c r="S90" s="803"/>
      <c r="T90" s="803"/>
      <c r="U90" s="803"/>
      <c r="V90" s="803"/>
      <c r="W90" s="803"/>
      <c r="X90" s="803"/>
      <c r="Y90" s="803"/>
      <c r="Z90" s="803"/>
      <c r="AA90" s="803"/>
      <c r="AB90" s="803"/>
    </row>
    <row r="91" ht="11.25" customHeight="1">
      <c r="A91" s="243" t="s">
        <v>7709</v>
      </c>
      <c r="B91" s="7" t="s">
        <v>52</v>
      </c>
      <c r="C91" s="295" t="s">
        <v>7735</v>
      </c>
      <c r="D91" s="160" t="s">
        <v>7643</v>
      </c>
      <c r="E91" s="328" t="s">
        <v>7711</v>
      </c>
      <c r="F91" s="328">
        <v>7.0</v>
      </c>
      <c r="G91" s="103" t="s">
        <v>62</v>
      </c>
      <c r="H91" s="104"/>
      <c r="I91" s="105"/>
      <c r="J91" s="803"/>
      <c r="K91" s="803"/>
      <c r="L91" s="803"/>
      <c r="M91" s="803"/>
      <c r="N91" s="803"/>
      <c r="O91" s="803"/>
      <c r="P91" s="803"/>
      <c r="Q91" s="803"/>
      <c r="R91" s="803"/>
      <c r="S91" s="803"/>
      <c r="T91" s="803"/>
      <c r="U91" s="803"/>
      <c r="V91" s="803"/>
      <c r="W91" s="803"/>
      <c r="X91" s="803"/>
      <c r="Y91" s="803"/>
      <c r="Z91" s="803"/>
      <c r="AA91" s="803"/>
      <c r="AB91" s="803"/>
    </row>
    <row r="92" ht="11.25" customHeight="1">
      <c r="A92" s="243" t="s">
        <v>7709</v>
      </c>
      <c r="B92" s="7" t="s">
        <v>52</v>
      </c>
      <c r="C92" s="295" t="s">
        <v>7736</v>
      </c>
      <c r="D92" s="160" t="s">
        <v>7635</v>
      </c>
      <c r="E92" s="328" t="s">
        <v>7737</v>
      </c>
      <c r="F92" s="328">
        <v>3.5</v>
      </c>
      <c r="G92" s="103" t="s">
        <v>62</v>
      </c>
      <c r="H92" s="104"/>
      <c r="I92" s="105"/>
      <c r="J92" s="803"/>
      <c r="K92" s="803"/>
      <c r="L92" s="803"/>
      <c r="M92" s="803"/>
      <c r="N92" s="803"/>
      <c r="O92" s="803"/>
      <c r="P92" s="803"/>
      <c r="Q92" s="803"/>
      <c r="R92" s="803"/>
      <c r="S92" s="803"/>
      <c r="T92" s="803"/>
      <c r="U92" s="803"/>
      <c r="V92" s="803"/>
      <c r="W92" s="803"/>
      <c r="X92" s="803"/>
      <c r="Y92" s="803"/>
      <c r="Z92" s="803"/>
      <c r="AA92" s="803"/>
      <c r="AB92" s="803"/>
    </row>
    <row r="93" ht="11.25" customHeight="1">
      <c r="A93" s="243" t="s">
        <v>7709</v>
      </c>
      <c r="B93" s="7" t="s">
        <v>52</v>
      </c>
      <c r="C93" s="295" t="s">
        <v>7738</v>
      </c>
      <c r="D93" s="160" t="s">
        <v>7635</v>
      </c>
      <c r="E93" s="328" t="s">
        <v>7739</v>
      </c>
      <c r="F93" s="328">
        <v>0.83</v>
      </c>
      <c r="G93" s="103" t="s">
        <v>62</v>
      </c>
      <c r="H93" s="104"/>
      <c r="I93" s="105"/>
      <c r="J93" s="803"/>
      <c r="K93" s="803"/>
      <c r="L93" s="803"/>
      <c r="M93" s="803"/>
      <c r="N93" s="803"/>
      <c r="O93" s="803"/>
      <c r="P93" s="803"/>
      <c r="Q93" s="803"/>
      <c r="R93" s="803"/>
      <c r="S93" s="803"/>
      <c r="T93" s="803"/>
      <c r="U93" s="803"/>
      <c r="V93" s="803"/>
      <c r="W93" s="803"/>
      <c r="X93" s="803"/>
      <c r="Y93" s="803"/>
      <c r="Z93" s="803"/>
      <c r="AA93" s="803"/>
      <c r="AB93" s="803"/>
    </row>
    <row r="94" ht="11.25" customHeight="1">
      <c r="A94" s="243" t="s">
        <v>7709</v>
      </c>
      <c r="B94" s="7" t="s">
        <v>52</v>
      </c>
      <c r="C94" s="295" t="s">
        <v>7740</v>
      </c>
      <c r="D94" s="160" t="s">
        <v>7635</v>
      </c>
      <c r="E94" s="328" t="s">
        <v>7741</v>
      </c>
      <c r="F94" s="328">
        <v>0.33</v>
      </c>
      <c r="G94" s="103" t="s">
        <v>62</v>
      </c>
      <c r="H94" s="104"/>
      <c r="I94" s="105"/>
      <c r="J94" s="803"/>
      <c r="K94" s="803"/>
      <c r="L94" s="803"/>
      <c r="M94" s="803"/>
      <c r="N94" s="803"/>
      <c r="O94" s="803"/>
      <c r="P94" s="803"/>
      <c r="Q94" s="803"/>
      <c r="R94" s="803"/>
      <c r="S94" s="803"/>
      <c r="T94" s="803"/>
      <c r="U94" s="803"/>
      <c r="V94" s="803"/>
      <c r="W94" s="803"/>
      <c r="X94" s="803"/>
      <c r="Y94" s="803"/>
      <c r="Z94" s="803"/>
      <c r="AA94" s="803"/>
      <c r="AB94" s="803"/>
    </row>
    <row r="95" ht="11.25" customHeight="1">
      <c r="A95" s="243" t="s">
        <v>7709</v>
      </c>
      <c r="B95" s="7" t="s">
        <v>52</v>
      </c>
      <c r="C95" s="295" t="s">
        <v>7742</v>
      </c>
      <c r="D95" s="160" t="s">
        <v>7643</v>
      </c>
      <c r="E95" s="806" t="s">
        <v>7743</v>
      </c>
      <c r="F95" s="328">
        <v>7.0</v>
      </c>
      <c r="G95" s="103" t="s">
        <v>62</v>
      </c>
      <c r="H95" s="104"/>
      <c r="I95" s="105"/>
      <c r="J95" s="803"/>
      <c r="K95" s="803"/>
      <c r="L95" s="803"/>
      <c r="M95" s="803"/>
      <c r="N95" s="803"/>
      <c r="O95" s="803"/>
      <c r="P95" s="803"/>
      <c r="Q95" s="803"/>
      <c r="R95" s="803"/>
      <c r="S95" s="803"/>
      <c r="T95" s="803"/>
      <c r="U95" s="803"/>
      <c r="V95" s="803"/>
      <c r="W95" s="803"/>
      <c r="X95" s="803"/>
      <c r="Y95" s="803"/>
      <c r="Z95" s="803"/>
      <c r="AA95" s="803"/>
      <c r="AB95" s="803"/>
    </row>
    <row r="96" ht="11.25" customHeight="1">
      <c r="A96" s="243" t="s">
        <v>7709</v>
      </c>
      <c r="B96" s="7" t="s">
        <v>52</v>
      </c>
      <c r="C96" s="295" t="s">
        <v>7744</v>
      </c>
      <c r="D96" s="160" t="s">
        <v>7643</v>
      </c>
      <c r="E96" s="328" t="s">
        <v>7711</v>
      </c>
      <c r="F96" s="328">
        <v>7.0</v>
      </c>
      <c r="G96" s="103" t="s">
        <v>62</v>
      </c>
      <c r="H96" s="104"/>
      <c r="I96" s="105"/>
      <c r="J96" s="803"/>
      <c r="K96" s="803"/>
      <c r="L96" s="803"/>
      <c r="M96" s="803"/>
      <c r="N96" s="803"/>
      <c r="O96" s="803"/>
      <c r="P96" s="803"/>
      <c r="Q96" s="803"/>
      <c r="R96" s="803"/>
      <c r="S96" s="803"/>
      <c r="T96" s="803"/>
      <c r="U96" s="803"/>
      <c r="V96" s="803"/>
      <c r="W96" s="803"/>
      <c r="X96" s="803"/>
      <c r="Y96" s="803"/>
      <c r="Z96" s="803"/>
      <c r="AA96" s="803"/>
      <c r="AB96" s="803"/>
    </row>
    <row r="97" ht="11.25" customHeight="1">
      <c r="A97" s="243" t="s">
        <v>7709</v>
      </c>
      <c r="B97" s="7" t="s">
        <v>52</v>
      </c>
      <c r="C97" s="295" t="s">
        <v>7745</v>
      </c>
      <c r="D97" s="160" t="s">
        <v>7643</v>
      </c>
      <c r="E97" s="328" t="s">
        <v>7746</v>
      </c>
      <c r="F97" s="328">
        <v>1.66</v>
      </c>
      <c r="G97" s="103" t="s">
        <v>62</v>
      </c>
      <c r="H97" s="104"/>
      <c r="I97" s="105"/>
      <c r="J97" s="803"/>
      <c r="K97" s="803"/>
      <c r="L97" s="803"/>
      <c r="M97" s="803"/>
      <c r="N97" s="803"/>
      <c r="O97" s="803"/>
      <c r="P97" s="803"/>
      <c r="Q97" s="803"/>
      <c r="R97" s="803"/>
      <c r="S97" s="803"/>
      <c r="T97" s="803"/>
      <c r="U97" s="803"/>
      <c r="V97" s="803"/>
      <c r="W97" s="803"/>
      <c r="X97" s="803"/>
      <c r="Y97" s="803"/>
      <c r="Z97" s="803"/>
      <c r="AA97" s="803"/>
      <c r="AB97" s="803"/>
    </row>
    <row r="98" ht="11.25" customHeight="1">
      <c r="A98" s="243" t="s">
        <v>7709</v>
      </c>
      <c r="B98" s="7" t="s">
        <v>52</v>
      </c>
      <c r="C98" s="295" t="s">
        <v>7747</v>
      </c>
      <c r="D98" s="160" t="s">
        <v>7643</v>
      </c>
      <c r="E98" s="328" t="s">
        <v>7717</v>
      </c>
      <c r="F98" s="328">
        <v>0.66</v>
      </c>
      <c r="G98" s="103" t="s">
        <v>62</v>
      </c>
      <c r="H98" s="104"/>
      <c r="I98" s="105"/>
      <c r="J98" s="803"/>
      <c r="K98" s="803"/>
      <c r="L98" s="803"/>
      <c r="M98" s="803"/>
      <c r="N98" s="803"/>
      <c r="O98" s="803"/>
      <c r="P98" s="803"/>
      <c r="Q98" s="803"/>
      <c r="R98" s="803"/>
      <c r="S98" s="803"/>
      <c r="T98" s="803"/>
      <c r="U98" s="803"/>
      <c r="V98" s="803"/>
      <c r="W98" s="803"/>
      <c r="X98" s="803"/>
      <c r="Y98" s="803"/>
      <c r="Z98" s="803"/>
      <c r="AA98" s="803"/>
      <c r="AB98" s="803"/>
    </row>
    <row r="99" ht="11.25" customHeight="1">
      <c r="A99" s="243" t="s">
        <v>7709</v>
      </c>
      <c r="B99" s="7" t="s">
        <v>52</v>
      </c>
      <c r="C99" s="295" t="s">
        <v>7748</v>
      </c>
      <c r="D99" s="160" t="s">
        <v>7643</v>
      </c>
      <c r="E99" s="328" t="s">
        <v>7743</v>
      </c>
      <c r="F99" s="328">
        <v>7.0</v>
      </c>
      <c r="G99" s="103" t="s">
        <v>62</v>
      </c>
      <c r="H99" s="104"/>
      <c r="I99" s="105"/>
      <c r="J99" s="803"/>
      <c r="K99" s="803"/>
      <c r="L99" s="803"/>
      <c r="M99" s="803"/>
      <c r="N99" s="803"/>
      <c r="O99" s="803"/>
      <c r="P99" s="803"/>
      <c r="Q99" s="803"/>
      <c r="R99" s="803"/>
      <c r="S99" s="803"/>
      <c r="T99" s="803"/>
      <c r="U99" s="803"/>
      <c r="V99" s="803"/>
      <c r="W99" s="803"/>
      <c r="X99" s="803"/>
      <c r="Y99" s="803"/>
      <c r="Z99" s="803"/>
      <c r="AA99" s="803"/>
      <c r="AB99" s="803"/>
    </row>
    <row r="100" ht="11.25" customHeight="1">
      <c r="A100" s="243" t="s">
        <v>7709</v>
      </c>
      <c r="B100" s="7" t="s">
        <v>52</v>
      </c>
      <c r="C100" s="295" t="s">
        <v>7749</v>
      </c>
      <c r="D100" s="160" t="s">
        <v>7643</v>
      </c>
      <c r="E100" s="187" t="s">
        <v>7743</v>
      </c>
      <c r="F100" s="328">
        <v>7.0</v>
      </c>
      <c r="G100" s="103" t="s">
        <v>62</v>
      </c>
      <c r="H100" s="104"/>
      <c r="I100" s="105"/>
      <c r="J100" s="803"/>
      <c r="K100" s="803"/>
      <c r="L100" s="803"/>
      <c r="M100" s="803"/>
      <c r="N100" s="803"/>
      <c r="O100" s="803"/>
      <c r="P100" s="803"/>
      <c r="Q100" s="803"/>
      <c r="R100" s="803"/>
      <c r="S100" s="803"/>
      <c r="T100" s="803"/>
      <c r="U100" s="803"/>
      <c r="V100" s="803"/>
      <c r="W100" s="803"/>
      <c r="X100" s="803"/>
      <c r="Y100" s="803"/>
      <c r="Z100" s="803"/>
      <c r="AA100" s="803"/>
      <c r="AB100" s="803"/>
    </row>
    <row r="101" ht="11.25" customHeight="1">
      <c r="A101" s="243" t="s">
        <v>7709</v>
      </c>
      <c r="B101" s="7" t="s">
        <v>52</v>
      </c>
      <c r="C101" s="295" t="s">
        <v>7750</v>
      </c>
      <c r="D101" s="160" t="s">
        <v>7643</v>
      </c>
      <c r="E101" s="328" t="s">
        <v>7743</v>
      </c>
      <c r="F101" s="328">
        <v>7.0</v>
      </c>
      <c r="G101" s="103" t="s">
        <v>62</v>
      </c>
      <c r="H101" s="104"/>
      <c r="I101" s="105"/>
      <c r="J101" s="803"/>
      <c r="K101" s="803"/>
      <c r="L101" s="803"/>
      <c r="M101" s="803"/>
      <c r="N101" s="803"/>
      <c r="O101" s="803"/>
      <c r="P101" s="803"/>
      <c r="Q101" s="803"/>
      <c r="R101" s="803"/>
      <c r="S101" s="803"/>
      <c r="T101" s="803"/>
      <c r="U101" s="803"/>
      <c r="V101" s="803"/>
      <c r="W101" s="803"/>
      <c r="X101" s="803"/>
      <c r="Y101" s="803"/>
      <c r="Z101" s="803"/>
      <c r="AA101" s="803"/>
      <c r="AB101" s="803"/>
    </row>
    <row r="102" ht="11.25" customHeight="1">
      <c r="A102" s="243" t="s">
        <v>7709</v>
      </c>
      <c r="B102" s="7" t="s">
        <v>52</v>
      </c>
      <c r="C102" s="475" t="s">
        <v>7738</v>
      </c>
      <c r="D102" s="160" t="s">
        <v>7643</v>
      </c>
      <c r="E102" s="187" t="s">
        <v>7746</v>
      </c>
      <c r="F102" s="328">
        <v>1.66</v>
      </c>
      <c r="G102" s="103" t="s">
        <v>62</v>
      </c>
      <c r="H102" s="104"/>
      <c r="I102" s="105"/>
      <c r="J102" s="803"/>
      <c r="K102" s="803"/>
      <c r="L102" s="803"/>
      <c r="M102" s="803"/>
      <c r="N102" s="803"/>
      <c r="O102" s="803"/>
      <c r="P102" s="803"/>
      <c r="Q102" s="803"/>
      <c r="R102" s="803"/>
      <c r="S102" s="803"/>
      <c r="T102" s="803"/>
      <c r="U102" s="803"/>
      <c r="V102" s="803"/>
      <c r="W102" s="803"/>
      <c r="X102" s="803"/>
      <c r="Y102" s="803"/>
      <c r="Z102" s="803"/>
      <c r="AA102" s="803"/>
      <c r="AB102" s="803"/>
    </row>
    <row r="103" ht="11.25" customHeight="1">
      <c r="A103" s="243" t="s">
        <v>7709</v>
      </c>
      <c r="B103" s="7" t="s">
        <v>52</v>
      </c>
      <c r="C103" s="295" t="s">
        <v>7740</v>
      </c>
      <c r="D103" s="160" t="s">
        <v>7643</v>
      </c>
      <c r="E103" s="187" t="s">
        <v>7717</v>
      </c>
      <c r="F103" s="328">
        <v>0.66</v>
      </c>
      <c r="G103" s="103" t="s">
        <v>62</v>
      </c>
      <c r="H103" s="104"/>
      <c r="I103" s="105"/>
      <c r="J103" s="803"/>
      <c r="K103" s="803"/>
      <c r="L103" s="803"/>
      <c r="M103" s="803"/>
      <c r="N103" s="803"/>
      <c r="O103" s="803"/>
      <c r="P103" s="803"/>
      <c r="Q103" s="803"/>
      <c r="R103" s="803"/>
      <c r="S103" s="803"/>
      <c r="T103" s="803"/>
      <c r="U103" s="803"/>
      <c r="V103" s="803"/>
      <c r="W103" s="803"/>
      <c r="X103" s="803"/>
      <c r="Y103" s="803"/>
      <c r="Z103" s="803"/>
      <c r="AA103" s="803"/>
      <c r="AB103" s="803"/>
    </row>
    <row r="104" ht="11.25" customHeight="1">
      <c r="A104" s="243" t="s">
        <v>7709</v>
      </c>
      <c r="B104" s="7" t="s">
        <v>52</v>
      </c>
      <c r="C104" s="295" t="s">
        <v>7751</v>
      </c>
      <c r="D104" s="160" t="s">
        <v>7643</v>
      </c>
      <c r="E104" s="187" t="s">
        <v>7719</v>
      </c>
      <c r="F104" s="328">
        <v>2.66</v>
      </c>
      <c r="G104" s="103" t="s">
        <v>62</v>
      </c>
      <c r="H104" s="104"/>
      <c r="I104" s="105"/>
      <c r="J104" s="803"/>
      <c r="K104" s="803"/>
      <c r="L104" s="803"/>
      <c r="M104" s="803"/>
      <c r="N104" s="803"/>
      <c r="O104" s="803"/>
      <c r="P104" s="803"/>
      <c r="Q104" s="803"/>
      <c r="R104" s="803"/>
      <c r="S104" s="803"/>
      <c r="T104" s="803"/>
      <c r="U104" s="803"/>
      <c r="V104" s="803"/>
      <c r="W104" s="803"/>
      <c r="X104" s="803"/>
      <c r="Y104" s="803"/>
      <c r="Z104" s="803"/>
      <c r="AA104" s="803"/>
      <c r="AB104" s="803"/>
    </row>
    <row r="105" ht="11.25" customHeight="1">
      <c r="A105" s="243" t="s">
        <v>7709</v>
      </c>
      <c r="B105" s="7" t="s">
        <v>52</v>
      </c>
      <c r="C105" s="295" t="s">
        <v>7752</v>
      </c>
      <c r="D105" s="160" t="s">
        <v>7643</v>
      </c>
      <c r="E105" s="187" t="s">
        <v>7719</v>
      </c>
      <c r="F105" s="328">
        <v>2.66</v>
      </c>
      <c r="G105" s="103" t="s">
        <v>62</v>
      </c>
      <c r="H105" s="104"/>
      <c r="I105" s="105"/>
      <c r="J105" s="803"/>
      <c r="K105" s="803"/>
      <c r="L105" s="803"/>
      <c r="M105" s="803"/>
      <c r="N105" s="803"/>
      <c r="O105" s="803"/>
      <c r="P105" s="803"/>
      <c r="Q105" s="803"/>
      <c r="R105" s="803"/>
      <c r="S105" s="803"/>
      <c r="T105" s="803"/>
      <c r="U105" s="803"/>
      <c r="V105" s="803"/>
      <c r="W105" s="803"/>
      <c r="X105" s="803"/>
      <c r="Y105" s="803"/>
      <c r="Z105" s="803"/>
      <c r="AA105" s="803"/>
      <c r="AB105" s="803"/>
    </row>
    <row r="106" ht="11.25" customHeight="1">
      <c r="A106" s="243" t="s">
        <v>7709</v>
      </c>
      <c r="B106" s="7" t="s">
        <v>52</v>
      </c>
      <c r="C106" s="295" t="s">
        <v>7753</v>
      </c>
      <c r="D106" s="160" t="s">
        <v>7643</v>
      </c>
      <c r="E106" s="187" t="s">
        <v>7724</v>
      </c>
      <c r="F106" s="328">
        <v>0.66</v>
      </c>
      <c r="G106" s="103" t="s">
        <v>62</v>
      </c>
      <c r="H106" s="104"/>
      <c r="I106" s="105"/>
      <c r="J106" s="803"/>
      <c r="K106" s="803"/>
      <c r="L106" s="803"/>
      <c r="M106" s="803"/>
      <c r="N106" s="803"/>
      <c r="O106" s="803"/>
      <c r="P106" s="803"/>
      <c r="Q106" s="803"/>
      <c r="R106" s="803"/>
      <c r="S106" s="803"/>
      <c r="T106" s="803"/>
      <c r="U106" s="803"/>
      <c r="V106" s="803"/>
      <c r="W106" s="803"/>
      <c r="X106" s="803"/>
      <c r="Y106" s="803"/>
      <c r="Z106" s="803"/>
      <c r="AA106" s="803"/>
      <c r="AB106" s="803"/>
    </row>
    <row r="107" ht="11.25" customHeight="1">
      <c r="A107" s="243" t="s">
        <v>7709</v>
      </c>
      <c r="B107" s="7" t="s">
        <v>52</v>
      </c>
      <c r="C107" s="295" t="s">
        <v>7754</v>
      </c>
      <c r="D107" s="160" t="s">
        <v>7643</v>
      </c>
      <c r="E107" s="187" t="s">
        <v>7726</v>
      </c>
      <c r="F107" s="328">
        <v>0.26</v>
      </c>
      <c r="G107" s="103" t="s">
        <v>62</v>
      </c>
      <c r="H107" s="104"/>
      <c r="I107" s="105"/>
      <c r="J107" s="803"/>
      <c r="K107" s="803"/>
      <c r="L107" s="803"/>
      <c r="M107" s="803"/>
      <c r="N107" s="803"/>
      <c r="O107" s="803"/>
      <c r="P107" s="803"/>
      <c r="Q107" s="803"/>
      <c r="R107" s="803"/>
      <c r="S107" s="803"/>
      <c r="T107" s="803"/>
      <c r="U107" s="803"/>
      <c r="V107" s="803"/>
      <c r="W107" s="803"/>
      <c r="X107" s="803"/>
      <c r="Y107" s="803"/>
      <c r="Z107" s="803"/>
      <c r="AA107" s="803"/>
      <c r="AB107" s="803"/>
    </row>
    <row r="108" ht="11.25" customHeight="1">
      <c r="A108" s="243" t="s">
        <v>7709</v>
      </c>
      <c r="B108" s="7" t="s">
        <v>52</v>
      </c>
      <c r="C108" s="475" t="s">
        <v>7755</v>
      </c>
      <c r="D108" s="160" t="s">
        <v>7643</v>
      </c>
      <c r="E108" s="187" t="s">
        <v>7756</v>
      </c>
      <c r="F108" s="328">
        <v>9.33</v>
      </c>
      <c r="G108" s="103" t="s">
        <v>62</v>
      </c>
      <c r="H108" s="104"/>
      <c r="I108" s="105"/>
      <c r="J108" s="803"/>
      <c r="K108" s="803"/>
      <c r="L108" s="803"/>
      <c r="M108" s="803"/>
      <c r="N108" s="803"/>
      <c r="O108" s="803"/>
      <c r="P108" s="803"/>
      <c r="Q108" s="803"/>
      <c r="R108" s="803"/>
      <c r="S108" s="803"/>
      <c r="T108" s="803"/>
      <c r="U108" s="803"/>
      <c r="V108" s="803"/>
      <c r="W108" s="803"/>
      <c r="X108" s="803"/>
      <c r="Y108" s="803"/>
      <c r="Z108" s="803"/>
      <c r="AA108" s="803"/>
      <c r="AB108" s="803"/>
    </row>
    <row r="109" ht="11.25" customHeight="1">
      <c r="A109" s="243" t="s">
        <v>7709</v>
      </c>
      <c r="B109" s="7" t="s">
        <v>52</v>
      </c>
      <c r="C109" s="295" t="s">
        <v>7757</v>
      </c>
      <c r="D109" s="160" t="s">
        <v>7643</v>
      </c>
      <c r="E109" s="328" t="s">
        <v>7758</v>
      </c>
      <c r="F109" s="328">
        <v>6.0</v>
      </c>
      <c r="G109" s="103" t="s">
        <v>62</v>
      </c>
      <c r="H109" s="104"/>
      <c r="I109" s="105"/>
      <c r="J109" s="803"/>
      <c r="K109" s="803"/>
      <c r="L109" s="803"/>
      <c r="M109" s="803"/>
      <c r="N109" s="803"/>
      <c r="O109" s="803"/>
      <c r="P109" s="803"/>
      <c r="Q109" s="803"/>
      <c r="R109" s="803"/>
      <c r="S109" s="803"/>
      <c r="T109" s="803"/>
      <c r="U109" s="803"/>
      <c r="V109" s="803"/>
      <c r="W109" s="803"/>
      <c r="X109" s="803"/>
      <c r="Y109" s="803"/>
      <c r="Z109" s="803"/>
      <c r="AA109" s="803"/>
      <c r="AB109" s="803"/>
    </row>
    <row r="110" ht="11.25" customHeight="1">
      <c r="A110" s="243" t="s">
        <v>7709</v>
      </c>
      <c r="B110" s="7" t="s">
        <v>52</v>
      </c>
      <c r="C110" s="295" t="s">
        <v>7759</v>
      </c>
      <c r="D110" s="160" t="s">
        <v>7643</v>
      </c>
      <c r="E110" s="328" t="s">
        <v>7760</v>
      </c>
      <c r="F110" s="328">
        <v>10.0</v>
      </c>
      <c r="G110" s="103" t="s">
        <v>62</v>
      </c>
      <c r="H110" s="104"/>
      <c r="I110" s="105"/>
      <c r="J110" s="803"/>
      <c r="K110" s="803"/>
      <c r="L110" s="803"/>
      <c r="M110" s="803"/>
      <c r="N110" s="803"/>
      <c r="O110" s="803"/>
      <c r="P110" s="803"/>
      <c r="Q110" s="803"/>
      <c r="R110" s="803"/>
      <c r="S110" s="803"/>
      <c r="T110" s="803"/>
      <c r="U110" s="803"/>
      <c r="V110" s="803"/>
      <c r="W110" s="803"/>
      <c r="X110" s="803"/>
      <c r="Y110" s="803"/>
      <c r="Z110" s="803"/>
      <c r="AA110" s="803"/>
      <c r="AB110" s="803"/>
    </row>
    <row r="111" ht="11.25" customHeight="1">
      <c r="A111" s="243" t="s">
        <v>7709</v>
      </c>
      <c r="B111" s="7" t="s">
        <v>52</v>
      </c>
      <c r="C111" s="295" t="s">
        <v>7761</v>
      </c>
      <c r="D111" s="160" t="s">
        <v>7643</v>
      </c>
      <c r="E111" s="328" t="s">
        <v>7762</v>
      </c>
      <c r="F111" s="328">
        <v>8.66</v>
      </c>
      <c r="G111" s="103" t="s">
        <v>62</v>
      </c>
      <c r="H111" s="104"/>
      <c r="I111" s="105"/>
      <c r="J111" s="803"/>
      <c r="K111" s="803"/>
      <c r="L111" s="803"/>
      <c r="M111" s="803"/>
      <c r="N111" s="803"/>
      <c r="O111" s="803"/>
      <c r="P111" s="803"/>
      <c r="Q111" s="803"/>
      <c r="R111" s="803"/>
      <c r="S111" s="803"/>
      <c r="T111" s="803"/>
      <c r="U111" s="803"/>
      <c r="V111" s="803"/>
      <c r="W111" s="803"/>
      <c r="X111" s="803"/>
      <c r="Y111" s="803"/>
      <c r="Z111" s="803"/>
      <c r="AA111" s="803"/>
      <c r="AB111" s="803"/>
    </row>
    <row r="112" ht="11.25" customHeight="1">
      <c r="A112" s="243" t="s">
        <v>7709</v>
      </c>
      <c r="B112" s="7" t="s">
        <v>52</v>
      </c>
      <c r="C112" s="295" t="s">
        <v>7763</v>
      </c>
      <c r="D112" s="160" t="s">
        <v>7643</v>
      </c>
      <c r="E112" s="328" t="s">
        <v>7764</v>
      </c>
      <c r="F112" s="328">
        <v>2.0</v>
      </c>
      <c r="G112" s="103" t="s">
        <v>62</v>
      </c>
      <c r="H112" s="104"/>
      <c r="I112" s="105"/>
      <c r="J112" s="803"/>
      <c r="K112" s="803"/>
      <c r="L112" s="803"/>
      <c r="M112" s="803"/>
      <c r="N112" s="803"/>
      <c r="O112" s="803"/>
      <c r="P112" s="803"/>
      <c r="Q112" s="803"/>
      <c r="R112" s="803"/>
      <c r="S112" s="803"/>
      <c r="T112" s="803"/>
      <c r="U112" s="803"/>
      <c r="V112" s="803"/>
      <c r="W112" s="803"/>
      <c r="X112" s="803"/>
      <c r="Y112" s="803"/>
      <c r="Z112" s="803"/>
      <c r="AA112" s="803"/>
      <c r="AB112" s="803"/>
    </row>
    <row r="113" ht="11.25" customHeight="1">
      <c r="A113" s="243" t="s">
        <v>7709</v>
      </c>
      <c r="B113" s="7" t="s">
        <v>52</v>
      </c>
      <c r="C113" s="295" t="s">
        <v>7765</v>
      </c>
      <c r="D113" s="160" t="s">
        <v>7643</v>
      </c>
      <c r="E113" s="328" t="s">
        <v>828</v>
      </c>
      <c r="F113" s="328"/>
      <c r="G113" s="103" t="s">
        <v>62</v>
      </c>
      <c r="H113" s="104"/>
      <c r="I113" s="105"/>
      <c r="J113" s="803"/>
      <c r="K113" s="803"/>
      <c r="L113" s="803"/>
      <c r="M113" s="803"/>
      <c r="N113" s="803"/>
      <c r="O113" s="803"/>
      <c r="P113" s="803"/>
      <c r="Q113" s="803"/>
      <c r="R113" s="803"/>
      <c r="S113" s="803"/>
      <c r="T113" s="803"/>
      <c r="U113" s="803"/>
      <c r="V113" s="803"/>
      <c r="W113" s="803"/>
      <c r="X113" s="803"/>
      <c r="Y113" s="803"/>
      <c r="Z113" s="803"/>
      <c r="AA113" s="803"/>
      <c r="AB113" s="803"/>
    </row>
    <row r="114" ht="11.25" customHeight="1">
      <c r="A114" s="282" t="s">
        <v>6157</v>
      </c>
      <c r="B114" s="761" t="s">
        <v>52</v>
      </c>
      <c r="C114" s="282" t="s">
        <v>7766</v>
      </c>
      <c r="D114" s="807" t="s">
        <v>7767</v>
      </c>
      <c r="E114" s="621" t="s">
        <v>7768</v>
      </c>
      <c r="F114" s="793">
        <v>6.66</v>
      </c>
      <c r="G114" s="103" t="s">
        <v>66</v>
      </c>
      <c r="H114" s="104"/>
      <c r="I114" s="105"/>
      <c r="J114" s="803"/>
      <c r="K114" s="803"/>
      <c r="L114" s="803"/>
      <c r="M114" s="803"/>
      <c r="N114" s="803"/>
      <c r="O114" s="803"/>
      <c r="P114" s="803"/>
      <c r="Q114" s="803"/>
      <c r="R114" s="803"/>
      <c r="S114" s="803"/>
      <c r="T114" s="803"/>
      <c r="U114" s="803"/>
      <c r="V114" s="803"/>
      <c r="W114" s="803"/>
      <c r="X114" s="803"/>
      <c r="Y114" s="803"/>
      <c r="Z114" s="803"/>
      <c r="AA114" s="803"/>
      <c r="AB114" s="803"/>
    </row>
    <row r="115" ht="11.25" customHeight="1">
      <c r="A115" s="808" t="s">
        <v>6157</v>
      </c>
      <c r="B115" s="809" t="s">
        <v>52</v>
      </c>
      <c r="C115" s="282" t="s">
        <v>7769</v>
      </c>
      <c r="D115" s="807" t="s">
        <v>7767</v>
      </c>
      <c r="E115" s="621" t="s">
        <v>7768</v>
      </c>
      <c r="F115" s="793">
        <v>6.66</v>
      </c>
      <c r="G115" s="103" t="s">
        <v>66</v>
      </c>
      <c r="H115" s="104"/>
      <c r="I115" s="105"/>
      <c r="J115" s="803"/>
      <c r="K115" s="803"/>
      <c r="L115" s="803"/>
      <c r="M115" s="803"/>
      <c r="N115" s="803"/>
      <c r="O115" s="803"/>
      <c r="P115" s="803"/>
      <c r="Q115" s="803"/>
      <c r="R115" s="803"/>
      <c r="S115" s="803"/>
      <c r="T115" s="803"/>
      <c r="U115" s="803"/>
      <c r="V115" s="803"/>
      <c r="W115" s="803"/>
      <c r="X115" s="803"/>
      <c r="Y115" s="803"/>
      <c r="Z115" s="803"/>
      <c r="AA115" s="803"/>
      <c r="AB115" s="803"/>
    </row>
    <row r="116" ht="11.25" customHeight="1">
      <c r="A116" s="808" t="s">
        <v>6157</v>
      </c>
      <c r="B116" s="809" t="s">
        <v>52</v>
      </c>
      <c r="C116" s="282" t="s">
        <v>7770</v>
      </c>
      <c r="D116" s="807" t="s">
        <v>7767</v>
      </c>
      <c r="E116" s="621" t="s">
        <v>7771</v>
      </c>
      <c r="F116" s="793">
        <v>5.66</v>
      </c>
      <c r="G116" s="103" t="s">
        <v>66</v>
      </c>
      <c r="H116" s="104"/>
      <c r="I116" s="105"/>
      <c r="J116" s="803"/>
      <c r="K116" s="803"/>
      <c r="L116" s="803"/>
      <c r="M116" s="803"/>
      <c r="N116" s="803"/>
      <c r="O116" s="803"/>
      <c r="P116" s="803"/>
      <c r="Q116" s="803"/>
      <c r="R116" s="803"/>
      <c r="S116" s="803"/>
      <c r="T116" s="803"/>
      <c r="U116" s="803"/>
      <c r="V116" s="803"/>
      <c r="W116" s="803"/>
      <c r="X116" s="803"/>
      <c r="Y116" s="803"/>
      <c r="Z116" s="803"/>
      <c r="AA116" s="803"/>
      <c r="AB116" s="803"/>
    </row>
    <row r="117" ht="11.25" customHeight="1">
      <c r="A117" s="808" t="s">
        <v>6157</v>
      </c>
      <c r="B117" s="809" t="s">
        <v>52</v>
      </c>
      <c r="C117" s="282" t="s">
        <v>7772</v>
      </c>
      <c r="D117" s="807" t="s">
        <v>7767</v>
      </c>
      <c r="E117" s="621" t="s">
        <v>7771</v>
      </c>
      <c r="F117" s="793">
        <v>5.66</v>
      </c>
      <c r="G117" s="103" t="s">
        <v>66</v>
      </c>
      <c r="H117" s="104"/>
      <c r="I117" s="105"/>
      <c r="J117" s="803"/>
      <c r="K117" s="803"/>
      <c r="L117" s="803"/>
      <c r="M117" s="803"/>
      <c r="N117" s="803"/>
      <c r="O117" s="803"/>
      <c r="P117" s="803"/>
      <c r="Q117" s="803"/>
      <c r="R117" s="803"/>
      <c r="S117" s="803"/>
      <c r="T117" s="803"/>
      <c r="U117" s="803"/>
      <c r="V117" s="803"/>
      <c r="W117" s="803"/>
      <c r="X117" s="803"/>
      <c r="Y117" s="803"/>
      <c r="Z117" s="803"/>
      <c r="AA117" s="803"/>
      <c r="AB117" s="803"/>
    </row>
    <row r="118" ht="11.25" customHeight="1">
      <c r="A118" s="808" t="s">
        <v>6157</v>
      </c>
      <c r="B118" s="809" t="s">
        <v>52</v>
      </c>
      <c r="C118" s="282" t="s">
        <v>7773</v>
      </c>
      <c r="D118" s="807" t="s">
        <v>7767</v>
      </c>
      <c r="E118" s="621" t="s">
        <v>7774</v>
      </c>
      <c r="F118" s="793">
        <v>2.66</v>
      </c>
      <c r="G118" s="103" t="s">
        <v>66</v>
      </c>
      <c r="H118" s="104"/>
      <c r="I118" s="105"/>
      <c r="J118" s="803"/>
      <c r="K118" s="803"/>
      <c r="L118" s="803"/>
      <c r="M118" s="803"/>
      <c r="N118" s="803"/>
      <c r="O118" s="803"/>
      <c r="P118" s="803"/>
      <c r="Q118" s="803"/>
      <c r="R118" s="803"/>
      <c r="S118" s="803"/>
      <c r="T118" s="803"/>
      <c r="U118" s="803"/>
      <c r="V118" s="803"/>
      <c r="W118" s="803"/>
      <c r="X118" s="803"/>
      <c r="Y118" s="803"/>
      <c r="Z118" s="803"/>
      <c r="AA118" s="803"/>
      <c r="AB118" s="803"/>
    </row>
    <row r="119" ht="11.25" customHeight="1">
      <c r="A119" s="808" t="s">
        <v>6157</v>
      </c>
      <c r="B119" s="809" t="s">
        <v>52</v>
      </c>
      <c r="C119" s="282" t="s">
        <v>7775</v>
      </c>
      <c r="D119" s="807" t="s">
        <v>7767</v>
      </c>
      <c r="E119" s="621" t="s">
        <v>7774</v>
      </c>
      <c r="F119" s="793">
        <v>2.66</v>
      </c>
      <c r="G119" s="103" t="s">
        <v>66</v>
      </c>
      <c r="H119" s="104"/>
      <c r="I119" s="105"/>
      <c r="J119" s="803"/>
      <c r="K119" s="803"/>
      <c r="L119" s="803"/>
      <c r="M119" s="803"/>
      <c r="N119" s="803"/>
      <c r="O119" s="803"/>
      <c r="P119" s="803"/>
      <c r="Q119" s="803"/>
      <c r="R119" s="803"/>
      <c r="S119" s="803"/>
      <c r="T119" s="803"/>
      <c r="U119" s="803"/>
      <c r="V119" s="803"/>
      <c r="W119" s="803"/>
      <c r="X119" s="803"/>
      <c r="Y119" s="803"/>
      <c r="Z119" s="803"/>
      <c r="AA119" s="803"/>
      <c r="AB119" s="803"/>
    </row>
    <row r="120" ht="11.25" customHeight="1">
      <c r="A120" s="808" t="s">
        <v>6157</v>
      </c>
      <c r="B120" s="809" t="s">
        <v>52</v>
      </c>
      <c r="C120" s="282" t="s">
        <v>7776</v>
      </c>
      <c r="D120" s="807" t="s">
        <v>7767</v>
      </c>
      <c r="E120" s="621" t="s">
        <v>7768</v>
      </c>
      <c r="F120" s="793">
        <v>6.66</v>
      </c>
      <c r="G120" s="103" t="s">
        <v>66</v>
      </c>
      <c r="H120" s="104"/>
      <c r="I120" s="105"/>
      <c r="J120" s="803"/>
      <c r="K120" s="803"/>
      <c r="L120" s="803"/>
      <c r="M120" s="803"/>
      <c r="N120" s="803"/>
      <c r="O120" s="803"/>
      <c r="P120" s="803"/>
      <c r="Q120" s="803"/>
      <c r="R120" s="803"/>
      <c r="S120" s="803"/>
      <c r="T120" s="803"/>
      <c r="U120" s="803"/>
      <c r="V120" s="803"/>
      <c r="W120" s="803"/>
      <c r="X120" s="803"/>
      <c r="Y120" s="803"/>
      <c r="Z120" s="803"/>
      <c r="AA120" s="803"/>
      <c r="AB120" s="803"/>
    </row>
    <row r="121" ht="11.25" customHeight="1">
      <c r="A121" s="808" t="s">
        <v>6157</v>
      </c>
      <c r="B121" s="809" t="s">
        <v>52</v>
      </c>
      <c r="C121" s="282" t="s">
        <v>7777</v>
      </c>
      <c r="D121" s="807" t="s">
        <v>7767</v>
      </c>
      <c r="E121" s="621" t="s">
        <v>7771</v>
      </c>
      <c r="F121" s="793">
        <v>5.66</v>
      </c>
      <c r="G121" s="103" t="s">
        <v>66</v>
      </c>
      <c r="H121" s="104"/>
      <c r="I121" s="105"/>
      <c r="J121" s="803"/>
      <c r="K121" s="803"/>
      <c r="L121" s="803"/>
      <c r="M121" s="803"/>
      <c r="N121" s="803"/>
      <c r="O121" s="803"/>
      <c r="P121" s="803"/>
      <c r="Q121" s="803"/>
      <c r="R121" s="803"/>
      <c r="S121" s="803"/>
      <c r="T121" s="803"/>
      <c r="U121" s="803"/>
      <c r="V121" s="803"/>
      <c r="W121" s="803"/>
      <c r="X121" s="803"/>
      <c r="Y121" s="803"/>
      <c r="Z121" s="803"/>
      <c r="AA121" s="803"/>
      <c r="AB121" s="803"/>
    </row>
    <row r="122" ht="11.25" customHeight="1">
      <c r="A122" s="808" t="s">
        <v>6157</v>
      </c>
      <c r="B122" s="809" t="s">
        <v>52</v>
      </c>
      <c r="C122" s="282" t="s">
        <v>7778</v>
      </c>
      <c r="D122" s="807" t="s">
        <v>7779</v>
      </c>
      <c r="E122" s="621" t="s">
        <v>7780</v>
      </c>
      <c r="F122" s="793">
        <v>9.33</v>
      </c>
      <c r="G122" s="103" t="s">
        <v>66</v>
      </c>
      <c r="H122" s="104"/>
      <c r="I122" s="105"/>
      <c r="J122" s="803"/>
      <c r="K122" s="803"/>
      <c r="L122" s="803"/>
      <c r="M122" s="803"/>
      <c r="N122" s="803"/>
      <c r="O122" s="803"/>
      <c r="P122" s="803"/>
      <c r="Q122" s="803"/>
      <c r="R122" s="803"/>
      <c r="S122" s="803"/>
      <c r="T122" s="803"/>
      <c r="U122" s="803"/>
      <c r="V122" s="803"/>
      <c r="W122" s="803"/>
      <c r="X122" s="803"/>
      <c r="Y122" s="803"/>
      <c r="Z122" s="803"/>
      <c r="AA122" s="803"/>
      <c r="AB122" s="803"/>
    </row>
    <row r="123" ht="11.25" customHeight="1">
      <c r="A123" s="808" t="s">
        <v>6157</v>
      </c>
      <c r="B123" s="809" t="s">
        <v>52</v>
      </c>
      <c r="C123" s="282" t="s">
        <v>7781</v>
      </c>
      <c r="D123" s="807" t="s">
        <v>7779</v>
      </c>
      <c r="E123" s="621" t="s">
        <v>7782</v>
      </c>
      <c r="F123" s="793">
        <v>6.0</v>
      </c>
      <c r="G123" s="103" t="s">
        <v>66</v>
      </c>
      <c r="H123" s="104"/>
      <c r="I123" s="105"/>
      <c r="J123" s="803"/>
      <c r="K123" s="803"/>
      <c r="L123" s="803"/>
      <c r="M123" s="803"/>
      <c r="N123" s="803"/>
      <c r="O123" s="803"/>
      <c r="P123" s="803"/>
      <c r="Q123" s="803"/>
      <c r="R123" s="803"/>
      <c r="S123" s="803"/>
      <c r="T123" s="803"/>
      <c r="U123" s="803"/>
      <c r="V123" s="803"/>
      <c r="W123" s="803"/>
      <c r="X123" s="803"/>
      <c r="Y123" s="803"/>
      <c r="Z123" s="803"/>
      <c r="AA123" s="803"/>
      <c r="AB123" s="803"/>
    </row>
    <row r="124" ht="11.25" customHeight="1">
      <c r="A124" s="808" t="s">
        <v>6157</v>
      </c>
      <c r="B124" s="809" t="s">
        <v>52</v>
      </c>
      <c r="C124" s="282" t="s">
        <v>7783</v>
      </c>
      <c r="D124" s="807" t="s">
        <v>7779</v>
      </c>
      <c r="E124" s="621" t="s">
        <v>7784</v>
      </c>
      <c r="F124" s="793">
        <v>20.66</v>
      </c>
      <c r="G124" s="103" t="s">
        <v>66</v>
      </c>
      <c r="H124" s="104"/>
      <c r="I124" s="105"/>
      <c r="J124" s="803"/>
      <c r="K124" s="803"/>
      <c r="L124" s="803"/>
      <c r="M124" s="803"/>
      <c r="N124" s="803"/>
      <c r="O124" s="803"/>
      <c r="P124" s="803"/>
      <c r="Q124" s="803"/>
      <c r="R124" s="803"/>
      <c r="S124" s="803"/>
      <c r="T124" s="803"/>
      <c r="U124" s="803"/>
      <c r="V124" s="803"/>
      <c r="W124" s="803"/>
      <c r="X124" s="803"/>
      <c r="Y124" s="803"/>
      <c r="Z124" s="803"/>
      <c r="AA124" s="803"/>
      <c r="AB124" s="803"/>
    </row>
    <row r="125" ht="11.25" customHeight="1">
      <c r="A125" s="135" t="s">
        <v>67</v>
      </c>
      <c r="B125" s="810" t="s">
        <v>52</v>
      </c>
      <c r="C125" s="135" t="s">
        <v>7785</v>
      </c>
      <c r="D125" s="98" t="s">
        <v>7625</v>
      </c>
      <c r="E125" s="811">
        <v>5.66</v>
      </c>
      <c r="F125" s="812">
        <v>5.66</v>
      </c>
      <c r="G125" s="103" t="s">
        <v>67</v>
      </c>
      <c r="H125" s="104"/>
      <c r="I125" s="105"/>
      <c r="J125" s="803"/>
      <c r="K125" s="803"/>
      <c r="L125" s="803"/>
      <c r="M125" s="803"/>
      <c r="N125" s="803"/>
      <c r="O125" s="803"/>
      <c r="P125" s="803"/>
      <c r="Q125" s="803"/>
      <c r="R125" s="803"/>
      <c r="S125" s="803"/>
      <c r="T125" s="803"/>
      <c r="U125" s="803"/>
      <c r="V125" s="803"/>
      <c r="W125" s="803"/>
      <c r="X125" s="803"/>
      <c r="Y125" s="803"/>
      <c r="Z125" s="803"/>
      <c r="AA125" s="803"/>
      <c r="AB125" s="803"/>
    </row>
    <row r="126" ht="11.25" customHeight="1">
      <c r="A126" s="135" t="s">
        <v>67</v>
      </c>
      <c r="B126" s="810" t="s">
        <v>52</v>
      </c>
      <c r="C126" s="135" t="s">
        <v>7786</v>
      </c>
      <c r="D126" s="98" t="s">
        <v>7625</v>
      </c>
      <c r="E126" s="811">
        <v>6.66</v>
      </c>
      <c r="F126" s="796">
        <v>6.66</v>
      </c>
      <c r="G126" s="103" t="s">
        <v>67</v>
      </c>
      <c r="H126" s="104"/>
      <c r="I126" s="105"/>
      <c r="J126" s="803"/>
      <c r="K126" s="803"/>
      <c r="L126" s="803"/>
      <c r="M126" s="803"/>
      <c r="N126" s="803"/>
      <c r="O126" s="803"/>
      <c r="P126" s="803"/>
      <c r="Q126" s="803"/>
      <c r="R126" s="803"/>
      <c r="S126" s="803"/>
      <c r="T126" s="803"/>
      <c r="U126" s="803"/>
      <c r="V126" s="803"/>
      <c r="W126" s="803"/>
      <c r="X126" s="803"/>
      <c r="Y126" s="803"/>
      <c r="Z126" s="803"/>
      <c r="AA126" s="803"/>
      <c r="AB126" s="803"/>
    </row>
    <row r="127" ht="11.25" customHeight="1">
      <c r="A127" s="135" t="s">
        <v>67</v>
      </c>
      <c r="B127" s="810" t="s">
        <v>52</v>
      </c>
      <c r="C127" s="135" t="s">
        <v>7785</v>
      </c>
      <c r="D127" s="98" t="s">
        <v>7625</v>
      </c>
      <c r="E127" s="811">
        <v>3.66</v>
      </c>
      <c r="F127" s="796">
        <v>3.66</v>
      </c>
      <c r="G127" s="103" t="s">
        <v>67</v>
      </c>
      <c r="H127" s="104"/>
      <c r="I127" s="105"/>
      <c r="J127" s="803"/>
      <c r="K127" s="803"/>
      <c r="L127" s="803"/>
      <c r="M127" s="803"/>
      <c r="N127" s="803"/>
      <c r="O127" s="803"/>
      <c r="P127" s="803"/>
      <c r="Q127" s="803"/>
      <c r="R127" s="803"/>
      <c r="S127" s="803"/>
      <c r="T127" s="803"/>
      <c r="U127" s="803"/>
      <c r="V127" s="803"/>
      <c r="W127" s="803"/>
      <c r="X127" s="803"/>
      <c r="Y127" s="803"/>
      <c r="Z127" s="803"/>
      <c r="AA127" s="803"/>
      <c r="AB127" s="803"/>
    </row>
    <row r="128" ht="11.25" customHeight="1">
      <c r="A128" s="135" t="s">
        <v>67</v>
      </c>
      <c r="B128" s="810" t="s">
        <v>52</v>
      </c>
      <c r="C128" s="135" t="s">
        <v>7787</v>
      </c>
      <c r="D128" s="98" t="s">
        <v>7625</v>
      </c>
      <c r="E128" s="811">
        <v>3.66</v>
      </c>
      <c r="F128" s="796">
        <v>3.66</v>
      </c>
      <c r="G128" s="103" t="s">
        <v>67</v>
      </c>
      <c r="H128" s="104"/>
      <c r="I128" s="105"/>
      <c r="J128" s="803"/>
      <c r="K128" s="803"/>
      <c r="L128" s="803"/>
      <c r="M128" s="803"/>
      <c r="N128" s="803"/>
      <c r="O128" s="803"/>
      <c r="P128" s="803"/>
      <c r="Q128" s="803"/>
      <c r="R128" s="803"/>
      <c r="S128" s="803"/>
      <c r="T128" s="803"/>
      <c r="U128" s="803"/>
      <c r="V128" s="803"/>
      <c r="W128" s="803"/>
      <c r="X128" s="803"/>
      <c r="Y128" s="803"/>
      <c r="Z128" s="803"/>
      <c r="AA128" s="803"/>
      <c r="AB128" s="803"/>
    </row>
    <row r="129" ht="11.25" customHeight="1">
      <c r="A129" s="135" t="s">
        <v>67</v>
      </c>
      <c r="B129" s="810" t="s">
        <v>52</v>
      </c>
      <c r="C129" s="135" t="s">
        <v>7788</v>
      </c>
      <c r="D129" s="98" t="s">
        <v>7625</v>
      </c>
      <c r="E129" s="811">
        <v>4.66</v>
      </c>
      <c r="F129" s="796">
        <v>4.66</v>
      </c>
      <c r="G129" s="103" t="s">
        <v>67</v>
      </c>
      <c r="H129" s="104"/>
      <c r="I129" s="105"/>
      <c r="J129" s="803"/>
      <c r="K129" s="803"/>
      <c r="L129" s="803"/>
      <c r="M129" s="803"/>
      <c r="N129" s="803"/>
      <c r="O129" s="803"/>
      <c r="P129" s="803"/>
      <c r="Q129" s="803"/>
      <c r="R129" s="803"/>
      <c r="S129" s="803"/>
      <c r="T129" s="803"/>
      <c r="U129" s="803"/>
      <c r="V129" s="803"/>
      <c r="W129" s="803"/>
      <c r="X129" s="803"/>
      <c r="Y129" s="803"/>
      <c r="Z129" s="803"/>
      <c r="AA129" s="803"/>
      <c r="AB129" s="803"/>
    </row>
    <row r="130" ht="11.25" customHeight="1">
      <c r="A130" s="135" t="s">
        <v>67</v>
      </c>
      <c r="B130" s="810" t="s">
        <v>52</v>
      </c>
      <c r="C130" s="135" t="s">
        <v>7789</v>
      </c>
      <c r="D130" s="98" t="s">
        <v>7625</v>
      </c>
      <c r="E130" s="811">
        <v>6.66</v>
      </c>
      <c r="F130" s="796">
        <v>6.66</v>
      </c>
      <c r="G130" s="103" t="s">
        <v>67</v>
      </c>
      <c r="H130" s="104"/>
      <c r="I130" s="105"/>
      <c r="J130" s="803"/>
      <c r="K130" s="803"/>
      <c r="L130" s="803"/>
      <c r="M130" s="803"/>
      <c r="N130" s="803"/>
      <c r="O130" s="803"/>
      <c r="P130" s="803"/>
      <c r="Q130" s="803"/>
      <c r="R130" s="803"/>
      <c r="S130" s="803"/>
      <c r="T130" s="803"/>
      <c r="U130" s="803"/>
      <c r="V130" s="803"/>
      <c r="W130" s="803"/>
      <c r="X130" s="803"/>
      <c r="Y130" s="803"/>
      <c r="Z130" s="803"/>
      <c r="AA130" s="803"/>
      <c r="AB130" s="803"/>
    </row>
    <row r="131" ht="11.25" customHeight="1">
      <c r="A131" s="135" t="s">
        <v>67</v>
      </c>
      <c r="B131" s="810" t="s">
        <v>52</v>
      </c>
      <c r="C131" s="135" t="s">
        <v>7790</v>
      </c>
      <c r="D131" s="98" t="s">
        <v>7625</v>
      </c>
      <c r="E131" s="811">
        <v>4.66</v>
      </c>
      <c r="F131" s="796">
        <v>4.66</v>
      </c>
      <c r="G131" s="103" t="s">
        <v>67</v>
      </c>
      <c r="H131" s="104"/>
      <c r="I131" s="105"/>
      <c r="J131" s="803"/>
      <c r="K131" s="803"/>
      <c r="L131" s="803"/>
      <c r="M131" s="803"/>
      <c r="N131" s="803"/>
      <c r="O131" s="803"/>
      <c r="P131" s="803"/>
      <c r="Q131" s="803"/>
      <c r="R131" s="803"/>
      <c r="S131" s="803"/>
      <c r="T131" s="803"/>
      <c r="U131" s="803"/>
      <c r="V131" s="803"/>
      <c r="W131" s="803"/>
      <c r="X131" s="803"/>
      <c r="Y131" s="803"/>
      <c r="Z131" s="803"/>
      <c r="AA131" s="803"/>
      <c r="AB131" s="803"/>
    </row>
    <row r="132" ht="11.25" customHeight="1">
      <c r="A132" s="135" t="s">
        <v>67</v>
      </c>
      <c r="B132" s="810" t="s">
        <v>52</v>
      </c>
      <c r="C132" s="135" t="s">
        <v>7791</v>
      </c>
      <c r="D132" s="98" t="s">
        <v>7625</v>
      </c>
      <c r="E132" s="811">
        <v>5.66</v>
      </c>
      <c r="F132" s="812">
        <v>5.66</v>
      </c>
      <c r="G132" s="103" t="s">
        <v>67</v>
      </c>
      <c r="H132" s="104"/>
      <c r="I132" s="105"/>
      <c r="J132" s="803"/>
      <c r="K132" s="803"/>
      <c r="L132" s="803"/>
      <c r="M132" s="803"/>
      <c r="N132" s="803"/>
      <c r="O132" s="803"/>
      <c r="P132" s="803"/>
      <c r="Q132" s="803"/>
      <c r="R132" s="803"/>
      <c r="S132" s="803"/>
      <c r="T132" s="803"/>
      <c r="U132" s="803"/>
      <c r="V132" s="803"/>
      <c r="W132" s="803"/>
      <c r="X132" s="803"/>
      <c r="Y132" s="803"/>
      <c r="Z132" s="803"/>
      <c r="AA132" s="803"/>
      <c r="AB132" s="803"/>
    </row>
    <row r="133" ht="11.25" customHeight="1">
      <c r="A133" s="135" t="s">
        <v>67</v>
      </c>
      <c r="B133" s="810" t="s">
        <v>52</v>
      </c>
      <c r="C133" s="135" t="s">
        <v>7792</v>
      </c>
      <c r="D133" s="98" t="s">
        <v>7625</v>
      </c>
      <c r="E133" s="811">
        <v>6.66</v>
      </c>
      <c r="F133" s="796">
        <v>6.66</v>
      </c>
      <c r="G133" s="103" t="s">
        <v>67</v>
      </c>
      <c r="H133" s="104"/>
      <c r="I133" s="105"/>
      <c r="J133" s="803"/>
      <c r="K133" s="803"/>
      <c r="L133" s="803"/>
      <c r="M133" s="803"/>
      <c r="N133" s="803"/>
      <c r="O133" s="803"/>
      <c r="P133" s="803"/>
      <c r="Q133" s="803"/>
      <c r="R133" s="803"/>
      <c r="S133" s="803"/>
      <c r="T133" s="803"/>
      <c r="U133" s="803"/>
      <c r="V133" s="803"/>
      <c r="W133" s="803"/>
      <c r="X133" s="803"/>
      <c r="Y133" s="803"/>
      <c r="Z133" s="803"/>
      <c r="AA133" s="803"/>
      <c r="AB133" s="803"/>
    </row>
    <row r="134" ht="11.25" customHeight="1">
      <c r="A134" s="135" t="s">
        <v>67</v>
      </c>
      <c r="B134" s="810" t="s">
        <v>52</v>
      </c>
      <c r="C134" s="135" t="s">
        <v>7791</v>
      </c>
      <c r="D134" s="98" t="s">
        <v>7625</v>
      </c>
      <c r="E134" s="811">
        <v>3.66</v>
      </c>
      <c r="F134" s="796">
        <v>3.66</v>
      </c>
      <c r="G134" s="103" t="s">
        <v>67</v>
      </c>
      <c r="H134" s="104"/>
      <c r="I134" s="105"/>
      <c r="J134" s="803"/>
      <c r="K134" s="803"/>
      <c r="L134" s="803"/>
      <c r="M134" s="803"/>
      <c r="N134" s="803"/>
      <c r="O134" s="803"/>
      <c r="P134" s="803"/>
      <c r="Q134" s="803"/>
      <c r="R134" s="803"/>
      <c r="S134" s="803"/>
      <c r="T134" s="803"/>
      <c r="U134" s="803"/>
      <c r="V134" s="803"/>
      <c r="W134" s="803"/>
      <c r="X134" s="803"/>
      <c r="Y134" s="803"/>
      <c r="Z134" s="803"/>
      <c r="AA134" s="803"/>
      <c r="AB134" s="803"/>
    </row>
    <row r="135" ht="11.25" customHeight="1">
      <c r="A135" s="135" t="s">
        <v>67</v>
      </c>
      <c r="B135" s="810" t="s">
        <v>52</v>
      </c>
      <c r="C135" s="135" t="s">
        <v>7793</v>
      </c>
      <c r="D135" s="98" t="s">
        <v>7625</v>
      </c>
      <c r="E135" s="811">
        <v>3.66</v>
      </c>
      <c r="F135" s="796">
        <v>3.66</v>
      </c>
      <c r="G135" s="103" t="s">
        <v>67</v>
      </c>
      <c r="H135" s="104"/>
      <c r="I135" s="105"/>
      <c r="J135" s="803"/>
      <c r="K135" s="803"/>
      <c r="L135" s="803"/>
      <c r="M135" s="803"/>
      <c r="N135" s="803"/>
      <c r="O135" s="803"/>
      <c r="P135" s="803"/>
      <c r="Q135" s="803"/>
      <c r="R135" s="803"/>
      <c r="S135" s="803"/>
      <c r="T135" s="803"/>
      <c r="U135" s="803"/>
      <c r="V135" s="803"/>
      <c r="W135" s="803"/>
      <c r="X135" s="803"/>
      <c r="Y135" s="803"/>
      <c r="Z135" s="803"/>
      <c r="AA135" s="803"/>
      <c r="AB135" s="803"/>
    </row>
    <row r="136" ht="11.25" customHeight="1">
      <c r="A136" s="135" t="s">
        <v>67</v>
      </c>
      <c r="B136" s="810" t="s">
        <v>52</v>
      </c>
      <c r="C136" s="135" t="s">
        <v>7794</v>
      </c>
      <c r="D136" s="98" t="s">
        <v>7625</v>
      </c>
      <c r="E136" s="811">
        <v>4.66</v>
      </c>
      <c r="F136" s="796">
        <v>4.66</v>
      </c>
      <c r="G136" s="103" t="s">
        <v>67</v>
      </c>
      <c r="H136" s="104"/>
      <c r="I136" s="105"/>
      <c r="J136" s="803"/>
      <c r="K136" s="803"/>
      <c r="L136" s="803"/>
      <c r="M136" s="803"/>
      <c r="N136" s="803"/>
      <c r="O136" s="803"/>
      <c r="P136" s="803"/>
      <c r="Q136" s="803"/>
      <c r="R136" s="803"/>
      <c r="S136" s="803"/>
      <c r="T136" s="803"/>
      <c r="U136" s="803"/>
      <c r="V136" s="803"/>
      <c r="W136" s="803"/>
      <c r="X136" s="803"/>
      <c r="Y136" s="803"/>
      <c r="Z136" s="803"/>
      <c r="AA136" s="803"/>
      <c r="AB136" s="803"/>
    </row>
    <row r="137" ht="11.25" customHeight="1">
      <c r="A137" s="135" t="s">
        <v>67</v>
      </c>
      <c r="B137" s="810" t="s">
        <v>52</v>
      </c>
      <c r="C137" s="135" t="s">
        <v>7795</v>
      </c>
      <c r="D137" s="98" t="s">
        <v>7625</v>
      </c>
      <c r="E137" s="811">
        <v>4.66</v>
      </c>
      <c r="F137" s="796">
        <v>4.66</v>
      </c>
      <c r="G137" s="103" t="s">
        <v>67</v>
      </c>
      <c r="H137" s="104"/>
      <c r="I137" s="105"/>
      <c r="J137" s="803"/>
      <c r="K137" s="803"/>
      <c r="L137" s="803"/>
      <c r="M137" s="803"/>
      <c r="N137" s="803"/>
      <c r="O137" s="803"/>
      <c r="P137" s="803"/>
      <c r="Q137" s="803"/>
      <c r="R137" s="803"/>
      <c r="S137" s="803"/>
      <c r="T137" s="803"/>
      <c r="U137" s="803"/>
      <c r="V137" s="803"/>
      <c r="W137" s="803"/>
      <c r="X137" s="803"/>
      <c r="Y137" s="803"/>
      <c r="Z137" s="803"/>
      <c r="AA137" s="803"/>
      <c r="AB137" s="803"/>
    </row>
    <row r="138" ht="11.25" customHeight="1">
      <c r="A138" s="135" t="s">
        <v>67</v>
      </c>
      <c r="B138" s="810" t="s">
        <v>52</v>
      </c>
      <c r="C138" s="135" t="s">
        <v>7796</v>
      </c>
      <c r="D138" s="98" t="s">
        <v>7625</v>
      </c>
      <c r="E138" s="811">
        <v>6.66</v>
      </c>
      <c r="F138" s="796">
        <v>6.66</v>
      </c>
      <c r="G138" s="103" t="s">
        <v>67</v>
      </c>
      <c r="H138" s="104"/>
      <c r="I138" s="105"/>
      <c r="J138" s="803"/>
      <c r="K138" s="803"/>
      <c r="L138" s="803"/>
      <c r="M138" s="803"/>
      <c r="N138" s="803"/>
      <c r="O138" s="803"/>
      <c r="P138" s="803"/>
      <c r="Q138" s="803"/>
      <c r="R138" s="803"/>
      <c r="S138" s="803"/>
      <c r="T138" s="803"/>
      <c r="U138" s="803"/>
      <c r="V138" s="803"/>
      <c r="W138" s="803"/>
      <c r="X138" s="803"/>
      <c r="Y138" s="803"/>
      <c r="Z138" s="803"/>
      <c r="AA138" s="803"/>
      <c r="AB138" s="803"/>
    </row>
    <row r="139" ht="11.25" customHeight="1">
      <c r="A139" s="135" t="s">
        <v>67</v>
      </c>
      <c r="B139" s="810" t="s">
        <v>52</v>
      </c>
      <c r="C139" s="135" t="s">
        <v>7797</v>
      </c>
      <c r="D139" s="98" t="s">
        <v>7625</v>
      </c>
      <c r="E139" s="811">
        <v>9.33</v>
      </c>
      <c r="F139" s="812">
        <v>9.33</v>
      </c>
      <c r="G139" s="103" t="s">
        <v>67</v>
      </c>
      <c r="H139" s="104"/>
      <c r="I139" s="105"/>
      <c r="J139" s="803"/>
      <c r="K139" s="803"/>
      <c r="L139" s="803"/>
      <c r="M139" s="803"/>
      <c r="N139" s="803"/>
      <c r="O139" s="803"/>
      <c r="P139" s="803"/>
      <c r="Q139" s="803"/>
      <c r="R139" s="803"/>
      <c r="S139" s="803"/>
      <c r="T139" s="803"/>
      <c r="U139" s="803"/>
      <c r="V139" s="803"/>
      <c r="W139" s="803"/>
      <c r="X139" s="803"/>
      <c r="Y139" s="803"/>
      <c r="Z139" s="803"/>
      <c r="AA139" s="803"/>
      <c r="AB139" s="803"/>
    </row>
    <row r="140" ht="11.25" customHeight="1">
      <c r="A140" s="135" t="s">
        <v>67</v>
      </c>
      <c r="B140" s="810" t="s">
        <v>52</v>
      </c>
      <c r="C140" s="135" t="s">
        <v>7798</v>
      </c>
      <c r="D140" s="98" t="s">
        <v>7625</v>
      </c>
      <c r="E140" s="811">
        <v>3.66</v>
      </c>
      <c r="F140" s="796">
        <v>3.66</v>
      </c>
      <c r="G140" s="103" t="s">
        <v>67</v>
      </c>
      <c r="H140" s="104"/>
      <c r="I140" s="105"/>
      <c r="J140" s="803"/>
      <c r="K140" s="803"/>
      <c r="L140" s="803"/>
      <c r="M140" s="803"/>
      <c r="N140" s="803"/>
      <c r="O140" s="803"/>
      <c r="P140" s="803"/>
      <c r="Q140" s="803"/>
      <c r="R140" s="803"/>
      <c r="S140" s="803"/>
      <c r="T140" s="803"/>
      <c r="U140" s="803"/>
      <c r="V140" s="803"/>
      <c r="W140" s="803"/>
      <c r="X140" s="803"/>
      <c r="Y140" s="803"/>
      <c r="Z140" s="803"/>
      <c r="AA140" s="803"/>
      <c r="AB140" s="803"/>
    </row>
    <row r="141" ht="11.25" customHeight="1">
      <c r="A141" s="135" t="s">
        <v>7521</v>
      </c>
      <c r="B141" s="810" t="s">
        <v>52</v>
      </c>
      <c r="C141" s="135" t="s">
        <v>7785</v>
      </c>
      <c r="D141" s="98" t="s">
        <v>7799</v>
      </c>
      <c r="E141" s="231">
        <v>5.66</v>
      </c>
      <c r="F141" s="166">
        <v>5.66</v>
      </c>
      <c r="G141" s="103" t="s">
        <v>69</v>
      </c>
      <c r="H141" s="104"/>
      <c r="I141" s="105"/>
      <c r="J141" s="803"/>
      <c r="K141" s="803"/>
      <c r="L141" s="803"/>
      <c r="M141" s="803"/>
      <c r="N141" s="803"/>
      <c r="O141" s="803"/>
      <c r="P141" s="803"/>
      <c r="Q141" s="803"/>
      <c r="R141" s="803"/>
      <c r="S141" s="803"/>
      <c r="T141" s="803"/>
      <c r="U141" s="803"/>
      <c r="V141" s="803"/>
      <c r="W141" s="803"/>
      <c r="X141" s="803"/>
      <c r="Y141" s="803"/>
      <c r="Z141" s="803"/>
      <c r="AA141" s="803"/>
      <c r="AB141" s="803"/>
    </row>
    <row r="142" ht="11.25" customHeight="1">
      <c r="A142" s="135" t="s">
        <v>7521</v>
      </c>
      <c r="B142" s="810" t="s">
        <v>52</v>
      </c>
      <c r="C142" s="135" t="s">
        <v>7786</v>
      </c>
      <c r="D142" s="98" t="s">
        <v>7799</v>
      </c>
      <c r="E142" s="231">
        <v>6.66</v>
      </c>
      <c r="F142" s="166">
        <v>6.66</v>
      </c>
      <c r="G142" s="103" t="s">
        <v>69</v>
      </c>
      <c r="H142" s="104"/>
      <c r="I142" s="105"/>
      <c r="J142" s="803"/>
      <c r="K142" s="803"/>
      <c r="L142" s="803"/>
      <c r="M142" s="803"/>
      <c r="N142" s="803"/>
      <c r="O142" s="803"/>
      <c r="P142" s="803"/>
      <c r="Q142" s="803"/>
      <c r="R142" s="803"/>
      <c r="S142" s="803"/>
      <c r="T142" s="803"/>
      <c r="U142" s="803"/>
      <c r="V142" s="803"/>
      <c r="W142" s="803"/>
      <c r="X142" s="803"/>
      <c r="Y142" s="803"/>
      <c r="Z142" s="803"/>
      <c r="AA142" s="803"/>
      <c r="AB142" s="803"/>
    </row>
    <row r="143" ht="11.25" customHeight="1">
      <c r="A143" s="135" t="s">
        <v>7521</v>
      </c>
      <c r="B143" s="810" t="s">
        <v>52</v>
      </c>
      <c r="C143" s="135" t="s">
        <v>7800</v>
      </c>
      <c r="D143" s="98" t="s">
        <v>7625</v>
      </c>
      <c r="E143" s="231">
        <v>6.66</v>
      </c>
      <c r="F143" s="166">
        <v>6.66</v>
      </c>
      <c r="G143" s="103" t="s">
        <v>69</v>
      </c>
      <c r="H143" s="104"/>
      <c r="I143" s="105"/>
      <c r="J143" s="803"/>
      <c r="K143" s="803"/>
      <c r="L143" s="803"/>
      <c r="M143" s="803"/>
      <c r="N143" s="803"/>
      <c r="O143" s="803"/>
      <c r="P143" s="803"/>
      <c r="Q143" s="803"/>
      <c r="R143" s="803"/>
      <c r="S143" s="803"/>
      <c r="T143" s="803"/>
      <c r="U143" s="803"/>
      <c r="V143" s="803"/>
      <c r="W143" s="803"/>
      <c r="X143" s="803"/>
      <c r="Y143" s="803"/>
      <c r="Z143" s="803"/>
      <c r="AA143" s="803"/>
      <c r="AB143" s="803"/>
    </row>
    <row r="144" ht="11.25" customHeight="1">
      <c r="A144" s="135" t="s">
        <v>7521</v>
      </c>
      <c r="B144" s="810" t="s">
        <v>52</v>
      </c>
      <c r="C144" s="135" t="s">
        <v>7785</v>
      </c>
      <c r="D144" s="98" t="s">
        <v>7799</v>
      </c>
      <c r="E144" s="231">
        <v>3.66</v>
      </c>
      <c r="F144" s="166">
        <v>3.66</v>
      </c>
      <c r="G144" s="103" t="s">
        <v>69</v>
      </c>
      <c r="H144" s="104"/>
      <c r="I144" s="105"/>
      <c r="J144" s="803"/>
      <c r="K144" s="803"/>
      <c r="L144" s="803"/>
      <c r="M144" s="803"/>
      <c r="N144" s="803"/>
      <c r="O144" s="803"/>
      <c r="P144" s="803"/>
      <c r="Q144" s="803"/>
      <c r="R144" s="803"/>
      <c r="S144" s="803"/>
      <c r="T144" s="803"/>
      <c r="U144" s="803"/>
      <c r="V144" s="803"/>
      <c r="W144" s="803"/>
      <c r="X144" s="803"/>
      <c r="Y144" s="803"/>
      <c r="Z144" s="803"/>
      <c r="AA144" s="803"/>
      <c r="AB144" s="803"/>
    </row>
    <row r="145" ht="11.25" customHeight="1">
      <c r="A145" s="135" t="s">
        <v>7521</v>
      </c>
      <c r="B145" s="810" t="s">
        <v>52</v>
      </c>
      <c r="C145" s="135" t="s">
        <v>7801</v>
      </c>
      <c r="D145" s="98" t="s">
        <v>7799</v>
      </c>
      <c r="E145" s="231">
        <v>3.66</v>
      </c>
      <c r="F145" s="166">
        <v>3.66</v>
      </c>
      <c r="G145" s="103" t="s">
        <v>69</v>
      </c>
      <c r="H145" s="104"/>
      <c r="I145" s="105"/>
      <c r="J145" s="803"/>
      <c r="K145" s="803"/>
      <c r="L145" s="803"/>
      <c r="M145" s="803"/>
      <c r="N145" s="803"/>
      <c r="O145" s="803"/>
      <c r="P145" s="803"/>
      <c r="Q145" s="803"/>
      <c r="R145" s="803"/>
      <c r="S145" s="803"/>
      <c r="T145" s="803"/>
      <c r="U145" s="803"/>
      <c r="V145" s="803"/>
      <c r="W145" s="803"/>
      <c r="X145" s="803"/>
      <c r="Y145" s="803"/>
      <c r="Z145" s="803"/>
      <c r="AA145" s="803"/>
      <c r="AB145" s="803"/>
    </row>
    <row r="146" ht="11.25" customHeight="1">
      <c r="A146" s="135" t="s">
        <v>7521</v>
      </c>
      <c r="B146" s="810" t="s">
        <v>52</v>
      </c>
      <c r="C146" s="135" t="s">
        <v>7802</v>
      </c>
      <c r="D146" s="98" t="s">
        <v>7799</v>
      </c>
      <c r="E146" s="231">
        <v>3.66</v>
      </c>
      <c r="F146" s="166">
        <v>3.66</v>
      </c>
      <c r="G146" s="103" t="s">
        <v>69</v>
      </c>
      <c r="H146" s="104"/>
      <c r="I146" s="105"/>
      <c r="J146" s="803"/>
      <c r="K146" s="803"/>
      <c r="L146" s="803"/>
      <c r="M146" s="803"/>
      <c r="N146" s="803"/>
      <c r="O146" s="803"/>
      <c r="P146" s="803"/>
      <c r="Q146" s="803"/>
      <c r="R146" s="803"/>
      <c r="S146" s="803"/>
      <c r="T146" s="803"/>
      <c r="U146" s="803"/>
      <c r="V146" s="803"/>
      <c r="W146" s="803"/>
      <c r="X146" s="803"/>
      <c r="Y146" s="803"/>
      <c r="Z146" s="803"/>
      <c r="AA146" s="803"/>
      <c r="AB146" s="803"/>
    </row>
    <row r="147" ht="11.25" customHeight="1">
      <c r="A147" s="135" t="s">
        <v>7521</v>
      </c>
      <c r="B147" s="810" t="s">
        <v>52</v>
      </c>
      <c r="C147" s="135" t="s">
        <v>7803</v>
      </c>
      <c r="D147" s="98" t="s">
        <v>7625</v>
      </c>
      <c r="E147" s="231">
        <v>3.66</v>
      </c>
      <c r="F147" s="166">
        <v>3.66</v>
      </c>
      <c r="G147" s="103" t="s">
        <v>69</v>
      </c>
      <c r="H147" s="104"/>
      <c r="I147" s="105"/>
      <c r="J147" s="803"/>
      <c r="K147" s="803"/>
      <c r="L147" s="803"/>
      <c r="M147" s="803"/>
      <c r="N147" s="803"/>
      <c r="O147" s="803"/>
      <c r="P147" s="803"/>
      <c r="Q147" s="803"/>
      <c r="R147" s="803"/>
      <c r="S147" s="803"/>
      <c r="T147" s="803"/>
      <c r="U147" s="803"/>
      <c r="V147" s="803"/>
      <c r="W147" s="803"/>
      <c r="X147" s="803"/>
      <c r="Y147" s="803"/>
      <c r="Z147" s="803"/>
      <c r="AA147" s="803"/>
      <c r="AB147" s="803"/>
    </row>
    <row r="148" ht="11.25" customHeight="1">
      <c r="A148" s="135" t="s">
        <v>7521</v>
      </c>
      <c r="B148" s="810" t="s">
        <v>52</v>
      </c>
      <c r="C148" s="135" t="s">
        <v>7804</v>
      </c>
      <c r="D148" s="98" t="s">
        <v>7625</v>
      </c>
      <c r="E148" s="231">
        <v>2.66</v>
      </c>
      <c r="F148" s="166">
        <v>2.66</v>
      </c>
      <c r="G148" s="103" t="s">
        <v>69</v>
      </c>
      <c r="H148" s="104"/>
      <c r="I148" s="105"/>
      <c r="J148" s="803"/>
      <c r="K148" s="803"/>
      <c r="L148" s="803"/>
      <c r="M148" s="803"/>
      <c r="N148" s="803"/>
      <c r="O148" s="803"/>
      <c r="P148" s="803"/>
      <c r="Q148" s="803"/>
      <c r="R148" s="803"/>
      <c r="S148" s="803"/>
      <c r="T148" s="803"/>
      <c r="U148" s="803"/>
      <c r="V148" s="803"/>
      <c r="W148" s="803"/>
      <c r="X148" s="803"/>
      <c r="Y148" s="803"/>
      <c r="Z148" s="803"/>
      <c r="AA148" s="803"/>
      <c r="AB148" s="803"/>
    </row>
    <row r="149" ht="11.25" customHeight="1">
      <c r="A149" s="135" t="s">
        <v>7521</v>
      </c>
      <c r="B149" s="810" t="s">
        <v>52</v>
      </c>
      <c r="C149" s="135" t="s">
        <v>7805</v>
      </c>
      <c r="D149" s="98" t="s">
        <v>7799</v>
      </c>
      <c r="E149" s="231">
        <v>8.0</v>
      </c>
      <c r="F149" s="166">
        <v>4.0</v>
      </c>
      <c r="G149" s="103" t="s">
        <v>69</v>
      </c>
      <c r="H149" s="104"/>
      <c r="I149" s="105"/>
      <c r="J149" s="803"/>
      <c r="K149" s="803"/>
      <c r="L149" s="803"/>
      <c r="M149" s="803"/>
      <c r="N149" s="803"/>
      <c r="O149" s="803"/>
      <c r="P149" s="803"/>
      <c r="Q149" s="803"/>
      <c r="R149" s="803"/>
      <c r="S149" s="803"/>
      <c r="T149" s="803"/>
      <c r="U149" s="803"/>
      <c r="V149" s="803"/>
      <c r="W149" s="803"/>
      <c r="X149" s="803"/>
      <c r="Y149" s="803"/>
      <c r="Z149" s="803"/>
      <c r="AA149" s="803"/>
      <c r="AB149" s="803"/>
    </row>
    <row r="150" ht="11.25" customHeight="1">
      <c r="A150" s="135" t="s">
        <v>7521</v>
      </c>
      <c r="B150" s="810" t="s">
        <v>52</v>
      </c>
      <c r="C150" s="135" t="s">
        <v>7806</v>
      </c>
      <c r="D150" s="98" t="s">
        <v>7625</v>
      </c>
      <c r="E150" s="231">
        <v>8.0</v>
      </c>
      <c r="F150" s="166">
        <v>8.0</v>
      </c>
      <c r="G150" s="103" t="s">
        <v>69</v>
      </c>
      <c r="H150" s="104"/>
      <c r="I150" s="105"/>
      <c r="J150" s="803"/>
      <c r="K150" s="803"/>
      <c r="L150" s="803"/>
      <c r="M150" s="803"/>
      <c r="N150" s="803"/>
      <c r="O150" s="803"/>
      <c r="P150" s="803"/>
      <c r="Q150" s="803"/>
      <c r="R150" s="803"/>
      <c r="S150" s="803"/>
      <c r="T150" s="803"/>
      <c r="U150" s="803"/>
      <c r="V150" s="803"/>
      <c r="W150" s="803"/>
      <c r="X150" s="803"/>
      <c r="Y150" s="803"/>
      <c r="Z150" s="803"/>
      <c r="AA150" s="803"/>
      <c r="AB150" s="803"/>
    </row>
    <row r="151" ht="11.25" customHeight="1">
      <c r="A151" s="135" t="s">
        <v>7521</v>
      </c>
      <c r="B151" s="810" t="s">
        <v>52</v>
      </c>
      <c r="C151" s="135" t="s">
        <v>7788</v>
      </c>
      <c r="D151" s="98" t="s">
        <v>7799</v>
      </c>
      <c r="E151" s="231">
        <v>4.66</v>
      </c>
      <c r="F151" s="166">
        <v>4.66</v>
      </c>
      <c r="G151" s="103" t="s">
        <v>69</v>
      </c>
      <c r="H151" s="104"/>
      <c r="I151" s="105"/>
      <c r="J151" s="803"/>
      <c r="K151" s="803"/>
      <c r="L151" s="803"/>
      <c r="M151" s="803"/>
      <c r="N151" s="803"/>
      <c r="O151" s="803"/>
      <c r="P151" s="803"/>
      <c r="Q151" s="803"/>
      <c r="R151" s="803"/>
      <c r="S151" s="803"/>
      <c r="T151" s="803"/>
      <c r="U151" s="803"/>
      <c r="V151" s="803"/>
      <c r="W151" s="803"/>
      <c r="X151" s="803"/>
      <c r="Y151" s="803"/>
      <c r="Z151" s="803"/>
      <c r="AA151" s="803"/>
      <c r="AB151" s="803"/>
    </row>
    <row r="152" ht="11.25" customHeight="1">
      <c r="A152" s="135" t="s">
        <v>7521</v>
      </c>
      <c r="B152" s="810" t="s">
        <v>52</v>
      </c>
      <c r="C152" s="135" t="s">
        <v>7789</v>
      </c>
      <c r="D152" s="98" t="s">
        <v>7799</v>
      </c>
      <c r="E152" s="231">
        <v>6.66</v>
      </c>
      <c r="F152" s="166">
        <v>6.66</v>
      </c>
      <c r="G152" s="103" t="s">
        <v>69</v>
      </c>
      <c r="H152" s="104"/>
      <c r="I152" s="105"/>
      <c r="J152" s="803"/>
      <c r="K152" s="803"/>
      <c r="L152" s="803"/>
      <c r="M152" s="803"/>
      <c r="N152" s="803"/>
      <c r="O152" s="803"/>
      <c r="P152" s="803"/>
      <c r="Q152" s="803"/>
      <c r="R152" s="803"/>
      <c r="S152" s="803"/>
      <c r="T152" s="803"/>
      <c r="U152" s="803"/>
      <c r="V152" s="803"/>
      <c r="W152" s="803"/>
      <c r="X152" s="803"/>
      <c r="Y152" s="803"/>
      <c r="Z152" s="803"/>
      <c r="AA152" s="803"/>
      <c r="AB152" s="803"/>
    </row>
    <row r="153" ht="11.25" customHeight="1">
      <c r="A153" s="135" t="s">
        <v>7521</v>
      </c>
      <c r="B153" s="810" t="s">
        <v>52</v>
      </c>
      <c r="C153" s="135" t="s">
        <v>7807</v>
      </c>
      <c r="D153" s="98" t="s">
        <v>7625</v>
      </c>
      <c r="E153" s="231">
        <v>5.66</v>
      </c>
      <c r="F153" s="166">
        <v>5.66</v>
      </c>
      <c r="G153" s="103" t="s">
        <v>69</v>
      </c>
      <c r="H153" s="104"/>
      <c r="I153" s="105"/>
      <c r="J153" s="803"/>
      <c r="K153" s="803"/>
      <c r="L153" s="803"/>
      <c r="M153" s="803"/>
      <c r="N153" s="803"/>
      <c r="O153" s="803"/>
      <c r="P153" s="803"/>
      <c r="Q153" s="803"/>
      <c r="R153" s="803"/>
      <c r="S153" s="803"/>
      <c r="T153" s="803"/>
      <c r="U153" s="803"/>
      <c r="V153" s="803"/>
      <c r="W153" s="803"/>
      <c r="X153" s="803"/>
      <c r="Y153" s="803"/>
      <c r="Z153" s="803"/>
      <c r="AA153" s="803"/>
      <c r="AB153" s="803"/>
    </row>
    <row r="154" ht="11.25" customHeight="1">
      <c r="A154" s="135" t="s">
        <v>7521</v>
      </c>
      <c r="B154" s="810" t="s">
        <v>52</v>
      </c>
      <c r="C154" s="135" t="s">
        <v>7808</v>
      </c>
      <c r="D154" s="98" t="s">
        <v>7625</v>
      </c>
      <c r="E154" s="231">
        <v>3.66</v>
      </c>
      <c r="F154" s="166">
        <v>3.66</v>
      </c>
      <c r="G154" s="103" t="s">
        <v>69</v>
      </c>
      <c r="H154" s="104"/>
      <c r="I154" s="105"/>
      <c r="J154" s="803"/>
      <c r="K154" s="803"/>
      <c r="L154" s="803"/>
      <c r="M154" s="803"/>
      <c r="N154" s="803"/>
      <c r="O154" s="803"/>
      <c r="P154" s="803"/>
      <c r="Q154" s="803"/>
      <c r="R154" s="803"/>
      <c r="S154" s="803"/>
      <c r="T154" s="803"/>
      <c r="U154" s="803"/>
      <c r="V154" s="803"/>
      <c r="W154" s="803"/>
      <c r="X154" s="803"/>
      <c r="Y154" s="803"/>
      <c r="Z154" s="803"/>
      <c r="AA154" s="803"/>
      <c r="AB154" s="803"/>
    </row>
    <row r="155" ht="11.25" customHeight="1">
      <c r="A155" s="135" t="s">
        <v>7521</v>
      </c>
      <c r="B155" s="810" t="s">
        <v>52</v>
      </c>
      <c r="C155" s="135" t="s">
        <v>7809</v>
      </c>
      <c r="D155" s="98" t="s">
        <v>7799</v>
      </c>
      <c r="E155" s="231">
        <v>3.66</v>
      </c>
      <c r="F155" s="166">
        <v>3.66</v>
      </c>
      <c r="G155" s="103" t="s">
        <v>69</v>
      </c>
      <c r="H155" s="104"/>
      <c r="I155" s="105"/>
      <c r="J155" s="803"/>
      <c r="K155" s="803"/>
      <c r="L155" s="803"/>
      <c r="M155" s="803"/>
      <c r="N155" s="803"/>
      <c r="O155" s="803"/>
      <c r="P155" s="803"/>
      <c r="Q155" s="803"/>
      <c r="R155" s="803"/>
      <c r="S155" s="803"/>
      <c r="T155" s="803"/>
      <c r="U155" s="803"/>
      <c r="V155" s="803"/>
      <c r="W155" s="803"/>
      <c r="X155" s="803"/>
      <c r="Y155" s="803"/>
      <c r="Z155" s="803"/>
      <c r="AA155" s="803"/>
      <c r="AB155" s="803"/>
    </row>
    <row r="156" ht="11.25" customHeight="1">
      <c r="A156" s="135" t="s">
        <v>7521</v>
      </c>
      <c r="B156" s="810" t="s">
        <v>52</v>
      </c>
      <c r="C156" s="135" t="s">
        <v>7810</v>
      </c>
      <c r="D156" s="98" t="s">
        <v>7799</v>
      </c>
      <c r="E156" s="231">
        <v>3.66</v>
      </c>
      <c r="F156" s="166">
        <v>1.83</v>
      </c>
      <c r="G156" s="103" t="s">
        <v>69</v>
      </c>
      <c r="H156" s="104"/>
      <c r="I156" s="105"/>
      <c r="J156" s="803"/>
      <c r="K156" s="803"/>
      <c r="L156" s="803"/>
      <c r="M156" s="803"/>
      <c r="N156" s="803"/>
      <c r="O156" s="803"/>
      <c r="P156" s="803"/>
      <c r="Q156" s="803"/>
      <c r="R156" s="803"/>
      <c r="S156" s="803"/>
      <c r="T156" s="803"/>
      <c r="U156" s="803"/>
      <c r="V156" s="803"/>
      <c r="W156" s="803"/>
      <c r="X156" s="803"/>
      <c r="Y156" s="803"/>
      <c r="Z156" s="803"/>
      <c r="AA156" s="803"/>
      <c r="AB156" s="803"/>
    </row>
    <row r="157" ht="11.25" customHeight="1">
      <c r="A157" s="135" t="s">
        <v>7521</v>
      </c>
      <c r="B157" s="810" t="s">
        <v>52</v>
      </c>
      <c r="C157" s="135" t="s">
        <v>7795</v>
      </c>
      <c r="D157" s="98" t="s">
        <v>7799</v>
      </c>
      <c r="E157" s="231">
        <v>4.66</v>
      </c>
      <c r="F157" s="166">
        <v>4.66</v>
      </c>
      <c r="G157" s="103" t="s">
        <v>69</v>
      </c>
      <c r="H157" s="104"/>
      <c r="I157" s="105"/>
      <c r="J157" s="803"/>
      <c r="K157" s="803"/>
      <c r="L157" s="803"/>
      <c r="M157" s="803"/>
      <c r="N157" s="803"/>
      <c r="O157" s="803"/>
      <c r="P157" s="803"/>
      <c r="Q157" s="803"/>
      <c r="R157" s="803"/>
      <c r="S157" s="803"/>
      <c r="T157" s="803"/>
      <c r="U157" s="803"/>
      <c r="V157" s="803"/>
      <c r="W157" s="803"/>
      <c r="X157" s="803"/>
      <c r="Y157" s="803"/>
      <c r="Z157" s="803"/>
      <c r="AA157" s="803"/>
      <c r="AB157" s="803"/>
    </row>
    <row r="158" ht="11.25" customHeight="1">
      <c r="A158" s="135" t="s">
        <v>7521</v>
      </c>
      <c r="B158" s="810" t="s">
        <v>52</v>
      </c>
      <c r="C158" s="135" t="s">
        <v>7792</v>
      </c>
      <c r="D158" s="98" t="s">
        <v>7799</v>
      </c>
      <c r="E158" s="231">
        <v>6.66</v>
      </c>
      <c r="F158" s="166">
        <v>6.66</v>
      </c>
      <c r="G158" s="103" t="s">
        <v>69</v>
      </c>
      <c r="H158" s="104"/>
      <c r="I158" s="105"/>
      <c r="J158" s="803"/>
      <c r="K158" s="803"/>
      <c r="L158" s="803"/>
      <c r="M158" s="803"/>
      <c r="N158" s="803"/>
      <c r="O158" s="803"/>
      <c r="P158" s="803"/>
      <c r="Q158" s="803"/>
      <c r="R158" s="803"/>
      <c r="S158" s="803"/>
      <c r="T158" s="803"/>
      <c r="U158" s="803"/>
      <c r="V158" s="803"/>
      <c r="W158" s="803"/>
      <c r="X158" s="803"/>
      <c r="Y158" s="803"/>
      <c r="Z158" s="803"/>
      <c r="AA158" s="803"/>
      <c r="AB158" s="803"/>
    </row>
    <row r="159" ht="11.25" customHeight="1">
      <c r="A159" s="135" t="s">
        <v>7521</v>
      </c>
      <c r="B159" s="810" t="s">
        <v>52</v>
      </c>
      <c r="C159" s="135" t="s">
        <v>7791</v>
      </c>
      <c r="D159" s="98" t="s">
        <v>7799</v>
      </c>
      <c r="E159" s="231">
        <v>5.66</v>
      </c>
      <c r="F159" s="166">
        <v>5.66</v>
      </c>
      <c r="G159" s="103" t="s">
        <v>69</v>
      </c>
      <c r="H159" s="104"/>
      <c r="I159" s="105"/>
      <c r="J159" s="803"/>
      <c r="K159" s="803"/>
      <c r="L159" s="803"/>
      <c r="M159" s="803"/>
      <c r="N159" s="803"/>
      <c r="O159" s="803"/>
      <c r="P159" s="803"/>
      <c r="Q159" s="803"/>
      <c r="R159" s="803"/>
      <c r="S159" s="803"/>
      <c r="T159" s="803"/>
      <c r="U159" s="803"/>
      <c r="V159" s="803"/>
      <c r="W159" s="803"/>
      <c r="X159" s="803"/>
      <c r="Y159" s="803"/>
      <c r="Z159" s="803"/>
      <c r="AA159" s="803"/>
      <c r="AB159" s="803"/>
    </row>
    <row r="160" ht="11.25" customHeight="1">
      <c r="A160" s="135" t="s">
        <v>7521</v>
      </c>
      <c r="B160" s="810" t="s">
        <v>52</v>
      </c>
      <c r="C160" s="135" t="s">
        <v>7811</v>
      </c>
      <c r="D160" s="98" t="s">
        <v>7625</v>
      </c>
      <c r="E160" s="231">
        <v>6.66</v>
      </c>
      <c r="F160" s="166">
        <v>6.66</v>
      </c>
      <c r="G160" s="103" t="s">
        <v>69</v>
      </c>
      <c r="H160" s="104"/>
      <c r="I160" s="105"/>
      <c r="J160" s="803"/>
      <c r="K160" s="803"/>
      <c r="L160" s="803"/>
      <c r="M160" s="803"/>
      <c r="N160" s="803"/>
      <c r="O160" s="803"/>
      <c r="P160" s="803"/>
      <c r="Q160" s="803"/>
      <c r="R160" s="803"/>
      <c r="S160" s="803"/>
      <c r="T160" s="803"/>
      <c r="U160" s="803"/>
      <c r="V160" s="803"/>
      <c r="W160" s="803"/>
      <c r="X160" s="803"/>
      <c r="Y160" s="803"/>
      <c r="Z160" s="803"/>
      <c r="AA160" s="803"/>
      <c r="AB160" s="803"/>
    </row>
    <row r="161" ht="11.25" customHeight="1">
      <c r="A161" s="135" t="s">
        <v>7521</v>
      </c>
      <c r="B161" s="810" t="s">
        <v>52</v>
      </c>
      <c r="C161" s="135" t="s">
        <v>7791</v>
      </c>
      <c r="D161" s="98" t="s">
        <v>7799</v>
      </c>
      <c r="E161" s="231">
        <v>3.66</v>
      </c>
      <c r="F161" s="166">
        <v>3.66</v>
      </c>
      <c r="G161" s="103" t="s">
        <v>69</v>
      </c>
      <c r="H161" s="104"/>
      <c r="I161" s="105"/>
      <c r="J161" s="803"/>
      <c r="K161" s="803"/>
      <c r="L161" s="803"/>
      <c r="M161" s="803"/>
      <c r="N161" s="803"/>
      <c r="O161" s="803"/>
      <c r="P161" s="803"/>
      <c r="Q161" s="803"/>
      <c r="R161" s="803"/>
      <c r="S161" s="803"/>
      <c r="T161" s="803"/>
      <c r="U161" s="803"/>
      <c r="V161" s="803"/>
      <c r="W161" s="803"/>
      <c r="X161" s="803"/>
      <c r="Y161" s="803"/>
      <c r="Z161" s="803"/>
      <c r="AA161" s="803"/>
      <c r="AB161" s="803"/>
    </row>
    <row r="162" ht="11.25" customHeight="1">
      <c r="A162" s="135" t="s">
        <v>7521</v>
      </c>
      <c r="B162" s="810" t="s">
        <v>52</v>
      </c>
      <c r="C162" s="135" t="s">
        <v>7801</v>
      </c>
      <c r="D162" s="98" t="s">
        <v>7799</v>
      </c>
      <c r="E162" s="231">
        <v>3.66</v>
      </c>
      <c r="F162" s="166">
        <v>3.66</v>
      </c>
      <c r="G162" s="103" t="s">
        <v>69</v>
      </c>
      <c r="H162" s="104"/>
      <c r="I162" s="105"/>
      <c r="J162" s="803"/>
      <c r="K162" s="803"/>
      <c r="L162" s="803"/>
      <c r="M162" s="803"/>
      <c r="N162" s="803"/>
      <c r="O162" s="803"/>
      <c r="P162" s="803"/>
      <c r="Q162" s="803"/>
      <c r="R162" s="803"/>
      <c r="S162" s="803"/>
      <c r="T162" s="803"/>
      <c r="U162" s="803"/>
      <c r="V162" s="803"/>
      <c r="W162" s="803"/>
      <c r="X162" s="803"/>
      <c r="Y162" s="803"/>
      <c r="Z162" s="803"/>
      <c r="AA162" s="803"/>
      <c r="AB162" s="803"/>
    </row>
    <row r="163" ht="11.25" customHeight="1">
      <c r="A163" s="135" t="s">
        <v>7521</v>
      </c>
      <c r="B163" s="810" t="s">
        <v>52</v>
      </c>
      <c r="C163" s="135" t="s">
        <v>7812</v>
      </c>
      <c r="D163" s="98" t="s">
        <v>7799</v>
      </c>
      <c r="E163" s="231">
        <v>6.66</v>
      </c>
      <c r="F163" s="166">
        <v>6.66</v>
      </c>
      <c r="G163" s="103" t="s">
        <v>69</v>
      </c>
      <c r="H163" s="104"/>
      <c r="I163" s="105"/>
      <c r="J163" s="803"/>
      <c r="K163" s="803"/>
      <c r="L163" s="803"/>
      <c r="M163" s="803"/>
      <c r="N163" s="803"/>
      <c r="O163" s="803"/>
      <c r="P163" s="803"/>
      <c r="Q163" s="803"/>
      <c r="R163" s="803"/>
      <c r="S163" s="803"/>
      <c r="T163" s="803"/>
      <c r="U163" s="803"/>
      <c r="V163" s="803"/>
      <c r="W163" s="803"/>
      <c r="X163" s="803"/>
      <c r="Y163" s="803"/>
      <c r="Z163" s="803"/>
      <c r="AA163" s="803"/>
      <c r="AB163" s="803"/>
    </row>
    <row r="164" ht="11.25" customHeight="1">
      <c r="A164" s="135" t="s">
        <v>7521</v>
      </c>
      <c r="B164" s="810" t="s">
        <v>52</v>
      </c>
      <c r="C164" s="135" t="s">
        <v>7813</v>
      </c>
      <c r="D164" s="98" t="s">
        <v>7625</v>
      </c>
      <c r="E164" s="231">
        <v>5.66</v>
      </c>
      <c r="F164" s="166">
        <v>5.66</v>
      </c>
      <c r="G164" s="103" t="s">
        <v>69</v>
      </c>
      <c r="H164" s="104"/>
      <c r="I164" s="105"/>
      <c r="J164" s="803"/>
      <c r="K164" s="803"/>
      <c r="L164" s="803"/>
      <c r="M164" s="803"/>
      <c r="N164" s="803"/>
      <c r="O164" s="803"/>
      <c r="P164" s="803"/>
      <c r="Q164" s="803"/>
      <c r="R164" s="803"/>
      <c r="S164" s="803"/>
      <c r="T164" s="803"/>
      <c r="U164" s="803"/>
      <c r="V164" s="803"/>
      <c r="W164" s="803"/>
      <c r="X164" s="803"/>
      <c r="Y164" s="803"/>
      <c r="Z164" s="803"/>
      <c r="AA164" s="803"/>
      <c r="AB164" s="803"/>
    </row>
    <row r="165" ht="11.25" customHeight="1">
      <c r="A165" s="135" t="s">
        <v>7521</v>
      </c>
      <c r="B165" s="810" t="s">
        <v>52</v>
      </c>
      <c r="C165" s="135" t="s">
        <v>7811</v>
      </c>
      <c r="D165" s="98" t="s">
        <v>7625</v>
      </c>
      <c r="E165" s="231">
        <v>6.66</v>
      </c>
      <c r="F165" s="166">
        <v>6.66</v>
      </c>
      <c r="G165" s="103" t="s">
        <v>69</v>
      </c>
      <c r="H165" s="104"/>
      <c r="I165" s="105"/>
      <c r="J165" s="803"/>
      <c r="K165" s="803"/>
      <c r="L165" s="803"/>
      <c r="M165" s="803"/>
      <c r="N165" s="803"/>
      <c r="O165" s="803"/>
      <c r="P165" s="803"/>
      <c r="Q165" s="803"/>
      <c r="R165" s="803"/>
      <c r="S165" s="803"/>
      <c r="T165" s="803"/>
      <c r="U165" s="803"/>
      <c r="V165" s="803"/>
      <c r="W165" s="803"/>
      <c r="X165" s="803"/>
      <c r="Y165" s="803"/>
      <c r="Z165" s="803"/>
      <c r="AA165" s="803"/>
      <c r="AB165" s="803"/>
    </row>
    <row r="166" ht="11.25" customHeight="1">
      <c r="A166" s="135" t="s">
        <v>7521</v>
      </c>
      <c r="B166" s="810" t="s">
        <v>52</v>
      </c>
      <c r="C166" s="135" t="s">
        <v>7814</v>
      </c>
      <c r="D166" s="98" t="s">
        <v>7625</v>
      </c>
      <c r="E166" s="231">
        <v>2.66</v>
      </c>
      <c r="F166" s="166">
        <v>2.66</v>
      </c>
      <c r="G166" s="103" t="s">
        <v>69</v>
      </c>
      <c r="H166" s="104"/>
      <c r="I166" s="105"/>
      <c r="J166" s="803"/>
      <c r="K166" s="803"/>
      <c r="L166" s="803"/>
      <c r="M166" s="803"/>
      <c r="N166" s="803"/>
      <c r="O166" s="803"/>
      <c r="P166" s="803"/>
      <c r="Q166" s="803"/>
      <c r="R166" s="803"/>
      <c r="S166" s="803"/>
      <c r="T166" s="803"/>
      <c r="U166" s="803"/>
      <c r="V166" s="803"/>
      <c r="W166" s="803"/>
      <c r="X166" s="803"/>
      <c r="Y166" s="803"/>
      <c r="Z166" s="803"/>
      <c r="AA166" s="803"/>
      <c r="AB166" s="803"/>
    </row>
    <row r="167" ht="11.25" customHeight="1">
      <c r="A167" s="135" t="s">
        <v>7521</v>
      </c>
      <c r="B167" s="810" t="s">
        <v>52</v>
      </c>
      <c r="C167" s="135" t="s">
        <v>7815</v>
      </c>
      <c r="D167" s="98" t="s">
        <v>7799</v>
      </c>
      <c r="E167" s="231">
        <v>8.0</v>
      </c>
      <c r="F167" s="166">
        <v>4.0</v>
      </c>
      <c r="G167" s="103" t="s">
        <v>69</v>
      </c>
      <c r="H167" s="104"/>
      <c r="I167" s="105"/>
      <c r="J167" s="803"/>
      <c r="K167" s="803"/>
      <c r="L167" s="803"/>
      <c r="M167" s="803"/>
      <c r="N167" s="803"/>
      <c r="O167" s="803"/>
      <c r="P167" s="803"/>
      <c r="Q167" s="803"/>
      <c r="R167" s="803"/>
      <c r="S167" s="803"/>
      <c r="T167" s="803"/>
      <c r="U167" s="803"/>
      <c r="V167" s="803"/>
      <c r="W167" s="803"/>
      <c r="X167" s="803"/>
      <c r="Y167" s="803"/>
      <c r="Z167" s="803"/>
      <c r="AA167" s="803"/>
      <c r="AB167" s="803"/>
    </row>
    <row r="168" ht="11.25" customHeight="1">
      <c r="A168" s="135" t="s">
        <v>7521</v>
      </c>
      <c r="B168" s="810" t="s">
        <v>52</v>
      </c>
      <c r="C168" s="135" t="s">
        <v>7816</v>
      </c>
      <c r="D168" s="98" t="s">
        <v>7625</v>
      </c>
      <c r="E168" s="231">
        <v>8.0</v>
      </c>
      <c r="F168" s="166">
        <v>8.0</v>
      </c>
      <c r="G168" s="103" t="s">
        <v>69</v>
      </c>
      <c r="H168" s="104"/>
      <c r="I168" s="105"/>
      <c r="J168" s="803"/>
      <c r="K168" s="803"/>
      <c r="L168" s="803"/>
      <c r="M168" s="803"/>
      <c r="N168" s="803"/>
      <c r="O168" s="803"/>
      <c r="P168" s="803"/>
      <c r="Q168" s="803"/>
      <c r="R168" s="803"/>
      <c r="S168" s="803"/>
      <c r="T168" s="803"/>
      <c r="U168" s="803"/>
      <c r="V168" s="803"/>
      <c r="W168" s="803"/>
      <c r="X168" s="803"/>
      <c r="Y168" s="803"/>
      <c r="Z168" s="803"/>
      <c r="AA168" s="803"/>
      <c r="AB168" s="803"/>
    </row>
    <row r="169" ht="11.25" customHeight="1">
      <c r="A169" s="135" t="s">
        <v>7521</v>
      </c>
      <c r="B169" s="810" t="s">
        <v>52</v>
      </c>
      <c r="C169" s="135" t="s">
        <v>7817</v>
      </c>
      <c r="D169" s="98" t="s">
        <v>7625</v>
      </c>
      <c r="E169" s="231">
        <v>4.0</v>
      </c>
      <c r="F169" s="166">
        <v>3.66</v>
      </c>
      <c r="G169" s="103" t="s">
        <v>69</v>
      </c>
      <c r="H169" s="104"/>
      <c r="I169" s="105"/>
      <c r="J169" s="803"/>
      <c r="K169" s="803"/>
      <c r="L169" s="803"/>
      <c r="M169" s="803"/>
      <c r="N169" s="803"/>
      <c r="O169" s="803"/>
      <c r="P169" s="803"/>
      <c r="Q169" s="803"/>
      <c r="R169" s="803"/>
      <c r="S169" s="803"/>
      <c r="T169" s="803"/>
      <c r="U169" s="803"/>
      <c r="V169" s="803"/>
      <c r="W169" s="803"/>
      <c r="X169" s="803"/>
      <c r="Y169" s="803"/>
      <c r="Z169" s="803"/>
      <c r="AA169" s="803"/>
      <c r="AB169" s="803"/>
    </row>
    <row r="170" ht="11.25" customHeight="1">
      <c r="A170" s="135" t="s">
        <v>7521</v>
      </c>
      <c r="B170" s="810" t="s">
        <v>52</v>
      </c>
      <c r="C170" s="135" t="s">
        <v>7818</v>
      </c>
      <c r="D170" s="98" t="s">
        <v>7799</v>
      </c>
      <c r="E170" s="231">
        <v>3.66</v>
      </c>
      <c r="F170" s="166">
        <v>3.66</v>
      </c>
      <c r="G170" s="103" t="s">
        <v>69</v>
      </c>
      <c r="H170" s="104"/>
      <c r="I170" s="105"/>
      <c r="J170" s="803"/>
      <c r="K170" s="803"/>
      <c r="L170" s="803"/>
      <c r="M170" s="803"/>
      <c r="N170" s="803"/>
      <c r="O170" s="803"/>
      <c r="P170" s="803"/>
      <c r="Q170" s="803"/>
      <c r="R170" s="803"/>
      <c r="S170" s="803"/>
      <c r="T170" s="803"/>
      <c r="U170" s="803"/>
      <c r="V170" s="803"/>
      <c r="W170" s="803"/>
      <c r="X170" s="803"/>
      <c r="Y170" s="803"/>
      <c r="Z170" s="803"/>
      <c r="AA170" s="803"/>
      <c r="AB170" s="803"/>
    </row>
    <row r="171" ht="11.25" customHeight="1">
      <c r="A171" s="135" t="s">
        <v>7521</v>
      </c>
      <c r="B171" s="810" t="s">
        <v>52</v>
      </c>
      <c r="C171" s="135" t="s">
        <v>7819</v>
      </c>
      <c r="D171" s="98" t="s">
        <v>7799</v>
      </c>
      <c r="E171" s="231">
        <v>3.66</v>
      </c>
      <c r="F171" s="166">
        <v>1.83</v>
      </c>
      <c r="G171" s="103" t="s">
        <v>69</v>
      </c>
      <c r="H171" s="104"/>
      <c r="I171" s="105"/>
      <c r="J171" s="803"/>
      <c r="K171" s="803"/>
      <c r="L171" s="803"/>
      <c r="M171" s="803"/>
      <c r="N171" s="803"/>
      <c r="O171" s="803"/>
      <c r="P171" s="803"/>
      <c r="Q171" s="803"/>
      <c r="R171" s="803"/>
      <c r="S171" s="803"/>
      <c r="T171" s="803"/>
      <c r="U171" s="803"/>
      <c r="V171" s="803"/>
      <c r="W171" s="803"/>
      <c r="X171" s="803"/>
      <c r="Y171" s="803"/>
      <c r="Z171" s="803"/>
      <c r="AA171" s="803"/>
      <c r="AB171" s="803"/>
    </row>
    <row r="172" ht="11.25" customHeight="1">
      <c r="A172" s="135" t="s">
        <v>7521</v>
      </c>
      <c r="B172" s="810" t="s">
        <v>52</v>
      </c>
      <c r="C172" s="135" t="s">
        <v>7820</v>
      </c>
      <c r="D172" s="98" t="s">
        <v>7625</v>
      </c>
      <c r="E172" s="231">
        <v>6.66</v>
      </c>
      <c r="F172" s="166">
        <v>6.66</v>
      </c>
      <c r="G172" s="103" t="s">
        <v>69</v>
      </c>
      <c r="H172" s="104"/>
      <c r="I172" s="105"/>
      <c r="J172" s="803"/>
      <c r="K172" s="803"/>
      <c r="L172" s="803"/>
      <c r="M172" s="803"/>
      <c r="N172" s="803"/>
      <c r="O172" s="803"/>
      <c r="P172" s="803"/>
      <c r="Q172" s="803"/>
      <c r="R172" s="803"/>
      <c r="S172" s="803"/>
      <c r="T172" s="803"/>
      <c r="U172" s="803"/>
      <c r="V172" s="803"/>
      <c r="W172" s="803"/>
      <c r="X172" s="803"/>
      <c r="Y172" s="803"/>
      <c r="Z172" s="803"/>
      <c r="AA172" s="803"/>
      <c r="AB172" s="803"/>
    </row>
    <row r="173" ht="11.25" customHeight="1">
      <c r="A173" s="295" t="s">
        <v>5418</v>
      </c>
      <c r="B173" s="145" t="s">
        <v>52</v>
      </c>
      <c r="C173" s="295" t="s">
        <v>7821</v>
      </c>
      <c r="D173" s="161" t="s">
        <v>7625</v>
      </c>
      <c r="E173" s="621">
        <v>10.0</v>
      </c>
      <c r="F173" s="793">
        <v>10.0</v>
      </c>
      <c r="G173" s="103" t="s">
        <v>70</v>
      </c>
      <c r="H173" s="104"/>
      <c r="I173" s="105"/>
      <c r="J173" s="803"/>
      <c r="K173" s="803"/>
      <c r="L173" s="803"/>
      <c r="M173" s="803"/>
      <c r="N173" s="803"/>
      <c r="O173" s="803"/>
      <c r="P173" s="803"/>
      <c r="Q173" s="803"/>
      <c r="R173" s="803"/>
      <c r="S173" s="803"/>
      <c r="T173" s="803"/>
      <c r="U173" s="803"/>
      <c r="V173" s="803"/>
      <c r="W173" s="803"/>
      <c r="X173" s="803"/>
      <c r="Y173" s="803"/>
      <c r="Z173" s="803"/>
      <c r="AA173" s="803"/>
      <c r="AB173" s="803"/>
    </row>
    <row r="174" ht="11.25" customHeight="1">
      <c r="A174" s="457" t="s">
        <v>5418</v>
      </c>
      <c r="B174" s="437" t="s">
        <v>52</v>
      </c>
      <c r="C174" s="295" t="s">
        <v>7822</v>
      </c>
      <c r="D174" s="161" t="s">
        <v>7625</v>
      </c>
      <c r="E174" s="621">
        <v>5.0</v>
      </c>
      <c r="F174" s="793">
        <v>5.0</v>
      </c>
      <c r="G174" s="103" t="s">
        <v>70</v>
      </c>
      <c r="H174" s="104"/>
      <c r="I174" s="105"/>
      <c r="J174" s="803"/>
      <c r="K174" s="803"/>
      <c r="L174" s="803"/>
      <c r="M174" s="803"/>
      <c r="N174" s="803"/>
      <c r="O174" s="803"/>
      <c r="P174" s="803"/>
      <c r="Q174" s="803"/>
      <c r="R174" s="803"/>
      <c r="S174" s="803"/>
      <c r="T174" s="803"/>
      <c r="U174" s="803"/>
      <c r="V174" s="803"/>
      <c r="W174" s="803"/>
      <c r="X174" s="803"/>
      <c r="Y174" s="803"/>
      <c r="Z174" s="803"/>
      <c r="AA174" s="803"/>
      <c r="AB174" s="803"/>
    </row>
    <row r="175" ht="11.25" customHeight="1">
      <c r="A175" s="457" t="s">
        <v>5418</v>
      </c>
      <c r="B175" s="437" t="s">
        <v>52</v>
      </c>
      <c r="C175" s="295" t="s">
        <v>7823</v>
      </c>
      <c r="D175" s="161" t="s">
        <v>7625</v>
      </c>
      <c r="E175" s="621">
        <v>6.0</v>
      </c>
      <c r="F175" s="793">
        <v>6.0</v>
      </c>
      <c r="G175" s="103" t="s">
        <v>70</v>
      </c>
      <c r="H175" s="104"/>
      <c r="I175" s="105"/>
      <c r="J175" s="803"/>
      <c r="K175" s="803"/>
      <c r="L175" s="803"/>
      <c r="M175" s="803"/>
      <c r="N175" s="803"/>
      <c r="O175" s="803"/>
      <c r="P175" s="803"/>
      <c r="Q175" s="803"/>
      <c r="R175" s="803"/>
      <c r="S175" s="803"/>
      <c r="T175" s="803"/>
      <c r="U175" s="803"/>
      <c r="V175" s="803"/>
      <c r="W175" s="803"/>
      <c r="X175" s="803"/>
      <c r="Y175" s="803"/>
      <c r="Z175" s="803"/>
      <c r="AA175" s="803"/>
      <c r="AB175" s="803"/>
    </row>
    <row r="176" ht="11.25" customHeight="1">
      <c r="A176" s="457" t="s">
        <v>5418</v>
      </c>
      <c r="B176" s="437" t="s">
        <v>52</v>
      </c>
      <c r="C176" s="295" t="s">
        <v>7824</v>
      </c>
      <c r="D176" s="161" t="s">
        <v>7625</v>
      </c>
      <c r="E176" s="621">
        <v>6.0</v>
      </c>
      <c r="F176" s="793">
        <v>6.0</v>
      </c>
      <c r="G176" s="103" t="s">
        <v>70</v>
      </c>
      <c r="H176" s="104"/>
      <c r="I176" s="105"/>
      <c r="J176" s="803"/>
      <c r="K176" s="803"/>
      <c r="L176" s="803"/>
      <c r="M176" s="803"/>
      <c r="N176" s="803"/>
      <c r="O176" s="803"/>
      <c r="P176" s="803"/>
      <c r="Q176" s="803"/>
      <c r="R176" s="803"/>
      <c r="S176" s="803"/>
      <c r="T176" s="803"/>
      <c r="U176" s="803"/>
      <c r="V176" s="803"/>
      <c r="W176" s="803"/>
      <c r="X176" s="803"/>
      <c r="Y176" s="803"/>
      <c r="Z176" s="803"/>
      <c r="AA176" s="803"/>
      <c r="AB176" s="803"/>
    </row>
    <row r="177" ht="11.25" customHeight="1">
      <c r="A177" s="457" t="s">
        <v>5418</v>
      </c>
      <c r="B177" s="437" t="s">
        <v>52</v>
      </c>
      <c r="C177" s="295" t="s">
        <v>7825</v>
      </c>
      <c r="D177" s="161" t="s">
        <v>7625</v>
      </c>
      <c r="E177" s="621">
        <v>2.0</v>
      </c>
      <c r="F177" s="793">
        <v>2.0</v>
      </c>
      <c r="G177" s="103" t="s">
        <v>70</v>
      </c>
      <c r="H177" s="104"/>
      <c r="I177" s="105"/>
      <c r="J177" s="803"/>
      <c r="K177" s="803"/>
      <c r="L177" s="803"/>
      <c r="M177" s="803"/>
      <c r="N177" s="803"/>
      <c r="O177" s="803"/>
      <c r="P177" s="803"/>
      <c r="Q177" s="803"/>
      <c r="R177" s="803"/>
      <c r="S177" s="803"/>
      <c r="T177" s="803"/>
      <c r="U177" s="803"/>
      <c r="V177" s="803"/>
      <c r="W177" s="803"/>
      <c r="X177" s="803"/>
      <c r="Y177" s="803"/>
      <c r="Z177" s="803"/>
      <c r="AA177" s="803"/>
      <c r="AB177" s="803"/>
    </row>
    <row r="178" ht="11.25" customHeight="1">
      <c r="A178" s="457" t="s">
        <v>5418</v>
      </c>
      <c r="B178" s="437" t="s">
        <v>52</v>
      </c>
      <c r="C178" s="295" t="s">
        <v>7826</v>
      </c>
      <c r="D178" s="161" t="s">
        <v>7625</v>
      </c>
      <c r="E178" s="621">
        <v>2.0</v>
      </c>
      <c r="F178" s="793">
        <v>2.0</v>
      </c>
      <c r="G178" s="103" t="s">
        <v>70</v>
      </c>
      <c r="H178" s="104"/>
      <c r="I178" s="105"/>
      <c r="J178" s="803"/>
      <c r="K178" s="803"/>
      <c r="L178" s="803"/>
      <c r="M178" s="803"/>
      <c r="N178" s="803"/>
      <c r="O178" s="803"/>
      <c r="P178" s="803"/>
      <c r="Q178" s="803"/>
      <c r="R178" s="803"/>
      <c r="S178" s="803"/>
      <c r="T178" s="803"/>
      <c r="U178" s="803"/>
      <c r="V178" s="803"/>
      <c r="W178" s="803"/>
      <c r="X178" s="803"/>
      <c r="Y178" s="803"/>
      <c r="Z178" s="803"/>
      <c r="AA178" s="803"/>
      <c r="AB178" s="803"/>
    </row>
    <row r="179" ht="11.25" customHeight="1">
      <c r="A179" s="720" t="s">
        <v>5418</v>
      </c>
      <c r="B179" s="554" t="s">
        <v>52</v>
      </c>
      <c r="C179" s="295" t="s">
        <v>7827</v>
      </c>
      <c r="D179" s="161" t="s">
        <v>7625</v>
      </c>
      <c r="E179" s="621">
        <v>2.0</v>
      </c>
      <c r="F179" s="793">
        <v>2.0</v>
      </c>
      <c r="G179" s="103" t="s">
        <v>70</v>
      </c>
      <c r="H179" s="104"/>
      <c r="I179" s="105"/>
      <c r="J179" s="803"/>
      <c r="K179" s="803"/>
      <c r="L179" s="803"/>
      <c r="M179" s="803"/>
      <c r="N179" s="803"/>
      <c r="O179" s="803"/>
      <c r="P179" s="803"/>
      <c r="Q179" s="803"/>
      <c r="R179" s="803"/>
      <c r="S179" s="803"/>
      <c r="T179" s="803"/>
      <c r="U179" s="803"/>
      <c r="V179" s="803"/>
      <c r="W179" s="803"/>
      <c r="X179" s="803"/>
      <c r="Y179" s="803"/>
      <c r="Z179" s="803"/>
      <c r="AA179" s="803"/>
      <c r="AB179" s="803"/>
    </row>
    <row r="180" ht="11.25" customHeight="1">
      <c r="A180" s="295" t="s">
        <v>5418</v>
      </c>
      <c r="B180" s="145" t="s">
        <v>52</v>
      </c>
      <c r="C180" s="295" t="s">
        <v>7828</v>
      </c>
      <c r="D180" s="161" t="s">
        <v>7799</v>
      </c>
      <c r="E180" s="621">
        <v>5.0</v>
      </c>
      <c r="F180" s="793">
        <v>5.0</v>
      </c>
      <c r="G180" s="103" t="s">
        <v>70</v>
      </c>
      <c r="H180" s="104"/>
      <c r="I180" s="105"/>
      <c r="J180" s="803"/>
      <c r="K180" s="803"/>
      <c r="L180" s="803"/>
      <c r="M180" s="803"/>
      <c r="N180" s="803"/>
      <c r="O180" s="803"/>
      <c r="P180" s="803"/>
      <c r="Q180" s="803"/>
      <c r="R180" s="803"/>
      <c r="S180" s="803"/>
      <c r="T180" s="803"/>
      <c r="U180" s="803"/>
      <c r="V180" s="803"/>
      <c r="W180" s="803"/>
      <c r="X180" s="803"/>
      <c r="Y180" s="803"/>
      <c r="Z180" s="803"/>
      <c r="AA180" s="803"/>
      <c r="AB180" s="803"/>
    </row>
    <row r="181" ht="11.25" customHeight="1">
      <c r="A181" s="457" t="s">
        <v>5418</v>
      </c>
      <c r="B181" s="437" t="s">
        <v>52</v>
      </c>
      <c r="C181" s="295" t="s">
        <v>7829</v>
      </c>
      <c r="D181" s="161" t="s">
        <v>7625</v>
      </c>
      <c r="E181" s="621">
        <v>17.0</v>
      </c>
      <c r="F181" s="793">
        <v>17.0</v>
      </c>
      <c r="G181" s="103" t="s">
        <v>70</v>
      </c>
      <c r="H181" s="104"/>
      <c r="I181" s="105"/>
      <c r="J181" s="803"/>
      <c r="K181" s="803"/>
      <c r="L181" s="803"/>
      <c r="M181" s="803"/>
      <c r="N181" s="803"/>
      <c r="O181" s="803"/>
      <c r="P181" s="803"/>
      <c r="Q181" s="803"/>
      <c r="R181" s="803"/>
      <c r="S181" s="803"/>
      <c r="T181" s="803"/>
      <c r="U181" s="803"/>
      <c r="V181" s="803"/>
      <c r="W181" s="803"/>
      <c r="X181" s="803"/>
      <c r="Y181" s="803"/>
      <c r="Z181" s="803"/>
      <c r="AA181" s="803"/>
      <c r="AB181" s="803"/>
    </row>
    <row r="182" ht="11.25" customHeight="1">
      <c r="A182" s="457" t="s">
        <v>5418</v>
      </c>
      <c r="B182" s="437" t="s">
        <v>52</v>
      </c>
      <c r="C182" s="295" t="s">
        <v>7830</v>
      </c>
      <c r="D182" s="161" t="s">
        <v>7625</v>
      </c>
      <c r="E182" s="621">
        <v>20.0</v>
      </c>
      <c r="F182" s="793">
        <v>20.0</v>
      </c>
      <c r="G182" s="103" t="s">
        <v>70</v>
      </c>
      <c r="H182" s="104"/>
      <c r="I182" s="105"/>
      <c r="J182" s="803"/>
      <c r="K182" s="803"/>
      <c r="L182" s="803"/>
      <c r="M182" s="803"/>
      <c r="N182" s="803"/>
      <c r="O182" s="803"/>
      <c r="P182" s="803"/>
      <c r="Q182" s="803"/>
      <c r="R182" s="803"/>
      <c r="S182" s="803"/>
      <c r="T182" s="803"/>
      <c r="U182" s="803"/>
      <c r="V182" s="803"/>
      <c r="W182" s="803"/>
      <c r="X182" s="803"/>
      <c r="Y182" s="803"/>
      <c r="Z182" s="803"/>
      <c r="AA182" s="803"/>
      <c r="AB182" s="803"/>
    </row>
    <row r="183" ht="11.25" customHeight="1">
      <c r="A183" s="135" t="s">
        <v>71</v>
      </c>
      <c r="B183" s="97" t="s">
        <v>52</v>
      </c>
      <c r="C183" s="135" t="s">
        <v>7831</v>
      </c>
      <c r="D183" s="98" t="s">
        <v>7625</v>
      </c>
      <c r="E183" s="231" t="s">
        <v>7688</v>
      </c>
      <c r="F183" s="166">
        <v>10.0</v>
      </c>
      <c r="G183" s="103" t="s">
        <v>71</v>
      </c>
      <c r="H183" s="104"/>
      <c r="I183" s="105"/>
      <c r="J183" s="803"/>
      <c r="K183" s="803"/>
      <c r="L183" s="803"/>
      <c r="M183" s="803"/>
      <c r="N183" s="803"/>
      <c r="O183" s="803"/>
      <c r="P183" s="803"/>
      <c r="Q183" s="803"/>
      <c r="R183" s="803"/>
      <c r="S183" s="803"/>
      <c r="T183" s="803"/>
      <c r="U183" s="803"/>
      <c r="V183" s="803"/>
      <c r="W183" s="803"/>
      <c r="X183" s="803"/>
      <c r="Y183" s="803"/>
      <c r="Z183" s="803"/>
      <c r="AA183" s="803"/>
      <c r="AB183" s="803"/>
    </row>
    <row r="184" ht="11.25" customHeight="1">
      <c r="A184" s="135" t="s">
        <v>71</v>
      </c>
      <c r="B184" s="97" t="s">
        <v>52</v>
      </c>
      <c r="C184" s="135" t="s">
        <v>7832</v>
      </c>
      <c r="D184" s="98" t="s">
        <v>7625</v>
      </c>
      <c r="E184" s="231" t="s">
        <v>7688</v>
      </c>
      <c r="F184" s="166">
        <v>4.0</v>
      </c>
      <c r="G184" s="103" t="s">
        <v>71</v>
      </c>
      <c r="H184" s="104"/>
      <c r="I184" s="105"/>
      <c r="J184" s="803"/>
      <c r="K184" s="803"/>
      <c r="L184" s="803"/>
      <c r="M184" s="803"/>
      <c r="N184" s="803"/>
      <c r="O184" s="803"/>
      <c r="P184" s="803"/>
      <c r="Q184" s="803"/>
      <c r="R184" s="803"/>
      <c r="S184" s="803"/>
      <c r="T184" s="803"/>
      <c r="U184" s="803"/>
      <c r="V184" s="803"/>
      <c r="W184" s="803"/>
      <c r="X184" s="803"/>
      <c r="Y184" s="803"/>
      <c r="Z184" s="803"/>
      <c r="AA184" s="803"/>
      <c r="AB184" s="803"/>
    </row>
    <row r="185" ht="11.25" customHeight="1">
      <c r="A185" s="135" t="s">
        <v>71</v>
      </c>
      <c r="B185" s="97" t="s">
        <v>52</v>
      </c>
      <c r="C185" s="135" t="s">
        <v>7833</v>
      </c>
      <c r="D185" s="98" t="s">
        <v>7625</v>
      </c>
      <c r="E185" s="231" t="s">
        <v>7688</v>
      </c>
      <c r="F185" s="166">
        <v>4.0</v>
      </c>
      <c r="G185" s="103" t="s">
        <v>71</v>
      </c>
      <c r="H185" s="104"/>
      <c r="I185" s="105"/>
      <c r="J185" s="803"/>
      <c r="K185" s="803"/>
      <c r="L185" s="803"/>
      <c r="M185" s="803"/>
      <c r="N185" s="803"/>
      <c r="O185" s="803"/>
      <c r="P185" s="803"/>
      <c r="Q185" s="803"/>
      <c r="R185" s="803"/>
      <c r="S185" s="803"/>
      <c r="T185" s="803"/>
      <c r="U185" s="803"/>
      <c r="V185" s="803"/>
      <c r="W185" s="803"/>
      <c r="X185" s="803"/>
      <c r="Y185" s="803"/>
      <c r="Z185" s="803"/>
      <c r="AA185" s="803"/>
      <c r="AB185" s="803"/>
    </row>
    <row r="186" ht="11.25" customHeight="1">
      <c r="A186" s="135" t="s">
        <v>71</v>
      </c>
      <c r="B186" s="97" t="s">
        <v>52</v>
      </c>
      <c r="C186" s="135" t="s">
        <v>7834</v>
      </c>
      <c r="D186" s="98" t="s">
        <v>7625</v>
      </c>
      <c r="E186" s="231" t="s">
        <v>7688</v>
      </c>
      <c r="F186" s="166">
        <v>7.0</v>
      </c>
      <c r="G186" s="103" t="s">
        <v>71</v>
      </c>
      <c r="H186" s="104"/>
      <c r="I186" s="105"/>
      <c r="J186" s="803"/>
      <c r="K186" s="803"/>
      <c r="L186" s="803"/>
      <c r="M186" s="803"/>
      <c r="N186" s="803"/>
      <c r="O186" s="803"/>
      <c r="P186" s="803"/>
      <c r="Q186" s="803"/>
      <c r="R186" s="803"/>
      <c r="S186" s="803"/>
      <c r="T186" s="803"/>
      <c r="U186" s="803"/>
      <c r="V186" s="803"/>
      <c r="W186" s="803"/>
      <c r="X186" s="803"/>
      <c r="Y186" s="803"/>
      <c r="Z186" s="803"/>
      <c r="AA186" s="803"/>
      <c r="AB186" s="803"/>
    </row>
    <row r="187" ht="11.25" customHeight="1">
      <c r="A187" s="135" t="s">
        <v>71</v>
      </c>
      <c r="B187" s="97" t="s">
        <v>52</v>
      </c>
      <c r="C187" s="135" t="s">
        <v>7835</v>
      </c>
      <c r="D187" s="98" t="s">
        <v>7625</v>
      </c>
      <c r="E187" s="231" t="s">
        <v>7688</v>
      </c>
      <c r="F187" s="166">
        <v>4.0</v>
      </c>
      <c r="G187" s="103" t="s">
        <v>71</v>
      </c>
      <c r="H187" s="104"/>
      <c r="I187" s="105"/>
      <c r="J187" s="803"/>
      <c r="K187" s="803"/>
      <c r="L187" s="803"/>
      <c r="M187" s="803"/>
      <c r="N187" s="803"/>
      <c r="O187" s="803"/>
      <c r="P187" s="803"/>
      <c r="Q187" s="803"/>
      <c r="R187" s="803"/>
      <c r="S187" s="803"/>
      <c r="T187" s="803"/>
      <c r="U187" s="803"/>
      <c r="V187" s="803"/>
      <c r="W187" s="803"/>
      <c r="X187" s="803"/>
      <c r="Y187" s="803"/>
      <c r="Z187" s="803"/>
      <c r="AA187" s="803"/>
      <c r="AB187" s="803"/>
    </row>
    <row r="188" ht="11.25" customHeight="1">
      <c r="A188" s="135" t="s">
        <v>71</v>
      </c>
      <c r="B188" s="97" t="s">
        <v>52</v>
      </c>
      <c r="C188" s="135" t="s">
        <v>7693</v>
      </c>
      <c r="D188" s="98" t="s">
        <v>7694</v>
      </c>
      <c r="E188" s="231" t="s">
        <v>7695</v>
      </c>
      <c r="F188" s="166">
        <v>16.0</v>
      </c>
      <c r="G188" s="103" t="s">
        <v>71</v>
      </c>
      <c r="H188" s="104"/>
      <c r="I188" s="105"/>
      <c r="J188" s="803"/>
      <c r="K188" s="803"/>
      <c r="L188" s="803"/>
      <c r="M188" s="803"/>
      <c r="N188" s="803"/>
      <c r="O188" s="803"/>
      <c r="P188" s="803"/>
      <c r="Q188" s="803"/>
      <c r="R188" s="803"/>
      <c r="S188" s="803"/>
      <c r="T188" s="803"/>
      <c r="U188" s="803"/>
      <c r="V188" s="803"/>
      <c r="W188" s="803"/>
      <c r="X188" s="803"/>
      <c r="Y188" s="803"/>
      <c r="Z188" s="803"/>
      <c r="AA188" s="803"/>
      <c r="AB188" s="803"/>
    </row>
    <row r="189" ht="11.25" customHeight="1">
      <c r="A189" s="135" t="s">
        <v>71</v>
      </c>
      <c r="B189" s="97" t="s">
        <v>52</v>
      </c>
      <c r="C189" s="135" t="s">
        <v>7696</v>
      </c>
      <c r="D189" s="98" t="s">
        <v>7697</v>
      </c>
      <c r="E189" s="231" t="s">
        <v>7698</v>
      </c>
      <c r="F189" s="166">
        <v>12.0</v>
      </c>
      <c r="G189" s="103" t="s">
        <v>71</v>
      </c>
      <c r="H189" s="104"/>
      <c r="I189" s="105"/>
      <c r="J189" s="803"/>
      <c r="K189" s="803"/>
      <c r="L189" s="803"/>
      <c r="M189" s="803"/>
      <c r="N189" s="803"/>
      <c r="O189" s="803"/>
      <c r="P189" s="803"/>
      <c r="Q189" s="803"/>
      <c r="R189" s="803"/>
      <c r="S189" s="803"/>
      <c r="T189" s="803"/>
      <c r="U189" s="803"/>
      <c r="V189" s="803"/>
      <c r="W189" s="803"/>
      <c r="X189" s="803"/>
      <c r="Y189" s="803"/>
      <c r="Z189" s="803"/>
      <c r="AA189" s="803"/>
      <c r="AB189" s="803"/>
    </row>
    <row r="190" ht="11.25" customHeight="1">
      <c r="A190" s="135" t="s">
        <v>72</v>
      </c>
      <c r="B190" s="97" t="s">
        <v>52</v>
      </c>
      <c r="C190" s="135" t="s">
        <v>7836</v>
      </c>
      <c r="D190" s="98" t="s">
        <v>7837</v>
      </c>
      <c r="E190" s="231" t="s">
        <v>7838</v>
      </c>
      <c r="F190" s="166">
        <v>11.0</v>
      </c>
      <c r="G190" s="103" t="s">
        <v>72</v>
      </c>
      <c r="H190" s="104"/>
      <c r="I190" s="105"/>
      <c r="J190" s="803"/>
      <c r="K190" s="803"/>
      <c r="L190" s="803"/>
      <c r="M190" s="803"/>
      <c r="N190" s="803"/>
      <c r="O190" s="803"/>
      <c r="P190" s="803"/>
      <c r="Q190" s="803"/>
      <c r="R190" s="803"/>
      <c r="S190" s="803"/>
      <c r="T190" s="803"/>
      <c r="U190" s="803"/>
      <c r="V190" s="803"/>
      <c r="W190" s="803"/>
      <c r="X190" s="803"/>
      <c r="Y190" s="803"/>
      <c r="Z190" s="803"/>
      <c r="AA190" s="803"/>
      <c r="AB190" s="803"/>
    </row>
    <row r="191" ht="11.25" customHeight="1">
      <c r="A191" s="135" t="s">
        <v>72</v>
      </c>
      <c r="B191" s="97" t="s">
        <v>52</v>
      </c>
      <c r="C191" s="135" t="s">
        <v>7839</v>
      </c>
      <c r="D191" s="98" t="s">
        <v>7837</v>
      </c>
      <c r="E191" s="231" t="s">
        <v>7840</v>
      </c>
      <c r="F191" s="166">
        <v>5.0</v>
      </c>
      <c r="G191" s="103" t="s">
        <v>72</v>
      </c>
      <c r="H191" s="104"/>
      <c r="I191" s="105"/>
      <c r="J191" s="803"/>
      <c r="K191" s="803"/>
      <c r="L191" s="803"/>
      <c r="M191" s="803"/>
      <c r="N191" s="803"/>
      <c r="O191" s="803"/>
      <c r="P191" s="803"/>
      <c r="Q191" s="803"/>
      <c r="R191" s="803"/>
      <c r="S191" s="803"/>
      <c r="T191" s="803"/>
      <c r="U191" s="803"/>
      <c r="V191" s="803"/>
      <c r="W191" s="803"/>
      <c r="X191" s="803"/>
      <c r="Y191" s="803"/>
      <c r="Z191" s="803"/>
      <c r="AA191" s="803"/>
      <c r="AB191" s="803"/>
    </row>
    <row r="192" ht="11.25" customHeight="1">
      <c r="A192" s="135" t="s">
        <v>72</v>
      </c>
      <c r="B192" s="6" t="s">
        <v>52</v>
      </c>
      <c r="C192" s="135" t="s">
        <v>7841</v>
      </c>
      <c r="D192" s="98" t="s">
        <v>7837</v>
      </c>
      <c r="E192" s="231" t="s">
        <v>7842</v>
      </c>
      <c r="F192" s="166">
        <v>8.0</v>
      </c>
      <c r="G192" s="103" t="s">
        <v>72</v>
      </c>
      <c r="H192" s="104"/>
      <c r="I192" s="105"/>
      <c r="J192" s="803"/>
      <c r="K192" s="803"/>
      <c r="L192" s="803"/>
      <c r="M192" s="803"/>
      <c r="N192" s="803"/>
      <c r="O192" s="803"/>
      <c r="P192" s="803"/>
      <c r="Q192" s="803"/>
      <c r="R192" s="803"/>
      <c r="S192" s="803"/>
      <c r="T192" s="803"/>
      <c r="U192" s="803"/>
      <c r="V192" s="803"/>
      <c r="W192" s="803"/>
      <c r="X192" s="803"/>
      <c r="Y192" s="803"/>
      <c r="Z192" s="803"/>
      <c r="AA192" s="803"/>
      <c r="AB192" s="803"/>
    </row>
    <row r="193" ht="11.25" customHeight="1">
      <c r="A193" s="295" t="s">
        <v>73</v>
      </c>
      <c r="B193" s="145" t="s">
        <v>52</v>
      </c>
      <c r="C193" s="295" t="s">
        <v>7843</v>
      </c>
      <c r="D193" s="161" t="s">
        <v>7643</v>
      </c>
      <c r="E193" s="621" t="s">
        <v>7844</v>
      </c>
      <c r="F193" s="793">
        <v>10.33</v>
      </c>
      <c r="G193" s="103" t="s">
        <v>73</v>
      </c>
      <c r="H193" s="104"/>
      <c r="I193" s="105"/>
      <c r="J193" s="803"/>
      <c r="K193" s="803"/>
      <c r="L193" s="803"/>
      <c r="M193" s="803"/>
      <c r="N193" s="803"/>
      <c r="O193" s="803"/>
      <c r="P193" s="803"/>
      <c r="Q193" s="803"/>
      <c r="R193" s="803"/>
      <c r="S193" s="803"/>
      <c r="T193" s="803"/>
      <c r="U193" s="803"/>
      <c r="V193" s="803"/>
      <c r="W193" s="803"/>
      <c r="X193" s="803"/>
      <c r="Y193" s="803"/>
      <c r="Z193" s="803"/>
      <c r="AA193" s="803"/>
      <c r="AB193" s="803"/>
    </row>
    <row r="194" ht="11.25" customHeight="1">
      <c r="A194" s="457" t="s">
        <v>73</v>
      </c>
      <c r="B194" s="437" t="s">
        <v>52</v>
      </c>
      <c r="C194" s="295" t="s">
        <v>7845</v>
      </c>
      <c r="D194" s="161" t="s">
        <v>7643</v>
      </c>
      <c r="E194" s="621" t="s">
        <v>7846</v>
      </c>
      <c r="F194" s="793">
        <v>5.33</v>
      </c>
      <c r="G194" s="103" t="s">
        <v>73</v>
      </c>
      <c r="H194" s="104"/>
      <c r="I194" s="105"/>
      <c r="J194" s="803"/>
      <c r="K194" s="803"/>
      <c r="L194" s="803"/>
      <c r="M194" s="803"/>
      <c r="N194" s="803"/>
      <c r="O194" s="803"/>
      <c r="P194" s="803"/>
      <c r="Q194" s="803"/>
      <c r="R194" s="803"/>
      <c r="S194" s="803"/>
      <c r="T194" s="803"/>
      <c r="U194" s="803"/>
      <c r="V194" s="803"/>
      <c r="W194" s="803"/>
      <c r="X194" s="803"/>
      <c r="Y194" s="803"/>
      <c r="Z194" s="803"/>
      <c r="AA194" s="803"/>
      <c r="AB194" s="803"/>
    </row>
    <row r="195" ht="11.25" customHeight="1">
      <c r="A195" s="457" t="s">
        <v>73</v>
      </c>
      <c r="B195" s="437" t="s">
        <v>52</v>
      </c>
      <c r="C195" s="295" t="s">
        <v>7847</v>
      </c>
      <c r="D195" s="161" t="s">
        <v>7643</v>
      </c>
      <c r="E195" s="621" t="s">
        <v>7848</v>
      </c>
      <c r="F195" s="793">
        <v>6.66</v>
      </c>
      <c r="G195" s="103" t="s">
        <v>73</v>
      </c>
      <c r="H195" s="104"/>
      <c r="I195" s="105"/>
      <c r="J195" s="803"/>
      <c r="K195" s="803"/>
      <c r="L195" s="803"/>
      <c r="M195" s="803"/>
      <c r="N195" s="803"/>
      <c r="O195" s="803"/>
      <c r="P195" s="803"/>
      <c r="Q195" s="803"/>
      <c r="R195" s="803"/>
      <c r="S195" s="803"/>
      <c r="T195" s="803"/>
      <c r="U195" s="803"/>
      <c r="V195" s="803"/>
      <c r="W195" s="803"/>
      <c r="X195" s="803"/>
      <c r="Y195" s="803"/>
      <c r="Z195" s="803"/>
      <c r="AA195" s="803"/>
      <c r="AB195" s="803"/>
    </row>
    <row r="196" ht="11.25" customHeight="1">
      <c r="A196" s="457" t="s">
        <v>73</v>
      </c>
      <c r="B196" s="437" t="s">
        <v>52</v>
      </c>
      <c r="C196" s="295" t="s">
        <v>7849</v>
      </c>
      <c r="D196" s="161" t="s">
        <v>7643</v>
      </c>
      <c r="E196" s="621" t="s">
        <v>7850</v>
      </c>
      <c r="F196" s="793">
        <v>3.66</v>
      </c>
      <c r="G196" s="103" t="s">
        <v>73</v>
      </c>
      <c r="H196" s="104"/>
      <c r="I196" s="105"/>
      <c r="J196" s="803"/>
      <c r="K196" s="803"/>
      <c r="L196" s="803"/>
      <c r="M196" s="803"/>
      <c r="N196" s="803"/>
      <c r="O196" s="803"/>
      <c r="P196" s="803"/>
      <c r="Q196" s="803"/>
      <c r="R196" s="803"/>
      <c r="S196" s="803"/>
      <c r="T196" s="803"/>
      <c r="U196" s="803"/>
      <c r="V196" s="803"/>
      <c r="W196" s="803"/>
      <c r="X196" s="803"/>
      <c r="Y196" s="803"/>
      <c r="Z196" s="803"/>
      <c r="AA196" s="803"/>
      <c r="AB196" s="803"/>
    </row>
    <row r="197" ht="11.25" customHeight="1">
      <c r="A197" s="457" t="s">
        <v>73</v>
      </c>
      <c r="B197" s="437" t="s">
        <v>52</v>
      </c>
      <c r="C197" s="295" t="s">
        <v>7851</v>
      </c>
      <c r="D197" s="161" t="s">
        <v>7643</v>
      </c>
      <c r="E197" s="621" t="s">
        <v>7852</v>
      </c>
      <c r="F197" s="793">
        <v>4.33</v>
      </c>
      <c r="G197" s="103" t="s">
        <v>73</v>
      </c>
      <c r="H197" s="104"/>
      <c r="I197" s="105"/>
      <c r="J197" s="803"/>
      <c r="K197" s="803"/>
      <c r="L197" s="803"/>
      <c r="M197" s="803"/>
      <c r="N197" s="803"/>
      <c r="O197" s="803"/>
      <c r="P197" s="803"/>
      <c r="Q197" s="803"/>
      <c r="R197" s="803"/>
      <c r="S197" s="803"/>
      <c r="T197" s="803"/>
      <c r="U197" s="803"/>
      <c r="V197" s="803"/>
      <c r="W197" s="803"/>
      <c r="X197" s="803"/>
      <c r="Y197" s="803"/>
      <c r="Z197" s="803"/>
      <c r="AA197" s="803"/>
      <c r="AB197" s="803"/>
    </row>
    <row r="198" ht="11.25" customHeight="1">
      <c r="A198" s="457" t="s">
        <v>73</v>
      </c>
      <c r="B198" s="437" t="s">
        <v>52</v>
      </c>
      <c r="C198" s="295" t="s">
        <v>7851</v>
      </c>
      <c r="D198" s="161" t="s">
        <v>7643</v>
      </c>
      <c r="E198" s="621" t="s">
        <v>7852</v>
      </c>
      <c r="F198" s="793">
        <v>4.33</v>
      </c>
      <c r="G198" s="103" t="s">
        <v>73</v>
      </c>
      <c r="H198" s="104"/>
      <c r="I198" s="105"/>
      <c r="J198" s="803"/>
      <c r="K198" s="803"/>
      <c r="L198" s="803"/>
      <c r="M198" s="803"/>
      <c r="N198" s="803"/>
      <c r="O198" s="803"/>
      <c r="P198" s="803"/>
      <c r="Q198" s="803"/>
      <c r="R198" s="803"/>
      <c r="S198" s="803"/>
      <c r="T198" s="803"/>
      <c r="U198" s="803"/>
      <c r="V198" s="803"/>
      <c r="W198" s="803"/>
      <c r="X198" s="803"/>
      <c r="Y198" s="803"/>
      <c r="Z198" s="803"/>
      <c r="AA198" s="803"/>
      <c r="AB198" s="803"/>
    </row>
    <row r="199" ht="11.25" customHeight="1">
      <c r="A199" s="457" t="s">
        <v>73</v>
      </c>
      <c r="B199" s="437" t="s">
        <v>52</v>
      </c>
      <c r="C199" s="295" t="s">
        <v>7853</v>
      </c>
      <c r="D199" s="161" t="s">
        <v>7643</v>
      </c>
      <c r="E199" s="621" t="s">
        <v>7854</v>
      </c>
      <c r="F199" s="793">
        <v>13.66</v>
      </c>
      <c r="G199" s="103" t="s">
        <v>73</v>
      </c>
      <c r="H199" s="104"/>
      <c r="I199" s="105"/>
      <c r="J199" s="803"/>
      <c r="K199" s="803"/>
      <c r="L199" s="803"/>
      <c r="M199" s="803"/>
      <c r="N199" s="803"/>
      <c r="O199" s="803"/>
      <c r="P199" s="803"/>
      <c r="Q199" s="803"/>
      <c r="R199" s="803"/>
      <c r="S199" s="803"/>
      <c r="T199" s="803"/>
      <c r="U199" s="803"/>
      <c r="V199" s="803"/>
      <c r="W199" s="803"/>
      <c r="X199" s="803"/>
      <c r="Y199" s="803"/>
      <c r="Z199" s="803"/>
      <c r="AA199" s="803"/>
      <c r="AB199" s="803"/>
    </row>
    <row r="200" ht="11.25" customHeight="1">
      <c r="A200" s="135" t="s">
        <v>3607</v>
      </c>
      <c r="B200" s="97" t="s">
        <v>52</v>
      </c>
      <c r="C200" s="135" t="s">
        <v>7855</v>
      </c>
      <c r="D200" s="98" t="s">
        <v>7635</v>
      </c>
      <c r="E200" s="231" t="s">
        <v>7856</v>
      </c>
      <c r="F200" s="166">
        <v>6.0</v>
      </c>
      <c r="G200" s="103" t="s">
        <v>973</v>
      </c>
      <c r="H200" s="104"/>
      <c r="I200" s="105"/>
      <c r="J200" s="803"/>
      <c r="K200" s="803"/>
      <c r="L200" s="803"/>
      <c r="M200" s="803"/>
      <c r="N200" s="803"/>
      <c r="O200" s="803"/>
      <c r="P200" s="803"/>
      <c r="Q200" s="803"/>
      <c r="R200" s="803"/>
      <c r="S200" s="803"/>
      <c r="T200" s="803"/>
      <c r="U200" s="803"/>
      <c r="V200" s="803"/>
      <c r="W200" s="803"/>
      <c r="X200" s="803"/>
      <c r="Y200" s="803"/>
      <c r="Z200" s="803"/>
      <c r="AA200" s="803"/>
      <c r="AB200" s="803"/>
    </row>
    <row r="201" ht="11.25" customHeight="1">
      <c r="A201" s="135" t="s">
        <v>3607</v>
      </c>
      <c r="B201" s="97" t="s">
        <v>52</v>
      </c>
      <c r="C201" s="135" t="s">
        <v>7857</v>
      </c>
      <c r="D201" s="98" t="s">
        <v>7635</v>
      </c>
      <c r="E201" s="231" t="s">
        <v>7856</v>
      </c>
      <c r="F201" s="166">
        <v>6.0</v>
      </c>
      <c r="G201" s="103" t="s">
        <v>973</v>
      </c>
      <c r="H201" s="104"/>
      <c r="I201" s="105"/>
      <c r="J201" s="803"/>
      <c r="K201" s="803"/>
      <c r="L201" s="803"/>
      <c r="M201" s="803"/>
      <c r="N201" s="803"/>
      <c r="O201" s="803"/>
      <c r="P201" s="803"/>
      <c r="Q201" s="803"/>
      <c r="R201" s="803"/>
      <c r="S201" s="803"/>
      <c r="T201" s="803"/>
      <c r="U201" s="803"/>
      <c r="V201" s="803"/>
      <c r="W201" s="803"/>
      <c r="X201" s="803"/>
      <c r="Y201" s="803"/>
      <c r="Z201" s="803"/>
      <c r="AA201" s="803"/>
      <c r="AB201" s="803"/>
    </row>
    <row r="202" ht="11.25" customHeight="1">
      <c r="A202" s="135" t="s">
        <v>3607</v>
      </c>
      <c r="B202" s="97" t="s">
        <v>52</v>
      </c>
      <c r="C202" s="135" t="s">
        <v>7858</v>
      </c>
      <c r="D202" s="98" t="s">
        <v>7635</v>
      </c>
      <c r="E202" s="231" t="s">
        <v>7856</v>
      </c>
      <c r="F202" s="166">
        <v>6.0</v>
      </c>
      <c r="G202" s="103" t="s">
        <v>973</v>
      </c>
      <c r="H202" s="104"/>
      <c r="I202" s="105"/>
      <c r="J202" s="803"/>
      <c r="K202" s="803"/>
      <c r="L202" s="803"/>
      <c r="M202" s="803"/>
      <c r="N202" s="803"/>
      <c r="O202" s="803"/>
      <c r="P202" s="803"/>
      <c r="Q202" s="803"/>
      <c r="R202" s="803"/>
      <c r="S202" s="803"/>
      <c r="T202" s="803"/>
      <c r="U202" s="803"/>
      <c r="V202" s="803"/>
      <c r="W202" s="803"/>
      <c r="X202" s="803"/>
      <c r="Y202" s="803"/>
      <c r="Z202" s="803"/>
      <c r="AA202" s="803"/>
      <c r="AB202" s="803"/>
    </row>
    <row r="203" ht="11.25" customHeight="1">
      <c r="A203" s="135" t="s">
        <v>3607</v>
      </c>
      <c r="B203" s="97" t="s">
        <v>52</v>
      </c>
      <c r="C203" s="135" t="s">
        <v>7859</v>
      </c>
      <c r="D203" s="98" t="s">
        <v>7635</v>
      </c>
      <c r="E203" s="231" t="s">
        <v>7856</v>
      </c>
      <c r="F203" s="166">
        <v>10.0</v>
      </c>
      <c r="G203" s="103" t="s">
        <v>973</v>
      </c>
      <c r="H203" s="104"/>
      <c r="I203" s="105"/>
      <c r="J203" s="803"/>
      <c r="K203" s="803"/>
      <c r="L203" s="803"/>
      <c r="M203" s="803"/>
      <c r="N203" s="803"/>
      <c r="O203" s="803"/>
      <c r="P203" s="803"/>
      <c r="Q203" s="803"/>
      <c r="R203" s="803"/>
      <c r="S203" s="803"/>
      <c r="T203" s="803"/>
      <c r="U203" s="803"/>
      <c r="V203" s="803"/>
      <c r="W203" s="803"/>
      <c r="X203" s="803"/>
      <c r="Y203" s="803"/>
      <c r="Z203" s="803"/>
      <c r="AA203" s="803"/>
      <c r="AB203" s="803"/>
    </row>
    <row r="204" ht="11.25" customHeight="1">
      <c r="A204" s="135" t="s">
        <v>3607</v>
      </c>
      <c r="B204" s="97" t="s">
        <v>52</v>
      </c>
      <c r="C204" s="135" t="s">
        <v>7860</v>
      </c>
      <c r="D204" s="98" t="s">
        <v>7635</v>
      </c>
      <c r="E204" s="231" t="s">
        <v>7856</v>
      </c>
      <c r="F204" s="166">
        <v>10.0</v>
      </c>
      <c r="G204" s="103" t="s">
        <v>973</v>
      </c>
      <c r="H204" s="104"/>
      <c r="I204" s="105"/>
      <c r="J204" s="803"/>
      <c r="K204" s="803"/>
      <c r="L204" s="803"/>
      <c r="M204" s="803"/>
      <c r="N204" s="803"/>
      <c r="O204" s="803"/>
      <c r="P204" s="803"/>
      <c r="Q204" s="803"/>
      <c r="R204" s="803"/>
      <c r="S204" s="803"/>
      <c r="T204" s="803"/>
      <c r="U204" s="803"/>
      <c r="V204" s="803"/>
      <c r="W204" s="803"/>
      <c r="X204" s="803"/>
      <c r="Y204" s="803"/>
      <c r="Z204" s="803"/>
      <c r="AA204" s="803"/>
      <c r="AB204" s="803"/>
    </row>
    <row r="205" ht="11.25" customHeight="1">
      <c r="A205" s="135" t="s">
        <v>3607</v>
      </c>
      <c r="B205" s="97" t="s">
        <v>52</v>
      </c>
      <c r="C205" s="135" t="s">
        <v>7861</v>
      </c>
      <c r="D205" s="98" t="s">
        <v>7635</v>
      </c>
      <c r="E205" s="231" t="s">
        <v>7856</v>
      </c>
      <c r="F205" s="166">
        <v>6.0</v>
      </c>
      <c r="G205" s="103" t="s">
        <v>973</v>
      </c>
      <c r="H205" s="104"/>
      <c r="I205" s="105"/>
      <c r="J205" s="803"/>
      <c r="K205" s="803"/>
      <c r="L205" s="803"/>
      <c r="M205" s="803"/>
      <c r="N205" s="803"/>
      <c r="O205" s="803"/>
      <c r="P205" s="803"/>
      <c r="Q205" s="803"/>
      <c r="R205" s="803"/>
      <c r="S205" s="803"/>
      <c r="T205" s="803"/>
      <c r="U205" s="803"/>
      <c r="V205" s="803"/>
      <c r="W205" s="803"/>
      <c r="X205" s="803"/>
      <c r="Y205" s="803"/>
      <c r="Z205" s="803"/>
      <c r="AA205" s="803"/>
      <c r="AB205" s="803"/>
    </row>
    <row r="206" ht="11.25" customHeight="1">
      <c r="A206" s="135" t="s">
        <v>3607</v>
      </c>
      <c r="B206" s="97" t="s">
        <v>52</v>
      </c>
      <c r="C206" s="295" t="s">
        <v>7862</v>
      </c>
      <c r="D206" s="327" t="s">
        <v>7635</v>
      </c>
      <c r="E206" s="231" t="s">
        <v>7856</v>
      </c>
      <c r="F206" s="793">
        <v>20.0</v>
      </c>
      <c r="G206" s="103" t="s">
        <v>973</v>
      </c>
      <c r="H206" s="104"/>
      <c r="I206" s="105"/>
      <c r="J206" s="803"/>
      <c r="K206" s="803"/>
      <c r="L206" s="803"/>
      <c r="M206" s="803"/>
      <c r="N206" s="803"/>
      <c r="O206" s="803"/>
      <c r="P206" s="803"/>
      <c r="Q206" s="803"/>
      <c r="R206" s="803"/>
      <c r="S206" s="803"/>
      <c r="T206" s="803"/>
      <c r="U206" s="803"/>
      <c r="V206" s="803"/>
      <c r="W206" s="803"/>
      <c r="X206" s="803"/>
      <c r="Y206" s="803"/>
      <c r="Z206" s="803"/>
      <c r="AA206" s="803"/>
      <c r="AB206" s="803"/>
    </row>
    <row r="207" ht="11.25" customHeight="1">
      <c r="A207" s="135" t="s">
        <v>7863</v>
      </c>
      <c r="B207" s="97" t="s">
        <v>52</v>
      </c>
      <c r="C207" s="135" t="s">
        <v>7864</v>
      </c>
      <c r="D207" s="98" t="s">
        <v>7625</v>
      </c>
      <c r="E207" s="231">
        <v>3.0</v>
      </c>
      <c r="F207" s="166">
        <v>6.0</v>
      </c>
      <c r="G207" s="103" t="s">
        <v>78</v>
      </c>
      <c r="H207" s="104"/>
      <c r="I207" s="105"/>
      <c r="J207" s="803"/>
      <c r="K207" s="803"/>
      <c r="L207" s="803"/>
      <c r="M207" s="803"/>
      <c r="N207" s="803"/>
      <c r="O207" s="803"/>
      <c r="P207" s="803"/>
      <c r="Q207" s="803"/>
      <c r="R207" s="803"/>
      <c r="S207" s="803"/>
      <c r="T207" s="803"/>
      <c r="U207" s="803"/>
      <c r="V207" s="803"/>
      <c r="W207" s="803"/>
      <c r="X207" s="803"/>
      <c r="Y207" s="803"/>
      <c r="Z207" s="803"/>
      <c r="AA207" s="803"/>
      <c r="AB207" s="803"/>
    </row>
    <row r="208" ht="11.25" customHeight="1">
      <c r="A208" s="135" t="s">
        <v>7863</v>
      </c>
      <c r="B208" s="97" t="s">
        <v>52</v>
      </c>
      <c r="C208" s="135" t="s">
        <v>7865</v>
      </c>
      <c r="D208" s="98" t="s">
        <v>7625</v>
      </c>
      <c r="E208" s="231">
        <v>11.0</v>
      </c>
      <c r="F208" s="166">
        <v>22.0</v>
      </c>
      <c r="G208" s="103" t="s">
        <v>78</v>
      </c>
      <c r="H208" s="104"/>
      <c r="I208" s="105"/>
      <c r="J208" s="803"/>
      <c r="K208" s="803"/>
      <c r="L208" s="803"/>
      <c r="M208" s="803"/>
      <c r="N208" s="803"/>
      <c r="O208" s="803"/>
      <c r="P208" s="803"/>
      <c r="Q208" s="803"/>
      <c r="R208" s="803"/>
      <c r="S208" s="803"/>
      <c r="T208" s="803"/>
      <c r="U208" s="803"/>
      <c r="V208" s="803"/>
      <c r="W208" s="803"/>
      <c r="X208" s="803"/>
      <c r="Y208" s="803"/>
      <c r="Z208" s="803"/>
      <c r="AA208" s="803"/>
      <c r="AB208" s="803"/>
    </row>
    <row r="209" ht="11.25" customHeight="1">
      <c r="A209" s="135" t="s">
        <v>7863</v>
      </c>
      <c r="B209" s="97" t="s">
        <v>52</v>
      </c>
      <c r="C209" s="135" t="s">
        <v>7866</v>
      </c>
      <c r="D209" s="98" t="s">
        <v>7799</v>
      </c>
      <c r="E209" s="231">
        <v>5.6</v>
      </c>
      <c r="F209" s="166">
        <v>2.8</v>
      </c>
      <c r="G209" s="103" t="s">
        <v>78</v>
      </c>
      <c r="H209" s="104"/>
      <c r="I209" s="105"/>
      <c r="J209" s="803"/>
      <c r="K209" s="803"/>
      <c r="L209" s="803"/>
      <c r="M209" s="803"/>
      <c r="N209" s="803"/>
      <c r="O209" s="803"/>
      <c r="P209" s="803"/>
      <c r="Q209" s="803"/>
      <c r="R209" s="803"/>
      <c r="S209" s="803"/>
      <c r="T209" s="803"/>
      <c r="U209" s="803"/>
      <c r="V209" s="803"/>
      <c r="W209" s="803"/>
      <c r="X209" s="803"/>
      <c r="Y209" s="803"/>
      <c r="Z209" s="803"/>
      <c r="AA209" s="803"/>
      <c r="AB209" s="803"/>
    </row>
    <row r="210" ht="11.25" customHeight="1">
      <c r="A210" s="135" t="s">
        <v>7863</v>
      </c>
      <c r="B210" s="161" t="s">
        <v>52</v>
      </c>
      <c r="C210" s="135" t="s">
        <v>7867</v>
      </c>
      <c r="D210" s="98" t="s">
        <v>7799</v>
      </c>
      <c r="E210" s="231">
        <v>9.0</v>
      </c>
      <c r="F210" s="166">
        <v>4.6</v>
      </c>
      <c r="G210" s="103" t="s">
        <v>78</v>
      </c>
      <c r="H210" s="104"/>
      <c r="I210" s="105"/>
      <c r="J210" s="803"/>
      <c r="K210" s="803"/>
      <c r="L210" s="803"/>
      <c r="M210" s="803"/>
      <c r="N210" s="803"/>
      <c r="O210" s="803"/>
      <c r="P210" s="803"/>
      <c r="Q210" s="803"/>
      <c r="R210" s="803"/>
      <c r="S210" s="803"/>
      <c r="T210" s="803"/>
      <c r="U210" s="803"/>
      <c r="V210" s="803"/>
      <c r="W210" s="803"/>
      <c r="X210" s="803"/>
      <c r="Y210" s="803"/>
      <c r="Z210" s="803"/>
      <c r="AA210" s="803"/>
      <c r="AB210" s="803"/>
    </row>
    <row r="211" ht="11.25" customHeight="1">
      <c r="A211" s="475" t="s">
        <v>7863</v>
      </c>
      <c r="B211" s="5" t="s">
        <v>52</v>
      </c>
      <c r="C211" s="475" t="s">
        <v>7868</v>
      </c>
      <c r="D211" s="5" t="s">
        <v>7799</v>
      </c>
      <c r="E211" s="231">
        <v>4.6</v>
      </c>
      <c r="F211" s="166">
        <v>2.3</v>
      </c>
      <c r="G211" s="103" t="s">
        <v>78</v>
      </c>
      <c r="H211" s="104"/>
      <c r="I211" s="105"/>
      <c r="J211" s="803"/>
      <c r="K211" s="803"/>
      <c r="L211" s="803"/>
      <c r="M211" s="803"/>
      <c r="N211" s="803"/>
      <c r="O211" s="803"/>
      <c r="P211" s="803"/>
      <c r="Q211" s="803"/>
      <c r="R211" s="803"/>
      <c r="S211" s="803"/>
      <c r="T211" s="803"/>
      <c r="U211" s="803"/>
      <c r="V211" s="803"/>
      <c r="W211" s="803"/>
      <c r="X211" s="803"/>
      <c r="Y211" s="803"/>
      <c r="Z211" s="803"/>
      <c r="AA211" s="803"/>
      <c r="AB211" s="803"/>
    </row>
    <row r="212" ht="11.25" customHeight="1">
      <c r="A212" s="475" t="s">
        <v>7863</v>
      </c>
      <c r="B212" s="5" t="s">
        <v>52</v>
      </c>
      <c r="C212" s="475" t="s">
        <v>7869</v>
      </c>
      <c r="D212" s="98" t="s">
        <v>7625</v>
      </c>
      <c r="E212" s="231">
        <v>3.0</v>
      </c>
      <c r="F212" s="166">
        <v>1.0</v>
      </c>
      <c r="G212" s="103" t="s">
        <v>78</v>
      </c>
      <c r="H212" s="104"/>
      <c r="I212" s="105"/>
      <c r="J212" s="803"/>
      <c r="K212" s="803"/>
      <c r="L212" s="803"/>
      <c r="M212" s="803"/>
      <c r="N212" s="803"/>
      <c r="O212" s="803"/>
      <c r="P212" s="803"/>
      <c r="Q212" s="803"/>
      <c r="R212" s="803"/>
      <c r="S212" s="803"/>
      <c r="T212" s="803"/>
      <c r="U212" s="803"/>
      <c r="V212" s="803"/>
      <c r="W212" s="803"/>
      <c r="X212" s="803"/>
      <c r="Y212" s="803"/>
      <c r="Z212" s="803"/>
      <c r="AA212" s="803"/>
      <c r="AB212" s="803"/>
    </row>
    <row r="213" ht="11.25" customHeight="1">
      <c r="A213" s="475" t="s">
        <v>7863</v>
      </c>
      <c r="B213" s="5" t="s">
        <v>52</v>
      </c>
      <c r="C213" s="475" t="s">
        <v>7870</v>
      </c>
      <c r="D213" s="5" t="s">
        <v>7799</v>
      </c>
      <c r="E213" s="231">
        <v>3.0</v>
      </c>
      <c r="F213" s="166">
        <v>1.0</v>
      </c>
      <c r="G213" s="103" t="s">
        <v>78</v>
      </c>
      <c r="H213" s="104"/>
      <c r="I213" s="105"/>
      <c r="J213" s="803"/>
      <c r="K213" s="803"/>
      <c r="L213" s="803"/>
      <c r="M213" s="803"/>
      <c r="N213" s="803"/>
      <c r="O213" s="803"/>
      <c r="P213" s="803"/>
      <c r="Q213" s="803"/>
      <c r="R213" s="803"/>
      <c r="S213" s="803"/>
      <c r="T213" s="803"/>
      <c r="U213" s="803"/>
      <c r="V213" s="803"/>
      <c r="W213" s="803"/>
      <c r="X213" s="803"/>
      <c r="Y213" s="803"/>
      <c r="Z213" s="803"/>
      <c r="AA213" s="803"/>
      <c r="AB213" s="803"/>
    </row>
    <row r="214" ht="11.25" customHeight="1">
      <c r="A214" s="475" t="s">
        <v>7863</v>
      </c>
      <c r="B214" s="5" t="s">
        <v>52</v>
      </c>
      <c r="C214" s="475" t="s">
        <v>7871</v>
      </c>
      <c r="D214" s="5" t="s">
        <v>7625</v>
      </c>
      <c r="E214" s="231">
        <v>3.0</v>
      </c>
      <c r="F214" s="166">
        <v>3.0</v>
      </c>
      <c r="G214" s="103" t="s">
        <v>78</v>
      </c>
      <c r="H214" s="104"/>
      <c r="I214" s="105"/>
      <c r="J214" s="803"/>
      <c r="K214" s="803"/>
      <c r="L214" s="803"/>
      <c r="M214" s="803"/>
      <c r="N214" s="803"/>
      <c r="O214" s="803"/>
      <c r="P214" s="803"/>
      <c r="Q214" s="803"/>
      <c r="R214" s="803"/>
      <c r="S214" s="803"/>
      <c r="T214" s="803"/>
      <c r="U214" s="803"/>
      <c r="V214" s="803"/>
      <c r="W214" s="803"/>
      <c r="X214" s="803"/>
      <c r="Y214" s="803"/>
      <c r="Z214" s="803"/>
      <c r="AA214" s="803"/>
      <c r="AB214" s="803"/>
    </row>
    <row r="215" ht="11.25" customHeight="1">
      <c r="A215" s="475" t="s">
        <v>7863</v>
      </c>
      <c r="B215" s="5" t="s">
        <v>52</v>
      </c>
      <c r="C215" s="475" t="s">
        <v>7872</v>
      </c>
      <c r="D215" s="5" t="s">
        <v>7799</v>
      </c>
      <c r="E215" s="231">
        <v>3.0</v>
      </c>
      <c r="F215" s="166">
        <v>1.0</v>
      </c>
      <c r="G215" s="103" t="s">
        <v>78</v>
      </c>
      <c r="H215" s="104"/>
      <c r="I215" s="105"/>
      <c r="J215" s="803"/>
      <c r="K215" s="803"/>
      <c r="L215" s="803"/>
      <c r="M215" s="803"/>
      <c r="N215" s="803"/>
      <c r="O215" s="803"/>
      <c r="P215" s="803"/>
      <c r="Q215" s="803"/>
      <c r="R215" s="803"/>
      <c r="S215" s="803"/>
      <c r="T215" s="803"/>
      <c r="U215" s="803"/>
      <c r="V215" s="803"/>
      <c r="W215" s="803"/>
      <c r="X215" s="803"/>
      <c r="Y215" s="803"/>
      <c r="Z215" s="803"/>
      <c r="AA215" s="803"/>
      <c r="AB215" s="803"/>
    </row>
    <row r="216" ht="11.25" customHeight="1">
      <c r="A216" s="475" t="s">
        <v>7863</v>
      </c>
      <c r="B216" s="5" t="s">
        <v>52</v>
      </c>
      <c r="C216" s="475" t="s">
        <v>7873</v>
      </c>
      <c r="D216" s="5" t="s">
        <v>7625</v>
      </c>
      <c r="E216" s="231">
        <v>3.0</v>
      </c>
      <c r="F216" s="166">
        <v>3.0</v>
      </c>
      <c r="G216" s="103" t="s">
        <v>78</v>
      </c>
      <c r="H216" s="104"/>
      <c r="I216" s="105"/>
      <c r="J216" s="803"/>
      <c r="K216" s="803"/>
      <c r="L216" s="803"/>
      <c r="M216" s="803"/>
      <c r="N216" s="803"/>
      <c r="O216" s="803"/>
      <c r="P216" s="803"/>
      <c r="Q216" s="803"/>
      <c r="R216" s="803"/>
      <c r="S216" s="803"/>
      <c r="T216" s="803"/>
      <c r="U216" s="803"/>
      <c r="V216" s="803"/>
      <c r="W216" s="803"/>
      <c r="X216" s="803"/>
      <c r="Y216" s="803"/>
      <c r="Z216" s="803"/>
      <c r="AA216" s="803"/>
      <c r="AB216" s="803"/>
    </row>
    <row r="217" ht="11.25" customHeight="1">
      <c r="A217" s="475" t="s">
        <v>7863</v>
      </c>
      <c r="B217" s="5" t="s">
        <v>52</v>
      </c>
      <c r="C217" s="475" t="s">
        <v>7874</v>
      </c>
      <c r="D217" s="5" t="s">
        <v>7799</v>
      </c>
      <c r="E217" s="231">
        <v>8.0</v>
      </c>
      <c r="F217" s="166">
        <v>4.0</v>
      </c>
      <c r="G217" s="103" t="s">
        <v>78</v>
      </c>
      <c r="H217" s="104"/>
      <c r="I217" s="105"/>
      <c r="J217" s="803"/>
      <c r="K217" s="803"/>
      <c r="L217" s="803"/>
      <c r="M217" s="803"/>
      <c r="N217" s="803"/>
      <c r="O217" s="803"/>
      <c r="P217" s="803"/>
      <c r="Q217" s="803"/>
      <c r="R217" s="803"/>
      <c r="S217" s="803"/>
      <c r="T217" s="803"/>
      <c r="U217" s="803"/>
      <c r="V217" s="803"/>
      <c r="W217" s="803"/>
      <c r="X217" s="803"/>
      <c r="Y217" s="803"/>
      <c r="Z217" s="803"/>
      <c r="AA217" s="803"/>
      <c r="AB217" s="803"/>
    </row>
    <row r="218" ht="11.25" customHeight="1">
      <c r="A218" s="475" t="s">
        <v>7863</v>
      </c>
      <c r="B218" s="5" t="s">
        <v>52</v>
      </c>
      <c r="C218" s="475" t="s">
        <v>7875</v>
      </c>
      <c r="D218" s="5" t="s">
        <v>7799</v>
      </c>
      <c r="E218" s="231">
        <v>8.0</v>
      </c>
      <c r="F218" s="166">
        <v>4.0</v>
      </c>
      <c r="G218" s="103" t="s">
        <v>78</v>
      </c>
      <c r="H218" s="104"/>
      <c r="I218" s="105"/>
      <c r="J218" s="803"/>
      <c r="K218" s="803"/>
      <c r="L218" s="803"/>
      <c r="M218" s="803"/>
      <c r="N218" s="803"/>
      <c r="O218" s="803"/>
      <c r="P218" s="803"/>
      <c r="Q218" s="803"/>
      <c r="R218" s="803"/>
      <c r="S218" s="803"/>
      <c r="T218" s="803"/>
      <c r="U218" s="803"/>
      <c r="V218" s="803"/>
      <c r="W218" s="803"/>
      <c r="X218" s="803"/>
      <c r="Y218" s="803"/>
      <c r="Z218" s="803"/>
      <c r="AA218" s="803"/>
      <c r="AB218" s="803"/>
    </row>
    <row r="219" ht="11.25" customHeight="1">
      <c r="A219" s="475" t="s">
        <v>7863</v>
      </c>
      <c r="B219" s="5" t="s">
        <v>52</v>
      </c>
      <c r="C219" s="475" t="s">
        <v>7876</v>
      </c>
      <c r="D219" s="5" t="s">
        <v>7799</v>
      </c>
      <c r="E219" s="231">
        <v>7.0</v>
      </c>
      <c r="F219" s="166">
        <v>3.5</v>
      </c>
      <c r="G219" s="103" t="s">
        <v>78</v>
      </c>
      <c r="H219" s="104"/>
      <c r="I219" s="105"/>
      <c r="J219" s="803"/>
      <c r="K219" s="803"/>
      <c r="L219" s="803"/>
      <c r="M219" s="803"/>
      <c r="N219" s="803"/>
      <c r="O219" s="803"/>
      <c r="P219" s="803"/>
      <c r="Q219" s="803"/>
      <c r="R219" s="803"/>
      <c r="S219" s="803"/>
      <c r="T219" s="803"/>
      <c r="U219" s="803"/>
      <c r="V219" s="803"/>
      <c r="W219" s="803"/>
      <c r="X219" s="803"/>
      <c r="Y219" s="803"/>
      <c r="Z219" s="803"/>
      <c r="AA219" s="803"/>
      <c r="AB219" s="803"/>
    </row>
    <row r="220" ht="11.25" customHeight="1">
      <c r="A220" s="475" t="s">
        <v>7863</v>
      </c>
      <c r="B220" s="5" t="s">
        <v>52</v>
      </c>
      <c r="C220" s="475" t="s">
        <v>7877</v>
      </c>
      <c r="D220" s="5" t="s">
        <v>7625</v>
      </c>
      <c r="E220" s="231">
        <v>9.0</v>
      </c>
      <c r="F220" s="166">
        <v>9.0</v>
      </c>
      <c r="G220" s="103" t="s">
        <v>78</v>
      </c>
      <c r="H220" s="104"/>
      <c r="I220" s="105"/>
      <c r="J220" s="803"/>
      <c r="K220" s="803"/>
      <c r="L220" s="803"/>
      <c r="M220" s="803"/>
      <c r="N220" s="803"/>
      <c r="O220" s="803"/>
      <c r="P220" s="803"/>
      <c r="Q220" s="803"/>
      <c r="R220" s="803"/>
      <c r="S220" s="803"/>
      <c r="T220" s="803"/>
      <c r="U220" s="803"/>
      <c r="V220" s="803"/>
      <c r="W220" s="803"/>
      <c r="X220" s="803"/>
      <c r="Y220" s="803"/>
      <c r="Z220" s="803"/>
      <c r="AA220" s="803"/>
      <c r="AB220" s="803"/>
    </row>
    <row r="221" ht="11.25" customHeight="1">
      <c r="A221" s="135" t="s">
        <v>764</v>
      </c>
      <c r="B221" s="97" t="s">
        <v>52</v>
      </c>
      <c r="C221" s="135" t="s">
        <v>7878</v>
      </c>
      <c r="D221" s="98" t="s">
        <v>7643</v>
      </c>
      <c r="E221" s="231">
        <v>6.99</v>
      </c>
      <c r="F221" s="166">
        <v>6.99</v>
      </c>
      <c r="G221" s="103" t="s">
        <v>79</v>
      </c>
      <c r="H221" s="104"/>
      <c r="I221" s="105"/>
      <c r="J221" s="803"/>
      <c r="K221" s="803"/>
      <c r="L221" s="803"/>
      <c r="M221" s="803"/>
      <c r="N221" s="803"/>
      <c r="O221" s="803"/>
      <c r="P221" s="803"/>
      <c r="Q221" s="803"/>
      <c r="R221" s="803"/>
      <c r="S221" s="803"/>
      <c r="T221" s="803"/>
      <c r="U221" s="803"/>
      <c r="V221" s="803"/>
      <c r="W221" s="803"/>
      <c r="X221" s="803"/>
      <c r="Y221" s="803"/>
      <c r="Z221" s="803"/>
      <c r="AA221" s="803"/>
      <c r="AB221" s="803"/>
    </row>
    <row r="222" ht="11.25" customHeight="1">
      <c r="A222" s="135" t="s">
        <v>764</v>
      </c>
      <c r="B222" s="97" t="s">
        <v>52</v>
      </c>
      <c r="C222" s="135" t="s">
        <v>7879</v>
      </c>
      <c r="D222" s="98" t="s">
        <v>7643</v>
      </c>
      <c r="E222" s="231">
        <v>15.0</v>
      </c>
      <c r="F222" s="166">
        <v>15.0</v>
      </c>
      <c r="G222" s="103" t="s">
        <v>79</v>
      </c>
      <c r="H222" s="104"/>
      <c r="I222" s="105"/>
      <c r="J222" s="803"/>
      <c r="K222" s="803"/>
      <c r="L222" s="803"/>
      <c r="M222" s="803"/>
      <c r="N222" s="803"/>
      <c r="O222" s="803"/>
      <c r="P222" s="803"/>
      <c r="Q222" s="803"/>
      <c r="R222" s="803"/>
      <c r="S222" s="803"/>
      <c r="T222" s="803"/>
      <c r="U222" s="803"/>
      <c r="V222" s="803"/>
      <c r="W222" s="803"/>
      <c r="X222" s="803"/>
      <c r="Y222" s="803"/>
      <c r="Z222" s="803"/>
      <c r="AA222" s="803"/>
      <c r="AB222" s="803"/>
    </row>
    <row r="223" ht="11.25" customHeight="1">
      <c r="A223" s="135" t="s">
        <v>764</v>
      </c>
      <c r="B223" s="97" t="s">
        <v>52</v>
      </c>
      <c r="C223" s="135" t="s">
        <v>7880</v>
      </c>
      <c r="D223" s="98" t="s">
        <v>7643</v>
      </c>
      <c r="E223" s="231">
        <v>15.0</v>
      </c>
      <c r="F223" s="166">
        <v>15.0</v>
      </c>
      <c r="G223" s="103" t="s">
        <v>79</v>
      </c>
      <c r="H223" s="104"/>
      <c r="I223" s="105"/>
      <c r="J223" s="803"/>
      <c r="K223" s="803"/>
      <c r="L223" s="803"/>
      <c r="M223" s="803"/>
      <c r="N223" s="803"/>
      <c r="O223" s="803"/>
      <c r="P223" s="803"/>
      <c r="Q223" s="803"/>
      <c r="R223" s="803"/>
      <c r="S223" s="803"/>
      <c r="T223" s="803"/>
      <c r="U223" s="803"/>
      <c r="V223" s="803"/>
      <c r="W223" s="803"/>
      <c r="X223" s="803"/>
      <c r="Y223" s="803"/>
      <c r="Z223" s="803"/>
      <c r="AA223" s="803"/>
      <c r="AB223" s="803"/>
    </row>
    <row r="224" ht="11.25" customHeight="1">
      <c r="A224" s="135" t="s">
        <v>77</v>
      </c>
      <c r="B224" s="97" t="s">
        <v>52</v>
      </c>
      <c r="C224" s="135" t="s">
        <v>7881</v>
      </c>
      <c r="D224" s="98" t="s">
        <v>7643</v>
      </c>
      <c r="E224" s="231">
        <v>2.0</v>
      </c>
      <c r="F224" s="166">
        <v>2.0</v>
      </c>
      <c r="G224" s="103" t="s">
        <v>77</v>
      </c>
      <c r="H224" s="104"/>
      <c r="I224" s="105"/>
      <c r="J224" s="803"/>
      <c r="K224" s="803"/>
      <c r="L224" s="803"/>
      <c r="M224" s="803"/>
      <c r="N224" s="803"/>
      <c r="O224" s="803"/>
      <c r="P224" s="803"/>
      <c r="Q224" s="803"/>
      <c r="R224" s="803"/>
      <c r="S224" s="803"/>
      <c r="T224" s="803"/>
      <c r="U224" s="803"/>
      <c r="V224" s="803"/>
      <c r="W224" s="803"/>
      <c r="X224" s="803"/>
      <c r="Y224" s="803"/>
      <c r="Z224" s="803"/>
      <c r="AA224" s="803"/>
      <c r="AB224" s="803"/>
    </row>
    <row r="225" ht="11.25" customHeight="1">
      <c r="A225" s="135" t="s">
        <v>77</v>
      </c>
      <c r="B225" s="97" t="s">
        <v>52</v>
      </c>
      <c r="C225" s="135" t="s">
        <v>7882</v>
      </c>
      <c r="D225" s="98" t="s">
        <v>7643</v>
      </c>
      <c r="E225" s="231">
        <v>3.0</v>
      </c>
      <c r="F225" s="166">
        <v>3.0</v>
      </c>
      <c r="G225" s="103" t="s">
        <v>77</v>
      </c>
      <c r="H225" s="104"/>
      <c r="I225" s="105"/>
      <c r="J225" s="803"/>
      <c r="K225" s="803"/>
      <c r="L225" s="803"/>
      <c r="M225" s="803"/>
      <c r="N225" s="803"/>
      <c r="O225" s="803"/>
      <c r="P225" s="803"/>
      <c r="Q225" s="803"/>
      <c r="R225" s="803"/>
      <c r="S225" s="803"/>
      <c r="T225" s="803"/>
      <c r="U225" s="803"/>
      <c r="V225" s="803"/>
      <c r="W225" s="803"/>
      <c r="X225" s="803"/>
      <c r="Y225" s="803"/>
      <c r="Z225" s="803"/>
      <c r="AA225" s="803"/>
      <c r="AB225" s="803"/>
    </row>
    <row r="226" ht="11.25" customHeight="1">
      <c r="A226" s="135" t="s">
        <v>77</v>
      </c>
      <c r="B226" s="97" t="s">
        <v>52</v>
      </c>
      <c r="C226" s="135" t="s">
        <v>7883</v>
      </c>
      <c r="D226" s="98" t="s">
        <v>7643</v>
      </c>
      <c r="E226" s="231">
        <v>4.0</v>
      </c>
      <c r="F226" s="166">
        <v>4.0</v>
      </c>
      <c r="G226" s="103" t="s">
        <v>77</v>
      </c>
      <c r="H226" s="104"/>
      <c r="I226" s="105"/>
      <c r="J226" s="803"/>
      <c r="K226" s="803"/>
      <c r="L226" s="803"/>
      <c r="M226" s="803"/>
      <c r="N226" s="803"/>
      <c r="O226" s="803"/>
      <c r="P226" s="803"/>
      <c r="Q226" s="803"/>
      <c r="R226" s="803"/>
      <c r="S226" s="803"/>
      <c r="T226" s="803"/>
      <c r="U226" s="803"/>
      <c r="V226" s="803"/>
      <c r="W226" s="803"/>
      <c r="X226" s="803"/>
      <c r="Y226" s="803"/>
      <c r="Z226" s="803"/>
      <c r="AA226" s="803"/>
      <c r="AB226" s="803"/>
    </row>
    <row r="227" ht="11.25" customHeight="1">
      <c r="A227" s="135" t="s">
        <v>77</v>
      </c>
      <c r="B227" s="97" t="s">
        <v>52</v>
      </c>
      <c r="C227" s="135" t="s">
        <v>7884</v>
      </c>
      <c r="D227" s="98" t="s">
        <v>7643</v>
      </c>
      <c r="E227" s="231">
        <v>9.0</v>
      </c>
      <c r="F227" s="166">
        <v>9.0</v>
      </c>
      <c r="G227" s="103" t="s">
        <v>77</v>
      </c>
      <c r="H227" s="104"/>
      <c r="I227" s="105"/>
      <c r="J227" s="803"/>
      <c r="K227" s="803"/>
      <c r="L227" s="803"/>
      <c r="M227" s="803"/>
      <c r="N227" s="803"/>
      <c r="O227" s="803"/>
      <c r="P227" s="803"/>
      <c r="Q227" s="803"/>
      <c r="R227" s="803"/>
      <c r="S227" s="803"/>
      <c r="T227" s="803"/>
      <c r="U227" s="803"/>
      <c r="V227" s="803"/>
      <c r="W227" s="803"/>
      <c r="X227" s="803"/>
      <c r="Y227" s="803"/>
      <c r="Z227" s="803"/>
      <c r="AA227" s="803"/>
      <c r="AB227" s="803"/>
    </row>
    <row r="228" ht="11.25" customHeight="1">
      <c r="A228" s="135" t="s">
        <v>77</v>
      </c>
      <c r="B228" s="97" t="s">
        <v>52</v>
      </c>
      <c r="C228" s="135" t="s">
        <v>7885</v>
      </c>
      <c r="D228" s="98" t="s">
        <v>7643</v>
      </c>
      <c r="E228" s="231">
        <v>3.0</v>
      </c>
      <c r="F228" s="166">
        <v>3.0</v>
      </c>
      <c r="G228" s="103" t="s">
        <v>77</v>
      </c>
      <c r="H228" s="104"/>
      <c r="I228" s="105"/>
      <c r="J228" s="803"/>
      <c r="K228" s="803"/>
      <c r="L228" s="803"/>
      <c r="M228" s="803"/>
      <c r="N228" s="803"/>
      <c r="O228" s="803"/>
      <c r="P228" s="803"/>
      <c r="Q228" s="803"/>
      <c r="R228" s="803"/>
      <c r="S228" s="803"/>
      <c r="T228" s="803"/>
      <c r="U228" s="803"/>
      <c r="V228" s="803"/>
      <c r="W228" s="803"/>
      <c r="X228" s="803"/>
      <c r="Y228" s="803"/>
      <c r="Z228" s="803"/>
      <c r="AA228" s="803"/>
      <c r="AB228" s="803"/>
    </row>
    <row r="229" ht="11.25" customHeight="1">
      <c r="A229" s="135" t="s">
        <v>77</v>
      </c>
      <c r="B229" s="97" t="s">
        <v>52</v>
      </c>
      <c r="C229" s="135" t="s">
        <v>7886</v>
      </c>
      <c r="D229" s="98" t="s">
        <v>7643</v>
      </c>
      <c r="E229" s="231">
        <v>3.0</v>
      </c>
      <c r="F229" s="166">
        <v>3.0</v>
      </c>
      <c r="G229" s="103" t="s">
        <v>77</v>
      </c>
      <c r="H229" s="104"/>
      <c r="I229" s="105"/>
      <c r="J229" s="803"/>
      <c r="K229" s="803"/>
      <c r="L229" s="803"/>
      <c r="M229" s="803"/>
      <c r="N229" s="803"/>
      <c r="O229" s="803"/>
      <c r="P229" s="803"/>
      <c r="Q229" s="803"/>
      <c r="R229" s="803"/>
      <c r="S229" s="803"/>
      <c r="T229" s="803"/>
      <c r="U229" s="803"/>
      <c r="V229" s="803"/>
      <c r="W229" s="803"/>
      <c r="X229" s="803"/>
      <c r="Y229" s="803"/>
      <c r="Z229" s="803"/>
      <c r="AA229" s="803"/>
      <c r="AB229" s="803"/>
    </row>
    <row r="230" ht="11.25" customHeight="1">
      <c r="A230" s="135" t="s">
        <v>77</v>
      </c>
      <c r="B230" s="97" t="s">
        <v>52</v>
      </c>
      <c r="C230" s="135" t="s">
        <v>7887</v>
      </c>
      <c r="D230" s="98" t="s">
        <v>7643</v>
      </c>
      <c r="E230" s="231">
        <v>3.0</v>
      </c>
      <c r="F230" s="166">
        <v>3.0</v>
      </c>
      <c r="G230" s="103" t="s">
        <v>77</v>
      </c>
      <c r="H230" s="104"/>
      <c r="I230" s="105"/>
      <c r="J230" s="803"/>
      <c r="K230" s="803"/>
      <c r="L230" s="803"/>
      <c r="M230" s="803"/>
      <c r="N230" s="803"/>
      <c r="O230" s="803"/>
      <c r="P230" s="803"/>
      <c r="Q230" s="803"/>
      <c r="R230" s="803"/>
      <c r="S230" s="803"/>
      <c r="T230" s="803"/>
      <c r="U230" s="803"/>
      <c r="V230" s="803"/>
      <c r="W230" s="803"/>
      <c r="X230" s="803"/>
      <c r="Y230" s="803"/>
      <c r="Z230" s="803"/>
      <c r="AA230" s="803"/>
      <c r="AB230" s="803"/>
    </row>
    <row r="231" ht="11.25" customHeight="1">
      <c r="A231" s="135" t="s">
        <v>83</v>
      </c>
      <c r="B231" s="97" t="s">
        <v>81</v>
      </c>
      <c r="C231" s="135" t="s">
        <v>7888</v>
      </c>
      <c r="D231" s="98" t="s">
        <v>7625</v>
      </c>
      <c r="E231" s="231" t="s">
        <v>7889</v>
      </c>
      <c r="F231" s="166">
        <v>20.33</v>
      </c>
      <c r="G231" s="103" t="s">
        <v>83</v>
      </c>
      <c r="H231" s="104"/>
      <c r="I231" s="105"/>
      <c r="J231" s="803"/>
      <c r="K231" s="803"/>
      <c r="L231" s="803"/>
      <c r="M231" s="803"/>
      <c r="N231" s="803"/>
      <c r="O231" s="803"/>
      <c r="P231" s="803"/>
      <c r="Q231" s="803"/>
      <c r="R231" s="803"/>
      <c r="S231" s="803"/>
      <c r="T231" s="803"/>
      <c r="U231" s="803"/>
      <c r="V231" s="803"/>
      <c r="W231" s="803"/>
      <c r="X231" s="803"/>
      <c r="Y231" s="803"/>
      <c r="Z231" s="803"/>
      <c r="AA231" s="803"/>
      <c r="AB231" s="803"/>
    </row>
    <row r="232" ht="11.25" customHeight="1">
      <c r="A232" s="135" t="s">
        <v>83</v>
      </c>
      <c r="B232" s="97" t="s">
        <v>81</v>
      </c>
      <c r="C232" s="135" t="s">
        <v>7890</v>
      </c>
      <c r="D232" s="98" t="s">
        <v>7625</v>
      </c>
      <c r="E232" s="231" t="s">
        <v>7891</v>
      </c>
      <c r="F232" s="166">
        <v>13.99</v>
      </c>
      <c r="G232" s="103" t="s">
        <v>83</v>
      </c>
      <c r="H232" s="104"/>
      <c r="I232" s="105"/>
      <c r="J232" s="803"/>
      <c r="K232" s="803"/>
      <c r="L232" s="803"/>
      <c r="M232" s="803"/>
      <c r="N232" s="803"/>
      <c r="O232" s="803"/>
      <c r="P232" s="803"/>
      <c r="Q232" s="803"/>
      <c r="R232" s="803"/>
      <c r="S232" s="803"/>
      <c r="T232" s="803"/>
      <c r="U232" s="803"/>
      <c r="V232" s="803"/>
      <c r="W232" s="803"/>
      <c r="X232" s="803"/>
      <c r="Y232" s="803"/>
      <c r="Z232" s="803"/>
      <c r="AA232" s="803"/>
      <c r="AB232" s="803"/>
    </row>
    <row r="233" ht="11.25" customHeight="1">
      <c r="A233" s="135" t="s">
        <v>83</v>
      </c>
      <c r="B233" s="97" t="s">
        <v>81</v>
      </c>
      <c r="C233" s="135" t="s">
        <v>7892</v>
      </c>
      <c r="D233" s="98" t="s">
        <v>7625</v>
      </c>
      <c r="E233" s="231" t="s">
        <v>7889</v>
      </c>
      <c r="F233" s="166">
        <v>20.33</v>
      </c>
      <c r="G233" s="103" t="s">
        <v>83</v>
      </c>
      <c r="H233" s="104"/>
      <c r="I233" s="105"/>
      <c r="J233" s="803"/>
      <c r="K233" s="803"/>
      <c r="L233" s="803"/>
      <c r="M233" s="803"/>
      <c r="N233" s="803"/>
      <c r="O233" s="803"/>
      <c r="P233" s="803"/>
      <c r="Q233" s="803"/>
      <c r="R233" s="803"/>
      <c r="S233" s="803"/>
      <c r="T233" s="803"/>
      <c r="U233" s="803"/>
      <c r="V233" s="803"/>
      <c r="W233" s="803"/>
      <c r="X233" s="803"/>
      <c r="Y233" s="803"/>
      <c r="Z233" s="803"/>
      <c r="AA233" s="803"/>
      <c r="AB233" s="803"/>
    </row>
    <row r="234" ht="11.25" customHeight="1">
      <c r="A234" s="135" t="s">
        <v>83</v>
      </c>
      <c r="B234" s="97" t="s">
        <v>81</v>
      </c>
      <c r="C234" s="135" t="s">
        <v>7893</v>
      </c>
      <c r="D234" s="98" t="s">
        <v>7625</v>
      </c>
      <c r="E234" s="231" t="s">
        <v>7891</v>
      </c>
      <c r="F234" s="166">
        <v>13.99</v>
      </c>
      <c r="G234" s="103" t="s">
        <v>83</v>
      </c>
      <c r="H234" s="104"/>
      <c r="I234" s="105"/>
      <c r="J234" s="803"/>
      <c r="K234" s="803"/>
      <c r="L234" s="803"/>
      <c r="M234" s="803"/>
      <c r="N234" s="803"/>
      <c r="O234" s="803"/>
      <c r="P234" s="803"/>
      <c r="Q234" s="803"/>
      <c r="R234" s="803"/>
      <c r="S234" s="803"/>
      <c r="T234" s="803"/>
      <c r="U234" s="803"/>
      <c r="V234" s="803"/>
      <c r="W234" s="803"/>
      <c r="X234" s="803"/>
      <c r="Y234" s="803"/>
      <c r="Z234" s="803"/>
      <c r="AA234" s="803"/>
      <c r="AB234" s="803"/>
    </row>
    <row r="235" ht="11.25" customHeight="1">
      <c r="A235" s="135" t="s">
        <v>83</v>
      </c>
      <c r="B235" s="97" t="s">
        <v>81</v>
      </c>
      <c r="C235" s="135" t="s">
        <v>7894</v>
      </c>
      <c r="D235" s="98" t="s">
        <v>7625</v>
      </c>
      <c r="E235" s="231" t="s">
        <v>7889</v>
      </c>
      <c r="F235" s="166">
        <v>20.33</v>
      </c>
      <c r="G235" s="103" t="s">
        <v>83</v>
      </c>
      <c r="H235" s="104"/>
      <c r="I235" s="105"/>
      <c r="J235" s="803"/>
      <c r="K235" s="803"/>
      <c r="L235" s="803"/>
      <c r="M235" s="803"/>
      <c r="N235" s="803"/>
      <c r="O235" s="803"/>
      <c r="P235" s="803"/>
      <c r="Q235" s="803"/>
      <c r="R235" s="803"/>
      <c r="S235" s="803"/>
      <c r="T235" s="803"/>
      <c r="U235" s="803"/>
      <c r="V235" s="803"/>
      <c r="W235" s="803"/>
      <c r="X235" s="803"/>
      <c r="Y235" s="803"/>
      <c r="Z235" s="803"/>
      <c r="AA235" s="803"/>
      <c r="AB235" s="803"/>
    </row>
    <row r="236" ht="11.25" customHeight="1">
      <c r="A236" s="271" t="s">
        <v>83</v>
      </c>
      <c r="B236" s="273" t="s">
        <v>81</v>
      </c>
      <c r="C236" s="135" t="s">
        <v>7895</v>
      </c>
      <c r="D236" s="98" t="s">
        <v>7625</v>
      </c>
      <c r="E236" s="231" t="s">
        <v>7891</v>
      </c>
      <c r="F236" s="166">
        <v>13.99</v>
      </c>
      <c r="G236" s="103" t="s">
        <v>83</v>
      </c>
      <c r="H236" s="104"/>
      <c r="I236" s="105"/>
      <c r="J236" s="803"/>
      <c r="K236" s="803"/>
      <c r="L236" s="803"/>
      <c r="M236" s="803"/>
      <c r="N236" s="803"/>
      <c r="O236" s="803"/>
      <c r="P236" s="803"/>
      <c r="Q236" s="803"/>
      <c r="R236" s="803"/>
      <c r="S236" s="803"/>
      <c r="T236" s="803"/>
      <c r="U236" s="803"/>
      <c r="V236" s="803"/>
      <c r="W236" s="803"/>
      <c r="X236" s="803"/>
      <c r="Y236" s="803"/>
      <c r="Z236" s="803"/>
      <c r="AA236" s="803"/>
      <c r="AB236" s="803"/>
    </row>
    <row r="237" ht="11.25" customHeight="1">
      <c r="A237" s="295" t="s">
        <v>83</v>
      </c>
      <c r="B237" s="160" t="s">
        <v>81</v>
      </c>
      <c r="C237" s="295" t="s">
        <v>7896</v>
      </c>
      <c r="D237" s="327" t="s">
        <v>7625</v>
      </c>
      <c r="E237" s="793">
        <v>45.0</v>
      </c>
      <c r="F237" s="793">
        <v>45.0</v>
      </c>
      <c r="G237" s="103" t="s">
        <v>83</v>
      </c>
      <c r="H237" s="104"/>
      <c r="I237" s="105"/>
      <c r="J237" s="803"/>
      <c r="K237" s="803"/>
      <c r="L237" s="803"/>
      <c r="M237" s="803"/>
      <c r="N237" s="803"/>
      <c r="O237" s="803"/>
      <c r="P237" s="803"/>
      <c r="Q237" s="803"/>
      <c r="R237" s="803"/>
      <c r="S237" s="803"/>
      <c r="T237" s="803"/>
      <c r="U237" s="803"/>
      <c r="V237" s="803"/>
      <c r="W237" s="803"/>
      <c r="X237" s="803"/>
      <c r="Y237" s="803"/>
      <c r="Z237" s="803"/>
      <c r="AA237" s="803"/>
      <c r="AB237" s="803"/>
    </row>
    <row r="238" ht="11.25" customHeight="1">
      <c r="A238" s="135" t="s">
        <v>98</v>
      </c>
      <c r="B238" s="97" t="s">
        <v>81</v>
      </c>
      <c r="C238" s="135" t="s">
        <v>7897</v>
      </c>
      <c r="D238" s="98" t="s">
        <v>7643</v>
      </c>
      <c r="E238" s="231">
        <v>31.33</v>
      </c>
      <c r="F238" s="166">
        <v>31.33</v>
      </c>
      <c r="G238" s="103" t="s">
        <v>98</v>
      </c>
      <c r="H238" s="104"/>
      <c r="I238" s="105"/>
      <c r="J238" s="803"/>
      <c r="K238" s="803"/>
      <c r="L238" s="803"/>
      <c r="M238" s="803"/>
      <c r="N238" s="803"/>
      <c r="O238" s="803"/>
      <c r="P238" s="803"/>
      <c r="Q238" s="803"/>
      <c r="R238" s="803"/>
      <c r="S238" s="803"/>
      <c r="T238" s="803"/>
      <c r="U238" s="803"/>
      <c r="V238" s="803"/>
      <c r="W238" s="803"/>
      <c r="X238" s="803"/>
      <c r="Y238" s="803"/>
      <c r="Z238" s="803"/>
      <c r="AA238" s="803"/>
      <c r="AB238" s="803"/>
    </row>
    <row r="239" ht="11.25" customHeight="1">
      <c r="A239" s="135" t="s">
        <v>98</v>
      </c>
      <c r="B239" s="97" t="s">
        <v>81</v>
      </c>
      <c r="C239" s="135" t="s">
        <v>7898</v>
      </c>
      <c r="D239" s="98" t="s">
        <v>7643</v>
      </c>
      <c r="E239" s="231">
        <v>31.33</v>
      </c>
      <c r="F239" s="166">
        <v>31.33</v>
      </c>
      <c r="G239" s="103" t="s">
        <v>98</v>
      </c>
      <c r="H239" s="104"/>
      <c r="I239" s="105"/>
      <c r="J239" s="803"/>
      <c r="K239" s="803"/>
      <c r="L239" s="803"/>
      <c r="M239" s="803"/>
      <c r="N239" s="803"/>
      <c r="O239" s="803"/>
      <c r="P239" s="803"/>
      <c r="Q239" s="803"/>
      <c r="R239" s="803"/>
      <c r="S239" s="803"/>
      <c r="T239" s="803"/>
      <c r="U239" s="803"/>
      <c r="V239" s="803"/>
      <c r="W239" s="803"/>
      <c r="X239" s="803"/>
      <c r="Y239" s="803"/>
      <c r="Z239" s="803"/>
      <c r="AA239" s="803"/>
      <c r="AB239" s="803"/>
    </row>
    <row r="240" ht="11.25" customHeight="1">
      <c r="A240" s="135" t="s">
        <v>98</v>
      </c>
      <c r="B240" s="97" t="s">
        <v>81</v>
      </c>
      <c r="C240" s="135" t="s">
        <v>7899</v>
      </c>
      <c r="D240" s="98" t="s">
        <v>7643</v>
      </c>
      <c r="E240" s="231">
        <v>31.33</v>
      </c>
      <c r="F240" s="166">
        <v>31.33</v>
      </c>
      <c r="G240" s="103" t="s">
        <v>98</v>
      </c>
      <c r="H240" s="104"/>
      <c r="I240" s="105"/>
      <c r="J240" s="803"/>
      <c r="K240" s="803"/>
      <c r="L240" s="803"/>
      <c r="M240" s="803"/>
      <c r="N240" s="803"/>
      <c r="O240" s="803"/>
      <c r="P240" s="803"/>
      <c r="Q240" s="803"/>
      <c r="R240" s="803"/>
      <c r="S240" s="803"/>
      <c r="T240" s="803"/>
      <c r="U240" s="803"/>
      <c r="V240" s="803"/>
      <c r="W240" s="803"/>
      <c r="X240" s="803"/>
      <c r="Y240" s="803"/>
      <c r="Z240" s="803"/>
      <c r="AA240" s="803"/>
      <c r="AB240" s="803"/>
    </row>
    <row r="241" ht="11.25" customHeight="1">
      <c r="A241" s="135" t="s">
        <v>98</v>
      </c>
      <c r="B241" s="97" t="s">
        <v>81</v>
      </c>
      <c r="C241" s="135" t="s">
        <v>7900</v>
      </c>
      <c r="D241" s="98" t="s">
        <v>7643</v>
      </c>
      <c r="E241" s="231">
        <v>31.33</v>
      </c>
      <c r="F241" s="166">
        <v>31.33</v>
      </c>
      <c r="G241" s="103" t="s">
        <v>98</v>
      </c>
      <c r="H241" s="104"/>
      <c r="I241" s="105"/>
      <c r="J241" s="803"/>
      <c r="K241" s="803"/>
      <c r="L241" s="803"/>
      <c r="M241" s="803"/>
      <c r="N241" s="803"/>
      <c r="O241" s="803"/>
      <c r="P241" s="803"/>
      <c r="Q241" s="803"/>
      <c r="R241" s="803"/>
      <c r="S241" s="803"/>
      <c r="T241" s="803"/>
      <c r="U241" s="803"/>
      <c r="V241" s="803"/>
      <c r="W241" s="803"/>
      <c r="X241" s="803"/>
      <c r="Y241" s="803"/>
      <c r="Z241" s="803"/>
      <c r="AA241" s="803"/>
      <c r="AB241" s="803"/>
    </row>
    <row r="242" ht="11.25" customHeight="1">
      <c r="A242" s="135" t="s">
        <v>98</v>
      </c>
      <c r="B242" s="97" t="s">
        <v>81</v>
      </c>
      <c r="C242" s="135" t="s">
        <v>7901</v>
      </c>
      <c r="D242" s="98" t="s">
        <v>7643</v>
      </c>
      <c r="E242" s="231">
        <v>31.33</v>
      </c>
      <c r="F242" s="166">
        <v>31.33</v>
      </c>
      <c r="G242" s="103" t="s">
        <v>98</v>
      </c>
      <c r="H242" s="104"/>
      <c r="I242" s="105"/>
      <c r="J242" s="803"/>
      <c r="K242" s="803"/>
      <c r="L242" s="803"/>
      <c r="M242" s="803"/>
      <c r="N242" s="803"/>
      <c r="O242" s="803"/>
      <c r="P242" s="803"/>
      <c r="Q242" s="803"/>
      <c r="R242" s="803"/>
      <c r="S242" s="803"/>
      <c r="T242" s="803"/>
      <c r="U242" s="803"/>
      <c r="V242" s="803"/>
      <c r="W242" s="803"/>
      <c r="X242" s="803"/>
      <c r="Y242" s="803"/>
      <c r="Z242" s="803"/>
      <c r="AA242" s="803"/>
      <c r="AB242" s="803"/>
    </row>
    <row r="243" ht="11.25" customHeight="1">
      <c r="A243" s="135" t="s">
        <v>98</v>
      </c>
      <c r="B243" s="97" t="s">
        <v>81</v>
      </c>
      <c r="C243" s="135" t="s">
        <v>7902</v>
      </c>
      <c r="D243" s="98" t="s">
        <v>7903</v>
      </c>
      <c r="E243" s="231">
        <v>15.66</v>
      </c>
      <c r="F243" s="166">
        <v>15.66</v>
      </c>
      <c r="G243" s="103" t="s">
        <v>98</v>
      </c>
      <c r="H243" s="104"/>
      <c r="I243" s="105"/>
      <c r="J243" s="803"/>
      <c r="K243" s="803"/>
      <c r="L243" s="803"/>
      <c r="M243" s="803"/>
      <c r="N243" s="803"/>
      <c r="O243" s="803"/>
      <c r="P243" s="803"/>
      <c r="Q243" s="803"/>
      <c r="R243" s="803"/>
      <c r="S243" s="803"/>
      <c r="T243" s="803"/>
      <c r="U243" s="803"/>
      <c r="V243" s="803"/>
      <c r="W243" s="803"/>
      <c r="X243" s="803"/>
      <c r="Y243" s="803"/>
      <c r="Z243" s="803"/>
      <c r="AA243" s="803"/>
      <c r="AB243" s="803"/>
    </row>
    <row r="244" ht="11.25" customHeight="1">
      <c r="A244" s="135" t="s">
        <v>96</v>
      </c>
      <c r="B244" s="97" t="s">
        <v>81</v>
      </c>
      <c r="C244" s="135" t="s">
        <v>7904</v>
      </c>
      <c r="D244" s="98" t="s">
        <v>7905</v>
      </c>
      <c r="E244" s="231">
        <v>31.33</v>
      </c>
      <c r="F244" s="166">
        <v>31.33</v>
      </c>
      <c r="G244" s="103" t="s">
        <v>96</v>
      </c>
      <c r="H244" s="104"/>
      <c r="I244" s="105"/>
      <c r="J244" s="803"/>
      <c r="K244" s="803"/>
      <c r="L244" s="803"/>
      <c r="M244" s="803"/>
      <c r="N244" s="803"/>
      <c r="O244" s="803"/>
      <c r="P244" s="803"/>
      <c r="Q244" s="803"/>
      <c r="R244" s="803"/>
      <c r="S244" s="803"/>
      <c r="T244" s="803"/>
      <c r="U244" s="803"/>
      <c r="V244" s="803"/>
      <c r="W244" s="803"/>
      <c r="X244" s="803"/>
      <c r="Y244" s="803"/>
      <c r="Z244" s="803"/>
      <c r="AA244" s="803"/>
      <c r="AB244" s="803"/>
    </row>
    <row r="245" ht="11.25" customHeight="1">
      <c r="A245" s="135" t="s">
        <v>96</v>
      </c>
      <c r="B245" s="97" t="s">
        <v>81</v>
      </c>
      <c r="C245" s="135" t="s">
        <v>7906</v>
      </c>
      <c r="D245" s="98" t="s">
        <v>7905</v>
      </c>
      <c r="E245" s="231">
        <v>23.66</v>
      </c>
      <c r="F245" s="166">
        <v>23.66</v>
      </c>
      <c r="G245" s="103" t="s">
        <v>96</v>
      </c>
      <c r="H245" s="104"/>
      <c r="I245" s="105"/>
      <c r="J245" s="803"/>
      <c r="K245" s="803"/>
      <c r="L245" s="803"/>
      <c r="M245" s="803"/>
      <c r="N245" s="803"/>
      <c r="O245" s="803"/>
      <c r="P245" s="803"/>
      <c r="Q245" s="803"/>
      <c r="R245" s="803"/>
      <c r="S245" s="803"/>
      <c r="T245" s="803"/>
      <c r="U245" s="803"/>
      <c r="V245" s="803"/>
      <c r="W245" s="803"/>
      <c r="X245" s="803"/>
      <c r="Y245" s="803"/>
      <c r="Z245" s="803"/>
      <c r="AA245" s="803"/>
      <c r="AB245" s="803"/>
    </row>
    <row r="246" ht="11.25" customHeight="1">
      <c r="A246" s="135" t="s">
        <v>96</v>
      </c>
      <c r="B246" s="97" t="s">
        <v>81</v>
      </c>
      <c r="C246" s="135" t="s">
        <v>7907</v>
      </c>
      <c r="D246" s="98" t="s">
        <v>7905</v>
      </c>
      <c r="E246" s="231">
        <v>31.33</v>
      </c>
      <c r="F246" s="166">
        <v>31.33</v>
      </c>
      <c r="G246" s="103" t="s">
        <v>96</v>
      </c>
      <c r="H246" s="104"/>
      <c r="I246" s="105"/>
      <c r="J246" s="803"/>
      <c r="K246" s="803"/>
      <c r="L246" s="803"/>
      <c r="M246" s="803"/>
      <c r="N246" s="803"/>
      <c r="O246" s="803"/>
      <c r="P246" s="803"/>
      <c r="Q246" s="803"/>
      <c r="R246" s="803"/>
      <c r="S246" s="803"/>
      <c r="T246" s="803"/>
      <c r="U246" s="803"/>
      <c r="V246" s="803"/>
      <c r="W246" s="803"/>
      <c r="X246" s="803"/>
      <c r="Y246" s="803"/>
      <c r="Z246" s="803"/>
      <c r="AA246" s="803"/>
      <c r="AB246" s="803"/>
    </row>
    <row r="247" ht="11.25" customHeight="1">
      <c r="A247" s="135" t="s">
        <v>96</v>
      </c>
      <c r="B247" s="97" t="s">
        <v>81</v>
      </c>
      <c r="C247" s="135" t="s">
        <v>7908</v>
      </c>
      <c r="D247" s="98" t="s">
        <v>7905</v>
      </c>
      <c r="E247" s="231">
        <v>7.33</v>
      </c>
      <c r="F247" s="166">
        <v>7.33</v>
      </c>
      <c r="G247" s="103" t="s">
        <v>96</v>
      </c>
      <c r="H247" s="104"/>
      <c r="I247" s="105"/>
      <c r="J247" s="803"/>
      <c r="K247" s="803"/>
      <c r="L247" s="803"/>
      <c r="M247" s="803"/>
      <c r="N247" s="803"/>
      <c r="O247" s="803"/>
      <c r="P247" s="803"/>
      <c r="Q247" s="803"/>
      <c r="R247" s="803"/>
      <c r="S247" s="803"/>
      <c r="T247" s="803"/>
      <c r="U247" s="803"/>
      <c r="V247" s="803"/>
      <c r="W247" s="803"/>
      <c r="X247" s="803"/>
      <c r="Y247" s="803"/>
      <c r="Z247" s="803"/>
      <c r="AA247" s="803"/>
      <c r="AB247" s="803"/>
    </row>
    <row r="248" ht="11.25" customHeight="1">
      <c r="A248" s="135" t="s">
        <v>96</v>
      </c>
      <c r="B248" s="97" t="s">
        <v>81</v>
      </c>
      <c r="C248" s="135" t="s">
        <v>7909</v>
      </c>
      <c r="D248" s="98" t="s">
        <v>7905</v>
      </c>
      <c r="E248" s="231">
        <v>7.33</v>
      </c>
      <c r="F248" s="166">
        <v>7.33</v>
      </c>
      <c r="G248" s="103" t="s">
        <v>96</v>
      </c>
      <c r="H248" s="104"/>
      <c r="I248" s="105"/>
      <c r="J248" s="803"/>
      <c r="K248" s="803"/>
      <c r="L248" s="803"/>
      <c r="M248" s="803"/>
      <c r="N248" s="803"/>
      <c r="O248" s="803"/>
      <c r="P248" s="803"/>
      <c r="Q248" s="803"/>
      <c r="R248" s="803"/>
      <c r="S248" s="803"/>
      <c r="T248" s="803"/>
      <c r="U248" s="803"/>
      <c r="V248" s="803"/>
      <c r="W248" s="803"/>
      <c r="X248" s="803"/>
      <c r="Y248" s="803"/>
      <c r="Z248" s="803"/>
      <c r="AA248" s="803"/>
      <c r="AB248" s="803"/>
    </row>
    <row r="249" ht="11.25" customHeight="1">
      <c r="A249" s="135" t="s">
        <v>96</v>
      </c>
      <c r="B249" s="97" t="s">
        <v>81</v>
      </c>
      <c r="C249" s="295" t="s">
        <v>7910</v>
      </c>
      <c r="D249" s="98" t="s">
        <v>7905</v>
      </c>
      <c r="E249" s="231">
        <v>7.33</v>
      </c>
      <c r="F249" s="166">
        <v>7.33</v>
      </c>
      <c r="G249" s="103" t="s">
        <v>96</v>
      </c>
      <c r="H249" s="104"/>
      <c r="I249" s="105"/>
      <c r="J249" s="803"/>
      <c r="K249" s="803"/>
      <c r="L249" s="803"/>
      <c r="M249" s="803"/>
      <c r="N249" s="803"/>
      <c r="O249" s="803"/>
      <c r="P249" s="803"/>
      <c r="Q249" s="803"/>
      <c r="R249" s="803"/>
      <c r="S249" s="803"/>
      <c r="T249" s="803"/>
      <c r="U249" s="803"/>
      <c r="V249" s="803"/>
      <c r="W249" s="803"/>
      <c r="X249" s="803"/>
      <c r="Y249" s="803"/>
      <c r="Z249" s="803"/>
      <c r="AA249" s="803"/>
      <c r="AB249" s="803"/>
    </row>
    <row r="250" ht="11.25" customHeight="1">
      <c r="A250" s="135" t="s">
        <v>6368</v>
      </c>
      <c r="B250" s="97" t="s">
        <v>81</v>
      </c>
      <c r="C250" s="135" t="s">
        <v>7911</v>
      </c>
      <c r="D250" s="98" t="s">
        <v>7912</v>
      </c>
      <c r="E250" s="231">
        <v>45.0</v>
      </c>
      <c r="F250" s="166">
        <v>45.0</v>
      </c>
      <c r="G250" s="103" t="s">
        <v>88</v>
      </c>
      <c r="H250" s="104"/>
      <c r="I250" s="105"/>
      <c r="J250" s="803"/>
      <c r="K250" s="803"/>
      <c r="L250" s="803"/>
      <c r="M250" s="803"/>
      <c r="N250" s="803"/>
      <c r="O250" s="803"/>
      <c r="P250" s="803"/>
      <c r="Q250" s="803"/>
      <c r="R250" s="803"/>
      <c r="S250" s="803"/>
      <c r="T250" s="803"/>
      <c r="U250" s="803"/>
      <c r="V250" s="803"/>
      <c r="W250" s="803"/>
      <c r="X250" s="803"/>
      <c r="Y250" s="803"/>
      <c r="Z250" s="803"/>
      <c r="AA250" s="803"/>
      <c r="AB250" s="803"/>
    </row>
    <row r="251" ht="11.25" customHeight="1">
      <c r="A251" s="135" t="s">
        <v>6368</v>
      </c>
      <c r="B251" s="97" t="s">
        <v>81</v>
      </c>
      <c r="C251" s="135" t="s">
        <v>7913</v>
      </c>
      <c r="D251" s="98" t="s">
        <v>7912</v>
      </c>
      <c r="E251" s="231">
        <v>50.66</v>
      </c>
      <c r="F251" s="166">
        <v>50.66</v>
      </c>
      <c r="G251" s="103" t="s">
        <v>88</v>
      </c>
      <c r="H251" s="104"/>
      <c r="I251" s="105"/>
      <c r="J251" s="803"/>
      <c r="K251" s="803"/>
      <c r="L251" s="803"/>
      <c r="M251" s="803"/>
      <c r="N251" s="803"/>
      <c r="O251" s="803"/>
      <c r="P251" s="803"/>
      <c r="Q251" s="803"/>
      <c r="R251" s="803"/>
      <c r="S251" s="803"/>
      <c r="T251" s="803"/>
      <c r="U251" s="803"/>
      <c r="V251" s="803"/>
      <c r="W251" s="803"/>
      <c r="X251" s="803"/>
      <c r="Y251" s="803"/>
      <c r="Z251" s="803"/>
      <c r="AA251" s="803"/>
      <c r="AB251" s="803"/>
    </row>
    <row r="252" ht="11.25" customHeight="1">
      <c r="A252" s="135" t="s">
        <v>6368</v>
      </c>
      <c r="B252" s="97" t="s">
        <v>81</v>
      </c>
      <c r="C252" s="135" t="s">
        <v>7914</v>
      </c>
      <c r="D252" s="98" t="s">
        <v>7625</v>
      </c>
      <c r="E252" s="231">
        <v>31.33</v>
      </c>
      <c r="F252" s="166">
        <v>31.33</v>
      </c>
      <c r="G252" s="103" t="s">
        <v>88</v>
      </c>
      <c r="H252" s="104"/>
      <c r="I252" s="105"/>
      <c r="J252" s="803"/>
      <c r="K252" s="803"/>
      <c r="L252" s="803"/>
      <c r="M252" s="803"/>
      <c r="N252" s="803"/>
      <c r="O252" s="803"/>
      <c r="P252" s="803"/>
      <c r="Q252" s="803"/>
      <c r="R252" s="803"/>
      <c r="S252" s="803"/>
      <c r="T252" s="803"/>
      <c r="U252" s="803"/>
      <c r="V252" s="803"/>
      <c r="W252" s="803"/>
      <c r="X252" s="803"/>
      <c r="Y252" s="803"/>
      <c r="Z252" s="803"/>
      <c r="AA252" s="803"/>
      <c r="AB252" s="803"/>
    </row>
    <row r="253" ht="11.25" customHeight="1">
      <c r="A253" s="135" t="s">
        <v>6368</v>
      </c>
      <c r="B253" s="97" t="s">
        <v>81</v>
      </c>
      <c r="C253" s="135" t="s">
        <v>7915</v>
      </c>
      <c r="D253" s="98" t="s">
        <v>7625</v>
      </c>
      <c r="E253" s="231">
        <v>31.33</v>
      </c>
      <c r="F253" s="166">
        <v>31.33</v>
      </c>
      <c r="G253" s="103" t="s">
        <v>88</v>
      </c>
      <c r="H253" s="104"/>
      <c r="I253" s="105"/>
      <c r="J253" s="803"/>
      <c r="K253" s="803"/>
      <c r="L253" s="803"/>
      <c r="M253" s="803"/>
      <c r="N253" s="803"/>
      <c r="O253" s="803"/>
      <c r="P253" s="803"/>
      <c r="Q253" s="803"/>
      <c r="R253" s="803"/>
      <c r="S253" s="803"/>
      <c r="T253" s="803"/>
      <c r="U253" s="803"/>
      <c r="V253" s="803"/>
      <c r="W253" s="803"/>
      <c r="X253" s="803"/>
      <c r="Y253" s="803"/>
      <c r="Z253" s="803"/>
      <c r="AA253" s="803"/>
      <c r="AB253" s="803"/>
    </row>
    <row r="254" ht="11.25" customHeight="1">
      <c r="A254" s="135" t="s">
        <v>6368</v>
      </c>
      <c r="B254" s="97" t="s">
        <v>81</v>
      </c>
      <c r="C254" s="135" t="s">
        <v>7916</v>
      </c>
      <c r="D254" s="98" t="s">
        <v>7625</v>
      </c>
      <c r="E254" s="231">
        <v>31.33</v>
      </c>
      <c r="F254" s="166">
        <v>31.33</v>
      </c>
      <c r="G254" s="103" t="s">
        <v>88</v>
      </c>
      <c r="H254" s="104"/>
      <c r="I254" s="105"/>
      <c r="J254" s="803"/>
      <c r="K254" s="803"/>
      <c r="L254" s="803"/>
      <c r="M254" s="803"/>
      <c r="N254" s="803"/>
      <c r="O254" s="803"/>
      <c r="P254" s="803"/>
      <c r="Q254" s="803"/>
      <c r="R254" s="803"/>
      <c r="S254" s="803"/>
      <c r="T254" s="803"/>
      <c r="U254" s="803"/>
      <c r="V254" s="803"/>
      <c r="W254" s="803"/>
      <c r="X254" s="803"/>
      <c r="Y254" s="803"/>
      <c r="Z254" s="803"/>
      <c r="AA254" s="803"/>
      <c r="AB254" s="803"/>
    </row>
    <row r="255" ht="11.25" customHeight="1">
      <c r="A255" s="135" t="s">
        <v>6368</v>
      </c>
      <c r="B255" s="97" t="s">
        <v>81</v>
      </c>
      <c r="C255" s="135" t="s">
        <v>7917</v>
      </c>
      <c r="D255" s="98" t="s">
        <v>7625</v>
      </c>
      <c r="E255" s="231">
        <v>7.83</v>
      </c>
      <c r="F255" s="166">
        <v>7.83</v>
      </c>
      <c r="G255" s="103" t="s">
        <v>88</v>
      </c>
      <c r="H255" s="104"/>
      <c r="I255" s="105"/>
      <c r="J255" s="803"/>
      <c r="K255" s="803"/>
      <c r="L255" s="803"/>
      <c r="M255" s="803"/>
      <c r="N255" s="803"/>
      <c r="O255" s="803"/>
      <c r="P255" s="803"/>
      <c r="Q255" s="803"/>
      <c r="R255" s="803"/>
      <c r="S255" s="803"/>
      <c r="T255" s="803"/>
      <c r="U255" s="803"/>
      <c r="V255" s="803"/>
      <c r="W255" s="803"/>
      <c r="X255" s="803"/>
      <c r="Y255" s="803"/>
      <c r="Z255" s="803"/>
      <c r="AA255" s="803"/>
      <c r="AB255" s="803"/>
    </row>
    <row r="256" ht="11.25" customHeight="1">
      <c r="A256" s="135" t="s">
        <v>6368</v>
      </c>
      <c r="B256" s="97" t="s">
        <v>81</v>
      </c>
      <c r="C256" s="135" t="s">
        <v>7918</v>
      </c>
      <c r="D256" s="98" t="s">
        <v>7625</v>
      </c>
      <c r="E256" s="231">
        <v>3.13</v>
      </c>
      <c r="F256" s="166">
        <v>3.13</v>
      </c>
      <c r="G256" s="103" t="s">
        <v>88</v>
      </c>
      <c r="H256" s="104"/>
      <c r="I256" s="105"/>
      <c r="J256" s="803"/>
      <c r="K256" s="803"/>
      <c r="L256" s="803"/>
      <c r="M256" s="803"/>
      <c r="N256" s="803"/>
      <c r="O256" s="803"/>
      <c r="P256" s="803"/>
      <c r="Q256" s="803"/>
      <c r="R256" s="803"/>
      <c r="S256" s="803"/>
      <c r="T256" s="803"/>
      <c r="U256" s="803"/>
      <c r="V256" s="803"/>
      <c r="W256" s="803"/>
      <c r="X256" s="803"/>
      <c r="Y256" s="803"/>
      <c r="Z256" s="803"/>
      <c r="AA256" s="803"/>
      <c r="AB256" s="803"/>
    </row>
    <row r="257" ht="11.25" customHeight="1">
      <c r="A257" s="135" t="s">
        <v>6368</v>
      </c>
      <c r="B257" s="97" t="s">
        <v>81</v>
      </c>
      <c r="C257" s="135" t="s">
        <v>7919</v>
      </c>
      <c r="D257" s="98" t="s">
        <v>7625</v>
      </c>
      <c r="E257" s="231">
        <v>23.66</v>
      </c>
      <c r="F257" s="166">
        <v>23.66</v>
      </c>
      <c r="G257" s="103" t="s">
        <v>88</v>
      </c>
      <c r="H257" s="104"/>
      <c r="I257" s="105"/>
      <c r="J257" s="803"/>
      <c r="K257" s="803"/>
      <c r="L257" s="803"/>
      <c r="M257" s="803"/>
      <c r="N257" s="803"/>
      <c r="O257" s="803"/>
      <c r="P257" s="803"/>
      <c r="Q257" s="803"/>
      <c r="R257" s="803"/>
      <c r="S257" s="803"/>
      <c r="T257" s="803"/>
      <c r="U257" s="803"/>
      <c r="V257" s="803"/>
      <c r="W257" s="803"/>
      <c r="X257" s="803"/>
      <c r="Y257" s="803"/>
      <c r="Z257" s="803"/>
      <c r="AA257" s="803"/>
      <c r="AB257" s="803"/>
    </row>
    <row r="258" ht="11.25" customHeight="1">
      <c r="A258" s="135" t="s">
        <v>6368</v>
      </c>
      <c r="B258" s="97" t="s">
        <v>81</v>
      </c>
      <c r="C258" s="135" t="s">
        <v>7920</v>
      </c>
      <c r="D258" s="98" t="s">
        <v>7625</v>
      </c>
      <c r="E258" s="231">
        <v>23.66</v>
      </c>
      <c r="F258" s="166">
        <v>23.66</v>
      </c>
      <c r="G258" s="103" t="s">
        <v>88</v>
      </c>
      <c r="H258" s="104"/>
      <c r="I258" s="105"/>
      <c r="J258" s="803"/>
      <c r="K258" s="803"/>
      <c r="L258" s="803"/>
      <c r="M258" s="803"/>
      <c r="N258" s="803"/>
      <c r="O258" s="803"/>
      <c r="P258" s="803"/>
      <c r="Q258" s="803"/>
      <c r="R258" s="803"/>
      <c r="S258" s="803"/>
      <c r="T258" s="803"/>
      <c r="U258" s="803"/>
      <c r="V258" s="803"/>
      <c r="W258" s="803"/>
      <c r="X258" s="803"/>
      <c r="Y258" s="803"/>
      <c r="Z258" s="803"/>
      <c r="AA258" s="803"/>
      <c r="AB258" s="803"/>
    </row>
    <row r="259" ht="11.25" customHeight="1">
      <c r="A259" s="135" t="s">
        <v>6368</v>
      </c>
      <c r="B259" s="97" t="s">
        <v>81</v>
      </c>
      <c r="C259" s="135" t="s">
        <v>7921</v>
      </c>
      <c r="D259" s="98" t="s">
        <v>7625</v>
      </c>
      <c r="E259" s="231">
        <v>23.66</v>
      </c>
      <c r="F259" s="166">
        <v>23.66</v>
      </c>
      <c r="G259" s="103" t="s">
        <v>88</v>
      </c>
      <c r="H259" s="104"/>
      <c r="I259" s="105"/>
      <c r="J259" s="803"/>
      <c r="K259" s="803"/>
      <c r="L259" s="803"/>
      <c r="M259" s="803"/>
      <c r="N259" s="803"/>
      <c r="O259" s="803"/>
      <c r="P259" s="803"/>
      <c r="Q259" s="803"/>
      <c r="R259" s="803"/>
      <c r="S259" s="803"/>
      <c r="T259" s="803"/>
      <c r="U259" s="803"/>
      <c r="V259" s="803"/>
      <c r="W259" s="803"/>
      <c r="X259" s="803"/>
      <c r="Y259" s="803"/>
      <c r="Z259" s="803"/>
      <c r="AA259" s="803"/>
      <c r="AB259" s="803"/>
    </row>
    <row r="260" ht="11.25" customHeight="1">
      <c r="A260" s="135" t="s">
        <v>6368</v>
      </c>
      <c r="B260" s="97" t="s">
        <v>81</v>
      </c>
      <c r="C260" s="135" t="s">
        <v>7922</v>
      </c>
      <c r="D260" s="98" t="s">
        <v>7625</v>
      </c>
      <c r="E260" s="231">
        <v>5.91</v>
      </c>
      <c r="F260" s="166">
        <v>5.91</v>
      </c>
      <c r="G260" s="103" t="s">
        <v>88</v>
      </c>
      <c r="H260" s="104"/>
      <c r="I260" s="105"/>
      <c r="J260" s="803"/>
      <c r="K260" s="803"/>
      <c r="L260" s="803"/>
      <c r="M260" s="803"/>
      <c r="N260" s="803"/>
      <c r="O260" s="803"/>
      <c r="P260" s="803"/>
      <c r="Q260" s="803"/>
      <c r="R260" s="803"/>
      <c r="S260" s="803"/>
      <c r="T260" s="803"/>
      <c r="U260" s="803"/>
      <c r="V260" s="803"/>
      <c r="W260" s="803"/>
      <c r="X260" s="803"/>
      <c r="Y260" s="803"/>
      <c r="Z260" s="803"/>
      <c r="AA260" s="803"/>
      <c r="AB260" s="803"/>
    </row>
    <row r="261" ht="11.25" customHeight="1">
      <c r="A261" s="135" t="s">
        <v>6368</v>
      </c>
      <c r="B261" s="97" t="s">
        <v>81</v>
      </c>
      <c r="C261" s="135" t="s">
        <v>7923</v>
      </c>
      <c r="D261" s="98" t="s">
        <v>7625</v>
      </c>
      <c r="E261" s="231">
        <v>2.36</v>
      </c>
      <c r="F261" s="166">
        <v>2.36</v>
      </c>
      <c r="G261" s="103" t="s">
        <v>88</v>
      </c>
      <c r="H261" s="104"/>
      <c r="I261" s="105"/>
      <c r="J261" s="803"/>
      <c r="K261" s="803"/>
      <c r="L261" s="803"/>
      <c r="M261" s="803"/>
      <c r="N261" s="803"/>
      <c r="O261" s="803"/>
      <c r="P261" s="803"/>
      <c r="Q261" s="803"/>
      <c r="R261" s="803"/>
      <c r="S261" s="803"/>
      <c r="T261" s="803"/>
      <c r="U261" s="803"/>
      <c r="V261" s="803"/>
      <c r="W261" s="803"/>
      <c r="X261" s="803"/>
      <c r="Y261" s="803"/>
      <c r="Z261" s="803"/>
      <c r="AA261" s="803"/>
      <c r="AB261" s="803"/>
    </row>
    <row r="262" ht="11.25" customHeight="1">
      <c r="A262" s="135" t="s">
        <v>6368</v>
      </c>
      <c r="B262" s="97" t="s">
        <v>81</v>
      </c>
      <c r="C262" s="135" t="s">
        <v>7924</v>
      </c>
      <c r="D262" s="98" t="s">
        <v>7625</v>
      </c>
      <c r="E262" s="231">
        <v>20.33</v>
      </c>
      <c r="F262" s="166">
        <v>20.33</v>
      </c>
      <c r="G262" s="103" t="s">
        <v>88</v>
      </c>
      <c r="H262" s="104"/>
      <c r="I262" s="105"/>
      <c r="J262" s="803"/>
      <c r="K262" s="803"/>
      <c r="L262" s="803"/>
      <c r="M262" s="803"/>
      <c r="N262" s="803"/>
      <c r="O262" s="803"/>
      <c r="P262" s="803"/>
      <c r="Q262" s="803"/>
      <c r="R262" s="803"/>
      <c r="S262" s="803"/>
      <c r="T262" s="803"/>
      <c r="U262" s="803"/>
      <c r="V262" s="803"/>
      <c r="W262" s="803"/>
      <c r="X262" s="803"/>
      <c r="Y262" s="803"/>
      <c r="Z262" s="803"/>
      <c r="AA262" s="803"/>
      <c r="AB262" s="803"/>
    </row>
    <row r="263" ht="11.25" customHeight="1">
      <c r="A263" s="135" t="s">
        <v>6368</v>
      </c>
      <c r="B263" s="97" t="s">
        <v>81</v>
      </c>
      <c r="C263" s="135" t="s">
        <v>7925</v>
      </c>
      <c r="D263" s="98" t="s">
        <v>7625</v>
      </c>
      <c r="E263" s="231">
        <v>20.33</v>
      </c>
      <c r="F263" s="166">
        <v>20.33</v>
      </c>
      <c r="G263" s="103" t="s">
        <v>88</v>
      </c>
      <c r="H263" s="104"/>
      <c r="I263" s="105"/>
      <c r="J263" s="803"/>
      <c r="K263" s="803"/>
      <c r="L263" s="803"/>
      <c r="M263" s="803"/>
      <c r="N263" s="803"/>
      <c r="O263" s="803"/>
      <c r="P263" s="803"/>
      <c r="Q263" s="803"/>
      <c r="R263" s="803"/>
      <c r="S263" s="803"/>
      <c r="T263" s="803"/>
      <c r="U263" s="803"/>
      <c r="V263" s="803"/>
      <c r="W263" s="803"/>
      <c r="X263" s="803"/>
      <c r="Y263" s="803"/>
      <c r="Z263" s="803"/>
      <c r="AA263" s="803"/>
      <c r="AB263" s="803"/>
    </row>
    <row r="264" ht="11.25" customHeight="1">
      <c r="A264" s="135" t="s">
        <v>6368</v>
      </c>
      <c r="B264" s="97" t="s">
        <v>81</v>
      </c>
      <c r="C264" s="135" t="s">
        <v>7926</v>
      </c>
      <c r="D264" s="98" t="s">
        <v>7625</v>
      </c>
      <c r="E264" s="231">
        <v>20.33</v>
      </c>
      <c r="F264" s="166">
        <v>20.33</v>
      </c>
      <c r="G264" s="103" t="s">
        <v>88</v>
      </c>
      <c r="H264" s="104"/>
      <c r="I264" s="105"/>
      <c r="J264" s="803"/>
      <c r="K264" s="803"/>
      <c r="L264" s="803"/>
      <c r="M264" s="803"/>
      <c r="N264" s="803"/>
      <c r="O264" s="803"/>
      <c r="P264" s="803"/>
      <c r="Q264" s="803"/>
      <c r="R264" s="803"/>
      <c r="S264" s="803"/>
      <c r="T264" s="803"/>
      <c r="U264" s="803"/>
      <c r="V264" s="803"/>
      <c r="W264" s="803"/>
      <c r="X264" s="803"/>
      <c r="Y264" s="803"/>
      <c r="Z264" s="803"/>
      <c r="AA264" s="803"/>
      <c r="AB264" s="803"/>
    </row>
    <row r="265" ht="11.25" customHeight="1">
      <c r="A265" s="135" t="s">
        <v>6368</v>
      </c>
      <c r="B265" s="97" t="s">
        <v>81</v>
      </c>
      <c r="C265" s="135" t="s">
        <v>7927</v>
      </c>
      <c r="D265" s="98" t="s">
        <v>7625</v>
      </c>
      <c r="E265" s="231">
        <v>5.08</v>
      </c>
      <c r="F265" s="166">
        <v>5.08</v>
      </c>
      <c r="G265" s="103" t="s">
        <v>88</v>
      </c>
      <c r="H265" s="104"/>
      <c r="I265" s="105"/>
      <c r="J265" s="803"/>
      <c r="K265" s="803"/>
      <c r="L265" s="803"/>
      <c r="M265" s="803"/>
      <c r="N265" s="803"/>
      <c r="O265" s="803"/>
      <c r="P265" s="803"/>
      <c r="Q265" s="803"/>
      <c r="R265" s="803"/>
      <c r="S265" s="803"/>
      <c r="T265" s="803"/>
      <c r="U265" s="803"/>
      <c r="V265" s="803"/>
      <c r="W265" s="803"/>
      <c r="X265" s="803"/>
      <c r="Y265" s="803"/>
      <c r="Z265" s="803"/>
      <c r="AA265" s="803"/>
      <c r="AB265" s="803"/>
    </row>
    <row r="266" ht="11.25" customHeight="1">
      <c r="A266" s="135" t="s">
        <v>6368</v>
      </c>
      <c r="B266" s="97" t="s">
        <v>81</v>
      </c>
      <c r="C266" s="135" t="s">
        <v>7928</v>
      </c>
      <c r="D266" s="98" t="s">
        <v>7625</v>
      </c>
      <c r="E266" s="231">
        <v>2.03</v>
      </c>
      <c r="F266" s="166">
        <v>2.03</v>
      </c>
      <c r="G266" s="103" t="s">
        <v>88</v>
      </c>
      <c r="H266" s="104"/>
      <c r="I266" s="105"/>
      <c r="J266" s="803"/>
      <c r="K266" s="803"/>
      <c r="L266" s="803"/>
      <c r="M266" s="803"/>
      <c r="N266" s="803"/>
      <c r="O266" s="803"/>
      <c r="P266" s="803"/>
      <c r="Q266" s="803"/>
      <c r="R266" s="803"/>
      <c r="S266" s="803"/>
      <c r="T266" s="803"/>
      <c r="U266" s="803"/>
      <c r="V266" s="803"/>
      <c r="W266" s="803"/>
      <c r="X266" s="803"/>
      <c r="Y266" s="803"/>
      <c r="Z266" s="803"/>
      <c r="AA266" s="803"/>
      <c r="AB266" s="803"/>
    </row>
    <row r="267" ht="11.25" customHeight="1">
      <c r="A267" s="135" t="s">
        <v>6373</v>
      </c>
      <c r="B267" s="97" t="s">
        <v>81</v>
      </c>
      <c r="C267" s="135" t="s">
        <v>7929</v>
      </c>
      <c r="D267" s="98" t="s">
        <v>7625</v>
      </c>
      <c r="E267" s="231">
        <v>26.0</v>
      </c>
      <c r="F267" s="166">
        <v>26.0</v>
      </c>
      <c r="G267" s="103" t="s">
        <v>84</v>
      </c>
      <c r="H267" s="104"/>
      <c r="I267" s="105"/>
      <c r="J267" s="803"/>
      <c r="K267" s="803"/>
      <c r="L267" s="803"/>
      <c r="M267" s="803"/>
      <c r="N267" s="803"/>
      <c r="O267" s="803"/>
      <c r="P267" s="803"/>
      <c r="Q267" s="803"/>
      <c r="R267" s="803"/>
      <c r="S267" s="803"/>
      <c r="T267" s="803"/>
      <c r="U267" s="803"/>
      <c r="V267" s="803"/>
      <c r="W267" s="803"/>
      <c r="X267" s="803"/>
      <c r="Y267" s="803"/>
      <c r="Z267" s="803"/>
      <c r="AA267" s="803"/>
      <c r="AB267" s="803"/>
    </row>
    <row r="268" ht="11.25" customHeight="1">
      <c r="A268" s="135" t="s">
        <v>6373</v>
      </c>
      <c r="B268" s="97" t="s">
        <v>81</v>
      </c>
      <c r="C268" s="135" t="s">
        <v>7930</v>
      </c>
      <c r="D268" s="98" t="s">
        <v>7625</v>
      </c>
      <c r="E268" s="231">
        <v>26.0</v>
      </c>
      <c r="F268" s="166">
        <v>26.0</v>
      </c>
      <c r="G268" s="103" t="s">
        <v>84</v>
      </c>
      <c r="H268" s="104"/>
      <c r="I268" s="105"/>
      <c r="J268" s="803"/>
      <c r="K268" s="803"/>
      <c r="L268" s="803"/>
      <c r="M268" s="803"/>
      <c r="N268" s="803"/>
      <c r="O268" s="803"/>
      <c r="P268" s="803"/>
      <c r="Q268" s="803"/>
      <c r="R268" s="803"/>
      <c r="S268" s="803"/>
      <c r="T268" s="803"/>
      <c r="U268" s="803"/>
      <c r="V268" s="803"/>
      <c r="W268" s="803"/>
      <c r="X268" s="803"/>
      <c r="Y268" s="803"/>
      <c r="Z268" s="803"/>
      <c r="AA268" s="803"/>
      <c r="AB268" s="803"/>
    </row>
    <row r="269" ht="11.25" customHeight="1">
      <c r="A269" s="135" t="s">
        <v>6373</v>
      </c>
      <c r="B269" s="97" t="s">
        <v>81</v>
      </c>
      <c r="C269" s="135" t="s">
        <v>7931</v>
      </c>
      <c r="D269" s="98" t="s">
        <v>7625</v>
      </c>
      <c r="E269" s="231">
        <v>19.0</v>
      </c>
      <c r="F269" s="166">
        <v>19.0</v>
      </c>
      <c r="G269" s="103" t="s">
        <v>84</v>
      </c>
      <c r="H269" s="104"/>
      <c r="I269" s="105"/>
      <c r="J269" s="803"/>
      <c r="K269" s="803"/>
      <c r="L269" s="803"/>
      <c r="M269" s="803"/>
      <c r="N269" s="803"/>
      <c r="O269" s="803"/>
      <c r="P269" s="803"/>
      <c r="Q269" s="803"/>
      <c r="R269" s="803"/>
      <c r="S269" s="803"/>
      <c r="T269" s="803"/>
      <c r="U269" s="803"/>
      <c r="V269" s="803"/>
      <c r="W269" s="803"/>
      <c r="X269" s="803"/>
      <c r="Y269" s="803"/>
      <c r="Z269" s="803"/>
      <c r="AA269" s="803"/>
      <c r="AB269" s="803"/>
    </row>
    <row r="270" ht="11.25" customHeight="1">
      <c r="A270" s="135" t="s">
        <v>6373</v>
      </c>
      <c r="B270" s="97" t="s">
        <v>81</v>
      </c>
      <c r="C270" s="135" t="s">
        <v>7932</v>
      </c>
      <c r="D270" s="98" t="s">
        <v>7625</v>
      </c>
      <c r="E270" s="231">
        <v>19.0</v>
      </c>
      <c r="F270" s="166">
        <v>19.0</v>
      </c>
      <c r="G270" s="103" t="s">
        <v>84</v>
      </c>
      <c r="H270" s="104"/>
      <c r="I270" s="105"/>
      <c r="J270" s="803"/>
      <c r="K270" s="803"/>
      <c r="L270" s="803"/>
      <c r="M270" s="803"/>
      <c r="N270" s="803"/>
      <c r="O270" s="803"/>
      <c r="P270" s="803"/>
      <c r="Q270" s="803"/>
      <c r="R270" s="803"/>
      <c r="S270" s="803"/>
      <c r="T270" s="803"/>
      <c r="U270" s="803"/>
      <c r="V270" s="803"/>
      <c r="W270" s="803"/>
      <c r="X270" s="803"/>
      <c r="Y270" s="803"/>
      <c r="Z270" s="803"/>
      <c r="AA270" s="803"/>
      <c r="AB270" s="803"/>
    </row>
    <row r="271" ht="11.25" customHeight="1">
      <c r="A271" s="135" t="s">
        <v>6373</v>
      </c>
      <c r="B271" s="97" t="s">
        <v>81</v>
      </c>
      <c r="C271" s="135" t="s">
        <v>7933</v>
      </c>
      <c r="D271" s="98" t="s">
        <v>7625</v>
      </c>
      <c r="E271" s="231">
        <v>26.0</v>
      </c>
      <c r="F271" s="166">
        <v>26.0</v>
      </c>
      <c r="G271" s="103" t="s">
        <v>84</v>
      </c>
      <c r="H271" s="104"/>
      <c r="I271" s="105"/>
      <c r="J271" s="803"/>
      <c r="K271" s="803"/>
      <c r="L271" s="803"/>
      <c r="M271" s="803"/>
      <c r="N271" s="803"/>
      <c r="O271" s="803"/>
      <c r="P271" s="803"/>
      <c r="Q271" s="803"/>
      <c r="R271" s="803"/>
      <c r="S271" s="803"/>
      <c r="T271" s="803"/>
      <c r="U271" s="803"/>
      <c r="V271" s="803"/>
      <c r="W271" s="803"/>
      <c r="X271" s="803"/>
      <c r="Y271" s="803"/>
      <c r="Z271" s="803"/>
      <c r="AA271" s="803"/>
      <c r="AB271" s="803"/>
    </row>
    <row r="272" ht="11.25" customHeight="1">
      <c r="A272" s="135" t="s">
        <v>6373</v>
      </c>
      <c r="B272" s="97" t="s">
        <v>81</v>
      </c>
      <c r="C272" s="135" t="s">
        <v>7934</v>
      </c>
      <c r="D272" s="98" t="s">
        <v>7625</v>
      </c>
      <c r="E272" s="231">
        <v>26.0</v>
      </c>
      <c r="F272" s="166">
        <v>26.0</v>
      </c>
      <c r="G272" s="103" t="s">
        <v>84</v>
      </c>
      <c r="H272" s="104"/>
      <c r="I272" s="105"/>
      <c r="J272" s="803"/>
      <c r="K272" s="803"/>
      <c r="L272" s="803"/>
      <c r="M272" s="803"/>
      <c r="N272" s="803"/>
      <c r="O272" s="803"/>
      <c r="P272" s="803"/>
      <c r="Q272" s="803"/>
      <c r="R272" s="803"/>
      <c r="S272" s="803"/>
      <c r="T272" s="803"/>
      <c r="U272" s="803"/>
      <c r="V272" s="803"/>
      <c r="W272" s="803"/>
      <c r="X272" s="803"/>
      <c r="Y272" s="803"/>
      <c r="Z272" s="803"/>
      <c r="AA272" s="803"/>
      <c r="AB272" s="803"/>
    </row>
    <row r="273" ht="11.25" customHeight="1">
      <c r="A273" s="135" t="s">
        <v>6373</v>
      </c>
      <c r="B273" s="97" t="s">
        <v>81</v>
      </c>
      <c r="C273" s="135" t="s">
        <v>7935</v>
      </c>
      <c r="D273" s="98" t="s">
        <v>7625</v>
      </c>
      <c r="E273" s="231">
        <v>19.0</v>
      </c>
      <c r="F273" s="166">
        <v>19.0</v>
      </c>
      <c r="G273" s="103" t="s">
        <v>84</v>
      </c>
      <c r="H273" s="104"/>
      <c r="I273" s="105"/>
      <c r="J273" s="803"/>
      <c r="K273" s="803"/>
      <c r="L273" s="803"/>
      <c r="M273" s="803"/>
      <c r="N273" s="803"/>
      <c r="O273" s="803"/>
      <c r="P273" s="803"/>
      <c r="Q273" s="803"/>
      <c r="R273" s="803"/>
      <c r="S273" s="803"/>
      <c r="T273" s="803"/>
      <c r="U273" s="803"/>
      <c r="V273" s="803"/>
      <c r="W273" s="803"/>
      <c r="X273" s="803"/>
      <c r="Y273" s="803"/>
      <c r="Z273" s="803"/>
      <c r="AA273" s="803"/>
      <c r="AB273" s="803"/>
    </row>
    <row r="274" ht="11.25" customHeight="1">
      <c r="A274" s="135" t="s">
        <v>6373</v>
      </c>
      <c r="B274" s="97" t="s">
        <v>81</v>
      </c>
      <c r="C274" s="135" t="s">
        <v>7936</v>
      </c>
      <c r="D274" s="98" t="s">
        <v>7625</v>
      </c>
      <c r="E274" s="231">
        <v>19.0</v>
      </c>
      <c r="F274" s="166">
        <v>19.0</v>
      </c>
      <c r="G274" s="103" t="s">
        <v>84</v>
      </c>
      <c r="H274" s="104"/>
      <c r="I274" s="105"/>
      <c r="J274" s="803"/>
      <c r="K274" s="803"/>
      <c r="L274" s="803"/>
      <c r="M274" s="803"/>
      <c r="N274" s="803"/>
      <c r="O274" s="803"/>
      <c r="P274" s="803"/>
      <c r="Q274" s="803"/>
      <c r="R274" s="803"/>
      <c r="S274" s="803"/>
      <c r="T274" s="803"/>
      <c r="U274" s="803"/>
      <c r="V274" s="803"/>
      <c r="W274" s="803"/>
      <c r="X274" s="803"/>
      <c r="Y274" s="803"/>
      <c r="Z274" s="803"/>
      <c r="AA274" s="803"/>
      <c r="AB274" s="803"/>
    </row>
    <row r="275" ht="11.25" customHeight="1">
      <c r="A275" s="135" t="s">
        <v>6373</v>
      </c>
      <c r="B275" s="97" t="s">
        <v>81</v>
      </c>
      <c r="C275" s="135" t="s">
        <v>7937</v>
      </c>
      <c r="D275" s="98" t="s">
        <v>7625</v>
      </c>
      <c r="E275" s="231" t="s">
        <v>7938</v>
      </c>
      <c r="F275" s="166">
        <v>6.5</v>
      </c>
      <c r="G275" s="103" t="s">
        <v>84</v>
      </c>
      <c r="H275" s="104"/>
      <c r="I275" s="105"/>
      <c r="J275" s="803"/>
      <c r="K275" s="803"/>
      <c r="L275" s="803"/>
      <c r="M275" s="803"/>
      <c r="N275" s="803"/>
      <c r="O275" s="803"/>
      <c r="P275" s="803"/>
      <c r="Q275" s="803"/>
      <c r="R275" s="803"/>
      <c r="S275" s="803"/>
      <c r="T275" s="803"/>
      <c r="U275" s="803"/>
      <c r="V275" s="803"/>
      <c r="W275" s="803"/>
      <c r="X275" s="803"/>
      <c r="Y275" s="803"/>
      <c r="Z275" s="803"/>
      <c r="AA275" s="803"/>
      <c r="AB275" s="803"/>
    </row>
    <row r="276" ht="11.25" customHeight="1">
      <c r="A276" s="135" t="s">
        <v>6373</v>
      </c>
      <c r="B276" s="97" t="s">
        <v>81</v>
      </c>
      <c r="C276" s="135" t="s">
        <v>7939</v>
      </c>
      <c r="D276" s="98" t="s">
        <v>7625</v>
      </c>
      <c r="E276" s="231" t="s">
        <v>7938</v>
      </c>
      <c r="F276" s="166">
        <v>6.5</v>
      </c>
      <c r="G276" s="103" t="s">
        <v>84</v>
      </c>
      <c r="H276" s="104"/>
      <c r="I276" s="105"/>
      <c r="J276" s="803"/>
      <c r="K276" s="803"/>
      <c r="L276" s="803"/>
      <c r="M276" s="803"/>
      <c r="N276" s="803"/>
      <c r="O276" s="803"/>
      <c r="P276" s="803"/>
      <c r="Q276" s="803"/>
      <c r="R276" s="803"/>
      <c r="S276" s="803"/>
      <c r="T276" s="803"/>
      <c r="U276" s="803"/>
      <c r="V276" s="803"/>
      <c r="W276" s="803"/>
      <c r="X276" s="803"/>
      <c r="Y276" s="803"/>
      <c r="Z276" s="803"/>
      <c r="AA276" s="803"/>
      <c r="AB276" s="803"/>
    </row>
    <row r="277" ht="11.25" customHeight="1">
      <c r="A277" s="135" t="s">
        <v>6373</v>
      </c>
      <c r="B277" s="97" t="s">
        <v>81</v>
      </c>
      <c r="C277" s="135" t="s">
        <v>7940</v>
      </c>
      <c r="D277" s="98" t="s">
        <v>7625</v>
      </c>
      <c r="E277" s="231" t="s">
        <v>7941</v>
      </c>
      <c r="F277" s="166">
        <v>4.75</v>
      </c>
      <c r="G277" s="103" t="s">
        <v>84</v>
      </c>
      <c r="H277" s="104"/>
      <c r="I277" s="105"/>
      <c r="J277" s="803"/>
      <c r="K277" s="803"/>
      <c r="L277" s="803"/>
      <c r="M277" s="803"/>
      <c r="N277" s="803"/>
      <c r="O277" s="803"/>
      <c r="P277" s="803"/>
      <c r="Q277" s="803"/>
      <c r="R277" s="803"/>
      <c r="S277" s="803"/>
      <c r="T277" s="803"/>
      <c r="U277" s="803"/>
      <c r="V277" s="803"/>
      <c r="W277" s="803"/>
      <c r="X277" s="803"/>
      <c r="Y277" s="803"/>
      <c r="Z277" s="803"/>
      <c r="AA277" s="803"/>
      <c r="AB277" s="803"/>
    </row>
    <row r="278" ht="11.25" customHeight="1">
      <c r="A278" s="135" t="s">
        <v>6373</v>
      </c>
      <c r="B278" s="97" t="s">
        <v>81</v>
      </c>
      <c r="C278" s="135" t="s">
        <v>7942</v>
      </c>
      <c r="D278" s="98" t="s">
        <v>7625</v>
      </c>
      <c r="E278" s="231" t="s">
        <v>7941</v>
      </c>
      <c r="F278" s="166">
        <v>4.75</v>
      </c>
      <c r="G278" s="103" t="s">
        <v>84</v>
      </c>
      <c r="H278" s="104"/>
      <c r="I278" s="105"/>
      <c r="J278" s="803"/>
      <c r="K278" s="803"/>
      <c r="L278" s="803"/>
      <c r="M278" s="803"/>
      <c r="N278" s="803"/>
      <c r="O278" s="803"/>
      <c r="P278" s="803"/>
      <c r="Q278" s="803"/>
      <c r="R278" s="803"/>
      <c r="S278" s="803"/>
      <c r="T278" s="803"/>
      <c r="U278" s="803"/>
      <c r="V278" s="803"/>
      <c r="W278" s="803"/>
      <c r="X278" s="803"/>
      <c r="Y278" s="803"/>
      <c r="Z278" s="803"/>
      <c r="AA278" s="803"/>
      <c r="AB278" s="803"/>
    </row>
    <row r="279" ht="11.25" customHeight="1">
      <c r="A279" s="135" t="s">
        <v>6373</v>
      </c>
      <c r="B279" s="97" t="s">
        <v>81</v>
      </c>
      <c r="C279" s="135" t="s">
        <v>7943</v>
      </c>
      <c r="D279" s="98" t="s">
        <v>7625</v>
      </c>
      <c r="E279" s="231" t="s">
        <v>7944</v>
      </c>
      <c r="F279" s="166">
        <v>2.6</v>
      </c>
      <c r="G279" s="103" t="s">
        <v>84</v>
      </c>
      <c r="H279" s="104"/>
      <c r="I279" s="105"/>
      <c r="J279" s="803"/>
      <c r="K279" s="803"/>
      <c r="L279" s="803"/>
      <c r="M279" s="803"/>
      <c r="N279" s="803"/>
      <c r="O279" s="803"/>
      <c r="P279" s="803"/>
      <c r="Q279" s="803"/>
      <c r="R279" s="803"/>
      <c r="S279" s="803"/>
      <c r="T279" s="803"/>
      <c r="U279" s="803"/>
      <c r="V279" s="803"/>
      <c r="W279" s="803"/>
      <c r="X279" s="803"/>
      <c r="Y279" s="803"/>
      <c r="Z279" s="803"/>
      <c r="AA279" s="803"/>
      <c r="AB279" s="803"/>
    </row>
    <row r="280" ht="11.25" customHeight="1">
      <c r="A280" s="135" t="s">
        <v>6373</v>
      </c>
      <c r="B280" s="97" t="s">
        <v>81</v>
      </c>
      <c r="C280" s="135" t="s">
        <v>7945</v>
      </c>
      <c r="D280" s="98" t="s">
        <v>7625</v>
      </c>
      <c r="E280" s="231" t="s">
        <v>7944</v>
      </c>
      <c r="F280" s="166">
        <v>2.6</v>
      </c>
      <c r="G280" s="103" t="s">
        <v>84</v>
      </c>
      <c r="H280" s="104"/>
      <c r="I280" s="105"/>
      <c r="J280" s="803"/>
      <c r="K280" s="803"/>
      <c r="L280" s="803"/>
      <c r="M280" s="803"/>
      <c r="N280" s="803"/>
      <c r="O280" s="803"/>
      <c r="P280" s="803"/>
      <c r="Q280" s="803"/>
      <c r="R280" s="803"/>
      <c r="S280" s="803"/>
      <c r="T280" s="803"/>
      <c r="U280" s="803"/>
      <c r="V280" s="803"/>
      <c r="W280" s="803"/>
      <c r="X280" s="803"/>
      <c r="Y280" s="803"/>
      <c r="Z280" s="803"/>
      <c r="AA280" s="803"/>
      <c r="AB280" s="803"/>
    </row>
    <row r="281" ht="11.25" customHeight="1">
      <c r="A281" s="135" t="s">
        <v>6373</v>
      </c>
      <c r="B281" s="97" t="s">
        <v>81</v>
      </c>
      <c r="C281" s="135" t="s">
        <v>7946</v>
      </c>
      <c r="D281" s="98" t="s">
        <v>7625</v>
      </c>
      <c r="E281" s="231" t="s">
        <v>7947</v>
      </c>
      <c r="F281" s="166">
        <v>1.9</v>
      </c>
      <c r="G281" s="103" t="s">
        <v>84</v>
      </c>
      <c r="H281" s="104"/>
      <c r="I281" s="105"/>
      <c r="J281" s="803"/>
      <c r="K281" s="803"/>
      <c r="L281" s="803"/>
      <c r="M281" s="803"/>
      <c r="N281" s="803"/>
      <c r="O281" s="803"/>
      <c r="P281" s="803"/>
      <c r="Q281" s="803"/>
      <c r="R281" s="803"/>
      <c r="S281" s="803"/>
      <c r="T281" s="803"/>
      <c r="U281" s="803"/>
      <c r="V281" s="803"/>
      <c r="W281" s="803"/>
      <c r="X281" s="803"/>
      <c r="Y281" s="803"/>
      <c r="Z281" s="803"/>
      <c r="AA281" s="803"/>
      <c r="AB281" s="803"/>
    </row>
    <row r="282" ht="11.25" customHeight="1">
      <c r="A282" s="135" t="s">
        <v>6373</v>
      </c>
      <c r="B282" s="97" t="s">
        <v>81</v>
      </c>
      <c r="C282" s="135" t="s">
        <v>7948</v>
      </c>
      <c r="D282" s="98" t="s">
        <v>7625</v>
      </c>
      <c r="E282" s="231" t="s">
        <v>7947</v>
      </c>
      <c r="F282" s="166">
        <v>1.9</v>
      </c>
      <c r="G282" s="103" t="s">
        <v>84</v>
      </c>
      <c r="H282" s="104"/>
      <c r="I282" s="105"/>
      <c r="J282" s="803"/>
      <c r="K282" s="803"/>
      <c r="L282" s="803"/>
      <c r="M282" s="803"/>
      <c r="N282" s="803"/>
      <c r="O282" s="803"/>
      <c r="P282" s="803"/>
      <c r="Q282" s="803"/>
      <c r="R282" s="803"/>
      <c r="S282" s="803"/>
      <c r="T282" s="803"/>
      <c r="U282" s="803"/>
      <c r="V282" s="803"/>
      <c r="W282" s="803"/>
      <c r="X282" s="803"/>
      <c r="Y282" s="803"/>
      <c r="Z282" s="803"/>
      <c r="AA282" s="803"/>
      <c r="AB282" s="803"/>
    </row>
    <row r="283" ht="11.25" customHeight="1">
      <c r="A283" s="135" t="s">
        <v>6373</v>
      </c>
      <c r="B283" s="273" t="s">
        <v>81</v>
      </c>
      <c r="C283" s="135" t="s">
        <v>7949</v>
      </c>
      <c r="D283" s="98" t="s">
        <v>7912</v>
      </c>
      <c r="E283" s="231" t="s">
        <v>7950</v>
      </c>
      <c r="F283" s="166">
        <v>54.66</v>
      </c>
      <c r="G283" s="103" t="s">
        <v>84</v>
      </c>
      <c r="H283" s="104"/>
      <c r="I283" s="105"/>
      <c r="J283" s="803"/>
      <c r="K283" s="803"/>
      <c r="L283" s="803"/>
      <c r="M283" s="803"/>
      <c r="N283" s="803"/>
      <c r="O283" s="803"/>
      <c r="P283" s="803"/>
      <c r="Q283" s="803"/>
      <c r="R283" s="803"/>
      <c r="S283" s="803"/>
      <c r="T283" s="803"/>
      <c r="U283" s="803"/>
      <c r="V283" s="803"/>
      <c r="W283" s="803"/>
      <c r="X283" s="803"/>
      <c r="Y283" s="803"/>
      <c r="Z283" s="803"/>
      <c r="AA283" s="803"/>
      <c r="AB283" s="803"/>
    </row>
    <row r="284" ht="11.25" customHeight="1">
      <c r="A284" s="135" t="s">
        <v>791</v>
      </c>
      <c r="B284" s="97" t="s">
        <v>81</v>
      </c>
      <c r="C284" s="135" t="s">
        <v>7951</v>
      </c>
      <c r="D284" s="98" t="s">
        <v>7643</v>
      </c>
      <c r="E284" s="166">
        <v>26.0</v>
      </c>
      <c r="F284" s="166">
        <f t="shared" ref="F284:F310" si="4">E284</f>
        <v>26</v>
      </c>
      <c r="G284" s="103" t="s">
        <v>89</v>
      </c>
      <c r="H284" s="104"/>
      <c r="I284" s="105"/>
      <c r="J284" s="803"/>
      <c r="K284" s="803"/>
      <c r="L284" s="803"/>
      <c r="M284" s="803"/>
      <c r="N284" s="803"/>
      <c r="O284" s="803"/>
      <c r="P284" s="803"/>
      <c r="Q284" s="803"/>
      <c r="R284" s="803"/>
      <c r="S284" s="803"/>
      <c r="T284" s="803"/>
      <c r="U284" s="803"/>
      <c r="V284" s="803"/>
      <c r="W284" s="803"/>
      <c r="X284" s="803"/>
      <c r="Y284" s="803"/>
      <c r="Z284" s="803"/>
      <c r="AA284" s="803"/>
      <c r="AB284" s="803"/>
    </row>
    <row r="285" ht="11.25" customHeight="1">
      <c r="A285" s="135" t="s">
        <v>791</v>
      </c>
      <c r="B285" s="97" t="s">
        <v>81</v>
      </c>
      <c r="C285" s="135" t="s">
        <v>7952</v>
      </c>
      <c r="D285" s="98" t="s">
        <v>7643</v>
      </c>
      <c r="E285" s="166">
        <v>26.0</v>
      </c>
      <c r="F285" s="166">
        <f t="shared" si="4"/>
        <v>26</v>
      </c>
      <c r="G285" s="103" t="s">
        <v>89</v>
      </c>
      <c r="H285" s="104"/>
      <c r="I285" s="105"/>
      <c r="J285" s="803"/>
      <c r="K285" s="803"/>
      <c r="L285" s="803"/>
      <c r="M285" s="803"/>
      <c r="N285" s="803"/>
      <c r="O285" s="803"/>
      <c r="P285" s="803"/>
      <c r="Q285" s="803"/>
      <c r="R285" s="803"/>
      <c r="S285" s="803"/>
      <c r="T285" s="803"/>
      <c r="U285" s="803"/>
      <c r="V285" s="803"/>
      <c r="W285" s="803"/>
      <c r="X285" s="803"/>
      <c r="Y285" s="803"/>
      <c r="Z285" s="803"/>
      <c r="AA285" s="803"/>
      <c r="AB285" s="803"/>
    </row>
    <row r="286" ht="11.25" customHeight="1">
      <c r="A286" s="135" t="s">
        <v>791</v>
      </c>
      <c r="B286" s="97" t="s">
        <v>81</v>
      </c>
      <c r="C286" s="135" t="s">
        <v>7953</v>
      </c>
      <c r="D286" s="98" t="s">
        <v>7643</v>
      </c>
      <c r="E286" s="166">
        <v>6.5</v>
      </c>
      <c r="F286" s="166">
        <f t="shared" si="4"/>
        <v>6.5</v>
      </c>
      <c r="G286" s="103" t="s">
        <v>89</v>
      </c>
      <c r="H286" s="104"/>
      <c r="I286" s="105"/>
      <c r="J286" s="803"/>
      <c r="K286" s="803"/>
      <c r="L286" s="803"/>
      <c r="M286" s="803"/>
      <c r="N286" s="803"/>
      <c r="O286" s="803"/>
      <c r="P286" s="803"/>
      <c r="Q286" s="803"/>
      <c r="R286" s="803"/>
      <c r="S286" s="803"/>
      <c r="T286" s="803"/>
      <c r="U286" s="803"/>
      <c r="V286" s="803"/>
      <c r="W286" s="803"/>
      <c r="X286" s="803"/>
      <c r="Y286" s="803"/>
      <c r="Z286" s="803"/>
      <c r="AA286" s="803"/>
      <c r="AB286" s="803"/>
    </row>
    <row r="287" ht="11.25" customHeight="1">
      <c r="A287" s="135" t="s">
        <v>791</v>
      </c>
      <c r="B287" s="97" t="s">
        <v>81</v>
      </c>
      <c r="C287" s="135" t="s">
        <v>7954</v>
      </c>
      <c r="D287" s="98" t="s">
        <v>7643</v>
      </c>
      <c r="E287" s="166">
        <v>2.6</v>
      </c>
      <c r="F287" s="166">
        <f t="shared" si="4"/>
        <v>2.6</v>
      </c>
      <c r="G287" s="103" t="s">
        <v>89</v>
      </c>
      <c r="H287" s="104"/>
      <c r="I287" s="105"/>
      <c r="J287" s="803"/>
      <c r="K287" s="803"/>
      <c r="L287" s="803"/>
      <c r="M287" s="803"/>
      <c r="N287" s="803"/>
      <c r="O287" s="803"/>
      <c r="P287" s="803"/>
      <c r="Q287" s="803"/>
      <c r="R287" s="803"/>
      <c r="S287" s="803"/>
      <c r="T287" s="803"/>
      <c r="U287" s="803"/>
      <c r="V287" s="803"/>
      <c r="W287" s="803"/>
      <c r="X287" s="803"/>
      <c r="Y287" s="803"/>
      <c r="Z287" s="803"/>
      <c r="AA287" s="803"/>
      <c r="AB287" s="803"/>
    </row>
    <row r="288" ht="11.25" customHeight="1">
      <c r="A288" s="135" t="s">
        <v>791</v>
      </c>
      <c r="B288" s="97" t="s">
        <v>81</v>
      </c>
      <c r="C288" s="135" t="s">
        <v>7955</v>
      </c>
      <c r="D288" s="98" t="s">
        <v>7643</v>
      </c>
      <c r="E288" s="166">
        <v>31.33</v>
      </c>
      <c r="F288" s="166">
        <f t="shared" si="4"/>
        <v>31.33</v>
      </c>
      <c r="G288" s="103" t="s">
        <v>89</v>
      </c>
      <c r="H288" s="104"/>
      <c r="I288" s="105"/>
      <c r="J288" s="803"/>
      <c r="K288" s="803"/>
      <c r="L288" s="803"/>
      <c r="M288" s="803"/>
      <c r="N288" s="803"/>
      <c r="O288" s="803"/>
      <c r="P288" s="803"/>
      <c r="Q288" s="803"/>
      <c r="R288" s="803"/>
      <c r="S288" s="803"/>
      <c r="T288" s="803"/>
      <c r="U288" s="803"/>
      <c r="V288" s="803"/>
      <c r="W288" s="803"/>
      <c r="X288" s="803"/>
      <c r="Y288" s="803"/>
      <c r="Z288" s="803"/>
      <c r="AA288" s="803"/>
      <c r="AB288" s="803"/>
    </row>
    <row r="289" ht="11.25" customHeight="1">
      <c r="A289" s="135" t="s">
        <v>791</v>
      </c>
      <c r="B289" s="97" t="s">
        <v>81</v>
      </c>
      <c r="C289" s="135" t="s">
        <v>7956</v>
      </c>
      <c r="D289" s="98" t="s">
        <v>7643</v>
      </c>
      <c r="E289" s="166">
        <v>31.33</v>
      </c>
      <c r="F289" s="166">
        <f t="shared" si="4"/>
        <v>31.33</v>
      </c>
      <c r="G289" s="103" t="s">
        <v>89</v>
      </c>
      <c r="H289" s="104"/>
      <c r="I289" s="105"/>
      <c r="J289" s="803"/>
      <c r="K289" s="803"/>
      <c r="L289" s="803"/>
      <c r="M289" s="803"/>
      <c r="N289" s="803"/>
      <c r="O289" s="803"/>
      <c r="P289" s="803"/>
      <c r="Q289" s="803"/>
      <c r="R289" s="803"/>
      <c r="S289" s="803"/>
      <c r="T289" s="803"/>
      <c r="U289" s="803"/>
      <c r="V289" s="803"/>
      <c r="W289" s="803"/>
      <c r="X289" s="803"/>
      <c r="Y289" s="803"/>
      <c r="Z289" s="803"/>
      <c r="AA289" s="803"/>
      <c r="AB289" s="803"/>
    </row>
    <row r="290" ht="11.25" customHeight="1">
      <c r="A290" s="135" t="s">
        <v>791</v>
      </c>
      <c r="B290" s="97" t="s">
        <v>81</v>
      </c>
      <c r="C290" s="135" t="s">
        <v>7957</v>
      </c>
      <c r="D290" s="98" t="s">
        <v>7643</v>
      </c>
      <c r="E290" s="166">
        <v>7.83</v>
      </c>
      <c r="F290" s="166">
        <f t="shared" si="4"/>
        <v>7.83</v>
      </c>
      <c r="G290" s="103" t="s">
        <v>89</v>
      </c>
      <c r="H290" s="104"/>
      <c r="I290" s="105"/>
      <c r="J290" s="803"/>
      <c r="K290" s="803"/>
      <c r="L290" s="803"/>
      <c r="M290" s="803"/>
      <c r="N290" s="803"/>
      <c r="O290" s="803"/>
      <c r="P290" s="803"/>
      <c r="Q290" s="803"/>
      <c r="R290" s="803"/>
      <c r="S290" s="803"/>
      <c r="T290" s="803"/>
      <c r="U290" s="803"/>
      <c r="V290" s="803"/>
      <c r="W290" s="803"/>
      <c r="X290" s="803"/>
      <c r="Y290" s="803"/>
      <c r="Z290" s="803"/>
      <c r="AA290" s="803"/>
      <c r="AB290" s="803"/>
    </row>
    <row r="291" ht="11.25" customHeight="1">
      <c r="A291" s="135" t="s">
        <v>791</v>
      </c>
      <c r="B291" s="97" t="s">
        <v>81</v>
      </c>
      <c r="C291" s="135" t="s">
        <v>7958</v>
      </c>
      <c r="D291" s="98" t="s">
        <v>7643</v>
      </c>
      <c r="E291" s="166">
        <v>3.13</v>
      </c>
      <c r="F291" s="166">
        <f t="shared" si="4"/>
        <v>3.13</v>
      </c>
      <c r="G291" s="103" t="s">
        <v>89</v>
      </c>
      <c r="H291" s="104"/>
      <c r="I291" s="105"/>
      <c r="J291" s="803"/>
      <c r="K291" s="803"/>
      <c r="L291" s="803"/>
      <c r="M291" s="803"/>
      <c r="N291" s="803"/>
      <c r="O291" s="803"/>
      <c r="P291" s="803"/>
      <c r="Q291" s="803"/>
      <c r="R291" s="803"/>
      <c r="S291" s="803"/>
      <c r="T291" s="803"/>
      <c r="U291" s="803"/>
      <c r="V291" s="803"/>
      <c r="W291" s="803"/>
      <c r="X291" s="803"/>
      <c r="Y291" s="803"/>
      <c r="Z291" s="803"/>
      <c r="AA291" s="803"/>
      <c r="AB291" s="803"/>
    </row>
    <row r="292" ht="11.25" customHeight="1">
      <c r="A292" s="135" t="s">
        <v>791</v>
      </c>
      <c r="B292" s="97" t="s">
        <v>81</v>
      </c>
      <c r="C292" s="135" t="s">
        <v>7959</v>
      </c>
      <c r="D292" s="98" t="s">
        <v>7643</v>
      </c>
      <c r="E292" s="166">
        <v>6.66</v>
      </c>
      <c r="F292" s="166">
        <f t="shared" si="4"/>
        <v>6.66</v>
      </c>
      <c r="G292" s="103" t="s">
        <v>89</v>
      </c>
      <c r="H292" s="104"/>
      <c r="I292" s="105"/>
      <c r="J292" s="803"/>
      <c r="K292" s="803"/>
      <c r="L292" s="803"/>
      <c r="M292" s="803"/>
      <c r="N292" s="803"/>
      <c r="O292" s="803"/>
      <c r="P292" s="803"/>
      <c r="Q292" s="803"/>
      <c r="R292" s="803"/>
      <c r="S292" s="803"/>
      <c r="T292" s="803"/>
      <c r="U292" s="803"/>
      <c r="V292" s="803"/>
      <c r="W292" s="803"/>
      <c r="X292" s="803"/>
      <c r="Y292" s="803"/>
      <c r="Z292" s="803"/>
      <c r="AA292" s="803"/>
      <c r="AB292" s="803"/>
    </row>
    <row r="293" ht="11.25" customHeight="1">
      <c r="A293" s="135" t="s">
        <v>791</v>
      </c>
      <c r="B293" s="97" t="s">
        <v>81</v>
      </c>
      <c r="C293" s="135" t="s">
        <v>7960</v>
      </c>
      <c r="D293" s="98" t="s">
        <v>7643</v>
      </c>
      <c r="E293" s="166">
        <v>6.66</v>
      </c>
      <c r="F293" s="166">
        <f t="shared" si="4"/>
        <v>6.66</v>
      </c>
      <c r="G293" s="103" t="s">
        <v>89</v>
      </c>
      <c r="H293" s="104"/>
      <c r="I293" s="105"/>
      <c r="J293" s="803"/>
      <c r="K293" s="803"/>
      <c r="L293" s="803"/>
      <c r="M293" s="803"/>
      <c r="N293" s="803"/>
      <c r="O293" s="803"/>
      <c r="P293" s="803"/>
      <c r="Q293" s="803"/>
      <c r="R293" s="803"/>
      <c r="S293" s="803"/>
      <c r="T293" s="803"/>
      <c r="U293" s="803"/>
      <c r="V293" s="803"/>
      <c r="W293" s="803"/>
      <c r="X293" s="803"/>
      <c r="Y293" s="803"/>
      <c r="Z293" s="803"/>
      <c r="AA293" s="803"/>
      <c r="AB293" s="803"/>
    </row>
    <row r="294" ht="11.25" customHeight="1">
      <c r="A294" s="135" t="s">
        <v>791</v>
      </c>
      <c r="B294" s="97" t="s">
        <v>81</v>
      </c>
      <c r="C294" s="135" t="s">
        <v>7961</v>
      </c>
      <c r="D294" s="98" t="s">
        <v>7643</v>
      </c>
      <c r="E294" s="166">
        <v>1.66</v>
      </c>
      <c r="F294" s="166">
        <f t="shared" si="4"/>
        <v>1.66</v>
      </c>
      <c r="G294" s="103" t="s">
        <v>89</v>
      </c>
      <c r="H294" s="104"/>
      <c r="I294" s="105"/>
      <c r="J294" s="803"/>
      <c r="K294" s="803"/>
      <c r="L294" s="803"/>
      <c r="M294" s="803"/>
      <c r="N294" s="803"/>
      <c r="O294" s="803"/>
      <c r="P294" s="803"/>
      <c r="Q294" s="803"/>
      <c r="R294" s="803"/>
      <c r="S294" s="803"/>
      <c r="T294" s="803"/>
      <c r="U294" s="803"/>
      <c r="V294" s="803"/>
      <c r="W294" s="803"/>
      <c r="X294" s="803"/>
      <c r="Y294" s="803"/>
      <c r="Z294" s="803"/>
      <c r="AA294" s="803"/>
      <c r="AB294" s="803"/>
    </row>
    <row r="295" ht="11.25" customHeight="1">
      <c r="A295" s="135" t="s">
        <v>791</v>
      </c>
      <c r="B295" s="97" t="s">
        <v>81</v>
      </c>
      <c r="C295" s="135" t="s">
        <v>7962</v>
      </c>
      <c r="D295" s="98" t="s">
        <v>7643</v>
      </c>
      <c r="E295" s="166">
        <v>0.66</v>
      </c>
      <c r="F295" s="166">
        <f t="shared" si="4"/>
        <v>0.66</v>
      </c>
      <c r="G295" s="103" t="s">
        <v>89</v>
      </c>
      <c r="H295" s="104"/>
      <c r="I295" s="105"/>
      <c r="J295" s="803"/>
      <c r="K295" s="803"/>
      <c r="L295" s="803"/>
      <c r="M295" s="803"/>
      <c r="N295" s="803"/>
      <c r="O295" s="803"/>
      <c r="P295" s="803"/>
      <c r="Q295" s="803"/>
      <c r="R295" s="803"/>
      <c r="S295" s="803"/>
      <c r="T295" s="803"/>
      <c r="U295" s="803"/>
      <c r="V295" s="803"/>
      <c r="W295" s="803"/>
      <c r="X295" s="803"/>
      <c r="Y295" s="803"/>
      <c r="Z295" s="803"/>
      <c r="AA295" s="803"/>
      <c r="AB295" s="803"/>
    </row>
    <row r="296" ht="11.25" customHeight="1">
      <c r="A296" s="135" t="s">
        <v>791</v>
      </c>
      <c r="B296" s="97" t="s">
        <v>81</v>
      </c>
      <c r="C296" s="135" t="s">
        <v>7963</v>
      </c>
      <c r="D296" s="98" t="s">
        <v>7643</v>
      </c>
      <c r="E296" s="166">
        <v>23.66</v>
      </c>
      <c r="F296" s="166">
        <f t="shared" si="4"/>
        <v>23.66</v>
      </c>
      <c r="G296" s="103" t="s">
        <v>89</v>
      </c>
      <c r="H296" s="104"/>
      <c r="I296" s="105"/>
      <c r="J296" s="803"/>
      <c r="K296" s="803"/>
      <c r="L296" s="803"/>
      <c r="M296" s="803"/>
      <c r="N296" s="803"/>
      <c r="O296" s="803"/>
      <c r="P296" s="803"/>
      <c r="Q296" s="803"/>
      <c r="R296" s="803"/>
      <c r="S296" s="803"/>
      <c r="T296" s="803"/>
      <c r="U296" s="803"/>
      <c r="V296" s="803"/>
      <c r="W296" s="803"/>
      <c r="X296" s="803"/>
      <c r="Y296" s="803"/>
      <c r="Z296" s="803"/>
      <c r="AA296" s="803"/>
      <c r="AB296" s="803"/>
    </row>
    <row r="297" ht="11.25" customHeight="1">
      <c r="A297" s="135" t="s">
        <v>791</v>
      </c>
      <c r="B297" s="97" t="s">
        <v>81</v>
      </c>
      <c r="C297" s="135" t="s">
        <v>7964</v>
      </c>
      <c r="D297" s="98" t="s">
        <v>7643</v>
      </c>
      <c r="E297" s="166">
        <v>23.66</v>
      </c>
      <c r="F297" s="166">
        <f t="shared" si="4"/>
        <v>23.66</v>
      </c>
      <c r="G297" s="103" t="s">
        <v>89</v>
      </c>
      <c r="H297" s="104"/>
      <c r="I297" s="105"/>
      <c r="J297" s="803"/>
      <c r="K297" s="803"/>
      <c r="L297" s="803"/>
      <c r="M297" s="803"/>
      <c r="N297" s="803"/>
      <c r="O297" s="803"/>
      <c r="P297" s="803"/>
      <c r="Q297" s="803"/>
      <c r="R297" s="803"/>
      <c r="S297" s="803"/>
      <c r="T297" s="803"/>
      <c r="U297" s="803"/>
      <c r="V297" s="803"/>
      <c r="W297" s="803"/>
      <c r="X297" s="803"/>
      <c r="Y297" s="803"/>
      <c r="Z297" s="803"/>
      <c r="AA297" s="803"/>
      <c r="AB297" s="803"/>
    </row>
    <row r="298" ht="11.25" customHeight="1">
      <c r="A298" s="135" t="s">
        <v>791</v>
      </c>
      <c r="B298" s="97" t="s">
        <v>81</v>
      </c>
      <c r="C298" s="135" t="s">
        <v>7965</v>
      </c>
      <c r="D298" s="98" t="s">
        <v>7643</v>
      </c>
      <c r="E298" s="166">
        <v>5.91</v>
      </c>
      <c r="F298" s="166">
        <f t="shared" si="4"/>
        <v>5.91</v>
      </c>
      <c r="G298" s="103" t="s">
        <v>89</v>
      </c>
      <c r="H298" s="104"/>
      <c r="I298" s="105"/>
      <c r="J298" s="803"/>
      <c r="K298" s="803"/>
      <c r="L298" s="803"/>
      <c r="M298" s="803"/>
      <c r="N298" s="803"/>
      <c r="O298" s="803"/>
      <c r="P298" s="803"/>
      <c r="Q298" s="803"/>
      <c r="R298" s="803"/>
      <c r="S298" s="803"/>
      <c r="T298" s="803"/>
      <c r="U298" s="803"/>
      <c r="V298" s="803"/>
      <c r="W298" s="803"/>
      <c r="X298" s="803"/>
      <c r="Y298" s="803"/>
      <c r="Z298" s="803"/>
      <c r="AA298" s="803"/>
      <c r="AB298" s="803"/>
    </row>
    <row r="299" ht="11.25" customHeight="1">
      <c r="A299" s="135" t="s">
        <v>791</v>
      </c>
      <c r="B299" s="97" t="s">
        <v>81</v>
      </c>
      <c r="C299" s="135" t="s">
        <v>7966</v>
      </c>
      <c r="D299" s="98" t="s">
        <v>7643</v>
      </c>
      <c r="E299" s="166">
        <v>2.36</v>
      </c>
      <c r="F299" s="166">
        <f t="shared" si="4"/>
        <v>2.36</v>
      </c>
      <c r="G299" s="103" t="s">
        <v>89</v>
      </c>
      <c r="H299" s="104"/>
      <c r="I299" s="105"/>
      <c r="J299" s="803"/>
      <c r="K299" s="803"/>
      <c r="L299" s="803"/>
      <c r="M299" s="803"/>
      <c r="N299" s="803"/>
      <c r="O299" s="803"/>
      <c r="P299" s="803"/>
      <c r="Q299" s="803"/>
      <c r="R299" s="803"/>
      <c r="S299" s="803"/>
      <c r="T299" s="803"/>
      <c r="U299" s="803"/>
      <c r="V299" s="803"/>
      <c r="W299" s="803"/>
      <c r="X299" s="803"/>
      <c r="Y299" s="803"/>
      <c r="Z299" s="803"/>
      <c r="AA299" s="803"/>
      <c r="AB299" s="803"/>
    </row>
    <row r="300" ht="11.25" customHeight="1">
      <c r="A300" s="135" t="s">
        <v>791</v>
      </c>
      <c r="B300" s="97" t="s">
        <v>81</v>
      </c>
      <c r="C300" s="135" t="s">
        <v>7967</v>
      </c>
      <c r="D300" s="98" t="s">
        <v>7643</v>
      </c>
      <c r="E300" s="166">
        <v>19.0</v>
      </c>
      <c r="F300" s="166">
        <f t="shared" si="4"/>
        <v>19</v>
      </c>
      <c r="G300" s="103" t="s">
        <v>89</v>
      </c>
      <c r="H300" s="104"/>
      <c r="I300" s="105"/>
      <c r="J300" s="803"/>
      <c r="K300" s="803"/>
      <c r="L300" s="803"/>
      <c r="M300" s="803"/>
      <c r="N300" s="803"/>
      <c r="O300" s="803"/>
      <c r="P300" s="803"/>
      <c r="Q300" s="803"/>
      <c r="R300" s="803"/>
      <c r="S300" s="803"/>
      <c r="T300" s="803"/>
      <c r="U300" s="803"/>
      <c r="V300" s="803"/>
      <c r="W300" s="803"/>
      <c r="X300" s="803"/>
      <c r="Y300" s="803"/>
      <c r="Z300" s="803"/>
      <c r="AA300" s="803"/>
      <c r="AB300" s="803"/>
    </row>
    <row r="301" ht="11.25" customHeight="1">
      <c r="A301" s="135" t="s">
        <v>791</v>
      </c>
      <c r="B301" s="97" t="s">
        <v>81</v>
      </c>
      <c r="C301" s="135" t="s">
        <v>7968</v>
      </c>
      <c r="D301" s="98" t="s">
        <v>7643</v>
      </c>
      <c r="E301" s="166">
        <v>19.0</v>
      </c>
      <c r="F301" s="166">
        <f t="shared" si="4"/>
        <v>19</v>
      </c>
      <c r="G301" s="103" t="s">
        <v>89</v>
      </c>
      <c r="H301" s="104"/>
      <c r="I301" s="105"/>
      <c r="J301" s="803"/>
      <c r="K301" s="803"/>
      <c r="L301" s="803"/>
      <c r="M301" s="803"/>
      <c r="N301" s="803"/>
      <c r="O301" s="803"/>
      <c r="P301" s="803"/>
      <c r="Q301" s="803"/>
      <c r="R301" s="803"/>
      <c r="S301" s="803"/>
      <c r="T301" s="803"/>
      <c r="U301" s="803"/>
      <c r="V301" s="803"/>
      <c r="W301" s="803"/>
      <c r="X301" s="803"/>
      <c r="Y301" s="803"/>
      <c r="Z301" s="803"/>
      <c r="AA301" s="803"/>
      <c r="AB301" s="803"/>
    </row>
    <row r="302" ht="11.25" customHeight="1">
      <c r="A302" s="135" t="s">
        <v>791</v>
      </c>
      <c r="B302" s="97" t="s">
        <v>81</v>
      </c>
      <c r="C302" s="135" t="s">
        <v>7969</v>
      </c>
      <c r="D302" s="98" t="s">
        <v>7643</v>
      </c>
      <c r="E302" s="166">
        <v>4.76</v>
      </c>
      <c r="F302" s="166">
        <f t="shared" si="4"/>
        <v>4.76</v>
      </c>
      <c r="G302" s="103" t="s">
        <v>89</v>
      </c>
      <c r="H302" s="104"/>
      <c r="I302" s="105"/>
      <c r="J302" s="803"/>
      <c r="K302" s="803"/>
      <c r="L302" s="803"/>
      <c r="M302" s="803"/>
      <c r="N302" s="803"/>
      <c r="O302" s="803"/>
      <c r="P302" s="803"/>
      <c r="Q302" s="803"/>
      <c r="R302" s="803"/>
      <c r="S302" s="803"/>
      <c r="T302" s="803"/>
      <c r="U302" s="803"/>
      <c r="V302" s="803"/>
      <c r="W302" s="803"/>
      <c r="X302" s="803"/>
      <c r="Y302" s="803"/>
      <c r="Z302" s="803"/>
      <c r="AA302" s="803"/>
      <c r="AB302" s="803"/>
    </row>
    <row r="303" ht="11.25" customHeight="1">
      <c r="A303" s="135" t="s">
        <v>791</v>
      </c>
      <c r="B303" s="97" t="s">
        <v>81</v>
      </c>
      <c r="C303" s="135" t="s">
        <v>7970</v>
      </c>
      <c r="D303" s="98" t="s">
        <v>7643</v>
      </c>
      <c r="E303" s="166">
        <v>1.9</v>
      </c>
      <c r="F303" s="166">
        <f t="shared" si="4"/>
        <v>1.9</v>
      </c>
      <c r="G303" s="103" t="s">
        <v>89</v>
      </c>
      <c r="H303" s="104"/>
      <c r="I303" s="105"/>
      <c r="J303" s="803"/>
      <c r="K303" s="803"/>
      <c r="L303" s="803"/>
      <c r="M303" s="803"/>
      <c r="N303" s="803"/>
      <c r="O303" s="803"/>
      <c r="P303" s="803"/>
      <c r="Q303" s="803"/>
      <c r="R303" s="803"/>
      <c r="S303" s="803"/>
      <c r="T303" s="803"/>
      <c r="U303" s="803"/>
      <c r="V303" s="803"/>
      <c r="W303" s="803"/>
      <c r="X303" s="803"/>
      <c r="Y303" s="803"/>
      <c r="Z303" s="803"/>
      <c r="AA303" s="803"/>
      <c r="AB303" s="803"/>
    </row>
    <row r="304" ht="11.25" customHeight="1">
      <c r="A304" s="135" t="s">
        <v>791</v>
      </c>
      <c r="B304" s="97" t="s">
        <v>81</v>
      </c>
      <c r="C304" s="135" t="s">
        <v>7971</v>
      </c>
      <c r="D304" s="98" t="s">
        <v>7643</v>
      </c>
      <c r="E304" s="166">
        <v>19.0</v>
      </c>
      <c r="F304" s="166">
        <f t="shared" si="4"/>
        <v>19</v>
      </c>
      <c r="G304" s="103" t="s">
        <v>89</v>
      </c>
      <c r="H304" s="104"/>
      <c r="I304" s="105"/>
      <c r="J304" s="803"/>
      <c r="K304" s="803"/>
      <c r="L304" s="803"/>
      <c r="M304" s="803"/>
      <c r="N304" s="803"/>
      <c r="O304" s="803"/>
      <c r="P304" s="803"/>
      <c r="Q304" s="803"/>
      <c r="R304" s="803"/>
      <c r="S304" s="803"/>
      <c r="T304" s="803"/>
      <c r="U304" s="803"/>
      <c r="V304" s="803"/>
      <c r="W304" s="803"/>
      <c r="X304" s="803"/>
      <c r="Y304" s="803"/>
      <c r="Z304" s="803"/>
      <c r="AA304" s="803"/>
      <c r="AB304" s="803"/>
    </row>
    <row r="305" ht="11.25" customHeight="1">
      <c r="A305" s="135" t="s">
        <v>791</v>
      </c>
      <c r="B305" s="97" t="s">
        <v>81</v>
      </c>
      <c r="C305" s="135" t="s">
        <v>7972</v>
      </c>
      <c r="D305" s="98" t="s">
        <v>7643</v>
      </c>
      <c r="E305" s="166">
        <v>19.0</v>
      </c>
      <c r="F305" s="166">
        <f t="shared" si="4"/>
        <v>19</v>
      </c>
      <c r="G305" s="103" t="s">
        <v>89</v>
      </c>
      <c r="H305" s="104"/>
      <c r="I305" s="105"/>
      <c r="J305" s="803"/>
      <c r="K305" s="803"/>
      <c r="L305" s="803"/>
      <c r="M305" s="803"/>
      <c r="N305" s="803"/>
      <c r="O305" s="803"/>
      <c r="P305" s="803"/>
      <c r="Q305" s="803"/>
      <c r="R305" s="803"/>
      <c r="S305" s="803"/>
      <c r="T305" s="803"/>
      <c r="U305" s="803"/>
      <c r="V305" s="803"/>
      <c r="W305" s="803"/>
      <c r="X305" s="803"/>
      <c r="Y305" s="803"/>
      <c r="Z305" s="803"/>
      <c r="AA305" s="803"/>
      <c r="AB305" s="803"/>
    </row>
    <row r="306" ht="11.25" customHeight="1">
      <c r="A306" s="135" t="s">
        <v>791</v>
      </c>
      <c r="B306" s="97" t="s">
        <v>81</v>
      </c>
      <c r="C306" s="135" t="s">
        <v>7973</v>
      </c>
      <c r="D306" s="98" t="s">
        <v>7643</v>
      </c>
      <c r="E306" s="166">
        <v>4.76</v>
      </c>
      <c r="F306" s="166">
        <f t="shared" si="4"/>
        <v>4.76</v>
      </c>
      <c r="G306" s="103" t="s">
        <v>89</v>
      </c>
      <c r="H306" s="104"/>
      <c r="I306" s="105"/>
      <c r="J306" s="803"/>
      <c r="K306" s="803"/>
      <c r="L306" s="803"/>
      <c r="M306" s="803"/>
      <c r="N306" s="803"/>
      <c r="O306" s="803"/>
      <c r="P306" s="803"/>
      <c r="Q306" s="803"/>
      <c r="R306" s="803"/>
      <c r="S306" s="803"/>
      <c r="T306" s="803"/>
      <c r="U306" s="803"/>
      <c r="V306" s="803"/>
      <c r="W306" s="803"/>
      <c r="X306" s="803"/>
      <c r="Y306" s="803"/>
      <c r="Z306" s="803"/>
      <c r="AA306" s="803"/>
      <c r="AB306" s="803"/>
    </row>
    <row r="307" ht="11.25" customHeight="1">
      <c r="A307" s="135" t="s">
        <v>791</v>
      </c>
      <c r="B307" s="97" t="s">
        <v>81</v>
      </c>
      <c r="C307" s="135" t="s">
        <v>7974</v>
      </c>
      <c r="D307" s="98" t="s">
        <v>7643</v>
      </c>
      <c r="E307" s="166">
        <v>1.9</v>
      </c>
      <c r="F307" s="166">
        <f t="shared" si="4"/>
        <v>1.9</v>
      </c>
      <c r="G307" s="103" t="s">
        <v>89</v>
      </c>
      <c r="H307" s="104"/>
      <c r="I307" s="105"/>
      <c r="J307" s="803"/>
      <c r="K307" s="803"/>
      <c r="L307" s="803"/>
      <c r="M307" s="803"/>
      <c r="N307" s="803"/>
      <c r="O307" s="803"/>
      <c r="P307" s="803"/>
      <c r="Q307" s="803"/>
      <c r="R307" s="803"/>
      <c r="S307" s="803"/>
      <c r="T307" s="803"/>
      <c r="U307" s="803"/>
      <c r="V307" s="803"/>
      <c r="W307" s="803"/>
      <c r="X307" s="803"/>
      <c r="Y307" s="803"/>
      <c r="Z307" s="803"/>
      <c r="AA307" s="803"/>
      <c r="AB307" s="803"/>
    </row>
    <row r="308" ht="11.25" customHeight="1">
      <c r="A308" s="135" t="s">
        <v>791</v>
      </c>
      <c r="B308" s="97" t="s">
        <v>81</v>
      </c>
      <c r="C308" s="135" t="s">
        <v>7975</v>
      </c>
      <c r="D308" s="98" t="s">
        <v>7635</v>
      </c>
      <c r="E308" s="166">
        <v>15.66</v>
      </c>
      <c r="F308" s="166">
        <f t="shared" si="4"/>
        <v>15.66</v>
      </c>
      <c r="G308" s="103" t="s">
        <v>89</v>
      </c>
      <c r="H308" s="104"/>
      <c r="I308" s="105"/>
      <c r="J308" s="803"/>
      <c r="K308" s="803"/>
      <c r="L308" s="803"/>
      <c r="M308" s="803"/>
      <c r="N308" s="803"/>
      <c r="O308" s="803"/>
      <c r="P308" s="803"/>
      <c r="Q308" s="803"/>
      <c r="R308" s="803"/>
      <c r="S308" s="803"/>
      <c r="T308" s="803"/>
      <c r="U308" s="803"/>
      <c r="V308" s="803"/>
      <c r="W308" s="803"/>
      <c r="X308" s="803"/>
      <c r="Y308" s="803"/>
      <c r="Z308" s="803"/>
      <c r="AA308" s="803"/>
      <c r="AB308" s="803"/>
    </row>
    <row r="309" ht="11.25" customHeight="1">
      <c r="A309" s="135" t="s">
        <v>791</v>
      </c>
      <c r="B309" s="97" t="s">
        <v>81</v>
      </c>
      <c r="C309" s="135" t="s">
        <v>7976</v>
      </c>
      <c r="D309" s="98" t="s">
        <v>7977</v>
      </c>
      <c r="E309" s="166">
        <v>18.0</v>
      </c>
      <c r="F309" s="166">
        <f t="shared" si="4"/>
        <v>18</v>
      </c>
      <c r="G309" s="103" t="s">
        <v>89</v>
      </c>
      <c r="H309" s="104"/>
      <c r="I309" s="105"/>
      <c r="J309" s="803"/>
      <c r="K309" s="803"/>
      <c r="L309" s="803"/>
      <c r="M309" s="803"/>
      <c r="N309" s="803"/>
      <c r="O309" s="803"/>
      <c r="P309" s="803"/>
      <c r="Q309" s="803"/>
      <c r="R309" s="803"/>
      <c r="S309" s="803"/>
      <c r="T309" s="803"/>
      <c r="U309" s="803"/>
      <c r="V309" s="803"/>
      <c r="W309" s="803"/>
      <c r="X309" s="803"/>
      <c r="Y309" s="803"/>
      <c r="Z309" s="803"/>
      <c r="AA309" s="803"/>
      <c r="AB309" s="803"/>
    </row>
    <row r="310" ht="11.25" customHeight="1">
      <c r="A310" s="135" t="s">
        <v>791</v>
      </c>
      <c r="B310" s="97" t="s">
        <v>81</v>
      </c>
      <c r="C310" s="135" t="s">
        <v>7978</v>
      </c>
      <c r="D310" s="98" t="s">
        <v>7979</v>
      </c>
      <c r="E310" s="166">
        <v>20.66</v>
      </c>
      <c r="F310" s="166">
        <f t="shared" si="4"/>
        <v>20.66</v>
      </c>
      <c r="G310" s="103" t="s">
        <v>89</v>
      </c>
      <c r="H310" s="104"/>
      <c r="I310" s="105"/>
      <c r="J310" s="803"/>
      <c r="K310" s="803"/>
      <c r="L310" s="803"/>
      <c r="M310" s="803"/>
      <c r="N310" s="803"/>
      <c r="O310" s="803"/>
      <c r="P310" s="803"/>
      <c r="Q310" s="803"/>
      <c r="R310" s="803"/>
      <c r="S310" s="803"/>
      <c r="T310" s="803"/>
      <c r="U310" s="803"/>
      <c r="V310" s="803"/>
      <c r="W310" s="803"/>
      <c r="X310" s="803"/>
      <c r="Y310" s="803"/>
      <c r="Z310" s="803"/>
      <c r="AA310" s="803"/>
      <c r="AB310" s="803"/>
    </row>
    <row r="311" ht="11.25" customHeight="1">
      <c r="A311" s="295" t="s">
        <v>86</v>
      </c>
      <c r="B311" s="160" t="s">
        <v>81</v>
      </c>
      <c r="C311" s="295" t="s">
        <v>7980</v>
      </c>
      <c r="D311" s="161" t="s">
        <v>7905</v>
      </c>
      <c r="E311" s="621" t="s">
        <v>7981</v>
      </c>
      <c r="F311" s="793">
        <v>23.66</v>
      </c>
      <c r="G311" s="103" t="s">
        <v>86</v>
      </c>
      <c r="H311" s="104"/>
      <c r="I311" s="105"/>
      <c r="J311" s="803"/>
      <c r="K311" s="803"/>
      <c r="L311" s="803"/>
      <c r="M311" s="803"/>
      <c r="N311" s="803"/>
      <c r="O311" s="803"/>
      <c r="P311" s="803"/>
      <c r="Q311" s="803"/>
      <c r="R311" s="803"/>
      <c r="S311" s="803"/>
      <c r="T311" s="803"/>
      <c r="U311" s="803"/>
      <c r="V311" s="803"/>
      <c r="W311" s="803"/>
      <c r="X311" s="803"/>
      <c r="Y311" s="803"/>
      <c r="Z311" s="803"/>
      <c r="AA311" s="803"/>
      <c r="AB311" s="803"/>
    </row>
    <row r="312" ht="11.25" customHeight="1">
      <c r="A312" s="295" t="s">
        <v>86</v>
      </c>
      <c r="B312" s="160" t="s">
        <v>81</v>
      </c>
      <c r="C312" s="295" t="s">
        <v>7982</v>
      </c>
      <c r="D312" s="161" t="s">
        <v>7905</v>
      </c>
      <c r="E312" s="621" t="s">
        <v>7981</v>
      </c>
      <c r="F312" s="793">
        <v>23.66</v>
      </c>
      <c r="G312" s="103" t="s">
        <v>86</v>
      </c>
      <c r="H312" s="104"/>
      <c r="I312" s="105"/>
      <c r="J312" s="803"/>
      <c r="K312" s="803"/>
      <c r="L312" s="803"/>
      <c r="M312" s="803"/>
      <c r="N312" s="803"/>
      <c r="O312" s="803"/>
      <c r="P312" s="803"/>
      <c r="Q312" s="803"/>
      <c r="R312" s="803"/>
      <c r="S312" s="803"/>
      <c r="T312" s="803"/>
      <c r="U312" s="803"/>
      <c r="V312" s="803"/>
      <c r="W312" s="803"/>
      <c r="X312" s="803"/>
      <c r="Y312" s="803"/>
      <c r="Z312" s="803"/>
      <c r="AA312" s="803"/>
      <c r="AB312" s="803"/>
    </row>
    <row r="313" ht="11.25" customHeight="1">
      <c r="A313" s="295" t="s">
        <v>86</v>
      </c>
      <c r="B313" s="160" t="s">
        <v>81</v>
      </c>
      <c r="C313" s="295" t="s">
        <v>7983</v>
      </c>
      <c r="D313" s="161" t="s">
        <v>7905</v>
      </c>
      <c r="E313" s="621" t="s">
        <v>7981</v>
      </c>
      <c r="F313" s="793">
        <v>23.66</v>
      </c>
      <c r="G313" s="103" t="s">
        <v>86</v>
      </c>
      <c r="H313" s="104"/>
      <c r="I313" s="105"/>
      <c r="J313" s="803"/>
      <c r="K313" s="803"/>
      <c r="L313" s="803"/>
      <c r="M313" s="803"/>
      <c r="N313" s="803"/>
      <c r="O313" s="803"/>
      <c r="P313" s="803"/>
      <c r="Q313" s="803"/>
      <c r="R313" s="803"/>
      <c r="S313" s="803"/>
      <c r="T313" s="803"/>
      <c r="U313" s="803"/>
      <c r="V313" s="803"/>
      <c r="W313" s="803"/>
      <c r="X313" s="803"/>
      <c r="Y313" s="803"/>
      <c r="Z313" s="803"/>
      <c r="AA313" s="803"/>
      <c r="AB313" s="803"/>
    </row>
    <row r="314" ht="11.25" customHeight="1">
      <c r="A314" s="295" t="s">
        <v>86</v>
      </c>
      <c r="B314" s="160" t="s">
        <v>81</v>
      </c>
      <c r="C314" s="295" t="s">
        <v>7984</v>
      </c>
      <c r="D314" s="161" t="s">
        <v>7905</v>
      </c>
      <c r="E314" s="793">
        <v>6.66</v>
      </c>
      <c r="F314" s="793">
        <v>6.66</v>
      </c>
      <c r="G314" s="103" t="s">
        <v>86</v>
      </c>
      <c r="H314" s="104"/>
      <c r="I314" s="105"/>
      <c r="J314" s="803"/>
      <c r="K314" s="803"/>
      <c r="L314" s="803"/>
      <c r="M314" s="803"/>
      <c r="N314" s="803"/>
      <c r="O314" s="803"/>
      <c r="P314" s="803"/>
      <c r="Q314" s="803"/>
      <c r="R314" s="803"/>
      <c r="S314" s="803"/>
      <c r="T314" s="803"/>
      <c r="U314" s="803"/>
      <c r="V314" s="803"/>
      <c r="W314" s="803"/>
      <c r="X314" s="803"/>
      <c r="Y314" s="803"/>
      <c r="Z314" s="803"/>
      <c r="AA314" s="803"/>
      <c r="AB314" s="803"/>
    </row>
    <row r="315" ht="11.25" customHeight="1">
      <c r="A315" s="295" t="s">
        <v>86</v>
      </c>
      <c r="B315" s="160" t="s">
        <v>81</v>
      </c>
      <c r="C315" s="295" t="s">
        <v>7985</v>
      </c>
      <c r="D315" s="161" t="s">
        <v>7905</v>
      </c>
      <c r="E315" s="793">
        <v>6.66</v>
      </c>
      <c r="F315" s="793">
        <v>6.66</v>
      </c>
      <c r="G315" s="103" t="s">
        <v>86</v>
      </c>
      <c r="H315" s="104"/>
      <c r="I315" s="105"/>
      <c r="J315" s="803"/>
      <c r="K315" s="803"/>
      <c r="L315" s="803"/>
      <c r="M315" s="803"/>
      <c r="N315" s="803"/>
      <c r="O315" s="803"/>
      <c r="P315" s="803"/>
      <c r="Q315" s="803"/>
      <c r="R315" s="803"/>
      <c r="S315" s="803"/>
      <c r="T315" s="803"/>
      <c r="U315" s="803"/>
      <c r="V315" s="803"/>
      <c r="W315" s="803"/>
      <c r="X315" s="803"/>
      <c r="Y315" s="803"/>
      <c r="Z315" s="803"/>
      <c r="AA315" s="803"/>
      <c r="AB315" s="803"/>
    </row>
    <row r="316" ht="11.25" customHeight="1">
      <c r="A316" s="295" t="s">
        <v>86</v>
      </c>
      <c r="B316" s="160" t="s">
        <v>81</v>
      </c>
      <c r="C316" s="295" t="s">
        <v>7986</v>
      </c>
      <c r="D316" s="161" t="s">
        <v>7905</v>
      </c>
      <c r="E316" s="793">
        <v>6.66</v>
      </c>
      <c r="F316" s="793">
        <v>6.66</v>
      </c>
      <c r="G316" s="103" t="s">
        <v>86</v>
      </c>
      <c r="H316" s="104"/>
      <c r="I316" s="105"/>
      <c r="J316" s="803"/>
      <c r="K316" s="803"/>
      <c r="L316" s="803"/>
      <c r="M316" s="803"/>
      <c r="N316" s="803"/>
      <c r="O316" s="803"/>
      <c r="P316" s="803"/>
      <c r="Q316" s="803"/>
      <c r="R316" s="803"/>
      <c r="S316" s="803"/>
      <c r="T316" s="803"/>
      <c r="U316" s="803"/>
      <c r="V316" s="803"/>
      <c r="W316" s="803"/>
      <c r="X316" s="803"/>
      <c r="Y316" s="803"/>
      <c r="Z316" s="803"/>
      <c r="AA316" s="803"/>
      <c r="AB316" s="803"/>
    </row>
    <row r="317" ht="11.25" customHeight="1">
      <c r="A317" s="295" t="s">
        <v>86</v>
      </c>
      <c r="B317" s="160" t="s">
        <v>81</v>
      </c>
      <c r="C317" s="295" t="s">
        <v>7987</v>
      </c>
      <c r="D317" s="161" t="s">
        <v>7905</v>
      </c>
      <c r="E317" s="793">
        <v>7.33</v>
      </c>
      <c r="F317" s="793">
        <v>7.33</v>
      </c>
      <c r="G317" s="103" t="s">
        <v>86</v>
      </c>
      <c r="H317" s="104"/>
      <c r="I317" s="105"/>
      <c r="J317" s="803"/>
      <c r="K317" s="803"/>
      <c r="L317" s="803"/>
      <c r="M317" s="803"/>
      <c r="N317" s="803"/>
      <c r="O317" s="803"/>
      <c r="P317" s="803"/>
      <c r="Q317" s="803"/>
      <c r="R317" s="803"/>
      <c r="S317" s="803"/>
      <c r="T317" s="803"/>
      <c r="U317" s="803"/>
      <c r="V317" s="803"/>
      <c r="W317" s="803"/>
      <c r="X317" s="803"/>
      <c r="Y317" s="803"/>
      <c r="Z317" s="803"/>
      <c r="AA317" s="803"/>
      <c r="AB317" s="803"/>
    </row>
    <row r="318" ht="11.25" customHeight="1">
      <c r="A318" s="295" t="s">
        <v>86</v>
      </c>
      <c r="B318" s="160" t="s">
        <v>81</v>
      </c>
      <c r="C318" s="295" t="s">
        <v>7988</v>
      </c>
      <c r="D318" s="161" t="s">
        <v>7905</v>
      </c>
      <c r="E318" s="793">
        <v>7.33</v>
      </c>
      <c r="F318" s="793">
        <v>7.33</v>
      </c>
      <c r="G318" s="103" t="s">
        <v>86</v>
      </c>
      <c r="H318" s="104"/>
      <c r="I318" s="105"/>
      <c r="J318" s="803"/>
      <c r="K318" s="803"/>
      <c r="L318" s="803"/>
      <c r="M318" s="803"/>
      <c r="N318" s="803"/>
      <c r="O318" s="803"/>
      <c r="P318" s="803"/>
      <c r="Q318" s="803"/>
      <c r="R318" s="803"/>
      <c r="S318" s="803"/>
      <c r="T318" s="803"/>
      <c r="U318" s="803"/>
      <c r="V318" s="803"/>
      <c r="W318" s="803"/>
      <c r="X318" s="803"/>
      <c r="Y318" s="803"/>
      <c r="Z318" s="803"/>
      <c r="AA318" s="803"/>
      <c r="AB318" s="803"/>
    </row>
    <row r="319" ht="11.25" customHeight="1">
      <c r="A319" s="295" t="s">
        <v>86</v>
      </c>
      <c r="B319" s="160" t="s">
        <v>81</v>
      </c>
      <c r="C319" s="295" t="s">
        <v>7989</v>
      </c>
      <c r="D319" s="161" t="s">
        <v>7905</v>
      </c>
      <c r="E319" s="793">
        <v>7.33</v>
      </c>
      <c r="F319" s="793">
        <v>7.33</v>
      </c>
      <c r="G319" s="103" t="s">
        <v>86</v>
      </c>
      <c r="H319" s="104"/>
      <c r="I319" s="105"/>
      <c r="J319" s="803"/>
      <c r="K319" s="803"/>
      <c r="L319" s="803"/>
      <c r="M319" s="803"/>
      <c r="N319" s="803"/>
      <c r="O319" s="803"/>
      <c r="P319" s="803"/>
      <c r="Q319" s="803"/>
      <c r="R319" s="803"/>
      <c r="S319" s="803"/>
      <c r="T319" s="803"/>
      <c r="U319" s="803"/>
      <c r="V319" s="803"/>
      <c r="W319" s="803"/>
      <c r="X319" s="803"/>
      <c r="Y319" s="803"/>
      <c r="Z319" s="803"/>
      <c r="AA319" s="803"/>
      <c r="AB319" s="803"/>
    </row>
    <row r="320" ht="11.25" customHeight="1">
      <c r="A320" s="295" t="s">
        <v>86</v>
      </c>
      <c r="B320" s="160" t="s">
        <v>81</v>
      </c>
      <c r="C320" s="295" t="s">
        <v>7990</v>
      </c>
      <c r="D320" s="161" t="s">
        <v>7905</v>
      </c>
      <c r="E320" s="793">
        <v>26.0</v>
      </c>
      <c r="F320" s="793">
        <v>26.0</v>
      </c>
      <c r="G320" s="103" t="s">
        <v>86</v>
      </c>
      <c r="H320" s="104"/>
      <c r="I320" s="105"/>
      <c r="J320" s="803"/>
      <c r="K320" s="803"/>
      <c r="L320" s="803"/>
      <c r="M320" s="803"/>
      <c r="N320" s="803"/>
      <c r="O320" s="803"/>
      <c r="P320" s="803"/>
      <c r="Q320" s="803"/>
      <c r="R320" s="803"/>
      <c r="S320" s="803"/>
      <c r="T320" s="803"/>
      <c r="U320" s="803"/>
      <c r="V320" s="803"/>
      <c r="W320" s="803"/>
      <c r="X320" s="803"/>
      <c r="Y320" s="803"/>
      <c r="Z320" s="803"/>
      <c r="AA320" s="803"/>
      <c r="AB320" s="803"/>
    </row>
    <row r="321" ht="11.25" customHeight="1">
      <c r="A321" s="295" t="s">
        <v>86</v>
      </c>
      <c r="B321" s="97" t="s">
        <v>81</v>
      </c>
      <c r="C321" s="135" t="s">
        <v>7991</v>
      </c>
      <c r="D321" s="98" t="s">
        <v>7905</v>
      </c>
      <c r="E321" s="166">
        <v>26.0</v>
      </c>
      <c r="F321" s="166">
        <v>26.0</v>
      </c>
      <c r="G321" s="103" t="s">
        <v>86</v>
      </c>
      <c r="H321" s="104"/>
      <c r="I321" s="105"/>
      <c r="J321" s="803"/>
      <c r="K321" s="803"/>
      <c r="L321" s="803"/>
      <c r="M321" s="803"/>
      <c r="N321" s="803"/>
      <c r="O321" s="803"/>
      <c r="P321" s="803"/>
      <c r="Q321" s="803"/>
      <c r="R321" s="803"/>
      <c r="S321" s="803"/>
      <c r="T321" s="803"/>
      <c r="U321" s="803"/>
      <c r="V321" s="803"/>
      <c r="W321" s="803"/>
      <c r="X321" s="803"/>
      <c r="Y321" s="803"/>
      <c r="Z321" s="803"/>
      <c r="AA321" s="803"/>
      <c r="AB321" s="803"/>
    </row>
    <row r="322" ht="11.25" customHeight="1">
      <c r="A322" s="295" t="s">
        <v>86</v>
      </c>
      <c r="B322" s="97" t="s">
        <v>81</v>
      </c>
      <c r="C322" s="135" t="s">
        <v>7992</v>
      </c>
      <c r="D322" s="98" t="s">
        <v>7905</v>
      </c>
      <c r="E322" s="166">
        <v>26.0</v>
      </c>
      <c r="F322" s="166">
        <v>26.0</v>
      </c>
      <c r="G322" s="103" t="s">
        <v>86</v>
      </c>
      <c r="H322" s="104"/>
      <c r="I322" s="105"/>
      <c r="J322" s="803"/>
      <c r="K322" s="803"/>
      <c r="L322" s="803"/>
      <c r="M322" s="803"/>
      <c r="N322" s="803"/>
      <c r="O322" s="803"/>
      <c r="P322" s="803"/>
      <c r="Q322" s="803"/>
      <c r="R322" s="803"/>
      <c r="S322" s="803"/>
      <c r="T322" s="803"/>
      <c r="U322" s="803"/>
      <c r="V322" s="803"/>
      <c r="W322" s="803"/>
      <c r="X322" s="803"/>
      <c r="Y322" s="803"/>
      <c r="Z322" s="803"/>
      <c r="AA322" s="803"/>
      <c r="AB322" s="803"/>
    </row>
    <row r="323" ht="11.25" customHeight="1">
      <c r="A323" s="295" t="s">
        <v>86</v>
      </c>
      <c r="B323" s="97" t="s">
        <v>81</v>
      </c>
      <c r="C323" s="135" t="s">
        <v>7993</v>
      </c>
      <c r="D323" s="98" t="s">
        <v>7994</v>
      </c>
      <c r="E323" s="166">
        <v>11.83</v>
      </c>
      <c r="F323" s="166">
        <v>11.83</v>
      </c>
      <c r="G323" s="103" t="s">
        <v>86</v>
      </c>
      <c r="H323" s="104"/>
      <c r="I323" s="105"/>
      <c r="J323" s="803"/>
      <c r="K323" s="803"/>
      <c r="L323" s="803"/>
      <c r="M323" s="803"/>
      <c r="N323" s="803"/>
      <c r="O323" s="803"/>
      <c r="P323" s="803"/>
      <c r="Q323" s="803"/>
      <c r="R323" s="803"/>
      <c r="S323" s="803"/>
      <c r="T323" s="803"/>
      <c r="U323" s="803"/>
      <c r="V323" s="803"/>
      <c r="W323" s="803"/>
      <c r="X323" s="803"/>
      <c r="Y323" s="803"/>
      <c r="Z323" s="803"/>
      <c r="AA323" s="803"/>
      <c r="AB323" s="803"/>
    </row>
    <row r="324" ht="11.25" customHeight="1">
      <c r="A324" s="295" t="s">
        <v>86</v>
      </c>
      <c r="B324" s="160" t="s">
        <v>81</v>
      </c>
      <c r="C324" s="295" t="s">
        <v>7995</v>
      </c>
      <c r="D324" s="161" t="s">
        <v>7905</v>
      </c>
      <c r="E324" s="166">
        <v>54.66</v>
      </c>
      <c r="F324" s="166">
        <v>54.66</v>
      </c>
      <c r="G324" s="103" t="s">
        <v>86</v>
      </c>
      <c r="H324" s="104"/>
      <c r="I324" s="105"/>
      <c r="J324" s="803"/>
      <c r="K324" s="803"/>
      <c r="L324" s="803"/>
      <c r="M324" s="803"/>
      <c r="N324" s="803"/>
      <c r="O324" s="803"/>
      <c r="P324" s="803"/>
      <c r="Q324" s="803"/>
      <c r="R324" s="803"/>
      <c r="S324" s="803"/>
      <c r="T324" s="803"/>
      <c r="U324" s="803"/>
      <c r="V324" s="803"/>
      <c r="W324" s="803"/>
      <c r="X324" s="803"/>
      <c r="Y324" s="803"/>
      <c r="Z324" s="803"/>
      <c r="AA324" s="803"/>
      <c r="AB324" s="803"/>
    </row>
    <row r="325" ht="11.25" customHeight="1">
      <c r="A325" s="135" t="s">
        <v>7996</v>
      </c>
      <c r="B325" s="97" t="s">
        <v>81</v>
      </c>
      <c r="C325" s="135" t="s">
        <v>7997</v>
      </c>
      <c r="D325" s="98" t="s">
        <v>7643</v>
      </c>
      <c r="E325" s="231">
        <v>31.33</v>
      </c>
      <c r="F325" s="166">
        <v>31.0</v>
      </c>
      <c r="G325" s="103" t="s">
        <v>92</v>
      </c>
      <c r="H325" s="104"/>
      <c r="I325" s="105"/>
      <c r="J325" s="803"/>
      <c r="K325" s="803"/>
      <c r="L325" s="803"/>
      <c r="M325" s="803"/>
      <c r="N325" s="803"/>
      <c r="O325" s="803"/>
      <c r="P325" s="803"/>
      <c r="Q325" s="803"/>
      <c r="R325" s="803"/>
      <c r="S325" s="803"/>
      <c r="T325" s="803"/>
      <c r="U325" s="803"/>
      <c r="V325" s="803"/>
      <c r="W325" s="803"/>
      <c r="X325" s="803"/>
      <c r="Y325" s="803"/>
      <c r="Z325" s="803"/>
      <c r="AA325" s="803"/>
      <c r="AB325" s="803"/>
    </row>
    <row r="326" ht="11.25" customHeight="1">
      <c r="A326" s="135" t="s">
        <v>7996</v>
      </c>
      <c r="B326" s="97" t="s">
        <v>81</v>
      </c>
      <c r="C326" s="135" t="s">
        <v>7998</v>
      </c>
      <c r="D326" s="98" t="s">
        <v>7643</v>
      </c>
      <c r="E326" s="231">
        <v>31.0</v>
      </c>
      <c r="F326" s="166">
        <v>31.0</v>
      </c>
      <c r="G326" s="103" t="s">
        <v>92</v>
      </c>
      <c r="H326" s="104"/>
      <c r="I326" s="105"/>
      <c r="J326" s="803"/>
      <c r="K326" s="803"/>
      <c r="L326" s="803"/>
      <c r="M326" s="803"/>
      <c r="N326" s="803"/>
      <c r="O326" s="803"/>
      <c r="P326" s="803"/>
      <c r="Q326" s="803"/>
      <c r="R326" s="803"/>
      <c r="S326" s="803"/>
      <c r="T326" s="803"/>
      <c r="U326" s="803"/>
      <c r="V326" s="803"/>
      <c r="W326" s="803"/>
      <c r="X326" s="803"/>
      <c r="Y326" s="803"/>
      <c r="Z326" s="803"/>
      <c r="AA326" s="803"/>
      <c r="AB326" s="803"/>
    </row>
    <row r="327" ht="11.25" customHeight="1">
      <c r="A327" s="135" t="s">
        <v>7996</v>
      </c>
      <c r="B327" s="97" t="s">
        <v>81</v>
      </c>
      <c r="C327" s="346" t="s">
        <v>7999</v>
      </c>
      <c r="D327" s="98" t="s">
        <v>7643</v>
      </c>
      <c r="E327" s="231" t="s">
        <v>8000</v>
      </c>
      <c r="F327" s="166">
        <v>7.83</v>
      </c>
      <c r="G327" s="103" t="s">
        <v>92</v>
      </c>
      <c r="H327" s="104"/>
      <c r="I327" s="105"/>
      <c r="J327" s="803"/>
      <c r="K327" s="803"/>
      <c r="L327" s="803"/>
      <c r="M327" s="803"/>
      <c r="N327" s="803"/>
      <c r="O327" s="803"/>
      <c r="P327" s="803"/>
      <c r="Q327" s="803"/>
      <c r="R327" s="803"/>
      <c r="S327" s="803"/>
      <c r="T327" s="803"/>
      <c r="U327" s="803"/>
      <c r="V327" s="803"/>
      <c r="W327" s="803"/>
      <c r="X327" s="803"/>
      <c r="Y327" s="803"/>
      <c r="Z327" s="803"/>
      <c r="AA327" s="803"/>
      <c r="AB327" s="803"/>
    </row>
    <row r="328" ht="11.25" customHeight="1">
      <c r="A328" s="135" t="s">
        <v>7996</v>
      </c>
      <c r="B328" s="97" t="s">
        <v>81</v>
      </c>
      <c r="C328" s="135" t="s">
        <v>8001</v>
      </c>
      <c r="D328" s="98" t="s">
        <v>7643</v>
      </c>
      <c r="E328" s="231" t="s">
        <v>8002</v>
      </c>
      <c r="F328" s="166">
        <v>3.1</v>
      </c>
      <c r="G328" s="103" t="s">
        <v>92</v>
      </c>
      <c r="H328" s="104"/>
      <c r="I328" s="105"/>
      <c r="J328" s="803"/>
      <c r="K328" s="803"/>
      <c r="L328" s="803"/>
      <c r="M328" s="803"/>
      <c r="N328" s="803"/>
      <c r="O328" s="803"/>
      <c r="P328" s="803"/>
      <c r="Q328" s="803"/>
      <c r="R328" s="803"/>
      <c r="S328" s="803"/>
      <c r="T328" s="803"/>
      <c r="U328" s="803"/>
      <c r="V328" s="803"/>
      <c r="W328" s="803"/>
      <c r="X328" s="803"/>
      <c r="Y328" s="803"/>
      <c r="Z328" s="803"/>
      <c r="AA328" s="803"/>
      <c r="AB328" s="803"/>
    </row>
    <row r="329" ht="11.25" customHeight="1">
      <c r="A329" s="135" t="s">
        <v>7996</v>
      </c>
      <c r="B329" s="97" t="s">
        <v>81</v>
      </c>
      <c r="C329" s="135" t="s">
        <v>8003</v>
      </c>
      <c r="D329" s="98" t="s">
        <v>7643</v>
      </c>
      <c r="E329" s="231">
        <v>31.0</v>
      </c>
      <c r="F329" s="166">
        <v>31.0</v>
      </c>
      <c r="G329" s="103" t="s">
        <v>92</v>
      </c>
      <c r="H329" s="104"/>
      <c r="I329" s="105"/>
      <c r="J329" s="803"/>
      <c r="K329" s="803"/>
      <c r="L329" s="803"/>
      <c r="M329" s="803"/>
      <c r="N329" s="803"/>
      <c r="O329" s="803"/>
      <c r="P329" s="803"/>
      <c r="Q329" s="803"/>
      <c r="R329" s="803"/>
      <c r="S329" s="803"/>
      <c r="T329" s="803"/>
      <c r="U329" s="803"/>
      <c r="V329" s="803"/>
      <c r="W329" s="803"/>
      <c r="X329" s="803"/>
      <c r="Y329" s="803"/>
      <c r="Z329" s="803"/>
      <c r="AA329" s="803"/>
      <c r="AB329" s="803"/>
    </row>
    <row r="330" ht="11.25" customHeight="1">
      <c r="A330" s="135" t="s">
        <v>7996</v>
      </c>
      <c r="B330" s="97" t="s">
        <v>81</v>
      </c>
      <c r="C330" s="135" t="s">
        <v>8004</v>
      </c>
      <c r="D330" s="98" t="s">
        <v>7643</v>
      </c>
      <c r="E330" s="231">
        <v>31.0</v>
      </c>
      <c r="F330" s="166">
        <v>31.0</v>
      </c>
      <c r="G330" s="103" t="s">
        <v>92</v>
      </c>
      <c r="H330" s="104"/>
      <c r="I330" s="105"/>
      <c r="J330" s="803"/>
      <c r="K330" s="803"/>
      <c r="L330" s="803"/>
      <c r="M330" s="803"/>
      <c r="N330" s="803"/>
      <c r="O330" s="803"/>
      <c r="P330" s="803"/>
      <c r="Q330" s="803"/>
      <c r="R330" s="803"/>
      <c r="S330" s="803"/>
      <c r="T330" s="803"/>
      <c r="U330" s="803"/>
      <c r="V330" s="803"/>
      <c r="W330" s="803"/>
      <c r="X330" s="803"/>
      <c r="Y330" s="803"/>
      <c r="Z330" s="803"/>
      <c r="AA330" s="803"/>
      <c r="AB330" s="803"/>
    </row>
    <row r="331" ht="11.25" customHeight="1">
      <c r="A331" s="135" t="s">
        <v>7996</v>
      </c>
      <c r="B331" s="97" t="s">
        <v>81</v>
      </c>
      <c r="C331" s="135" t="s">
        <v>8005</v>
      </c>
      <c r="D331" s="98" t="s">
        <v>7643</v>
      </c>
      <c r="E331" s="231" t="s">
        <v>8006</v>
      </c>
      <c r="F331" s="166">
        <v>7.83</v>
      </c>
      <c r="G331" s="103" t="s">
        <v>92</v>
      </c>
      <c r="H331" s="104"/>
      <c r="I331" s="105"/>
      <c r="J331" s="803"/>
      <c r="K331" s="803"/>
      <c r="L331" s="803"/>
      <c r="M331" s="803"/>
      <c r="N331" s="803"/>
      <c r="O331" s="803"/>
      <c r="P331" s="803"/>
      <c r="Q331" s="803"/>
      <c r="R331" s="803"/>
      <c r="S331" s="803"/>
      <c r="T331" s="803"/>
      <c r="U331" s="803"/>
      <c r="V331" s="803"/>
      <c r="W331" s="803"/>
      <c r="X331" s="803"/>
      <c r="Y331" s="803"/>
      <c r="Z331" s="803"/>
      <c r="AA331" s="803"/>
      <c r="AB331" s="803"/>
    </row>
    <row r="332" ht="11.25" customHeight="1">
      <c r="A332" s="135" t="s">
        <v>7996</v>
      </c>
      <c r="B332" s="97" t="s">
        <v>81</v>
      </c>
      <c r="C332" s="135" t="s">
        <v>8007</v>
      </c>
      <c r="D332" s="98" t="s">
        <v>7643</v>
      </c>
      <c r="E332" s="231" t="s">
        <v>8008</v>
      </c>
      <c r="F332" s="166">
        <v>3.1</v>
      </c>
      <c r="G332" s="103" t="s">
        <v>92</v>
      </c>
      <c r="H332" s="104"/>
      <c r="I332" s="105"/>
      <c r="J332" s="803"/>
      <c r="K332" s="803"/>
      <c r="L332" s="803"/>
      <c r="M332" s="803"/>
      <c r="N332" s="803"/>
      <c r="O332" s="803"/>
      <c r="P332" s="803"/>
      <c r="Q332" s="803"/>
      <c r="R332" s="803"/>
      <c r="S332" s="803"/>
      <c r="T332" s="803"/>
      <c r="U332" s="803"/>
      <c r="V332" s="803"/>
      <c r="W332" s="803"/>
      <c r="X332" s="803"/>
      <c r="Y332" s="803"/>
      <c r="Z332" s="803"/>
      <c r="AA332" s="803"/>
      <c r="AB332" s="803"/>
    </row>
    <row r="333" ht="11.25" customHeight="1">
      <c r="A333" s="135" t="s">
        <v>7996</v>
      </c>
      <c r="B333" s="97" t="s">
        <v>81</v>
      </c>
      <c r="C333" s="135" t="s">
        <v>8009</v>
      </c>
      <c r="D333" s="98" t="s">
        <v>7643</v>
      </c>
      <c r="E333" s="231">
        <v>26.0</v>
      </c>
      <c r="F333" s="166">
        <v>26.0</v>
      </c>
      <c r="G333" s="103" t="s">
        <v>92</v>
      </c>
      <c r="H333" s="104"/>
      <c r="I333" s="105"/>
      <c r="J333" s="803"/>
      <c r="K333" s="803"/>
      <c r="L333" s="803"/>
      <c r="M333" s="803"/>
      <c r="N333" s="803"/>
      <c r="O333" s="803"/>
      <c r="P333" s="803"/>
      <c r="Q333" s="803"/>
      <c r="R333" s="803"/>
      <c r="S333" s="803"/>
      <c r="T333" s="803"/>
      <c r="U333" s="803"/>
      <c r="V333" s="803"/>
      <c r="W333" s="803"/>
      <c r="X333" s="803"/>
      <c r="Y333" s="803"/>
      <c r="Z333" s="803"/>
      <c r="AA333" s="803"/>
      <c r="AB333" s="803"/>
    </row>
    <row r="334" ht="11.25" customHeight="1">
      <c r="A334" s="135" t="s">
        <v>7996</v>
      </c>
      <c r="B334" s="97" t="s">
        <v>81</v>
      </c>
      <c r="C334" s="135" t="s">
        <v>8010</v>
      </c>
      <c r="D334" s="98" t="s">
        <v>7643</v>
      </c>
      <c r="E334" s="231">
        <v>26.0</v>
      </c>
      <c r="F334" s="166">
        <v>26.0</v>
      </c>
      <c r="G334" s="103" t="s">
        <v>92</v>
      </c>
      <c r="H334" s="104"/>
      <c r="I334" s="105"/>
      <c r="J334" s="803"/>
      <c r="K334" s="803"/>
      <c r="L334" s="803"/>
      <c r="M334" s="803"/>
      <c r="N334" s="803"/>
      <c r="O334" s="803"/>
      <c r="P334" s="803"/>
      <c r="Q334" s="803"/>
      <c r="R334" s="803"/>
      <c r="S334" s="803"/>
      <c r="T334" s="803"/>
      <c r="U334" s="803"/>
      <c r="V334" s="803"/>
      <c r="W334" s="803"/>
      <c r="X334" s="803"/>
      <c r="Y334" s="803"/>
      <c r="Z334" s="803"/>
      <c r="AA334" s="803"/>
      <c r="AB334" s="803"/>
    </row>
    <row r="335" ht="11.25" customHeight="1">
      <c r="A335" s="135" t="s">
        <v>7996</v>
      </c>
      <c r="B335" s="97" t="s">
        <v>81</v>
      </c>
      <c r="C335" s="135" t="s">
        <v>8011</v>
      </c>
      <c r="D335" s="98" t="s">
        <v>7643</v>
      </c>
      <c r="E335" s="231" t="s">
        <v>8012</v>
      </c>
      <c r="F335" s="166">
        <v>6.5</v>
      </c>
      <c r="G335" s="103" t="s">
        <v>92</v>
      </c>
      <c r="H335" s="104"/>
      <c r="I335" s="105"/>
      <c r="J335" s="803"/>
      <c r="K335" s="803"/>
      <c r="L335" s="803"/>
      <c r="M335" s="803"/>
      <c r="N335" s="803"/>
      <c r="O335" s="803"/>
      <c r="P335" s="803"/>
      <c r="Q335" s="803"/>
      <c r="R335" s="803"/>
      <c r="S335" s="803"/>
      <c r="T335" s="803"/>
      <c r="U335" s="803"/>
      <c r="V335" s="803"/>
      <c r="W335" s="803"/>
      <c r="X335" s="803"/>
      <c r="Y335" s="803"/>
      <c r="Z335" s="803"/>
      <c r="AA335" s="803"/>
      <c r="AB335" s="803"/>
    </row>
    <row r="336" ht="11.25" customHeight="1">
      <c r="A336" s="135" t="s">
        <v>7996</v>
      </c>
      <c r="B336" s="97" t="s">
        <v>81</v>
      </c>
      <c r="C336" s="135" t="s">
        <v>8013</v>
      </c>
      <c r="D336" s="98" t="s">
        <v>7643</v>
      </c>
      <c r="E336" s="231" t="s">
        <v>8014</v>
      </c>
      <c r="F336" s="796">
        <v>2.6</v>
      </c>
      <c r="G336" s="103" t="s">
        <v>92</v>
      </c>
      <c r="H336" s="104"/>
      <c r="I336" s="105"/>
      <c r="J336" s="803"/>
      <c r="K336" s="803"/>
      <c r="L336" s="803"/>
      <c r="M336" s="803"/>
      <c r="N336" s="803"/>
      <c r="O336" s="803"/>
      <c r="P336" s="803"/>
      <c r="Q336" s="803"/>
      <c r="R336" s="803"/>
      <c r="S336" s="803"/>
      <c r="T336" s="803"/>
      <c r="U336" s="803"/>
      <c r="V336" s="803"/>
      <c r="W336" s="803"/>
      <c r="X336" s="803"/>
      <c r="Y336" s="803"/>
      <c r="Z336" s="803"/>
      <c r="AA336" s="803"/>
      <c r="AB336" s="803"/>
    </row>
    <row r="337" ht="11.25" customHeight="1">
      <c r="A337" s="135" t="s">
        <v>7996</v>
      </c>
      <c r="B337" s="97" t="s">
        <v>81</v>
      </c>
      <c r="C337" s="135" t="s">
        <v>8015</v>
      </c>
      <c r="D337" s="98" t="s">
        <v>7643</v>
      </c>
      <c r="E337" s="231">
        <v>19.0</v>
      </c>
      <c r="F337" s="166">
        <v>19.0</v>
      </c>
      <c r="G337" s="103" t="s">
        <v>92</v>
      </c>
      <c r="H337" s="104"/>
      <c r="I337" s="105"/>
      <c r="J337" s="803"/>
      <c r="K337" s="803"/>
      <c r="L337" s="803"/>
      <c r="M337" s="803"/>
      <c r="N337" s="803"/>
      <c r="O337" s="803"/>
      <c r="P337" s="803"/>
      <c r="Q337" s="803"/>
      <c r="R337" s="803"/>
      <c r="S337" s="803"/>
      <c r="T337" s="803"/>
      <c r="U337" s="803"/>
      <c r="V337" s="803"/>
      <c r="W337" s="803"/>
      <c r="X337" s="803"/>
      <c r="Y337" s="803"/>
      <c r="Z337" s="803"/>
      <c r="AA337" s="803"/>
      <c r="AB337" s="803"/>
    </row>
    <row r="338" ht="11.25" customHeight="1">
      <c r="A338" s="135" t="s">
        <v>7996</v>
      </c>
      <c r="B338" s="97" t="s">
        <v>81</v>
      </c>
      <c r="C338" s="135" t="s">
        <v>8015</v>
      </c>
      <c r="D338" s="98" t="s">
        <v>7643</v>
      </c>
      <c r="E338" s="811">
        <v>19.0</v>
      </c>
      <c r="F338" s="796">
        <v>19.0</v>
      </c>
      <c r="G338" s="103" t="s">
        <v>92</v>
      </c>
      <c r="H338" s="104"/>
      <c r="I338" s="105"/>
      <c r="J338" s="803"/>
      <c r="K338" s="803"/>
      <c r="L338" s="803"/>
      <c r="M338" s="803"/>
      <c r="N338" s="803"/>
      <c r="O338" s="803"/>
      <c r="P338" s="803"/>
      <c r="Q338" s="803"/>
      <c r="R338" s="803"/>
      <c r="S338" s="803"/>
      <c r="T338" s="803"/>
      <c r="U338" s="803"/>
      <c r="V338" s="803"/>
      <c r="W338" s="803"/>
      <c r="X338" s="803"/>
      <c r="Y338" s="803"/>
      <c r="Z338" s="803"/>
      <c r="AA338" s="803"/>
      <c r="AB338" s="803"/>
    </row>
    <row r="339" ht="11.25" customHeight="1">
      <c r="A339" s="135" t="s">
        <v>7996</v>
      </c>
      <c r="B339" s="97" t="s">
        <v>81</v>
      </c>
      <c r="C339" s="135" t="s">
        <v>8016</v>
      </c>
      <c r="D339" s="98" t="s">
        <v>8017</v>
      </c>
      <c r="E339" s="811" t="s">
        <v>8018</v>
      </c>
      <c r="F339" s="796">
        <v>50.66</v>
      </c>
      <c r="G339" s="103" t="s">
        <v>92</v>
      </c>
      <c r="H339" s="104"/>
      <c r="I339" s="105"/>
      <c r="J339" s="803"/>
      <c r="K339" s="803"/>
      <c r="L339" s="803"/>
      <c r="M339" s="803"/>
      <c r="N339" s="803"/>
      <c r="O339" s="803"/>
      <c r="P339" s="803"/>
      <c r="Q339" s="803"/>
      <c r="R339" s="803"/>
      <c r="S339" s="803"/>
      <c r="T339" s="803"/>
      <c r="U339" s="803"/>
      <c r="V339" s="803"/>
      <c r="W339" s="803"/>
      <c r="X339" s="803"/>
      <c r="Y339" s="803"/>
      <c r="Z339" s="803"/>
      <c r="AA339" s="803"/>
      <c r="AB339" s="803"/>
    </row>
    <row r="340" ht="11.25" customHeight="1">
      <c r="A340" s="135" t="s">
        <v>7996</v>
      </c>
      <c r="B340" s="97" t="s">
        <v>81</v>
      </c>
      <c r="C340" s="135" t="s">
        <v>8019</v>
      </c>
      <c r="D340" s="98" t="s">
        <v>8020</v>
      </c>
      <c r="E340" s="231" t="s">
        <v>8021</v>
      </c>
      <c r="F340" s="166">
        <v>45.0</v>
      </c>
      <c r="G340" s="103" t="s">
        <v>92</v>
      </c>
      <c r="H340" s="104"/>
      <c r="I340" s="105"/>
      <c r="J340" s="803"/>
      <c r="K340" s="803"/>
      <c r="L340" s="803"/>
      <c r="M340" s="803"/>
      <c r="N340" s="803"/>
      <c r="O340" s="803"/>
      <c r="P340" s="803"/>
      <c r="Q340" s="803"/>
      <c r="R340" s="803"/>
      <c r="S340" s="803"/>
      <c r="T340" s="803"/>
      <c r="U340" s="803"/>
      <c r="V340" s="803"/>
      <c r="W340" s="803"/>
      <c r="X340" s="803"/>
      <c r="Y340" s="803"/>
      <c r="Z340" s="803"/>
      <c r="AA340" s="803"/>
      <c r="AB340" s="803"/>
    </row>
    <row r="341" ht="11.25" customHeight="1">
      <c r="A341" s="135" t="s">
        <v>7996</v>
      </c>
      <c r="B341" s="97" t="s">
        <v>81</v>
      </c>
      <c r="C341" s="135" t="s">
        <v>8022</v>
      </c>
      <c r="D341" s="98" t="s">
        <v>7643</v>
      </c>
      <c r="E341" s="231">
        <v>26.0</v>
      </c>
      <c r="F341" s="166">
        <v>26.0</v>
      </c>
      <c r="G341" s="103" t="s">
        <v>92</v>
      </c>
      <c r="H341" s="104"/>
      <c r="I341" s="105"/>
      <c r="J341" s="803"/>
      <c r="K341" s="803"/>
      <c r="L341" s="803"/>
      <c r="M341" s="803"/>
      <c r="N341" s="803"/>
      <c r="O341" s="803"/>
      <c r="P341" s="803"/>
      <c r="Q341" s="803"/>
      <c r="R341" s="803"/>
      <c r="S341" s="803"/>
      <c r="T341" s="803"/>
      <c r="U341" s="803"/>
      <c r="V341" s="803"/>
      <c r="W341" s="803"/>
      <c r="X341" s="803"/>
      <c r="Y341" s="803"/>
      <c r="Z341" s="803"/>
      <c r="AA341" s="803"/>
      <c r="AB341" s="803"/>
    </row>
    <row r="342" ht="11.25" customHeight="1">
      <c r="A342" s="135" t="s">
        <v>7996</v>
      </c>
      <c r="B342" s="97" t="s">
        <v>81</v>
      </c>
      <c r="C342" s="135" t="s">
        <v>8023</v>
      </c>
      <c r="D342" s="98" t="s">
        <v>7643</v>
      </c>
      <c r="E342" s="231">
        <v>26.0</v>
      </c>
      <c r="F342" s="166">
        <v>26.0</v>
      </c>
      <c r="G342" s="103" t="s">
        <v>92</v>
      </c>
      <c r="H342" s="104"/>
      <c r="I342" s="105"/>
      <c r="J342" s="803"/>
      <c r="K342" s="803"/>
      <c r="L342" s="803"/>
      <c r="M342" s="803"/>
      <c r="N342" s="803"/>
      <c r="O342" s="803"/>
      <c r="P342" s="803"/>
      <c r="Q342" s="803"/>
      <c r="R342" s="803"/>
      <c r="S342" s="803"/>
      <c r="T342" s="803"/>
      <c r="U342" s="803"/>
      <c r="V342" s="803"/>
      <c r="W342" s="803"/>
      <c r="X342" s="803"/>
      <c r="Y342" s="803"/>
      <c r="Z342" s="803"/>
      <c r="AA342" s="803"/>
      <c r="AB342" s="803"/>
    </row>
    <row r="343" ht="11.25" customHeight="1">
      <c r="A343" s="135" t="s">
        <v>7996</v>
      </c>
      <c r="B343" s="97" t="s">
        <v>81</v>
      </c>
      <c r="C343" s="135" t="s">
        <v>8024</v>
      </c>
      <c r="D343" s="98" t="s">
        <v>7643</v>
      </c>
      <c r="E343" s="231">
        <v>6.5</v>
      </c>
      <c r="F343" s="166">
        <v>6.5</v>
      </c>
      <c r="G343" s="103" t="s">
        <v>92</v>
      </c>
      <c r="H343" s="104"/>
      <c r="I343" s="105"/>
      <c r="J343" s="803"/>
      <c r="K343" s="803"/>
      <c r="L343" s="803"/>
      <c r="M343" s="803"/>
      <c r="N343" s="803"/>
      <c r="O343" s="803"/>
      <c r="P343" s="803"/>
      <c r="Q343" s="803"/>
      <c r="R343" s="803"/>
      <c r="S343" s="803"/>
      <c r="T343" s="803"/>
      <c r="U343" s="803"/>
      <c r="V343" s="803"/>
      <c r="W343" s="803"/>
      <c r="X343" s="803"/>
      <c r="Y343" s="803"/>
      <c r="Z343" s="803"/>
      <c r="AA343" s="803"/>
      <c r="AB343" s="803"/>
    </row>
    <row r="344" ht="11.25" customHeight="1">
      <c r="A344" s="135" t="s">
        <v>7996</v>
      </c>
      <c r="B344" s="97" t="s">
        <v>81</v>
      </c>
      <c r="C344" s="135" t="s">
        <v>8025</v>
      </c>
      <c r="D344" s="98" t="s">
        <v>7643</v>
      </c>
      <c r="E344" s="231">
        <v>2.6</v>
      </c>
      <c r="F344" s="166">
        <v>2.6</v>
      </c>
      <c r="G344" s="103" t="s">
        <v>92</v>
      </c>
      <c r="H344" s="104"/>
      <c r="I344" s="105"/>
      <c r="J344" s="803"/>
      <c r="K344" s="803"/>
      <c r="L344" s="803"/>
      <c r="M344" s="803"/>
      <c r="N344" s="803"/>
      <c r="O344" s="803"/>
      <c r="P344" s="803"/>
      <c r="Q344" s="803"/>
      <c r="R344" s="803"/>
      <c r="S344" s="803"/>
      <c r="T344" s="803"/>
      <c r="U344" s="803"/>
      <c r="V344" s="803"/>
      <c r="W344" s="803"/>
      <c r="X344" s="803"/>
      <c r="Y344" s="803"/>
      <c r="Z344" s="803"/>
      <c r="AA344" s="803"/>
      <c r="AB344" s="803"/>
    </row>
    <row r="345" ht="11.25" customHeight="1">
      <c r="A345" s="135" t="s">
        <v>7996</v>
      </c>
      <c r="B345" s="97" t="s">
        <v>81</v>
      </c>
      <c r="C345" s="135" t="s">
        <v>8026</v>
      </c>
      <c r="D345" s="98" t="s">
        <v>7643</v>
      </c>
      <c r="E345" s="231">
        <v>31.0</v>
      </c>
      <c r="F345" s="166">
        <v>31.0</v>
      </c>
      <c r="G345" s="103" t="s">
        <v>92</v>
      </c>
      <c r="H345" s="104"/>
      <c r="I345" s="105"/>
      <c r="J345" s="803"/>
      <c r="K345" s="803"/>
      <c r="L345" s="803"/>
      <c r="M345" s="803"/>
      <c r="N345" s="803"/>
      <c r="O345" s="803"/>
      <c r="P345" s="803"/>
      <c r="Q345" s="803"/>
      <c r="R345" s="803"/>
      <c r="S345" s="803"/>
      <c r="T345" s="803"/>
      <c r="U345" s="803"/>
      <c r="V345" s="803"/>
      <c r="W345" s="803"/>
      <c r="X345" s="803"/>
      <c r="Y345" s="803"/>
      <c r="Z345" s="803"/>
      <c r="AA345" s="803"/>
      <c r="AB345" s="803"/>
    </row>
    <row r="346" ht="11.25" customHeight="1">
      <c r="A346" s="135" t="s">
        <v>3628</v>
      </c>
      <c r="B346" s="97" t="s">
        <v>81</v>
      </c>
      <c r="C346" s="135" t="s">
        <v>8027</v>
      </c>
      <c r="D346" s="98" t="s">
        <v>7643</v>
      </c>
      <c r="E346" s="166">
        <v>23.66</v>
      </c>
      <c r="F346" s="166">
        <v>23.66</v>
      </c>
      <c r="G346" s="103" t="s">
        <v>3628</v>
      </c>
      <c r="H346" s="104"/>
      <c r="I346" s="105"/>
      <c r="J346" s="803"/>
      <c r="K346" s="803"/>
      <c r="L346" s="803"/>
      <c r="M346" s="803"/>
      <c r="N346" s="803"/>
      <c r="O346" s="803"/>
      <c r="P346" s="803"/>
      <c r="Q346" s="803"/>
      <c r="R346" s="803"/>
      <c r="S346" s="803"/>
      <c r="T346" s="803"/>
      <c r="U346" s="803"/>
      <c r="V346" s="803"/>
      <c r="W346" s="803"/>
      <c r="X346" s="803"/>
      <c r="Y346" s="803"/>
      <c r="Z346" s="803"/>
      <c r="AA346" s="803"/>
      <c r="AB346" s="803"/>
    </row>
    <row r="347" ht="11.25" customHeight="1">
      <c r="A347" s="135" t="s">
        <v>3628</v>
      </c>
      <c r="B347" s="97" t="s">
        <v>81</v>
      </c>
      <c r="C347" s="135" t="s">
        <v>8028</v>
      </c>
      <c r="D347" s="98" t="s">
        <v>7643</v>
      </c>
      <c r="E347" s="166">
        <v>5.91</v>
      </c>
      <c r="F347" s="166">
        <f t="shared" ref="F347:F351" si="5">E347</f>
        <v>5.91</v>
      </c>
      <c r="G347" s="103" t="s">
        <v>3628</v>
      </c>
      <c r="H347" s="104"/>
      <c r="I347" s="105"/>
      <c r="J347" s="803"/>
      <c r="K347" s="803"/>
      <c r="L347" s="803"/>
      <c r="M347" s="803"/>
      <c r="N347" s="803"/>
      <c r="O347" s="803"/>
      <c r="P347" s="803"/>
      <c r="Q347" s="803"/>
      <c r="R347" s="803"/>
      <c r="S347" s="803"/>
      <c r="T347" s="803"/>
      <c r="U347" s="803"/>
      <c r="V347" s="803"/>
      <c r="W347" s="803"/>
      <c r="X347" s="803"/>
      <c r="Y347" s="803"/>
      <c r="Z347" s="803"/>
      <c r="AA347" s="803"/>
      <c r="AB347" s="803"/>
    </row>
    <row r="348" ht="11.25" customHeight="1">
      <c r="A348" s="135" t="s">
        <v>3628</v>
      </c>
      <c r="B348" s="97" t="s">
        <v>81</v>
      </c>
      <c r="C348" s="135" t="s">
        <v>8029</v>
      </c>
      <c r="D348" s="98" t="s">
        <v>7643</v>
      </c>
      <c r="E348" s="166">
        <v>26.0</v>
      </c>
      <c r="F348" s="166">
        <f t="shared" si="5"/>
        <v>26</v>
      </c>
      <c r="G348" s="103" t="s">
        <v>3628</v>
      </c>
      <c r="H348" s="104"/>
      <c r="I348" s="105"/>
      <c r="J348" s="803"/>
      <c r="K348" s="803"/>
      <c r="L348" s="803"/>
      <c r="M348" s="803"/>
      <c r="N348" s="803"/>
      <c r="O348" s="803"/>
      <c r="P348" s="803"/>
      <c r="Q348" s="803"/>
      <c r="R348" s="803"/>
      <c r="S348" s="803"/>
      <c r="T348" s="803"/>
      <c r="U348" s="803"/>
      <c r="V348" s="803"/>
      <c r="W348" s="803"/>
      <c r="X348" s="803"/>
      <c r="Y348" s="803"/>
      <c r="Z348" s="803"/>
      <c r="AA348" s="803"/>
      <c r="AB348" s="803"/>
    </row>
    <row r="349" ht="11.25" customHeight="1">
      <c r="A349" s="135" t="s">
        <v>3628</v>
      </c>
      <c r="B349" s="97" t="s">
        <v>81</v>
      </c>
      <c r="C349" s="135" t="s">
        <v>8030</v>
      </c>
      <c r="D349" s="98" t="s">
        <v>7643</v>
      </c>
      <c r="E349" s="166">
        <v>26.0</v>
      </c>
      <c r="F349" s="166">
        <f t="shared" si="5"/>
        <v>26</v>
      </c>
      <c r="G349" s="103" t="s">
        <v>3628</v>
      </c>
      <c r="H349" s="104"/>
      <c r="I349" s="105"/>
      <c r="J349" s="803"/>
      <c r="K349" s="803"/>
      <c r="L349" s="803"/>
      <c r="M349" s="803"/>
      <c r="N349" s="803"/>
      <c r="O349" s="803"/>
      <c r="P349" s="803"/>
      <c r="Q349" s="803"/>
      <c r="R349" s="803"/>
      <c r="S349" s="803"/>
      <c r="T349" s="803"/>
      <c r="U349" s="803"/>
      <c r="V349" s="803"/>
      <c r="W349" s="803"/>
      <c r="X349" s="803"/>
      <c r="Y349" s="803"/>
      <c r="Z349" s="803"/>
      <c r="AA349" s="803"/>
      <c r="AB349" s="803"/>
    </row>
    <row r="350" ht="11.25" customHeight="1">
      <c r="A350" s="135" t="s">
        <v>3628</v>
      </c>
      <c r="B350" s="97" t="s">
        <v>81</v>
      </c>
      <c r="C350" s="135" t="s">
        <v>8031</v>
      </c>
      <c r="D350" s="98" t="s">
        <v>7643</v>
      </c>
      <c r="E350" s="166">
        <v>6.5</v>
      </c>
      <c r="F350" s="166">
        <f t="shared" si="5"/>
        <v>6.5</v>
      </c>
      <c r="G350" s="103" t="s">
        <v>3628</v>
      </c>
      <c r="H350" s="104"/>
      <c r="I350" s="105"/>
      <c r="J350" s="803"/>
      <c r="K350" s="803"/>
      <c r="L350" s="803"/>
      <c r="M350" s="803"/>
      <c r="N350" s="803"/>
      <c r="O350" s="803"/>
      <c r="P350" s="803"/>
      <c r="Q350" s="803"/>
      <c r="R350" s="803"/>
      <c r="S350" s="803"/>
      <c r="T350" s="803"/>
      <c r="U350" s="803"/>
      <c r="V350" s="803"/>
      <c r="W350" s="803"/>
      <c r="X350" s="803"/>
      <c r="Y350" s="803"/>
      <c r="Z350" s="803"/>
      <c r="AA350" s="803"/>
      <c r="AB350" s="803"/>
    </row>
    <row r="351" ht="11.25" customHeight="1">
      <c r="A351" s="135" t="s">
        <v>3628</v>
      </c>
      <c r="B351" s="97" t="s">
        <v>81</v>
      </c>
      <c r="C351" s="135" t="s">
        <v>8032</v>
      </c>
      <c r="D351" s="98" t="s">
        <v>7643</v>
      </c>
      <c r="E351" s="166">
        <v>6.5</v>
      </c>
      <c r="F351" s="166">
        <f t="shared" si="5"/>
        <v>6.5</v>
      </c>
      <c r="G351" s="103" t="s">
        <v>3628</v>
      </c>
      <c r="H351" s="104"/>
      <c r="I351" s="105"/>
      <c r="J351" s="803"/>
      <c r="K351" s="803"/>
      <c r="L351" s="803"/>
      <c r="M351" s="803"/>
      <c r="N351" s="803"/>
      <c r="O351" s="803"/>
      <c r="P351" s="803"/>
      <c r="Q351" s="803"/>
      <c r="R351" s="803"/>
      <c r="S351" s="803"/>
      <c r="T351" s="803"/>
      <c r="U351" s="803"/>
      <c r="V351" s="803"/>
      <c r="W351" s="803"/>
      <c r="X351" s="803"/>
      <c r="Y351" s="803"/>
      <c r="Z351" s="803"/>
      <c r="AA351" s="803"/>
      <c r="AB351" s="803"/>
    </row>
    <row r="352" ht="11.25" customHeight="1">
      <c r="A352" s="135" t="s">
        <v>3628</v>
      </c>
      <c r="B352" s="97" t="s">
        <v>81</v>
      </c>
      <c r="C352" s="135" t="s">
        <v>8033</v>
      </c>
      <c r="D352" s="98" t="s">
        <v>8034</v>
      </c>
      <c r="E352" s="166">
        <v>11.83</v>
      </c>
      <c r="F352" s="166">
        <v>11.83</v>
      </c>
      <c r="G352" s="103" t="s">
        <v>3628</v>
      </c>
      <c r="H352" s="104"/>
      <c r="I352" s="105"/>
      <c r="J352" s="803"/>
      <c r="K352" s="803"/>
      <c r="L352" s="803"/>
      <c r="M352" s="803"/>
      <c r="N352" s="803"/>
      <c r="O352" s="803"/>
      <c r="P352" s="803"/>
      <c r="Q352" s="803"/>
      <c r="R352" s="803"/>
      <c r="S352" s="803"/>
      <c r="T352" s="803"/>
      <c r="U352" s="803"/>
      <c r="V352" s="803"/>
      <c r="W352" s="803"/>
      <c r="X352" s="803"/>
      <c r="Y352" s="803"/>
      <c r="Z352" s="803"/>
      <c r="AA352" s="803"/>
      <c r="AB352" s="803"/>
    </row>
    <row r="353" ht="11.25" customHeight="1">
      <c r="A353" s="271" t="s">
        <v>3628</v>
      </c>
      <c r="B353" s="273" t="s">
        <v>81</v>
      </c>
      <c r="C353" s="135" t="s">
        <v>8035</v>
      </c>
      <c r="D353" s="98" t="s">
        <v>8034</v>
      </c>
      <c r="E353" s="166">
        <v>11.83</v>
      </c>
      <c r="F353" s="166">
        <v>11.83</v>
      </c>
      <c r="G353" s="103" t="s">
        <v>3628</v>
      </c>
      <c r="H353" s="104"/>
      <c r="I353" s="105"/>
      <c r="J353" s="803"/>
      <c r="K353" s="803"/>
      <c r="L353" s="803"/>
      <c r="M353" s="803"/>
      <c r="N353" s="803"/>
      <c r="O353" s="803"/>
      <c r="P353" s="803"/>
      <c r="Q353" s="803"/>
      <c r="R353" s="803"/>
      <c r="S353" s="803"/>
      <c r="T353" s="803"/>
      <c r="U353" s="803"/>
      <c r="V353" s="803"/>
      <c r="W353" s="803"/>
      <c r="X353" s="803"/>
      <c r="Y353" s="803"/>
      <c r="Z353" s="803"/>
      <c r="AA353" s="803"/>
      <c r="AB353" s="803"/>
    </row>
    <row r="354" ht="11.25" customHeight="1">
      <c r="A354" s="135" t="s">
        <v>6419</v>
      </c>
      <c r="B354" s="97" t="s">
        <v>81</v>
      </c>
      <c r="C354" s="135" t="s">
        <v>8036</v>
      </c>
      <c r="D354" s="98" t="s">
        <v>7625</v>
      </c>
      <c r="E354" s="231" t="s">
        <v>8037</v>
      </c>
      <c r="F354" s="166">
        <v>40.66</v>
      </c>
      <c r="G354" s="103" t="s">
        <v>90</v>
      </c>
      <c r="H354" s="104"/>
      <c r="I354" s="105"/>
      <c r="J354" s="803"/>
      <c r="K354" s="803"/>
      <c r="L354" s="803"/>
      <c r="M354" s="803"/>
      <c r="N354" s="803"/>
      <c r="O354" s="803"/>
      <c r="P354" s="803"/>
      <c r="Q354" s="803"/>
      <c r="R354" s="803"/>
      <c r="S354" s="803"/>
      <c r="T354" s="803"/>
      <c r="U354" s="803"/>
      <c r="V354" s="803"/>
      <c r="W354" s="803"/>
      <c r="X354" s="803"/>
      <c r="Y354" s="803"/>
      <c r="Z354" s="803"/>
      <c r="AA354" s="803"/>
      <c r="AB354" s="803"/>
    </row>
    <row r="355" ht="11.25" customHeight="1">
      <c r="A355" s="135" t="s">
        <v>6419</v>
      </c>
      <c r="B355" s="97" t="s">
        <v>81</v>
      </c>
      <c r="C355" s="135" t="s">
        <v>8038</v>
      </c>
      <c r="D355" s="98" t="s">
        <v>7625</v>
      </c>
      <c r="E355" s="231">
        <v>19.0</v>
      </c>
      <c r="F355" s="166">
        <v>19.0</v>
      </c>
      <c r="G355" s="103" t="s">
        <v>90</v>
      </c>
      <c r="H355" s="104"/>
      <c r="I355" s="105"/>
      <c r="J355" s="803"/>
      <c r="K355" s="803"/>
      <c r="L355" s="803"/>
      <c r="M355" s="803"/>
      <c r="N355" s="803"/>
      <c r="O355" s="803"/>
      <c r="P355" s="803"/>
      <c r="Q355" s="803"/>
      <c r="R355" s="803"/>
      <c r="S355" s="803"/>
      <c r="T355" s="803"/>
      <c r="U355" s="803"/>
      <c r="V355" s="803"/>
      <c r="W355" s="803"/>
      <c r="X355" s="803"/>
      <c r="Y355" s="803"/>
      <c r="Z355" s="803"/>
      <c r="AA355" s="803"/>
      <c r="AB355" s="803"/>
    </row>
    <row r="356" ht="11.25" customHeight="1">
      <c r="A356" s="135" t="s">
        <v>6419</v>
      </c>
      <c r="B356" s="97" t="s">
        <v>81</v>
      </c>
      <c r="C356" s="135" t="s">
        <v>8039</v>
      </c>
      <c r="D356" s="98" t="s">
        <v>7625</v>
      </c>
      <c r="E356" s="231">
        <v>38.0</v>
      </c>
      <c r="F356" s="166">
        <v>38.0</v>
      </c>
      <c r="G356" s="103" t="s">
        <v>90</v>
      </c>
      <c r="H356" s="104"/>
      <c r="I356" s="105"/>
      <c r="J356" s="803"/>
      <c r="K356" s="803"/>
      <c r="L356" s="803"/>
      <c r="M356" s="803"/>
      <c r="N356" s="803"/>
      <c r="O356" s="803"/>
      <c r="P356" s="803"/>
      <c r="Q356" s="803"/>
      <c r="R356" s="803"/>
      <c r="S356" s="803"/>
      <c r="T356" s="803"/>
      <c r="U356" s="803"/>
      <c r="V356" s="803"/>
      <c r="W356" s="803"/>
      <c r="X356" s="803"/>
      <c r="Y356" s="803"/>
      <c r="Z356" s="803"/>
      <c r="AA356" s="803"/>
      <c r="AB356" s="803"/>
    </row>
    <row r="357" ht="11.25" customHeight="1">
      <c r="A357" s="135" t="s">
        <v>6419</v>
      </c>
      <c r="B357" s="97" t="s">
        <v>81</v>
      </c>
      <c r="C357" s="135" t="s">
        <v>8040</v>
      </c>
      <c r="D357" s="98" t="s">
        <v>7625</v>
      </c>
      <c r="E357" s="231">
        <v>7.33</v>
      </c>
      <c r="F357" s="166">
        <v>7.33</v>
      </c>
      <c r="G357" s="103" t="s">
        <v>90</v>
      </c>
      <c r="H357" s="104"/>
      <c r="I357" s="105"/>
      <c r="J357" s="803"/>
      <c r="K357" s="803"/>
      <c r="L357" s="803"/>
      <c r="M357" s="803"/>
      <c r="N357" s="803"/>
      <c r="O357" s="803"/>
      <c r="P357" s="803"/>
      <c r="Q357" s="803"/>
      <c r="R357" s="803"/>
      <c r="S357" s="803"/>
      <c r="T357" s="803"/>
      <c r="U357" s="803"/>
      <c r="V357" s="803"/>
      <c r="W357" s="803"/>
      <c r="X357" s="803"/>
      <c r="Y357" s="803"/>
      <c r="Z357" s="803"/>
      <c r="AA357" s="803"/>
      <c r="AB357" s="803"/>
    </row>
    <row r="358" ht="11.25" customHeight="1">
      <c r="A358" s="135" t="s">
        <v>6419</v>
      </c>
      <c r="B358" s="97" t="s">
        <v>81</v>
      </c>
      <c r="C358" s="135" t="s">
        <v>8041</v>
      </c>
      <c r="D358" s="98" t="s">
        <v>7625</v>
      </c>
      <c r="E358" s="231">
        <v>52.0</v>
      </c>
      <c r="F358" s="166">
        <v>52.0</v>
      </c>
      <c r="G358" s="103" t="s">
        <v>90</v>
      </c>
      <c r="H358" s="104"/>
      <c r="I358" s="105"/>
      <c r="J358" s="803"/>
      <c r="K358" s="803"/>
      <c r="L358" s="803"/>
      <c r="M358" s="803"/>
      <c r="N358" s="803"/>
      <c r="O358" s="803"/>
      <c r="P358" s="803"/>
      <c r="Q358" s="803"/>
      <c r="R358" s="803"/>
      <c r="S358" s="803"/>
      <c r="T358" s="803"/>
      <c r="U358" s="803"/>
      <c r="V358" s="803"/>
      <c r="W358" s="803"/>
      <c r="X358" s="803"/>
      <c r="Y358" s="803"/>
      <c r="Z358" s="803"/>
      <c r="AA358" s="803"/>
      <c r="AB358" s="803"/>
    </row>
    <row r="359" ht="11.25" customHeight="1">
      <c r="A359" s="135" t="s">
        <v>6419</v>
      </c>
      <c r="B359" s="97" t="s">
        <v>81</v>
      </c>
      <c r="C359" s="135" t="s">
        <v>8042</v>
      </c>
      <c r="D359" s="98" t="s">
        <v>7625</v>
      </c>
      <c r="E359" s="231">
        <v>20.33</v>
      </c>
      <c r="F359" s="166">
        <v>20.33</v>
      </c>
      <c r="G359" s="103" t="s">
        <v>90</v>
      </c>
      <c r="H359" s="104"/>
      <c r="I359" s="105"/>
      <c r="J359" s="803"/>
      <c r="K359" s="803"/>
      <c r="L359" s="803"/>
      <c r="M359" s="803"/>
      <c r="N359" s="803"/>
      <c r="O359" s="803"/>
      <c r="P359" s="803"/>
      <c r="Q359" s="803"/>
      <c r="R359" s="803"/>
      <c r="S359" s="803"/>
      <c r="T359" s="803"/>
      <c r="U359" s="803"/>
      <c r="V359" s="803"/>
      <c r="W359" s="803"/>
      <c r="X359" s="803"/>
      <c r="Y359" s="803"/>
      <c r="Z359" s="803"/>
      <c r="AA359" s="803"/>
      <c r="AB359" s="803"/>
    </row>
    <row r="360" ht="11.25" customHeight="1">
      <c r="A360" s="135" t="s">
        <v>6419</v>
      </c>
      <c r="B360" s="97" t="s">
        <v>81</v>
      </c>
      <c r="C360" s="135" t="s">
        <v>8043</v>
      </c>
      <c r="D360" s="98" t="s">
        <v>7625</v>
      </c>
      <c r="E360" s="231">
        <v>19.0</v>
      </c>
      <c r="F360" s="166">
        <v>19.0</v>
      </c>
      <c r="G360" s="103" t="s">
        <v>90</v>
      </c>
      <c r="H360" s="104"/>
      <c r="I360" s="105"/>
      <c r="J360" s="803"/>
      <c r="K360" s="803"/>
      <c r="L360" s="803"/>
      <c r="M360" s="803"/>
      <c r="N360" s="803"/>
      <c r="O360" s="803"/>
      <c r="P360" s="803"/>
      <c r="Q360" s="803"/>
      <c r="R360" s="803"/>
      <c r="S360" s="803"/>
      <c r="T360" s="803"/>
      <c r="U360" s="803"/>
      <c r="V360" s="803"/>
      <c r="W360" s="803"/>
      <c r="X360" s="803"/>
      <c r="Y360" s="803"/>
      <c r="Z360" s="803"/>
      <c r="AA360" s="803"/>
      <c r="AB360" s="803"/>
    </row>
    <row r="361" ht="11.25" customHeight="1">
      <c r="A361" s="135" t="s">
        <v>6419</v>
      </c>
      <c r="B361" s="97" t="s">
        <v>81</v>
      </c>
      <c r="C361" s="135" t="s">
        <v>8044</v>
      </c>
      <c r="D361" s="98" t="s">
        <v>7625</v>
      </c>
      <c r="E361" s="231">
        <v>19.0</v>
      </c>
      <c r="F361" s="166">
        <v>19.0</v>
      </c>
      <c r="G361" s="103" t="s">
        <v>90</v>
      </c>
      <c r="H361" s="104"/>
      <c r="I361" s="105"/>
      <c r="J361" s="803"/>
      <c r="K361" s="803"/>
      <c r="L361" s="803"/>
      <c r="M361" s="803"/>
      <c r="N361" s="803"/>
      <c r="O361" s="803"/>
      <c r="P361" s="803"/>
      <c r="Q361" s="803"/>
      <c r="R361" s="803"/>
      <c r="S361" s="803"/>
      <c r="T361" s="803"/>
      <c r="U361" s="803"/>
      <c r="V361" s="803"/>
      <c r="W361" s="803"/>
      <c r="X361" s="803"/>
      <c r="Y361" s="803"/>
      <c r="Z361" s="803"/>
      <c r="AA361" s="803"/>
      <c r="AB361" s="803"/>
    </row>
    <row r="362" ht="11.25" customHeight="1">
      <c r="A362" s="135" t="s">
        <v>6419</v>
      </c>
      <c r="B362" s="97" t="s">
        <v>81</v>
      </c>
      <c r="C362" s="135" t="s">
        <v>8045</v>
      </c>
      <c r="D362" s="98" t="s">
        <v>7625</v>
      </c>
      <c r="E362" s="231">
        <v>7.33</v>
      </c>
      <c r="F362" s="166">
        <v>7.33</v>
      </c>
      <c r="G362" s="103" t="s">
        <v>90</v>
      </c>
      <c r="H362" s="104"/>
      <c r="I362" s="105"/>
      <c r="J362" s="803"/>
      <c r="K362" s="803"/>
      <c r="L362" s="803"/>
      <c r="M362" s="803"/>
      <c r="N362" s="803"/>
      <c r="O362" s="803"/>
      <c r="P362" s="803"/>
      <c r="Q362" s="803"/>
      <c r="R362" s="803"/>
      <c r="S362" s="803"/>
      <c r="T362" s="803"/>
      <c r="U362" s="803"/>
      <c r="V362" s="803"/>
      <c r="W362" s="803"/>
      <c r="X362" s="803"/>
      <c r="Y362" s="803"/>
      <c r="Z362" s="803"/>
      <c r="AA362" s="803"/>
      <c r="AB362" s="803"/>
    </row>
    <row r="363" ht="11.25" customHeight="1">
      <c r="A363" s="135" t="s">
        <v>6419</v>
      </c>
      <c r="B363" s="97" t="s">
        <v>81</v>
      </c>
      <c r="C363" s="135" t="s">
        <v>8046</v>
      </c>
      <c r="D363" s="98" t="s">
        <v>7625</v>
      </c>
      <c r="E363" s="231">
        <v>26.0</v>
      </c>
      <c r="F363" s="166">
        <v>26.0</v>
      </c>
      <c r="G363" s="103" t="s">
        <v>90</v>
      </c>
      <c r="H363" s="104"/>
      <c r="I363" s="105"/>
      <c r="J363" s="803"/>
      <c r="K363" s="803"/>
      <c r="L363" s="803"/>
      <c r="M363" s="803"/>
      <c r="N363" s="803"/>
      <c r="O363" s="803"/>
      <c r="P363" s="803"/>
      <c r="Q363" s="803"/>
      <c r="R363" s="803"/>
      <c r="S363" s="803"/>
      <c r="T363" s="803"/>
      <c r="U363" s="803"/>
      <c r="V363" s="803"/>
      <c r="W363" s="803"/>
      <c r="X363" s="803"/>
      <c r="Y363" s="803"/>
      <c r="Z363" s="803"/>
      <c r="AA363" s="803"/>
      <c r="AB363" s="803"/>
    </row>
    <row r="364" ht="11.25" customHeight="1">
      <c r="A364" s="135" t="s">
        <v>6419</v>
      </c>
      <c r="B364" s="97" t="s">
        <v>81</v>
      </c>
      <c r="C364" s="135" t="s">
        <v>8047</v>
      </c>
      <c r="D364" s="98" t="s">
        <v>7625</v>
      </c>
      <c r="E364" s="231">
        <v>5.08</v>
      </c>
      <c r="F364" s="166">
        <v>5.08</v>
      </c>
      <c r="G364" s="103" t="s">
        <v>90</v>
      </c>
      <c r="H364" s="104"/>
      <c r="I364" s="105"/>
      <c r="J364" s="803"/>
      <c r="K364" s="803"/>
      <c r="L364" s="803"/>
      <c r="M364" s="803"/>
      <c r="N364" s="803"/>
      <c r="O364" s="803"/>
      <c r="P364" s="803"/>
      <c r="Q364" s="803"/>
      <c r="R364" s="803"/>
      <c r="S364" s="803"/>
      <c r="T364" s="803"/>
      <c r="U364" s="803"/>
      <c r="V364" s="803"/>
      <c r="W364" s="803"/>
      <c r="X364" s="803"/>
      <c r="Y364" s="803"/>
      <c r="Z364" s="803"/>
      <c r="AA364" s="803"/>
      <c r="AB364" s="803"/>
    </row>
    <row r="365" ht="11.25" customHeight="1">
      <c r="A365" s="135" t="s">
        <v>6419</v>
      </c>
      <c r="B365" s="97" t="s">
        <v>81</v>
      </c>
      <c r="C365" s="135" t="s">
        <v>8048</v>
      </c>
      <c r="D365" s="98" t="s">
        <v>7625</v>
      </c>
      <c r="E365" s="231">
        <v>4.75</v>
      </c>
      <c r="F365" s="166">
        <v>4.75</v>
      </c>
      <c r="G365" s="103" t="s">
        <v>90</v>
      </c>
      <c r="H365" s="104"/>
      <c r="I365" s="105"/>
      <c r="J365" s="803"/>
      <c r="K365" s="803"/>
      <c r="L365" s="803"/>
      <c r="M365" s="803"/>
      <c r="N365" s="803"/>
      <c r="O365" s="803"/>
      <c r="P365" s="803"/>
      <c r="Q365" s="803"/>
      <c r="R365" s="803"/>
      <c r="S365" s="803"/>
      <c r="T365" s="803"/>
      <c r="U365" s="803"/>
      <c r="V365" s="803"/>
      <c r="W365" s="803"/>
      <c r="X365" s="803"/>
      <c r="Y365" s="803"/>
      <c r="Z365" s="803"/>
      <c r="AA365" s="803"/>
      <c r="AB365" s="803"/>
    </row>
    <row r="366" ht="11.25" customHeight="1">
      <c r="A366" s="135" t="s">
        <v>6419</v>
      </c>
      <c r="B366" s="97" t="s">
        <v>81</v>
      </c>
      <c r="C366" s="135" t="s">
        <v>8049</v>
      </c>
      <c r="D366" s="98" t="s">
        <v>7625</v>
      </c>
      <c r="E366" s="231">
        <v>4.75</v>
      </c>
      <c r="F366" s="166">
        <v>4.75</v>
      </c>
      <c r="G366" s="103" t="s">
        <v>90</v>
      </c>
      <c r="H366" s="104"/>
      <c r="I366" s="105"/>
      <c r="J366" s="803"/>
      <c r="K366" s="803"/>
      <c r="L366" s="803"/>
      <c r="M366" s="803"/>
      <c r="N366" s="803"/>
      <c r="O366" s="803"/>
      <c r="P366" s="803"/>
      <c r="Q366" s="803"/>
      <c r="R366" s="803"/>
      <c r="S366" s="803"/>
      <c r="T366" s="803"/>
      <c r="U366" s="803"/>
      <c r="V366" s="803"/>
      <c r="W366" s="803"/>
      <c r="X366" s="803"/>
      <c r="Y366" s="803"/>
      <c r="Z366" s="803"/>
      <c r="AA366" s="803"/>
      <c r="AB366" s="803"/>
    </row>
    <row r="367" ht="11.25" customHeight="1">
      <c r="A367" s="135" t="s">
        <v>6419</v>
      </c>
      <c r="B367" s="97" t="s">
        <v>81</v>
      </c>
      <c r="C367" s="135" t="s">
        <v>8050</v>
      </c>
      <c r="D367" s="98" t="s">
        <v>7625</v>
      </c>
      <c r="E367" s="231">
        <v>1.83</v>
      </c>
      <c r="F367" s="166">
        <v>1.83</v>
      </c>
      <c r="G367" s="103" t="s">
        <v>90</v>
      </c>
      <c r="H367" s="104"/>
      <c r="I367" s="105"/>
      <c r="J367" s="803"/>
      <c r="K367" s="803"/>
      <c r="L367" s="803"/>
      <c r="M367" s="803"/>
      <c r="N367" s="803"/>
      <c r="O367" s="803"/>
      <c r="P367" s="803"/>
      <c r="Q367" s="803"/>
      <c r="R367" s="803"/>
      <c r="S367" s="803"/>
      <c r="T367" s="803"/>
      <c r="U367" s="803"/>
      <c r="V367" s="803"/>
      <c r="W367" s="803"/>
      <c r="X367" s="803"/>
      <c r="Y367" s="803"/>
      <c r="Z367" s="803"/>
      <c r="AA367" s="803"/>
      <c r="AB367" s="803"/>
    </row>
    <row r="368" ht="11.25" customHeight="1">
      <c r="A368" s="135" t="s">
        <v>6419</v>
      </c>
      <c r="B368" s="97" t="s">
        <v>81</v>
      </c>
      <c r="C368" s="135" t="s">
        <v>8051</v>
      </c>
      <c r="D368" s="98" t="s">
        <v>7625</v>
      </c>
      <c r="E368" s="231">
        <v>6.5</v>
      </c>
      <c r="F368" s="166">
        <v>6.5</v>
      </c>
      <c r="G368" s="103" t="s">
        <v>90</v>
      </c>
      <c r="H368" s="104"/>
      <c r="I368" s="105"/>
      <c r="J368" s="803"/>
      <c r="K368" s="803"/>
      <c r="L368" s="803"/>
      <c r="M368" s="803"/>
      <c r="N368" s="803"/>
      <c r="O368" s="803"/>
      <c r="P368" s="803"/>
      <c r="Q368" s="803"/>
      <c r="R368" s="803"/>
      <c r="S368" s="803"/>
      <c r="T368" s="803"/>
      <c r="U368" s="803"/>
      <c r="V368" s="803"/>
      <c r="W368" s="803"/>
      <c r="X368" s="803"/>
      <c r="Y368" s="803"/>
      <c r="Z368" s="803"/>
      <c r="AA368" s="803"/>
      <c r="AB368" s="803"/>
    </row>
    <row r="369" ht="11.25" customHeight="1">
      <c r="A369" s="135" t="s">
        <v>6419</v>
      </c>
      <c r="B369" s="97" t="s">
        <v>81</v>
      </c>
      <c r="C369" s="135" t="s">
        <v>8052</v>
      </c>
      <c r="D369" s="98" t="s">
        <v>7625</v>
      </c>
      <c r="E369" s="231">
        <v>2.03</v>
      </c>
      <c r="F369" s="166">
        <v>2.03</v>
      </c>
      <c r="G369" s="103" t="s">
        <v>90</v>
      </c>
      <c r="H369" s="104"/>
      <c r="I369" s="105"/>
      <c r="J369" s="803"/>
      <c r="K369" s="803"/>
      <c r="L369" s="803"/>
      <c r="M369" s="803"/>
      <c r="N369" s="803"/>
      <c r="O369" s="803"/>
      <c r="P369" s="803"/>
      <c r="Q369" s="803"/>
      <c r="R369" s="803"/>
      <c r="S369" s="803"/>
      <c r="T369" s="803"/>
      <c r="U369" s="803"/>
      <c r="V369" s="803"/>
      <c r="W369" s="803"/>
      <c r="X369" s="803"/>
      <c r="Y369" s="803"/>
      <c r="Z369" s="803"/>
      <c r="AA369" s="803"/>
      <c r="AB369" s="803"/>
    </row>
    <row r="370" ht="11.25" customHeight="1">
      <c r="A370" s="135" t="s">
        <v>6419</v>
      </c>
      <c r="B370" s="97" t="s">
        <v>81</v>
      </c>
      <c r="C370" s="135" t="s">
        <v>8053</v>
      </c>
      <c r="D370" s="98" t="s">
        <v>7625</v>
      </c>
      <c r="E370" s="231">
        <v>1.9</v>
      </c>
      <c r="F370" s="166">
        <v>1.9</v>
      </c>
      <c r="G370" s="103" t="s">
        <v>90</v>
      </c>
      <c r="H370" s="104"/>
      <c r="I370" s="105"/>
      <c r="J370" s="803"/>
      <c r="K370" s="803"/>
      <c r="L370" s="803"/>
      <c r="M370" s="803"/>
      <c r="N370" s="803"/>
      <c r="O370" s="803"/>
      <c r="P370" s="803"/>
      <c r="Q370" s="803"/>
      <c r="R370" s="803"/>
      <c r="S370" s="803"/>
      <c r="T370" s="803"/>
      <c r="U370" s="803"/>
      <c r="V370" s="803"/>
      <c r="W370" s="803"/>
      <c r="X370" s="803"/>
      <c r="Y370" s="803"/>
      <c r="Z370" s="803"/>
      <c r="AA370" s="803"/>
      <c r="AB370" s="803"/>
    </row>
    <row r="371" ht="11.25" customHeight="1">
      <c r="A371" s="135" t="s">
        <v>6419</v>
      </c>
      <c r="B371" s="97" t="s">
        <v>81</v>
      </c>
      <c r="C371" s="135" t="s">
        <v>8054</v>
      </c>
      <c r="D371" s="98" t="s">
        <v>7625</v>
      </c>
      <c r="E371" s="231">
        <v>1.9</v>
      </c>
      <c r="F371" s="166">
        <v>1.9</v>
      </c>
      <c r="G371" s="103" t="s">
        <v>90</v>
      </c>
      <c r="H371" s="104"/>
      <c r="I371" s="105"/>
      <c r="J371" s="803"/>
      <c r="K371" s="803"/>
      <c r="L371" s="803"/>
      <c r="M371" s="803"/>
      <c r="N371" s="803"/>
      <c r="O371" s="803"/>
      <c r="P371" s="803"/>
      <c r="Q371" s="803"/>
      <c r="R371" s="803"/>
      <c r="S371" s="803"/>
      <c r="T371" s="803"/>
      <c r="U371" s="803"/>
      <c r="V371" s="803"/>
      <c r="W371" s="803"/>
      <c r="X371" s="803"/>
      <c r="Y371" s="803"/>
      <c r="Z371" s="803"/>
      <c r="AA371" s="803"/>
      <c r="AB371" s="803"/>
    </row>
    <row r="372" ht="11.25" customHeight="1">
      <c r="A372" s="135" t="s">
        <v>6419</v>
      </c>
      <c r="B372" s="97" t="s">
        <v>81</v>
      </c>
      <c r="C372" s="135" t="s">
        <v>8055</v>
      </c>
      <c r="D372" s="98" t="s">
        <v>7625</v>
      </c>
      <c r="E372" s="231">
        <v>0.73</v>
      </c>
      <c r="F372" s="166">
        <v>0.73</v>
      </c>
      <c r="G372" s="103" t="s">
        <v>90</v>
      </c>
      <c r="H372" s="104"/>
      <c r="I372" s="105"/>
      <c r="J372" s="803"/>
      <c r="K372" s="803"/>
      <c r="L372" s="803"/>
      <c r="M372" s="803"/>
      <c r="N372" s="803"/>
      <c r="O372" s="803"/>
      <c r="P372" s="803"/>
      <c r="Q372" s="803"/>
      <c r="R372" s="803"/>
      <c r="S372" s="803"/>
      <c r="T372" s="803"/>
      <c r="U372" s="803"/>
      <c r="V372" s="803"/>
      <c r="W372" s="803"/>
      <c r="X372" s="803"/>
      <c r="Y372" s="803"/>
      <c r="Z372" s="803"/>
      <c r="AA372" s="803"/>
      <c r="AB372" s="803"/>
    </row>
    <row r="373" ht="11.25" customHeight="1">
      <c r="A373" s="135" t="s">
        <v>6419</v>
      </c>
      <c r="B373" s="97" t="s">
        <v>81</v>
      </c>
      <c r="C373" s="135" t="s">
        <v>8056</v>
      </c>
      <c r="D373" s="98" t="s">
        <v>7625</v>
      </c>
      <c r="E373" s="231">
        <v>2.6</v>
      </c>
      <c r="F373" s="166">
        <v>2.6</v>
      </c>
      <c r="G373" s="103" t="s">
        <v>90</v>
      </c>
      <c r="H373" s="104"/>
      <c r="I373" s="105"/>
      <c r="J373" s="803"/>
      <c r="K373" s="803"/>
      <c r="L373" s="803"/>
      <c r="M373" s="803"/>
      <c r="N373" s="803"/>
      <c r="O373" s="803"/>
      <c r="P373" s="803"/>
      <c r="Q373" s="803"/>
      <c r="R373" s="803"/>
      <c r="S373" s="803"/>
      <c r="T373" s="803"/>
      <c r="U373" s="803"/>
      <c r="V373" s="803"/>
      <c r="W373" s="803"/>
      <c r="X373" s="803"/>
      <c r="Y373" s="803"/>
      <c r="Z373" s="803"/>
      <c r="AA373" s="803"/>
      <c r="AB373" s="803"/>
    </row>
    <row r="374" ht="11.25" customHeight="1">
      <c r="A374" s="135" t="s">
        <v>6419</v>
      </c>
      <c r="B374" s="97" t="s">
        <v>81</v>
      </c>
      <c r="C374" s="135" t="s">
        <v>8057</v>
      </c>
      <c r="D374" s="98" t="s">
        <v>8058</v>
      </c>
      <c r="E374" s="231">
        <v>3.66</v>
      </c>
      <c r="F374" s="166">
        <v>3.66</v>
      </c>
      <c r="G374" s="103" t="s">
        <v>90</v>
      </c>
      <c r="H374" s="104"/>
      <c r="I374" s="105"/>
      <c r="J374" s="803"/>
      <c r="K374" s="803"/>
      <c r="L374" s="803"/>
      <c r="M374" s="803"/>
      <c r="N374" s="803"/>
      <c r="O374" s="803"/>
      <c r="P374" s="803"/>
      <c r="Q374" s="803"/>
      <c r="R374" s="803"/>
      <c r="S374" s="803"/>
      <c r="T374" s="803"/>
      <c r="U374" s="803"/>
      <c r="V374" s="803"/>
      <c r="W374" s="803"/>
      <c r="X374" s="803"/>
      <c r="Y374" s="803"/>
      <c r="Z374" s="803"/>
      <c r="AA374" s="803"/>
      <c r="AB374" s="803"/>
    </row>
    <row r="375" ht="11.25" customHeight="1">
      <c r="A375" s="135" t="s">
        <v>6419</v>
      </c>
      <c r="B375" s="97" t="s">
        <v>81</v>
      </c>
      <c r="C375" s="135" t="s">
        <v>8059</v>
      </c>
      <c r="D375" s="98" t="s">
        <v>8058</v>
      </c>
      <c r="E375" s="231">
        <v>3.66</v>
      </c>
      <c r="F375" s="166">
        <v>3.66</v>
      </c>
      <c r="G375" s="103" t="s">
        <v>90</v>
      </c>
      <c r="H375" s="104"/>
      <c r="I375" s="105"/>
      <c r="J375" s="803"/>
      <c r="K375" s="803"/>
      <c r="L375" s="803"/>
      <c r="M375" s="803"/>
      <c r="N375" s="803"/>
      <c r="O375" s="803"/>
      <c r="P375" s="803"/>
      <c r="Q375" s="803"/>
      <c r="R375" s="803"/>
      <c r="S375" s="803"/>
      <c r="T375" s="803"/>
      <c r="U375" s="803"/>
      <c r="V375" s="803"/>
      <c r="W375" s="803"/>
      <c r="X375" s="803"/>
      <c r="Y375" s="803"/>
      <c r="Z375" s="803"/>
      <c r="AA375" s="803"/>
      <c r="AB375" s="803"/>
    </row>
    <row r="376" ht="11.25" customHeight="1">
      <c r="A376" s="135" t="s">
        <v>6419</v>
      </c>
      <c r="B376" s="97" t="s">
        <v>81</v>
      </c>
      <c r="C376" s="135" t="s">
        <v>8060</v>
      </c>
      <c r="D376" s="98" t="s">
        <v>8058</v>
      </c>
      <c r="E376" s="231">
        <v>3.33</v>
      </c>
      <c r="F376" s="166">
        <v>3.33</v>
      </c>
      <c r="G376" s="103" t="s">
        <v>90</v>
      </c>
      <c r="H376" s="104"/>
      <c r="I376" s="105"/>
      <c r="J376" s="803"/>
      <c r="K376" s="803"/>
      <c r="L376" s="803"/>
      <c r="M376" s="803"/>
      <c r="N376" s="803"/>
      <c r="O376" s="803"/>
      <c r="P376" s="803"/>
      <c r="Q376" s="803"/>
      <c r="R376" s="803"/>
      <c r="S376" s="803"/>
      <c r="T376" s="803"/>
      <c r="U376" s="803"/>
      <c r="V376" s="803"/>
      <c r="W376" s="803"/>
      <c r="X376" s="803"/>
      <c r="Y376" s="803"/>
      <c r="Z376" s="803"/>
      <c r="AA376" s="803"/>
      <c r="AB376" s="803"/>
    </row>
    <row r="377" ht="11.25" customHeight="1">
      <c r="A377" s="135" t="s">
        <v>6419</v>
      </c>
      <c r="B377" s="97" t="s">
        <v>81</v>
      </c>
      <c r="C377" s="135" t="s">
        <v>8061</v>
      </c>
      <c r="D377" s="98" t="s">
        <v>8058</v>
      </c>
      <c r="E377" s="231">
        <v>3.66</v>
      </c>
      <c r="F377" s="166">
        <v>3.66</v>
      </c>
      <c r="G377" s="103" t="s">
        <v>90</v>
      </c>
      <c r="H377" s="104"/>
      <c r="I377" s="105"/>
      <c r="J377" s="803"/>
      <c r="K377" s="803"/>
      <c r="L377" s="803"/>
      <c r="M377" s="803"/>
      <c r="N377" s="803"/>
      <c r="O377" s="803"/>
      <c r="P377" s="803"/>
      <c r="Q377" s="803"/>
      <c r="R377" s="803"/>
      <c r="S377" s="803"/>
      <c r="T377" s="803"/>
      <c r="U377" s="803"/>
      <c r="V377" s="803"/>
      <c r="W377" s="803"/>
      <c r="X377" s="803"/>
      <c r="Y377" s="803"/>
      <c r="Z377" s="803"/>
      <c r="AA377" s="803"/>
      <c r="AB377" s="803"/>
    </row>
    <row r="378" ht="11.25" customHeight="1">
      <c r="A378" s="271" t="s">
        <v>6419</v>
      </c>
      <c r="B378" s="273" t="s">
        <v>81</v>
      </c>
      <c r="C378" s="135" t="s">
        <v>8062</v>
      </c>
      <c r="D378" s="98" t="s">
        <v>8058</v>
      </c>
      <c r="E378" s="231">
        <v>3.66</v>
      </c>
      <c r="F378" s="166">
        <v>3.66</v>
      </c>
      <c r="G378" s="103" t="s">
        <v>90</v>
      </c>
      <c r="H378" s="104"/>
      <c r="I378" s="105"/>
      <c r="J378" s="803"/>
      <c r="K378" s="803"/>
      <c r="L378" s="803"/>
      <c r="M378" s="803"/>
      <c r="N378" s="803"/>
      <c r="O378" s="803"/>
      <c r="P378" s="803"/>
      <c r="Q378" s="803"/>
      <c r="R378" s="803"/>
      <c r="S378" s="803"/>
      <c r="T378" s="803"/>
      <c r="U378" s="803"/>
      <c r="V378" s="803"/>
      <c r="W378" s="803"/>
      <c r="X378" s="803"/>
      <c r="Y378" s="803"/>
      <c r="Z378" s="803"/>
      <c r="AA378" s="803"/>
      <c r="AB378" s="803"/>
    </row>
    <row r="379" ht="11.25" customHeight="1">
      <c r="A379" s="135" t="s">
        <v>91</v>
      </c>
      <c r="B379" s="97" t="s">
        <v>81</v>
      </c>
      <c r="C379" s="135" t="s">
        <v>8063</v>
      </c>
      <c r="D379" s="98" t="s">
        <v>7643</v>
      </c>
      <c r="E379" s="231" t="s">
        <v>8064</v>
      </c>
      <c r="F379" s="166">
        <v>31.33</v>
      </c>
      <c r="G379" s="103" t="s">
        <v>91</v>
      </c>
      <c r="H379" s="104"/>
      <c r="I379" s="105"/>
      <c r="J379" s="803"/>
      <c r="K379" s="803"/>
      <c r="L379" s="803"/>
      <c r="M379" s="803"/>
      <c r="N379" s="803"/>
      <c r="O379" s="803"/>
      <c r="P379" s="803"/>
      <c r="Q379" s="803"/>
      <c r="R379" s="803"/>
      <c r="S379" s="803"/>
      <c r="T379" s="803"/>
      <c r="U379" s="803"/>
      <c r="V379" s="803"/>
      <c r="W379" s="803"/>
      <c r="X379" s="803"/>
      <c r="Y379" s="803"/>
      <c r="Z379" s="803"/>
      <c r="AA379" s="803"/>
      <c r="AB379" s="803"/>
    </row>
    <row r="380" ht="11.25" customHeight="1">
      <c r="A380" s="135" t="s">
        <v>91</v>
      </c>
      <c r="B380" s="97" t="s">
        <v>81</v>
      </c>
      <c r="C380" s="135" t="s">
        <v>8065</v>
      </c>
      <c r="D380" s="98" t="s">
        <v>7643</v>
      </c>
      <c r="E380" s="231" t="s">
        <v>8064</v>
      </c>
      <c r="F380" s="166">
        <v>31.33</v>
      </c>
      <c r="G380" s="103" t="s">
        <v>91</v>
      </c>
      <c r="H380" s="104"/>
      <c r="I380" s="105"/>
      <c r="J380" s="803"/>
      <c r="K380" s="803"/>
      <c r="L380" s="803"/>
      <c r="M380" s="803"/>
      <c r="N380" s="803"/>
      <c r="O380" s="803"/>
      <c r="P380" s="803"/>
      <c r="Q380" s="803"/>
      <c r="R380" s="803"/>
      <c r="S380" s="803"/>
      <c r="T380" s="803"/>
      <c r="U380" s="803"/>
      <c r="V380" s="803"/>
      <c r="W380" s="803"/>
      <c r="X380" s="803"/>
      <c r="Y380" s="803"/>
      <c r="Z380" s="803"/>
      <c r="AA380" s="803"/>
      <c r="AB380" s="803"/>
    </row>
    <row r="381" ht="11.25" customHeight="1">
      <c r="A381" s="135" t="s">
        <v>91</v>
      </c>
      <c r="B381" s="97" t="s">
        <v>81</v>
      </c>
      <c r="C381" s="135" t="s">
        <v>8066</v>
      </c>
      <c r="D381" s="98" t="s">
        <v>7643</v>
      </c>
      <c r="E381" s="231" t="s">
        <v>8067</v>
      </c>
      <c r="F381" s="166">
        <v>7.83</v>
      </c>
      <c r="G381" s="103" t="s">
        <v>91</v>
      </c>
      <c r="H381" s="104"/>
      <c r="I381" s="105"/>
      <c r="J381" s="803"/>
      <c r="K381" s="803"/>
      <c r="L381" s="803"/>
      <c r="M381" s="803"/>
      <c r="N381" s="803"/>
      <c r="O381" s="803"/>
      <c r="P381" s="803"/>
      <c r="Q381" s="803"/>
      <c r="R381" s="803"/>
      <c r="S381" s="803"/>
      <c r="T381" s="803"/>
      <c r="U381" s="803"/>
      <c r="V381" s="803"/>
      <c r="W381" s="803"/>
      <c r="X381" s="803"/>
      <c r="Y381" s="803"/>
      <c r="Z381" s="803"/>
      <c r="AA381" s="803"/>
      <c r="AB381" s="803"/>
    </row>
    <row r="382" ht="11.25" customHeight="1">
      <c r="A382" s="135" t="s">
        <v>91</v>
      </c>
      <c r="B382" s="97" t="s">
        <v>81</v>
      </c>
      <c r="C382" s="135" t="s">
        <v>8068</v>
      </c>
      <c r="D382" s="98" t="s">
        <v>7643</v>
      </c>
      <c r="E382" s="231" t="s">
        <v>8069</v>
      </c>
      <c r="F382" s="166">
        <v>3.13</v>
      </c>
      <c r="G382" s="103" t="s">
        <v>91</v>
      </c>
      <c r="H382" s="104"/>
      <c r="I382" s="105"/>
      <c r="J382" s="803"/>
      <c r="K382" s="803"/>
      <c r="L382" s="803"/>
      <c r="M382" s="803"/>
      <c r="N382" s="803"/>
      <c r="O382" s="803"/>
      <c r="P382" s="803"/>
      <c r="Q382" s="803"/>
      <c r="R382" s="803"/>
      <c r="S382" s="803"/>
      <c r="T382" s="803"/>
      <c r="U382" s="803"/>
      <c r="V382" s="803"/>
      <c r="W382" s="803"/>
      <c r="X382" s="803"/>
      <c r="Y382" s="803"/>
      <c r="Z382" s="803"/>
      <c r="AA382" s="803"/>
      <c r="AB382" s="803"/>
    </row>
    <row r="383" ht="11.25" customHeight="1">
      <c r="A383" s="135" t="s">
        <v>91</v>
      </c>
      <c r="B383" s="97" t="s">
        <v>81</v>
      </c>
      <c r="C383" s="135" t="s">
        <v>8070</v>
      </c>
      <c r="D383" s="98" t="s">
        <v>7643</v>
      </c>
      <c r="E383" s="231" t="s">
        <v>8071</v>
      </c>
      <c r="F383" s="166">
        <v>27.66</v>
      </c>
      <c r="G383" s="103" t="s">
        <v>91</v>
      </c>
      <c r="H383" s="104"/>
      <c r="I383" s="105"/>
      <c r="J383" s="803"/>
      <c r="K383" s="803"/>
      <c r="L383" s="803"/>
      <c r="M383" s="803"/>
      <c r="N383" s="803"/>
      <c r="O383" s="803"/>
      <c r="P383" s="803"/>
      <c r="Q383" s="803"/>
      <c r="R383" s="803"/>
      <c r="S383" s="803"/>
      <c r="T383" s="803"/>
      <c r="U383" s="803"/>
      <c r="V383" s="803"/>
      <c r="W383" s="803"/>
      <c r="X383" s="803"/>
      <c r="Y383" s="803"/>
      <c r="Z383" s="803"/>
      <c r="AA383" s="803"/>
      <c r="AB383" s="803"/>
    </row>
    <row r="384" ht="11.25" customHeight="1">
      <c r="A384" s="135" t="s">
        <v>91</v>
      </c>
      <c r="B384" s="97" t="s">
        <v>81</v>
      </c>
      <c r="C384" s="135" t="s">
        <v>8072</v>
      </c>
      <c r="D384" s="98" t="s">
        <v>7643</v>
      </c>
      <c r="E384" s="231" t="s">
        <v>8071</v>
      </c>
      <c r="F384" s="166">
        <v>27.66</v>
      </c>
      <c r="G384" s="103" t="s">
        <v>91</v>
      </c>
      <c r="H384" s="104"/>
      <c r="I384" s="105"/>
      <c r="J384" s="803"/>
      <c r="K384" s="803"/>
      <c r="L384" s="803"/>
      <c r="M384" s="803"/>
      <c r="N384" s="803"/>
      <c r="O384" s="803"/>
      <c r="P384" s="803"/>
      <c r="Q384" s="803"/>
      <c r="R384" s="803"/>
      <c r="S384" s="803"/>
      <c r="T384" s="803"/>
      <c r="U384" s="803"/>
      <c r="V384" s="803"/>
      <c r="W384" s="803"/>
      <c r="X384" s="803"/>
      <c r="Y384" s="803"/>
      <c r="Z384" s="803"/>
      <c r="AA384" s="803"/>
      <c r="AB384" s="803"/>
    </row>
    <row r="385" ht="11.25" customHeight="1">
      <c r="A385" s="135" t="s">
        <v>91</v>
      </c>
      <c r="B385" s="97" t="s">
        <v>81</v>
      </c>
      <c r="C385" s="135" t="s">
        <v>8073</v>
      </c>
      <c r="D385" s="98" t="s">
        <v>7643</v>
      </c>
      <c r="E385" s="231" t="s">
        <v>8074</v>
      </c>
      <c r="F385" s="166">
        <v>6.91</v>
      </c>
      <c r="G385" s="103" t="s">
        <v>91</v>
      </c>
      <c r="H385" s="104"/>
      <c r="I385" s="105"/>
      <c r="J385" s="803"/>
      <c r="K385" s="803"/>
      <c r="L385" s="803"/>
      <c r="M385" s="803"/>
      <c r="N385" s="803"/>
      <c r="O385" s="803"/>
      <c r="P385" s="803"/>
      <c r="Q385" s="803"/>
      <c r="R385" s="803"/>
      <c r="S385" s="803"/>
      <c r="T385" s="803"/>
      <c r="U385" s="803"/>
      <c r="V385" s="803"/>
      <c r="W385" s="803"/>
      <c r="X385" s="803"/>
      <c r="Y385" s="803"/>
      <c r="Z385" s="803"/>
      <c r="AA385" s="803"/>
      <c r="AB385" s="803"/>
    </row>
    <row r="386" ht="11.25" customHeight="1">
      <c r="A386" s="135" t="s">
        <v>91</v>
      </c>
      <c r="B386" s="97" t="s">
        <v>81</v>
      </c>
      <c r="C386" s="135" t="s">
        <v>8075</v>
      </c>
      <c r="D386" s="98" t="s">
        <v>7643</v>
      </c>
      <c r="E386" s="231" t="s">
        <v>8076</v>
      </c>
      <c r="F386" s="166">
        <v>2.76</v>
      </c>
      <c r="G386" s="103" t="s">
        <v>91</v>
      </c>
      <c r="H386" s="104"/>
      <c r="I386" s="105"/>
      <c r="J386" s="803"/>
      <c r="K386" s="803"/>
      <c r="L386" s="803"/>
      <c r="M386" s="803"/>
      <c r="N386" s="803"/>
      <c r="O386" s="803"/>
      <c r="P386" s="803"/>
      <c r="Q386" s="803"/>
      <c r="R386" s="803"/>
      <c r="S386" s="803"/>
      <c r="T386" s="803"/>
      <c r="U386" s="803"/>
      <c r="V386" s="803"/>
      <c r="W386" s="803"/>
      <c r="X386" s="803"/>
      <c r="Y386" s="803"/>
      <c r="Z386" s="803"/>
      <c r="AA386" s="803"/>
      <c r="AB386" s="803"/>
    </row>
    <row r="387" ht="11.25" customHeight="1">
      <c r="A387" s="135" t="s">
        <v>91</v>
      </c>
      <c r="B387" s="97" t="s">
        <v>81</v>
      </c>
      <c r="C387" s="135" t="s">
        <v>8077</v>
      </c>
      <c r="D387" s="98" t="s">
        <v>7643</v>
      </c>
      <c r="E387" s="231">
        <v>26.0</v>
      </c>
      <c r="F387" s="166">
        <v>26.0</v>
      </c>
      <c r="G387" s="103" t="s">
        <v>91</v>
      </c>
      <c r="H387" s="104"/>
      <c r="I387" s="105"/>
      <c r="J387" s="803"/>
      <c r="K387" s="803"/>
      <c r="L387" s="803"/>
      <c r="M387" s="803"/>
      <c r="N387" s="803"/>
      <c r="O387" s="803"/>
      <c r="P387" s="803"/>
      <c r="Q387" s="803"/>
      <c r="R387" s="803"/>
      <c r="S387" s="803"/>
      <c r="T387" s="803"/>
      <c r="U387" s="803"/>
      <c r="V387" s="803"/>
      <c r="W387" s="803"/>
      <c r="X387" s="803"/>
      <c r="Y387" s="803"/>
      <c r="Z387" s="803"/>
      <c r="AA387" s="803"/>
      <c r="AB387" s="803"/>
    </row>
    <row r="388" ht="11.25" customHeight="1">
      <c r="A388" s="135" t="s">
        <v>91</v>
      </c>
      <c r="B388" s="97" t="s">
        <v>81</v>
      </c>
      <c r="C388" s="135" t="s">
        <v>8078</v>
      </c>
      <c r="D388" s="98" t="s">
        <v>7643</v>
      </c>
      <c r="E388" s="231">
        <v>26.0</v>
      </c>
      <c r="F388" s="166">
        <v>26.0</v>
      </c>
      <c r="G388" s="103" t="s">
        <v>91</v>
      </c>
      <c r="H388" s="104"/>
      <c r="I388" s="105"/>
      <c r="J388" s="803"/>
      <c r="K388" s="803"/>
      <c r="L388" s="803"/>
      <c r="M388" s="803"/>
      <c r="N388" s="803"/>
      <c r="O388" s="803"/>
      <c r="P388" s="803"/>
      <c r="Q388" s="803"/>
      <c r="R388" s="803"/>
      <c r="S388" s="803"/>
      <c r="T388" s="803"/>
      <c r="U388" s="803"/>
      <c r="V388" s="803"/>
      <c r="W388" s="803"/>
      <c r="X388" s="803"/>
      <c r="Y388" s="803"/>
      <c r="Z388" s="803"/>
      <c r="AA388" s="803"/>
      <c r="AB388" s="803"/>
    </row>
    <row r="389" ht="11.25" customHeight="1">
      <c r="A389" s="135" t="s">
        <v>91</v>
      </c>
      <c r="B389" s="97" t="s">
        <v>81</v>
      </c>
      <c r="C389" s="135" t="s">
        <v>8079</v>
      </c>
      <c r="D389" s="98" t="s">
        <v>7643</v>
      </c>
      <c r="E389" s="231" t="s">
        <v>8080</v>
      </c>
      <c r="F389" s="166">
        <v>6.5</v>
      </c>
      <c r="G389" s="103" t="s">
        <v>91</v>
      </c>
      <c r="H389" s="104"/>
      <c r="I389" s="105"/>
      <c r="J389" s="803"/>
      <c r="K389" s="803"/>
      <c r="L389" s="803"/>
      <c r="M389" s="803"/>
      <c r="N389" s="803"/>
      <c r="O389" s="803"/>
      <c r="P389" s="803"/>
      <c r="Q389" s="803"/>
      <c r="R389" s="803"/>
      <c r="S389" s="803"/>
      <c r="T389" s="803"/>
      <c r="U389" s="803"/>
      <c r="V389" s="803"/>
      <c r="W389" s="803"/>
      <c r="X389" s="803"/>
      <c r="Y389" s="803"/>
      <c r="Z389" s="803"/>
      <c r="AA389" s="803"/>
      <c r="AB389" s="803"/>
    </row>
    <row r="390" ht="11.25" customHeight="1">
      <c r="A390" s="135" t="s">
        <v>91</v>
      </c>
      <c r="B390" s="97" t="s">
        <v>81</v>
      </c>
      <c r="C390" s="135" t="s">
        <v>8081</v>
      </c>
      <c r="D390" s="98" t="s">
        <v>7643</v>
      </c>
      <c r="E390" s="231" t="s">
        <v>8082</v>
      </c>
      <c r="F390" s="166">
        <v>2.6</v>
      </c>
      <c r="G390" s="103" t="s">
        <v>91</v>
      </c>
      <c r="H390" s="104"/>
      <c r="I390" s="105"/>
      <c r="J390" s="803"/>
      <c r="K390" s="803"/>
      <c r="L390" s="803"/>
      <c r="M390" s="803"/>
      <c r="N390" s="803"/>
      <c r="O390" s="803"/>
      <c r="P390" s="803"/>
      <c r="Q390" s="803"/>
      <c r="R390" s="803"/>
      <c r="S390" s="803"/>
      <c r="T390" s="803"/>
      <c r="U390" s="803"/>
      <c r="V390" s="803"/>
      <c r="W390" s="803"/>
      <c r="X390" s="803"/>
      <c r="Y390" s="803"/>
      <c r="Z390" s="803"/>
      <c r="AA390" s="803"/>
      <c r="AB390" s="803"/>
    </row>
    <row r="391" ht="11.25" customHeight="1">
      <c r="A391" s="135" t="s">
        <v>91</v>
      </c>
      <c r="B391" s="97" t="s">
        <v>81</v>
      </c>
      <c r="C391" s="135" t="s">
        <v>8083</v>
      </c>
      <c r="D391" s="98" t="s">
        <v>7643</v>
      </c>
      <c r="E391" s="231" t="s">
        <v>8064</v>
      </c>
      <c r="F391" s="166">
        <v>31.33</v>
      </c>
      <c r="G391" s="103" t="s">
        <v>91</v>
      </c>
      <c r="H391" s="104"/>
      <c r="I391" s="105"/>
      <c r="J391" s="803"/>
      <c r="K391" s="803"/>
      <c r="L391" s="803"/>
      <c r="M391" s="803"/>
      <c r="N391" s="803"/>
      <c r="O391" s="803"/>
      <c r="P391" s="803"/>
      <c r="Q391" s="803"/>
      <c r="R391" s="803"/>
      <c r="S391" s="803"/>
      <c r="T391" s="803"/>
      <c r="U391" s="803"/>
      <c r="V391" s="803"/>
      <c r="W391" s="803"/>
      <c r="X391" s="803"/>
      <c r="Y391" s="803"/>
      <c r="Z391" s="803"/>
      <c r="AA391" s="803"/>
      <c r="AB391" s="803"/>
    </row>
    <row r="392" ht="11.25" customHeight="1">
      <c r="A392" s="135" t="s">
        <v>91</v>
      </c>
      <c r="B392" s="97" t="s">
        <v>81</v>
      </c>
      <c r="C392" s="135" t="s">
        <v>8084</v>
      </c>
      <c r="D392" s="98" t="s">
        <v>7643</v>
      </c>
      <c r="E392" s="231" t="s">
        <v>8064</v>
      </c>
      <c r="F392" s="166">
        <v>31.33</v>
      </c>
      <c r="G392" s="103" t="s">
        <v>91</v>
      </c>
      <c r="H392" s="104"/>
      <c r="I392" s="105"/>
      <c r="J392" s="803"/>
      <c r="K392" s="803"/>
      <c r="L392" s="803"/>
      <c r="M392" s="803"/>
      <c r="N392" s="803"/>
      <c r="O392" s="803"/>
      <c r="P392" s="803"/>
      <c r="Q392" s="803"/>
      <c r="R392" s="803"/>
      <c r="S392" s="803"/>
      <c r="T392" s="803"/>
      <c r="U392" s="803"/>
      <c r="V392" s="803"/>
      <c r="W392" s="803"/>
      <c r="X392" s="803"/>
      <c r="Y392" s="803"/>
      <c r="Z392" s="803"/>
      <c r="AA392" s="803"/>
      <c r="AB392" s="803"/>
    </row>
    <row r="393" ht="11.25" customHeight="1">
      <c r="A393" s="135" t="s">
        <v>91</v>
      </c>
      <c r="B393" s="97" t="s">
        <v>81</v>
      </c>
      <c r="C393" s="135" t="s">
        <v>8085</v>
      </c>
      <c r="D393" s="98" t="s">
        <v>7643</v>
      </c>
      <c r="E393" s="231" t="s">
        <v>8067</v>
      </c>
      <c r="F393" s="166">
        <v>7.83</v>
      </c>
      <c r="G393" s="103" t="s">
        <v>91</v>
      </c>
      <c r="H393" s="104"/>
      <c r="I393" s="105"/>
      <c r="J393" s="803"/>
      <c r="K393" s="803"/>
      <c r="L393" s="803"/>
      <c r="M393" s="803"/>
      <c r="N393" s="803"/>
      <c r="O393" s="803"/>
      <c r="P393" s="803"/>
      <c r="Q393" s="803"/>
      <c r="R393" s="803"/>
      <c r="S393" s="803"/>
      <c r="T393" s="803"/>
      <c r="U393" s="803"/>
      <c r="V393" s="803"/>
      <c r="W393" s="803"/>
      <c r="X393" s="803"/>
      <c r="Y393" s="803"/>
      <c r="Z393" s="803"/>
      <c r="AA393" s="803"/>
      <c r="AB393" s="803"/>
    </row>
    <row r="394" ht="11.25" customHeight="1">
      <c r="A394" s="135" t="s">
        <v>91</v>
      </c>
      <c r="B394" s="97" t="s">
        <v>81</v>
      </c>
      <c r="C394" s="135" t="s">
        <v>8086</v>
      </c>
      <c r="D394" s="98" t="s">
        <v>7643</v>
      </c>
      <c r="E394" s="231" t="s">
        <v>8069</v>
      </c>
      <c r="F394" s="166">
        <v>3.13</v>
      </c>
      <c r="G394" s="103" t="s">
        <v>91</v>
      </c>
      <c r="H394" s="104"/>
      <c r="I394" s="105"/>
      <c r="J394" s="803"/>
      <c r="K394" s="803"/>
      <c r="L394" s="803"/>
      <c r="M394" s="803"/>
      <c r="N394" s="803"/>
      <c r="O394" s="803"/>
      <c r="P394" s="803"/>
      <c r="Q394" s="803"/>
      <c r="R394" s="803"/>
      <c r="S394" s="803"/>
      <c r="T394" s="803"/>
      <c r="U394" s="803"/>
      <c r="V394" s="803"/>
      <c r="W394" s="803"/>
      <c r="X394" s="803"/>
      <c r="Y394" s="803"/>
      <c r="Z394" s="803"/>
      <c r="AA394" s="803"/>
      <c r="AB394" s="803"/>
    </row>
    <row r="395" ht="11.25" customHeight="1">
      <c r="A395" s="271" t="s">
        <v>91</v>
      </c>
      <c r="B395" s="273" t="s">
        <v>81</v>
      </c>
      <c r="C395" s="135" t="s">
        <v>8087</v>
      </c>
      <c r="D395" s="98" t="s">
        <v>6050</v>
      </c>
      <c r="E395" s="231" t="s">
        <v>8088</v>
      </c>
      <c r="F395" s="166">
        <v>54.66</v>
      </c>
      <c r="G395" s="103" t="s">
        <v>91</v>
      </c>
      <c r="H395" s="104"/>
      <c r="I395" s="105"/>
      <c r="J395" s="803"/>
      <c r="K395" s="803"/>
      <c r="L395" s="803"/>
      <c r="M395" s="803"/>
      <c r="N395" s="803"/>
      <c r="O395" s="803"/>
      <c r="P395" s="803"/>
      <c r="Q395" s="803"/>
      <c r="R395" s="803"/>
      <c r="S395" s="803"/>
      <c r="T395" s="803"/>
      <c r="U395" s="803"/>
      <c r="V395" s="803"/>
      <c r="W395" s="803"/>
      <c r="X395" s="803"/>
      <c r="Y395" s="803"/>
      <c r="Z395" s="803"/>
      <c r="AA395" s="803"/>
      <c r="AB395" s="803"/>
    </row>
    <row r="396" ht="11.25" customHeight="1">
      <c r="A396" s="135" t="s">
        <v>85</v>
      </c>
      <c r="B396" s="97" t="s">
        <v>81</v>
      </c>
      <c r="C396" s="135" t="s">
        <v>8089</v>
      </c>
      <c r="D396" s="98" t="s">
        <v>7625</v>
      </c>
      <c r="E396" s="231">
        <v>71.0</v>
      </c>
      <c r="F396" s="813">
        <v>23.66</v>
      </c>
      <c r="G396" s="103" t="s">
        <v>85</v>
      </c>
      <c r="H396" s="104"/>
      <c r="I396" s="105"/>
      <c r="J396" s="803"/>
      <c r="K396" s="803"/>
      <c r="L396" s="803"/>
      <c r="M396" s="803"/>
      <c r="N396" s="803"/>
      <c r="O396" s="803"/>
      <c r="P396" s="803"/>
      <c r="Q396" s="803"/>
      <c r="R396" s="803"/>
      <c r="S396" s="803"/>
      <c r="T396" s="803"/>
      <c r="U396" s="803"/>
      <c r="V396" s="803"/>
      <c r="W396" s="803"/>
      <c r="X396" s="803"/>
      <c r="Y396" s="803"/>
      <c r="Z396" s="803"/>
      <c r="AA396" s="803"/>
      <c r="AB396" s="803"/>
    </row>
    <row r="397" ht="11.25" customHeight="1">
      <c r="A397" s="135" t="s">
        <v>85</v>
      </c>
      <c r="B397" s="97" t="s">
        <v>81</v>
      </c>
      <c r="C397" s="135" t="s">
        <v>8090</v>
      </c>
      <c r="D397" s="98" t="s">
        <v>7625</v>
      </c>
      <c r="E397" s="231">
        <v>71.0</v>
      </c>
      <c r="F397" s="813">
        <v>23.66</v>
      </c>
      <c r="G397" s="103" t="s">
        <v>85</v>
      </c>
      <c r="H397" s="104"/>
      <c r="I397" s="105"/>
      <c r="J397" s="803"/>
      <c r="K397" s="803"/>
      <c r="L397" s="803"/>
      <c r="M397" s="803"/>
      <c r="N397" s="803"/>
      <c r="O397" s="803"/>
      <c r="P397" s="803"/>
      <c r="Q397" s="803"/>
      <c r="R397" s="803"/>
      <c r="S397" s="803"/>
      <c r="T397" s="803"/>
      <c r="U397" s="803"/>
      <c r="V397" s="803"/>
      <c r="W397" s="803"/>
      <c r="X397" s="803"/>
      <c r="Y397" s="803"/>
      <c r="Z397" s="803"/>
      <c r="AA397" s="803"/>
      <c r="AB397" s="803"/>
    </row>
    <row r="398" ht="11.25" customHeight="1">
      <c r="A398" s="135" t="s">
        <v>85</v>
      </c>
      <c r="B398" s="97" t="s">
        <v>81</v>
      </c>
      <c r="C398" s="135" t="s">
        <v>8091</v>
      </c>
      <c r="D398" s="98" t="s">
        <v>7625</v>
      </c>
      <c r="E398" s="231">
        <v>71.0</v>
      </c>
      <c r="F398" s="813">
        <v>23.66</v>
      </c>
      <c r="G398" s="103" t="s">
        <v>85</v>
      </c>
      <c r="H398" s="104"/>
      <c r="I398" s="105"/>
      <c r="J398" s="803"/>
      <c r="K398" s="803"/>
      <c r="L398" s="803"/>
      <c r="M398" s="803"/>
      <c r="N398" s="803"/>
      <c r="O398" s="803"/>
      <c r="P398" s="803"/>
      <c r="Q398" s="803"/>
      <c r="R398" s="803"/>
      <c r="S398" s="803"/>
      <c r="T398" s="803"/>
      <c r="U398" s="803"/>
      <c r="V398" s="803"/>
      <c r="W398" s="803"/>
      <c r="X398" s="803"/>
      <c r="Y398" s="803"/>
      <c r="Z398" s="803"/>
      <c r="AA398" s="803"/>
      <c r="AB398" s="803"/>
    </row>
    <row r="399" ht="11.25" customHeight="1">
      <c r="A399" s="135" t="s">
        <v>85</v>
      </c>
      <c r="B399" s="97" t="s">
        <v>81</v>
      </c>
      <c r="C399" s="135" t="s">
        <v>8092</v>
      </c>
      <c r="D399" s="98" t="s">
        <v>7625</v>
      </c>
      <c r="E399" s="231">
        <v>71.0</v>
      </c>
      <c r="F399" s="813">
        <v>23.66</v>
      </c>
      <c r="G399" s="103" t="s">
        <v>85</v>
      </c>
      <c r="H399" s="104"/>
      <c r="I399" s="105"/>
      <c r="J399" s="803"/>
      <c r="K399" s="803"/>
      <c r="L399" s="803"/>
      <c r="M399" s="803"/>
      <c r="N399" s="803"/>
      <c r="O399" s="803"/>
      <c r="P399" s="803"/>
      <c r="Q399" s="803"/>
      <c r="R399" s="803"/>
      <c r="S399" s="803"/>
      <c r="T399" s="803"/>
      <c r="U399" s="803"/>
      <c r="V399" s="803"/>
      <c r="W399" s="803"/>
      <c r="X399" s="803"/>
      <c r="Y399" s="803"/>
      <c r="Z399" s="803"/>
      <c r="AA399" s="803"/>
      <c r="AB399" s="803"/>
    </row>
    <row r="400" ht="11.25" customHeight="1">
      <c r="A400" s="135" t="s">
        <v>85</v>
      </c>
      <c r="B400" s="97" t="s">
        <v>81</v>
      </c>
      <c r="C400" s="135" t="s">
        <v>8093</v>
      </c>
      <c r="D400" s="98" t="s">
        <v>7625</v>
      </c>
      <c r="E400" s="231">
        <v>71.0</v>
      </c>
      <c r="F400" s="813">
        <v>23.66</v>
      </c>
      <c r="G400" s="103" t="s">
        <v>85</v>
      </c>
      <c r="H400" s="104"/>
      <c r="I400" s="105"/>
      <c r="J400" s="803"/>
      <c r="K400" s="803"/>
      <c r="L400" s="803"/>
      <c r="M400" s="803"/>
      <c r="N400" s="803"/>
      <c r="O400" s="803"/>
      <c r="P400" s="803"/>
      <c r="Q400" s="803"/>
      <c r="R400" s="803"/>
      <c r="S400" s="803"/>
      <c r="T400" s="803"/>
      <c r="U400" s="803"/>
      <c r="V400" s="803"/>
      <c r="W400" s="803"/>
      <c r="X400" s="803"/>
      <c r="Y400" s="803"/>
      <c r="Z400" s="803"/>
      <c r="AA400" s="803"/>
      <c r="AB400" s="803"/>
    </row>
    <row r="401" ht="11.25" customHeight="1">
      <c r="A401" s="135" t="s">
        <v>85</v>
      </c>
      <c r="B401" s="97" t="s">
        <v>81</v>
      </c>
      <c r="C401" s="135" t="s">
        <v>8094</v>
      </c>
      <c r="D401" s="98" t="s">
        <v>7625</v>
      </c>
      <c r="E401" s="231">
        <v>57.0</v>
      </c>
      <c r="F401" s="813">
        <v>19.0</v>
      </c>
      <c r="G401" s="103" t="s">
        <v>85</v>
      </c>
      <c r="H401" s="104"/>
      <c r="I401" s="105"/>
      <c r="J401" s="803"/>
      <c r="K401" s="803"/>
      <c r="L401" s="803"/>
      <c r="M401" s="803"/>
      <c r="N401" s="803"/>
      <c r="O401" s="803"/>
      <c r="P401" s="803"/>
      <c r="Q401" s="803"/>
      <c r="R401" s="803"/>
      <c r="S401" s="803"/>
      <c r="T401" s="803"/>
      <c r="U401" s="803"/>
      <c r="V401" s="803"/>
      <c r="W401" s="803"/>
      <c r="X401" s="803"/>
      <c r="Y401" s="803"/>
      <c r="Z401" s="803"/>
      <c r="AA401" s="803"/>
      <c r="AB401" s="803"/>
    </row>
    <row r="402" ht="11.25" customHeight="1">
      <c r="A402" s="135" t="s">
        <v>85</v>
      </c>
      <c r="B402" s="97" t="s">
        <v>81</v>
      </c>
      <c r="C402" s="135" t="s">
        <v>8095</v>
      </c>
      <c r="D402" s="98" t="s">
        <v>7625</v>
      </c>
      <c r="E402" s="231">
        <v>22.0</v>
      </c>
      <c r="F402" s="813">
        <v>7.33</v>
      </c>
      <c r="G402" s="103" t="s">
        <v>85</v>
      </c>
      <c r="H402" s="104"/>
      <c r="I402" s="105"/>
      <c r="J402" s="803"/>
      <c r="K402" s="803"/>
      <c r="L402" s="803"/>
      <c r="M402" s="803"/>
      <c r="N402" s="803"/>
      <c r="O402" s="803"/>
      <c r="P402" s="803"/>
      <c r="Q402" s="803"/>
      <c r="R402" s="803"/>
      <c r="S402" s="803"/>
      <c r="T402" s="803"/>
      <c r="U402" s="803"/>
      <c r="V402" s="803"/>
      <c r="W402" s="803"/>
      <c r="X402" s="803"/>
      <c r="Y402" s="803"/>
      <c r="Z402" s="803"/>
      <c r="AA402" s="803"/>
      <c r="AB402" s="803"/>
    </row>
    <row r="403" ht="11.25" customHeight="1">
      <c r="A403" s="135" t="s">
        <v>85</v>
      </c>
      <c r="B403" s="97" t="s">
        <v>81</v>
      </c>
      <c r="C403" s="135" t="s">
        <v>8096</v>
      </c>
      <c r="D403" s="98" t="s">
        <v>7625</v>
      </c>
      <c r="E403" s="231">
        <v>61.0</v>
      </c>
      <c r="F403" s="813">
        <v>20.33</v>
      </c>
      <c r="G403" s="103" t="s">
        <v>85</v>
      </c>
      <c r="H403" s="104"/>
      <c r="I403" s="105"/>
      <c r="J403" s="803"/>
      <c r="K403" s="803"/>
      <c r="L403" s="803"/>
      <c r="M403" s="803"/>
      <c r="N403" s="803"/>
      <c r="O403" s="803"/>
      <c r="P403" s="803"/>
      <c r="Q403" s="803"/>
      <c r="R403" s="803"/>
      <c r="S403" s="803"/>
      <c r="T403" s="803"/>
      <c r="U403" s="803"/>
      <c r="V403" s="803"/>
      <c r="W403" s="803"/>
      <c r="X403" s="803"/>
      <c r="Y403" s="803"/>
      <c r="Z403" s="803"/>
      <c r="AA403" s="803"/>
      <c r="AB403" s="803"/>
    </row>
    <row r="404" ht="11.25" customHeight="1">
      <c r="A404" s="135" t="s">
        <v>85</v>
      </c>
      <c r="B404" s="97" t="s">
        <v>81</v>
      </c>
      <c r="C404" s="135" t="s">
        <v>8097</v>
      </c>
      <c r="D404" s="98" t="s">
        <v>7625</v>
      </c>
      <c r="E404" s="231">
        <v>22.0</v>
      </c>
      <c r="F404" s="813">
        <v>7.33</v>
      </c>
      <c r="G404" s="103" t="s">
        <v>85</v>
      </c>
      <c r="H404" s="104"/>
      <c r="I404" s="105"/>
      <c r="J404" s="803"/>
      <c r="K404" s="803"/>
      <c r="L404" s="803"/>
      <c r="M404" s="803"/>
      <c r="N404" s="803"/>
      <c r="O404" s="803"/>
      <c r="P404" s="803"/>
      <c r="Q404" s="803"/>
      <c r="R404" s="803"/>
      <c r="S404" s="803"/>
      <c r="T404" s="803"/>
      <c r="U404" s="803"/>
      <c r="V404" s="803"/>
      <c r="W404" s="803"/>
      <c r="X404" s="803"/>
      <c r="Y404" s="803"/>
      <c r="Z404" s="803"/>
      <c r="AA404" s="803"/>
      <c r="AB404" s="803"/>
    </row>
    <row r="405" ht="11.25" customHeight="1">
      <c r="A405" s="135" t="s">
        <v>85</v>
      </c>
      <c r="B405" s="97" t="s">
        <v>81</v>
      </c>
      <c r="C405" s="135" t="s">
        <v>8098</v>
      </c>
      <c r="D405" s="98" t="s">
        <v>7625</v>
      </c>
      <c r="E405" s="231">
        <v>22.0</v>
      </c>
      <c r="F405" s="813">
        <v>7.33</v>
      </c>
      <c r="G405" s="103" t="s">
        <v>85</v>
      </c>
      <c r="H405" s="104"/>
      <c r="I405" s="105"/>
      <c r="J405" s="803"/>
      <c r="K405" s="803"/>
      <c r="L405" s="803"/>
      <c r="M405" s="803"/>
      <c r="N405" s="803"/>
      <c r="O405" s="803"/>
      <c r="P405" s="803"/>
      <c r="Q405" s="803"/>
      <c r="R405" s="803"/>
      <c r="S405" s="803"/>
      <c r="T405" s="803"/>
      <c r="U405" s="803"/>
      <c r="V405" s="803"/>
      <c r="W405" s="803"/>
      <c r="X405" s="803"/>
      <c r="Y405" s="803"/>
      <c r="Z405" s="803"/>
      <c r="AA405" s="803"/>
      <c r="AB405" s="803"/>
    </row>
    <row r="406" ht="11.25" customHeight="1">
      <c r="A406" s="135" t="s">
        <v>85</v>
      </c>
      <c r="B406" s="97" t="s">
        <v>81</v>
      </c>
      <c r="C406" s="135" t="s">
        <v>8099</v>
      </c>
      <c r="D406" s="98" t="s">
        <v>7625</v>
      </c>
      <c r="E406" s="231">
        <v>61.0</v>
      </c>
      <c r="F406" s="813">
        <v>20.33</v>
      </c>
      <c r="G406" s="103" t="s">
        <v>85</v>
      </c>
      <c r="H406" s="104"/>
      <c r="I406" s="105"/>
      <c r="J406" s="803"/>
      <c r="K406" s="803"/>
      <c r="L406" s="803"/>
      <c r="M406" s="803"/>
      <c r="N406" s="803"/>
      <c r="O406" s="803"/>
      <c r="P406" s="803"/>
      <c r="Q406" s="803"/>
      <c r="R406" s="803"/>
      <c r="S406" s="803"/>
      <c r="T406" s="803"/>
      <c r="U406" s="803"/>
      <c r="V406" s="803"/>
      <c r="W406" s="803"/>
      <c r="X406" s="803"/>
      <c r="Y406" s="803"/>
      <c r="Z406" s="803"/>
      <c r="AA406" s="803"/>
      <c r="AB406" s="803"/>
    </row>
    <row r="407" ht="11.25" customHeight="1">
      <c r="A407" s="135" t="s">
        <v>85</v>
      </c>
      <c r="B407" s="97" t="s">
        <v>81</v>
      </c>
      <c r="C407" s="135" t="s">
        <v>8100</v>
      </c>
      <c r="D407" s="98" t="s">
        <v>7625</v>
      </c>
      <c r="E407" s="231">
        <v>22.0</v>
      </c>
      <c r="F407" s="813">
        <v>7.33</v>
      </c>
      <c r="G407" s="103" t="s">
        <v>85</v>
      </c>
      <c r="H407" s="104"/>
      <c r="I407" s="105"/>
      <c r="J407" s="803"/>
      <c r="K407" s="803"/>
      <c r="L407" s="803"/>
      <c r="M407" s="803"/>
      <c r="N407" s="803"/>
      <c r="O407" s="803"/>
      <c r="P407" s="803"/>
      <c r="Q407" s="803"/>
      <c r="R407" s="803"/>
      <c r="S407" s="803"/>
      <c r="T407" s="803"/>
      <c r="U407" s="803"/>
      <c r="V407" s="803"/>
      <c r="W407" s="803"/>
      <c r="X407" s="803"/>
      <c r="Y407" s="803"/>
      <c r="Z407" s="803"/>
      <c r="AA407" s="803"/>
      <c r="AB407" s="803"/>
    </row>
    <row r="408" ht="11.25" customHeight="1">
      <c r="A408" s="135" t="s">
        <v>85</v>
      </c>
      <c r="B408" s="97" t="s">
        <v>81</v>
      </c>
      <c r="C408" s="135" t="s">
        <v>8101</v>
      </c>
      <c r="D408" s="98" t="s">
        <v>7625</v>
      </c>
      <c r="E408" s="231" t="s">
        <v>8102</v>
      </c>
      <c r="F408" s="813">
        <v>5.91</v>
      </c>
      <c r="G408" s="103" t="s">
        <v>85</v>
      </c>
      <c r="H408" s="104"/>
      <c r="I408" s="105"/>
      <c r="J408" s="803"/>
      <c r="K408" s="803"/>
      <c r="L408" s="803"/>
      <c r="M408" s="803"/>
      <c r="N408" s="803"/>
      <c r="O408" s="803"/>
      <c r="P408" s="803"/>
      <c r="Q408" s="803"/>
      <c r="R408" s="803"/>
      <c r="S408" s="803"/>
      <c r="T408" s="803"/>
      <c r="U408" s="803"/>
      <c r="V408" s="803"/>
      <c r="W408" s="803"/>
      <c r="X408" s="803"/>
      <c r="Y408" s="803"/>
      <c r="Z408" s="803"/>
      <c r="AA408" s="803"/>
      <c r="AB408" s="803"/>
    </row>
    <row r="409" ht="11.25" customHeight="1">
      <c r="A409" s="135" t="s">
        <v>85</v>
      </c>
      <c r="B409" s="97" t="s">
        <v>81</v>
      </c>
      <c r="C409" s="135" t="s">
        <v>8103</v>
      </c>
      <c r="D409" s="98" t="s">
        <v>7625</v>
      </c>
      <c r="E409" s="231" t="s">
        <v>8104</v>
      </c>
      <c r="F409" s="813">
        <v>2.36</v>
      </c>
      <c r="G409" s="103" t="s">
        <v>85</v>
      </c>
      <c r="H409" s="104"/>
      <c r="I409" s="105"/>
      <c r="J409" s="803"/>
      <c r="K409" s="803"/>
      <c r="L409" s="803"/>
      <c r="M409" s="803"/>
      <c r="N409" s="803"/>
      <c r="O409" s="803"/>
      <c r="P409" s="803"/>
      <c r="Q409" s="803"/>
      <c r="R409" s="803"/>
      <c r="S409" s="803"/>
      <c r="T409" s="803"/>
      <c r="U409" s="803"/>
      <c r="V409" s="803"/>
      <c r="W409" s="803"/>
      <c r="X409" s="803"/>
      <c r="Y409" s="803"/>
      <c r="Z409" s="803"/>
      <c r="AA409" s="803"/>
      <c r="AB409" s="803"/>
    </row>
    <row r="410" ht="11.25" customHeight="1">
      <c r="A410" s="135" t="s">
        <v>85</v>
      </c>
      <c r="B410" s="97" t="s">
        <v>81</v>
      </c>
      <c r="C410" s="135" t="s">
        <v>8105</v>
      </c>
      <c r="D410" s="98" t="s">
        <v>7625</v>
      </c>
      <c r="E410" s="231" t="s">
        <v>8102</v>
      </c>
      <c r="F410" s="813">
        <v>5.91</v>
      </c>
      <c r="G410" s="103" t="s">
        <v>85</v>
      </c>
      <c r="H410" s="104"/>
      <c r="I410" s="105"/>
      <c r="J410" s="803"/>
      <c r="K410" s="803"/>
      <c r="L410" s="803"/>
      <c r="M410" s="803"/>
      <c r="N410" s="803"/>
      <c r="O410" s="803"/>
      <c r="P410" s="803"/>
      <c r="Q410" s="803"/>
      <c r="R410" s="803"/>
      <c r="S410" s="803"/>
      <c r="T410" s="803"/>
      <c r="U410" s="803"/>
      <c r="V410" s="803"/>
      <c r="W410" s="803"/>
      <c r="X410" s="803"/>
      <c r="Y410" s="803"/>
      <c r="Z410" s="803"/>
      <c r="AA410" s="803"/>
      <c r="AB410" s="803"/>
    </row>
    <row r="411" ht="11.25" customHeight="1">
      <c r="A411" s="135" t="s">
        <v>85</v>
      </c>
      <c r="B411" s="97" t="s">
        <v>81</v>
      </c>
      <c r="C411" s="135" t="s">
        <v>8106</v>
      </c>
      <c r="D411" s="98" t="s">
        <v>7625</v>
      </c>
      <c r="E411" s="231" t="s">
        <v>8104</v>
      </c>
      <c r="F411" s="813">
        <v>2.36</v>
      </c>
      <c r="G411" s="103" t="s">
        <v>85</v>
      </c>
      <c r="H411" s="104"/>
      <c r="I411" s="105"/>
      <c r="J411" s="803"/>
      <c r="K411" s="803"/>
      <c r="L411" s="803"/>
      <c r="M411" s="803"/>
      <c r="N411" s="803"/>
      <c r="O411" s="803"/>
      <c r="P411" s="803"/>
      <c r="Q411" s="803"/>
      <c r="R411" s="803"/>
      <c r="S411" s="803"/>
      <c r="T411" s="803"/>
      <c r="U411" s="803"/>
      <c r="V411" s="803"/>
      <c r="W411" s="803"/>
      <c r="X411" s="803"/>
      <c r="Y411" s="803"/>
      <c r="Z411" s="803"/>
      <c r="AA411" s="803"/>
      <c r="AB411" s="803"/>
    </row>
    <row r="412" ht="11.25" customHeight="1">
      <c r="A412" s="135" t="s">
        <v>85</v>
      </c>
      <c r="B412" s="97" t="s">
        <v>81</v>
      </c>
      <c r="C412" s="135" t="s">
        <v>8107</v>
      </c>
      <c r="D412" s="98" t="s">
        <v>7625</v>
      </c>
      <c r="E412" s="231" t="s">
        <v>8108</v>
      </c>
      <c r="F412" s="813">
        <v>4.75</v>
      </c>
      <c r="G412" s="103" t="s">
        <v>85</v>
      </c>
      <c r="H412" s="104"/>
      <c r="I412" s="105"/>
      <c r="J412" s="803"/>
      <c r="K412" s="803"/>
      <c r="L412" s="803"/>
      <c r="M412" s="803"/>
      <c r="N412" s="803"/>
      <c r="O412" s="803"/>
      <c r="P412" s="803"/>
      <c r="Q412" s="803"/>
      <c r="R412" s="803"/>
      <c r="S412" s="803"/>
      <c r="T412" s="803"/>
      <c r="U412" s="803"/>
      <c r="V412" s="803"/>
      <c r="W412" s="803"/>
      <c r="X412" s="803"/>
      <c r="Y412" s="803"/>
      <c r="Z412" s="803"/>
      <c r="AA412" s="803"/>
      <c r="AB412" s="803"/>
    </row>
    <row r="413" ht="11.25" customHeight="1">
      <c r="A413" s="135" t="s">
        <v>85</v>
      </c>
      <c r="B413" s="97" t="s">
        <v>81</v>
      </c>
      <c r="C413" s="135" t="s">
        <v>8109</v>
      </c>
      <c r="D413" s="98" t="s">
        <v>7625</v>
      </c>
      <c r="E413" s="231" t="s">
        <v>8110</v>
      </c>
      <c r="F413" s="813">
        <v>1.83</v>
      </c>
      <c r="G413" s="103" t="s">
        <v>85</v>
      </c>
      <c r="H413" s="104"/>
      <c r="I413" s="105"/>
      <c r="J413" s="803"/>
      <c r="K413" s="803"/>
      <c r="L413" s="803"/>
      <c r="M413" s="803"/>
      <c r="N413" s="803"/>
      <c r="O413" s="803"/>
      <c r="P413" s="803"/>
      <c r="Q413" s="803"/>
      <c r="R413" s="803"/>
      <c r="S413" s="803"/>
      <c r="T413" s="803"/>
      <c r="U413" s="803"/>
      <c r="V413" s="803"/>
      <c r="W413" s="803"/>
      <c r="X413" s="803"/>
      <c r="Y413" s="803"/>
      <c r="Z413" s="803"/>
      <c r="AA413" s="803"/>
      <c r="AB413" s="803"/>
    </row>
    <row r="414" ht="11.25" customHeight="1">
      <c r="A414" s="135" t="s">
        <v>85</v>
      </c>
      <c r="B414" s="97" t="s">
        <v>81</v>
      </c>
      <c r="C414" s="135" t="s">
        <v>8111</v>
      </c>
      <c r="D414" s="98" t="s">
        <v>7625</v>
      </c>
      <c r="E414" s="231" t="s">
        <v>8112</v>
      </c>
      <c r="F414" s="813">
        <v>1.9</v>
      </c>
      <c r="G414" s="103" t="s">
        <v>85</v>
      </c>
      <c r="H414" s="104"/>
      <c r="I414" s="105"/>
      <c r="J414" s="803"/>
      <c r="K414" s="803"/>
      <c r="L414" s="803"/>
      <c r="M414" s="803"/>
      <c r="N414" s="803"/>
      <c r="O414" s="803"/>
      <c r="P414" s="803"/>
      <c r="Q414" s="803"/>
      <c r="R414" s="803"/>
      <c r="S414" s="803"/>
      <c r="T414" s="803"/>
      <c r="U414" s="803"/>
      <c r="V414" s="803"/>
      <c r="W414" s="803"/>
      <c r="X414" s="803"/>
      <c r="Y414" s="803"/>
      <c r="Z414" s="803"/>
      <c r="AA414" s="803"/>
      <c r="AB414" s="803"/>
    </row>
    <row r="415" ht="11.25" customHeight="1">
      <c r="A415" s="135" t="s">
        <v>85</v>
      </c>
      <c r="B415" s="97" t="s">
        <v>81</v>
      </c>
      <c r="C415" s="135" t="s">
        <v>8113</v>
      </c>
      <c r="D415" s="98" t="s">
        <v>7625</v>
      </c>
      <c r="E415" s="231" t="s">
        <v>8114</v>
      </c>
      <c r="F415" s="813">
        <v>0.73</v>
      </c>
      <c r="G415" s="103" t="s">
        <v>85</v>
      </c>
      <c r="H415" s="104"/>
      <c r="I415" s="105"/>
      <c r="J415" s="803"/>
      <c r="K415" s="803"/>
      <c r="L415" s="803"/>
      <c r="M415" s="803"/>
      <c r="N415" s="803"/>
      <c r="O415" s="803"/>
      <c r="P415" s="803"/>
      <c r="Q415" s="803"/>
      <c r="R415" s="803"/>
      <c r="S415" s="803"/>
      <c r="T415" s="803"/>
      <c r="U415" s="803"/>
      <c r="V415" s="803"/>
      <c r="W415" s="803"/>
      <c r="X415" s="803"/>
      <c r="Y415" s="803"/>
      <c r="Z415" s="803"/>
      <c r="AA415" s="803"/>
      <c r="AB415" s="803"/>
    </row>
    <row r="416" ht="11.25" customHeight="1">
      <c r="A416" s="135" t="s">
        <v>85</v>
      </c>
      <c r="B416" s="97" t="s">
        <v>81</v>
      </c>
      <c r="C416" s="135" t="s">
        <v>8115</v>
      </c>
      <c r="D416" s="98" t="s">
        <v>7625</v>
      </c>
      <c r="E416" s="231" t="s">
        <v>8116</v>
      </c>
      <c r="F416" s="813">
        <v>5.08</v>
      </c>
      <c r="G416" s="103" t="s">
        <v>85</v>
      </c>
      <c r="H416" s="104"/>
      <c r="I416" s="105"/>
      <c r="J416" s="803"/>
      <c r="K416" s="803"/>
      <c r="L416" s="803"/>
      <c r="M416" s="803"/>
      <c r="N416" s="803"/>
      <c r="O416" s="803"/>
      <c r="P416" s="803"/>
      <c r="Q416" s="803"/>
      <c r="R416" s="803"/>
      <c r="S416" s="803"/>
      <c r="T416" s="803"/>
      <c r="U416" s="803"/>
      <c r="V416" s="803"/>
      <c r="W416" s="803"/>
      <c r="X416" s="803"/>
      <c r="Y416" s="803"/>
      <c r="Z416" s="803"/>
      <c r="AA416" s="803"/>
      <c r="AB416" s="803"/>
    </row>
    <row r="417" ht="11.25" customHeight="1">
      <c r="A417" s="135" t="s">
        <v>85</v>
      </c>
      <c r="B417" s="97" t="s">
        <v>81</v>
      </c>
      <c r="C417" s="135" t="s">
        <v>8117</v>
      </c>
      <c r="D417" s="98" t="s">
        <v>7625</v>
      </c>
      <c r="E417" s="231" t="s">
        <v>8110</v>
      </c>
      <c r="F417" s="813">
        <v>1.83</v>
      </c>
      <c r="G417" s="103" t="s">
        <v>85</v>
      </c>
      <c r="H417" s="104"/>
      <c r="I417" s="105"/>
      <c r="J417" s="803"/>
      <c r="K417" s="803"/>
      <c r="L417" s="803"/>
      <c r="M417" s="803"/>
      <c r="N417" s="803"/>
      <c r="O417" s="803"/>
      <c r="P417" s="803"/>
      <c r="Q417" s="803"/>
      <c r="R417" s="803"/>
      <c r="S417" s="803"/>
      <c r="T417" s="803"/>
      <c r="U417" s="803"/>
      <c r="V417" s="803"/>
      <c r="W417" s="803"/>
      <c r="X417" s="803"/>
      <c r="Y417" s="803"/>
      <c r="Z417" s="803"/>
      <c r="AA417" s="803"/>
      <c r="AB417" s="803"/>
    </row>
    <row r="418" ht="11.25" customHeight="1">
      <c r="A418" s="135" t="s">
        <v>85</v>
      </c>
      <c r="B418" s="97" t="s">
        <v>81</v>
      </c>
      <c r="C418" s="135" t="s">
        <v>8118</v>
      </c>
      <c r="D418" s="98" t="s">
        <v>7625</v>
      </c>
      <c r="E418" s="231" t="s">
        <v>8119</v>
      </c>
      <c r="F418" s="813">
        <v>2.03</v>
      </c>
      <c r="G418" s="103" t="s">
        <v>85</v>
      </c>
      <c r="H418" s="104"/>
      <c r="I418" s="105"/>
      <c r="J418" s="803"/>
      <c r="K418" s="803"/>
      <c r="L418" s="803"/>
      <c r="M418" s="803"/>
      <c r="N418" s="803"/>
      <c r="O418" s="803"/>
      <c r="P418" s="803"/>
      <c r="Q418" s="803"/>
      <c r="R418" s="803"/>
      <c r="S418" s="803"/>
      <c r="T418" s="803"/>
      <c r="U418" s="803"/>
      <c r="V418" s="803"/>
      <c r="W418" s="803"/>
      <c r="X418" s="803"/>
      <c r="Y418" s="803"/>
      <c r="Z418" s="803"/>
      <c r="AA418" s="803"/>
      <c r="AB418" s="803"/>
    </row>
    <row r="419" ht="11.25" customHeight="1">
      <c r="A419" s="135" t="s">
        <v>85</v>
      </c>
      <c r="B419" s="97" t="s">
        <v>81</v>
      </c>
      <c r="C419" s="135" t="s">
        <v>8120</v>
      </c>
      <c r="D419" s="98" t="s">
        <v>7625</v>
      </c>
      <c r="E419" s="231" t="s">
        <v>8114</v>
      </c>
      <c r="F419" s="813">
        <v>0.73</v>
      </c>
      <c r="G419" s="103" t="s">
        <v>85</v>
      </c>
      <c r="H419" s="104"/>
      <c r="I419" s="105"/>
      <c r="J419" s="803"/>
      <c r="K419" s="803"/>
      <c r="L419" s="803"/>
      <c r="M419" s="803"/>
      <c r="N419" s="803"/>
      <c r="O419" s="803"/>
      <c r="P419" s="803"/>
      <c r="Q419" s="803"/>
      <c r="R419" s="803"/>
      <c r="S419" s="803"/>
      <c r="T419" s="803"/>
      <c r="U419" s="803"/>
      <c r="V419" s="803"/>
      <c r="W419" s="803"/>
      <c r="X419" s="803"/>
      <c r="Y419" s="803"/>
      <c r="Z419" s="803"/>
      <c r="AA419" s="803"/>
      <c r="AB419" s="803"/>
    </row>
    <row r="420" ht="11.25" customHeight="1">
      <c r="A420" s="135" t="s">
        <v>85</v>
      </c>
      <c r="B420" s="97" t="s">
        <v>81</v>
      </c>
      <c r="C420" s="135" t="s">
        <v>8121</v>
      </c>
      <c r="D420" s="98" t="s">
        <v>8122</v>
      </c>
      <c r="E420" s="231">
        <v>0.0</v>
      </c>
      <c r="F420" s="813">
        <v>0.0</v>
      </c>
      <c r="G420" s="103" t="s">
        <v>85</v>
      </c>
      <c r="H420" s="104"/>
      <c r="I420" s="105"/>
      <c r="J420" s="803"/>
      <c r="K420" s="803"/>
      <c r="L420" s="803"/>
      <c r="M420" s="803"/>
      <c r="N420" s="803"/>
      <c r="O420" s="803"/>
      <c r="P420" s="803"/>
      <c r="Q420" s="803"/>
      <c r="R420" s="803"/>
      <c r="S420" s="803"/>
      <c r="T420" s="803"/>
      <c r="U420" s="803"/>
      <c r="V420" s="803"/>
      <c r="W420" s="803"/>
      <c r="X420" s="803"/>
      <c r="Y420" s="803"/>
      <c r="Z420" s="803"/>
      <c r="AA420" s="803"/>
      <c r="AB420" s="803"/>
    </row>
    <row r="421" ht="11.25" customHeight="1">
      <c r="A421" s="135" t="s">
        <v>85</v>
      </c>
      <c r="B421" s="97" t="s">
        <v>81</v>
      </c>
      <c r="C421" s="135" t="s">
        <v>8123</v>
      </c>
      <c r="D421" s="98" t="s">
        <v>8124</v>
      </c>
      <c r="E421" s="231">
        <v>8.0</v>
      </c>
      <c r="F421" s="813">
        <v>16.0</v>
      </c>
      <c r="G421" s="103" t="s">
        <v>85</v>
      </c>
      <c r="H421" s="104"/>
      <c r="I421" s="105"/>
      <c r="J421" s="803"/>
      <c r="K421" s="803"/>
      <c r="L421" s="803"/>
      <c r="M421" s="803"/>
      <c r="N421" s="803"/>
      <c r="O421" s="803"/>
      <c r="P421" s="803"/>
      <c r="Q421" s="803"/>
      <c r="R421" s="803"/>
      <c r="S421" s="803"/>
      <c r="T421" s="803"/>
      <c r="U421" s="803"/>
      <c r="V421" s="803"/>
      <c r="W421" s="803"/>
      <c r="X421" s="803"/>
      <c r="Y421" s="803"/>
      <c r="Z421" s="803"/>
      <c r="AA421" s="803"/>
      <c r="AB421" s="803"/>
    </row>
    <row r="422" ht="11.25" customHeight="1">
      <c r="A422" s="135" t="s">
        <v>82</v>
      </c>
      <c r="B422" s="97" t="s">
        <v>81</v>
      </c>
      <c r="C422" s="135" t="s">
        <v>8125</v>
      </c>
      <c r="D422" s="98" t="s">
        <v>7643</v>
      </c>
      <c r="E422" s="166">
        <v>31.33</v>
      </c>
      <c r="F422" s="166">
        <v>31.33</v>
      </c>
      <c r="G422" s="103" t="s">
        <v>82</v>
      </c>
      <c r="H422" s="104"/>
      <c r="I422" s="105"/>
      <c r="J422" s="803"/>
      <c r="K422" s="803"/>
      <c r="L422" s="803"/>
      <c r="M422" s="803"/>
      <c r="N422" s="803"/>
      <c r="O422" s="803"/>
      <c r="P422" s="803"/>
      <c r="Q422" s="803"/>
      <c r="R422" s="803"/>
      <c r="S422" s="803"/>
      <c r="T422" s="803"/>
      <c r="U422" s="803"/>
      <c r="V422" s="803"/>
      <c r="W422" s="803"/>
      <c r="X422" s="803"/>
      <c r="Y422" s="803"/>
      <c r="Z422" s="803"/>
      <c r="AA422" s="803"/>
      <c r="AB422" s="803"/>
    </row>
    <row r="423" ht="11.25" customHeight="1">
      <c r="A423" s="135" t="s">
        <v>82</v>
      </c>
      <c r="B423" s="97" t="s">
        <v>81</v>
      </c>
      <c r="C423" s="135" t="s">
        <v>8126</v>
      </c>
      <c r="D423" s="98" t="s">
        <v>7643</v>
      </c>
      <c r="E423" s="166">
        <v>31.33</v>
      </c>
      <c r="F423" s="166">
        <v>31.33</v>
      </c>
      <c r="G423" s="103" t="s">
        <v>82</v>
      </c>
      <c r="H423" s="104"/>
      <c r="I423" s="105"/>
      <c r="J423" s="803"/>
      <c r="K423" s="803"/>
      <c r="L423" s="803"/>
      <c r="M423" s="803"/>
      <c r="N423" s="803"/>
      <c r="O423" s="803"/>
      <c r="P423" s="803"/>
      <c r="Q423" s="803"/>
      <c r="R423" s="803"/>
      <c r="S423" s="803"/>
      <c r="T423" s="803"/>
      <c r="U423" s="803"/>
      <c r="V423" s="803"/>
      <c r="W423" s="803"/>
      <c r="X423" s="803"/>
      <c r="Y423" s="803"/>
      <c r="Z423" s="803"/>
      <c r="AA423" s="803"/>
      <c r="AB423" s="803"/>
    </row>
    <row r="424" ht="11.25" customHeight="1">
      <c r="A424" s="135" t="s">
        <v>82</v>
      </c>
      <c r="B424" s="97" t="s">
        <v>81</v>
      </c>
      <c r="C424" s="135" t="s">
        <v>8127</v>
      </c>
      <c r="D424" s="98" t="s">
        <v>7643</v>
      </c>
      <c r="E424" s="166">
        <v>7.83</v>
      </c>
      <c r="F424" s="166">
        <v>7.83</v>
      </c>
      <c r="G424" s="103" t="s">
        <v>82</v>
      </c>
      <c r="H424" s="104"/>
      <c r="I424" s="105"/>
      <c r="J424" s="803"/>
      <c r="K424" s="803"/>
      <c r="L424" s="803"/>
      <c r="M424" s="803"/>
      <c r="N424" s="803"/>
      <c r="O424" s="803"/>
      <c r="P424" s="803"/>
      <c r="Q424" s="803"/>
      <c r="R424" s="803"/>
      <c r="S424" s="803"/>
      <c r="T424" s="803"/>
      <c r="U424" s="803"/>
      <c r="V424" s="803"/>
      <c r="W424" s="803"/>
      <c r="X424" s="803"/>
      <c r="Y424" s="803"/>
      <c r="Z424" s="803"/>
      <c r="AA424" s="803"/>
      <c r="AB424" s="803"/>
    </row>
    <row r="425" ht="11.25" customHeight="1">
      <c r="A425" s="135" t="s">
        <v>82</v>
      </c>
      <c r="B425" s="97" t="s">
        <v>81</v>
      </c>
      <c r="C425" s="135" t="s">
        <v>8128</v>
      </c>
      <c r="D425" s="98" t="s">
        <v>7643</v>
      </c>
      <c r="E425" s="166">
        <v>3.13</v>
      </c>
      <c r="F425" s="166">
        <v>3.13</v>
      </c>
      <c r="G425" s="103" t="s">
        <v>82</v>
      </c>
      <c r="H425" s="104"/>
      <c r="I425" s="105"/>
      <c r="J425" s="803"/>
      <c r="K425" s="803"/>
      <c r="L425" s="803"/>
      <c r="M425" s="803"/>
      <c r="N425" s="803"/>
      <c r="O425" s="803"/>
      <c r="P425" s="803"/>
      <c r="Q425" s="803"/>
      <c r="R425" s="803"/>
      <c r="S425" s="803"/>
      <c r="T425" s="803"/>
      <c r="U425" s="803"/>
      <c r="V425" s="803"/>
      <c r="W425" s="803"/>
      <c r="X425" s="803"/>
      <c r="Y425" s="803"/>
      <c r="Z425" s="803"/>
      <c r="AA425" s="803"/>
      <c r="AB425" s="803"/>
    </row>
    <row r="426" ht="11.25" customHeight="1">
      <c r="A426" s="135" t="s">
        <v>82</v>
      </c>
      <c r="B426" s="97" t="s">
        <v>81</v>
      </c>
      <c r="C426" s="135" t="s">
        <v>8129</v>
      </c>
      <c r="D426" s="98" t="s">
        <v>7643</v>
      </c>
      <c r="E426" s="166">
        <v>23.66</v>
      </c>
      <c r="F426" s="166">
        <v>23.66</v>
      </c>
      <c r="G426" s="103" t="s">
        <v>82</v>
      </c>
      <c r="H426" s="104"/>
      <c r="I426" s="105"/>
      <c r="J426" s="803"/>
      <c r="K426" s="803"/>
      <c r="L426" s="803"/>
      <c r="M426" s="803"/>
      <c r="N426" s="803"/>
      <c r="O426" s="803"/>
      <c r="P426" s="803"/>
      <c r="Q426" s="803"/>
      <c r="R426" s="803"/>
      <c r="S426" s="803"/>
      <c r="T426" s="803"/>
      <c r="U426" s="803"/>
      <c r="V426" s="803"/>
      <c r="W426" s="803"/>
      <c r="X426" s="803"/>
      <c r="Y426" s="803"/>
      <c r="Z426" s="803"/>
      <c r="AA426" s="803"/>
      <c r="AB426" s="803"/>
    </row>
    <row r="427" ht="11.25" customHeight="1">
      <c r="A427" s="135" t="s">
        <v>82</v>
      </c>
      <c r="B427" s="97" t="s">
        <v>81</v>
      </c>
      <c r="C427" s="135" t="s">
        <v>8130</v>
      </c>
      <c r="D427" s="98" t="s">
        <v>7643</v>
      </c>
      <c r="E427" s="166">
        <v>23.66</v>
      </c>
      <c r="F427" s="166">
        <v>23.66</v>
      </c>
      <c r="G427" s="103" t="s">
        <v>82</v>
      </c>
      <c r="H427" s="104"/>
      <c r="I427" s="105"/>
      <c r="J427" s="803"/>
      <c r="K427" s="803"/>
      <c r="L427" s="803"/>
      <c r="M427" s="803"/>
      <c r="N427" s="803"/>
      <c r="O427" s="803"/>
      <c r="P427" s="803"/>
      <c r="Q427" s="803"/>
      <c r="R427" s="803"/>
      <c r="S427" s="803"/>
      <c r="T427" s="803"/>
      <c r="U427" s="803"/>
      <c r="V427" s="803"/>
      <c r="W427" s="803"/>
      <c r="X427" s="803"/>
      <c r="Y427" s="803"/>
      <c r="Z427" s="803"/>
      <c r="AA427" s="803"/>
      <c r="AB427" s="803"/>
    </row>
    <row r="428" ht="11.25" customHeight="1">
      <c r="A428" s="135" t="s">
        <v>82</v>
      </c>
      <c r="B428" s="97" t="s">
        <v>81</v>
      </c>
      <c r="C428" s="135" t="s">
        <v>8131</v>
      </c>
      <c r="D428" s="98" t="s">
        <v>7643</v>
      </c>
      <c r="E428" s="166">
        <v>23.66</v>
      </c>
      <c r="F428" s="166">
        <v>23.66</v>
      </c>
      <c r="G428" s="103" t="s">
        <v>82</v>
      </c>
      <c r="H428" s="104"/>
      <c r="I428" s="105"/>
      <c r="J428" s="803"/>
      <c r="K428" s="803"/>
      <c r="L428" s="803"/>
      <c r="M428" s="803"/>
      <c r="N428" s="803"/>
      <c r="O428" s="803"/>
      <c r="P428" s="803"/>
      <c r="Q428" s="803"/>
      <c r="R428" s="803"/>
      <c r="S428" s="803"/>
      <c r="T428" s="803"/>
      <c r="U428" s="803"/>
      <c r="V428" s="803"/>
      <c r="W428" s="803"/>
      <c r="X428" s="803"/>
      <c r="Y428" s="803"/>
      <c r="Z428" s="803"/>
      <c r="AA428" s="803"/>
      <c r="AB428" s="803"/>
    </row>
    <row r="429" ht="11.25" customHeight="1">
      <c r="A429" s="135" t="s">
        <v>82</v>
      </c>
      <c r="B429" s="160" t="s">
        <v>81</v>
      </c>
      <c r="C429" s="135" t="s">
        <v>8132</v>
      </c>
      <c r="D429" s="98" t="s">
        <v>7643</v>
      </c>
      <c r="E429" s="793">
        <v>5.91</v>
      </c>
      <c r="F429" s="166">
        <v>5.91</v>
      </c>
      <c r="G429" s="103" t="s">
        <v>82</v>
      </c>
      <c r="H429" s="104"/>
      <c r="I429" s="105"/>
      <c r="J429" s="803"/>
      <c r="K429" s="803"/>
      <c r="L429" s="803"/>
      <c r="M429" s="803"/>
      <c r="N429" s="803"/>
      <c r="O429" s="803"/>
      <c r="P429" s="803"/>
      <c r="Q429" s="803"/>
      <c r="R429" s="803"/>
      <c r="S429" s="803"/>
      <c r="T429" s="803"/>
      <c r="U429" s="803"/>
      <c r="V429" s="803"/>
      <c r="W429" s="803"/>
      <c r="X429" s="803"/>
      <c r="Y429" s="803"/>
      <c r="Z429" s="803"/>
      <c r="AA429" s="803"/>
      <c r="AB429" s="803"/>
    </row>
    <row r="430" ht="11.25" customHeight="1">
      <c r="A430" s="135" t="s">
        <v>82</v>
      </c>
      <c r="B430" s="741" t="s">
        <v>81</v>
      </c>
      <c r="C430" s="135" t="s">
        <v>8133</v>
      </c>
      <c r="D430" s="98" t="s">
        <v>7643</v>
      </c>
      <c r="E430" s="793">
        <v>2.36</v>
      </c>
      <c r="F430" s="166">
        <v>2.36</v>
      </c>
      <c r="G430" s="103" t="s">
        <v>82</v>
      </c>
      <c r="H430" s="104"/>
      <c r="I430" s="105"/>
      <c r="J430" s="803"/>
      <c r="K430" s="803"/>
      <c r="L430" s="803"/>
      <c r="M430" s="803"/>
      <c r="N430" s="803"/>
      <c r="O430" s="803"/>
      <c r="P430" s="803"/>
      <c r="Q430" s="803"/>
      <c r="R430" s="803"/>
      <c r="S430" s="803"/>
      <c r="T430" s="803"/>
      <c r="U430" s="803"/>
      <c r="V430" s="803"/>
      <c r="W430" s="803"/>
      <c r="X430" s="803"/>
      <c r="Y430" s="803"/>
      <c r="Z430" s="803"/>
      <c r="AA430" s="803"/>
      <c r="AB430" s="803"/>
    </row>
    <row r="431" ht="11.25" customHeight="1">
      <c r="A431" s="135" t="s">
        <v>95</v>
      </c>
      <c r="B431" s="97" t="s">
        <v>81</v>
      </c>
      <c r="C431" s="295" t="s">
        <v>8134</v>
      </c>
      <c r="D431" s="160" t="s">
        <v>7625</v>
      </c>
      <c r="E431" s="793">
        <v>31.33</v>
      </c>
      <c r="F431" s="793">
        <v>31.33</v>
      </c>
      <c r="G431" s="103" t="s">
        <v>95</v>
      </c>
      <c r="H431" s="104"/>
      <c r="I431" s="105"/>
      <c r="J431" s="803"/>
      <c r="K431" s="803"/>
      <c r="L431" s="803"/>
      <c r="M431" s="803"/>
      <c r="N431" s="803"/>
      <c r="O431" s="803"/>
      <c r="P431" s="803"/>
      <c r="Q431" s="803"/>
      <c r="R431" s="803"/>
      <c r="S431" s="803"/>
      <c r="T431" s="803"/>
      <c r="U431" s="803"/>
      <c r="V431" s="803"/>
      <c r="W431" s="803"/>
      <c r="X431" s="803"/>
      <c r="Y431" s="803"/>
      <c r="Z431" s="803"/>
      <c r="AA431" s="803"/>
      <c r="AB431" s="803"/>
    </row>
    <row r="432" ht="11.25" customHeight="1">
      <c r="A432" s="135" t="s">
        <v>95</v>
      </c>
      <c r="B432" s="97" t="s">
        <v>81</v>
      </c>
      <c r="C432" s="295" t="s">
        <v>8135</v>
      </c>
      <c r="D432" s="160" t="s">
        <v>7625</v>
      </c>
      <c r="E432" s="793">
        <v>31.33</v>
      </c>
      <c r="F432" s="793">
        <v>31.33</v>
      </c>
      <c r="G432" s="103" t="s">
        <v>95</v>
      </c>
      <c r="H432" s="104"/>
      <c r="I432" s="105"/>
      <c r="J432" s="803"/>
      <c r="K432" s="803"/>
      <c r="L432" s="803"/>
      <c r="M432" s="803"/>
      <c r="N432" s="803"/>
      <c r="O432" s="803"/>
      <c r="P432" s="803"/>
      <c r="Q432" s="803"/>
      <c r="R432" s="803"/>
      <c r="S432" s="803"/>
      <c r="T432" s="803"/>
      <c r="U432" s="803"/>
      <c r="V432" s="803"/>
      <c r="W432" s="803"/>
      <c r="X432" s="803"/>
      <c r="Y432" s="803"/>
      <c r="Z432" s="803"/>
      <c r="AA432" s="803"/>
      <c r="AB432" s="803"/>
    </row>
    <row r="433" ht="11.25" customHeight="1">
      <c r="A433" s="135" t="s">
        <v>95</v>
      </c>
      <c r="B433" s="97" t="s">
        <v>81</v>
      </c>
      <c r="C433" s="135" t="s">
        <v>8136</v>
      </c>
      <c r="D433" s="98" t="s">
        <v>7625</v>
      </c>
      <c r="E433" s="166">
        <v>31.33</v>
      </c>
      <c r="F433" s="166">
        <v>31.33</v>
      </c>
      <c r="G433" s="103" t="s">
        <v>95</v>
      </c>
      <c r="H433" s="104"/>
      <c r="I433" s="105"/>
      <c r="J433" s="803"/>
      <c r="K433" s="803"/>
      <c r="L433" s="803"/>
      <c r="M433" s="803"/>
      <c r="N433" s="803"/>
      <c r="O433" s="803"/>
      <c r="P433" s="803"/>
      <c r="Q433" s="803"/>
      <c r="R433" s="803"/>
      <c r="S433" s="803"/>
      <c r="T433" s="803"/>
      <c r="U433" s="803"/>
      <c r="V433" s="803"/>
      <c r="W433" s="803"/>
      <c r="X433" s="803"/>
      <c r="Y433" s="803"/>
      <c r="Z433" s="803"/>
      <c r="AA433" s="803"/>
      <c r="AB433" s="803"/>
    </row>
    <row r="434" ht="11.25" customHeight="1">
      <c r="A434" s="135" t="s">
        <v>95</v>
      </c>
      <c r="B434" s="97" t="s">
        <v>81</v>
      </c>
      <c r="C434" s="295" t="s">
        <v>8137</v>
      </c>
      <c r="D434" s="160" t="s">
        <v>7625</v>
      </c>
      <c r="E434" s="793">
        <v>7.83</v>
      </c>
      <c r="F434" s="793">
        <v>7.83</v>
      </c>
      <c r="G434" s="103" t="s">
        <v>95</v>
      </c>
      <c r="H434" s="104"/>
      <c r="I434" s="105"/>
      <c r="J434" s="803"/>
      <c r="K434" s="803"/>
      <c r="L434" s="803"/>
      <c r="M434" s="803"/>
      <c r="N434" s="803"/>
      <c r="O434" s="803"/>
      <c r="P434" s="803"/>
      <c r="Q434" s="803"/>
      <c r="R434" s="803"/>
      <c r="S434" s="803"/>
      <c r="T434" s="803"/>
      <c r="U434" s="803"/>
      <c r="V434" s="803"/>
      <c r="W434" s="803"/>
      <c r="X434" s="803"/>
      <c r="Y434" s="803"/>
      <c r="Z434" s="803"/>
      <c r="AA434" s="803"/>
      <c r="AB434" s="803"/>
    </row>
    <row r="435" ht="11.25" customHeight="1">
      <c r="A435" s="135" t="s">
        <v>95</v>
      </c>
      <c r="B435" s="97" t="s">
        <v>81</v>
      </c>
      <c r="C435" s="295" t="s">
        <v>8138</v>
      </c>
      <c r="D435" s="160" t="s">
        <v>7625</v>
      </c>
      <c r="E435" s="793">
        <v>3.13</v>
      </c>
      <c r="F435" s="793">
        <v>3.13</v>
      </c>
      <c r="G435" s="103" t="s">
        <v>95</v>
      </c>
      <c r="H435" s="104"/>
      <c r="I435" s="105"/>
      <c r="J435" s="803"/>
      <c r="K435" s="803"/>
      <c r="L435" s="803"/>
      <c r="M435" s="803"/>
      <c r="N435" s="803"/>
      <c r="O435" s="803"/>
      <c r="P435" s="803"/>
      <c r="Q435" s="803"/>
      <c r="R435" s="803"/>
      <c r="S435" s="803"/>
      <c r="T435" s="803"/>
      <c r="U435" s="803"/>
      <c r="V435" s="803"/>
      <c r="W435" s="803"/>
      <c r="X435" s="803"/>
      <c r="Y435" s="803"/>
      <c r="Z435" s="803"/>
      <c r="AA435" s="803"/>
      <c r="AB435" s="803"/>
    </row>
    <row r="436" ht="11.25" customHeight="1">
      <c r="A436" s="295" t="s">
        <v>95</v>
      </c>
      <c r="B436" s="160" t="s">
        <v>81</v>
      </c>
      <c r="C436" s="135" t="s">
        <v>8139</v>
      </c>
      <c r="D436" s="98" t="s">
        <v>7625</v>
      </c>
      <c r="E436" s="166">
        <v>7.33</v>
      </c>
      <c r="F436" s="166">
        <v>7.33</v>
      </c>
      <c r="G436" s="103" t="s">
        <v>95</v>
      </c>
      <c r="H436" s="104"/>
      <c r="I436" s="105"/>
      <c r="J436" s="803"/>
      <c r="K436" s="803"/>
      <c r="L436" s="803"/>
      <c r="M436" s="803"/>
      <c r="N436" s="803"/>
      <c r="O436" s="803"/>
      <c r="P436" s="803"/>
      <c r="Q436" s="803"/>
      <c r="R436" s="803"/>
      <c r="S436" s="803"/>
      <c r="T436" s="803"/>
      <c r="U436" s="803"/>
      <c r="V436" s="803"/>
      <c r="W436" s="803"/>
      <c r="X436" s="803"/>
      <c r="Y436" s="803"/>
      <c r="Z436" s="803"/>
      <c r="AA436" s="803"/>
      <c r="AB436" s="803"/>
    </row>
    <row r="437" ht="11.25" customHeight="1">
      <c r="A437" s="255" t="s">
        <v>95</v>
      </c>
      <c r="B437" s="741" t="s">
        <v>81</v>
      </c>
      <c r="C437" s="295" t="s">
        <v>8140</v>
      </c>
      <c r="D437" s="160" t="s">
        <v>7625</v>
      </c>
      <c r="E437" s="793">
        <v>1.83</v>
      </c>
      <c r="F437" s="793">
        <v>1.83</v>
      </c>
      <c r="G437" s="103" t="s">
        <v>95</v>
      </c>
      <c r="H437" s="104"/>
      <c r="I437" s="105"/>
      <c r="J437" s="803"/>
      <c r="K437" s="803"/>
      <c r="L437" s="803"/>
      <c r="M437" s="803"/>
      <c r="N437" s="803"/>
      <c r="O437" s="803"/>
      <c r="P437" s="803"/>
      <c r="Q437" s="803"/>
      <c r="R437" s="803"/>
      <c r="S437" s="803"/>
      <c r="T437" s="803"/>
      <c r="U437" s="803"/>
      <c r="V437" s="803"/>
      <c r="W437" s="803"/>
      <c r="X437" s="803"/>
      <c r="Y437" s="803"/>
      <c r="Z437" s="803"/>
      <c r="AA437" s="803"/>
      <c r="AB437" s="803"/>
    </row>
    <row r="438" ht="11.25" customHeight="1">
      <c r="A438" s="255" t="s">
        <v>95</v>
      </c>
      <c r="B438" s="741" t="s">
        <v>81</v>
      </c>
      <c r="C438" s="295" t="s">
        <v>8141</v>
      </c>
      <c r="D438" s="160" t="s">
        <v>7625</v>
      </c>
      <c r="E438" s="793">
        <v>0.73</v>
      </c>
      <c r="F438" s="793">
        <v>0.73</v>
      </c>
      <c r="G438" s="103" t="s">
        <v>95</v>
      </c>
      <c r="H438" s="104"/>
      <c r="I438" s="105"/>
      <c r="J438" s="803"/>
      <c r="K438" s="803"/>
      <c r="L438" s="803"/>
      <c r="M438" s="803"/>
      <c r="N438" s="803"/>
      <c r="O438" s="803"/>
      <c r="P438" s="803"/>
      <c r="Q438" s="803"/>
      <c r="R438" s="803"/>
      <c r="S438" s="803"/>
      <c r="T438" s="803"/>
      <c r="U438" s="803"/>
      <c r="V438" s="803"/>
      <c r="W438" s="803"/>
      <c r="X438" s="803"/>
      <c r="Y438" s="803"/>
      <c r="Z438" s="803"/>
      <c r="AA438" s="803"/>
      <c r="AB438" s="803"/>
    </row>
    <row r="439" ht="11.25" customHeight="1">
      <c r="A439" s="255" t="s">
        <v>95</v>
      </c>
      <c r="B439" s="741" t="s">
        <v>81</v>
      </c>
      <c r="C439" s="295" t="s">
        <v>8142</v>
      </c>
      <c r="D439" s="160" t="s">
        <v>8143</v>
      </c>
      <c r="E439" s="793">
        <v>15.66</v>
      </c>
      <c r="F439" s="793">
        <v>15.66</v>
      </c>
      <c r="G439" s="103" t="s">
        <v>95</v>
      </c>
      <c r="H439" s="104"/>
      <c r="I439" s="105"/>
      <c r="J439" s="803"/>
      <c r="K439" s="803"/>
      <c r="L439" s="803"/>
      <c r="M439" s="803"/>
      <c r="N439" s="803"/>
      <c r="O439" s="803"/>
      <c r="P439" s="803"/>
      <c r="Q439" s="803"/>
      <c r="R439" s="803"/>
      <c r="S439" s="803"/>
      <c r="T439" s="803"/>
      <c r="U439" s="803"/>
      <c r="V439" s="803"/>
      <c r="W439" s="803"/>
      <c r="X439" s="803"/>
      <c r="Y439" s="803"/>
      <c r="Z439" s="803"/>
      <c r="AA439" s="803"/>
      <c r="AB439" s="803"/>
    </row>
    <row r="440" ht="11.25" customHeight="1">
      <c r="A440" s="255" t="s">
        <v>95</v>
      </c>
      <c r="B440" s="741" t="s">
        <v>81</v>
      </c>
      <c r="C440" s="135" t="s">
        <v>8144</v>
      </c>
      <c r="D440" s="98" t="s">
        <v>7625</v>
      </c>
      <c r="E440" s="166">
        <v>7.33</v>
      </c>
      <c r="F440" s="166">
        <v>7.33</v>
      </c>
      <c r="G440" s="103" t="s">
        <v>95</v>
      </c>
      <c r="H440" s="104"/>
      <c r="I440" s="105"/>
      <c r="J440" s="803"/>
      <c r="K440" s="803"/>
      <c r="L440" s="803"/>
      <c r="M440" s="803"/>
      <c r="N440" s="803"/>
      <c r="O440" s="803"/>
      <c r="P440" s="803"/>
      <c r="Q440" s="803"/>
      <c r="R440" s="803"/>
      <c r="S440" s="803"/>
      <c r="T440" s="803"/>
      <c r="U440" s="803"/>
      <c r="V440" s="803"/>
      <c r="W440" s="803"/>
      <c r="X440" s="803"/>
      <c r="Y440" s="803"/>
      <c r="Z440" s="803"/>
      <c r="AA440" s="803"/>
      <c r="AB440" s="803"/>
    </row>
    <row r="441" ht="11.25" customHeight="1">
      <c r="A441" s="255" t="s">
        <v>95</v>
      </c>
      <c r="B441" s="741" t="s">
        <v>81</v>
      </c>
      <c r="C441" s="295" t="s">
        <v>8145</v>
      </c>
      <c r="D441" s="160" t="s">
        <v>7625</v>
      </c>
      <c r="E441" s="166">
        <v>7.33</v>
      </c>
      <c r="F441" s="166">
        <v>7.33</v>
      </c>
      <c r="G441" s="103" t="s">
        <v>95</v>
      </c>
      <c r="H441" s="104"/>
      <c r="I441" s="105"/>
      <c r="J441" s="803"/>
      <c r="K441" s="803"/>
      <c r="L441" s="803"/>
      <c r="M441" s="803"/>
      <c r="N441" s="803"/>
      <c r="O441" s="803"/>
      <c r="P441" s="803"/>
      <c r="Q441" s="803"/>
      <c r="R441" s="803"/>
      <c r="S441" s="803"/>
      <c r="T441" s="803"/>
      <c r="U441" s="803"/>
      <c r="V441" s="803"/>
      <c r="W441" s="803"/>
      <c r="X441" s="803"/>
      <c r="Y441" s="803"/>
      <c r="Z441" s="803"/>
      <c r="AA441" s="803"/>
      <c r="AB441" s="803"/>
    </row>
    <row r="442" ht="11.25" customHeight="1">
      <c r="A442" s="255" t="s">
        <v>95</v>
      </c>
      <c r="B442" s="741" t="s">
        <v>81</v>
      </c>
      <c r="C442" s="295" t="s">
        <v>8146</v>
      </c>
      <c r="D442" s="327" t="s">
        <v>7625</v>
      </c>
      <c r="E442" s="793">
        <v>1.83</v>
      </c>
      <c r="F442" s="793">
        <v>1.83</v>
      </c>
      <c r="G442" s="103" t="s">
        <v>95</v>
      </c>
      <c r="H442" s="104"/>
      <c r="I442" s="105"/>
      <c r="J442" s="803"/>
      <c r="K442" s="803"/>
      <c r="L442" s="803"/>
      <c r="M442" s="803"/>
      <c r="N442" s="803"/>
      <c r="O442" s="803"/>
      <c r="P442" s="803"/>
      <c r="Q442" s="803"/>
      <c r="R442" s="803"/>
      <c r="S442" s="803"/>
      <c r="T442" s="803"/>
      <c r="U442" s="803"/>
      <c r="V442" s="803"/>
      <c r="W442" s="803"/>
      <c r="X442" s="803"/>
      <c r="Y442" s="803"/>
      <c r="Z442" s="803"/>
      <c r="AA442" s="803"/>
      <c r="AB442" s="803"/>
    </row>
    <row r="443" ht="11.25" customHeight="1">
      <c r="A443" s="255" t="s">
        <v>95</v>
      </c>
      <c r="B443" s="741" t="s">
        <v>81</v>
      </c>
      <c r="C443" s="295" t="s">
        <v>8147</v>
      </c>
      <c r="D443" s="160" t="s">
        <v>7625</v>
      </c>
      <c r="E443" s="793">
        <v>0.73</v>
      </c>
      <c r="F443" s="793">
        <v>0.73</v>
      </c>
      <c r="G443" s="103" t="s">
        <v>95</v>
      </c>
      <c r="H443" s="104"/>
      <c r="I443" s="105"/>
      <c r="J443" s="803"/>
      <c r="K443" s="803"/>
      <c r="L443" s="803"/>
      <c r="M443" s="803"/>
      <c r="N443" s="803"/>
      <c r="O443" s="803"/>
      <c r="P443" s="803"/>
      <c r="Q443" s="803"/>
      <c r="R443" s="803"/>
      <c r="S443" s="803"/>
      <c r="T443" s="803"/>
      <c r="U443" s="803"/>
      <c r="V443" s="803"/>
      <c r="W443" s="803"/>
      <c r="X443" s="803"/>
      <c r="Y443" s="803"/>
      <c r="Z443" s="803"/>
      <c r="AA443" s="803"/>
      <c r="AB443" s="803"/>
    </row>
    <row r="444" ht="11.25" customHeight="1">
      <c r="A444" s="255" t="s">
        <v>95</v>
      </c>
      <c r="B444" s="741" t="s">
        <v>81</v>
      </c>
      <c r="C444" s="295" t="s">
        <v>8148</v>
      </c>
      <c r="D444" s="160" t="s">
        <v>8143</v>
      </c>
      <c r="E444" s="793">
        <v>3.66</v>
      </c>
      <c r="F444" s="793">
        <v>3.66</v>
      </c>
      <c r="G444" s="103" t="s">
        <v>95</v>
      </c>
      <c r="H444" s="104"/>
      <c r="I444" s="105"/>
      <c r="J444" s="803"/>
      <c r="K444" s="803"/>
      <c r="L444" s="803"/>
      <c r="M444" s="803"/>
      <c r="N444" s="803"/>
      <c r="O444" s="803"/>
      <c r="P444" s="803"/>
      <c r="Q444" s="803"/>
      <c r="R444" s="803"/>
      <c r="S444" s="803"/>
      <c r="T444" s="803"/>
      <c r="U444" s="803"/>
      <c r="V444" s="803"/>
      <c r="W444" s="803"/>
      <c r="X444" s="803"/>
      <c r="Y444" s="803"/>
      <c r="Z444" s="803"/>
      <c r="AA444" s="803"/>
      <c r="AB444" s="803"/>
    </row>
    <row r="445" ht="11.25" customHeight="1">
      <c r="A445" s="255" t="s">
        <v>95</v>
      </c>
      <c r="B445" s="741" t="s">
        <v>81</v>
      </c>
      <c r="C445" s="295" t="s">
        <v>8149</v>
      </c>
      <c r="D445" s="160" t="s">
        <v>7625</v>
      </c>
      <c r="E445" s="793">
        <v>31.33</v>
      </c>
      <c r="F445" s="793">
        <v>31.33</v>
      </c>
      <c r="G445" s="103" t="s">
        <v>95</v>
      </c>
      <c r="H445" s="104"/>
      <c r="I445" s="105"/>
      <c r="J445" s="803"/>
      <c r="K445" s="803"/>
      <c r="L445" s="803"/>
      <c r="M445" s="803"/>
      <c r="N445" s="803"/>
      <c r="O445" s="803"/>
      <c r="P445" s="803"/>
      <c r="Q445" s="803"/>
      <c r="R445" s="803"/>
      <c r="S445" s="803"/>
      <c r="T445" s="803"/>
      <c r="U445" s="803"/>
      <c r="V445" s="803"/>
      <c r="W445" s="803"/>
      <c r="X445" s="803"/>
      <c r="Y445" s="803"/>
      <c r="Z445" s="803"/>
      <c r="AA445" s="803"/>
      <c r="AB445" s="803"/>
    </row>
    <row r="446" ht="11.25" customHeight="1">
      <c r="A446" s="255" t="s">
        <v>95</v>
      </c>
      <c r="B446" s="741" t="s">
        <v>81</v>
      </c>
      <c r="C446" s="295" t="s">
        <v>8150</v>
      </c>
      <c r="D446" s="160" t="s">
        <v>7625</v>
      </c>
      <c r="E446" s="793">
        <v>31.33</v>
      </c>
      <c r="F446" s="793">
        <v>31.33</v>
      </c>
      <c r="G446" s="103" t="s">
        <v>95</v>
      </c>
      <c r="H446" s="104"/>
      <c r="I446" s="105"/>
      <c r="J446" s="803"/>
      <c r="K446" s="803"/>
      <c r="L446" s="803"/>
      <c r="M446" s="803"/>
      <c r="N446" s="803"/>
      <c r="O446" s="803"/>
      <c r="P446" s="803"/>
      <c r="Q446" s="803"/>
      <c r="R446" s="803"/>
      <c r="S446" s="803"/>
      <c r="T446" s="803"/>
      <c r="U446" s="803"/>
      <c r="V446" s="803"/>
      <c r="W446" s="803"/>
      <c r="X446" s="803"/>
      <c r="Y446" s="803"/>
      <c r="Z446" s="803"/>
      <c r="AA446" s="803"/>
      <c r="AB446" s="803"/>
    </row>
    <row r="447" ht="11.25" customHeight="1">
      <c r="A447" s="255" t="s">
        <v>95</v>
      </c>
      <c r="B447" s="741" t="s">
        <v>81</v>
      </c>
      <c r="C447" s="135" t="s">
        <v>8151</v>
      </c>
      <c r="D447" s="160" t="s">
        <v>7625</v>
      </c>
      <c r="E447" s="166">
        <v>31.33</v>
      </c>
      <c r="F447" s="166">
        <v>31.33</v>
      </c>
      <c r="G447" s="103" t="s">
        <v>95</v>
      </c>
      <c r="H447" s="104"/>
      <c r="I447" s="105"/>
      <c r="J447" s="803"/>
      <c r="K447" s="803"/>
      <c r="L447" s="803"/>
      <c r="M447" s="803"/>
      <c r="N447" s="803"/>
      <c r="O447" s="803"/>
      <c r="P447" s="803"/>
      <c r="Q447" s="803"/>
      <c r="R447" s="803"/>
      <c r="S447" s="803"/>
      <c r="T447" s="803"/>
      <c r="U447" s="803"/>
      <c r="V447" s="803"/>
      <c r="W447" s="803"/>
      <c r="X447" s="803"/>
      <c r="Y447" s="803"/>
      <c r="Z447" s="803"/>
      <c r="AA447" s="803"/>
      <c r="AB447" s="803"/>
    </row>
    <row r="448" ht="11.25" customHeight="1">
      <c r="A448" s="255" t="s">
        <v>95</v>
      </c>
      <c r="B448" s="741" t="s">
        <v>81</v>
      </c>
      <c r="C448" s="295" t="s">
        <v>8152</v>
      </c>
      <c r="D448" s="160" t="s">
        <v>7625</v>
      </c>
      <c r="E448" s="793">
        <v>7.83</v>
      </c>
      <c r="F448" s="793">
        <v>7.83</v>
      </c>
      <c r="G448" s="103" t="s">
        <v>95</v>
      </c>
      <c r="H448" s="104"/>
      <c r="I448" s="105"/>
      <c r="J448" s="803"/>
      <c r="K448" s="803"/>
      <c r="L448" s="803"/>
      <c r="M448" s="803"/>
      <c r="N448" s="803"/>
      <c r="O448" s="803"/>
      <c r="P448" s="803"/>
      <c r="Q448" s="803"/>
      <c r="R448" s="803"/>
      <c r="S448" s="803"/>
      <c r="T448" s="803"/>
      <c r="U448" s="803"/>
      <c r="V448" s="803"/>
      <c r="W448" s="803"/>
      <c r="X448" s="803"/>
      <c r="Y448" s="803"/>
      <c r="Z448" s="803"/>
      <c r="AA448" s="803"/>
      <c r="AB448" s="803"/>
    </row>
    <row r="449" ht="11.25" customHeight="1">
      <c r="A449" s="255" t="s">
        <v>95</v>
      </c>
      <c r="B449" s="741" t="s">
        <v>81</v>
      </c>
      <c r="C449" s="295" t="s">
        <v>8153</v>
      </c>
      <c r="D449" s="160" t="s">
        <v>7625</v>
      </c>
      <c r="E449" s="793">
        <v>3.13</v>
      </c>
      <c r="F449" s="793">
        <v>3.13</v>
      </c>
      <c r="G449" s="103" t="s">
        <v>95</v>
      </c>
      <c r="H449" s="104"/>
      <c r="I449" s="105"/>
      <c r="J449" s="803"/>
      <c r="K449" s="803"/>
      <c r="L449" s="803"/>
      <c r="M449" s="803"/>
      <c r="N449" s="803"/>
      <c r="O449" s="803"/>
      <c r="P449" s="803"/>
      <c r="Q449" s="803"/>
      <c r="R449" s="803"/>
      <c r="S449" s="803"/>
      <c r="T449" s="803"/>
      <c r="U449" s="803"/>
      <c r="V449" s="803"/>
      <c r="W449" s="803"/>
      <c r="X449" s="803"/>
      <c r="Y449" s="803"/>
      <c r="Z449" s="803"/>
      <c r="AA449" s="803"/>
      <c r="AB449" s="803"/>
    </row>
    <row r="450" ht="11.25" customHeight="1">
      <c r="A450" s="255" t="s">
        <v>95</v>
      </c>
      <c r="B450" s="741" t="s">
        <v>81</v>
      </c>
      <c r="C450" s="295" t="s">
        <v>8154</v>
      </c>
      <c r="D450" s="160" t="s">
        <v>7625</v>
      </c>
      <c r="E450" s="793">
        <v>23.66</v>
      </c>
      <c r="F450" s="793">
        <v>23.66</v>
      </c>
      <c r="G450" s="103" t="s">
        <v>95</v>
      </c>
      <c r="H450" s="104"/>
      <c r="I450" s="105"/>
      <c r="J450" s="803"/>
      <c r="K450" s="803"/>
      <c r="L450" s="803"/>
      <c r="M450" s="803"/>
      <c r="N450" s="803"/>
      <c r="O450" s="803"/>
      <c r="P450" s="803"/>
      <c r="Q450" s="803"/>
      <c r="R450" s="803"/>
      <c r="S450" s="803"/>
      <c r="T450" s="803"/>
      <c r="U450" s="803"/>
      <c r="V450" s="803"/>
      <c r="W450" s="803"/>
      <c r="X450" s="803"/>
      <c r="Y450" s="803"/>
      <c r="Z450" s="803"/>
      <c r="AA450" s="803"/>
      <c r="AB450" s="803"/>
    </row>
    <row r="451" ht="11.25" customHeight="1">
      <c r="A451" s="255" t="s">
        <v>95</v>
      </c>
      <c r="B451" s="741" t="s">
        <v>81</v>
      </c>
      <c r="C451" s="295" t="s">
        <v>8155</v>
      </c>
      <c r="D451" s="98" t="s">
        <v>7625</v>
      </c>
      <c r="E451" s="166">
        <v>23.66</v>
      </c>
      <c r="F451" s="166">
        <v>23.66</v>
      </c>
      <c r="G451" s="103" t="s">
        <v>95</v>
      </c>
      <c r="H451" s="104"/>
      <c r="I451" s="105"/>
      <c r="J451" s="803"/>
      <c r="K451" s="803"/>
      <c r="L451" s="803"/>
      <c r="M451" s="803"/>
      <c r="N451" s="803"/>
      <c r="O451" s="803"/>
      <c r="P451" s="803"/>
      <c r="Q451" s="803"/>
      <c r="R451" s="803"/>
      <c r="S451" s="803"/>
      <c r="T451" s="803"/>
      <c r="U451" s="803"/>
      <c r="V451" s="803"/>
      <c r="W451" s="803"/>
      <c r="X451" s="803"/>
      <c r="Y451" s="803"/>
      <c r="Z451" s="803"/>
      <c r="AA451" s="803"/>
      <c r="AB451" s="803"/>
    </row>
    <row r="452" ht="11.25" customHeight="1">
      <c r="A452" s="255" t="s">
        <v>95</v>
      </c>
      <c r="B452" s="741" t="s">
        <v>81</v>
      </c>
      <c r="C452" s="135" t="s">
        <v>8156</v>
      </c>
      <c r="D452" s="98" t="s">
        <v>7625</v>
      </c>
      <c r="E452" s="166">
        <v>23.66</v>
      </c>
      <c r="F452" s="166">
        <v>23.66</v>
      </c>
      <c r="G452" s="103" t="s">
        <v>95</v>
      </c>
      <c r="H452" s="104"/>
      <c r="I452" s="105"/>
      <c r="J452" s="803"/>
      <c r="K452" s="803"/>
      <c r="L452" s="803"/>
      <c r="M452" s="803"/>
      <c r="N452" s="803"/>
      <c r="O452" s="803"/>
      <c r="P452" s="803"/>
      <c r="Q452" s="803"/>
      <c r="R452" s="803"/>
      <c r="S452" s="803"/>
      <c r="T452" s="803"/>
      <c r="U452" s="803"/>
      <c r="V452" s="803"/>
      <c r="W452" s="803"/>
      <c r="X452" s="803"/>
      <c r="Y452" s="803"/>
      <c r="Z452" s="803"/>
      <c r="AA452" s="803"/>
      <c r="AB452" s="803"/>
    </row>
    <row r="453" ht="11.25" customHeight="1">
      <c r="A453" s="255" t="s">
        <v>95</v>
      </c>
      <c r="B453" s="741" t="s">
        <v>81</v>
      </c>
      <c r="C453" s="295" t="s">
        <v>8157</v>
      </c>
      <c r="D453" s="160" t="s">
        <v>7625</v>
      </c>
      <c r="E453" s="793">
        <v>5.91</v>
      </c>
      <c r="F453" s="793">
        <v>5.91</v>
      </c>
      <c r="G453" s="103" t="s">
        <v>95</v>
      </c>
      <c r="H453" s="104"/>
      <c r="I453" s="105"/>
      <c r="J453" s="803"/>
      <c r="K453" s="803"/>
      <c r="L453" s="803"/>
      <c r="M453" s="803"/>
      <c r="N453" s="803"/>
      <c r="O453" s="803"/>
      <c r="P453" s="803"/>
      <c r="Q453" s="803"/>
      <c r="R453" s="803"/>
      <c r="S453" s="803"/>
      <c r="T453" s="803"/>
      <c r="U453" s="803"/>
      <c r="V453" s="803"/>
      <c r="W453" s="803"/>
      <c r="X453" s="803"/>
      <c r="Y453" s="803"/>
      <c r="Z453" s="803"/>
      <c r="AA453" s="803"/>
      <c r="AB453" s="803"/>
    </row>
    <row r="454" ht="11.25" customHeight="1">
      <c r="A454" s="255" t="s">
        <v>95</v>
      </c>
      <c r="B454" s="741" t="s">
        <v>81</v>
      </c>
      <c r="C454" s="295" t="s">
        <v>8158</v>
      </c>
      <c r="D454" s="160" t="s">
        <v>7625</v>
      </c>
      <c r="E454" s="793">
        <v>2.36</v>
      </c>
      <c r="F454" s="793">
        <v>2.36</v>
      </c>
      <c r="G454" s="103" t="s">
        <v>95</v>
      </c>
      <c r="H454" s="104"/>
      <c r="I454" s="105"/>
      <c r="J454" s="803"/>
      <c r="K454" s="803"/>
      <c r="L454" s="803"/>
      <c r="M454" s="803"/>
      <c r="N454" s="803"/>
      <c r="O454" s="803"/>
      <c r="P454" s="803"/>
      <c r="Q454" s="803"/>
      <c r="R454" s="803"/>
      <c r="S454" s="803"/>
      <c r="T454" s="803"/>
      <c r="U454" s="803"/>
      <c r="V454" s="803"/>
      <c r="W454" s="803"/>
      <c r="X454" s="803"/>
      <c r="Y454" s="803"/>
      <c r="Z454" s="803"/>
      <c r="AA454" s="803"/>
      <c r="AB454" s="803"/>
    </row>
    <row r="455" ht="11.25" customHeight="1">
      <c r="A455" s="255" t="s">
        <v>95</v>
      </c>
      <c r="B455" s="741" t="s">
        <v>81</v>
      </c>
      <c r="C455" s="295" t="s">
        <v>8159</v>
      </c>
      <c r="D455" s="160" t="s">
        <v>7625</v>
      </c>
      <c r="E455" s="793">
        <v>20.66</v>
      </c>
      <c r="F455" s="793">
        <v>20.66</v>
      </c>
      <c r="G455" s="103" t="s">
        <v>95</v>
      </c>
      <c r="H455" s="104"/>
      <c r="I455" s="105"/>
      <c r="J455" s="803"/>
      <c r="K455" s="803"/>
      <c r="L455" s="803"/>
      <c r="M455" s="803"/>
      <c r="N455" s="803"/>
      <c r="O455" s="803"/>
      <c r="P455" s="803"/>
      <c r="Q455" s="803"/>
      <c r="R455" s="803"/>
      <c r="S455" s="803"/>
      <c r="T455" s="803"/>
      <c r="U455" s="803"/>
      <c r="V455" s="803"/>
      <c r="W455" s="803"/>
      <c r="X455" s="803"/>
      <c r="Y455" s="803"/>
      <c r="Z455" s="803"/>
      <c r="AA455" s="803"/>
      <c r="AB455" s="803"/>
    </row>
    <row r="456" ht="11.25" customHeight="1">
      <c r="A456" s="255" t="s">
        <v>95</v>
      </c>
      <c r="B456" s="741" t="s">
        <v>81</v>
      </c>
      <c r="C456" s="135" t="s">
        <v>8160</v>
      </c>
      <c r="D456" s="160" t="s">
        <v>7625</v>
      </c>
      <c r="E456" s="793">
        <v>18.0</v>
      </c>
      <c r="F456" s="793">
        <v>18.0</v>
      </c>
      <c r="G456" s="103" t="s">
        <v>95</v>
      </c>
      <c r="H456" s="104"/>
      <c r="I456" s="105"/>
      <c r="J456" s="803"/>
      <c r="K456" s="803"/>
      <c r="L456" s="803"/>
      <c r="M456" s="803"/>
      <c r="N456" s="803"/>
      <c r="O456" s="803"/>
      <c r="P456" s="803"/>
      <c r="Q456" s="803"/>
      <c r="R456" s="803"/>
      <c r="S456" s="803"/>
      <c r="T456" s="803"/>
      <c r="U456" s="803"/>
      <c r="V456" s="803"/>
      <c r="W456" s="803"/>
      <c r="X456" s="803"/>
      <c r="Y456" s="803"/>
      <c r="Z456" s="803"/>
      <c r="AA456" s="803"/>
      <c r="AB456" s="803"/>
    </row>
    <row r="457" ht="11.25" customHeight="1">
      <c r="A457" s="255" t="s">
        <v>95</v>
      </c>
      <c r="B457" s="741" t="s">
        <v>81</v>
      </c>
      <c r="C457" s="295" t="s">
        <v>8161</v>
      </c>
      <c r="D457" s="160" t="s">
        <v>7625</v>
      </c>
      <c r="E457" s="793">
        <v>54.66</v>
      </c>
      <c r="F457" s="793">
        <v>54.66</v>
      </c>
      <c r="G457" s="103" t="s">
        <v>95</v>
      </c>
      <c r="H457" s="375"/>
      <c r="I457" s="105"/>
      <c r="J457" s="803"/>
      <c r="K457" s="803"/>
      <c r="L457" s="803"/>
      <c r="M457" s="803"/>
      <c r="N457" s="803"/>
      <c r="O457" s="803"/>
      <c r="P457" s="803"/>
      <c r="Q457" s="803"/>
      <c r="R457" s="803"/>
      <c r="S457" s="803"/>
      <c r="T457" s="803"/>
      <c r="U457" s="803"/>
      <c r="V457" s="803"/>
      <c r="W457" s="803"/>
      <c r="X457" s="803"/>
      <c r="Y457" s="803"/>
      <c r="Z457" s="803"/>
      <c r="AA457" s="803"/>
      <c r="AB457" s="803"/>
    </row>
    <row r="458" ht="11.25" customHeight="1">
      <c r="A458" s="135" t="s">
        <v>8162</v>
      </c>
      <c r="B458" s="97" t="s">
        <v>81</v>
      </c>
      <c r="C458" s="135" t="s">
        <v>8163</v>
      </c>
      <c r="D458" s="98" t="s">
        <v>7643</v>
      </c>
      <c r="E458" s="231">
        <v>26.0</v>
      </c>
      <c r="F458" s="166">
        <v>26.0</v>
      </c>
      <c r="G458" s="103" t="s">
        <v>93</v>
      </c>
      <c r="H458" s="104"/>
      <c r="I458" s="105"/>
      <c r="J458" s="803"/>
      <c r="K458" s="803"/>
      <c r="L458" s="803"/>
      <c r="M458" s="803"/>
      <c r="N458" s="803"/>
      <c r="O458" s="803"/>
      <c r="P458" s="803"/>
      <c r="Q458" s="803"/>
      <c r="R458" s="803"/>
      <c r="S458" s="803"/>
      <c r="T458" s="803"/>
      <c r="U458" s="803"/>
      <c r="V458" s="803"/>
      <c r="W458" s="803"/>
      <c r="X458" s="803"/>
      <c r="Y458" s="803"/>
      <c r="Z458" s="803"/>
      <c r="AA458" s="803"/>
      <c r="AB458" s="803"/>
    </row>
    <row r="459" ht="11.25" customHeight="1">
      <c r="A459" s="135" t="s">
        <v>8162</v>
      </c>
      <c r="B459" s="97" t="s">
        <v>81</v>
      </c>
      <c r="C459" s="135" t="s">
        <v>8164</v>
      </c>
      <c r="D459" s="98" t="s">
        <v>7643</v>
      </c>
      <c r="E459" s="231">
        <v>26.0</v>
      </c>
      <c r="F459" s="166">
        <v>26.0</v>
      </c>
      <c r="G459" s="103" t="s">
        <v>93</v>
      </c>
      <c r="H459" s="104"/>
      <c r="I459" s="105"/>
      <c r="J459" s="803"/>
      <c r="K459" s="803"/>
      <c r="L459" s="803"/>
      <c r="M459" s="803"/>
      <c r="N459" s="803"/>
      <c r="O459" s="803"/>
      <c r="P459" s="803"/>
      <c r="Q459" s="803"/>
      <c r="R459" s="803"/>
      <c r="S459" s="803"/>
      <c r="T459" s="803"/>
      <c r="U459" s="803"/>
      <c r="V459" s="803"/>
      <c r="W459" s="803"/>
      <c r="X459" s="803"/>
      <c r="Y459" s="803"/>
      <c r="Z459" s="803"/>
      <c r="AA459" s="803"/>
      <c r="AB459" s="803"/>
    </row>
    <row r="460" ht="11.25" customHeight="1">
      <c r="A460" s="814" t="s">
        <v>8162</v>
      </c>
      <c r="B460" s="815" t="s">
        <v>81</v>
      </c>
      <c r="C460" s="814" t="s">
        <v>8165</v>
      </c>
      <c r="D460" s="816" t="s">
        <v>7643</v>
      </c>
      <c r="E460" s="811">
        <v>26.0</v>
      </c>
      <c r="F460" s="796">
        <v>26.0</v>
      </c>
      <c r="G460" s="103" t="s">
        <v>93</v>
      </c>
      <c r="H460" s="104"/>
      <c r="I460" s="105"/>
      <c r="J460" s="803"/>
      <c r="K460" s="803"/>
      <c r="L460" s="803"/>
      <c r="M460" s="803"/>
      <c r="N460" s="803"/>
      <c r="O460" s="803"/>
      <c r="P460" s="803"/>
      <c r="Q460" s="803"/>
      <c r="R460" s="803"/>
      <c r="S460" s="803"/>
      <c r="T460" s="803"/>
      <c r="U460" s="803"/>
      <c r="V460" s="803"/>
      <c r="W460" s="803"/>
      <c r="X460" s="803"/>
      <c r="Y460" s="803"/>
      <c r="Z460" s="803"/>
      <c r="AA460" s="803"/>
      <c r="AB460" s="803"/>
    </row>
    <row r="461" ht="11.25" customHeight="1">
      <c r="A461" s="135" t="s">
        <v>8162</v>
      </c>
      <c r="B461" s="97" t="s">
        <v>81</v>
      </c>
      <c r="C461" s="346" t="s">
        <v>8166</v>
      </c>
      <c r="D461" s="98" t="s">
        <v>7643</v>
      </c>
      <c r="E461" s="231" t="s">
        <v>8012</v>
      </c>
      <c r="F461" s="166">
        <v>6.5</v>
      </c>
      <c r="G461" s="103" t="s">
        <v>93</v>
      </c>
      <c r="H461" s="104"/>
      <c r="I461" s="105"/>
      <c r="J461" s="803"/>
      <c r="K461" s="803"/>
      <c r="L461" s="803"/>
      <c r="M461" s="803"/>
      <c r="N461" s="803"/>
      <c r="O461" s="803"/>
      <c r="P461" s="803"/>
      <c r="Q461" s="803"/>
      <c r="R461" s="803"/>
      <c r="S461" s="803"/>
      <c r="T461" s="803"/>
      <c r="U461" s="803"/>
      <c r="V461" s="803"/>
      <c r="W461" s="803"/>
      <c r="X461" s="803"/>
      <c r="Y461" s="803"/>
      <c r="Z461" s="803"/>
      <c r="AA461" s="803"/>
      <c r="AB461" s="803"/>
    </row>
    <row r="462" ht="11.25" customHeight="1">
      <c r="A462" s="135" t="s">
        <v>8162</v>
      </c>
      <c r="B462" s="97" t="s">
        <v>81</v>
      </c>
      <c r="C462" s="135" t="s">
        <v>8167</v>
      </c>
      <c r="D462" s="98" t="s">
        <v>7643</v>
      </c>
      <c r="E462" s="231" t="s">
        <v>8014</v>
      </c>
      <c r="F462" s="166">
        <v>2.6</v>
      </c>
      <c r="G462" s="103" t="s">
        <v>93</v>
      </c>
      <c r="H462" s="104"/>
      <c r="I462" s="105"/>
      <c r="J462" s="803"/>
      <c r="K462" s="803"/>
      <c r="L462" s="803"/>
      <c r="M462" s="803"/>
      <c r="N462" s="803"/>
      <c r="O462" s="803"/>
      <c r="P462" s="803"/>
      <c r="Q462" s="803"/>
      <c r="R462" s="803"/>
      <c r="S462" s="803"/>
      <c r="T462" s="803"/>
      <c r="U462" s="803"/>
      <c r="V462" s="803"/>
      <c r="W462" s="803"/>
      <c r="X462" s="803"/>
      <c r="Y462" s="803"/>
      <c r="Z462" s="803"/>
      <c r="AA462" s="803"/>
      <c r="AB462" s="803"/>
    </row>
    <row r="463" ht="11.25" customHeight="1">
      <c r="A463" s="135" t="s">
        <v>8162</v>
      </c>
      <c r="B463" s="97" t="s">
        <v>81</v>
      </c>
      <c r="C463" s="135" t="s">
        <v>8168</v>
      </c>
      <c r="D463" s="98" t="s">
        <v>7643</v>
      </c>
      <c r="E463" s="231">
        <v>23.66</v>
      </c>
      <c r="F463" s="166">
        <v>23.66</v>
      </c>
      <c r="G463" s="103" t="s">
        <v>93</v>
      </c>
      <c r="H463" s="104"/>
      <c r="I463" s="105"/>
      <c r="J463" s="803"/>
      <c r="K463" s="803"/>
      <c r="L463" s="803"/>
      <c r="M463" s="803"/>
      <c r="N463" s="803"/>
      <c r="O463" s="803"/>
      <c r="P463" s="803"/>
      <c r="Q463" s="803"/>
      <c r="R463" s="803"/>
      <c r="S463" s="803"/>
      <c r="T463" s="803"/>
      <c r="U463" s="803"/>
      <c r="V463" s="803"/>
      <c r="W463" s="803"/>
      <c r="X463" s="803"/>
      <c r="Y463" s="803"/>
      <c r="Z463" s="803"/>
      <c r="AA463" s="803"/>
      <c r="AB463" s="803"/>
    </row>
    <row r="464" ht="11.25" customHeight="1">
      <c r="A464" s="135" t="s">
        <v>8162</v>
      </c>
      <c r="B464" s="97" t="s">
        <v>81</v>
      </c>
      <c r="C464" s="135" t="s">
        <v>8169</v>
      </c>
      <c r="D464" s="98" t="s">
        <v>7643</v>
      </c>
      <c r="E464" s="231">
        <v>24.0</v>
      </c>
      <c r="F464" s="166">
        <v>23.66</v>
      </c>
      <c r="G464" s="103" t="s">
        <v>93</v>
      </c>
      <c r="H464" s="104"/>
      <c r="I464" s="105"/>
      <c r="J464" s="803"/>
      <c r="K464" s="803"/>
      <c r="L464" s="803"/>
      <c r="M464" s="803"/>
      <c r="N464" s="803"/>
      <c r="O464" s="803"/>
      <c r="P464" s="803"/>
      <c r="Q464" s="803"/>
      <c r="R464" s="803"/>
      <c r="S464" s="803"/>
      <c r="T464" s="803"/>
      <c r="U464" s="803"/>
      <c r="V464" s="803"/>
      <c r="W464" s="803"/>
      <c r="X464" s="803"/>
      <c r="Y464" s="803"/>
      <c r="Z464" s="803"/>
      <c r="AA464" s="803"/>
      <c r="AB464" s="803"/>
    </row>
    <row r="465" ht="11.25" customHeight="1">
      <c r="A465" s="135" t="s">
        <v>8162</v>
      </c>
      <c r="B465" s="97" t="s">
        <v>81</v>
      </c>
      <c r="C465" s="135" t="s">
        <v>8170</v>
      </c>
      <c r="D465" s="98" t="s">
        <v>7643</v>
      </c>
      <c r="E465" s="231">
        <v>23.66</v>
      </c>
      <c r="F465" s="166">
        <v>23.66</v>
      </c>
      <c r="G465" s="103" t="s">
        <v>93</v>
      </c>
      <c r="H465" s="104"/>
      <c r="I465" s="105"/>
      <c r="J465" s="803"/>
      <c r="K465" s="803"/>
      <c r="L465" s="803"/>
      <c r="M465" s="803"/>
      <c r="N465" s="803"/>
      <c r="O465" s="803"/>
      <c r="P465" s="803"/>
      <c r="Q465" s="803"/>
      <c r="R465" s="803"/>
      <c r="S465" s="803"/>
      <c r="T465" s="803"/>
      <c r="U465" s="803"/>
      <c r="V465" s="803"/>
      <c r="W465" s="803"/>
      <c r="X465" s="803"/>
      <c r="Y465" s="803"/>
      <c r="Z465" s="803"/>
      <c r="AA465" s="803"/>
      <c r="AB465" s="803"/>
    </row>
    <row r="466" ht="11.25" customHeight="1">
      <c r="A466" s="814" t="s">
        <v>8162</v>
      </c>
      <c r="B466" s="815" t="s">
        <v>81</v>
      </c>
      <c r="C466" s="135" t="s">
        <v>8171</v>
      </c>
      <c r="D466" s="816" t="s">
        <v>7643</v>
      </c>
      <c r="E466" s="811">
        <v>6.66</v>
      </c>
      <c r="F466" s="796">
        <v>6.66</v>
      </c>
      <c r="G466" s="103" t="s">
        <v>93</v>
      </c>
      <c r="H466" s="104"/>
      <c r="I466" s="105"/>
      <c r="J466" s="803"/>
      <c r="K466" s="803"/>
      <c r="L466" s="803"/>
      <c r="M466" s="803"/>
      <c r="N466" s="803"/>
      <c r="O466" s="803"/>
      <c r="P466" s="803"/>
      <c r="Q466" s="803"/>
      <c r="R466" s="803"/>
      <c r="S466" s="803"/>
      <c r="T466" s="803"/>
      <c r="U466" s="803"/>
      <c r="V466" s="803"/>
      <c r="W466" s="803"/>
      <c r="X466" s="803"/>
      <c r="Y466" s="803"/>
      <c r="Z466" s="803"/>
      <c r="AA466" s="803"/>
      <c r="AB466" s="803"/>
    </row>
    <row r="467" ht="11.25" customHeight="1">
      <c r="A467" s="135" t="s">
        <v>8162</v>
      </c>
      <c r="B467" s="97" t="s">
        <v>81</v>
      </c>
      <c r="C467" s="135" t="s">
        <v>8172</v>
      </c>
      <c r="D467" s="98" t="s">
        <v>7643</v>
      </c>
      <c r="E467" s="231" t="s">
        <v>8173</v>
      </c>
      <c r="F467" s="166">
        <v>5.91</v>
      </c>
      <c r="G467" s="103" t="s">
        <v>93</v>
      </c>
      <c r="H467" s="104"/>
      <c r="I467" s="105"/>
      <c r="J467" s="803"/>
      <c r="K467" s="803"/>
      <c r="L467" s="803"/>
      <c r="M467" s="803"/>
      <c r="N467" s="803"/>
      <c r="O467" s="803"/>
      <c r="P467" s="803"/>
      <c r="Q467" s="803"/>
      <c r="R467" s="803"/>
      <c r="S467" s="803"/>
      <c r="T467" s="803"/>
      <c r="U467" s="803"/>
      <c r="V467" s="803"/>
      <c r="W467" s="803"/>
      <c r="X467" s="803"/>
      <c r="Y467" s="803"/>
      <c r="Z467" s="803"/>
      <c r="AA467" s="803"/>
      <c r="AB467" s="803"/>
    </row>
    <row r="468" ht="11.25" customHeight="1">
      <c r="A468" s="135" t="s">
        <v>8162</v>
      </c>
      <c r="B468" s="97" t="s">
        <v>81</v>
      </c>
      <c r="C468" s="135" t="s">
        <v>8174</v>
      </c>
      <c r="D468" s="98" t="s">
        <v>7643</v>
      </c>
      <c r="E468" s="231" t="s">
        <v>8175</v>
      </c>
      <c r="F468" s="166">
        <v>2.6</v>
      </c>
      <c r="G468" s="103" t="s">
        <v>93</v>
      </c>
      <c r="H468" s="104"/>
      <c r="I468" s="105"/>
      <c r="J468" s="803"/>
      <c r="K468" s="803"/>
      <c r="L468" s="803"/>
      <c r="M468" s="803"/>
      <c r="N468" s="803"/>
      <c r="O468" s="803"/>
      <c r="P468" s="803"/>
      <c r="Q468" s="803"/>
      <c r="R468" s="803"/>
      <c r="S468" s="803"/>
      <c r="T468" s="803"/>
      <c r="U468" s="803"/>
      <c r="V468" s="803"/>
      <c r="W468" s="803"/>
      <c r="X468" s="803"/>
      <c r="Y468" s="803"/>
      <c r="Z468" s="803"/>
      <c r="AA468" s="803"/>
      <c r="AB468" s="803"/>
    </row>
    <row r="469" ht="11.25" customHeight="1">
      <c r="A469" s="135" t="s">
        <v>8162</v>
      </c>
      <c r="B469" s="97" t="s">
        <v>81</v>
      </c>
      <c r="C469" s="135" t="s">
        <v>8176</v>
      </c>
      <c r="D469" s="98" t="s">
        <v>7643</v>
      </c>
      <c r="E469" s="231">
        <v>6.66</v>
      </c>
      <c r="F469" s="166">
        <v>6.66</v>
      </c>
      <c r="G469" s="103" t="s">
        <v>93</v>
      </c>
      <c r="H469" s="104"/>
      <c r="I469" s="105"/>
      <c r="J469" s="803"/>
      <c r="K469" s="803"/>
      <c r="L469" s="803"/>
      <c r="M469" s="803"/>
      <c r="N469" s="803"/>
      <c r="O469" s="803"/>
      <c r="P469" s="803"/>
      <c r="Q469" s="803"/>
      <c r="R469" s="803"/>
      <c r="S469" s="803"/>
      <c r="T469" s="803"/>
      <c r="U469" s="803"/>
      <c r="V469" s="803"/>
      <c r="W469" s="803"/>
      <c r="X469" s="803"/>
      <c r="Y469" s="803"/>
      <c r="Z469" s="803"/>
      <c r="AA469" s="803"/>
      <c r="AB469" s="803"/>
    </row>
    <row r="470" ht="11.25" customHeight="1">
      <c r="A470" s="135" t="s">
        <v>8162</v>
      </c>
      <c r="B470" s="97" t="s">
        <v>81</v>
      </c>
      <c r="C470" s="135" t="s">
        <v>8177</v>
      </c>
      <c r="D470" s="98" t="s">
        <v>7643</v>
      </c>
      <c r="E470" s="231">
        <v>6.66</v>
      </c>
      <c r="F470" s="166">
        <v>6.66</v>
      </c>
      <c r="G470" s="103" t="s">
        <v>93</v>
      </c>
      <c r="H470" s="104"/>
      <c r="I470" s="105"/>
      <c r="J470" s="803"/>
      <c r="K470" s="803"/>
      <c r="L470" s="803"/>
      <c r="M470" s="803"/>
      <c r="N470" s="803"/>
      <c r="O470" s="803"/>
      <c r="P470" s="803"/>
      <c r="Q470" s="803"/>
      <c r="R470" s="803"/>
      <c r="S470" s="803"/>
      <c r="T470" s="803"/>
      <c r="U470" s="803"/>
      <c r="V470" s="803"/>
      <c r="W470" s="803"/>
      <c r="X470" s="803"/>
      <c r="Y470" s="803"/>
      <c r="Z470" s="803"/>
      <c r="AA470" s="803"/>
      <c r="AB470" s="803"/>
    </row>
    <row r="471" ht="11.25" customHeight="1">
      <c r="A471" s="135" t="s">
        <v>8162</v>
      </c>
      <c r="B471" s="97" t="s">
        <v>81</v>
      </c>
      <c r="C471" s="135" t="s">
        <v>8178</v>
      </c>
      <c r="D471" s="98" t="s">
        <v>7643</v>
      </c>
      <c r="E471" s="231">
        <v>6.66</v>
      </c>
      <c r="F471" s="166">
        <v>6.66</v>
      </c>
      <c r="G471" s="103" t="s">
        <v>93</v>
      </c>
      <c r="H471" s="104"/>
      <c r="I471" s="105"/>
      <c r="J471" s="803"/>
      <c r="K471" s="803"/>
      <c r="L471" s="803"/>
      <c r="M471" s="803"/>
      <c r="N471" s="803"/>
      <c r="O471" s="803"/>
      <c r="P471" s="803"/>
      <c r="Q471" s="803"/>
      <c r="R471" s="803"/>
      <c r="S471" s="803"/>
      <c r="T471" s="803"/>
      <c r="U471" s="803"/>
      <c r="V471" s="803"/>
      <c r="W471" s="803"/>
      <c r="X471" s="803"/>
      <c r="Y471" s="803"/>
      <c r="Z471" s="803"/>
      <c r="AA471" s="803"/>
      <c r="AB471" s="803"/>
    </row>
    <row r="472" ht="11.25" customHeight="1">
      <c r="A472" s="135" t="s">
        <v>8162</v>
      </c>
      <c r="B472" s="97" t="s">
        <v>81</v>
      </c>
      <c r="C472" s="135" t="s">
        <v>8179</v>
      </c>
      <c r="D472" s="98" t="s">
        <v>7643</v>
      </c>
      <c r="E472" s="231">
        <v>6.66</v>
      </c>
      <c r="F472" s="166">
        <v>6.66</v>
      </c>
      <c r="G472" s="103" t="s">
        <v>93</v>
      </c>
      <c r="H472" s="104"/>
      <c r="I472" s="105"/>
      <c r="J472" s="803"/>
      <c r="K472" s="803"/>
      <c r="L472" s="803"/>
      <c r="M472" s="803"/>
      <c r="N472" s="803"/>
      <c r="O472" s="803"/>
      <c r="P472" s="803"/>
      <c r="Q472" s="803"/>
      <c r="R472" s="803"/>
      <c r="S472" s="803"/>
      <c r="T472" s="803"/>
      <c r="U472" s="803"/>
      <c r="V472" s="803"/>
      <c r="W472" s="803"/>
      <c r="X472" s="803"/>
      <c r="Y472" s="803"/>
      <c r="Z472" s="803"/>
      <c r="AA472" s="803"/>
      <c r="AB472" s="803"/>
    </row>
    <row r="473" ht="11.25" customHeight="1">
      <c r="A473" s="135" t="s">
        <v>8162</v>
      </c>
      <c r="B473" s="97" t="s">
        <v>81</v>
      </c>
      <c r="C473" s="135" t="s">
        <v>8180</v>
      </c>
      <c r="D473" s="98" t="s">
        <v>7643</v>
      </c>
      <c r="E473" s="231">
        <v>7.0</v>
      </c>
      <c r="F473" s="166">
        <v>6.66</v>
      </c>
      <c r="G473" s="103" t="s">
        <v>93</v>
      </c>
      <c r="H473" s="104"/>
      <c r="I473" s="105"/>
      <c r="J473" s="803"/>
      <c r="K473" s="803"/>
      <c r="L473" s="803"/>
      <c r="M473" s="803"/>
      <c r="N473" s="803"/>
      <c r="O473" s="803"/>
      <c r="P473" s="803"/>
      <c r="Q473" s="803"/>
      <c r="R473" s="803"/>
      <c r="S473" s="803"/>
      <c r="T473" s="803"/>
      <c r="U473" s="803"/>
      <c r="V473" s="803"/>
      <c r="W473" s="803"/>
      <c r="X473" s="803"/>
      <c r="Y473" s="803"/>
      <c r="Z473" s="803"/>
      <c r="AA473" s="803"/>
      <c r="AB473" s="803"/>
    </row>
    <row r="474" ht="11.25" customHeight="1">
      <c r="A474" s="135" t="s">
        <v>8162</v>
      </c>
      <c r="B474" s="97" t="s">
        <v>81</v>
      </c>
      <c r="C474" s="135" t="s">
        <v>8181</v>
      </c>
      <c r="D474" s="98" t="s">
        <v>8182</v>
      </c>
      <c r="E474" s="231">
        <v>11.83</v>
      </c>
      <c r="F474" s="166">
        <v>11.83</v>
      </c>
      <c r="G474" s="103" t="s">
        <v>93</v>
      </c>
      <c r="H474" s="104"/>
      <c r="I474" s="105"/>
      <c r="J474" s="803"/>
      <c r="K474" s="803"/>
      <c r="L474" s="803"/>
      <c r="M474" s="803"/>
      <c r="N474" s="803"/>
      <c r="O474" s="803"/>
      <c r="P474" s="803"/>
      <c r="Q474" s="803"/>
      <c r="R474" s="803"/>
      <c r="S474" s="803"/>
      <c r="T474" s="803"/>
      <c r="U474" s="803"/>
      <c r="V474" s="803"/>
      <c r="W474" s="803"/>
      <c r="X474" s="803"/>
      <c r="Y474" s="803"/>
      <c r="Z474" s="803"/>
      <c r="AA474" s="803"/>
      <c r="AB474" s="803"/>
    </row>
    <row r="475" ht="11.25" customHeight="1">
      <c r="A475" s="135" t="s">
        <v>8162</v>
      </c>
      <c r="B475" s="97" t="s">
        <v>81</v>
      </c>
      <c r="C475" s="135" t="s">
        <v>8183</v>
      </c>
      <c r="D475" s="98" t="s">
        <v>8182</v>
      </c>
      <c r="E475" s="231">
        <v>13.0</v>
      </c>
      <c r="F475" s="796">
        <v>13.0</v>
      </c>
      <c r="G475" s="103" t="s">
        <v>93</v>
      </c>
      <c r="H475" s="104"/>
      <c r="I475" s="105"/>
      <c r="J475" s="803"/>
      <c r="K475" s="803"/>
      <c r="L475" s="803"/>
      <c r="M475" s="803"/>
      <c r="N475" s="803"/>
      <c r="O475" s="803"/>
      <c r="P475" s="803"/>
      <c r="Q475" s="803"/>
      <c r="R475" s="803"/>
      <c r="S475" s="803"/>
      <c r="T475" s="803"/>
      <c r="U475" s="803"/>
      <c r="V475" s="803"/>
      <c r="W475" s="803"/>
      <c r="X475" s="803"/>
      <c r="Y475" s="803"/>
      <c r="Z475" s="803"/>
      <c r="AA475" s="803"/>
      <c r="AB475" s="803"/>
    </row>
    <row r="476" ht="11.25" customHeight="1">
      <c r="A476" s="135" t="s">
        <v>8162</v>
      </c>
      <c r="B476" s="97" t="s">
        <v>81</v>
      </c>
      <c r="C476" s="135" t="s">
        <v>8184</v>
      </c>
      <c r="D476" s="98" t="s">
        <v>8182</v>
      </c>
      <c r="E476" s="231">
        <v>3.33</v>
      </c>
      <c r="F476" s="166">
        <v>3.33</v>
      </c>
      <c r="G476" s="103" t="s">
        <v>93</v>
      </c>
      <c r="H476" s="104"/>
      <c r="I476" s="105"/>
      <c r="J476" s="803"/>
      <c r="K476" s="803"/>
      <c r="L476" s="803"/>
      <c r="M476" s="803"/>
      <c r="N476" s="803"/>
      <c r="O476" s="803"/>
      <c r="P476" s="803"/>
      <c r="Q476" s="803"/>
      <c r="R476" s="803"/>
      <c r="S476" s="803"/>
      <c r="T476" s="803"/>
      <c r="U476" s="803"/>
      <c r="V476" s="803"/>
      <c r="W476" s="803"/>
      <c r="X476" s="803"/>
      <c r="Y476" s="803"/>
      <c r="Z476" s="803"/>
      <c r="AA476" s="803"/>
      <c r="AB476" s="803"/>
    </row>
    <row r="477" ht="11.25" customHeight="1">
      <c r="A477" s="135" t="s">
        <v>8162</v>
      </c>
      <c r="B477" s="97" t="s">
        <v>81</v>
      </c>
      <c r="C477" s="135" t="s">
        <v>8123</v>
      </c>
      <c r="D477" s="98" t="s">
        <v>8185</v>
      </c>
      <c r="E477" s="231" t="s">
        <v>8186</v>
      </c>
      <c r="F477" s="166">
        <v>16.0</v>
      </c>
      <c r="G477" s="103" t="s">
        <v>93</v>
      </c>
      <c r="H477" s="104"/>
      <c r="I477" s="105"/>
      <c r="J477" s="803"/>
      <c r="K477" s="803"/>
      <c r="L477" s="803"/>
      <c r="M477" s="803"/>
      <c r="N477" s="803"/>
      <c r="O477" s="803"/>
      <c r="P477" s="803"/>
      <c r="Q477" s="803"/>
      <c r="R477" s="803"/>
      <c r="S477" s="803"/>
      <c r="T477" s="803"/>
      <c r="U477" s="803"/>
      <c r="V477" s="803"/>
      <c r="W477" s="803"/>
      <c r="X477" s="803"/>
      <c r="Y477" s="803"/>
      <c r="Z477" s="803"/>
      <c r="AA477" s="803"/>
      <c r="AB477" s="803"/>
    </row>
    <row r="478" ht="11.25" customHeight="1">
      <c r="A478" s="135" t="s">
        <v>8162</v>
      </c>
      <c r="B478" s="97" t="s">
        <v>81</v>
      </c>
      <c r="C478" s="135" t="s">
        <v>8187</v>
      </c>
      <c r="D478" s="98" t="s">
        <v>7643</v>
      </c>
      <c r="E478" s="231">
        <v>6.66</v>
      </c>
      <c r="F478" s="166">
        <v>6.66</v>
      </c>
      <c r="G478" s="103" t="s">
        <v>93</v>
      </c>
      <c r="H478" s="104"/>
      <c r="I478" s="105"/>
      <c r="J478" s="803"/>
      <c r="K478" s="803"/>
      <c r="L478" s="803"/>
      <c r="M478" s="803"/>
      <c r="N478" s="803"/>
      <c r="O478" s="803"/>
      <c r="P478" s="803"/>
      <c r="Q478" s="803"/>
      <c r="R478" s="803"/>
      <c r="S478" s="803"/>
      <c r="T478" s="803"/>
      <c r="U478" s="803"/>
      <c r="V478" s="803"/>
      <c r="W478" s="803"/>
      <c r="X478" s="803"/>
      <c r="Y478" s="803"/>
      <c r="Z478" s="803"/>
      <c r="AA478" s="803"/>
      <c r="AB478" s="803"/>
    </row>
    <row r="479" ht="11.25" customHeight="1">
      <c r="A479" s="135" t="s">
        <v>6465</v>
      </c>
      <c r="B479" s="97" t="s">
        <v>81</v>
      </c>
      <c r="C479" s="523" t="s">
        <v>8188</v>
      </c>
      <c r="D479" s="122" t="s">
        <v>7643</v>
      </c>
      <c r="E479" s="631" t="s">
        <v>8189</v>
      </c>
      <c r="F479" s="792">
        <v>117.0</v>
      </c>
      <c r="G479" s="103" t="s">
        <v>94</v>
      </c>
      <c r="H479" s="104"/>
      <c r="I479" s="105"/>
      <c r="J479" s="803"/>
      <c r="K479" s="803"/>
      <c r="L479" s="803"/>
      <c r="M479" s="803"/>
      <c r="N479" s="803"/>
      <c r="O479" s="803"/>
      <c r="P479" s="803"/>
      <c r="Q479" s="803"/>
      <c r="R479" s="803"/>
      <c r="S479" s="803"/>
      <c r="T479" s="803"/>
      <c r="U479" s="803"/>
      <c r="V479" s="803"/>
      <c r="W479" s="803"/>
      <c r="X479" s="803"/>
      <c r="Y479" s="803"/>
      <c r="Z479" s="803"/>
      <c r="AA479" s="803"/>
      <c r="AB479" s="803"/>
    </row>
    <row r="480" ht="11.25" customHeight="1">
      <c r="A480" s="135" t="s">
        <v>6465</v>
      </c>
      <c r="B480" s="97" t="s">
        <v>81</v>
      </c>
      <c r="C480" s="523" t="s">
        <v>8190</v>
      </c>
      <c r="D480" s="122" t="s">
        <v>7643</v>
      </c>
      <c r="E480" s="631" t="s">
        <v>8191</v>
      </c>
      <c r="F480" s="792">
        <v>21.5</v>
      </c>
      <c r="G480" s="103" t="s">
        <v>94</v>
      </c>
      <c r="H480" s="104"/>
      <c r="I480" s="105"/>
      <c r="J480" s="803"/>
      <c r="K480" s="803"/>
      <c r="L480" s="803"/>
      <c r="M480" s="803"/>
      <c r="N480" s="803"/>
      <c r="O480" s="803"/>
      <c r="P480" s="803"/>
      <c r="Q480" s="803"/>
      <c r="R480" s="803"/>
      <c r="S480" s="803"/>
      <c r="T480" s="803"/>
      <c r="U480" s="803"/>
      <c r="V480" s="803"/>
      <c r="W480" s="803"/>
      <c r="X480" s="803"/>
      <c r="Y480" s="803"/>
      <c r="Z480" s="803"/>
      <c r="AA480" s="803"/>
      <c r="AB480" s="803"/>
    </row>
    <row r="481" ht="11.25" customHeight="1">
      <c r="A481" s="135" t="s">
        <v>6465</v>
      </c>
      <c r="B481" s="97" t="s">
        <v>81</v>
      </c>
      <c r="C481" s="523" t="s">
        <v>8192</v>
      </c>
      <c r="D481" s="122" t="s">
        <v>7643</v>
      </c>
      <c r="E481" s="631" t="s">
        <v>8193</v>
      </c>
      <c r="F481" s="792">
        <v>8.6</v>
      </c>
      <c r="G481" s="103" t="s">
        <v>94</v>
      </c>
      <c r="H481" s="104"/>
      <c r="I481" s="105"/>
      <c r="J481" s="803"/>
      <c r="K481" s="803"/>
      <c r="L481" s="803"/>
      <c r="M481" s="803"/>
      <c r="N481" s="803"/>
      <c r="O481" s="803"/>
      <c r="P481" s="803"/>
      <c r="Q481" s="803"/>
      <c r="R481" s="803"/>
      <c r="S481" s="803"/>
      <c r="T481" s="803"/>
      <c r="U481" s="803"/>
      <c r="V481" s="803"/>
      <c r="W481" s="803"/>
      <c r="X481" s="803"/>
      <c r="Y481" s="803"/>
      <c r="Z481" s="803"/>
      <c r="AA481" s="803"/>
      <c r="AB481" s="803"/>
    </row>
    <row r="482" ht="11.25" customHeight="1">
      <c r="A482" s="135" t="s">
        <v>6465</v>
      </c>
      <c r="B482" s="97" t="s">
        <v>81</v>
      </c>
      <c r="C482" s="523" t="s">
        <v>8194</v>
      </c>
      <c r="D482" s="122" t="s">
        <v>7643</v>
      </c>
      <c r="E482" s="631" t="s">
        <v>8195</v>
      </c>
      <c r="F482" s="792">
        <v>54.66</v>
      </c>
      <c r="G482" s="103" t="s">
        <v>94</v>
      </c>
      <c r="H482" s="104"/>
      <c r="I482" s="105"/>
      <c r="J482" s="803"/>
      <c r="K482" s="803"/>
      <c r="L482" s="803"/>
      <c r="M482" s="803"/>
      <c r="N482" s="803"/>
      <c r="O482" s="803"/>
      <c r="P482" s="803"/>
      <c r="Q482" s="803"/>
      <c r="R482" s="803"/>
      <c r="S482" s="803"/>
      <c r="T482" s="803"/>
      <c r="U482" s="803"/>
      <c r="V482" s="803"/>
      <c r="W482" s="803"/>
      <c r="X482" s="803"/>
      <c r="Y482" s="803"/>
      <c r="Z482" s="803"/>
      <c r="AA482" s="803"/>
      <c r="AB482" s="803"/>
    </row>
    <row r="483" ht="11.25" customHeight="1">
      <c r="A483" s="135" t="s">
        <v>6465</v>
      </c>
      <c r="B483" s="97" t="s">
        <v>81</v>
      </c>
      <c r="C483" s="523" t="s">
        <v>8196</v>
      </c>
      <c r="D483" s="122" t="s">
        <v>8197</v>
      </c>
      <c r="E483" s="631">
        <v>3.33</v>
      </c>
      <c r="F483" s="792">
        <v>3.33</v>
      </c>
      <c r="G483" s="103" t="s">
        <v>94</v>
      </c>
      <c r="H483" s="104"/>
      <c r="I483" s="105"/>
      <c r="J483" s="803"/>
      <c r="K483" s="803"/>
      <c r="L483" s="803"/>
      <c r="M483" s="803"/>
      <c r="N483" s="803"/>
      <c r="O483" s="803"/>
      <c r="P483" s="803"/>
      <c r="Q483" s="803"/>
      <c r="R483" s="803"/>
      <c r="S483" s="803"/>
      <c r="T483" s="803"/>
      <c r="U483" s="803"/>
      <c r="V483" s="803"/>
      <c r="W483" s="803"/>
      <c r="X483" s="803"/>
      <c r="Y483" s="803"/>
      <c r="Z483" s="803"/>
      <c r="AA483" s="803"/>
      <c r="AB483" s="803"/>
    </row>
    <row r="484" ht="11.25" customHeight="1">
      <c r="A484" s="135" t="s">
        <v>6465</v>
      </c>
      <c r="B484" s="97" t="s">
        <v>81</v>
      </c>
      <c r="C484" s="523" t="s">
        <v>8198</v>
      </c>
      <c r="D484" s="122" t="s">
        <v>8197</v>
      </c>
      <c r="E484" s="631">
        <v>0.83</v>
      </c>
      <c r="F484" s="792">
        <v>0.83</v>
      </c>
      <c r="G484" s="103" t="s">
        <v>94</v>
      </c>
      <c r="H484" s="104"/>
      <c r="I484" s="105"/>
      <c r="J484" s="803"/>
      <c r="K484" s="803"/>
      <c r="L484" s="803"/>
      <c r="M484" s="803"/>
      <c r="N484" s="803"/>
      <c r="O484" s="803"/>
      <c r="P484" s="803"/>
      <c r="Q484" s="803"/>
      <c r="R484" s="803"/>
      <c r="S484" s="803"/>
      <c r="T484" s="803"/>
      <c r="U484" s="803"/>
      <c r="V484" s="803"/>
      <c r="W484" s="803"/>
      <c r="X484" s="803"/>
      <c r="Y484" s="803"/>
      <c r="Z484" s="803"/>
      <c r="AA484" s="803"/>
      <c r="AB484" s="803"/>
    </row>
    <row r="485" ht="11.25" customHeight="1">
      <c r="A485" s="135" t="s">
        <v>6465</v>
      </c>
      <c r="B485" s="97" t="s">
        <v>81</v>
      </c>
      <c r="C485" s="523" t="s">
        <v>8199</v>
      </c>
      <c r="D485" s="122" t="s">
        <v>8197</v>
      </c>
      <c r="E485" s="631">
        <v>3.33</v>
      </c>
      <c r="F485" s="792">
        <v>3.33</v>
      </c>
      <c r="G485" s="103" t="s">
        <v>94</v>
      </c>
      <c r="H485" s="104"/>
      <c r="I485" s="105"/>
      <c r="J485" s="803"/>
      <c r="K485" s="803"/>
      <c r="L485" s="803"/>
      <c r="M485" s="803"/>
      <c r="N485" s="803"/>
      <c r="O485" s="803"/>
      <c r="P485" s="803"/>
      <c r="Q485" s="803"/>
      <c r="R485" s="803"/>
      <c r="S485" s="803"/>
      <c r="T485" s="803"/>
      <c r="U485" s="803"/>
      <c r="V485" s="803"/>
      <c r="W485" s="803"/>
      <c r="X485" s="803"/>
      <c r="Y485" s="803"/>
      <c r="Z485" s="803"/>
      <c r="AA485" s="803"/>
      <c r="AB485" s="803"/>
    </row>
    <row r="486" ht="11.25" customHeight="1">
      <c r="A486" s="135" t="s">
        <v>6465</v>
      </c>
      <c r="B486" s="97" t="s">
        <v>81</v>
      </c>
      <c r="C486" s="523" t="s">
        <v>8200</v>
      </c>
      <c r="D486" s="122" t="s">
        <v>8197</v>
      </c>
      <c r="E486" s="631">
        <v>0.83</v>
      </c>
      <c r="F486" s="792">
        <v>0.83</v>
      </c>
      <c r="G486" s="103" t="s">
        <v>94</v>
      </c>
      <c r="H486" s="104"/>
      <c r="I486" s="105"/>
      <c r="J486" s="803"/>
      <c r="K486" s="803"/>
      <c r="L486" s="803"/>
      <c r="M486" s="803"/>
      <c r="N486" s="803"/>
      <c r="O486" s="803"/>
      <c r="P486" s="803"/>
      <c r="Q486" s="803"/>
      <c r="R486" s="803"/>
      <c r="S486" s="803"/>
      <c r="T486" s="803"/>
      <c r="U486" s="803"/>
      <c r="V486" s="803"/>
      <c r="W486" s="803"/>
      <c r="X486" s="803"/>
      <c r="Y486" s="803"/>
      <c r="Z486" s="803"/>
      <c r="AA486" s="803"/>
      <c r="AB486" s="803"/>
    </row>
    <row r="487" ht="11.25" customHeight="1">
      <c r="A487" s="135" t="s">
        <v>6465</v>
      </c>
      <c r="B487" s="97" t="s">
        <v>81</v>
      </c>
      <c r="C487" s="523" t="s">
        <v>8201</v>
      </c>
      <c r="D487" s="122" t="s">
        <v>8202</v>
      </c>
      <c r="E487" s="631">
        <v>11.83</v>
      </c>
      <c r="F487" s="792">
        <v>11.83</v>
      </c>
      <c r="G487" s="103" t="s">
        <v>94</v>
      </c>
      <c r="H487" s="104"/>
      <c r="I487" s="105"/>
      <c r="J487" s="803"/>
      <c r="K487" s="803"/>
      <c r="L487" s="803"/>
      <c r="M487" s="803"/>
      <c r="N487" s="803"/>
      <c r="O487" s="803"/>
      <c r="P487" s="803"/>
      <c r="Q487" s="803"/>
      <c r="R487" s="803"/>
      <c r="S487" s="803"/>
      <c r="T487" s="803"/>
      <c r="U487" s="803"/>
      <c r="V487" s="803"/>
      <c r="W487" s="803"/>
      <c r="X487" s="803"/>
      <c r="Y487" s="803"/>
      <c r="Z487" s="803"/>
      <c r="AA487" s="803"/>
      <c r="AB487" s="803"/>
    </row>
    <row r="488" ht="11.25" customHeight="1">
      <c r="A488" s="135" t="s">
        <v>6465</v>
      </c>
      <c r="B488" s="97" t="s">
        <v>81</v>
      </c>
      <c r="C488" s="523" t="s">
        <v>8203</v>
      </c>
      <c r="D488" s="122" t="s">
        <v>8197</v>
      </c>
      <c r="E488" s="631">
        <v>2.95</v>
      </c>
      <c r="F488" s="792">
        <v>2.95</v>
      </c>
      <c r="G488" s="103" t="s">
        <v>94</v>
      </c>
      <c r="H488" s="104"/>
      <c r="I488" s="105"/>
      <c r="J488" s="803"/>
      <c r="K488" s="803"/>
      <c r="L488" s="803"/>
      <c r="M488" s="803"/>
      <c r="N488" s="803"/>
      <c r="O488" s="803"/>
      <c r="P488" s="803"/>
      <c r="Q488" s="803"/>
      <c r="R488" s="803"/>
      <c r="S488" s="803"/>
      <c r="T488" s="803"/>
      <c r="U488" s="803"/>
      <c r="V488" s="803"/>
      <c r="W488" s="803"/>
      <c r="X488" s="803"/>
      <c r="Y488" s="803"/>
      <c r="Z488" s="803"/>
      <c r="AA488" s="803"/>
      <c r="AB488" s="803"/>
    </row>
    <row r="489" ht="11.25" customHeight="1">
      <c r="A489" s="135" t="s">
        <v>6465</v>
      </c>
      <c r="B489" s="97" t="s">
        <v>81</v>
      </c>
      <c r="C489" s="523" t="s">
        <v>8204</v>
      </c>
      <c r="D489" s="122" t="s">
        <v>8205</v>
      </c>
      <c r="E489" s="631">
        <v>11.83</v>
      </c>
      <c r="F489" s="792">
        <v>11.83</v>
      </c>
      <c r="G489" s="103" t="s">
        <v>94</v>
      </c>
      <c r="H489" s="104"/>
      <c r="I489" s="105"/>
      <c r="J489" s="803"/>
      <c r="K489" s="803"/>
      <c r="L489" s="803"/>
      <c r="M489" s="803"/>
      <c r="N489" s="803"/>
      <c r="O489" s="803"/>
      <c r="P489" s="803"/>
      <c r="Q489" s="803"/>
      <c r="R489" s="803"/>
      <c r="S489" s="803"/>
      <c r="T489" s="803"/>
      <c r="U489" s="803"/>
      <c r="V489" s="803"/>
      <c r="W489" s="803"/>
      <c r="X489" s="803"/>
      <c r="Y489" s="803"/>
      <c r="Z489" s="803"/>
      <c r="AA489" s="803"/>
      <c r="AB489" s="803"/>
    </row>
    <row r="490" ht="11.25" customHeight="1">
      <c r="A490" s="135" t="s">
        <v>6465</v>
      </c>
      <c r="B490" s="97" t="s">
        <v>81</v>
      </c>
      <c r="C490" s="523" t="s">
        <v>8206</v>
      </c>
      <c r="D490" s="122" t="s">
        <v>8197</v>
      </c>
      <c r="E490" s="631">
        <v>2.95</v>
      </c>
      <c r="F490" s="792">
        <v>2.95</v>
      </c>
      <c r="G490" s="103" t="s">
        <v>94</v>
      </c>
      <c r="H490" s="104"/>
      <c r="I490" s="105"/>
      <c r="J490" s="803"/>
      <c r="K490" s="803"/>
      <c r="L490" s="803"/>
      <c r="M490" s="803"/>
      <c r="N490" s="803"/>
      <c r="O490" s="803"/>
      <c r="P490" s="803"/>
      <c r="Q490" s="803"/>
      <c r="R490" s="803"/>
      <c r="S490" s="803"/>
      <c r="T490" s="803"/>
      <c r="U490" s="803"/>
      <c r="V490" s="803"/>
      <c r="W490" s="803"/>
      <c r="X490" s="803"/>
      <c r="Y490" s="803"/>
      <c r="Z490" s="803"/>
      <c r="AA490" s="803"/>
      <c r="AB490" s="803"/>
    </row>
    <row r="491" ht="11.25" customHeight="1">
      <c r="A491" s="135" t="s">
        <v>87</v>
      </c>
      <c r="B491" s="97" t="s">
        <v>81</v>
      </c>
      <c r="C491" s="135" t="s">
        <v>8207</v>
      </c>
      <c r="D491" s="98" t="s">
        <v>7625</v>
      </c>
      <c r="E491" s="231" t="s">
        <v>8208</v>
      </c>
      <c r="F491" s="166">
        <v>18.0</v>
      </c>
      <c r="G491" s="103" t="s">
        <v>87</v>
      </c>
      <c r="H491" s="104"/>
      <c r="I491" s="105"/>
      <c r="J491" s="803"/>
      <c r="K491" s="803"/>
      <c r="L491" s="803"/>
      <c r="M491" s="803"/>
      <c r="N491" s="803"/>
      <c r="O491" s="803"/>
      <c r="P491" s="803"/>
      <c r="Q491" s="803"/>
      <c r="R491" s="803"/>
      <c r="S491" s="803"/>
      <c r="T491" s="803"/>
      <c r="U491" s="803"/>
      <c r="V491" s="803"/>
      <c r="W491" s="803"/>
      <c r="X491" s="803"/>
      <c r="Y491" s="803"/>
      <c r="Z491" s="803"/>
      <c r="AA491" s="803"/>
      <c r="AB491" s="803"/>
    </row>
    <row r="492" ht="11.25" customHeight="1">
      <c r="A492" s="135" t="s">
        <v>87</v>
      </c>
      <c r="B492" s="97" t="s">
        <v>81</v>
      </c>
      <c r="C492" s="135" t="s">
        <v>8209</v>
      </c>
      <c r="D492" s="98" t="s">
        <v>7625</v>
      </c>
      <c r="E492" s="231" t="s">
        <v>8208</v>
      </c>
      <c r="F492" s="166">
        <v>20.66</v>
      </c>
      <c r="G492" s="103" t="s">
        <v>87</v>
      </c>
      <c r="H492" s="104"/>
      <c r="I492" s="105"/>
      <c r="J492" s="803"/>
      <c r="K492" s="803"/>
      <c r="L492" s="803"/>
      <c r="M492" s="803"/>
      <c r="N492" s="803"/>
      <c r="O492" s="803"/>
      <c r="P492" s="803"/>
      <c r="Q492" s="803"/>
      <c r="R492" s="803"/>
      <c r="S492" s="803"/>
      <c r="T492" s="803"/>
      <c r="U492" s="803"/>
      <c r="V492" s="803"/>
      <c r="W492" s="803"/>
      <c r="X492" s="803"/>
      <c r="Y492" s="803"/>
      <c r="Z492" s="803"/>
      <c r="AA492" s="803"/>
      <c r="AB492" s="803"/>
    </row>
    <row r="493" ht="11.25" customHeight="1">
      <c r="A493" s="135" t="s">
        <v>87</v>
      </c>
      <c r="B493" s="97" t="s">
        <v>81</v>
      </c>
      <c r="C493" s="135" t="s">
        <v>8210</v>
      </c>
      <c r="D493" s="98" t="s">
        <v>7625</v>
      </c>
      <c r="E493" s="231" t="s">
        <v>8211</v>
      </c>
      <c r="F493" s="166">
        <v>31.33</v>
      </c>
      <c r="G493" s="103" t="s">
        <v>87</v>
      </c>
      <c r="H493" s="104"/>
      <c r="I493" s="105"/>
      <c r="J493" s="803"/>
      <c r="K493" s="803"/>
      <c r="L493" s="803"/>
      <c r="M493" s="803"/>
      <c r="N493" s="803"/>
      <c r="O493" s="803"/>
      <c r="P493" s="803"/>
      <c r="Q493" s="803"/>
      <c r="R493" s="803"/>
      <c r="S493" s="803"/>
      <c r="T493" s="803"/>
      <c r="U493" s="803"/>
      <c r="V493" s="803"/>
      <c r="W493" s="803"/>
      <c r="X493" s="803"/>
      <c r="Y493" s="803"/>
      <c r="Z493" s="803"/>
      <c r="AA493" s="803"/>
      <c r="AB493" s="803"/>
    </row>
    <row r="494" ht="11.25" customHeight="1">
      <c r="A494" s="135" t="s">
        <v>87</v>
      </c>
      <c r="B494" s="97" t="s">
        <v>81</v>
      </c>
      <c r="C494" s="135" t="s">
        <v>8212</v>
      </c>
      <c r="D494" s="98" t="s">
        <v>7625</v>
      </c>
      <c r="E494" s="231" t="s">
        <v>8211</v>
      </c>
      <c r="F494" s="166">
        <v>31.33</v>
      </c>
      <c r="G494" s="103" t="s">
        <v>87</v>
      </c>
      <c r="H494" s="104"/>
      <c r="I494" s="105"/>
      <c r="J494" s="803"/>
      <c r="K494" s="803"/>
      <c r="L494" s="803"/>
      <c r="M494" s="803"/>
      <c r="N494" s="803"/>
      <c r="O494" s="803"/>
      <c r="P494" s="803"/>
      <c r="Q494" s="803"/>
      <c r="R494" s="803"/>
      <c r="S494" s="803"/>
      <c r="T494" s="803"/>
      <c r="U494" s="803"/>
      <c r="V494" s="803"/>
      <c r="W494" s="803"/>
      <c r="X494" s="803"/>
      <c r="Y494" s="803"/>
      <c r="Z494" s="803"/>
      <c r="AA494" s="803"/>
      <c r="AB494" s="803"/>
    </row>
    <row r="495" ht="11.25" customHeight="1">
      <c r="A495" s="135" t="s">
        <v>87</v>
      </c>
      <c r="B495" s="97" t="s">
        <v>81</v>
      </c>
      <c r="C495" s="135" t="s">
        <v>8213</v>
      </c>
      <c r="D495" s="98" t="s">
        <v>7625</v>
      </c>
      <c r="E495" s="231" t="s">
        <v>8214</v>
      </c>
      <c r="F495" s="166">
        <v>7.83</v>
      </c>
      <c r="G495" s="103" t="s">
        <v>87</v>
      </c>
      <c r="H495" s="104"/>
      <c r="I495" s="105"/>
      <c r="J495" s="803"/>
      <c r="K495" s="803"/>
      <c r="L495" s="803"/>
      <c r="M495" s="803"/>
      <c r="N495" s="803"/>
      <c r="O495" s="803"/>
      <c r="P495" s="803"/>
      <c r="Q495" s="803"/>
      <c r="R495" s="803"/>
      <c r="S495" s="803"/>
      <c r="T495" s="803"/>
      <c r="U495" s="803"/>
      <c r="V495" s="803"/>
      <c r="W495" s="803"/>
      <c r="X495" s="803"/>
      <c r="Y495" s="803"/>
      <c r="Z495" s="803"/>
      <c r="AA495" s="803"/>
      <c r="AB495" s="803"/>
    </row>
    <row r="496" ht="11.25" customHeight="1">
      <c r="A496" s="135" t="s">
        <v>87</v>
      </c>
      <c r="B496" s="97" t="s">
        <v>81</v>
      </c>
      <c r="C496" s="135" t="s">
        <v>8215</v>
      </c>
      <c r="D496" s="98" t="s">
        <v>7625</v>
      </c>
      <c r="E496" s="231" t="s">
        <v>8214</v>
      </c>
      <c r="F496" s="166">
        <v>3.13</v>
      </c>
      <c r="G496" s="103" t="s">
        <v>87</v>
      </c>
      <c r="H496" s="104"/>
      <c r="I496" s="105"/>
      <c r="J496" s="803"/>
      <c r="K496" s="803"/>
      <c r="L496" s="803"/>
      <c r="M496" s="803"/>
      <c r="N496" s="803"/>
      <c r="O496" s="803"/>
      <c r="P496" s="803"/>
      <c r="Q496" s="803"/>
      <c r="R496" s="803"/>
      <c r="S496" s="803"/>
      <c r="T496" s="803"/>
      <c r="U496" s="803"/>
      <c r="V496" s="803"/>
      <c r="W496" s="803"/>
      <c r="X496" s="803"/>
      <c r="Y496" s="803"/>
      <c r="Z496" s="803"/>
      <c r="AA496" s="803"/>
      <c r="AB496" s="803"/>
    </row>
    <row r="497" ht="11.25" customHeight="1">
      <c r="A497" s="135" t="s">
        <v>87</v>
      </c>
      <c r="B497" s="97" t="s">
        <v>81</v>
      </c>
      <c r="C497" s="135" t="s">
        <v>8216</v>
      </c>
      <c r="D497" s="98" t="s">
        <v>7625</v>
      </c>
      <c r="E497" s="231" t="s">
        <v>8211</v>
      </c>
      <c r="F497" s="166">
        <v>26.0</v>
      </c>
      <c r="G497" s="103" t="s">
        <v>87</v>
      </c>
      <c r="H497" s="104"/>
      <c r="I497" s="105"/>
      <c r="J497" s="803"/>
      <c r="K497" s="803"/>
      <c r="L497" s="803"/>
      <c r="M497" s="803"/>
      <c r="N497" s="803"/>
      <c r="O497" s="803"/>
      <c r="P497" s="803"/>
      <c r="Q497" s="803"/>
      <c r="R497" s="803"/>
      <c r="S497" s="803"/>
      <c r="T497" s="803"/>
      <c r="U497" s="803"/>
      <c r="V497" s="803"/>
      <c r="W497" s="803"/>
      <c r="X497" s="803"/>
      <c r="Y497" s="803"/>
      <c r="Z497" s="803"/>
      <c r="AA497" s="803"/>
      <c r="AB497" s="803"/>
    </row>
    <row r="498" ht="11.25" customHeight="1">
      <c r="A498" s="135" t="s">
        <v>87</v>
      </c>
      <c r="B498" s="97" t="s">
        <v>81</v>
      </c>
      <c r="C498" s="135" t="s">
        <v>8217</v>
      </c>
      <c r="D498" s="98" t="s">
        <v>7625</v>
      </c>
      <c r="E498" s="231" t="s">
        <v>8211</v>
      </c>
      <c r="F498" s="166">
        <v>26.0</v>
      </c>
      <c r="G498" s="103" t="s">
        <v>87</v>
      </c>
      <c r="H498" s="104"/>
      <c r="I498" s="105"/>
      <c r="J498" s="803"/>
      <c r="K498" s="803"/>
      <c r="L498" s="803"/>
      <c r="M498" s="803"/>
      <c r="N498" s="803"/>
      <c r="O498" s="803"/>
      <c r="P498" s="803"/>
      <c r="Q498" s="803"/>
      <c r="R498" s="803"/>
      <c r="S498" s="803"/>
      <c r="T498" s="803"/>
      <c r="U498" s="803"/>
      <c r="V498" s="803"/>
      <c r="W498" s="803"/>
      <c r="X498" s="803"/>
      <c r="Y498" s="803"/>
      <c r="Z498" s="803"/>
      <c r="AA498" s="803"/>
      <c r="AB498" s="803"/>
    </row>
    <row r="499" ht="11.25" customHeight="1">
      <c r="A499" s="135" t="s">
        <v>87</v>
      </c>
      <c r="B499" s="97" t="s">
        <v>81</v>
      </c>
      <c r="C499" s="135" t="s">
        <v>8218</v>
      </c>
      <c r="D499" s="98" t="s">
        <v>7625</v>
      </c>
      <c r="E499" s="231" t="s">
        <v>8214</v>
      </c>
      <c r="F499" s="166">
        <v>6.5</v>
      </c>
      <c r="G499" s="103" t="s">
        <v>87</v>
      </c>
      <c r="H499" s="104"/>
      <c r="I499" s="105"/>
      <c r="J499" s="803"/>
      <c r="K499" s="803"/>
      <c r="L499" s="803"/>
      <c r="M499" s="803"/>
      <c r="N499" s="803"/>
      <c r="O499" s="803"/>
      <c r="P499" s="803"/>
      <c r="Q499" s="803"/>
      <c r="R499" s="803"/>
      <c r="S499" s="803"/>
      <c r="T499" s="803"/>
      <c r="U499" s="803"/>
      <c r="V499" s="803"/>
      <c r="W499" s="803"/>
      <c r="X499" s="803"/>
      <c r="Y499" s="803"/>
      <c r="Z499" s="803"/>
      <c r="AA499" s="803"/>
      <c r="AB499" s="803"/>
    </row>
    <row r="500" ht="11.25" customHeight="1">
      <c r="A500" s="135" t="s">
        <v>87</v>
      </c>
      <c r="B500" s="97" t="s">
        <v>81</v>
      </c>
      <c r="C500" s="135" t="s">
        <v>8219</v>
      </c>
      <c r="D500" s="98" t="s">
        <v>7625</v>
      </c>
      <c r="E500" s="231" t="s">
        <v>8214</v>
      </c>
      <c r="F500" s="166">
        <v>2.6</v>
      </c>
      <c r="G500" s="103" t="s">
        <v>87</v>
      </c>
      <c r="H500" s="104"/>
      <c r="I500" s="105"/>
      <c r="J500" s="803"/>
      <c r="K500" s="803"/>
      <c r="L500" s="803"/>
      <c r="M500" s="803"/>
      <c r="N500" s="803"/>
      <c r="O500" s="803"/>
      <c r="P500" s="803"/>
      <c r="Q500" s="803"/>
      <c r="R500" s="803"/>
      <c r="S500" s="803"/>
      <c r="T500" s="803"/>
      <c r="U500" s="803"/>
      <c r="V500" s="803"/>
      <c r="W500" s="803"/>
      <c r="X500" s="803"/>
      <c r="Y500" s="803"/>
      <c r="Z500" s="803"/>
      <c r="AA500" s="803"/>
      <c r="AB500" s="803"/>
    </row>
    <row r="501" ht="11.25" customHeight="1">
      <c r="A501" s="135" t="s">
        <v>87</v>
      </c>
      <c r="B501" s="97" t="s">
        <v>81</v>
      </c>
      <c r="C501" s="135" t="s">
        <v>8220</v>
      </c>
      <c r="D501" s="98" t="s">
        <v>7625</v>
      </c>
      <c r="E501" s="231" t="s">
        <v>8211</v>
      </c>
      <c r="F501" s="166">
        <v>7.33</v>
      </c>
      <c r="G501" s="103" t="s">
        <v>87</v>
      </c>
      <c r="H501" s="104"/>
      <c r="I501" s="105"/>
      <c r="J501" s="803"/>
      <c r="K501" s="803"/>
      <c r="L501" s="803"/>
      <c r="M501" s="803"/>
      <c r="N501" s="803"/>
      <c r="O501" s="803"/>
      <c r="P501" s="803"/>
      <c r="Q501" s="803"/>
      <c r="R501" s="803"/>
      <c r="S501" s="803"/>
      <c r="T501" s="803"/>
      <c r="U501" s="803"/>
      <c r="V501" s="803"/>
      <c r="W501" s="803"/>
      <c r="X501" s="803"/>
      <c r="Y501" s="803"/>
      <c r="Z501" s="803"/>
      <c r="AA501" s="803"/>
      <c r="AB501" s="803"/>
    </row>
    <row r="502" ht="11.25" customHeight="1">
      <c r="A502" s="135" t="s">
        <v>87</v>
      </c>
      <c r="B502" s="97" t="s">
        <v>81</v>
      </c>
      <c r="C502" s="135" t="s">
        <v>8221</v>
      </c>
      <c r="D502" s="98" t="s">
        <v>7625</v>
      </c>
      <c r="E502" s="231" t="s">
        <v>8211</v>
      </c>
      <c r="F502" s="166">
        <v>7.33</v>
      </c>
      <c r="G502" s="103" t="s">
        <v>87</v>
      </c>
      <c r="H502" s="104"/>
      <c r="I502" s="105"/>
      <c r="J502" s="803"/>
      <c r="K502" s="803"/>
      <c r="L502" s="803"/>
      <c r="M502" s="803"/>
      <c r="N502" s="803"/>
      <c r="O502" s="803"/>
      <c r="P502" s="803"/>
      <c r="Q502" s="803"/>
      <c r="R502" s="803"/>
      <c r="S502" s="803"/>
      <c r="T502" s="803"/>
      <c r="U502" s="803"/>
      <c r="V502" s="803"/>
      <c r="W502" s="803"/>
      <c r="X502" s="803"/>
      <c r="Y502" s="803"/>
      <c r="Z502" s="803"/>
      <c r="AA502" s="803"/>
      <c r="AB502" s="803"/>
    </row>
    <row r="503" ht="11.25" customHeight="1">
      <c r="A503" s="135" t="s">
        <v>87</v>
      </c>
      <c r="B503" s="97" t="s">
        <v>81</v>
      </c>
      <c r="C503" s="135" t="s">
        <v>8222</v>
      </c>
      <c r="D503" s="98" t="s">
        <v>7625</v>
      </c>
      <c r="E503" s="231" t="s">
        <v>8211</v>
      </c>
      <c r="F503" s="166">
        <v>7.33</v>
      </c>
      <c r="G503" s="103" t="s">
        <v>87</v>
      </c>
      <c r="H503" s="104"/>
      <c r="I503" s="105"/>
      <c r="J503" s="803"/>
      <c r="K503" s="803"/>
      <c r="L503" s="803"/>
      <c r="M503" s="803"/>
      <c r="N503" s="803"/>
      <c r="O503" s="803"/>
      <c r="P503" s="803"/>
      <c r="Q503" s="803"/>
      <c r="R503" s="803"/>
      <c r="S503" s="803"/>
      <c r="T503" s="803"/>
      <c r="U503" s="803"/>
      <c r="V503" s="803"/>
      <c r="W503" s="803"/>
      <c r="X503" s="803"/>
      <c r="Y503" s="803"/>
      <c r="Z503" s="803"/>
      <c r="AA503" s="803"/>
      <c r="AB503" s="803"/>
    </row>
    <row r="504" ht="11.25" customHeight="1">
      <c r="A504" s="135" t="s">
        <v>87</v>
      </c>
      <c r="B504" s="97" t="s">
        <v>81</v>
      </c>
      <c r="C504" s="135" t="s">
        <v>8223</v>
      </c>
      <c r="D504" s="98" t="s">
        <v>7625</v>
      </c>
      <c r="E504" s="231" t="s">
        <v>8211</v>
      </c>
      <c r="F504" s="166">
        <v>1.83</v>
      </c>
      <c r="G504" s="103" t="s">
        <v>87</v>
      </c>
      <c r="H504" s="104"/>
      <c r="I504" s="105"/>
      <c r="J504" s="803"/>
      <c r="K504" s="803"/>
      <c r="L504" s="803"/>
      <c r="M504" s="803"/>
      <c r="N504" s="803"/>
      <c r="O504" s="803"/>
      <c r="P504" s="803"/>
      <c r="Q504" s="803"/>
      <c r="R504" s="803"/>
      <c r="S504" s="803"/>
      <c r="T504" s="803"/>
      <c r="U504" s="803"/>
      <c r="V504" s="803"/>
      <c r="W504" s="803"/>
      <c r="X504" s="803"/>
      <c r="Y504" s="803"/>
      <c r="Z504" s="803"/>
      <c r="AA504" s="803"/>
      <c r="AB504" s="803"/>
    </row>
    <row r="505" ht="11.25" customHeight="1">
      <c r="A505" s="135" t="s">
        <v>87</v>
      </c>
      <c r="B505" s="97" t="s">
        <v>81</v>
      </c>
      <c r="C505" s="135" t="s">
        <v>8224</v>
      </c>
      <c r="D505" s="98" t="s">
        <v>7625</v>
      </c>
      <c r="E505" s="231" t="s">
        <v>8211</v>
      </c>
      <c r="F505" s="166">
        <v>0.73</v>
      </c>
      <c r="G505" s="103" t="s">
        <v>87</v>
      </c>
      <c r="H505" s="104"/>
      <c r="I505" s="105"/>
      <c r="J505" s="803"/>
      <c r="K505" s="803"/>
      <c r="L505" s="803"/>
      <c r="M505" s="803"/>
      <c r="N505" s="803"/>
      <c r="O505" s="803"/>
      <c r="P505" s="803"/>
      <c r="Q505" s="803"/>
      <c r="R505" s="803"/>
      <c r="S505" s="803"/>
      <c r="T505" s="803"/>
      <c r="U505" s="803"/>
      <c r="V505" s="803"/>
      <c r="W505" s="803"/>
      <c r="X505" s="803"/>
      <c r="Y505" s="803"/>
      <c r="Z505" s="803"/>
      <c r="AA505" s="803"/>
      <c r="AB505" s="803"/>
    </row>
    <row r="506" ht="11.25" customHeight="1">
      <c r="A506" s="135" t="s">
        <v>87</v>
      </c>
      <c r="B506" s="97" t="s">
        <v>81</v>
      </c>
      <c r="C506" s="135" t="s">
        <v>8225</v>
      </c>
      <c r="D506" s="98" t="s">
        <v>7625</v>
      </c>
      <c r="E506" s="231" t="s">
        <v>8211</v>
      </c>
      <c r="F506" s="166">
        <v>7.33</v>
      </c>
      <c r="G506" s="103" t="s">
        <v>87</v>
      </c>
      <c r="H506" s="104"/>
      <c r="I506" s="105"/>
      <c r="J506" s="803"/>
      <c r="K506" s="803"/>
      <c r="L506" s="803"/>
      <c r="M506" s="803"/>
      <c r="N506" s="803"/>
      <c r="O506" s="803"/>
      <c r="P506" s="803"/>
      <c r="Q506" s="803"/>
      <c r="R506" s="803"/>
      <c r="S506" s="803"/>
      <c r="T506" s="803"/>
      <c r="U506" s="803"/>
      <c r="V506" s="803"/>
      <c r="W506" s="803"/>
      <c r="X506" s="803"/>
      <c r="Y506" s="803"/>
      <c r="Z506" s="803"/>
      <c r="AA506" s="803"/>
      <c r="AB506" s="803"/>
    </row>
    <row r="507" ht="11.25" customHeight="1">
      <c r="A507" s="135" t="s">
        <v>87</v>
      </c>
      <c r="B507" s="97" t="s">
        <v>81</v>
      </c>
      <c r="C507" s="135" t="s">
        <v>8226</v>
      </c>
      <c r="D507" s="98" t="s">
        <v>7625</v>
      </c>
      <c r="E507" s="231" t="s">
        <v>8211</v>
      </c>
      <c r="F507" s="166">
        <v>7.33</v>
      </c>
      <c r="G507" s="103" t="s">
        <v>87</v>
      </c>
      <c r="H507" s="104"/>
      <c r="I507" s="105"/>
      <c r="J507" s="803"/>
      <c r="K507" s="803"/>
      <c r="L507" s="803"/>
      <c r="M507" s="803"/>
      <c r="N507" s="803"/>
      <c r="O507" s="803"/>
      <c r="P507" s="803"/>
      <c r="Q507" s="803"/>
      <c r="R507" s="803"/>
      <c r="S507" s="803"/>
      <c r="T507" s="803"/>
      <c r="U507" s="803"/>
      <c r="V507" s="803"/>
      <c r="W507" s="803"/>
      <c r="X507" s="803"/>
      <c r="Y507" s="803"/>
      <c r="Z507" s="803"/>
      <c r="AA507" s="803"/>
      <c r="AB507" s="803"/>
    </row>
    <row r="508" ht="11.25" customHeight="1">
      <c r="A508" s="135" t="s">
        <v>87</v>
      </c>
      <c r="B508" s="97" t="s">
        <v>81</v>
      </c>
      <c r="C508" s="135" t="s">
        <v>8227</v>
      </c>
      <c r="D508" s="98" t="s">
        <v>7625</v>
      </c>
      <c r="E508" s="231" t="s">
        <v>8211</v>
      </c>
      <c r="F508" s="166">
        <v>1.83</v>
      </c>
      <c r="G508" s="103" t="s">
        <v>87</v>
      </c>
      <c r="H508" s="104"/>
      <c r="I508" s="105"/>
      <c r="J508" s="803"/>
      <c r="K508" s="803"/>
      <c r="L508" s="803"/>
      <c r="M508" s="803"/>
      <c r="N508" s="803"/>
      <c r="O508" s="803"/>
      <c r="P508" s="803"/>
      <c r="Q508" s="803"/>
      <c r="R508" s="803"/>
      <c r="S508" s="803"/>
      <c r="T508" s="803"/>
      <c r="U508" s="803"/>
      <c r="V508" s="803"/>
      <c r="W508" s="803"/>
      <c r="X508" s="803"/>
      <c r="Y508" s="803"/>
      <c r="Z508" s="803"/>
      <c r="AA508" s="803"/>
      <c r="AB508" s="803"/>
    </row>
    <row r="509" ht="11.25" customHeight="1">
      <c r="A509" s="271" t="s">
        <v>87</v>
      </c>
      <c r="B509" s="273" t="s">
        <v>81</v>
      </c>
      <c r="C509" s="135" t="s">
        <v>8228</v>
      </c>
      <c r="D509" s="98" t="s">
        <v>7625</v>
      </c>
      <c r="E509" s="231" t="s">
        <v>8211</v>
      </c>
      <c r="F509" s="166">
        <v>0.73</v>
      </c>
      <c r="G509" s="103" t="s">
        <v>87</v>
      </c>
      <c r="H509" s="104"/>
      <c r="I509" s="105"/>
      <c r="J509" s="803"/>
      <c r="K509" s="803"/>
      <c r="L509" s="803"/>
      <c r="M509" s="803"/>
      <c r="N509" s="803"/>
      <c r="O509" s="803"/>
      <c r="P509" s="803"/>
      <c r="Q509" s="803"/>
      <c r="R509" s="803"/>
      <c r="S509" s="803"/>
      <c r="T509" s="803"/>
      <c r="U509" s="803"/>
      <c r="V509" s="803"/>
      <c r="W509" s="803"/>
      <c r="X509" s="803"/>
      <c r="Y509" s="803"/>
      <c r="Z509" s="803"/>
      <c r="AA509" s="803"/>
      <c r="AB509" s="803"/>
    </row>
    <row r="510" ht="11.25" customHeight="1">
      <c r="A510" s="135" t="s">
        <v>8229</v>
      </c>
      <c r="B510" s="97" t="s">
        <v>81</v>
      </c>
      <c r="C510" s="135" t="s">
        <v>8230</v>
      </c>
      <c r="D510" s="98" t="s">
        <v>7643</v>
      </c>
      <c r="E510" s="166">
        <v>31.33</v>
      </c>
      <c r="F510" s="166">
        <v>31.33</v>
      </c>
      <c r="G510" s="103" t="s">
        <v>80</v>
      </c>
      <c r="H510" s="104"/>
      <c r="I510" s="105"/>
      <c r="J510" s="803"/>
      <c r="K510" s="803"/>
      <c r="L510" s="803"/>
      <c r="M510" s="803"/>
      <c r="N510" s="803"/>
      <c r="O510" s="803"/>
      <c r="P510" s="803"/>
      <c r="Q510" s="803"/>
      <c r="R510" s="803"/>
      <c r="S510" s="803"/>
      <c r="T510" s="803"/>
      <c r="U510" s="803"/>
      <c r="V510" s="803"/>
      <c r="W510" s="803"/>
      <c r="X510" s="803"/>
      <c r="Y510" s="803"/>
      <c r="Z510" s="803"/>
      <c r="AA510" s="803"/>
      <c r="AB510" s="803"/>
    </row>
    <row r="511" ht="11.25" customHeight="1">
      <c r="A511" s="135" t="s">
        <v>8229</v>
      </c>
      <c r="B511" s="97" t="s">
        <v>81</v>
      </c>
      <c r="C511" s="135" t="s">
        <v>8231</v>
      </c>
      <c r="D511" s="98" t="s">
        <v>7643</v>
      </c>
      <c r="E511" s="231">
        <v>31.33</v>
      </c>
      <c r="F511" s="166">
        <v>31.33</v>
      </c>
      <c r="G511" s="103" t="s">
        <v>80</v>
      </c>
      <c r="H511" s="104"/>
      <c r="I511" s="105"/>
      <c r="J511" s="803"/>
      <c r="K511" s="803"/>
      <c r="L511" s="803"/>
      <c r="M511" s="803"/>
      <c r="N511" s="803"/>
      <c r="O511" s="803"/>
      <c r="P511" s="803"/>
      <c r="Q511" s="803"/>
      <c r="R511" s="803"/>
      <c r="S511" s="803"/>
      <c r="T511" s="803"/>
      <c r="U511" s="803"/>
      <c r="V511" s="803"/>
      <c r="W511" s="803"/>
      <c r="X511" s="803"/>
      <c r="Y511" s="803"/>
      <c r="Z511" s="803"/>
      <c r="AA511" s="803"/>
      <c r="AB511" s="803"/>
    </row>
    <row r="512" ht="11.25" customHeight="1">
      <c r="A512" s="135" t="s">
        <v>8229</v>
      </c>
      <c r="B512" s="97" t="s">
        <v>81</v>
      </c>
      <c r="C512" s="135" t="s">
        <v>8232</v>
      </c>
      <c r="D512" s="98" t="s">
        <v>7643</v>
      </c>
      <c r="E512" s="231">
        <v>19.0</v>
      </c>
      <c r="F512" s="166">
        <v>19.0</v>
      </c>
      <c r="G512" s="103" t="s">
        <v>80</v>
      </c>
      <c r="H512" s="104"/>
      <c r="I512" s="105"/>
      <c r="J512" s="803"/>
      <c r="K512" s="803"/>
      <c r="L512" s="803"/>
      <c r="M512" s="803"/>
      <c r="N512" s="803"/>
      <c r="O512" s="803"/>
      <c r="P512" s="803"/>
      <c r="Q512" s="803"/>
      <c r="R512" s="803"/>
      <c r="S512" s="803"/>
      <c r="T512" s="803"/>
      <c r="U512" s="803"/>
      <c r="V512" s="803"/>
      <c r="W512" s="803"/>
      <c r="X512" s="803"/>
      <c r="Y512" s="803"/>
      <c r="Z512" s="803"/>
      <c r="AA512" s="803"/>
      <c r="AB512" s="803"/>
    </row>
    <row r="513" ht="11.25" customHeight="1">
      <c r="A513" s="135" t="s">
        <v>8229</v>
      </c>
      <c r="B513" s="97" t="s">
        <v>81</v>
      </c>
      <c r="C513" s="135" t="s">
        <v>8233</v>
      </c>
      <c r="D513" s="98" t="s">
        <v>7643</v>
      </c>
      <c r="E513" s="231">
        <v>19.0</v>
      </c>
      <c r="F513" s="166">
        <v>19.0</v>
      </c>
      <c r="G513" s="103" t="s">
        <v>80</v>
      </c>
      <c r="H513" s="104"/>
      <c r="I513" s="105"/>
      <c r="J513" s="803"/>
      <c r="K513" s="803"/>
      <c r="L513" s="803"/>
      <c r="M513" s="803"/>
      <c r="N513" s="803"/>
      <c r="O513" s="803"/>
      <c r="P513" s="803"/>
      <c r="Q513" s="803"/>
      <c r="R513" s="803"/>
      <c r="S513" s="803"/>
      <c r="T513" s="803"/>
      <c r="U513" s="803"/>
      <c r="V513" s="803"/>
      <c r="W513" s="803"/>
      <c r="X513" s="803"/>
      <c r="Y513" s="803"/>
      <c r="Z513" s="803"/>
      <c r="AA513" s="803"/>
      <c r="AB513" s="803"/>
    </row>
    <row r="514" ht="11.25" customHeight="1">
      <c r="A514" s="135" t="s">
        <v>8229</v>
      </c>
      <c r="B514" s="97" t="s">
        <v>81</v>
      </c>
      <c r="C514" s="135" t="s">
        <v>8234</v>
      </c>
      <c r="D514" s="98" t="s">
        <v>7643</v>
      </c>
      <c r="E514" s="231" t="s">
        <v>8235</v>
      </c>
      <c r="F514" s="166">
        <v>10.96</v>
      </c>
      <c r="G514" s="103" t="s">
        <v>80</v>
      </c>
      <c r="H514" s="104"/>
      <c r="I514" s="105"/>
      <c r="J514" s="803"/>
      <c r="K514" s="803"/>
      <c r="L514" s="803"/>
      <c r="M514" s="803"/>
      <c r="N514" s="803"/>
      <c r="O514" s="803"/>
      <c r="P514" s="803"/>
      <c r="Q514" s="803"/>
      <c r="R514" s="803"/>
      <c r="S514" s="803"/>
      <c r="T514" s="803"/>
      <c r="U514" s="803"/>
      <c r="V514" s="803"/>
      <c r="W514" s="803"/>
      <c r="X514" s="803"/>
      <c r="Y514" s="803"/>
      <c r="Z514" s="803"/>
      <c r="AA514" s="803"/>
      <c r="AB514" s="803"/>
    </row>
    <row r="515" ht="11.25" customHeight="1">
      <c r="A515" s="135" t="s">
        <v>8229</v>
      </c>
      <c r="B515" s="97" t="s">
        <v>81</v>
      </c>
      <c r="C515" s="135" t="s">
        <v>8236</v>
      </c>
      <c r="D515" s="98" t="s">
        <v>7643</v>
      </c>
      <c r="E515" s="231" t="s">
        <v>8237</v>
      </c>
      <c r="F515" s="166">
        <v>6.65</v>
      </c>
      <c r="G515" s="103" t="s">
        <v>80</v>
      </c>
      <c r="H515" s="104"/>
      <c r="I515" s="105"/>
      <c r="J515" s="803"/>
      <c r="K515" s="803"/>
      <c r="L515" s="803"/>
      <c r="M515" s="803"/>
      <c r="N515" s="803"/>
      <c r="O515" s="803"/>
      <c r="P515" s="803"/>
      <c r="Q515" s="803"/>
      <c r="R515" s="803"/>
      <c r="S515" s="803"/>
      <c r="T515" s="803"/>
      <c r="U515" s="803"/>
      <c r="V515" s="803"/>
      <c r="W515" s="803"/>
      <c r="X515" s="803"/>
      <c r="Y515" s="803"/>
      <c r="Z515" s="803"/>
      <c r="AA515" s="803"/>
      <c r="AB515" s="803"/>
    </row>
    <row r="516" ht="11.25" customHeight="1">
      <c r="A516" s="135" t="s">
        <v>2805</v>
      </c>
      <c r="B516" s="97" t="s">
        <v>100</v>
      </c>
      <c r="C516" s="135" t="s">
        <v>8238</v>
      </c>
      <c r="D516" s="98" t="s">
        <v>7625</v>
      </c>
      <c r="E516" s="231" t="s">
        <v>8239</v>
      </c>
      <c r="F516" s="166">
        <v>22.0</v>
      </c>
      <c r="G516" s="103" t="s">
        <v>99</v>
      </c>
      <c r="H516" s="104"/>
      <c r="I516" s="105"/>
      <c r="J516" s="803"/>
      <c r="K516" s="817"/>
      <c r="L516" s="803"/>
      <c r="M516" s="803"/>
      <c r="N516" s="803"/>
      <c r="O516" s="803"/>
      <c r="P516" s="803"/>
      <c r="Q516" s="803"/>
      <c r="R516" s="803"/>
      <c r="S516" s="803"/>
      <c r="T516" s="803"/>
      <c r="U516" s="803"/>
      <c r="V516" s="803"/>
      <c r="W516" s="803"/>
      <c r="X516" s="803"/>
      <c r="Y516" s="803"/>
      <c r="Z516" s="803"/>
      <c r="AA516" s="803"/>
      <c r="AB516" s="803"/>
    </row>
    <row r="517" ht="11.25" customHeight="1">
      <c r="A517" s="135" t="s">
        <v>2805</v>
      </c>
      <c r="B517" s="97" t="s">
        <v>100</v>
      </c>
      <c r="C517" s="135" t="s">
        <v>8240</v>
      </c>
      <c r="D517" s="98" t="s">
        <v>7625</v>
      </c>
      <c r="E517" s="231" t="s">
        <v>8241</v>
      </c>
      <c r="F517" s="166">
        <v>12.0</v>
      </c>
      <c r="G517" s="103" t="s">
        <v>99</v>
      </c>
      <c r="H517" s="104"/>
      <c r="I517" s="105"/>
      <c r="J517" s="803"/>
      <c r="K517" s="817"/>
      <c r="L517" s="803"/>
      <c r="M517" s="803"/>
      <c r="N517" s="803"/>
      <c r="O517" s="803"/>
      <c r="P517" s="803"/>
      <c r="Q517" s="803"/>
      <c r="R517" s="803"/>
      <c r="S517" s="803"/>
      <c r="T517" s="803"/>
      <c r="U517" s="803"/>
      <c r="V517" s="803"/>
      <c r="W517" s="803"/>
      <c r="X517" s="803"/>
      <c r="Y517" s="803"/>
      <c r="Z517" s="803"/>
      <c r="AA517" s="803"/>
      <c r="AB517" s="803"/>
    </row>
    <row r="518" ht="11.25" customHeight="1">
      <c r="A518" s="135" t="s">
        <v>2805</v>
      </c>
      <c r="B518" s="97" t="s">
        <v>100</v>
      </c>
      <c r="C518" s="135" t="s">
        <v>8242</v>
      </c>
      <c r="D518" s="98" t="s">
        <v>7625</v>
      </c>
      <c r="E518" s="231" t="s">
        <v>8243</v>
      </c>
      <c r="F518" s="166">
        <v>52.0</v>
      </c>
      <c r="G518" s="103" t="s">
        <v>99</v>
      </c>
      <c r="H518" s="104"/>
      <c r="I518" s="105"/>
      <c r="J518" s="803"/>
      <c r="K518" s="817"/>
      <c r="L518" s="803"/>
      <c r="M518" s="803"/>
      <c r="N518" s="803"/>
      <c r="O518" s="803"/>
      <c r="P518" s="803"/>
      <c r="Q518" s="803"/>
      <c r="R518" s="803"/>
      <c r="S518" s="803"/>
      <c r="T518" s="803"/>
      <c r="U518" s="803"/>
      <c r="V518" s="803"/>
      <c r="W518" s="803"/>
      <c r="X518" s="803"/>
      <c r="Y518" s="803"/>
      <c r="Z518" s="803"/>
      <c r="AA518" s="803"/>
      <c r="AB518" s="803"/>
    </row>
    <row r="519" ht="11.25" customHeight="1">
      <c r="A519" s="135" t="s">
        <v>3001</v>
      </c>
      <c r="B519" s="97" t="s">
        <v>100</v>
      </c>
      <c r="C519" s="135" t="s">
        <v>8244</v>
      </c>
      <c r="D519" s="98" t="s">
        <v>7625</v>
      </c>
      <c r="E519" s="231" t="s">
        <v>8245</v>
      </c>
      <c r="F519" s="166">
        <v>45.33</v>
      </c>
      <c r="G519" s="103" t="s">
        <v>102</v>
      </c>
      <c r="H519" s="104"/>
      <c r="I519" s="105"/>
      <c r="J519" s="803"/>
      <c r="K519" s="817"/>
      <c r="L519" s="803"/>
      <c r="M519" s="803"/>
      <c r="N519" s="803"/>
      <c r="O519" s="803"/>
      <c r="P519" s="803"/>
      <c r="Q519" s="803"/>
      <c r="R519" s="803"/>
      <c r="S519" s="803"/>
      <c r="T519" s="803"/>
      <c r="U519" s="803"/>
      <c r="V519" s="803"/>
      <c r="W519" s="803"/>
      <c r="X519" s="803"/>
      <c r="Y519" s="803"/>
      <c r="Z519" s="803"/>
      <c r="AA519" s="803"/>
      <c r="AB519" s="803"/>
    </row>
    <row r="520" ht="11.25" customHeight="1">
      <c r="A520" s="135" t="s">
        <v>3001</v>
      </c>
      <c r="B520" s="97" t="s">
        <v>148</v>
      </c>
      <c r="C520" s="135" t="s">
        <v>8246</v>
      </c>
      <c r="D520" s="98" t="s">
        <v>7625</v>
      </c>
      <c r="E520" s="231" t="s">
        <v>8247</v>
      </c>
      <c r="F520" s="166">
        <v>82.0</v>
      </c>
      <c r="G520" s="103" t="s">
        <v>102</v>
      </c>
      <c r="H520" s="104"/>
      <c r="I520" s="105"/>
      <c r="J520" s="803"/>
      <c r="K520" s="817"/>
      <c r="L520" s="803"/>
      <c r="M520" s="803"/>
      <c r="N520" s="803"/>
      <c r="O520" s="803"/>
      <c r="P520" s="803"/>
      <c r="Q520" s="803"/>
      <c r="R520" s="803"/>
      <c r="S520" s="803"/>
      <c r="T520" s="803"/>
      <c r="U520" s="803"/>
      <c r="V520" s="803"/>
      <c r="W520" s="803"/>
      <c r="X520" s="803"/>
      <c r="Y520" s="803"/>
      <c r="Z520" s="803"/>
      <c r="AA520" s="803"/>
      <c r="AB520" s="803"/>
    </row>
    <row r="521" ht="11.25" customHeight="1">
      <c r="A521" s="135" t="s">
        <v>3001</v>
      </c>
      <c r="B521" s="97" t="s">
        <v>81</v>
      </c>
      <c r="C521" s="135" t="s">
        <v>8248</v>
      </c>
      <c r="D521" s="98" t="s">
        <v>7625</v>
      </c>
      <c r="E521" s="231" t="s">
        <v>8249</v>
      </c>
      <c r="F521" s="166">
        <v>65.0</v>
      </c>
      <c r="G521" s="103" t="s">
        <v>102</v>
      </c>
      <c r="H521" s="104"/>
      <c r="I521" s="105"/>
      <c r="J521" s="803"/>
      <c r="K521" s="817"/>
      <c r="L521" s="803"/>
      <c r="M521" s="803"/>
      <c r="N521" s="803"/>
      <c r="O521" s="803"/>
      <c r="P521" s="803"/>
      <c r="Q521" s="803"/>
      <c r="R521" s="803"/>
      <c r="S521" s="803"/>
      <c r="T521" s="803"/>
      <c r="U521" s="803"/>
      <c r="V521" s="803"/>
      <c r="W521" s="803"/>
      <c r="X521" s="803"/>
      <c r="Y521" s="803"/>
      <c r="Z521" s="803"/>
      <c r="AA521" s="803"/>
      <c r="AB521" s="803"/>
    </row>
    <row r="522" ht="11.25" customHeight="1">
      <c r="A522" s="135" t="s">
        <v>3001</v>
      </c>
      <c r="B522" s="97" t="s">
        <v>354</v>
      </c>
      <c r="C522" s="135" t="s">
        <v>8250</v>
      </c>
      <c r="D522" s="98" t="s">
        <v>7625</v>
      </c>
      <c r="E522" s="231" t="s">
        <v>8251</v>
      </c>
      <c r="F522" s="166">
        <v>21.0</v>
      </c>
      <c r="G522" s="103" t="s">
        <v>102</v>
      </c>
      <c r="H522" s="104"/>
      <c r="I522" s="105"/>
      <c r="J522" s="803"/>
      <c r="K522" s="817"/>
      <c r="L522" s="803"/>
      <c r="M522" s="803"/>
      <c r="N522" s="803"/>
      <c r="O522" s="803"/>
      <c r="P522" s="803"/>
      <c r="Q522" s="803"/>
      <c r="R522" s="803"/>
      <c r="S522" s="803"/>
      <c r="T522" s="803"/>
      <c r="U522" s="803"/>
      <c r="V522" s="803"/>
      <c r="W522" s="803"/>
      <c r="X522" s="803"/>
      <c r="Y522" s="803"/>
      <c r="Z522" s="803"/>
      <c r="AA522" s="803"/>
      <c r="AB522" s="803"/>
    </row>
    <row r="523" ht="11.25" customHeight="1">
      <c r="A523" s="135" t="s">
        <v>8252</v>
      </c>
      <c r="B523" s="97" t="s">
        <v>100</v>
      </c>
      <c r="C523" s="135" t="s">
        <v>8253</v>
      </c>
      <c r="D523" s="98" t="s">
        <v>7625</v>
      </c>
      <c r="E523" s="231">
        <v>9.0</v>
      </c>
      <c r="F523" s="166">
        <v>9.0</v>
      </c>
      <c r="G523" s="103" t="s">
        <v>103</v>
      </c>
      <c r="H523" s="104"/>
      <c r="I523" s="105"/>
      <c r="J523" s="803"/>
      <c r="K523" s="817"/>
      <c r="L523" s="803"/>
      <c r="M523" s="803"/>
      <c r="N523" s="803"/>
      <c r="O523" s="803"/>
      <c r="P523" s="803"/>
      <c r="Q523" s="803"/>
      <c r="R523" s="803"/>
      <c r="S523" s="803"/>
      <c r="T523" s="803"/>
      <c r="U523" s="803"/>
      <c r="V523" s="803"/>
      <c r="W523" s="803"/>
      <c r="X523" s="803"/>
      <c r="Y523" s="803"/>
      <c r="Z523" s="803"/>
      <c r="AA523" s="803"/>
      <c r="AB523" s="803"/>
    </row>
    <row r="524" ht="11.25" customHeight="1">
      <c r="A524" s="135" t="s">
        <v>8252</v>
      </c>
      <c r="B524" s="97" t="s">
        <v>100</v>
      </c>
      <c r="C524" s="135" t="s">
        <v>8254</v>
      </c>
      <c r="D524" s="98" t="s">
        <v>7625</v>
      </c>
      <c r="E524" s="231">
        <v>27.0</v>
      </c>
      <c r="F524" s="166">
        <v>27.0</v>
      </c>
      <c r="G524" s="103" t="s">
        <v>103</v>
      </c>
      <c r="H524" s="104"/>
      <c r="I524" s="105"/>
      <c r="J524" s="803"/>
      <c r="K524" s="817"/>
      <c r="L524" s="803"/>
      <c r="M524" s="803"/>
      <c r="N524" s="803"/>
      <c r="O524" s="803"/>
      <c r="P524" s="803"/>
      <c r="Q524" s="803"/>
      <c r="R524" s="803"/>
      <c r="S524" s="803"/>
      <c r="T524" s="803"/>
      <c r="U524" s="803"/>
      <c r="V524" s="803"/>
      <c r="W524" s="803"/>
      <c r="X524" s="803"/>
      <c r="Y524" s="803"/>
      <c r="Z524" s="803"/>
      <c r="AA524" s="803"/>
      <c r="AB524" s="803"/>
    </row>
    <row r="525" ht="11.25" customHeight="1">
      <c r="A525" s="135" t="s">
        <v>8252</v>
      </c>
      <c r="B525" s="97" t="s">
        <v>100</v>
      </c>
      <c r="C525" s="135" t="s">
        <v>8255</v>
      </c>
      <c r="D525" s="98" t="s">
        <v>7625</v>
      </c>
      <c r="E525" s="231">
        <v>3.0</v>
      </c>
      <c r="F525" s="166">
        <v>3.0</v>
      </c>
      <c r="G525" s="103" t="s">
        <v>103</v>
      </c>
      <c r="H525" s="104"/>
      <c r="I525" s="105"/>
      <c r="J525" s="803"/>
      <c r="K525" s="817"/>
      <c r="L525" s="803"/>
      <c r="M525" s="803"/>
      <c r="N525" s="803"/>
      <c r="O525" s="803"/>
      <c r="P525" s="803"/>
      <c r="Q525" s="803"/>
      <c r="R525" s="803"/>
      <c r="S525" s="803"/>
      <c r="T525" s="803"/>
      <c r="U525" s="803"/>
      <c r="V525" s="803"/>
      <c r="W525" s="803"/>
      <c r="X525" s="803"/>
      <c r="Y525" s="803"/>
      <c r="Z525" s="803"/>
      <c r="AA525" s="803"/>
      <c r="AB525" s="803"/>
    </row>
    <row r="526" ht="11.25" customHeight="1">
      <c r="A526" s="135" t="s">
        <v>8252</v>
      </c>
      <c r="B526" s="97" t="s">
        <v>100</v>
      </c>
      <c r="C526" s="135" t="s">
        <v>8256</v>
      </c>
      <c r="D526" s="98" t="s">
        <v>7625</v>
      </c>
      <c r="E526" s="231">
        <v>36.0</v>
      </c>
      <c r="F526" s="166">
        <v>36.0</v>
      </c>
      <c r="G526" s="103" t="s">
        <v>103</v>
      </c>
      <c r="H526" s="104"/>
      <c r="I526" s="105"/>
      <c r="J526" s="803"/>
      <c r="K526" s="817"/>
      <c r="L526" s="803"/>
      <c r="M526" s="803"/>
      <c r="N526" s="803"/>
      <c r="O526" s="803"/>
      <c r="P526" s="803"/>
      <c r="Q526" s="803"/>
      <c r="R526" s="803"/>
      <c r="S526" s="803"/>
      <c r="T526" s="803"/>
      <c r="U526" s="803"/>
      <c r="V526" s="803"/>
      <c r="W526" s="803"/>
      <c r="X526" s="803"/>
      <c r="Y526" s="803"/>
      <c r="Z526" s="803"/>
      <c r="AA526" s="803"/>
      <c r="AB526" s="803"/>
    </row>
    <row r="527" ht="11.25" customHeight="1">
      <c r="A527" s="135" t="s">
        <v>8252</v>
      </c>
      <c r="B527" s="97" t="s">
        <v>100</v>
      </c>
      <c r="C527" s="135" t="s">
        <v>8257</v>
      </c>
      <c r="D527" s="98" t="s">
        <v>7625</v>
      </c>
      <c r="E527" s="231">
        <v>9.0</v>
      </c>
      <c r="F527" s="166">
        <v>9.0</v>
      </c>
      <c r="G527" s="103" t="s">
        <v>103</v>
      </c>
      <c r="H527" s="104"/>
      <c r="I527" s="105"/>
      <c r="J527" s="803"/>
      <c r="K527" s="817"/>
      <c r="L527" s="803"/>
      <c r="M527" s="803"/>
      <c r="N527" s="803"/>
      <c r="O527" s="803"/>
      <c r="P527" s="803"/>
      <c r="Q527" s="803"/>
      <c r="R527" s="803"/>
      <c r="S527" s="803"/>
      <c r="T527" s="803"/>
      <c r="U527" s="803"/>
      <c r="V527" s="803"/>
      <c r="W527" s="803"/>
      <c r="X527" s="803"/>
      <c r="Y527" s="803"/>
      <c r="Z527" s="803"/>
      <c r="AA527" s="803"/>
      <c r="AB527" s="803"/>
    </row>
    <row r="528" ht="11.25" customHeight="1">
      <c r="A528" s="135" t="s">
        <v>8252</v>
      </c>
      <c r="B528" s="97" t="s">
        <v>100</v>
      </c>
      <c r="C528" s="135" t="s">
        <v>8258</v>
      </c>
      <c r="D528" s="98" t="s">
        <v>7625</v>
      </c>
      <c r="E528" s="231">
        <v>4.0</v>
      </c>
      <c r="F528" s="166">
        <v>4.0</v>
      </c>
      <c r="G528" s="103" t="s">
        <v>103</v>
      </c>
      <c r="H528" s="104"/>
      <c r="I528" s="105"/>
      <c r="J528" s="803"/>
      <c r="K528" s="817"/>
      <c r="L528" s="803"/>
      <c r="M528" s="803"/>
      <c r="N528" s="803"/>
      <c r="O528" s="803"/>
      <c r="P528" s="803"/>
      <c r="Q528" s="803"/>
      <c r="R528" s="803"/>
      <c r="S528" s="803"/>
      <c r="T528" s="803"/>
      <c r="U528" s="803"/>
      <c r="V528" s="803"/>
      <c r="W528" s="803"/>
      <c r="X528" s="803"/>
      <c r="Y528" s="803"/>
      <c r="Z528" s="803"/>
      <c r="AA528" s="803"/>
      <c r="AB528" s="803"/>
    </row>
    <row r="529" ht="11.25" customHeight="1">
      <c r="A529" s="135" t="s">
        <v>8252</v>
      </c>
      <c r="B529" s="97" t="s">
        <v>100</v>
      </c>
      <c r="C529" s="135" t="s">
        <v>8259</v>
      </c>
      <c r="D529" s="98" t="s">
        <v>7625</v>
      </c>
      <c r="E529" s="231">
        <v>30.0</v>
      </c>
      <c r="F529" s="166">
        <v>30.0</v>
      </c>
      <c r="G529" s="103" t="s">
        <v>103</v>
      </c>
      <c r="H529" s="104"/>
      <c r="I529" s="105"/>
      <c r="J529" s="803"/>
      <c r="K529" s="817"/>
      <c r="L529" s="803"/>
      <c r="M529" s="803"/>
      <c r="N529" s="803"/>
      <c r="O529" s="803"/>
      <c r="P529" s="803"/>
      <c r="Q529" s="803"/>
      <c r="R529" s="803"/>
      <c r="S529" s="803"/>
      <c r="T529" s="803"/>
      <c r="U529" s="803"/>
      <c r="V529" s="803"/>
      <c r="W529" s="803"/>
      <c r="X529" s="803"/>
      <c r="Y529" s="803"/>
      <c r="Z529" s="803"/>
      <c r="AA529" s="803"/>
      <c r="AB529" s="803"/>
    </row>
    <row r="530" ht="11.25" customHeight="1">
      <c r="A530" s="135" t="s">
        <v>8252</v>
      </c>
      <c r="B530" s="97" t="s">
        <v>100</v>
      </c>
      <c r="C530" s="135" t="s">
        <v>8260</v>
      </c>
      <c r="D530" s="98" t="s">
        <v>7625</v>
      </c>
      <c r="E530" s="231">
        <v>9.0</v>
      </c>
      <c r="F530" s="166">
        <v>9.0</v>
      </c>
      <c r="G530" s="103" t="s">
        <v>103</v>
      </c>
      <c r="H530" s="104"/>
      <c r="I530" s="105"/>
      <c r="J530" s="803"/>
      <c r="K530" s="817"/>
      <c r="L530" s="803"/>
      <c r="M530" s="803"/>
      <c r="N530" s="803"/>
      <c r="O530" s="803"/>
      <c r="P530" s="803"/>
      <c r="Q530" s="803"/>
      <c r="R530" s="803"/>
      <c r="S530" s="803"/>
      <c r="T530" s="803"/>
      <c r="U530" s="803"/>
      <c r="V530" s="803"/>
      <c r="W530" s="803"/>
      <c r="X530" s="803"/>
      <c r="Y530" s="803"/>
      <c r="Z530" s="803"/>
      <c r="AA530" s="803"/>
      <c r="AB530" s="803"/>
    </row>
    <row r="531" ht="11.25" customHeight="1">
      <c r="A531" s="135" t="s">
        <v>8252</v>
      </c>
      <c r="B531" s="97" t="s">
        <v>100</v>
      </c>
      <c r="C531" s="135" t="s">
        <v>8261</v>
      </c>
      <c r="D531" s="98" t="s">
        <v>7625</v>
      </c>
      <c r="E531" s="231">
        <v>15.0</v>
      </c>
      <c r="F531" s="166">
        <v>15.0</v>
      </c>
      <c r="G531" s="103" t="s">
        <v>103</v>
      </c>
      <c r="H531" s="104"/>
      <c r="I531" s="105"/>
      <c r="J531" s="803"/>
      <c r="K531" s="817"/>
      <c r="L531" s="803"/>
      <c r="M531" s="803"/>
      <c r="N531" s="803"/>
      <c r="O531" s="803"/>
      <c r="P531" s="803"/>
      <c r="Q531" s="803"/>
      <c r="R531" s="803"/>
      <c r="S531" s="803"/>
      <c r="T531" s="803"/>
      <c r="U531" s="803"/>
      <c r="V531" s="803"/>
      <c r="W531" s="803"/>
      <c r="X531" s="803"/>
      <c r="Y531" s="803"/>
      <c r="Z531" s="803"/>
      <c r="AA531" s="803"/>
      <c r="AB531" s="803"/>
    </row>
    <row r="532" ht="11.25" customHeight="1">
      <c r="A532" s="135" t="s">
        <v>8252</v>
      </c>
      <c r="B532" s="97" t="s">
        <v>100</v>
      </c>
      <c r="C532" s="135" t="s">
        <v>8262</v>
      </c>
      <c r="D532" s="98" t="s">
        <v>7625</v>
      </c>
      <c r="E532" s="231">
        <v>14.0</v>
      </c>
      <c r="F532" s="166">
        <v>14.0</v>
      </c>
      <c r="G532" s="103" t="s">
        <v>103</v>
      </c>
      <c r="H532" s="104"/>
      <c r="I532" s="105"/>
      <c r="J532" s="803"/>
      <c r="K532" s="817"/>
      <c r="L532" s="803"/>
      <c r="M532" s="803"/>
      <c r="N532" s="803"/>
      <c r="O532" s="803"/>
      <c r="P532" s="803"/>
      <c r="Q532" s="803"/>
      <c r="R532" s="803"/>
      <c r="S532" s="803"/>
      <c r="T532" s="803"/>
      <c r="U532" s="803"/>
      <c r="V532" s="803"/>
      <c r="W532" s="803"/>
      <c r="X532" s="803"/>
      <c r="Y532" s="803"/>
      <c r="Z532" s="803"/>
      <c r="AA532" s="803"/>
      <c r="AB532" s="803"/>
    </row>
    <row r="533" ht="11.25" customHeight="1">
      <c r="A533" s="135" t="s">
        <v>3015</v>
      </c>
      <c r="B533" s="97" t="s">
        <v>100</v>
      </c>
      <c r="C533" s="135" t="s">
        <v>8263</v>
      </c>
      <c r="D533" s="98" t="s">
        <v>7625</v>
      </c>
      <c r="E533" s="231" t="s">
        <v>8264</v>
      </c>
      <c r="F533" s="166">
        <v>16.33</v>
      </c>
      <c r="G533" s="103" t="s">
        <v>105</v>
      </c>
      <c r="H533" s="104"/>
      <c r="I533" s="105"/>
      <c r="J533" s="803"/>
      <c r="K533" s="817"/>
      <c r="L533" s="803"/>
      <c r="M533" s="803"/>
      <c r="N533" s="803"/>
      <c r="O533" s="803"/>
      <c r="P533" s="803"/>
      <c r="Q533" s="803"/>
      <c r="R533" s="803"/>
      <c r="S533" s="803"/>
      <c r="T533" s="803"/>
      <c r="U533" s="803"/>
      <c r="V533" s="803"/>
      <c r="W533" s="803"/>
      <c r="X533" s="803"/>
      <c r="Y533" s="803"/>
      <c r="Z533" s="803"/>
      <c r="AA533" s="803"/>
      <c r="AB533" s="803"/>
    </row>
    <row r="534" ht="11.25" customHeight="1">
      <c r="A534" s="135" t="s">
        <v>3015</v>
      </c>
      <c r="B534" s="97" t="s">
        <v>100</v>
      </c>
      <c r="C534" s="135" t="s">
        <v>8265</v>
      </c>
      <c r="D534" s="98" t="s">
        <v>7625</v>
      </c>
      <c r="E534" s="231" t="s">
        <v>8266</v>
      </c>
      <c r="F534" s="166">
        <v>3.33</v>
      </c>
      <c r="G534" s="103" t="s">
        <v>105</v>
      </c>
      <c r="H534" s="104"/>
      <c r="I534" s="105"/>
      <c r="J534" s="803"/>
      <c r="K534" s="817"/>
      <c r="L534" s="803"/>
      <c r="M534" s="803"/>
      <c r="N534" s="803"/>
      <c r="O534" s="803"/>
      <c r="P534" s="803"/>
      <c r="Q534" s="803"/>
      <c r="R534" s="803"/>
      <c r="S534" s="803"/>
      <c r="T534" s="803"/>
      <c r="U534" s="803"/>
      <c r="V534" s="803"/>
      <c r="W534" s="803"/>
      <c r="X534" s="803"/>
      <c r="Y534" s="803"/>
      <c r="Z534" s="803"/>
      <c r="AA534" s="803"/>
      <c r="AB534" s="803"/>
    </row>
    <row r="535" ht="11.25" customHeight="1">
      <c r="A535" s="135" t="s">
        <v>3015</v>
      </c>
      <c r="B535" s="97" t="s">
        <v>100</v>
      </c>
      <c r="C535" s="135" t="s">
        <v>8267</v>
      </c>
      <c r="D535" s="98" t="s">
        <v>7625</v>
      </c>
      <c r="E535" s="231" t="s">
        <v>8266</v>
      </c>
      <c r="F535" s="166">
        <v>3.33</v>
      </c>
      <c r="G535" s="103" t="s">
        <v>105</v>
      </c>
      <c r="H535" s="104"/>
      <c r="I535" s="105"/>
      <c r="J535" s="803"/>
      <c r="K535" s="817"/>
      <c r="L535" s="803"/>
      <c r="M535" s="803"/>
      <c r="N535" s="803"/>
      <c r="O535" s="803"/>
      <c r="P535" s="803"/>
      <c r="Q535" s="803"/>
      <c r="R535" s="803"/>
      <c r="S535" s="803"/>
      <c r="T535" s="803"/>
      <c r="U535" s="803"/>
      <c r="V535" s="803"/>
      <c r="W535" s="803"/>
      <c r="X535" s="803"/>
      <c r="Y535" s="803"/>
      <c r="Z535" s="803"/>
      <c r="AA535" s="803"/>
      <c r="AB535" s="803"/>
    </row>
    <row r="536" ht="11.25" customHeight="1">
      <c r="A536" s="135" t="s">
        <v>3015</v>
      </c>
      <c r="B536" s="97" t="s">
        <v>100</v>
      </c>
      <c r="C536" s="135" t="s">
        <v>8268</v>
      </c>
      <c r="D536" s="98" t="s">
        <v>7625</v>
      </c>
      <c r="E536" s="231" t="s">
        <v>8266</v>
      </c>
      <c r="F536" s="166">
        <v>3.33</v>
      </c>
      <c r="G536" s="103" t="s">
        <v>105</v>
      </c>
      <c r="H536" s="104"/>
      <c r="I536" s="105"/>
      <c r="J536" s="803"/>
      <c r="K536" s="817"/>
      <c r="L536" s="803"/>
      <c r="M536" s="803"/>
      <c r="N536" s="803"/>
      <c r="O536" s="803"/>
      <c r="P536" s="803"/>
      <c r="Q536" s="803"/>
      <c r="R536" s="803"/>
      <c r="S536" s="803"/>
      <c r="T536" s="803"/>
      <c r="U536" s="803"/>
      <c r="V536" s="803"/>
      <c r="W536" s="803"/>
      <c r="X536" s="803"/>
      <c r="Y536" s="803"/>
      <c r="Z536" s="803"/>
      <c r="AA536" s="803"/>
      <c r="AB536" s="803"/>
    </row>
    <row r="537" ht="11.25" customHeight="1">
      <c r="A537" s="135" t="s">
        <v>3015</v>
      </c>
      <c r="B537" s="97" t="s">
        <v>100</v>
      </c>
      <c r="C537" s="135" t="s">
        <v>8269</v>
      </c>
      <c r="D537" s="98" t="s">
        <v>7625</v>
      </c>
      <c r="E537" s="231" t="s">
        <v>8270</v>
      </c>
      <c r="F537" s="166">
        <v>21.66</v>
      </c>
      <c r="G537" s="103" t="s">
        <v>105</v>
      </c>
      <c r="H537" s="104"/>
      <c r="I537" s="105"/>
      <c r="J537" s="803"/>
      <c r="K537" s="817"/>
      <c r="L537" s="803"/>
      <c r="M537" s="803"/>
      <c r="N537" s="803"/>
      <c r="O537" s="803"/>
      <c r="P537" s="803"/>
      <c r="Q537" s="803"/>
      <c r="R537" s="803"/>
      <c r="S537" s="803"/>
      <c r="T537" s="803"/>
      <c r="U537" s="803"/>
      <c r="V537" s="803"/>
      <c r="W537" s="803"/>
      <c r="X537" s="803"/>
      <c r="Y537" s="803"/>
      <c r="Z537" s="803"/>
      <c r="AA537" s="803"/>
      <c r="AB537" s="803"/>
    </row>
    <row r="538" ht="11.25" customHeight="1">
      <c r="A538" s="135" t="s">
        <v>3015</v>
      </c>
      <c r="B538" s="97" t="s">
        <v>100</v>
      </c>
      <c r="C538" s="135" t="s">
        <v>8271</v>
      </c>
      <c r="D538" s="98" t="s">
        <v>7625</v>
      </c>
      <c r="E538" s="231" t="s">
        <v>8272</v>
      </c>
      <c r="F538" s="166">
        <v>143.0</v>
      </c>
      <c r="G538" s="103" t="s">
        <v>105</v>
      </c>
      <c r="H538" s="104"/>
      <c r="I538" s="105"/>
      <c r="J538" s="803"/>
      <c r="K538" s="817"/>
      <c r="L538" s="803"/>
      <c r="M538" s="803"/>
      <c r="N538" s="803"/>
      <c r="O538" s="803"/>
      <c r="P538" s="803"/>
      <c r="Q538" s="803"/>
      <c r="R538" s="803"/>
      <c r="S538" s="803"/>
      <c r="T538" s="803"/>
      <c r="U538" s="803"/>
      <c r="V538" s="803"/>
      <c r="W538" s="803"/>
      <c r="X538" s="803"/>
      <c r="Y538" s="803"/>
      <c r="Z538" s="803"/>
      <c r="AA538" s="803"/>
      <c r="AB538" s="803"/>
    </row>
    <row r="539" ht="11.25" customHeight="1">
      <c r="A539" s="135" t="s">
        <v>3015</v>
      </c>
      <c r="B539" s="97" t="s">
        <v>100</v>
      </c>
      <c r="C539" s="135" t="s">
        <v>8273</v>
      </c>
      <c r="D539" s="98" t="s">
        <v>7625</v>
      </c>
      <c r="E539" s="231" t="s">
        <v>8274</v>
      </c>
      <c r="F539" s="166">
        <v>63.3</v>
      </c>
      <c r="G539" s="103" t="s">
        <v>105</v>
      </c>
      <c r="H539" s="104"/>
      <c r="I539" s="105"/>
      <c r="J539" s="803"/>
      <c r="K539" s="817"/>
      <c r="L539" s="803"/>
      <c r="M539" s="803"/>
      <c r="N539" s="803"/>
      <c r="O539" s="803"/>
      <c r="P539" s="803"/>
      <c r="Q539" s="803"/>
      <c r="R539" s="803"/>
      <c r="S539" s="803"/>
      <c r="T539" s="803"/>
      <c r="U539" s="803"/>
      <c r="V539" s="803"/>
      <c r="W539" s="803"/>
      <c r="X539" s="803"/>
      <c r="Y539" s="803"/>
      <c r="Z539" s="803"/>
      <c r="AA539" s="803"/>
      <c r="AB539" s="803"/>
    </row>
    <row r="540" ht="11.25" customHeight="1">
      <c r="A540" s="135" t="s">
        <v>3015</v>
      </c>
      <c r="B540" s="97" t="s">
        <v>100</v>
      </c>
      <c r="C540" s="135" t="s">
        <v>8275</v>
      </c>
      <c r="D540" s="98" t="s">
        <v>7625</v>
      </c>
      <c r="E540" s="231" t="s">
        <v>8276</v>
      </c>
      <c r="F540" s="166">
        <v>30.0</v>
      </c>
      <c r="G540" s="103" t="s">
        <v>105</v>
      </c>
      <c r="H540" s="104"/>
      <c r="I540" s="105"/>
      <c r="J540" s="803"/>
      <c r="K540" s="817"/>
      <c r="L540" s="803"/>
      <c r="M540" s="803"/>
      <c r="N540" s="803"/>
      <c r="O540" s="803"/>
      <c r="P540" s="803"/>
      <c r="Q540" s="803"/>
      <c r="R540" s="803"/>
      <c r="S540" s="803"/>
      <c r="T540" s="803"/>
      <c r="U540" s="803"/>
      <c r="V540" s="803"/>
      <c r="W540" s="803"/>
      <c r="X540" s="803"/>
      <c r="Y540" s="803"/>
      <c r="Z540" s="803"/>
      <c r="AA540" s="803"/>
      <c r="AB540" s="803"/>
    </row>
    <row r="541" ht="11.25" customHeight="1">
      <c r="A541" s="135" t="s">
        <v>3015</v>
      </c>
      <c r="B541" s="97" t="s">
        <v>100</v>
      </c>
      <c r="C541" s="135" t="s">
        <v>7627</v>
      </c>
      <c r="D541" s="98" t="s">
        <v>7625</v>
      </c>
      <c r="E541" s="231" t="s">
        <v>8277</v>
      </c>
      <c r="F541" s="166">
        <v>12.0</v>
      </c>
      <c r="G541" s="103" t="s">
        <v>105</v>
      </c>
      <c r="H541" s="104"/>
      <c r="I541" s="105"/>
      <c r="J541" s="803"/>
      <c r="K541" s="817"/>
      <c r="L541" s="803"/>
      <c r="M541" s="803"/>
      <c r="N541" s="803"/>
      <c r="O541" s="803"/>
      <c r="P541" s="803"/>
      <c r="Q541" s="803"/>
      <c r="R541" s="803"/>
      <c r="S541" s="803"/>
      <c r="T541" s="803"/>
      <c r="U541" s="803"/>
      <c r="V541" s="803"/>
      <c r="W541" s="803"/>
      <c r="X541" s="803"/>
      <c r="Y541" s="803"/>
      <c r="Z541" s="803"/>
      <c r="AA541" s="803"/>
      <c r="AB541" s="803"/>
    </row>
    <row r="542" ht="11.25" customHeight="1">
      <c r="A542" s="135" t="s">
        <v>3015</v>
      </c>
      <c r="B542" s="97" t="s">
        <v>100</v>
      </c>
      <c r="C542" s="135" t="s">
        <v>8278</v>
      </c>
      <c r="D542" s="98" t="s">
        <v>7625</v>
      </c>
      <c r="E542" s="231" t="s">
        <v>8279</v>
      </c>
      <c r="F542" s="166">
        <v>4.8</v>
      </c>
      <c r="G542" s="103" t="s">
        <v>105</v>
      </c>
      <c r="H542" s="104"/>
      <c r="I542" s="105"/>
      <c r="J542" s="803"/>
      <c r="K542" s="817"/>
      <c r="L542" s="803"/>
      <c r="M542" s="803"/>
      <c r="N542" s="803"/>
      <c r="O542" s="803"/>
      <c r="P542" s="803"/>
      <c r="Q542" s="803"/>
      <c r="R542" s="803"/>
      <c r="S542" s="803"/>
      <c r="T542" s="803"/>
      <c r="U542" s="803"/>
      <c r="V542" s="803"/>
      <c r="W542" s="803"/>
      <c r="X542" s="803"/>
      <c r="Y542" s="803"/>
      <c r="Z542" s="803"/>
      <c r="AA542" s="803"/>
      <c r="AB542" s="803"/>
    </row>
    <row r="543" ht="11.25" customHeight="1">
      <c r="A543" s="135" t="s">
        <v>3015</v>
      </c>
      <c r="B543" s="97" t="s">
        <v>100</v>
      </c>
      <c r="C543" s="135" t="s">
        <v>7627</v>
      </c>
      <c r="D543" s="98" t="s">
        <v>7767</v>
      </c>
      <c r="E543" s="231" t="s">
        <v>8280</v>
      </c>
      <c r="F543" s="166">
        <v>3.36</v>
      </c>
      <c r="G543" s="103" t="s">
        <v>105</v>
      </c>
      <c r="H543" s="104"/>
      <c r="I543" s="105"/>
      <c r="J543" s="803"/>
      <c r="K543" s="817"/>
      <c r="L543" s="803"/>
      <c r="M543" s="803"/>
      <c r="N543" s="803"/>
      <c r="O543" s="803"/>
      <c r="P543" s="803"/>
      <c r="Q543" s="803"/>
      <c r="R543" s="803"/>
      <c r="S543" s="803"/>
      <c r="T543" s="803"/>
      <c r="U543" s="803"/>
      <c r="V543" s="803"/>
      <c r="W543" s="803"/>
      <c r="X543" s="803"/>
      <c r="Y543" s="803"/>
      <c r="Z543" s="803"/>
      <c r="AA543" s="803"/>
      <c r="AB543" s="803"/>
    </row>
    <row r="544" ht="11.25" customHeight="1">
      <c r="A544" s="135" t="s">
        <v>3015</v>
      </c>
      <c r="B544" s="97" t="s">
        <v>100</v>
      </c>
      <c r="C544" s="135" t="s">
        <v>8278</v>
      </c>
      <c r="D544" s="98" t="s">
        <v>7767</v>
      </c>
      <c r="E544" s="231" t="s">
        <v>8280</v>
      </c>
      <c r="F544" s="166">
        <v>1.36</v>
      </c>
      <c r="G544" s="103" t="s">
        <v>105</v>
      </c>
      <c r="H544" s="104"/>
      <c r="I544" s="105"/>
      <c r="J544" s="803"/>
      <c r="K544" s="817"/>
      <c r="L544" s="803"/>
      <c r="M544" s="803"/>
      <c r="N544" s="803"/>
      <c r="O544" s="803"/>
      <c r="P544" s="803"/>
      <c r="Q544" s="803"/>
      <c r="R544" s="803"/>
      <c r="S544" s="803"/>
      <c r="T544" s="803"/>
      <c r="U544" s="803"/>
      <c r="V544" s="803"/>
      <c r="W544" s="803"/>
      <c r="X544" s="803"/>
      <c r="Y544" s="803"/>
      <c r="Z544" s="803"/>
      <c r="AA544" s="803"/>
      <c r="AB544" s="803"/>
    </row>
    <row r="545" ht="11.25" customHeight="1">
      <c r="A545" s="135" t="s">
        <v>3015</v>
      </c>
      <c r="B545" s="97" t="s">
        <v>148</v>
      </c>
      <c r="C545" s="135" t="s">
        <v>8281</v>
      </c>
      <c r="D545" s="98" t="s">
        <v>7767</v>
      </c>
      <c r="E545" s="231" t="s">
        <v>8280</v>
      </c>
      <c r="F545" s="166">
        <v>13.16</v>
      </c>
      <c r="G545" s="103" t="s">
        <v>105</v>
      </c>
      <c r="H545" s="104"/>
      <c r="I545" s="105"/>
      <c r="J545" s="803"/>
      <c r="K545" s="817"/>
      <c r="L545" s="803"/>
      <c r="M545" s="803"/>
      <c r="N545" s="803"/>
      <c r="O545" s="803"/>
      <c r="P545" s="803"/>
      <c r="Q545" s="803"/>
      <c r="R545" s="803"/>
      <c r="S545" s="803"/>
      <c r="T545" s="803"/>
      <c r="U545" s="803"/>
      <c r="V545" s="803"/>
      <c r="W545" s="803"/>
      <c r="X545" s="803"/>
      <c r="Y545" s="803"/>
      <c r="Z545" s="803"/>
      <c r="AA545" s="803"/>
      <c r="AB545" s="803"/>
    </row>
    <row r="546" ht="11.25" customHeight="1">
      <c r="A546" s="135" t="s">
        <v>8282</v>
      </c>
      <c r="B546" s="97" t="s">
        <v>100</v>
      </c>
      <c r="C546" s="135" t="s">
        <v>8283</v>
      </c>
      <c r="D546" s="98" t="s">
        <v>7625</v>
      </c>
      <c r="E546" s="231" t="s">
        <v>8284</v>
      </c>
      <c r="F546" s="166">
        <v>38.66</v>
      </c>
      <c r="G546" s="103" t="s">
        <v>106</v>
      </c>
      <c r="H546" s="104"/>
      <c r="I546" s="105"/>
      <c r="J546" s="803"/>
      <c r="K546" s="817"/>
      <c r="L546" s="803"/>
      <c r="M546" s="803"/>
      <c r="N546" s="803"/>
      <c r="O546" s="803"/>
      <c r="P546" s="803"/>
      <c r="Q546" s="803"/>
      <c r="R546" s="803"/>
      <c r="S546" s="803"/>
      <c r="T546" s="803"/>
      <c r="U546" s="803"/>
      <c r="V546" s="803"/>
      <c r="W546" s="803"/>
      <c r="X546" s="803"/>
      <c r="Y546" s="803"/>
      <c r="Z546" s="803"/>
      <c r="AA546" s="803"/>
      <c r="AB546" s="803"/>
    </row>
    <row r="547" ht="11.25" customHeight="1">
      <c r="A547" s="135" t="s">
        <v>8282</v>
      </c>
      <c r="B547" s="97" t="s">
        <v>100</v>
      </c>
      <c r="C547" s="135" t="s">
        <v>8285</v>
      </c>
      <c r="D547" s="98" t="s">
        <v>7625</v>
      </c>
      <c r="E547" s="231" t="s">
        <v>8286</v>
      </c>
      <c r="F547" s="166">
        <v>21.66</v>
      </c>
      <c r="G547" s="103" t="s">
        <v>106</v>
      </c>
      <c r="H547" s="104"/>
      <c r="I547" s="105"/>
      <c r="J547" s="803"/>
      <c r="K547" s="817"/>
      <c r="L547" s="803"/>
      <c r="M547" s="803"/>
      <c r="N547" s="803"/>
      <c r="O547" s="803"/>
      <c r="P547" s="803"/>
      <c r="Q547" s="803"/>
      <c r="R547" s="803"/>
      <c r="S547" s="803"/>
      <c r="T547" s="803"/>
      <c r="U547" s="803"/>
      <c r="V547" s="803"/>
      <c r="W547" s="803"/>
      <c r="X547" s="803"/>
      <c r="Y547" s="803"/>
      <c r="Z547" s="803"/>
      <c r="AA547" s="803"/>
      <c r="AB547" s="803"/>
    </row>
    <row r="548" ht="11.25" customHeight="1">
      <c r="A548" s="135" t="s">
        <v>8282</v>
      </c>
      <c r="B548" s="97" t="s">
        <v>100</v>
      </c>
      <c r="C548" s="135" t="s">
        <v>8287</v>
      </c>
      <c r="D548" s="98" t="s">
        <v>7625</v>
      </c>
      <c r="E548" s="231" t="s">
        <v>8286</v>
      </c>
      <c r="F548" s="166">
        <v>21.66</v>
      </c>
      <c r="G548" s="103" t="s">
        <v>106</v>
      </c>
      <c r="H548" s="104"/>
      <c r="I548" s="105"/>
      <c r="J548" s="803"/>
      <c r="K548" s="817"/>
      <c r="L548" s="803"/>
      <c r="M548" s="803"/>
      <c r="N548" s="803"/>
      <c r="O548" s="803"/>
      <c r="P548" s="803"/>
      <c r="Q548" s="803"/>
      <c r="R548" s="803"/>
      <c r="S548" s="803"/>
      <c r="T548" s="803"/>
      <c r="U548" s="803"/>
      <c r="V548" s="803"/>
      <c r="W548" s="803"/>
      <c r="X548" s="803"/>
      <c r="Y548" s="803"/>
      <c r="Z548" s="803"/>
      <c r="AA548" s="803"/>
      <c r="AB548" s="803"/>
    </row>
    <row r="549" ht="11.25" customHeight="1">
      <c r="A549" s="135" t="s">
        <v>8282</v>
      </c>
      <c r="B549" s="97" t="s">
        <v>100</v>
      </c>
      <c r="C549" s="135" t="s">
        <v>8288</v>
      </c>
      <c r="D549" s="98" t="s">
        <v>7625</v>
      </c>
      <c r="E549" s="231" t="s">
        <v>8289</v>
      </c>
      <c r="F549" s="166">
        <v>2.0</v>
      </c>
      <c r="G549" s="103" t="s">
        <v>106</v>
      </c>
      <c r="H549" s="104"/>
      <c r="I549" s="105"/>
      <c r="J549" s="803"/>
      <c r="K549" s="817"/>
      <c r="L549" s="803"/>
      <c r="M549" s="803"/>
      <c r="N549" s="803"/>
      <c r="O549" s="803"/>
      <c r="P549" s="803"/>
      <c r="Q549" s="803"/>
      <c r="R549" s="803"/>
      <c r="S549" s="803"/>
      <c r="T549" s="803"/>
      <c r="U549" s="803"/>
      <c r="V549" s="803"/>
      <c r="W549" s="803"/>
      <c r="X549" s="803"/>
      <c r="Y549" s="803"/>
      <c r="Z549" s="803"/>
      <c r="AA549" s="803"/>
      <c r="AB549" s="803"/>
    </row>
    <row r="550" ht="11.25" customHeight="1">
      <c r="A550" s="135" t="s">
        <v>8282</v>
      </c>
      <c r="B550" s="97" t="s">
        <v>100</v>
      </c>
      <c r="C550" s="135" t="s">
        <v>8290</v>
      </c>
      <c r="D550" s="98" t="s">
        <v>7625</v>
      </c>
      <c r="E550" s="231" t="s">
        <v>8289</v>
      </c>
      <c r="F550" s="166">
        <v>2.0</v>
      </c>
      <c r="G550" s="103" t="s">
        <v>106</v>
      </c>
      <c r="H550" s="104"/>
      <c r="I550" s="105"/>
      <c r="J550" s="803"/>
      <c r="K550" s="817"/>
      <c r="L550" s="803"/>
      <c r="M550" s="803"/>
      <c r="N550" s="803"/>
      <c r="O550" s="803"/>
      <c r="P550" s="803"/>
      <c r="Q550" s="803"/>
      <c r="R550" s="803"/>
      <c r="S550" s="803"/>
      <c r="T550" s="803"/>
      <c r="U550" s="803"/>
      <c r="V550" s="803"/>
      <c r="W550" s="803"/>
      <c r="X550" s="803"/>
      <c r="Y550" s="803"/>
      <c r="Z550" s="803"/>
      <c r="AA550" s="803"/>
      <c r="AB550" s="803"/>
    </row>
    <row r="551" ht="11.25" customHeight="1">
      <c r="A551" s="135" t="s">
        <v>8282</v>
      </c>
      <c r="B551" s="97" t="s">
        <v>100</v>
      </c>
      <c r="C551" s="135" t="s">
        <v>8291</v>
      </c>
      <c r="D551" s="98" t="s">
        <v>7625</v>
      </c>
      <c r="E551" s="231" t="s">
        <v>8292</v>
      </c>
      <c r="F551" s="166">
        <v>9.0</v>
      </c>
      <c r="G551" s="103" t="s">
        <v>106</v>
      </c>
      <c r="H551" s="104"/>
      <c r="I551" s="105"/>
      <c r="J551" s="803"/>
      <c r="K551" s="817"/>
      <c r="L551" s="803"/>
      <c r="M551" s="803"/>
      <c r="N551" s="803"/>
      <c r="O551" s="803"/>
      <c r="P551" s="803"/>
      <c r="Q551" s="803"/>
      <c r="R551" s="803"/>
      <c r="S551" s="803"/>
      <c r="T551" s="803"/>
      <c r="U551" s="803"/>
      <c r="V551" s="803"/>
      <c r="W551" s="803"/>
      <c r="X551" s="803"/>
      <c r="Y551" s="803"/>
      <c r="Z551" s="803"/>
      <c r="AA551" s="803"/>
      <c r="AB551" s="803"/>
    </row>
    <row r="552" ht="11.25" customHeight="1">
      <c r="A552" s="135" t="s">
        <v>8282</v>
      </c>
      <c r="B552" s="97" t="s">
        <v>148</v>
      </c>
      <c r="C552" s="135" t="s">
        <v>8293</v>
      </c>
      <c r="D552" s="98" t="s">
        <v>7625</v>
      </c>
      <c r="E552" s="231" t="s">
        <v>8294</v>
      </c>
      <c r="F552" s="166">
        <v>17.33</v>
      </c>
      <c r="G552" s="103" t="s">
        <v>106</v>
      </c>
      <c r="H552" s="104"/>
      <c r="I552" s="105"/>
      <c r="J552" s="803"/>
      <c r="K552" s="817"/>
      <c r="L552" s="803"/>
      <c r="M552" s="803"/>
      <c r="N552" s="803"/>
      <c r="O552" s="803"/>
      <c r="P552" s="803"/>
      <c r="Q552" s="803"/>
      <c r="R552" s="803"/>
      <c r="S552" s="803"/>
      <c r="T552" s="803"/>
      <c r="U552" s="803"/>
      <c r="V552" s="803"/>
      <c r="W552" s="803"/>
      <c r="X552" s="803"/>
      <c r="Y552" s="803"/>
      <c r="Z552" s="803"/>
      <c r="AA552" s="803"/>
      <c r="AB552" s="803"/>
    </row>
    <row r="553" ht="11.25" customHeight="1">
      <c r="A553" s="135" t="s">
        <v>8282</v>
      </c>
      <c r="B553" s="97" t="s">
        <v>100</v>
      </c>
      <c r="C553" s="135" t="s">
        <v>8295</v>
      </c>
      <c r="D553" s="98" t="s">
        <v>7625</v>
      </c>
      <c r="E553" s="231" t="s">
        <v>8296</v>
      </c>
      <c r="F553" s="166">
        <v>7.33</v>
      </c>
      <c r="G553" s="103" t="s">
        <v>106</v>
      </c>
      <c r="H553" s="104"/>
      <c r="I553" s="105"/>
      <c r="J553" s="803"/>
      <c r="K553" s="817"/>
      <c r="L553" s="803"/>
      <c r="M553" s="803"/>
      <c r="N553" s="803"/>
      <c r="O553" s="803"/>
      <c r="P553" s="803"/>
      <c r="Q553" s="803"/>
      <c r="R553" s="803"/>
      <c r="S553" s="803"/>
      <c r="T553" s="803"/>
      <c r="U553" s="803"/>
      <c r="V553" s="803"/>
      <c r="W553" s="803"/>
      <c r="X553" s="803"/>
      <c r="Y553" s="803"/>
      <c r="Z553" s="803"/>
      <c r="AA553" s="803"/>
      <c r="AB553" s="803"/>
    </row>
    <row r="554" ht="11.25" customHeight="1">
      <c r="A554" s="135" t="s">
        <v>8282</v>
      </c>
      <c r="B554" s="97" t="s">
        <v>100</v>
      </c>
      <c r="C554" s="135" t="s">
        <v>8297</v>
      </c>
      <c r="D554" s="98" t="s">
        <v>7625</v>
      </c>
      <c r="E554" s="231">
        <v>29.0</v>
      </c>
      <c r="F554" s="166">
        <v>29.0</v>
      </c>
      <c r="G554" s="103" t="s">
        <v>106</v>
      </c>
      <c r="H554" s="104"/>
      <c r="I554" s="105"/>
      <c r="J554" s="803"/>
      <c r="K554" s="817"/>
      <c r="L554" s="803"/>
      <c r="M554" s="803"/>
      <c r="N554" s="803"/>
      <c r="O554" s="803"/>
      <c r="P554" s="803"/>
      <c r="Q554" s="803"/>
      <c r="R554" s="803"/>
      <c r="S554" s="803"/>
      <c r="T554" s="803"/>
      <c r="U554" s="803"/>
      <c r="V554" s="803"/>
      <c r="W554" s="803"/>
      <c r="X554" s="803"/>
      <c r="Y554" s="803"/>
      <c r="Z554" s="803"/>
      <c r="AA554" s="803"/>
      <c r="AB554" s="803"/>
    </row>
    <row r="555" ht="11.25" customHeight="1">
      <c r="A555" s="135" t="s">
        <v>7385</v>
      </c>
      <c r="B555" s="97" t="s">
        <v>100</v>
      </c>
      <c r="C555" s="135" t="s">
        <v>8298</v>
      </c>
      <c r="D555" s="98" t="s">
        <v>7625</v>
      </c>
      <c r="E555" s="231">
        <v>5.0</v>
      </c>
      <c r="F555" s="166">
        <v>36.0</v>
      </c>
      <c r="G555" s="103" t="s">
        <v>107</v>
      </c>
      <c r="H555" s="104"/>
      <c r="I555" s="105"/>
      <c r="J555" s="803"/>
      <c r="K555" s="817"/>
      <c r="L555" s="803"/>
      <c r="M555" s="803"/>
      <c r="N555" s="803"/>
      <c r="O555" s="803"/>
      <c r="P555" s="803"/>
      <c r="Q555" s="803"/>
      <c r="R555" s="803"/>
      <c r="S555" s="803"/>
      <c r="T555" s="803"/>
      <c r="U555" s="803"/>
      <c r="V555" s="803"/>
      <c r="W555" s="803"/>
      <c r="X555" s="803"/>
      <c r="Y555" s="803"/>
      <c r="Z555" s="803"/>
      <c r="AA555" s="803"/>
      <c r="AB555" s="803"/>
    </row>
    <row r="556" ht="11.25" customHeight="1">
      <c r="A556" s="135" t="s">
        <v>7385</v>
      </c>
      <c r="B556" s="97" t="s">
        <v>100</v>
      </c>
      <c r="C556" s="135" t="s">
        <v>7632</v>
      </c>
      <c r="D556" s="98" t="s">
        <v>7625</v>
      </c>
      <c r="E556" s="231">
        <v>6.0</v>
      </c>
      <c r="F556" s="166">
        <v>15.0</v>
      </c>
      <c r="G556" s="103" t="s">
        <v>107</v>
      </c>
      <c r="H556" s="104"/>
      <c r="I556" s="105"/>
      <c r="J556" s="803"/>
      <c r="K556" s="817"/>
      <c r="L556" s="803"/>
      <c r="M556" s="803"/>
      <c r="N556" s="803"/>
      <c r="O556" s="803"/>
      <c r="P556" s="803"/>
      <c r="Q556" s="803"/>
      <c r="R556" s="803"/>
      <c r="S556" s="803"/>
      <c r="T556" s="803"/>
      <c r="U556" s="803"/>
      <c r="V556" s="803"/>
      <c r="W556" s="803"/>
      <c r="X556" s="803"/>
      <c r="Y556" s="803"/>
      <c r="Z556" s="803"/>
      <c r="AA556" s="803"/>
      <c r="AB556" s="803"/>
    </row>
    <row r="557" ht="11.25" customHeight="1">
      <c r="A557" s="135" t="s">
        <v>8299</v>
      </c>
      <c r="B557" s="97" t="s">
        <v>100</v>
      </c>
      <c r="C557" s="135" t="s">
        <v>8300</v>
      </c>
      <c r="D557" s="98" t="s">
        <v>7625</v>
      </c>
      <c r="E557" s="231">
        <v>5.0</v>
      </c>
      <c r="F557" s="166">
        <v>10.0</v>
      </c>
      <c r="G557" s="103" t="s">
        <v>107</v>
      </c>
      <c r="H557" s="104"/>
      <c r="I557" s="105"/>
      <c r="J557" s="803"/>
      <c r="K557" s="817"/>
      <c r="L557" s="803"/>
      <c r="M557" s="803"/>
      <c r="N557" s="803"/>
      <c r="O557" s="803"/>
      <c r="P557" s="803"/>
      <c r="Q557" s="803"/>
      <c r="R557" s="803"/>
      <c r="S557" s="803"/>
      <c r="T557" s="803"/>
      <c r="U557" s="803"/>
      <c r="V557" s="803"/>
      <c r="W557" s="803"/>
      <c r="X557" s="803"/>
      <c r="Y557" s="803"/>
      <c r="Z557" s="803"/>
      <c r="AA557" s="803"/>
      <c r="AB557" s="803"/>
    </row>
    <row r="558" ht="11.25" customHeight="1">
      <c r="A558" s="135" t="s">
        <v>8299</v>
      </c>
      <c r="B558" s="97" t="s">
        <v>100</v>
      </c>
      <c r="C558" s="135" t="s">
        <v>8301</v>
      </c>
      <c r="D558" s="98" t="s">
        <v>7625</v>
      </c>
      <c r="E558" s="231">
        <v>5.0</v>
      </c>
      <c r="F558" s="166">
        <v>5.0</v>
      </c>
      <c r="G558" s="103" t="s">
        <v>107</v>
      </c>
      <c r="H558" s="104"/>
      <c r="I558" s="105"/>
      <c r="J558" s="803"/>
      <c r="K558" s="817"/>
      <c r="L558" s="803"/>
      <c r="M558" s="803"/>
      <c r="N558" s="803"/>
      <c r="O558" s="803"/>
      <c r="P558" s="803"/>
      <c r="Q558" s="803"/>
      <c r="R558" s="803"/>
      <c r="S558" s="803"/>
      <c r="T558" s="803"/>
      <c r="U558" s="803"/>
      <c r="V558" s="803"/>
      <c r="W558" s="803"/>
      <c r="X558" s="803"/>
      <c r="Y558" s="803"/>
      <c r="Z558" s="803"/>
      <c r="AA558" s="803"/>
      <c r="AB558" s="803"/>
    </row>
    <row r="559" ht="11.25" customHeight="1">
      <c r="A559" s="135" t="s">
        <v>8302</v>
      </c>
      <c r="B559" s="97" t="s">
        <v>100</v>
      </c>
      <c r="C559" s="135" t="s">
        <v>8303</v>
      </c>
      <c r="D559" s="98" t="s">
        <v>7625</v>
      </c>
      <c r="E559" s="231">
        <v>65.0</v>
      </c>
      <c r="F559" s="166">
        <v>21.66</v>
      </c>
      <c r="G559" s="103" t="s">
        <v>108</v>
      </c>
      <c r="H559" s="104"/>
      <c r="I559" s="105"/>
      <c r="J559" s="803"/>
      <c r="K559" s="817"/>
      <c r="L559" s="803"/>
      <c r="M559" s="803"/>
      <c r="N559" s="803"/>
      <c r="O559" s="803"/>
      <c r="P559" s="803"/>
      <c r="Q559" s="803"/>
      <c r="R559" s="803"/>
      <c r="S559" s="803"/>
      <c r="T559" s="803"/>
      <c r="U559" s="803"/>
      <c r="V559" s="803"/>
      <c r="W559" s="803"/>
      <c r="X559" s="803"/>
      <c r="Y559" s="803"/>
      <c r="Z559" s="803"/>
      <c r="AA559" s="803"/>
      <c r="AB559" s="803"/>
    </row>
    <row r="560" ht="11.25" customHeight="1">
      <c r="A560" s="135" t="s">
        <v>8302</v>
      </c>
      <c r="B560" s="97" t="s">
        <v>100</v>
      </c>
      <c r="C560" s="135" t="s">
        <v>8304</v>
      </c>
      <c r="D560" s="98" t="s">
        <v>7625</v>
      </c>
      <c r="E560" s="231">
        <v>49.0</v>
      </c>
      <c r="F560" s="166">
        <v>16.33</v>
      </c>
      <c r="G560" s="103" t="s">
        <v>108</v>
      </c>
      <c r="H560" s="104"/>
      <c r="I560" s="105"/>
      <c r="J560" s="803"/>
      <c r="K560" s="817"/>
      <c r="L560" s="803"/>
      <c r="M560" s="803"/>
      <c r="N560" s="803"/>
      <c r="O560" s="803"/>
      <c r="P560" s="803"/>
      <c r="Q560" s="803"/>
      <c r="R560" s="803"/>
      <c r="S560" s="803"/>
      <c r="T560" s="803"/>
      <c r="U560" s="803"/>
      <c r="V560" s="803"/>
      <c r="W560" s="803"/>
      <c r="X560" s="803"/>
      <c r="Y560" s="803"/>
      <c r="Z560" s="803"/>
      <c r="AA560" s="803"/>
      <c r="AB560" s="803"/>
    </row>
    <row r="561" ht="11.25" customHeight="1">
      <c r="A561" s="135" t="s">
        <v>8302</v>
      </c>
      <c r="B561" s="97" t="s">
        <v>100</v>
      </c>
      <c r="C561" s="135" t="s">
        <v>8305</v>
      </c>
      <c r="D561" s="98" t="s">
        <v>7625</v>
      </c>
      <c r="E561" s="231">
        <v>16.0</v>
      </c>
      <c r="F561" s="166">
        <v>5.33</v>
      </c>
      <c r="G561" s="103" t="s">
        <v>108</v>
      </c>
      <c r="H561" s="104"/>
      <c r="I561" s="105"/>
      <c r="J561" s="803"/>
      <c r="K561" s="817"/>
      <c r="L561" s="803"/>
      <c r="M561" s="803"/>
      <c r="N561" s="803"/>
      <c r="O561" s="803"/>
      <c r="P561" s="803"/>
      <c r="Q561" s="803"/>
      <c r="R561" s="803"/>
      <c r="S561" s="803"/>
      <c r="T561" s="803"/>
      <c r="U561" s="803"/>
      <c r="V561" s="803"/>
      <c r="W561" s="803"/>
      <c r="X561" s="803"/>
      <c r="Y561" s="803"/>
      <c r="Z561" s="803"/>
      <c r="AA561" s="803"/>
      <c r="AB561" s="803"/>
    </row>
    <row r="562" ht="11.25" customHeight="1">
      <c r="A562" s="135" t="s">
        <v>8302</v>
      </c>
      <c r="B562" s="97" t="s">
        <v>100</v>
      </c>
      <c r="C562" s="135" t="s">
        <v>8306</v>
      </c>
      <c r="D562" s="98" t="s">
        <v>7625</v>
      </c>
      <c r="E562" s="231">
        <v>17.0</v>
      </c>
      <c r="F562" s="166">
        <v>5.66</v>
      </c>
      <c r="G562" s="103" t="s">
        <v>108</v>
      </c>
      <c r="H562" s="104"/>
      <c r="I562" s="105"/>
      <c r="J562" s="803"/>
      <c r="K562" s="817"/>
      <c r="L562" s="803"/>
      <c r="M562" s="803"/>
      <c r="N562" s="803"/>
      <c r="O562" s="803"/>
      <c r="P562" s="803"/>
      <c r="Q562" s="803"/>
      <c r="R562" s="803"/>
      <c r="S562" s="803"/>
      <c r="T562" s="803"/>
      <c r="U562" s="803"/>
      <c r="V562" s="803"/>
      <c r="W562" s="803"/>
      <c r="X562" s="803"/>
      <c r="Y562" s="803"/>
      <c r="Z562" s="803"/>
      <c r="AA562" s="803"/>
      <c r="AB562" s="803"/>
    </row>
    <row r="563" ht="11.25" customHeight="1">
      <c r="A563" s="135" t="s">
        <v>8302</v>
      </c>
      <c r="B563" s="97" t="s">
        <v>100</v>
      </c>
      <c r="C563" s="135" t="s">
        <v>8307</v>
      </c>
      <c r="D563" s="98" t="s">
        <v>7625</v>
      </c>
      <c r="E563" s="231">
        <v>23.0</v>
      </c>
      <c r="F563" s="166">
        <v>7.66</v>
      </c>
      <c r="G563" s="103" t="s">
        <v>108</v>
      </c>
      <c r="H563" s="104"/>
      <c r="I563" s="105"/>
      <c r="J563" s="803"/>
      <c r="K563" s="817"/>
      <c r="L563" s="803"/>
      <c r="M563" s="803"/>
      <c r="N563" s="803"/>
      <c r="O563" s="803"/>
      <c r="P563" s="803"/>
      <c r="Q563" s="803"/>
      <c r="R563" s="803"/>
      <c r="S563" s="803"/>
      <c r="T563" s="803"/>
      <c r="U563" s="803"/>
      <c r="V563" s="803"/>
      <c r="W563" s="803"/>
      <c r="X563" s="803"/>
      <c r="Y563" s="803"/>
      <c r="Z563" s="803"/>
      <c r="AA563" s="803"/>
      <c r="AB563" s="803"/>
    </row>
    <row r="564" ht="11.25" customHeight="1">
      <c r="A564" s="135" t="s">
        <v>8302</v>
      </c>
      <c r="B564" s="97" t="s">
        <v>100</v>
      </c>
      <c r="C564" s="135" t="s">
        <v>8308</v>
      </c>
      <c r="D564" s="98" t="s">
        <v>7625</v>
      </c>
      <c r="E564" s="231" t="s">
        <v>8309</v>
      </c>
      <c r="F564" s="166">
        <v>9.33</v>
      </c>
      <c r="G564" s="103" t="s">
        <v>108</v>
      </c>
      <c r="H564" s="104"/>
      <c r="I564" s="105"/>
      <c r="J564" s="803"/>
      <c r="K564" s="817"/>
      <c r="L564" s="803"/>
      <c r="M564" s="803"/>
      <c r="N564" s="803"/>
      <c r="O564" s="803"/>
      <c r="P564" s="803"/>
      <c r="Q564" s="803"/>
      <c r="R564" s="803"/>
      <c r="S564" s="803"/>
      <c r="T564" s="803"/>
      <c r="U564" s="803"/>
      <c r="V564" s="803"/>
      <c r="W564" s="803"/>
      <c r="X564" s="803"/>
      <c r="Y564" s="803"/>
      <c r="Z564" s="803"/>
      <c r="AA564" s="803"/>
      <c r="AB564" s="803"/>
    </row>
    <row r="565" ht="11.25" customHeight="1">
      <c r="A565" s="135" t="s">
        <v>8302</v>
      </c>
      <c r="B565" s="97" t="s">
        <v>100</v>
      </c>
      <c r="C565" s="135" t="s">
        <v>8310</v>
      </c>
      <c r="D565" s="98" t="s">
        <v>7625</v>
      </c>
      <c r="E565" s="231" t="s">
        <v>8311</v>
      </c>
      <c r="F565" s="166">
        <v>21.0</v>
      </c>
      <c r="G565" s="103" t="s">
        <v>108</v>
      </c>
      <c r="H565" s="104"/>
      <c r="I565" s="105"/>
      <c r="J565" s="803"/>
      <c r="K565" s="817"/>
      <c r="L565" s="803"/>
      <c r="M565" s="803"/>
      <c r="N565" s="803"/>
      <c r="O565" s="803"/>
      <c r="P565" s="803"/>
      <c r="Q565" s="803"/>
      <c r="R565" s="803"/>
      <c r="S565" s="803"/>
      <c r="T565" s="803"/>
      <c r="U565" s="803"/>
      <c r="V565" s="803"/>
      <c r="W565" s="803"/>
      <c r="X565" s="803"/>
      <c r="Y565" s="803"/>
      <c r="Z565" s="803"/>
      <c r="AA565" s="803"/>
      <c r="AB565" s="803"/>
    </row>
    <row r="566" ht="11.25" customHeight="1">
      <c r="A566" s="135" t="s">
        <v>8302</v>
      </c>
      <c r="B566" s="97" t="s">
        <v>100</v>
      </c>
      <c r="C566" s="135" t="s">
        <v>8312</v>
      </c>
      <c r="D566" s="98" t="s">
        <v>7625</v>
      </c>
      <c r="E566" s="231" t="s">
        <v>8313</v>
      </c>
      <c r="F566" s="166">
        <v>128.0</v>
      </c>
      <c r="G566" s="103" t="s">
        <v>108</v>
      </c>
      <c r="H566" s="104"/>
      <c r="I566" s="105"/>
      <c r="J566" s="803"/>
      <c r="K566" s="817"/>
      <c r="L566" s="803"/>
      <c r="M566" s="803"/>
      <c r="N566" s="803"/>
      <c r="O566" s="803"/>
      <c r="P566" s="803"/>
      <c r="Q566" s="803"/>
      <c r="R566" s="803"/>
      <c r="S566" s="803"/>
      <c r="T566" s="803"/>
      <c r="U566" s="803"/>
      <c r="V566" s="803"/>
      <c r="W566" s="803"/>
      <c r="X566" s="803"/>
      <c r="Y566" s="803"/>
      <c r="Z566" s="803"/>
      <c r="AA566" s="803"/>
      <c r="AB566" s="803"/>
    </row>
    <row r="567" ht="11.25" customHeight="1">
      <c r="A567" s="135" t="s">
        <v>8302</v>
      </c>
      <c r="B567" s="97" t="s">
        <v>100</v>
      </c>
      <c r="C567" s="135" t="s">
        <v>8314</v>
      </c>
      <c r="D567" s="98" t="s">
        <v>7625</v>
      </c>
      <c r="E567" s="231" t="s">
        <v>8315</v>
      </c>
      <c r="F567" s="166">
        <v>12.0</v>
      </c>
      <c r="G567" s="103" t="s">
        <v>108</v>
      </c>
      <c r="H567" s="104"/>
      <c r="I567" s="105"/>
      <c r="J567" s="803"/>
      <c r="K567" s="817"/>
      <c r="L567" s="803"/>
      <c r="M567" s="803"/>
      <c r="N567" s="803"/>
      <c r="O567" s="803"/>
      <c r="P567" s="803"/>
      <c r="Q567" s="803"/>
      <c r="R567" s="803"/>
      <c r="S567" s="803"/>
      <c r="T567" s="803"/>
      <c r="U567" s="803"/>
      <c r="V567" s="803"/>
      <c r="W567" s="803"/>
      <c r="X567" s="803"/>
      <c r="Y567" s="803"/>
      <c r="Z567" s="803"/>
      <c r="AA567" s="803"/>
      <c r="AB567" s="803"/>
    </row>
    <row r="568" ht="11.25" customHeight="1">
      <c r="A568" s="135" t="s">
        <v>8302</v>
      </c>
      <c r="B568" s="97" t="s">
        <v>100</v>
      </c>
      <c r="C568" s="135" t="s">
        <v>8316</v>
      </c>
      <c r="D568" s="98" t="s">
        <v>7625</v>
      </c>
      <c r="E568" s="231" t="s">
        <v>8317</v>
      </c>
      <c r="F568" s="166">
        <v>15.33</v>
      </c>
      <c r="G568" s="103" t="s">
        <v>108</v>
      </c>
      <c r="H568" s="104"/>
      <c r="I568" s="105"/>
      <c r="J568" s="803"/>
      <c r="K568" s="817"/>
      <c r="L568" s="803"/>
      <c r="M568" s="803"/>
      <c r="N568" s="803"/>
      <c r="O568" s="803"/>
      <c r="P568" s="803"/>
      <c r="Q568" s="803"/>
      <c r="R568" s="803"/>
      <c r="S568" s="803"/>
      <c r="T568" s="803"/>
      <c r="U568" s="803"/>
      <c r="V568" s="803"/>
      <c r="W568" s="803"/>
      <c r="X568" s="803"/>
      <c r="Y568" s="803"/>
      <c r="Z568" s="803"/>
      <c r="AA568" s="803"/>
      <c r="AB568" s="803"/>
    </row>
    <row r="569" ht="11.25" customHeight="1">
      <c r="A569" s="135" t="s">
        <v>4536</v>
      </c>
      <c r="B569" s="97" t="s">
        <v>100</v>
      </c>
      <c r="C569" s="135" t="s">
        <v>8318</v>
      </c>
      <c r="D569" s="98" t="s">
        <v>7625</v>
      </c>
      <c r="E569" s="231" t="s">
        <v>8319</v>
      </c>
      <c r="F569" s="166">
        <v>59.33</v>
      </c>
      <c r="G569" s="103" t="s">
        <v>109</v>
      </c>
      <c r="H569" s="104"/>
      <c r="I569" s="105"/>
      <c r="J569" s="803"/>
      <c r="K569" s="817"/>
      <c r="L569" s="803"/>
      <c r="M569" s="803"/>
      <c r="N569" s="803"/>
      <c r="O569" s="803"/>
      <c r="P569" s="803"/>
      <c r="Q569" s="803"/>
      <c r="R569" s="803"/>
      <c r="S569" s="803"/>
      <c r="T569" s="803"/>
      <c r="U569" s="803"/>
      <c r="V569" s="803"/>
      <c r="W569" s="803"/>
      <c r="X569" s="803"/>
      <c r="Y569" s="803"/>
      <c r="Z569" s="803"/>
      <c r="AA569" s="803"/>
      <c r="AB569" s="803"/>
    </row>
    <row r="570" ht="11.25" customHeight="1">
      <c r="A570" s="135" t="s">
        <v>4536</v>
      </c>
      <c r="B570" s="97" t="s">
        <v>100</v>
      </c>
      <c r="C570" s="135" t="s">
        <v>8320</v>
      </c>
      <c r="D570" s="98" t="s">
        <v>7625</v>
      </c>
      <c r="E570" s="231" t="s">
        <v>8321</v>
      </c>
      <c r="F570" s="166">
        <v>60.33</v>
      </c>
      <c r="G570" s="103" t="s">
        <v>109</v>
      </c>
      <c r="H570" s="104"/>
      <c r="I570" s="105"/>
      <c r="J570" s="803"/>
      <c r="K570" s="817"/>
      <c r="L570" s="803"/>
      <c r="M570" s="803"/>
      <c r="N570" s="803"/>
      <c r="O570" s="803"/>
      <c r="P570" s="803"/>
      <c r="Q570" s="803"/>
      <c r="R570" s="803"/>
      <c r="S570" s="803"/>
      <c r="T570" s="803"/>
      <c r="U570" s="803"/>
      <c r="V570" s="803"/>
      <c r="W570" s="803"/>
      <c r="X570" s="803"/>
      <c r="Y570" s="803"/>
      <c r="Z570" s="803"/>
      <c r="AA570" s="803"/>
      <c r="AB570" s="803"/>
    </row>
    <row r="571" ht="11.25" customHeight="1">
      <c r="A571" s="135" t="s">
        <v>4536</v>
      </c>
      <c r="B571" s="97" t="s">
        <v>100</v>
      </c>
      <c r="C571" s="135" t="s">
        <v>7707</v>
      </c>
      <c r="D571" s="98" t="s">
        <v>7625</v>
      </c>
      <c r="E571" s="231">
        <v>4.0</v>
      </c>
      <c r="F571" s="166">
        <v>4.0</v>
      </c>
      <c r="G571" s="103" t="s">
        <v>109</v>
      </c>
      <c r="H571" s="104"/>
      <c r="I571" s="105"/>
      <c r="J571" s="803"/>
      <c r="K571" s="817"/>
      <c r="L571" s="803"/>
      <c r="M571" s="803"/>
      <c r="N571" s="803"/>
      <c r="O571" s="803"/>
      <c r="P571" s="803"/>
      <c r="Q571" s="803"/>
      <c r="R571" s="803"/>
      <c r="S571" s="803"/>
      <c r="T571" s="803"/>
      <c r="U571" s="803"/>
      <c r="V571" s="803"/>
      <c r="W571" s="803"/>
      <c r="X571" s="803"/>
      <c r="Y571" s="803"/>
      <c r="Z571" s="803"/>
      <c r="AA571" s="803"/>
      <c r="AB571" s="803"/>
    </row>
    <row r="572" ht="11.25" customHeight="1">
      <c r="A572" s="135" t="s">
        <v>4536</v>
      </c>
      <c r="B572" s="97" t="s">
        <v>100</v>
      </c>
      <c r="C572" s="135" t="s">
        <v>8318</v>
      </c>
      <c r="D572" s="98" t="s">
        <v>7767</v>
      </c>
      <c r="E572" s="231">
        <v>91.66</v>
      </c>
      <c r="F572" s="166">
        <v>91.66</v>
      </c>
      <c r="G572" s="103" t="s">
        <v>109</v>
      </c>
      <c r="H572" s="104"/>
      <c r="I572" s="105"/>
      <c r="J572" s="803"/>
      <c r="K572" s="817"/>
      <c r="L572" s="803"/>
      <c r="M572" s="803"/>
      <c r="N572" s="803"/>
      <c r="O572" s="803"/>
      <c r="P572" s="803"/>
      <c r="Q572" s="803"/>
      <c r="R572" s="803"/>
      <c r="S572" s="803"/>
      <c r="T572" s="803"/>
      <c r="U572" s="803"/>
      <c r="V572" s="803"/>
      <c r="W572" s="803"/>
      <c r="X572" s="803"/>
      <c r="Y572" s="803"/>
      <c r="Z572" s="803"/>
      <c r="AA572" s="803"/>
      <c r="AB572" s="803"/>
    </row>
    <row r="573" ht="11.25" customHeight="1">
      <c r="A573" s="135" t="s">
        <v>4536</v>
      </c>
      <c r="B573" s="97" t="s">
        <v>100</v>
      </c>
      <c r="C573" s="135" t="s">
        <v>8322</v>
      </c>
      <c r="D573" s="98" t="s">
        <v>7625</v>
      </c>
      <c r="E573" s="231">
        <v>10.33</v>
      </c>
      <c r="F573" s="166">
        <v>10.33</v>
      </c>
      <c r="G573" s="103" t="s">
        <v>109</v>
      </c>
      <c r="H573" s="104"/>
      <c r="I573" s="105"/>
      <c r="J573" s="803"/>
      <c r="K573" s="817"/>
      <c r="L573" s="803"/>
      <c r="M573" s="803"/>
      <c r="N573" s="803"/>
      <c r="O573" s="803"/>
      <c r="P573" s="803"/>
      <c r="Q573" s="803"/>
      <c r="R573" s="803"/>
      <c r="S573" s="803"/>
      <c r="T573" s="803"/>
      <c r="U573" s="803"/>
      <c r="V573" s="803"/>
      <c r="W573" s="803"/>
      <c r="X573" s="803"/>
      <c r="Y573" s="803"/>
      <c r="Z573" s="803"/>
      <c r="AA573" s="803"/>
      <c r="AB573" s="803"/>
    </row>
    <row r="574" ht="11.25" customHeight="1">
      <c r="A574" s="135" t="s">
        <v>4536</v>
      </c>
      <c r="B574" s="97" t="s">
        <v>100</v>
      </c>
      <c r="C574" s="135" t="s">
        <v>8323</v>
      </c>
      <c r="D574" s="98" t="s">
        <v>7625</v>
      </c>
      <c r="E574" s="231">
        <v>7.66</v>
      </c>
      <c r="F574" s="166">
        <v>7.66</v>
      </c>
      <c r="G574" s="103" t="s">
        <v>109</v>
      </c>
      <c r="H574" s="104"/>
      <c r="I574" s="105"/>
      <c r="J574" s="803"/>
      <c r="K574" s="817"/>
      <c r="L574" s="803"/>
      <c r="M574" s="803"/>
      <c r="N574" s="803"/>
      <c r="O574" s="803"/>
      <c r="P574" s="803"/>
      <c r="Q574" s="803"/>
      <c r="R574" s="803"/>
      <c r="S574" s="803"/>
      <c r="T574" s="803"/>
      <c r="U574" s="803"/>
      <c r="V574" s="803"/>
      <c r="W574" s="803"/>
      <c r="X574" s="803"/>
      <c r="Y574" s="803"/>
      <c r="Z574" s="803"/>
      <c r="AA574" s="803"/>
      <c r="AB574" s="803"/>
    </row>
    <row r="575" ht="11.25" customHeight="1">
      <c r="A575" s="135" t="s">
        <v>7480</v>
      </c>
      <c r="B575" s="97" t="s">
        <v>100</v>
      </c>
      <c r="C575" s="135" t="s">
        <v>8324</v>
      </c>
      <c r="D575" s="98" t="s">
        <v>7625</v>
      </c>
      <c r="E575" s="231">
        <v>73.0</v>
      </c>
      <c r="F575" s="166">
        <v>73.0</v>
      </c>
      <c r="G575" s="103" t="s">
        <v>110</v>
      </c>
      <c r="H575" s="104"/>
      <c r="I575" s="105"/>
      <c r="J575" s="803"/>
      <c r="K575" s="817"/>
      <c r="L575" s="803"/>
      <c r="M575" s="803"/>
      <c r="N575" s="803"/>
      <c r="O575" s="803"/>
      <c r="P575" s="803"/>
      <c r="Q575" s="803"/>
      <c r="R575" s="803"/>
      <c r="S575" s="803"/>
      <c r="T575" s="803"/>
      <c r="U575" s="803"/>
      <c r="V575" s="803"/>
      <c r="W575" s="803"/>
      <c r="X575" s="803"/>
      <c r="Y575" s="803"/>
      <c r="Z575" s="803"/>
      <c r="AA575" s="803"/>
      <c r="AB575" s="803"/>
    </row>
    <row r="576" ht="11.25" customHeight="1">
      <c r="A576" s="135" t="s">
        <v>7480</v>
      </c>
      <c r="B576" s="97" t="s">
        <v>100</v>
      </c>
      <c r="C576" s="135" t="s">
        <v>8325</v>
      </c>
      <c r="D576" s="98" t="s">
        <v>7625</v>
      </c>
      <c r="E576" s="231">
        <v>59.0</v>
      </c>
      <c r="F576" s="166">
        <v>59.0</v>
      </c>
      <c r="G576" s="103" t="s">
        <v>110</v>
      </c>
      <c r="H576" s="104"/>
      <c r="I576" s="105"/>
      <c r="J576" s="803"/>
      <c r="K576" s="817"/>
      <c r="L576" s="803"/>
      <c r="M576" s="803"/>
      <c r="N576" s="803"/>
      <c r="O576" s="803"/>
      <c r="P576" s="803"/>
      <c r="Q576" s="803"/>
      <c r="R576" s="803"/>
      <c r="S576" s="803"/>
      <c r="T576" s="803"/>
      <c r="U576" s="803"/>
      <c r="V576" s="803"/>
      <c r="W576" s="803"/>
      <c r="X576" s="803"/>
      <c r="Y576" s="803"/>
      <c r="Z576" s="803"/>
      <c r="AA576" s="803"/>
      <c r="AB576" s="803"/>
    </row>
    <row r="577" ht="11.25" customHeight="1">
      <c r="A577" s="135" t="s">
        <v>7480</v>
      </c>
      <c r="B577" s="97" t="s">
        <v>100</v>
      </c>
      <c r="C577" s="135" t="s">
        <v>8326</v>
      </c>
      <c r="D577" s="98" t="s">
        <v>7625</v>
      </c>
      <c r="E577" s="231">
        <v>20.0</v>
      </c>
      <c r="F577" s="166">
        <v>20.0</v>
      </c>
      <c r="G577" s="103" t="s">
        <v>110</v>
      </c>
      <c r="H577" s="104"/>
      <c r="I577" s="105"/>
      <c r="J577" s="803"/>
      <c r="K577" s="817"/>
      <c r="L577" s="803"/>
      <c r="M577" s="803"/>
      <c r="N577" s="803"/>
      <c r="O577" s="803"/>
      <c r="P577" s="803"/>
      <c r="Q577" s="803"/>
      <c r="R577" s="803"/>
      <c r="S577" s="803"/>
      <c r="T577" s="803"/>
      <c r="U577" s="803"/>
      <c r="V577" s="803"/>
      <c r="W577" s="803"/>
      <c r="X577" s="803"/>
      <c r="Y577" s="803"/>
      <c r="Z577" s="803"/>
      <c r="AA577" s="803"/>
      <c r="AB577" s="803"/>
    </row>
    <row r="578" ht="11.25" customHeight="1">
      <c r="A578" s="135" t="s">
        <v>7480</v>
      </c>
      <c r="B578" s="97" t="s">
        <v>100</v>
      </c>
      <c r="C578" s="135" t="s">
        <v>8327</v>
      </c>
      <c r="D578" s="98" t="s">
        <v>7625</v>
      </c>
      <c r="E578" s="231">
        <v>42.0</v>
      </c>
      <c r="F578" s="166">
        <v>42.0</v>
      </c>
      <c r="G578" s="103" t="s">
        <v>110</v>
      </c>
      <c r="H578" s="104"/>
      <c r="I578" s="105"/>
      <c r="J578" s="803"/>
      <c r="K578" s="817"/>
      <c r="L578" s="803"/>
      <c r="M578" s="803"/>
      <c r="N578" s="803"/>
      <c r="O578" s="803"/>
      <c r="P578" s="803"/>
      <c r="Q578" s="803"/>
      <c r="R578" s="803"/>
      <c r="S578" s="803"/>
      <c r="T578" s="803"/>
      <c r="U578" s="803"/>
      <c r="V578" s="803"/>
      <c r="W578" s="803"/>
      <c r="X578" s="803"/>
      <c r="Y578" s="803"/>
      <c r="Z578" s="803"/>
      <c r="AA578" s="803"/>
      <c r="AB578" s="803"/>
    </row>
    <row r="579" ht="11.25" customHeight="1">
      <c r="A579" s="135" t="s">
        <v>7480</v>
      </c>
      <c r="B579" s="97" t="s">
        <v>100</v>
      </c>
      <c r="C579" s="135" t="s">
        <v>8328</v>
      </c>
      <c r="D579" s="98" t="s">
        <v>7625</v>
      </c>
      <c r="E579" s="231" t="s">
        <v>8329</v>
      </c>
      <c r="F579" s="166">
        <v>21.0</v>
      </c>
      <c r="G579" s="103" t="s">
        <v>110</v>
      </c>
      <c r="H579" s="104"/>
      <c r="I579" s="105"/>
      <c r="J579" s="803"/>
      <c r="K579" s="817"/>
      <c r="L579" s="803"/>
      <c r="M579" s="803"/>
      <c r="N579" s="803"/>
      <c r="O579" s="803"/>
      <c r="P579" s="803"/>
      <c r="Q579" s="803"/>
      <c r="R579" s="803"/>
      <c r="S579" s="803"/>
      <c r="T579" s="803"/>
      <c r="U579" s="803"/>
      <c r="V579" s="803"/>
      <c r="W579" s="803"/>
      <c r="X579" s="803"/>
      <c r="Y579" s="803"/>
      <c r="Z579" s="803"/>
      <c r="AA579" s="803"/>
      <c r="AB579" s="803"/>
    </row>
    <row r="580" ht="11.25" customHeight="1">
      <c r="A580" s="135" t="s">
        <v>7480</v>
      </c>
      <c r="B580" s="97" t="s">
        <v>100</v>
      </c>
      <c r="C580" s="135" t="s">
        <v>8330</v>
      </c>
      <c r="D580" s="98" t="s">
        <v>7767</v>
      </c>
      <c r="E580" s="231" t="s">
        <v>8331</v>
      </c>
      <c r="F580" s="166">
        <v>19.34</v>
      </c>
      <c r="G580" s="103" t="s">
        <v>110</v>
      </c>
      <c r="H580" s="104"/>
      <c r="I580" s="105"/>
      <c r="J580" s="803"/>
      <c r="K580" s="817"/>
      <c r="L580" s="803"/>
      <c r="M580" s="803"/>
      <c r="N580" s="803"/>
      <c r="O580" s="803"/>
      <c r="P580" s="803"/>
      <c r="Q580" s="803"/>
      <c r="R580" s="803"/>
      <c r="S580" s="803"/>
      <c r="T580" s="803"/>
      <c r="U580" s="803"/>
      <c r="V580" s="803"/>
      <c r="W580" s="803"/>
      <c r="X580" s="803"/>
      <c r="Y580" s="803"/>
      <c r="Z580" s="803"/>
      <c r="AA580" s="803"/>
      <c r="AB580" s="803"/>
    </row>
    <row r="581" ht="11.25" customHeight="1">
      <c r="A581" s="135" t="s">
        <v>7480</v>
      </c>
      <c r="B581" s="97" t="s">
        <v>100</v>
      </c>
      <c r="C581" s="135" t="s">
        <v>8332</v>
      </c>
      <c r="D581" s="98" t="s">
        <v>7767</v>
      </c>
      <c r="E581" s="231" t="s">
        <v>8333</v>
      </c>
      <c r="F581" s="166">
        <v>10.84</v>
      </c>
      <c r="G581" s="103" t="s">
        <v>110</v>
      </c>
      <c r="H581" s="104"/>
      <c r="I581" s="105"/>
      <c r="J581" s="803"/>
      <c r="K581" s="817"/>
      <c r="L581" s="803"/>
      <c r="M581" s="803"/>
      <c r="N581" s="803"/>
      <c r="O581" s="803"/>
      <c r="P581" s="803"/>
      <c r="Q581" s="803"/>
      <c r="R581" s="803"/>
      <c r="S581" s="803"/>
      <c r="T581" s="803"/>
      <c r="U581" s="803"/>
      <c r="V581" s="803"/>
      <c r="W581" s="803"/>
      <c r="X581" s="803"/>
      <c r="Y581" s="803"/>
      <c r="Z581" s="803"/>
      <c r="AA581" s="803"/>
      <c r="AB581" s="803"/>
    </row>
    <row r="582" ht="11.25" customHeight="1">
      <c r="A582" s="135" t="s">
        <v>8334</v>
      </c>
      <c r="B582" s="97" t="s">
        <v>100</v>
      </c>
      <c r="C582" s="135" t="s">
        <v>8335</v>
      </c>
      <c r="D582" s="98" t="s">
        <v>7625</v>
      </c>
      <c r="E582" s="231" t="s">
        <v>8336</v>
      </c>
      <c r="F582" s="166">
        <v>37.0</v>
      </c>
      <c r="G582" s="103" t="s">
        <v>111</v>
      </c>
      <c r="H582" s="104"/>
      <c r="I582" s="105"/>
      <c r="J582" s="803"/>
      <c r="K582" s="817"/>
      <c r="L582" s="803"/>
      <c r="M582" s="803"/>
      <c r="N582" s="803"/>
      <c r="O582" s="803"/>
      <c r="P582" s="803"/>
      <c r="Q582" s="803"/>
      <c r="R582" s="803"/>
      <c r="S582" s="803"/>
      <c r="T582" s="803"/>
      <c r="U582" s="803"/>
      <c r="V582" s="803"/>
      <c r="W582" s="803"/>
      <c r="X582" s="803"/>
      <c r="Y582" s="803"/>
      <c r="Z582" s="803"/>
      <c r="AA582" s="803"/>
      <c r="AB582" s="803"/>
    </row>
    <row r="583" ht="11.25" customHeight="1">
      <c r="A583" s="135" t="s">
        <v>8334</v>
      </c>
      <c r="B583" s="97" t="s">
        <v>100</v>
      </c>
      <c r="C583" s="135" t="s">
        <v>8337</v>
      </c>
      <c r="D583" s="98" t="s">
        <v>7625</v>
      </c>
      <c r="E583" s="231" t="s">
        <v>8336</v>
      </c>
      <c r="F583" s="166">
        <v>37.0</v>
      </c>
      <c r="G583" s="103" t="s">
        <v>111</v>
      </c>
      <c r="H583" s="104"/>
      <c r="I583" s="105"/>
      <c r="J583" s="803"/>
      <c r="K583" s="817"/>
      <c r="L583" s="803"/>
      <c r="M583" s="803"/>
      <c r="N583" s="803"/>
      <c r="O583" s="803"/>
      <c r="P583" s="803"/>
      <c r="Q583" s="803"/>
      <c r="R583" s="803"/>
      <c r="S583" s="803"/>
      <c r="T583" s="803"/>
      <c r="U583" s="803"/>
      <c r="V583" s="803"/>
      <c r="W583" s="803"/>
      <c r="X583" s="803"/>
      <c r="Y583" s="803"/>
      <c r="Z583" s="803"/>
      <c r="AA583" s="803"/>
      <c r="AB583" s="803"/>
    </row>
    <row r="584" ht="11.25" customHeight="1">
      <c r="A584" s="135" t="s">
        <v>8334</v>
      </c>
      <c r="B584" s="97" t="s">
        <v>100</v>
      </c>
      <c r="C584" s="135" t="s">
        <v>8338</v>
      </c>
      <c r="D584" s="98" t="s">
        <v>7625</v>
      </c>
      <c r="E584" s="231" t="s">
        <v>8339</v>
      </c>
      <c r="F584" s="166">
        <v>27.0</v>
      </c>
      <c r="G584" s="103" t="s">
        <v>111</v>
      </c>
      <c r="H584" s="104"/>
      <c r="I584" s="105"/>
      <c r="J584" s="803"/>
      <c r="K584" s="817"/>
      <c r="L584" s="803"/>
      <c r="M584" s="803"/>
      <c r="N584" s="803"/>
      <c r="O584" s="803"/>
      <c r="P584" s="803"/>
      <c r="Q584" s="803"/>
      <c r="R584" s="803"/>
      <c r="S584" s="803"/>
      <c r="T584" s="803"/>
      <c r="U584" s="803"/>
      <c r="V584" s="803"/>
      <c r="W584" s="803"/>
      <c r="X584" s="803"/>
      <c r="Y584" s="803"/>
      <c r="Z584" s="803"/>
      <c r="AA584" s="803"/>
      <c r="AB584" s="803"/>
    </row>
    <row r="585" ht="11.25" customHeight="1">
      <c r="A585" s="135" t="s">
        <v>8334</v>
      </c>
      <c r="B585" s="97" t="s">
        <v>100</v>
      </c>
      <c r="C585" s="135" t="s">
        <v>8340</v>
      </c>
      <c r="D585" s="98" t="s">
        <v>7625</v>
      </c>
      <c r="E585" s="231" t="s">
        <v>8339</v>
      </c>
      <c r="F585" s="166">
        <v>27.0</v>
      </c>
      <c r="G585" s="103" t="s">
        <v>111</v>
      </c>
      <c r="H585" s="104"/>
      <c r="I585" s="105"/>
      <c r="J585" s="803"/>
      <c r="K585" s="817"/>
      <c r="L585" s="803"/>
      <c r="M585" s="803"/>
      <c r="N585" s="803"/>
      <c r="O585" s="803"/>
      <c r="P585" s="803"/>
      <c r="Q585" s="803"/>
      <c r="R585" s="803"/>
      <c r="S585" s="803"/>
      <c r="T585" s="803"/>
      <c r="U585" s="803"/>
      <c r="V585" s="803"/>
      <c r="W585" s="803"/>
      <c r="X585" s="803"/>
      <c r="Y585" s="803"/>
      <c r="Z585" s="803"/>
      <c r="AA585" s="803"/>
      <c r="AB585" s="803"/>
    </row>
    <row r="586" ht="11.25" customHeight="1">
      <c r="A586" s="135" t="s">
        <v>8334</v>
      </c>
      <c r="B586" s="97" t="s">
        <v>100</v>
      </c>
      <c r="C586" s="135" t="s">
        <v>8341</v>
      </c>
      <c r="D586" s="98" t="s">
        <v>7625</v>
      </c>
      <c r="E586" s="231" t="s">
        <v>8342</v>
      </c>
      <c r="F586" s="166">
        <v>18.0</v>
      </c>
      <c r="G586" s="103" t="s">
        <v>111</v>
      </c>
      <c r="H586" s="104"/>
      <c r="I586" s="105"/>
      <c r="J586" s="803"/>
      <c r="K586" s="817"/>
      <c r="L586" s="803"/>
      <c r="M586" s="803"/>
      <c r="N586" s="803"/>
      <c r="O586" s="803"/>
      <c r="P586" s="803"/>
      <c r="Q586" s="803"/>
      <c r="R586" s="803"/>
      <c r="S586" s="803"/>
      <c r="T586" s="803"/>
      <c r="U586" s="803"/>
      <c r="V586" s="803"/>
      <c r="W586" s="803"/>
      <c r="X586" s="803"/>
      <c r="Y586" s="803"/>
      <c r="Z586" s="803"/>
      <c r="AA586" s="803"/>
      <c r="AB586" s="803"/>
    </row>
    <row r="587" ht="11.25" customHeight="1">
      <c r="A587" s="135" t="s">
        <v>8334</v>
      </c>
      <c r="B587" s="97" t="s">
        <v>100</v>
      </c>
      <c r="C587" s="135" t="s">
        <v>8343</v>
      </c>
      <c r="D587" s="98" t="s">
        <v>7625</v>
      </c>
      <c r="E587" s="231" t="s">
        <v>8342</v>
      </c>
      <c r="F587" s="166">
        <v>18.0</v>
      </c>
      <c r="G587" s="103" t="s">
        <v>111</v>
      </c>
      <c r="H587" s="104"/>
      <c r="I587" s="105"/>
      <c r="J587" s="803"/>
      <c r="K587" s="817"/>
      <c r="L587" s="803"/>
      <c r="M587" s="803"/>
      <c r="N587" s="803"/>
      <c r="O587" s="803"/>
      <c r="P587" s="803"/>
      <c r="Q587" s="803"/>
      <c r="R587" s="803"/>
      <c r="S587" s="803"/>
      <c r="T587" s="803"/>
      <c r="U587" s="803"/>
      <c r="V587" s="803"/>
      <c r="W587" s="803"/>
      <c r="X587" s="803"/>
      <c r="Y587" s="803"/>
      <c r="Z587" s="803"/>
      <c r="AA587" s="803"/>
      <c r="AB587" s="803"/>
    </row>
    <row r="588" ht="11.25" customHeight="1">
      <c r="A588" s="135" t="s">
        <v>8334</v>
      </c>
      <c r="B588" s="97" t="s">
        <v>100</v>
      </c>
      <c r="C588" s="135" t="s">
        <v>8344</v>
      </c>
      <c r="D588" s="98" t="s">
        <v>7625</v>
      </c>
      <c r="E588" s="231" t="s">
        <v>8345</v>
      </c>
      <c r="F588" s="166">
        <v>15.0</v>
      </c>
      <c r="G588" s="103" t="s">
        <v>111</v>
      </c>
      <c r="H588" s="104"/>
      <c r="I588" s="105"/>
      <c r="J588" s="803"/>
      <c r="K588" s="817"/>
      <c r="L588" s="803"/>
      <c r="M588" s="803"/>
      <c r="N588" s="803"/>
      <c r="O588" s="803"/>
      <c r="P588" s="803"/>
      <c r="Q588" s="803"/>
      <c r="R588" s="803"/>
      <c r="S588" s="803"/>
      <c r="T588" s="803"/>
      <c r="U588" s="803"/>
      <c r="V588" s="803"/>
      <c r="W588" s="803"/>
      <c r="X588" s="803"/>
      <c r="Y588" s="803"/>
      <c r="Z588" s="803"/>
      <c r="AA588" s="803"/>
      <c r="AB588" s="803"/>
    </row>
    <row r="589" ht="11.25" customHeight="1">
      <c r="A589" s="135" t="s">
        <v>8334</v>
      </c>
      <c r="B589" s="97" t="s">
        <v>100</v>
      </c>
      <c r="C589" s="135" t="s">
        <v>8346</v>
      </c>
      <c r="D589" s="98" t="s">
        <v>7625</v>
      </c>
      <c r="E589" s="231" t="s">
        <v>8347</v>
      </c>
      <c r="F589" s="166">
        <v>52.0</v>
      </c>
      <c r="G589" s="103" t="s">
        <v>111</v>
      </c>
      <c r="H589" s="104"/>
      <c r="I589" s="105"/>
      <c r="J589" s="803"/>
      <c r="K589" s="817"/>
      <c r="L589" s="803"/>
      <c r="M589" s="803"/>
      <c r="N589" s="803"/>
      <c r="O589" s="803"/>
      <c r="P589" s="803"/>
      <c r="Q589" s="803"/>
      <c r="R589" s="803"/>
      <c r="S589" s="803"/>
      <c r="T589" s="803"/>
      <c r="U589" s="803"/>
      <c r="V589" s="803"/>
      <c r="W589" s="803"/>
      <c r="X589" s="803"/>
      <c r="Y589" s="803"/>
      <c r="Z589" s="803"/>
      <c r="AA589" s="803"/>
      <c r="AB589" s="803"/>
    </row>
    <row r="590" ht="11.25" customHeight="1">
      <c r="A590" s="135" t="s">
        <v>6673</v>
      </c>
      <c r="B590" s="97" t="s">
        <v>100</v>
      </c>
      <c r="C590" s="135" t="s">
        <v>8348</v>
      </c>
      <c r="D590" s="98" t="s">
        <v>7625</v>
      </c>
      <c r="E590" s="231">
        <v>56.6</v>
      </c>
      <c r="F590" s="166">
        <v>57.0</v>
      </c>
      <c r="G590" s="103" t="s">
        <v>113</v>
      </c>
      <c r="H590" s="104"/>
      <c r="I590" s="105"/>
      <c r="J590" s="803"/>
      <c r="K590" s="817"/>
      <c r="L590" s="803"/>
      <c r="M590" s="803"/>
      <c r="N590" s="803"/>
      <c r="O590" s="803"/>
      <c r="P590" s="803"/>
      <c r="Q590" s="803"/>
      <c r="R590" s="803"/>
      <c r="S590" s="803"/>
      <c r="T590" s="803"/>
      <c r="U590" s="803"/>
      <c r="V590" s="803"/>
      <c r="W590" s="803"/>
      <c r="X590" s="803"/>
      <c r="Y590" s="803"/>
      <c r="Z590" s="803"/>
      <c r="AA590" s="803"/>
      <c r="AB590" s="803"/>
    </row>
    <row r="591" ht="11.25" customHeight="1">
      <c r="A591" s="135" t="s">
        <v>6673</v>
      </c>
      <c r="B591" s="97" t="s">
        <v>100</v>
      </c>
      <c r="C591" s="135" t="s">
        <v>8349</v>
      </c>
      <c r="D591" s="98" t="s">
        <v>7625</v>
      </c>
      <c r="E591" s="231">
        <v>21.66</v>
      </c>
      <c r="F591" s="166">
        <v>22.0</v>
      </c>
      <c r="G591" s="103" t="s">
        <v>113</v>
      </c>
      <c r="H591" s="104"/>
      <c r="I591" s="105"/>
      <c r="J591" s="803"/>
      <c r="K591" s="817"/>
      <c r="L591" s="803"/>
      <c r="M591" s="803"/>
      <c r="N591" s="803"/>
      <c r="O591" s="803"/>
      <c r="P591" s="803"/>
      <c r="Q591" s="803"/>
      <c r="R591" s="803"/>
      <c r="S591" s="803"/>
      <c r="T591" s="803"/>
      <c r="U591" s="803"/>
      <c r="V591" s="803"/>
      <c r="W591" s="803"/>
      <c r="X591" s="803"/>
      <c r="Y591" s="803"/>
      <c r="Z591" s="803"/>
      <c r="AA591" s="803"/>
      <c r="AB591" s="803"/>
    </row>
    <row r="592" ht="11.25" customHeight="1">
      <c r="A592" s="135" t="s">
        <v>6673</v>
      </c>
      <c r="B592" s="97" t="s">
        <v>100</v>
      </c>
      <c r="C592" s="135" t="s">
        <v>8350</v>
      </c>
      <c r="D592" s="98" t="s">
        <v>7625</v>
      </c>
      <c r="E592" s="231">
        <v>57.0</v>
      </c>
      <c r="F592" s="166">
        <v>57.0</v>
      </c>
      <c r="G592" s="103" t="s">
        <v>113</v>
      </c>
      <c r="H592" s="104"/>
      <c r="I592" s="105"/>
      <c r="J592" s="803"/>
      <c r="K592" s="817"/>
      <c r="L592" s="803"/>
      <c r="M592" s="803"/>
      <c r="N592" s="803"/>
      <c r="O592" s="803"/>
      <c r="P592" s="803"/>
      <c r="Q592" s="803"/>
      <c r="R592" s="803"/>
      <c r="S592" s="803"/>
      <c r="T592" s="803"/>
      <c r="U592" s="803"/>
      <c r="V592" s="803"/>
      <c r="W592" s="803"/>
      <c r="X592" s="803"/>
      <c r="Y592" s="803"/>
      <c r="Z592" s="803"/>
      <c r="AA592" s="803"/>
      <c r="AB592" s="803"/>
    </row>
    <row r="593" ht="11.25" customHeight="1">
      <c r="A593" s="135" t="s">
        <v>6673</v>
      </c>
      <c r="B593" s="97" t="s">
        <v>100</v>
      </c>
      <c r="C593" s="135" t="s">
        <v>8351</v>
      </c>
      <c r="D593" s="98" t="s">
        <v>7625</v>
      </c>
      <c r="E593" s="231">
        <v>57.0</v>
      </c>
      <c r="F593" s="166">
        <v>57.0</v>
      </c>
      <c r="G593" s="103" t="s">
        <v>113</v>
      </c>
      <c r="H593" s="104"/>
      <c r="I593" s="105"/>
      <c r="J593" s="803"/>
      <c r="K593" s="817"/>
      <c r="L593" s="803"/>
      <c r="M593" s="803"/>
      <c r="N593" s="803"/>
      <c r="O593" s="803"/>
      <c r="P593" s="803"/>
      <c r="Q593" s="803"/>
      <c r="R593" s="803"/>
      <c r="S593" s="803"/>
      <c r="T593" s="803"/>
      <c r="U593" s="803"/>
      <c r="V593" s="803"/>
      <c r="W593" s="803"/>
      <c r="X593" s="803"/>
      <c r="Y593" s="803"/>
      <c r="Z593" s="803"/>
      <c r="AA593" s="803"/>
      <c r="AB593" s="803"/>
    </row>
    <row r="594" ht="11.25" customHeight="1">
      <c r="A594" s="135" t="s">
        <v>6673</v>
      </c>
      <c r="B594" s="97" t="s">
        <v>100</v>
      </c>
      <c r="C594" s="135" t="s">
        <v>8352</v>
      </c>
      <c r="D594" s="98" t="s">
        <v>7625</v>
      </c>
      <c r="E594" s="231">
        <v>16.33</v>
      </c>
      <c r="F594" s="166">
        <v>16.0</v>
      </c>
      <c r="G594" s="103" t="s">
        <v>113</v>
      </c>
      <c r="H594" s="104"/>
      <c r="I594" s="105"/>
      <c r="J594" s="803"/>
      <c r="K594" s="817"/>
      <c r="L594" s="803"/>
      <c r="M594" s="803"/>
      <c r="N594" s="803"/>
      <c r="O594" s="803"/>
      <c r="P594" s="803"/>
      <c r="Q594" s="803"/>
      <c r="R594" s="803"/>
      <c r="S594" s="803"/>
      <c r="T594" s="803"/>
      <c r="U594" s="803"/>
      <c r="V594" s="803"/>
      <c r="W594" s="803"/>
      <c r="X594" s="803"/>
      <c r="Y594" s="803"/>
      <c r="Z594" s="803"/>
      <c r="AA594" s="803"/>
      <c r="AB594" s="803"/>
    </row>
    <row r="595" ht="11.25" customHeight="1">
      <c r="A595" s="135" t="s">
        <v>6673</v>
      </c>
      <c r="B595" s="97" t="s">
        <v>100</v>
      </c>
      <c r="C595" s="135" t="s">
        <v>8353</v>
      </c>
      <c r="D595" s="98" t="s">
        <v>7625</v>
      </c>
      <c r="E595" s="231">
        <v>16.0</v>
      </c>
      <c r="F595" s="166">
        <v>16.0</v>
      </c>
      <c r="G595" s="103" t="s">
        <v>113</v>
      </c>
      <c r="H595" s="104"/>
      <c r="I595" s="105"/>
      <c r="J595" s="803"/>
      <c r="K595" s="817"/>
      <c r="L595" s="803"/>
      <c r="M595" s="803"/>
      <c r="N595" s="803"/>
      <c r="O595" s="803"/>
      <c r="P595" s="803"/>
      <c r="Q595" s="803"/>
      <c r="R595" s="803"/>
      <c r="S595" s="803"/>
      <c r="T595" s="803"/>
      <c r="U595" s="803"/>
      <c r="V595" s="803"/>
      <c r="W595" s="803"/>
      <c r="X595" s="803"/>
      <c r="Y595" s="803"/>
      <c r="Z595" s="803"/>
      <c r="AA595" s="803"/>
      <c r="AB595" s="803"/>
    </row>
    <row r="596" ht="11.25" customHeight="1">
      <c r="A596" s="135" t="s">
        <v>6676</v>
      </c>
      <c r="B596" s="97" t="s">
        <v>100</v>
      </c>
      <c r="C596" s="135" t="s">
        <v>8354</v>
      </c>
      <c r="D596" s="98" t="s">
        <v>7625</v>
      </c>
      <c r="E596" s="231">
        <v>23.0</v>
      </c>
      <c r="F596" s="166">
        <v>23.0</v>
      </c>
      <c r="G596" s="103" t="s">
        <v>114</v>
      </c>
      <c r="H596" s="104"/>
      <c r="I596" s="105"/>
      <c r="J596" s="803"/>
      <c r="K596" s="817"/>
      <c r="L596" s="803"/>
      <c r="M596" s="803"/>
      <c r="N596" s="803"/>
      <c r="O596" s="803"/>
      <c r="P596" s="803"/>
      <c r="Q596" s="803"/>
      <c r="R596" s="803"/>
      <c r="S596" s="803"/>
      <c r="T596" s="803"/>
      <c r="U596" s="803"/>
      <c r="V596" s="803"/>
      <c r="W596" s="803"/>
      <c r="X596" s="803"/>
      <c r="Y596" s="803"/>
      <c r="Z596" s="803"/>
      <c r="AA596" s="803"/>
      <c r="AB596" s="803"/>
    </row>
    <row r="597" ht="11.25" customHeight="1">
      <c r="A597" s="135" t="s">
        <v>6676</v>
      </c>
      <c r="B597" s="97" t="s">
        <v>100</v>
      </c>
      <c r="C597" s="135" t="s">
        <v>8355</v>
      </c>
      <c r="D597" s="98" t="s">
        <v>7625</v>
      </c>
      <c r="E597" s="231">
        <v>49.0</v>
      </c>
      <c r="F597" s="166">
        <v>49.0</v>
      </c>
      <c r="G597" s="103" t="s">
        <v>114</v>
      </c>
      <c r="H597" s="104"/>
      <c r="I597" s="105"/>
      <c r="J597" s="803"/>
      <c r="K597" s="817"/>
      <c r="L597" s="803"/>
      <c r="M597" s="803"/>
      <c r="N597" s="803"/>
      <c r="O597" s="803"/>
      <c r="P597" s="803"/>
      <c r="Q597" s="803"/>
      <c r="R597" s="803"/>
      <c r="S597" s="803"/>
      <c r="T597" s="803"/>
      <c r="U597" s="803"/>
      <c r="V597" s="803"/>
      <c r="W597" s="803"/>
      <c r="X597" s="803"/>
      <c r="Y597" s="803"/>
      <c r="Z597" s="803"/>
      <c r="AA597" s="803"/>
      <c r="AB597" s="803"/>
    </row>
    <row r="598" ht="11.25" customHeight="1">
      <c r="A598" s="135" t="s">
        <v>8356</v>
      </c>
      <c r="B598" s="97" t="s">
        <v>100</v>
      </c>
      <c r="C598" s="135" t="s">
        <v>8357</v>
      </c>
      <c r="D598" s="98" t="s">
        <v>7625</v>
      </c>
      <c r="E598" s="231">
        <v>3.0</v>
      </c>
      <c r="F598" s="166">
        <v>4.0</v>
      </c>
      <c r="G598" s="103" t="s">
        <v>114</v>
      </c>
      <c r="H598" s="104"/>
      <c r="I598" s="105"/>
      <c r="J598" s="803"/>
      <c r="K598" s="817"/>
      <c r="L598" s="803"/>
      <c r="M598" s="803"/>
      <c r="N598" s="803"/>
      <c r="O598" s="803"/>
      <c r="P598" s="803"/>
      <c r="Q598" s="803"/>
      <c r="R598" s="803"/>
      <c r="S598" s="803"/>
      <c r="T598" s="803"/>
      <c r="U598" s="803"/>
      <c r="V598" s="803"/>
      <c r="W598" s="803"/>
      <c r="X598" s="803"/>
      <c r="Y598" s="803"/>
      <c r="Z598" s="803"/>
      <c r="AA598" s="803"/>
      <c r="AB598" s="803"/>
    </row>
    <row r="599" ht="11.25" customHeight="1">
      <c r="A599" s="135" t="s">
        <v>6676</v>
      </c>
      <c r="B599" s="97" t="s">
        <v>100</v>
      </c>
      <c r="C599" s="135" t="s">
        <v>8358</v>
      </c>
      <c r="D599" s="98" t="s">
        <v>7625</v>
      </c>
      <c r="E599" s="231">
        <v>80.0</v>
      </c>
      <c r="F599" s="166">
        <v>80.0</v>
      </c>
      <c r="G599" s="103" t="s">
        <v>114</v>
      </c>
      <c r="H599" s="104"/>
      <c r="I599" s="105"/>
      <c r="J599" s="803"/>
      <c r="K599" s="817"/>
      <c r="L599" s="803"/>
      <c r="M599" s="803"/>
      <c r="N599" s="803"/>
      <c r="O599" s="803"/>
      <c r="P599" s="803"/>
      <c r="Q599" s="803"/>
      <c r="R599" s="803"/>
      <c r="S599" s="803"/>
      <c r="T599" s="803"/>
      <c r="U599" s="803"/>
      <c r="V599" s="803"/>
      <c r="W599" s="803"/>
      <c r="X599" s="803"/>
      <c r="Y599" s="803"/>
      <c r="Z599" s="803"/>
      <c r="AA599" s="803"/>
      <c r="AB599" s="803"/>
    </row>
    <row r="600" ht="11.25" customHeight="1">
      <c r="A600" s="135" t="s">
        <v>6676</v>
      </c>
      <c r="B600" s="97" t="s">
        <v>100</v>
      </c>
      <c r="C600" s="135" t="s">
        <v>8359</v>
      </c>
      <c r="D600" s="98" t="s">
        <v>7625</v>
      </c>
      <c r="E600" s="231">
        <v>20.0</v>
      </c>
      <c r="F600" s="166">
        <v>20.0</v>
      </c>
      <c r="G600" s="103" t="s">
        <v>114</v>
      </c>
      <c r="H600" s="104"/>
      <c r="I600" s="105"/>
      <c r="J600" s="803"/>
      <c r="K600" s="817"/>
      <c r="L600" s="803"/>
      <c r="M600" s="803"/>
      <c r="N600" s="803"/>
      <c r="O600" s="803"/>
      <c r="P600" s="803"/>
      <c r="Q600" s="803"/>
      <c r="R600" s="803"/>
      <c r="S600" s="803"/>
      <c r="T600" s="803"/>
      <c r="U600" s="803"/>
      <c r="V600" s="803"/>
      <c r="W600" s="803"/>
      <c r="X600" s="803"/>
      <c r="Y600" s="803"/>
      <c r="Z600" s="803"/>
      <c r="AA600" s="803"/>
      <c r="AB600" s="803"/>
    </row>
    <row r="601" ht="11.25" customHeight="1">
      <c r="A601" s="135" t="s">
        <v>6676</v>
      </c>
      <c r="B601" s="97" t="s">
        <v>100</v>
      </c>
      <c r="C601" s="135" t="s">
        <v>8360</v>
      </c>
      <c r="D601" s="98" t="s">
        <v>7625</v>
      </c>
      <c r="E601" s="231">
        <v>6.0</v>
      </c>
      <c r="F601" s="166">
        <v>6.0</v>
      </c>
      <c r="G601" s="103" t="s">
        <v>114</v>
      </c>
      <c r="H601" s="104"/>
      <c r="I601" s="105"/>
      <c r="J601" s="803"/>
      <c r="K601" s="817"/>
      <c r="L601" s="803"/>
      <c r="M601" s="803"/>
      <c r="N601" s="803"/>
      <c r="O601" s="803"/>
      <c r="P601" s="803"/>
      <c r="Q601" s="803"/>
      <c r="R601" s="803"/>
      <c r="S601" s="803"/>
      <c r="T601" s="803"/>
      <c r="U601" s="803"/>
      <c r="V601" s="803"/>
      <c r="W601" s="803"/>
      <c r="X601" s="803"/>
      <c r="Y601" s="803"/>
      <c r="Z601" s="803"/>
      <c r="AA601" s="803"/>
      <c r="AB601" s="803"/>
    </row>
    <row r="602" ht="11.25" customHeight="1">
      <c r="A602" s="135" t="s">
        <v>6676</v>
      </c>
      <c r="B602" s="97" t="s">
        <v>100</v>
      </c>
      <c r="C602" s="135" t="s">
        <v>8361</v>
      </c>
      <c r="D602" s="98" t="s">
        <v>7625</v>
      </c>
      <c r="E602" s="231">
        <v>1.0</v>
      </c>
      <c r="F602" s="166">
        <v>1.0</v>
      </c>
      <c r="G602" s="103" t="s">
        <v>114</v>
      </c>
      <c r="H602" s="104"/>
      <c r="I602" s="105"/>
      <c r="J602" s="803"/>
      <c r="K602" s="817"/>
      <c r="L602" s="803"/>
      <c r="M602" s="803"/>
      <c r="N602" s="803"/>
      <c r="O602" s="803"/>
      <c r="P602" s="803"/>
      <c r="Q602" s="803"/>
      <c r="R602" s="803"/>
      <c r="S602" s="803"/>
      <c r="T602" s="803"/>
      <c r="U602" s="803"/>
      <c r="V602" s="803"/>
      <c r="W602" s="803"/>
      <c r="X602" s="803"/>
      <c r="Y602" s="803"/>
      <c r="Z602" s="803"/>
      <c r="AA602" s="803"/>
      <c r="AB602" s="803"/>
    </row>
    <row r="603" ht="11.25" customHeight="1">
      <c r="A603" s="135" t="s">
        <v>6676</v>
      </c>
      <c r="B603" s="97" t="s">
        <v>100</v>
      </c>
      <c r="C603" s="135" t="s">
        <v>8362</v>
      </c>
      <c r="D603" s="98" t="s">
        <v>7625</v>
      </c>
      <c r="E603" s="231">
        <v>28.0</v>
      </c>
      <c r="F603" s="166">
        <v>28.0</v>
      </c>
      <c r="G603" s="103" t="s">
        <v>114</v>
      </c>
      <c r="H603" s="104"/>
      <c r="I603" s="105"/>
      <c r="J603" s="803"/>
      <c r="K603" s="817"/>
      <c r="L603" s="803"/>
      <c r="M603" s="803"/>
      <c r="N603" s="803"/>
      <c r="O603" s="803"/>
      <c r="P603" s="803"/>
      <c r="Q603" s="803"/>
      <c r="R603" s="803"/>
      <c r="S603" s="803"/>
      <c r="T603" s="803"/>
      <c r="U603" s="803"/>
      <c r="V603" s="803"/>
      <c r="W603" s="803"/>
      <c r="X603" s="803"/>
      <c r="Y603" s="803"/>
      <c r="Z603" s="803"/>
      <c r="AA603" s="803"/>
      <c r="AB603" s="803"/>
    </row>
    <row r="604" ht="11.25" customHeight="1">
      <c r="A604" s="135" t="s">
        <v>6676</v>
      </c>
      <c r="B604" s="97" t="s">
        <v>100</v>
      </c>
      <c r="C604" s="135" t="s">
        <v>8261</v>
      </c>
      <c r="D604" s="98" t="s">
        <v>7625</v>
      </c>
      <c r="E604" s="231">
        <v>15.0</v>
      </c>
      <c r="F604" s="166">
        <v>15.0</v>
      </c>
      <c r="G604" s="103" t="s">
        <v>114</v>
      </c>
      <c r="H604" s="104"/>
      <c r="I604" s="105"/>
      <c r="J604" s="803"/>
      <c r="K604" s="817"/>
      <c r="L604" s="803"/>
      <c r="M604" s="803"/>
      <c r="N604" s="803"/>
      <c r="O604" s="803"/>
      <c r="P604" s="803"/>
      <c r="Q604" s="803"/>
      <c r="R604" s="803"/>
      <c r="S604" s="803"/>
      <c r="T604" s="803"/>
      <c r="U604" s="803"/>
      <c r="V604" s="803"/>
      <c r="W604" s="803"/>
      <c r="X604" s="803"/>
      <c r="Y604" s="803"/>
      <c r="Z604" s="803"/>
      <c r="AA604" s="803"/>
      <c r="AB604" s="803"/>
    </row>
    <row r="605" ht="11.25" customHeight="1">
      <c r="A605" s="135" t="s">
        <v>6676</v>
      </c>
      <c r="B605" s="97" t="s">
        <v>100</v>
      </c>
      <c r="C605" s="135" t="s">
        <v>8363</v>
      </c>
      <c r="D605" s="98" t="s">
        <v>7625</v>
      </c>
      <c r="E605" s="231">
        <v>14.0</v>
      </c>
      <c r="F605" s="166">
        <v>14.0</v>
      </c>
      <c r="G605" s="103" t="s">
        <v>114</v>
      </c>
      <c r="H605" s="104"/>
      <c r="I605" s="105"/>
      <c r="J605" s="803"/>
      <c r="K605" s="817"/>
      <c r="L605" s="803"/>
      <c r="M605" s="803"/>
      <c r="N605" s="803"/>
      <c r="O605" s="803"/>
      <c r="P605" s="803"/>
      <c r="Q605" s="803"/>
      <c r="R605" s="803"/>
      <c r="S605" s="803"/>
      <c r="T605" s="803"/>
      <c r="U605" s="803"/>
      <c r="V605" s="803"/>
      <c r="W605" s="803"/>
      <c r="X605" s="803"/>
      <c r="Y605" s="803"/>
      <c r="Z605" s="803"/>
      <c r="AA605" s="803"/>
      <c r="AB605" s="803"/>
    </row>
    <row r="606" ht="11.25" customHeight="1">
      <c r="A606" s="135" t="s">
        <v>8364</v>
      </c>
      <c r="B606" s="97" t="s">
        <v>100</v>
      </c>
      <c r="C606" s="135" t="s">
        <v>8365</v>
      </c>
      <c r="D606" s="98" t="s">
        <v>7625</v>
      </c>
      <c r="E606" s="231" t="s">
        <v>8366</v>
      </c>
      <c r="F606" s="166">
        <v>9.3</v>
      </c>
      <c r="G606" s="103" t="s">
        <v>115</v>
      </c>
      <c r="H606" s="104"/>
      <c r="I606" s="105"/>
      <c r="J606" s="803"/>
      <c r="K606" s="817"/>
      <c r="L606" s="803"/>
      <c r="M606" s="803"/>
      <c r="N606" s="803"/>
      <c r="O606" s="803"/>
      <c r="P606" s="803"/>
      <c r="Q606" s="803"/>
      <c r="R606" s="803"/>
      <c r="S606" s="803"/>
      <c r="T606" s="803"/>
      <c r="U606" s="803"/>
      <c r="V606" s="803"/>
      <c r="W606" s="803"/>
      <c r="X606" s="803"/>
      <c r="Y606" s="803"/>
      <c r="Z606" s="803"/>
      <c r="AA606" s="803"/>
      <c r="AB606" s="803"/>
    </row>
    <row r="607" ht="11.25" customHeight="1">
      <c r="A607" s="135" t="s">
        <v>8364</v>
      </c>
      <c r="B607" s="97" t="s">
        <v>100</v>
      </c>
      <c r="C607" s="135" t="s">
        <v>8367</v>
      </c>
      <c r="D607" s="98" t="s">
        <v>7625</v>
      </c>
      <c r="E607" s="231" t="s">
        <v>8366</v>
      </c>
      <c r="F607" s="166">
        <v>9.3</v>
      </c>
      <c r="G607" s="103" t="s">
        <v>115</v>
      </c>
      <c r="H607" s="104"/>
      <c r="I607" s="105"/>
      <c r="J607" s="803"/>
      <c r="K607" s="817"/>
      <c r="L607" s="803"/>
      <c r="M607" s="803"/>
      <c r="N607" s="803"/>
      <c r="O607" s="803"/>
      <c r="P607" s="803"/>
      <c r="Q607" s="803"/>
      <c r="R607" s="803"/>
      <c r="S607" s="803"/>
      <c r="T607" s="803"/>
      <c r="U607" s="803"/>
      <c r="V607" s="803"/>
      <c r="W607" s="803"/>
      <c r="X607" s="803"/>
      <c r="Y607" s="803"/>
      <c r="Z607" s="803"/>
      <c r="AA607" s="803"/>
      <c r="AB607" s="803"/>
    </row>
    <row r="608" ht="11.25" customHeight="1">
      <c r="A608" s="135" t="s">
        <v>8364</v>
      </c>
      <c r="B608" s="97" t="s">
        <v>100</v>
      </c>
      <c r="C608" s="135" t="s">
        <v>8368</v>
      </c>
      <c r="D608" s="98" t="s">
        <v>7625</v>
      </c>
      <c r="E608" s="231">
        <v>12.0</v>
      </c>
      <c r="F608" s="166">
        <v>12.0</v>
      </c>
      <c r="G608" s="103" t="s">
        <v>115</v>
      </c>
      <c r="H608" s="104"/>
      <c r="I608" s="105"/>
      <c r="J608" s="803"/>
      <c r="K608" s="817"/>
      <c r="L608" s="803"/>
      <c r="M608" s="803"/>
      <c r="N608" s="803"/>
      <c r="O608" s="803"/>
      <c r="P608" s="803"/>
      <c r="Q608" s="803"/>
      <c r="R608" s="803"/>
      <c r="S608" s="803"/>
      <c r="T608" s="803"/>
      <c r="U608" s="803"/>
      <c r="V608" s="803"/>
      <c r="W608" s="803"/>
      <c r="X608" s="803"/>
      <c r="Y608" s="803"/>
      <c r="Z608" s="803"/>
      <c r="AA608" s="803"/>
      <c r="AB608" s="803"/>
    </row>
    <row r="609" ht="11.25" customHeight="1">
      <c r="A609" s="135" t="s">
        <v>6690</v>
      </c>
      <c r="B609" s="97" t="s">
        <v>100</v>
      </c>
      <c r="C609" s="135" t="s">
        <v>8369</v>
      </c>
      <c r="D609" s="98" t="s">
        <v>7625</v>
      </c>
      <c r="E609" s="231">
        <v>35.0</v>
      </c>
      <c r="F609" s="166">
        <v>35.0</v>
      </c>
      <c r="G609" s="103" t="s">
        <v>116</v>
      </c>
      <c r="H609" s="104"/>
      <c r="I609" s="105"/>
      <c r="J609" s="803"/>
      <c r="K609" s="817"/>
      <c r="L609" s="803"/>
      <c r="M609" s="803"/>
      <c r="N609" s="803"/>
      <c r="O609" s="803"/>
      <c r="P609" s="803"/>
      <c r="Q609" s="803"/>
      <c r="R609" s="803"/>
      <c r="S609" s="803"/>
      <c r="T609" s="803"/>
      <c r="U609" s="803"/>
      <c r="V609" s="803"/>
      <c r="W609" s="803"/>
      <c r="X609" s="803"/>
      <c r="Y609" s="803"/>
      <c r="Z609" s="803"/>
      <c r="AA609" s="803"/>
      <c r="AB609" s="803"/>
    </row>
    <row r="610" ht="11.25" customHeight="1">
      <c r="A610" s="135" t="s">
        <v>6690</v>
      </c>
      <c r="B610" s="97" t="s">
        <v>100</v>
      </c>
      <c r="C610" s="135" t="s">
        <v>8370</v>
      </c>
      <c r="D610" s="98" t="s">
        <v>7625</v>
      </c>
      <c r="E610" s="231">
        <v>35.0</v>
      </c>
      <c r="F610" s="166">
        <v>35.0</v>
      </c>
      <c r="G610" s="103" t="s">
        <v>116</v>
      </c>
      <c r="H610" s="104"/>
      <c r="I610" s="105"/>
      <c r="J610" s="803"/>
      <c r="K610" s="817"/>
      <c r="L610" s="803"/>
      <c r="M610" s="803"/>
      <c r="N610" s="803"/>
      <c r="O610" s="803"/>
      <c r="P610" s="803"/>
      <c r="Q610" s="803"/>
      <c r="R610" s="803"/>
      <c r="S610" s="803"/>
      <c r="T610" s="803"/>
      <c r="U610" s="803"/>
      <c r="V610" s="803"/>
      <c r="W610" s="803"/>
      <c r="X610" s="803"/>
      <c r="Y610" s="803"/>
      <c r="Z610" s="803"/>
      <c r="AA610" s="803"/>
      <c r="AB610" s="803"/>
    </row>
    <row r="611" ht="11.25" customHeight="1">
      <c r="A611" s="135" t="s">
        <v>6690</v>
      </c>
      <c r="B611" s="97" t="s">
        <v>100</v>
      </c>
      <c r="C611" s="135" t="s">
        <v>8371</v>
      </c>
      <c r="D611" s="98" t="s">
        <v>7625</v>
      </c>
      <c r="E611" s="231">
        <v>7.0</v>
      </c>
      <c r="F611" s="166">
        <v>7.0</v>
      </c>
      <c r="G611" s="103" t="s">
        <v>116</v>
      </c>
      <c r="H611" s="104"/>
      <c r="I611" s="105"/>
      <c r="J611" s="803"/>
      <c r="K611" s="817"/>
      <c r="L611" s="803"/>
      <c r="M611" s="803"/>
      <c r="N611" s="803"/>
      <c r="O611" s="803"/>
      <c r="P611" s="803"/>
      <c r="Q611" s="803"/>
      <c r="R611" s="803"/>
      <c r="S611" s="803"/>
      <c r="T611" s="803"/>
      <c r="U611" s="803"/>
      <c r="V611" s="803"/>
      <c r="W611" s="803"/>
      <c r="X611" s="803"/>
      <c r="Y611" s="803"/>
      <c r="Z611" s="803"/>
      <c r="AA611" s="803"/>
      <c r="AB611" s="803"/>
    </row>
    <row r="612" ht="11.25" customHeight="1">
      <c r="A612" s="135" t="s">
        <v>6690</v>
      </c>
      <c r="B612" s="97" t="s">
        <v>100</v>
      </c>
      <c r="C612" s="135" t="s">
        <v>8372</v>
      </c>
      <c r="D612" s="98" t="s">
        <v>7625</v>
      </c>
      <c r="E612" s="231">
        <v>14.0</v>
      </c>
      <c r="F612" s="166">
        <v>14.0</v>
      </c>
      <c r="G612" s="103" t="s">
        <v>116</v>
      </c>
      <c r="H612" s="104"/>
      <c r="I612" s="105"/>
      <c r="J612" s="803"/>
      <c r="K612" s="817"/>
      <c r="L612" s="803"/>
      <c r="M612" s="803"/>
      <c r="N612" s="803"/>
      <c r="O612" s="803"/>
      <c r="P612" s="803"/>
      <c r="Q612" s="803"/>
      <c r="R612" s="803"/>
      <c r="S612" s="803"/>
      <c r="T612" s="803"/>
      <c r="U612" s="803"/>
      <c r="V612" s="803"/>
      <c r="W612" s="803"/>
      <c r="X612" s="803"/>
      <c r="Y612" s="803"/>
      <c r="Z612" s="803"/>
      <c r="AA612" s="803"/>
      <c r="AB612" s="803"/>
    </row>
    <row r="613" ht="11.25" customHeight="1">
      <c r="A613" s="135" t="s">
        <v>6690</v>
      </c>
      <c r="B613" s="97" t="s">
        <v>100</v>
      </c>
      <c r="C613" s="135" t="s">
        <v>8373</v>
      </c>
      <c r="D613" s="98" t="s">
        <v>7625</v>
      </c>
      <c r="E613" s="231">
        <v>4.0</v>
      </c>
      <c r="F613" s="166">
        <v>4.0</v>
      </c>
      <c r="G613" s="103" t="s">
        <v>116</v>
      </c>
      <c r="H613" s="104"/>
      <c r="I613" s="105"/>
      <c r="J613" s="803"/>
      <c r="K613" s="817"/>
      <c r="L613" s="803"/>
      <c r="M613" s="803"/>
      <c r="N613" s="803"/>
      <c r="O613" s="803"/>
      <c r="P613" s="803"/>
      <c r="Q613" s="803"/>
      <c r="R613" s="803"/>
      <c r="S613" s="803"/>
      <c r="T613" s="803"/>
      <c r="U613" s="803"/>
      <c r="V613" s="803"/>
      <c r="W613" s="803"/>
      <c r="X613" s="803"/>
      <c r="Y613" s="803"/>
      <c r="Z613" s="803"/>
      <c r="AA613" s="803"/>
      <c r="AB613" s="803"/>
    </row>
    <row r="614" ht="11.25" customHeight="1">
      <c r="A614" s="135" t="s">
        <v>6690</v>
      </c>
      <c r="B614" s="97" t="s">
        <v>100</v>
      </c>
      <c r="C614" s="135" t="s">
        <v>8374</v>
      </c>
      <c r="D614" s="98" t="s">
        <v>7625</v>
      </c>
      <c r="E614" s="231">
        <v>7.0</v>
      </c>
      <c r="F614" s="166">
        <v>7.0</v>
      </c>
      <c r="G614" s="103" t="s">
        <v>116</v>
      </c>
      <c r="H614" s="104"/>
      <c r="I614" s="105"/>
      <c r="J614" s="803"/>
      <c r="K614" s="817"/>
      <c r="L614" s="803"/>
      <c r="M614" s="803"/>
      <c r="N614" s="803"/>
      <c r="O614" s="803"/>
      <c r="P614" s="803"/>
      <c r="Q614" s="803"/>
      <c r="R614" s="803"/>
      <c r="S614" s="803"/>
      <c r="T614" s="803"/>
      <c r="U614" s="803"/>
      <c r="V614" s="803"/>
      <c r="W614" s="803"/>
      <c r="X614" s="803"/>
      <c r="Y614" s="803"/>
      <c r="Z614" s="803"/>
      <c r="AA614" s="803"/>
      <c r="AB614" s="803"/>
    </row>
    <row r="615" ht="11.25" customHeight="1">
      <c r="A615" s="135" t="s">
        <v>3135</v>
      </c>
      <c r="B615" s="97" t="s">
        <v>3136</v>
      </c>
      <c r="C615" s="135" t="s">
        <v>8375</v>
      </c>
      <c r="D615" s="98" t="s">
        <v>7625</v>
      </c>
      <c r="E615" s="231">
        <v>21.666666666666668</v>
      </c>
      <c r="F615" s="166">
        <v>44.0</v>
      </c>
      <c r="G615" s="103" t="s">
        <v>117</v>
      </c>
      <c r="H615" s="104"/>
      <c r="I615" s="105"/>
      <c r="J615" s="803"/>
      <c r="K615" s="817"/>
      <c r="L615" s="803"/>
      <c r="M615" s="803"/>
      <c r="N615" s="803"/>
      <c r="O615" s="803"/>
      <c r="P615" s="803"/>
      <c r="Q615" s="803"/>
      <c r="R615" s="803"/>
      <c r="S615" s="803"/>
      <c r="T615" s="803"/>
      <c r="U615" s="803"/>
      <c r="V615" s="803"/>
      <c r="W615" s="803"/>
      <c r="X615" s="803"/>
      <c r="Y615" s="803"/>
      <c r="Z615" s="803"/>
      <c r="AA615" s="803"/>
      <c r="AB615" s="803"/>
    </row>
    <row r="616" ht="11.25" customHeight="1">
      <c r="A616" s="135" t="s">
        <v>3135</v>
      </c>
      <c r="B616" s="112" t="s">
        <v>3136</v>
      </c>
      <c r="C616" s="135" t="s">
        <v>8376</v>
      </c>
      <c r="D616" s="98" t="s">
        <v>7625</v>
      </c>
      <c r="E616" s="231">
        <v>5.333333333333333</v>
      </c>
      <c r="F616" s="166">
        <v>10.0</v>
      </c>
      <c r="G616" s="103" t="s">
        <v>117</v>
      </c>
      <c r="H616" s="104"/>
      <c r="I616" s="105"/>
      <c r="J616" s="803"/>
      <c r="K616" s="817"/>
      <c r="L616" s="803"/>
      <c r="M616" s="803"/>
      <c r="N616" s="803"/>
      <c r="O616" s="803"/>
      <c r="P616" s="803"/>
      <c r="Q616" s="803"/>
      <c r="R616" s="803"/>
      <c r="S616" s="803"/>
      <c r="T616" s="803"/>
      <c r="U616" s="803"/>
      <c r="V616" s="803"/>
      <c r="W616" s="803"/>
      <c r="X616" s="803"/>
      <c r="Y616" s="803"/>
      <c r="Z616" s="803"/>
      <c r="AA616" s="803"/>
      <c r="AB616" s="803"/>
    </row>
    <row r="617" ht="11.25" customHeight="1">
      <c r="A617" s="135" t="s">
        <v>3135</v>
      </c>
      <c r="B617" s="112" t="s">
        <v>3136</v>
      </c>
      <c r="C617" s="135" t="s">
        <v>8377</v>
      </c>
      <c r="D617" s="98" t="s">
        <v>7625</v>
      </c>
      <c r="E617" s="231">
        <v>5.0</v>
      </c>
      <c r="F617" s="166">
        <v>10.0</v>
      </c>
      <c r="G617" s="103" t="s">
        <v>117</v>
      </c>
      <c r="H617" s="104"/>
      <c r="I617" s="105"/>
      <c r="J617" s="803"/>
      <c r="K617" s="817"/>
      <c r="L617" s="803"/>
      <c r="M617" s="803"/>
      <c r="N617" s="803"/>
      <c r="O617" s="803"/>
      <c r="P617" s="803"/>
      <c r="Q617" s="803"/>
      <c r="R617" s="803"/>
      <c r="S617" s="803"/>
      <c r="T617" s="803"/>
      <c r="U617" s="803"/>
      <c r="V617" s="803"/>
      <c r="W617" s="803"/>
      <c r="X617" s="803"/>
      <c r="Y617" s="803"/>
      <c r="Z617" s="803"/>
      <c r="AA617" s="803"/>
      <c r="AB617" s="803"/>
    </row>
    <row r="618" ht="11.25" customHeight="1">
      <c r="A618" s="135" t="s">
        <v>3135</v>
      </c>
      <c r="B618" s="112" t="s">
        <v>3136</v>
      </c>
      <c r="C618" s="135" t="s">
        <v>8378</v>
      </c>
      <c r="D618" s="98" t="s">
        <v>7625</v>
      </c>
      <c r="E618" s="231">
        <v>16.333333333333332</v>
      </c>
      <c r="F618" s="166">
        <v>16.0</v>
      </c>
      <c r="G618" s="103" t="s">
        <v>117</v>
      </c>
      <c r="H618" s="104"/>
      <c r="I618" s="105"/>
      <c r="J618" s="803"/>
      <c r="K618" s="817"/>
      <c r="L618" s="803"/>
      <c r="M618" s="803"/>
      <c r="N618" s="803"/>
      <c r="O618" s="803"/>
      <c r="P618" s="803"/>
      <c r="Q618" s="803"/>
      <c r="R618" s="803"/>
      <c r="S618" s="803"/>
      <c r="T618" s="803"/>
      <c r="U618" s="803"/>
      <c r="V618" s="803"/>
      <c r="W618" s="803"/>
      <c r="X618" s="803"/>
      <c r="Y618" s="803"/>
      <c r="Z618" s="803"/>
      <c r="AA618" s="803"/>
      <c r="AB618" s="803"/>
    </row>
    <row r="619" ht="11.25" customHeight="1">
      <c r="A619" s="135" t="s">
        <v>3135</v>
      </c>
      <c r="B619" s="112" t="s">
        <v>3136</v>
      </c>
      <c r="C619" s="135" t="s">
        <v>8379</v>
      </c>
      <c r="D619" s="98" t="s">
        <v>7625</v>
      </c>
      <c r="E619" s="231">
        <v>22.0</v>
      </c>
      <c r="F619" s="166">
        <v>22.0</v>
      </c>
      <c r="G619" s="103" t="s">
        <v>117</v>
      </c>
      <c r="H619" s="104"/>
      <c r="I619" s="105"/>
      <c r="J619" s="803"/>
      <c r="K619" s="817"/>
      <c r="L619" s="803"/>
      <c r="M619" s="803"/>
      <c r="N619" s="803"/>
      <c r="O619" s="803"/>
      <c r="P619" s="803"/>
      <c r="Q619" s="803"/>
      <c r="R619" s="803"/>
      <c r="S619" s="803"/>
      <c r="T619" s="803"/>
      <c r="U619" s="803"/>
      <c r="V619" s="803"/>
      <c r="W619" s="803"/>
      <c r="X619" s="803"/>
      <c r="Y619" s="803"/>
      <c r="Z619" s="803"/>
      <c r="AA619" s="803"/>
      <c r="AB619" s="803"/>
    </row>
    <row r="620" ht="11.25" customHeight="1">
      <c r="A620" s="135" t="s">
        <v>3135</v>
      </c>
      <c r="B620" s="112" t="s">
        <v>3136</v>
      </c>
      <c r="C620" s="135" t="s">
        <v>8380</v>
      </c>
      <c r="D620" s="98" t="s">
        <v>7625</v>
      </c>
      <c r="E620" s="231">
        <v>16.0</v>
      </c>
      <c r="F620" s="166">
        <v>16.0</v>
      </c>
      <c r="G620" s="103" t="s">
        <v>117</v>
      </c>
      <c r="H620" s="104"/>
      <c r="I620" s="105"/>
      <c r="J620" s="803"/>
      <c r="K620" s="817"/>
      <c r="L620" s="803"/>
      <c r="M620" s="803"/>
      <c r="N620" s="803"/>
      <c r="O620" s="803"/>
      <c r="P620" s="803"/>
      <c r="Q620" s="803"/>
      <c r="R620" s="803"/>
      <c r="S620" s="803"/>
      <c r="T620" s="803"/>
      <c r="U620" s="803"/>
      <c r="V620" s="803"/>
      <c r="W620" s="803"/>
      <c r="X620" s="803"/>
      <c r="Y620" s="803"/>
      <c r="Z620" s="803"/>
      <c r="AA620" s="803"/>
      <c r="AB620" s="803"/>
    </row>
    <row r="621" ht="11.25" customHeight="1">
      <c r="A621" s="135" t="s">
        <v>3135</v>
      </c>
      <c r="B621" s="112" t="s">
        <v>3136</v>
      </c>
      <c r="C621" s="135" t="s">
        <v>8381</v>
      </c>
      <c r="D621" s="98" t="s">
        <v>7625</v>
      </c>
      <c r="E621" s="231">
        <v>5.0</v>
      </c>
      <c r="F621" s="166">
        <v>5.0</v>
      </c>
      <c r="G621" s="103" t="s">
        <v>117</v>
      </c>
      <c r="H621" s="104"/>
      <c r="I621" s="105"/>
      <c r="J621" s="803"/>
      <c r="K621" s="817"/>
      <c r="L621" s="803"/>
      <c r="M621" s="803"/>
      <c r="N621" s="803"/>
      <c r="O621" s="803"/>
      <c r="P621" s="803"/>
      <c r="Q621" s="803"/>
      <c r="R621" s="803"/>
      <c r="S621" s="803"/>
      <c r="T621" s="803"/>
      <c r="U621" s="803"/>
      <c r="V621" s="803"/>
      <c r="W621" s="803"/>
      <c r="X621" s="803"/>
      <c r="Y621" s="803"/>
      <c r="Z621" s="803"/>
      <c r="AA621" s="803"/>
      <c r="AB621" s="803"/>
    </row>
    <row r="622" ht="11.25" customHeight="1">
      <c r="A622" s="135" t="s">
        <v>3135</v>
      </c>
      <c r="B622" s="112" t="s">
        <v>3136</v>
      </c>
      <c r="C622" s="135" t="s">
        <v>8382</v>
      </c>
      <c r="D622" s="98" t="s">
        <v>7625</v>
      </c>
      <c r="E622" s="231">
        <v>5.0</v>
      </c>
      <c r="F622" s="166">
        <v>5.0</v>
      </c>
      <c r="G622" s="103" t="s">
        <v>117</v>
      </c>
      <c r="H622" s="104"/>
      <c r="I622" s="105"/>
      <c r="J622" s="803"/>
      <c r="K622" s="817"/>
      <c r="L622" s="803"/>
      <c r="M622" s="803"/>
      <c r="N622" s="803"/>
      <c r="O622" s="803"/>
      <c r="P622" s="803"/>
      <c r="Q622" s="803"/>
      <c r="R622" s="803"/>
      <c r="S622" s="803"/>
      <c r="T622" s="803"/>
      <c r="U622" s="803"/>
      <c r="V622" s="803"/>
      <c r="W622" s="803"/>
      <c r="X622" s="803"/>
      <c r="Y622" s="803"/>
      <c r="Z622" s="803"/>
      <c r="AA622" s="803"/>
      <c r="AB622" s="803"/>
    </row>
    <row r="623" ht="11.25" customHeight="1">
      <c r="A623" s="135" t="s">
        <v>3135</v>
      </c>
      <c r="B623" s="112" t="s">
        <v>3136</v>
      </c>
      <c r="C623" s="135" t="s">
        <v>8383</v>
      </c>
      <c r="D623" s="98" t="s">
        <v>7625</v>
      </c>
      <c r="E623" s="231">
        <v>6.333333333333333</v>
      </c>
      <c r="F623" s="166">
        <v>12.0</v>
      </c>
      <c r="G623" s="103" t="s">
        <v>117</v>
      </c>
      <c r="H623" s="104"/>
      <c r="I623" s="105"/>
      <c r="J623" s="803"/>
      <c r="K623" s="817"/>
      <c r="L623" s="803"/>
      <c r="M623" s="803"/>
      <c r="N623" s="803"/>
      <c r="O623" s="803"/>
      <c r="P623" s="803"/>
      <c r="Q623" s="803"/>
      <c r="R623" s="803"/>
      <c r="S623" s="803"/>
      <c r="T623" s="803"/>
      <c r="U623" s="803"/>
      <c r="V623" s="803"/>
      <c r="W623" s="803"/>
      <c r="X623" s="803"/>
      <c r="Y623" s="803"/>
      <c r="Z623" s="803"/>
      <c r="AA623" s="803"/>
      <c r="AB623" s="803"/>
    </row>
    <row r="624" ht="11.25" customHeight="1">
      <c r="A624" s="135" t="s">
        <v>3135</v>
      </c>
      <c r="B624" s="112" t="s">
        <v>3136</v>
      </c>
      <c r="C624" s="135" t="s">
        <v>8384</v>
      </c>
      <c r="D624" s="98" t="s">
        <v>7625</v>
      </c>
      <c r="E624" s="231">
        <v>6.0</v>
      </c>
      <c r="F624" s="166">
        <v>6.0</v>
      </c>
      <c r="G624" s="103" t="s">
        <v>117</v>
      </c>
      <c r="H624" s="104"/>
      <c r="I624" s="105"/>
      <c r="J624" s="803"/>
      <c r="K624" s="817"/>
      <c r="L624" s="803"/>
      <c r="M624" s="803"/>
      <c r="N624" s="803"/>
      <c r="O624" s="803"/>
      <c r="P624" s="803"/>
      <c r="Q624" s="803"/>
      <c r="R624" s="803"/>
      <c r="S624" s="803"/>
      <c r="T624" s="803"/>
      <c r="U624" s="803"/>
      <c r="V624" s="803"/>
      <c r="W624" s="803"/>
      <c r="X624" s="803"/>
      <c r="Y624" s="803"/>
      <c r="Z624" s="803"/>
      <c r="AA624" s="803"/>
      <c r="AB624" s="803"/>
    </row>
    <row r="625" ht="11.25" customHeight="1">
      <c r="A625" s="135" t="s">
        <v>3135</v>
      </c>
      <c r="B625" s="112" t="s">
        <v>3136</v>
      </c>
      <c r="C625" s="135" t="s">
        <v>8385</v>
      </c>
      <c r="D625" s="98" t="s">
        <v>7625</v>
      </c>
      <c r="E625" s="231">
        <v>33.0</v>
      </c>
      <c r="F625" s="166">
        <v>66.0</v>
      </c>
      <c r="G625" s="103" t="s">
        <v>117</v>
      </c>
      <c r="H625" s="104"/>
      <c r="I625" s="105"/>
      <c r="J625" s="803"/>
      <c r="K625" s="817"/>
      <c r="L625" s="803"/>
      <c r="M625" s="803"/>
      <c r="N625" s="803"/>
      <c r="O625" s="803"/>
      <c r="P625" s="803"/>
      <c r="Q625" s="803"/>
      <c r="R625" s="803"/>
      <c r="S625" s="803"/>
      <c r="T625" s="803"/>
      <c r="U625" s="803"/>
      <c r="V625" s="803"/>
      <c r="W625" s="803"/>
      <c r="X625" s="803"/>
      <c r="Y625" s="803"/>
      <c r="Z625" s="803"/>
      <c r="AA625" s="803"/>
      <c r="AB625" s="803"/>
    </row>
    <row r="626" ht="11.25" customHeight="1">
      <c r="A626" s="135" t="s">
        <v>3135</v>
      </c>
      <c r="B626" s="112" t="s">
        <v>3136</v>
      </c>
      <c r="C626" s="135" t="s">
        <v>8386</v>
      </c>
      <c r="D626" s="98" t="s">
        <v>7625</v>
      </c>
      <c r="E626" s="231">
        <v>7.0</v>
      </c>
      <c r="F626" s="166">
        <v>21.0</v>
      </c>
      <c r="G626" s="103" t="s">
        <v>117</v>
      </c>
      <c r="H626" s="104"/>
      <c r="I626" s="105"/>
      <c r="J626" s="803"/>
      <c r="K626" s="817"/>
      <c r="L626" s="803"/>
      <c r="M626" s="803"/>
      <c r="N626" s="803"/>
      <c r="O626" s="803"/>
      <c r="P626" s="803"/>
      <c r="Q626" s="803"/>
      <c r="R626" s="803"/>
      <c r="S626" s="803"/>
      <c r="T626" s="803"/>
      <c r="U626" s="803"/>
      <c r="V626" s="803"/>
      <c r="W626" s="803"/>
      <c r="X626" s="803"/>
      <c r="Y626" s="803"/>
      <c r="Z626" s="803"/>
      <c r="AA626" s="803"/>
      <c r="AB626" s="803"/>
    </row>
    <row r="627" ht="11.25" customHeight="1">
      <c r="A627" s="135" t="s">
        <v>3135</v>
      </c>
      <c r="B627" s="112" t="s">
        <v>3136</v>
      </c>
      <c r="C627" s="135" t="s">
        <v>8387</v>
      </c>
      <c r="D627" s="98" t="s">
        <v>7625</v>
      </c>
      <c r="E627" s="231">
        <v>40.666666666666664</v>
      </c>
      <c r="F627" s="166">
        <v>82.0</v>
      </c>
      <c r="G627" s="103" t="s">
        <v>117</v>
      </c>
      <c r="H627" s="104"/>
      <c r="I627" s="105"/>
      <c r="J627" s="803"/>
      <c r="K627" s="817"/>
      <c r="L627" s="803"/>
      <c r="M627" s="803"/>
      <c r="N627" s="803"/>
      <c r="O627" s="803"/>
      <c r="P627" s="803"/>
      <c r="Q627" s="803"/>
      <c r="R627" s="803"/>
      <c r="S627" s="803"/>
      <c r="T627" s="803"/>
      <c r="U627" s="803"/>
      <c r="V627" s="803"/>
      <c r="W627" s="803"/>
      <c r="X627" s="803"/>
      <c r="Y627" s="803"/>
      <c r="Z627" s="803"/>
      <c r="AA627" s="803"/>
      <c r="AB627" s="803"/>
    </row>
    <row r="628" ht="11.25" customHeight="1">
      <c r="A628" s="135" t="s">
        <v>3135</v>
      </c>
      <c r="B628" s="112" t="s">
        <v>3136</v>
      </c>
      <c r="C628" s="135" t="s">
        <v>8388</v>
      </c>
      <c r="D628" s="98" t="s">
        <v>7625</v>
      </c>
      <c r="E628" s="231">
        <v>23.0</v>
      </c>
      <c r="F628" s="166">
        <v>46.0</v>
      </c>
      <c r="G628" s="103" t="s">
        <v>117</v>
      </c>
      <c r="H628" s="104"/>
      <c r="I628" s="105"/>
      <c r="J628" s="803"/>
      <c r="K628" s="817"/>
      <c r="L628" s="803"/>
      <c r="M628" s="803"/>
      <c r="N628" s="803"/>
      <c r="O628" s="803"/>
      <c r="P628" s="803"/>
      <c r="Q628" s="803"/>
      <c r="R628" s="803"/>
      <c r="S628" s="803"/>
      <c r="T628" s="803"/>
      <c r="U628" s="803"/>
      <c r="V628" s="803"/>
      <c r="W628" s="803"/>
      <c r="X628" s="803"/>
      <c r="Y628" s="803"/>
      <c r="Z628" s="803"/>
      <c r="AA628" s="803"/>
      <c r="AB628" s="803"/>
    </row>
    <row r="629" ht="11.25" customHeight="1">
      <c r="A629" s="135" t="s">
        <v>3135</v>
      </c>
      <c r="B629" s="112" t="s">
        <v>3136</v>
      </c>
      <c r="C629" s="135" t="s">
        <v>8389</v>
      </c>
      <c r="D629" s="98" t="s">
        <v>7625</v>
      </c>
      <c r="E629" s="231">
        <v>6.0</v>
      </c>
      <c r="F629" s="166">
        <v>12.0</v>
      </c>
      <c r="G629" s="103" t="s">
        <v>117</v>
      </c>
      <c r="H629" s="104"/>
      <c r="I629" s="105"/>
      <c r="J629" s="803"/>
      <c r="K629" s="817"/>
      <c r="L629" s="803"/>
      <c r="M629" s="803"/>
      <c r="N629" s="803"/>
      <c r="O629" s="803"/>
      <c r="P629" s="803"/>
      <c r="Q629" s="803"/>
      <c r="R629" s="803"/>
      <c r="S629" s="803"/>
      <c r="T629" s="803"/>
      <c r="U629" s="803"/>
      <c r="V629" s="803"/>
      <c r="W629" s="803"/>
      <c r="X629" s="803"/>
      <c r="Y629" s="803"/>
      <c r="Z629" s="803"/>
      <c r="AA629" s="803"/>
      <c r="AB629" s="803"/>
    </row>
    <row r="630" ht="11.25" customHeight="1">
      <c r="A630" s="135" t="s">
        <v>8390</v>
      </c>
      <c r="B630" s="97" t="s">
        <v>100</v>
      </c>
      <c r="C630" s="135" t="s">
        <v>8391</v>
      </c>
      <c r="D630" s="98" t="s">
        <v>7625</v>
      </c>
      <c r="E630" s="231">
        <v>64.0</v>
      </c>
      <c r="F630" s="166">
        <v>128.0</v>
      </c>
      <c r="G630" s="103" t="s">
        <v>118</v>
      </c>
      <c r="H630" s="104"/>
      <c r="I630" s="105"/>
      <c r="J630" s="803"/>
      <c r="K630" s="817"/>
      <c r="L630" s="803"/>
      <c r="M630" s="803"/>
      <c r="N630" s="803"/>
      <c r="O630" s="803"/>
      <c r="P630" s="803"/>
      <c r="Q630" s="803"/>
      <c r="R630" s="803"/>
      <c r="S630" s="803"/>
      <c r="T630" s="803"/>
      <c r="U630" s="803"/>
      <c r="V630" s="803"/>
      <c r="W630" s="803"/>
      <c r="X630" s="803"/>
      <c r="Y630" s="803"/>
      <c r="Z630" s="803"/>
      <c r="AA630" s="803"/>
      <c r="AB630" s="803"/>
    </row>
    <row r="631" ht="11.25" customHeight="1">
      <c r="A631" s="135" t="s">
        <v>8390</v>
      </c>
      <c r="B631" s="97" t="s">
        <v>100</v>
      </c>
      <c r="C631" s="135" t="s">
        <v>8392</v>
      </c>
      <c r="D631" s="98" t="s">
        <v>7625</v>
      </c>
      <c r="E631" s="231">
        <v>1.0</v>
      </c>
      <c r="F631" s="166">
        <v>0.6666666666666666</v>
      </c>
      <c r="G631" s="103" t="s">
        <v>118</v>
      </c>
      <c r="H631" s="104"/>
      <c r="I631" s="105"/>
      <c r="J631" s="803"/>
      <c r="K631" s="817"/>
      <c r="L631" s="803"/>
      <c r="M631" s="803"/>
      <c r="N631" s="803"/>
      <c r="O631" s="803"/>
      <c r="P631" s="803"/>
      <c r="Q631" s="803"/>
      <c r="R631" s="803"/>
      <c r="S631" s="803"/>
      <c r="T631" s="803"/>
      <c r="U631" s="803"/>
      <c r="V631" s="803"/>
      <c r="W631" s="803"/>
      <c r="X631" s="803"/>
      <c r="Y631" s="803"/>
      <c r="Z631" s="803"/>
      <c r="AA631" s="803"/>
      <c r="AB631" s="803"/>
    </row>
    <row r="632" ht="11.25" customHeight="1">
      <c r="A632" s="135" t="s">
        <v>8390</v>
      </c>
      <c r="B632" s="97" t="s">
        <v>100</v>
      </c>
      <c r="C632" s="135" t="s">
        <v>8393</v>
      </c>
      <c r="D632" s="98" t="s">
        <v>7625</v>
      </c>
      <c r="E632" s="231">
        <v>7.333333333333333</v>
      </c>
      <c r="F632" s="166">
        <v>14.666666666666666</v>
      </c>
      <c r="G632" s="103" t="s">
        <v>118</v>
      </c>
      <c r="H632" s="104"/>
      <c r="I632" s="105"/>
      <c r="J632" s="803"/>
      <c r="K632" s="817"/>
      <c r="L632" s="803"/>
      <c r="M632" s="803"/>
      <c r="N632" s="803"/>
      <c r="O632" s="803"/>
      <c r="P632" s="803"/>
      <c r="Q632" s="803"/>
      <c r="R632" s="803"/>
      <c r="S632" s="803"/>
      <c r="T632" s="803"/>
      <c r="U632" s="803"/>
      <c r="V632" s="803"/>
      <c r="W632" s="803"/>
      <c r="X632" s="803"/>
      <c r="Y632" s="803"/>
      <c r="Z632" s="803"/>
      <c r="AA632" s="803"/>
      <c r="AB632" s="803"/>
    </row>
    <row r="633" ht="11.25" customHeight="1">
      <c r="A633" s="135" t="s">
        <v>8390</v>
      </c>
      <c r="B633" s="97" t="s">
        <v>100</v>
      </c>
      <c r="C633" s="135" t="s">
        <v>8394</v>
      </c>
      <c r="D633" s="98" t="s">
        <v>7625</v>
      </c>
      <c r="E633" s="231">
        <v>4.666666666666667</v>
      </c>
      <c r="F633" s="166">
        <v>9.333333333333334</v>
      </c>
      <c r="G633" s="103" t="s">
        <v>118</v>
      </c>
      <c r="H633" s="104"/>
      <c r="I633" s="105"/>
      <c r="J633" s="803"/>
      <c r="K633" s="817"/>
      <c r="L633" s="803"/>
      <c r="M633" s="803"/>
      <c r="N633" s="803"/>
      <c r="O633" s="803"/>
      <c r="P633" s="803"/>
      <c r="Q633" s="803"/>
      <c r="R633" s="803"/>
      <c r="S633" s="803"/>
      <c r="T633" s="803"/>
      <c r="U633" s="803"/>
      <c r="V633" s="803"/>
      <c r="W633" s="803"/>
      <c r="X633" s="803"/>
      <c r="Y633" s="803"/>
      <c r="Z633" s="803"/>
      <c r="AA633" s="803"/>
      <c r="AB633" s="803"/>
    </row>
    <row r="634" ht="11.25" customHeight="1">
      <c r="A634" s="135" t="s">
        <v>8390</v>
      </c>
      <c r="B634" s="97" t="s">
        <v>100</v>
      </c>
      <c r="C634" s="135" t="s">
        <v>8395</v>
      </c>
      <c r="D634" s="98" t="s">
        <v>7625</v>
      </c>
      <c r="E634" s="231">
        <v>7.0</v>
      </c>
      <c r="F634" s="166">
        <v>7.0</v>
      </c>
      <c r="G634" s="103" t="s">
        <v>118</v>
      </c>
      <c r="H634" s="104"/>
      <c r="I634" s="105"/>
      <c r="J634" s="803"/>
      <c r="K634" s="817"/>
      <c r="L634" s="803"/>
      <c r="M634" s="803"/>
      <c r="N634" s="803"/>
      <c r="O634" s="803"/>
      <c r="P634" s="803"/>
      <c r="Q634" s="803"/>
      <c r="R634" s="803"/>
      <c r="S634" s="803"/>
      <c r="T634" s="803"/>
      <c r="U634" s="803"/>
      <c r="V634" s="803"/>
      <c r="W634" s="803"/>
      <c r="X634" s="803"/>
      <c r="Y634" s="803"/>
      <c r="Z634" s="803"/>
      <c r="AA634" s="803"/>
      <c r="AB634" s="803"/>
    </row>
    <row r="635" ht="11.25" customHeight="1">
      <c r="A635" s="135" t="s">
        <v>8390</v>
      </c>
      <c r="B635" s="97" t="s">
        <v>100</v>
      </c>
      <c r="C635" s="135" t="s">
        <v>8396</v>
      </c>
      <c r="D635" s="98" t="s">
        <v>7625</v>
      </c>
      <c r="E635" s="231">
        <v>17.0</v>
      </c>
      <c r="F635" s="166">
        <v>5.0</v>
      </c>
      <c r="G635" s="103" t="s">
        <v>118</v>
      </c>
      <c r="H635" s="104"/>
      <c r="I635" s="105"/>
      <c r="J635" s="803"/>
      <c r="K635" s="817"/>
      <c r="L635" s="803"/>
      <c r="M635" s="803"/>
      <c r="N635" s="803"/>
      <c r="O635" s="803"/>
      <c r="P635" s="803"/>
      <c r="Q635" s="803"/>
      <c r="R635" s="803"/>
      <c r="S635" s="803"/>
      <c r="T635" s="803"/>
      <c r="U635" s="803"/>
      <c r="V635" s="803"/>
      <c r="W635" s="803"/>
      <c r="X635" s="803"/>
      <c r="Y635" s="803"/>
      <c r="Z635" s="803"/>
      <c r="AA635" s="803"/>
      <c r="AB635" s="803"/>
    </row>
    <row r="636" ht="11.25" customHeight="1">
      <c r="A636" s="135" t="s">
        <v>8390</v>
      </c>
      <c r="B636" s="97" t="s">
        <v>100</v>
      </c>
      <c r="C636" s="135" t="s">
        <v>8397</v>
      </c>
      <c r="D636" s="98" t="s">
        <v>7625</v>
      </c>
      <c r="E636" s="231">
        <v>4.25</v>
      </c>
      <c r="F636" s="166">
        <v>1.3333333333333333</v>
      </c>
      <c r="G636" s="103" t="s">
        <v>118</v>
      </c>
      <c r="H636" s="104"/>
      <c r="I636" s="105"/>
      <c r="J636" s="803"/>
      <c r="K636" s="817"/>
      <c r="L636" s="803"/>
      <c r="M636" s="803"/>
      <c r="N636" s="803"/>
      <c r="O636" s="803"/>
      <c r="P636" s="803"/>
      <c r="Q636" s="803"/>
      <c r="R636" s="803"/>
      <c r="S636" s="803"/>
      <c r="T636" s="803"/>
      <c r="U636" s="803"/>
      <c r="V636" s="803"/>
      <c r="W636" s="803"/>
      <c r="X636" s="803"/>
      <c r="Y636" s="803"/>
      <c r="Z636" s="803"/>
      <c r="AA636" s="803"/>
      <c r="AB636" s="803"/>
    </row>
    <row r="637" ht="11.25" customHeight="1">
      <c r="A637" s="135" t="s">
        <v>8390</v>
      </c>
      <c r="B637" s="97" t="s">
        <v>100</v>
      </c>
      <c r="C637" s="135" t="s">
        <v>8398</v>
      </c>
      <c r="D637" s="98" t="s">
        <v>7625</v>
      </c>
      <c r="E637" s="231">
        <v>8.0</v>
      </c>
      <c r="F637" s="166">
        <v>2.6666666666666665</v>
      </c>
      <c r="G637" s="103" t="s">
        <v>118</v>
      </c>
      <c r="H637" s="104"/>
      <c r="I637" s="105"/>
      <c r="J637" s="803"/>
      <c r="K637" s="817"/>
      <c r="L637" s="803"/>
      <c r="M637" s="803"/>
      <c r="N637" s="803"/>
      <c r="O637" s="803"/>
      <c r="P637" s="803"/>
      <c r="Q637" s="803"/>
      <c r="R637" s="803"/>
      <c r="S637" s="803"/>
      <c r="T637" s="803"/>
      <c r="U637" s="803"/>
      <c r="V637" s="803"/>
      <c r="W637" s="803"/>
      <c r="X637" s="803"/>
      <c r="Y637" s="803"/>
      <c r="Z637" s="803"/>
      <c r="AA637" s="803"/>
      <c r="AB637" s="803"/>
    </row>
    <row r="638" ht="11.25" customHeight="1">
      <c r="A638" s="135" t="s">
        <v>8390</v>
      </c>
      <c r="B638" s="97" t="s">
        <v>100</v>
      </c>
      <c r="C638" s="135" t="s">
        <v>8399</v>
      </c>
      <c r="D638" s="98" t="s">
        <v>7625</v>
      </c>
      <c r="E638" s="231">
        <v>2.0</v>
      </c>
      <c r="F638" s="166">
        <v>0.6666666666666666</v>
      </c>
      <c r="G638" s="103" t="s">
        <v>118</v>
      </c>
      <c r="H638" s="104"/>
      <c r="I638" s="105"/>
      <c r="J638" s="803"/>
      <c r="K638" s="817"/>
      <c r="L638" s="803"/>
      <c r="M638" s="803"/>
      <c r="N638" s="803"/>
      <c r="O638" s="803"/>
      <c r="P638" s="803"/>
      <c r="Q638" s="803"/>
      <c r="R638" s="803"/>
      <c r="S638" s="803"/>
      <c r="T638" s="803"/>
      <c r="U638" s="803"/>
      <c r="V638" s="803"/>
      <c r="W638" s="803"/>
      <c r="X638" s="803"/>
      <c r="Y638" s="803"/>
      <c r="Z638" s="803"/>
      <c r="AA638" s="803"/>
      <c r="AB638" s="803"/>
    </row>
    <row r="639" ht="11.25" customHeight="1">
      <c r="A639" s="135" t="s">
        <v>8390</v>
      </c>
      <c r="B639" s="97" t="s">
        <v>100</v>
      </c>
      <c r="C639" s="135" t="s">
        <v>8400</v>
      </c>
      <c r="D639" s="98" t="s">
        <v>7625</v>
      </c>
      <c r="E639" s="231">
        <v>16.0</v>
      </c>
      <c r="F639" s="166">
        <v>5.333333333333333</v>
      </c>
      <c r="G639" s="103" t="s">
        <v>118</v>
      </c>
      <c r="H639" s="104"/>
      <c r="I639" s="105"/>
      <c r="J639" s="803"/>
      <c r="K639" s="817"/>
      <c r="L639" s="803"/>
      <c r="M639" s="803"/>
      <c r="N639" s="803"/>
      <c r="O639" s="803"/>
      <c r="P639" s="803"/>
      <c r="Q639" s="803"/>
      <c r="R639" s="803"/>
      <c r="S639" s="803"/>
      <c r="T639" s="803"/>
      <c r="U639" s="803"/>
      <c r="V639" s="803"/>
      <c r="W639" s="803"/>
      <c r="X639" s="803"/>
      <c r="Y639" s="803"/>
      <c r="Z639" s="803"/>
      <c r="AA639" s="803"/>
      <c r="AB639" s="803"/>
    </row>
    <row r="640" ht="11.25" customHeight="1">
      <c r="A640" s="135" t="s">
        <v>8390</v>
      </c>
      <c r="B640" s="97" t="s">
        <v>100</v>
      </c>
      <c r="C640" s="135" t="s">
        <v>8401</v>
      </c>
      <c r="D640" s="98" t="s">
        <v>7625</v>
      </c>
      <c r="E640" s="231">
        <v>4.0</v>
      </c>
      <c r="F640" s="166">
        <v>1.3333333333333333</v>
      </c>
      <c r="G640" s="103" t="s">
        <v>118</v>
      </c>
      <c r="H640" s="104"/>
      <c r="I640" s="105"/>
      <c r="J640" s="803"/>
      <c r="K640" s="817"/>
      <c r="L640" s="803"/>
      <c r="M640" s="803"/>
      <c r="N640" s="803"/>
      <c r="O640" s="803"/>
      <c r="P640" s="803"/>
      <c r="Q640" s="803"/>
      <c r="R640" s="803"/>
      <c r="S640" s="803"/>
      <c r="T640" s="803"/>
      <c r="U640" s="803"/>
      <c r="V640" s="803"/>
      <c r="W640" s="803"/>
      <c r="X640" s="803"/>
      <c r="Y640" s="803"/>
      <c r="Z640" s="803"/>
      <c r="AA640" s="803"/>
      <c r="AB640" s="803"/>
    </row>
    <row r="641" ht="11.25" customHeight="1">
      <c r="A641" s="135" t="s">
        <v>8390</v>
      </c>
      <c r="B641" s="97" t="s">
        <v>100</v>
      </c>
      <c r="C641" s="135" t="s">
        <v>8402</v>
      </c>
      <c r="D641" s="98" t="s">
        <v>7625</v>
      </c>
      <c r="E641" s="231">
        <v>16.0</v>
      </c>
      <c r="F641" s="166">
        <v>5.333333333333333</v>
      </c>
      <c r="G641" s="103" t="s">
        <v>118</v>
      </c>
      <c r="H641" s="104"/>
      <c r="I641" s="105"/>
      <c r="J641" s="803"/>
      <c r="K641" s="817"/>
      <c r="L641" s="803"/>
      <c r="M641" s="803"/>
      <c r="N641" s="803"/>
      <c r="O641" s="803"/>
      <c r="P641" s="803"/>
      <c r="Q641" s="803"/>
      <c r="R641" s="803"/>
      <c r="S641" s="803"/>
      <c r="T641" s="803"/>
      <c r="U641" s="803"/>
      <c r="V641" s="803"/>
      <c r="W641" s="803"/>
      <c r="X641" s="803"/>
      <c r="Y641" s="803"/>
      <c r="Z641" s="803"/>
      <c r="AA641" s="803"/>
      <c r="AB641" s="803"/>
    </row>
    <row r="642" ht="11.25" customHeight="1">
      <c r="A642" s="135" t="s">
        <v>8390</v>
      </c>
      <c r="B642" s="97" t="s">
        <v>100</v>
      </c>
      <c r="C642" s="135" t="s">
        <v>8403</v>
      </c>
      <c r="D642" s="98" t="s">
        <v>7625</v>
      </c>
      <c r="E642" s="231">
        <v>4.0</v>
      </c>
      <c r="F642" s="166">
        <v>1.3333333333333333</v>
      </c>
      <c r="G642" s="103" t="s">
        <v>118</v>
      </c>
      <c r="H642" s="104"/>
      <c r="I642" s="105"/>
      <c r="J642" s="803"/>
      <c r="K642" s="817"/>
      <c r="L642" s="803"/>
      <c r="M642" s="803"/>
      <c r="N642" s="803"/>
      <c r="O642" s="803"/>
      <c r="P642" s="803"/>
      <c r="Q642" s="803"/>
      <c r="R642" s="803"/>
      <c r="S642" s="803"/>
      <c r="T642" s="803"/>
      <c r="U642" s="803"/>
      <c r="V642" s="803"/>
      <c r="W642" s="803"/>
      <c r="X642" s="803"/>
      <c r="Y642" s="803"/>
      <c r="Z642" s="803"/>
      <c r="AA642" s="803"/>
      <c r="AB642" s="803"/>
    </row>
    <row r="643" ht="11.25" customHeight="1">
      <c r="A643" s="135" t="s">
        <v>8390</v>
      </c>
      <c r="B643" s="97" t="s">
        <v>100</v>
      </c>
      <c r="C643" s="135" t="s">
        <v>8404</v>
      </c>
      <c r="D643" s="98" t="s">
        <v>7767</v>
      </c>
      <c r="E643" s="231">
        <v>32.5</v>
      </c>
      <c r="F643" s="166">
        <v>10.833333333333334</v>
      </c>
      <c r="G643" s="103" t="s">
        <v>118</v>
      </c>
      <c r="H643" s="104"/>
      <c r="I643" s="105"/>
      <c r="J643" s="803"/>
      <c r="K643" s="817"/>
      <c r="L643" s="803"/>
      <c r="M643" s="803"/>
      <c r="N643" s="803"/>
      <c r="O643" s="803"/>
      <c r="P643" s="803"/>
      <c r="Q643" s="803"/>
      <c r="R643" s="803"/>
      <c r="S643" s="803"/>
      <c r="T643" s="803"/>
      <c r="U643" s="803"/>
      <c r="V643" s="803"/>
      <c r="W643" s="803"/>
      <c r="X643" s="803"/>
      <c r="Y643" s="803"/>
      <c r="Z643" s="803"/>
      <c r="AA643" s="803"/>
      <c r="AB643" s="803"/>
    </row>
    <row r="644" ht="11.25" customHeight="1">
      <c r="A644" s="135" t="s">
        <v>3735</v>
      </c>
      <c r="B644" s="97" t="s">
        <v>100</v>
      </c>
      <c r="C644" s="135" t="s">
        <v>8405</v>
      </c>
      <c r="D644" s="98" t="s">
        <v>7625</v>
      </c>
      <c r="E644" s="231">
        <v>4.0</v>
      </c>
      <c r="F644" s="166">
        <v>4.0</v>
      </c>
      <c r="G644" s="103" t="s">
        <v>119</v>
      </c>
      <c r="H644" s="104"/>
      <c r="I644" s="105"/>
      <c r="J644" s="803"/>
      <c r="K644" s="817"/>
      <c r="L644" s="803"/>
      <c r="M644" s="803"/>
      <c r="N644" s="803"/>
      <c r="O644" s="803"/>
      <c r="P644" s="803"/>
      <c r="Q644" s="803"/>
      <c r="R644" s="803"/>
      <c r="S644" s="803"/>
      <c r="T644" s="803"/>
      <c r="U644" s="803"/>
      <c r="V644" s="803"/>
      <c r="W644" s="803"/>
      <c r="X644" s="803"/>
      <c r="Y644" s="803"/>
      <c r="Z644" s="803"/>
      <c r="AA644" s="803"/>
      <c r="AB644" s="803"/>
    </row>
    <row r="645" ht="11.25" customHeight="1">
      <c r="A645" s="135" t="s">
        <v>3735</v>
      </c>
      <c r="B645" s="97" t="s">
        <v>100</v>
      </c>
      <c r="C645" s="135" t="s">
        <v>8406</v>
      </c>
      <c r="D645" s="98" t="s">
        <v>7625</v>
      </c>
      <c r="E645" s="231">
        <v>3.0</v>
      </c>
      <c r="F645" s="166">
        <v>3.0</v>
      </c>
      <c r="G645" s="103" t="s">
        <v>119</v>
      </c>
      <c r="H645" s="104"/>
      <c r="I645" s="105"/>
      <c r="J645" s="803"/>
      <c r="K645" s="817"/>
      <c r="L645" s="803"/>
      <c r="M645" s="803"/>
      <c r="N645" s="803"/>
      <c r="O645" s="803"/>
      <c r="P645" s="803"/>
      <c r="Q645" s="803"/>
      <c r="R645" s="803"/>
      <c r="S645" s="803"/>
      <c r="T645" s="803"/>
      <c r="U645" s="803"/>
      <c r="V645" s="803"/>
      <c r="W645" s="803"/>
      <c r="X645" s="803"/>
      <c r="Y645" s="803"/>
      <c r="Z645" s="803"/>
      <c r="AA645" s="803"/>
      <c r="AB645" s="803"/>
    </row>
    <row r="646" ht="11.25" customHeight="1">
      <c r="A646" s="135" t="s">
        <v>3735</v>
      </c>
      <c r="B646" s="97" t="s">
        <v>100</v>
      </c>
      <c r="C646" s="135" t="s">
        <v>8407</v>
      </c>
      <c r="D646" s="98" t="s">
        <v>7625</v>
      </c>
      <c r="E646" s="231">
        <v>4.0</v>
      </c>
      <c r="F646" s="166">
        <v>4.0</v>
      </c>
      <c r="G646" s="103" t="s">
        <v>119</v>
      </c>
      <c r="H646" s="104"/>
      <c r="I646" s="105"/>
      <c r="J646" s="803"/>
      <c r="K646" s="817"/>
      <c r="L646" s="803"/>
      <c r="M646" s="803"/>
      <c r="N646" s="803"/>
      <c r="O646" s="803"/>
      <c r="P646" s="803"/>
      <c r="Q646" s="803"/>
      <c r="R646" s="803"/>
      <c r="S646" s="803"/>
      <c r="T646" s="803"/>
      <c r="U646" s="803"/>
      <c r="V646" s="803"/>
      <c r="W646" s="803"/>
      <c r="X646" s="803"/>
      <c r="Y646" s="803"/>
      <c r="Z646" s="803"/>
      <c r="AA646" s="803"/>
      <c r="AB646" s="803"/>
    </row>
    <row r="647" ht="11.25" customHeight="1">
      <c r="A647" s="135" t="s">
        <v>3735</v>
      </c>
      <c r="B647" s="97" t="s">
        <v>100</v>
      </c>
      <c r="C647" s="135" t="s">
        <v>8408</v>
      </c>
      <c r="D647" s="98" t="s">
        <v>7625</v>
      </c>
      <c r="E647" s="231">
        <v>3.0</v>
      </c>
      <c r="F647" s="166">
        <v>3.0</v>
      </c>
      <c r="G647" s="103" t="s">
        <v>119</v>
      </c>
      <c r="H647" s="104"/>
      <c r="I647" s="105"/>
      <c r="J647" s="803"/>
      <c r="K647" s="817"/>
      <c r="L647" s="803"/>
      <c r="M647" s="803"/>
      <c r="N647" s="803"/>
      <c r="O647" s="803"/>
      <c r="P647" s="803"/>
      <c r="Q647" s="803"/>
      <c r="R647" s="803"/>
      <c r="S647" s="803"/>
      <c r="T647" s="803"/>
      <c r="U647" s="803"/>
      <c r="V647" s="803"/>
      <c r="W647" s="803"/>
      <c r="X647" s="803"/>
      <c r="Y647" s="803"/>
      <c r="Z647" s="803"/>
      <c r="AA647" s="803"/>
      <c r="AB647" s="803"/>
    </row>
    <row r="648" ht="11.25" customHeight="1">
      <c r="A648" s="135" t="s">
        <v>3735</v>
      </c>
      <c r="B648" s="97" t="s">
        <v>100</v>
      </c>
      <c r="C648" s="135" t="s">
        <v>8409</v>
      </c>
      <c r="D648" s="98" t="s">
        <v>7625</v>
      </c>
      <c r="E648" s="231">
        <v>27.0</v>
      </c>
      <c r="F648" s="166">
        <v>27.0</v>
      </c>
      <c r="G648" s="103" t="s">
        <v>119</v>
      </c>
      <c r="H648" s="104"/>
      <c r="I648" s="105"/>
      <c r="J648" s="803"/>
      <c r="K648" s="817"/>
      <c r="L648" s="803"/>
      <c r="M648" s="803"/>
      <c r="N648" s="803"/>
      <c r="O648" s="803"/>
      <c r="P648" s="803"/>
      <c r="Q648" s="803"/>
      <c r="R648" s="803"/>
      <c r="S648" s="803"/>
      <c r="T648" s="803"/>
      <c r="U648" s="803"/>
      <c r="V648" s="803"/>
      <c r="W648" s="803"/>
      <c r="X648" s="803"/>
      <c r="Y648" s="803"/>
      <c r="Z648" s="803"/>
      <c r="AA648" s="803"/>
      <c r="AB648" s="803"/>
    </row>
    <row r="649" ht="11.25" customHeight="1">
      <c r="A649" s="135" t="s">
        <v>3735</v>
      </c>
      <c r="B649" s="97" t="s">
        <v>100</v>
      </c>
      <c r="C649" s="135" t="s">
        <v>8410</v>
      </c>
      <c r="D649" s="98" t="s">
        <v>7625</v>
      </c>
      <c r="E649" s="231">
        <v>43.666666666666664</v>
      </c>
      <c r="F649" s="166">
        <v>44.0</v>
      </c>
      <c r="G649" s="103" t="s">
        <v>119</v>
      </c>
      <c r="H649" s="104"/>
      <c r="I649" s="105"/>
      <c r="J649" s="803"/>
      <c r="K649" s="817"/>
      <c r="L649" s="803"/>
      <c r="M649" s="803"/>
      <c r="N649" s="803"/>
      <c r="O649" s="803"/>
      <c r="P649" s="803"/>
      <c r="Q649" s="803"/>
      <c r="R649" s="803"/>
      <c r="S649" s="803"/>
      <c r="T649" s="803"/>
      <c r="U649" s="803"/>
      <c r="V649" s="803"/>
      <c r="W649" s="803"/>
      <c r="X649" s="803"/>
      <c r="Y649" s="803"/>
      <c r="Z649" s="803"/>
      <c r="AA649" s="803"/>
      <c r="AB649" s="803"/>
    </row>
    <row r="650" ht="11.25" customHeight="1">
      <c r="A650" s="135" t="s">
        <v>3735</v>
      </c>
      <c r="B650" s="97" t="s">
        <v>100</v>
      </c>
      <c r="C650" s="135" t="s">
        <v>8411</v>
      </c>
      <c r="D650" s="98" t="s">
        <v>7625</v>
      </c>
      <c r="E650" s="231">
        <v>27.0</v>
      </c>
      <c r="F650" s="166">
        <v>27.0</v>
      </c>
      <c r="G650" s="103" t="s">
        <v>119</v>
      </c>
      <c r="H650" s="104"/>
      <c r="I650" s="105"/>
      <c r="J650" s="803"/>
      <c r="K650" s="817"/>
      <c r="L650" s="803"/>
      <c r="M650" s="803"/>
      <c r="N650" s="803"/>
      <c r="O650" s="803"/>
      <c r="P650" s="803"/>
      <c r="Q650" s="803"/>
      <c r="R650" s="803"/>
      <c r="S650" s="803"/>
      <c r="T650" s="803"/>
      <c r="U650" s="803"/>
      <c r="V650" s="803"/>
      <c r="W650" s="803"/>
      <c r="X650" s="803"/>
      <c r="Y650" s="803"/>
      <c r="Z650" s="803"/>
      <c r="AA650" s="803"/>
      <c r="AB650" s="803"/>
    </row>
    <row r="651" ht="11.25" customHeight="1">
      <c r="A651" s="135" t="s">
        <v>3735</v>
      </c>
      <c r="B651" s="97" t="s">
        <v>100</v>
      </c>
      <c r="C651" s="135" t="s">
        <v>8412</v>
      </c>
      <c r="D651" s="98" t="s">
        <v>7625</v>
      </c>
      <c r="E651" s="231">
        <v>43.666666666666664</v>
      </c>
      <c r="F651" s="166">
        <v>44.0</v>
      </c>
      <c r="G651" s="103" t="s">
        <v>119</v>
      </c>
      <c r="H651" s="104"/>
      <c r="I651" s="105"/>
      <c r="J651" s="803"/>
      <c r="K651" s="817"/>
      <c r="L651" s="803"/>
      <c r="M651" s="803"/>
      <c r="N651" s="803"/>
      <c r="O651" s="803"/>
      <c r="P651" s="803"/>
      <c r="Q651" s="803"/>
      <c r="R651" s="803"/>
      <c r="S651" s="803"/>
      <c r="T651" s="803"/>
      <c r="U651" s="803"/>
      <c r="V651" s="803"/>
      <c r="W651" s="803"/>
      <c r="X651" s="803"/>
      <c r="Y651" s="803"/>
      <c r="Z651" s="803"/>
      <c r="AA651" s="803"/>
      <c r="AB651" s="803"/>
    </row>
    <row r="652" ht="11.25" customHeight="1">
      <c r="A652" s="135" t="s">
        <v>3735</v>
      </c>
      <c r="B652" s="97" t="s">
        <v>100</v>
      </c>
      <c r="C652" s="135" t="s">
        <v>8413</v>
      </c>
      <c r="D652" s="98" t="s">
        <v>7625</v>
      </c>
      <c r="E652" s="231">
        <v>9.0</v>
      </c>
      <c r="F652" s="166">
        <v>9.0</v>
      </c>
      <c r="G652" s="103" t="s">
        <v>119</v>
      </c>
      <c r="H652" s="104"/>
      <c r="I652" s="105"/>
      <c r="J652" s="803"/>
      <c r="K652" s="817"/>
      <c r="L652" s="803"/>
      <c r="M652" s="803"/>
      <c r="N652" s="803"/>
      <c r="O652" s="803"/>
      <c r="P652" s="803"/>
      <c r="Q652" s="803"/>
      <c r="R652" s="803"/>
      <c r="S652" s="803"/>
      <c r="T652" s="803"/>
      <c r="U652" s="803"/>
      <c r="V652" s="803"/>
      <c r="W652" s="803"/>
      <c r="X652" s="803"/>
      <c r="Y652" s="803"/>
      <c r="Z652" s="803"/>
      <c r="AA652" s="803"/>
      <c r="AB652" s="803"/>
    </row>
    <row r="653" ht="11.25" customHeight="1">
      <c r="A653" s="135" t="s">
        <v>3735</v>
      </c>
      <c r="B653" s="97" t="s">
        <v>100</v>
      </c>
      <c r="C653" s="135" t="s">
        <v>8414</v>
      </c>
      <c r="D653" s="98" t="s">
        <v>7625</v>
      </c>
      <c r="E653" s="231">
        <v>24.0</v>
      </c>
      <c r="F653" s="166">
        <v>24.0</v>
      </c>
      <c r="G653" s="103" t="s">
        <v>119</v>
      </c>
      <c r="H653" s="104"/>
      <c r="I653" s="105"/>
      <c r="J653" s="803"/>
      <c r="K653" s="817"/>
      <c r="L653" s="803"/>
      <c r="M653" s="803"/>
      <c r="N653" s="803"/>
      <c r="O653" s="803"/>
      <c r="P653" s="803"/>
      <c r="Q653" s="803"/>
      <c r="R653" s="803"/>
      <c r="S653" s="803"/>
      <c r="T653" s="803"/>
      <c r="U653" s="803"/>
      <c r="V653" s="803"/>
      <c r="W653" s="803"/>
      <c r="X653" s="803"/>
      <c r="Y653" s="803"/>
      <c r="Z653" s="803"/>
      <c r="AA653" s="803"/>
      <c r="AB653" s="803"/>
    </row>
    <row r="654" ht="11.25" customHeight="1">
      <c r="A654" s="135" t="s">
        <v>3735</v>
      </c>
      <c r="B654" s="97" t="s">
        <v>100</v>
      </c>
      <c r="C654" s="135" t="s">
        <v>8415</v>
      </c>
      <c r="D654" s="98" t="s">
        <v>7625</v>
      </c>
      <c r="E654" s="231">
        <v>16.666666666666668</v>
      </c>
      <c r="F654" s="166">
        <v>17.0</v>
      </c>
      <c r="G654" s="103" t="s">
        <v>119</v>
      </c>
      <c r="H654" s="104"/>
      <c r="I654" s="105"/>
      <c r="J654" s="803"/>
      <c r="K654" s="817"/>
      <c r="L654" s="803"/>
      <c r="M654" s="803"/>
      <c r="N654" s="803"/>
      <c r="O654" s="803"/>
      <c r="P654" s="803"/>
      <c r="Q654" s="803"/>
      <c r="R654" s="803"/>
      <c r="S654" s="803"/>
      <c r="T654" s="803"/>
      <c r="U654" s="803"/>
      <c r="V654" s="803"/>
      <c r="W654" s="803"/>
      <c r="X654" s="803"/>
      <c r="Y654" s="803"/>
      <c r="Z654" s="803"/>
      <c r="AA654" s="803"/>
      <c r="AB654" s="803"/>
    </row>
    <row r="655" ht="11.25" customHeight="1">
      <c r="A655" s="135" t="s">
        <v>3735</v>
      </c>
      <c r="B655" s="97" t="s">
        <v>100</v>
      </c>
      <c r="C655" s="135" t="s">
        <v>8416</v>
      </c>
      <c r="D655" s="98" t="s">
        <v>7625</v>
      </c>
      <c r="E655" s="231">
        <v>124.0</v>
      </c>
      <c r="F655" s="166">
        <v>124.0</v>
      </c>
      <c r="G655" s="103" t="s">
        <v>119</v>
      </c>
      <c r="H655" s="104"/>
      <c r="I655" s="105"/>
      <c r="J655" s="803"/>
      <c r="K655" s="817"/>
      <c r="L655" s="803"/>
      <c r="M655" s="803"/>
      <c r="N655" s="803"/>
      <c r="O655" s="803"/>
      <c r="P655" s="803"/>
      <c r="Q655" s="803"/>
      <c r="R655" s="803"/>
      <c r="S655" s="803"/>
      <c r="T655" s="803"/>
      <c r="U655" s="803"/>
      <c r="V655" s="803"/>
      <c r="W655" s="803"/>
      <c r="X655" s="803"/>
      <c r="Y655" s="803"/>
      <c r="Z655" s="803"/>
      <c r="AA655" s="803"/>
      <c r="AB655" s="803"/>
    </row>
    <row r="656" ht="11.25" customHeight="1">
      <c r="A656" s="135" t="s">
        <v>120</v>
      </c>
      <c r="B656" s="97" t="s">
        <v>100</v>
      </c>
      <c r="C656" s="135" t="s">
        <v>8417</v>
      </c>
      <c r="D656" s="98" t="s">
        <v>7625</v>
      </c>
      <c r="E656" s="231" t="s">
        <v>8418</v>
      </c>
      <c r="F656" s="166">
        <v>454.6</v>
      </c>
      <c r="G656" s="103" t="s">
        <v>120</v>
      </c>
      <c r="H656" s="104"/>
      <c r="I656" s="105"/>
      <c r="J656" s="803"/>
      <c r="K656" s="817"/>
      <c r="L656" s="803"/>
      <c r="M656" s="803"/>
      <c r="N656" s="803"/>
      <c r="O656" s="803"/>
      <c r="P656" s="803"/>
      <c r="Q656" s="803"/>
      <c r="R656" s="803"/>
      <c r="S656" s="803"/>
      <c r="T656" s="803"/>
      <c r="U656" s="803"/>
      <c r="V656" s="803"/>
      <c r="W656" s="803"/>
      <c r="X656" s="803"/>
      <c r="Y656" s="803"/>
      <c r="Z656" s="803"/>
      <c r="AA656" s="803"/>
      <c r="AB656" s="803"/>
    </row>
    <row r="657" ht="11.25" customHeight="1">
      <c r="A657" s="135" t="s">
        <v>120</v>
      </c>
      <c r="B657" s="97" t="s">
        <v>100</v>
      </c>
      <c r="C657" s="135" t="s">
        <v>8419</v>
      </c>
      <c r="D657" s="98" t="s">
        <v>7625</v>
      </c>
      <c r="E657" s="231" t="s">
        <v>8420</v>
      </c>
      <c r="F657" s="166">
        <v>22.0</v>
      </c>
      <c r="G657" s="103" t="s">
        <v>120</v>
      </c>
      <c r="H657" s="104"/>
      <c r="I657" s="105"/>
      <c r="J657" s="803"/>
      <c r="K657" s="817"/>
      <c r="L657" s="803"/>
      <c r="M657" s="803"/>
      <c r="N657" s="803"/>
      <c r="O657" s="803"/>
      <c r="P657" s="803"/>
      <c r="Q657" s="803"/>
      <c r="R657" s="803"/>
      <c r="S657" s="803"/>
      <c r="T657" s="803"/>
      <c r="U657" s="803"/>
      <c r="V657" s="803"/>
      <c r="W657" s="803"/>
      <c r="X657" s="803"/>
      <c r="Y657" s="803"/>
      <c r="Z657" s="803"/>
      <c r="AA657" s="803"/>
      <c r="AB657" s="803"/>
    </row>
    <row r="658" ht="11.25" customHeight="1">
      <c r="A658" s="135" t="s">
        <v>120</v>
      </c>
      <c r="B658" s="97" t="s">
        <v>100</v>
      </c>
      <c r="C658" s="135" t="s">
        <v>8421</v>
      </c>
      <c r="D658" s="98" t="s">
        <v>7625</v>
      </c>
      <c r="E658" s="231">
        <v>85.0</v>
      </c>
      <c r="F658" s="166">
        <v>85.0</v>
      </c>
      <c r="G658" s="103" t="s">
        <v>120</v>
      </c>
      <c r="H658" s="104"/>
      <c r="I658" s="105"/>
      <c r="J658" s="803"/>
      <c r="K658" s="817"/>
      <c r="L658" s="803"/>
      <c r="M658" s="803"/>
      <c r="N658" s="803"/>
      <c r="O658" s="803"/>
      <c r="P658" s="803"/>
      <c r="Q658" s="803"/>
      <c r="R658" s="803"/>
      <c r="S658" s="803"/>
      <c r="T658" s="803"/>
      <c r="U658" s="803"/>
      <c r="V658" s="803"/>
      <c r="W658" s="803"/>
      <c r="X658" s="803"/>
      <c r="Y658" s="803"/>
      <c r="Z658" s="803"/>
      <c r="AA658" s="803"/>
      <c r="AB658" s="803"/>
    </row>
    <row r="659" ht="11.25" customHeight="1">
      <c r="A659" s="135" t="s">
        <v>120</v>
      </c>
      <c r="B659" s="97" t="s">
        <v>100</v>
      </c>
      <c r="C659" s="135" t="s">
        <v>8422</v>
      </c>
      <c r="D659" s="98" t="s">
        <v>7625</v>
      </c>
      <c r="E659" s="231" t="s">
        <v>8423</v>
      </c>
      <c r="F659" s="166">
        <v>61.0</v>
      </c>
      <c r="G659" s="103" t="s">
        <v>120</v>
      </c>
      <c r="H659" s="104"/>
      <c r="I659" s="105"/>
      <c r="J659" s="803"/>
      <c r="K659" s="817"/>
      <c r="L659" s="803"/>
      <c r="M659" s="803"/>
      <c r="N659" s="803"/>
      <c r="O659" s="803"/>
      <c r="P659" s="803"/>
      <c r="Q659" s="803"/>
      <c r="R659" s="803"/>
      <c r="S659" s="803"/>
      <c r="T659" s="803"/>
      <c r="U659" s="803"/>
      <c r="V659" s="803"/>
      <c r="W659" s="803"/>
      <c r="X659" s="803"/>
      <c r="Y659" s="803"/>
      <c r="Z659" s="803"/>
      <c r="AA659" s="803"/>
      <c r="AB659" s="803"/>
    </row>
    <row r="660" ht="11.25" customHeight="1">
      <c r="A660" s="135" t="s">
        <v>120</v>
      </c>
      <c r="B660" s="97" t="s">
        <v>100</v>
      </c>
      <c r="C660" s="135" t="s">
        <v>8424</v>
      </c>
      <c r="D660" s="98" t="s">
        <v>7767</v>
      </c>
      <c r="E660" s="231" t="s">
        <v>8425</v>
      </c>
      <c r="F660" s="166">
        <v>15.0</v>
      </c>
      <c r="G660" s="103" t="s">
        <v>120</v>
      </c>
      <c r="H660" s="104"/>
      <c r="I660" s="105"/>
      <c r="J660" s="803"/>
      <c r="K660" s="817"/>
      <c r="L660" s="803"/>
      <c r="M660" s="803"/>
      <c r="N660" s="803"/>
      <c r="O660" s="803"/>
      <c r="P660" s="803"/>
      <c r="Q660" s="803"/>
      <c r="R660" s="803"/>
      <c r="S660" s="803"/>
      <c r="T660" s="803"/>
      <c r="U660" s="803"/>
      <c r="V660" s="803"/>
      <c r="W660" s="803"/>
      <c r="X660" s="803"/>
      <c r="Y660" s="803"/>
      <c r="Z660" s="803"/>
      <c r="AA660" s="803"/>
      <c r="AB660" s="803"/>
    </row>
    <row r="661" ht="11.25" customHeight="1">
      <c r="A661" s="135" t="s">
        <v>120</v>
      </c>
      <c r="B661" s="97" t="s">
        <v>100</v>
      </c>
      <c r="C661" s="135" t="s">
        <v>8426</v>
      </c>
      <c r="D661" s="98" t="s">
        <v>7625</v>
      </c>
      <c r="E661" s="231" t="s">
        <v>8427</v>
      </c>
      <c r="F661" s="166">
        <v>134.5</v>
      </c>
      <c r="G661" s="103" t="s">
        <v>120</v>
      </c>
      <c r="H661" s="104"/>
      <c r="I661" s="105"/>
      <c r="J661" s="803"/>
      <c r="K661" s="817"/>
      <c r="L661" s="803"/>
      <c r="M661" s="803"/>
      <c r="N661" s="803"/>
      <c r="O661" s="803"/>
      <c r="P661" s="803"/>
      <c r="Q661" s="803"/>
      <c r="R661" s="803"/>
      <c r="S661" s="803"/>
      <c r="T661" s="803"/>
      <c r="U661" s="803"/>
      <c r="V661" s="803"/>
      <c r="W661" s="803"/>
      <c r="X661" s="803"/>
      <c r="Y661" s="803"/>
      <c r="Z661" s="803"/>
      <c r="AA661" s="803"/>
      <c r="AB661" s="803"/>
    </row>
    <row r="662" ht="11.25" customHeight="1">
      <c r="A662" s="135" t="s">
        <v>3756</v>
      </c>
      <c r="B662" s="97" t="s">
        <v>100</v>
      </c>
      <c r="C662" s="135" t="s">
        <v>8428</v>
      </c>
      <c r="D662" s="98" t="s">
        <v>7625</v>
      </c>
      <c r="E662" s="231" t="s">
        <v>8429</v>
      </c>
      <c r="F662" s="166">
        <v>9.3</v>
      </c>
      <c r="G662" s="103" t="s">
        <v>3170</v>
      </c>
      <c r="H662" s="104"/>
      <c r="I662" s="105"/>
      <c r="J662" s="803"/>
      <c r="K662" s="817"/>
      <c r="L662" s="803"/>
      <c r="M662" s="803"/>
      <c r="N662" s="803"/>
      <c r="O662" s="803"/>
      <c r="P662" s="803"/>
      <c r="Q662" s="803"/>
      <c r="R662" s="803"/>
      <c r="S662" s="803"/>
      <c r="T662" s="803"/>
      <c r="U662" s="803"/>
      <c r="V662" s="803"/>
      <c r="W662" s="803"/>
      <c r="X662" s="803"/>
      <c r="Y662" s="803"/>
      <c r="Z662" s="803"/>
      <c r="AA662" s="803"/>
      <c r="AB662" s="803"/>
    </row>
    <row r="663" ht="11.25" customHeight="1">
      <c r="A663" s="135" t="s">
        <v>3756</v>
      </c>
      <c r="B663" s="97" t="s">
        <v>100</v>
      </c>
      <c r="C663" s="135" t="s">
        <v>8430</v>
      </c>
      <c r="D663" s="98" t="s">
        <v>7625</v>
      </c>
      <c r="E663" s="231" t="s">
        <v>8431</v>
      </c>
      <c r="F663" s="166">
        <v>12.0</v>
      </c>
      <c r="G663" s="103" t="s">
        <v>3170</v>
      </c>
      <c r="H663" s="104"/>
      <c r="I663" s="105"/>
      <c r="J663" s="803"/>
      <c r="K663" s="817"/>
      <c r="L663" s="803"/>
      <c r="M663" s="803"/>
      <c r="N663" s="803"/>
      <c r="O663" s="803"/>
      <c r="P663" s="803"/>
      <c r="Q663" s="803"/>
      <c r="R663" s="803"/>
      <c r="S663" s="803"/>
      <c r="T663" s="803"/>
      <c r="U663" s="803"/>
      <c r="V663" s="803"/>
      <c r="W663" s="803"/>
      <c r="X663" s="803"/>
      <c r="Y663" s="803"/>
      <c r="Z663" s="803"/>
      <c r="AA663" s="803"/>
      <c r="AB663" s="803"/>
    </row>
    <row r="664" ht="11.25" customHeight="1">
      <c r="A664" s="135" t="s">
        <v>3756</v>
      </c>
      <c r="B664" s="97" t="s">
        <v>100</v>
      </c>
      <c r="C664" s="135" t="s">
        <v>8432</v>
      </c>
      <c r="D664" s="98" t="s">
        <v>7625</v>
      </c>
      <c r="E664" s="231" t="s">
        <v>8433</v>
      </c>
      <c r="F664" s="166">
        <v>5.66</v>
      </c>
      <c r="G664" s="103" t="s">
        <v>3170</v>
      </c>
      <c r="H664" s="104"/>
      <c r="I664" s="105"/>
      <c r="J664" s="803"/>
      <c r="K664" s="817"/>
      <c r="L664" s="803"/>
      <c r="M664" s="803"/>
      <c r="N664" s="803"/>
      <c r="O664" s="803"/>
      <c r="P664" s="803"/>
      <c r="Q664" s="803"/>
      <c r="R664" s="803"/>
      <c r="S664" s="803"/>
      <c r="T664" s="803"/>
      <c r="U664" s="803"/>
      <c r="V664" s="803"/>
      <c r="W664" s="803"/>
      <c r="X664" s="803"/>
      <c r="Y664" s="803"/>
      <c r="Z664" s="803"/>
      <c r="AA664" s="803"/>
      <c r="AB664" s="803"/>
    </row>
    <row r="665" ht="11.25" customHeight="1">
      <c r="A665" s="135" t="s">
        <v>3756</v>
      </c>
      <c r="B665" s="97" t="s">
        <v>100</v>
      </c>
      <c r="C665" s="135" t="s">
        <v>8434</v>
      </c>
      <c r="D665" s="98" t="s">
        <v>7625</v>
      </c>
      <c r="E665" s="231" t="s">
        <v>8433</v>
      </c>
      <c r="F665" s="166">
        <v>5.66</v>
      </c>
      <c r="G665" s="103" t="s">
        <v>3170</v>
      </c>
      <c r="H665" s="104"/>
      <c r="I665" s="105"/>
      <c r="J665" s="803"/>
      <c r="K665" s="817"/>
      <c r="L665" s="803"/>
      <c r="M665" s="803"/>
      <c r="N665" s="803"/>
      <c r="O665" s="803"/>
      <c r="P665" s="803"/>
      <c r="Q665" s="803"/>
      <c r="R665" s="803"/>
      <c r="S665" s="803"/>
      <c r="T665" s="803"/>
      <c r="U665" s="803"/>
      <c r="V665" s="803"/>
      <c r="W665" s="803"/>
      <c r="X665" s="803"/>
      <c r="Y665" s="803"/>
      <c r="Z665" s="803"/>
      <c r="AA665" s="803"/>
      <c r="AB665" s="803"/>
    </row>
    <row r="666" ht="11.25" customHeight="1">
      <c r="A666" s="135" t="s">
        <v>3756</v>
      </c>
      <c r="B666" s="97" t="s">
        <v>100</v>
      </c>
      <c r="C666" s="135" t="s">
        <v>8435</v>
      </c>
      <c r="D666" s="98" t="s">
        <v>7625</v>
      </c>
      <c r="E666" s="231" t="s">
        <v>8436</v>
      </c>
      <c r="F666" s="166">
        <v>5.33</v>
      </c>
      <c r="G666" s="103" t="s">
        <v>3170</v>
      </c>
      <c r="H666" s="104"/>
      <c r="I666" s="105"/>
      <c r="J666" s="803"/>
      <c r="K666" s="817"/>
      <c r="L666" s="803"/>
      <c r="M666" s="803"/>
      <c r="N666" s="803"/>
      <c r="O666" s="803"/>
      <c r="P666" s="803"/>
      <c r="Q666" s="803"/>
      <c r="R666" s="803"/>
      <c r="S666" s="803"/>
      <c r="T666" s="803"/>
      <c r="U666" s="803"/>
      <c r="V666" s="803"/>
      <c r="W666" s="803"/>
      <c r="X666" s="803"/>
      <c r="Y666" s="803"/>
      <c r="Z666" s="803"/>
      <c r="AA666" s="803"/>
      <c r="AB666" s="803"/>
    </row>
    <row r="667" ht="11.25" customHeight="1">
      <c r="A667" s="135" t="s">
        <v>3756</v>
      </c>
      <c r="B667" s="97" t="s">
        <v>100</v>
      </c>
      <c r="C667" s="135" t="s">
        <v>8437</v>
      </c>
      <c r="D667" s="98" t="s">
        <v>7625</v>
      </c>
      <c r="E667" s="231" t="s">
        <v>8436</v>
      </c>
      <c r="F667" s="166">
        <v>5.33</v>
      </c>
      <c r="G667" s="103" t="s">
        <v>3170</v>
      </c>
      <c r="H667" s="104"/>
      <c r="I667" s="105"/>
      <c r="J667" s="803"/>
      <c r="K667" s="817"/>
      <c r="L667" s="803"/>
      <c r="M667" s="803"/>
      <c r="N667" s="803"/>
      <c r="O667" s="803"/>
      <c r="P667" s="803"/>
      <c r="Q667" s="803"/>
      <c r="R667" s="803"/>
      <c r="S667" s="803"/>
      <c r="T667" s="803"/>
      <c r="U667" s="803"/>
      <c r="V667" s="803"/>
      <c r="W667" s="803"/>
      <c r="X667" s="803"/>
      <c r="Y667" s="803"/>
      <c r="Z667" s="803"/>
      <c r="AA667" s="803"/>
      <c r="AB667" s="803"/>
    </row>
    <row r="668" ht="11.25" customHeight="1">
      <c r="A668" s="135" t="s">
        <v>3756</v>
      </c>
      <c r="B668" s="97" t="s">
        <v>100</v>
      </c>
      <c r="C668" s="135" t="s">
        <v>8438</v>
      </c>
      <c r="D668" s="98" t="s">
        <v>7625</v>
      </c>
      <c r="E668" s="231" t="s">
        <v>8436</v>
      </c>
      <c r="F668" s="166">
        <v>5.33</v>
      </c>
      <c r="G668" s="103" t="s">
        <v>3170</v>
      </c>
      <c r="H668" s="104"/>
      <c r="I668" s="105"/>
      <c r="J668" s="803"/>
      <c r="K668" s="817"/>
      <c r="L668" s="803"/>
      <c r="M668" s="803"/>
      <c r="N668" s="803"/>
      <c r="O668" s="803"/>
      <c r="P668" s="803"/>
      <c r="Q668" s="803"/>
      <c r="R668" s="803"/>
      <c r="S668" s="803"/>
      <c r="T668" s="803"/>
      <c r="U668" s="803"/>
      <c r="V668" s="803"/>
      <c r="W668" s="803"/>
      <c r="X668" s="803"/>
      <c r="Y668" s="803"/>
      <c r="Z668" s="803"/>
      <c r="AA668" s="803"/>
      <c r="AB668" s="803"/>
    </row>
    <row r="669" ht="11.25" customHeight="1">
      <c r="A669" s="135" t="s">
        <v>3187</v>
      </c>
      <c r="B669" s="97" t="s">
        <v>100</v>
      </c>
      <c r="C669" s="135" t="s">
        <v>8439</v>
      </c>
      <c r="D669" s="98" t="s">
        <v>7625</v>
      </c>
      <c r="E669" s="231" t="s">
        <v>8440</v>
      </c>
      <c r="F669" s="166">
        <v>73.0</v>
      </c>
      <c r="G669" s="103" t="s">
        <v>123</v>
      </c>
      <c r="H669" s="104"/>
      <c r="I669" s="105"/>
      <c r="J669" s="803"/>
      <c r="K669" s="817"/>
      <c r="L669" s="803"/>
      <c r="M669" s="803"/>
      <c r="N669" s="803"/>
      <c r="O669" s="803"/>
      <c r="P669" s="803"/>
      <c r="Q669" s="803"/>
      <c r="R669" s="803"/>
      <c r="S669" s="803"/>
      <c r="T669" s="803"/>
      <c r="U669" s="803"/>
      <c r="V669" s="803"/>
      <c r="W669" s="803"/>
      <c r="X669" s="803"/>
      <c r="Y669" s="803"/>
      <c r="Z669" s="803"/>
      <c r="AA669" s="803"/>
      <c r="AB669" s="803"/>
    </row>
    <row r="670" ht="11.25" customHeight="1">
      <c r="A670" s="135" t="s">
        <v>3187</v>
      </c>
      <c r="B670" s="97" t="s">
        <v>148</v>
      </c>
      <c r="C670" s="135" t="s">
        <v>8439</v>
      </c>
      <c r="D670" s="98" t="s">
        <v>7767</v>
      </c>
      <c r="E670" s="231" t="s">
        <v>8441</v>
      </c>
      <c r="F670" s="166">
        <v>206.0</v>
      </c>
      <c r="G670" s="103" t="s">
        <v>123</v>
      </c>
      <c r="H670" s="104"/>
      <c r="I670" s="105"/>
      <c r="J670" s="803"/>
      <c r="K670" s="817"/>
      <c r="L670" s="803"/>
      <c r="M670" s="803"/>
      <c r="N670" s="803"/>
      <c r="O670" s="803"/>
      <c r="P670" s="803"/>
      <c r="Q670" s="803"/>
      <c r="R670" s="803"/>
      <c r="S670" s="803"/>
      <c r="T670" s="803"/>
      <c r="U670" s="803"/>
      <c r="V670" s="803"/>
      <c r="W670" s="803"/>
      <c r="X670" s="803"/>
      <c r="Y670" s="803"/>
      <c r="Z670" s="803"/>
      <c r="AA670" s="803"/>
      <c r="AB670" s="803"/>
    </row>
    <row r="671" ht="11.25" customHeight="1">
      <c r="A671" s="135" t="s">
        <v>3187</v>
      </c>
      <c r="B671" s="97" t="s">
        <v>100</v>
      </c>
      <c r="C671" s="135" t="s">
        <v>8442</v>
      </c>
      <c r="D671" s="98" t="s">
        <v>7625</v>
      </c>
      <c r="E671" s="231" t="s">
        <v>8443</v>
      </c>
      <c r="F671" s="166">
        <v>9.0</v>
      </c>
      <c r="G671" s="103" t="s">
        <v>123</v>
      </c>
      <c r="H671" s="104"/>
      <c r="I671" s="105"/>
      <c r="J671" s="803"/>
      <c r="K671" s="817"/>
      <c r="L671" s="803"/>
      <c r="M671" s="803"/>
      <c r="N671" s="803"/>
      <c r="O671" s="803"/>
      <c r="P671" s="803"/>
      <c r="Q671" s="803"/>
      <c r="R671" s="803"/>
      <c r="S671" s="803"/>
      <c r="T671" s="803"/>
      <c r="U671" s="803"/>
      <c r="V671" s="803"/>
      <c r="W671" s="803"/>
      <c r="X671" s="803"/>
      <c r="Y671" s="803"/>
      <c r="Z671" s="803"/>
      <c r="AA671" s="803"/>
      <c r="AB671" s="803"/>
    </row>
    <row r="672" ht="11.25" customHeight="1">
      <c r="A672" s="135" t="s">
        <v>3187</v>
      </c>
      <c r="B672" s="97" t="s">
        <v>148</v>
      </c>
      <c r="C672" s="135" t="s">
        <v>8442</v>
      </c>
      <c r="D672" s="98" t="s">
        <v>7767</v>
      </c>
      <c r="E672" s="231" t="s">
        <v>8444</v>
      </c>
      <c r="F672" s="166">
        <v>50.0</v>
      </c>
      <c r="G672" s="103" t="s">
        <v>123</v>
      </c>
      <c r="H672" s="104"/>
      <c r="I672" s="105"/>
      <c r="J672" s="803"/>
      <c r="K672" s="817"/>
      <c r="L672" s="803"/>
      <c r="M672" s="803"/>
      <c r="N672" s="803"/>
      <c r="O672" s="803"/>
      <c r="P672" s="803"/>
      <c r="Q672" s="803"/>
      <c r="R672" s="803"/>
      <c r="S672" s="803"/>
      <c r="T672" s="803"/>
      <c r="U672" s="803"/>
      <c r="V672" s="803"/>
      <c r="W672" s="803"/>
      <c r="X672" s="803"/>
      <c r="Y672" s="803"/>
      <c r="Z672" s="803"/>
      <c r="AA672" s="803"/>
      <c r="AB672" s="803"/>
    </row>
    <row r="673" ht="11.25" customHeight="1">
      <c r="A673" s="135" t="s">
        <v>3187</v>
      </c>
      <c r="B673" s="97" t="s">
        <v>100</v>
      </c>
      <c r="C673" s="135" t="s">
        <v>8445</v>
      </c>
      <c r="D673" s="98" t="s">
        <v>7625</v>
      </c>
      <c r="E673" s="231" t="s">
        <v>8446</v>
      </c>
      <c r="F673" s="166">
        <v>46.0</v>
      </c>
      <c r="G673" s="103" t="s">
        <v>123</v>
      </c>
      <c r="H673" s="104"/>
      <c r="I673" s="105"/>
      <c r="J673" s="803"/>
      <c r="K673" s="817"/>
      <c r="L673" s="803"/>
      <c r="M673" s="803"/>
      <c r="N673" s="803"/>
      <c r="O673" s="803"/>
      <c r="P673" s="803"/>
      <c r="Q673" s="803"/>
      <c r="R673" s="803"/>
      <c r="S673" s="803"/>
      <c r="T673" s="803"/>
      <c r="U673" s="803"/>
      <c r="V673" s="803"/>
      <c r="W673" s="803"/>
      <c r="X673" s="803"/>
      <c r="Y673" s="803"/>
      <c r="Z673" s="803"/>
      <c r="AA673" s="803"/>
      <c r="AB673" s="803"/>
    </row>
    <row r="674" ht="11.25" customHeight="1">
      <c r="A674" s="135" t="s">
        <v>8447</v>
      </c>
      <c r="B674" s="97" t="s">
        <v>7592</v>
      </c>
      <c r="C674" s="135" t="s">
        <v>8448</v>
      </c>
      <c r="D674" s="98" t="s">
        <v>7625</v>
      </c>
      <c r="E674" s="231">
        <v>6.0</v>
      </c>
      <c r="F674" s="166">
        <v>6.0</v>
      </c>
      <c r="G674" s="103" t="s">
        <v>124</v>
      </c>
      <c r="H674" s="104"/>
      <c r="I674" s="105"/>
      <c r="J674" s="803"/>
      <c r="K674" s="817"/>
      <c r="L674" s="803"/>
      <c r="M674" s="803"/>
      <c r="N674" s="803"/>
      <c r="O674" s="803"/>
      <c r="P674" s="803"/>
      <c r="Q674" s="803"/>
      <c r="R674" s="803"/>
      <c r="S674" s="803"/>
      <c r="T674" s="803"/>
      <c r="U674" s="803"/>
      <c r="V674" s="803"/>
      <c r="W674" s="803"/>
      <c r="X674" s="803"/>
      <c r="Y674" s="803"/>
      <c r="Z674" s="803"/>
      <c r="AA674" s="803"/>
      <c r="AB674" s="803"/>
    </row>
    <row r="675" ht="11.25" customHeight="1">
      <c r="A675" s="135" t="s">
        <v>8447</v>
      </c>
      <c r="B675" s="97" t="s">
        <v>100</v>
      </c>
      <c r="C675" s="135" t="s">
        <v>8449</v>
      </c>
      <c r="D675" s="98" t="s">
        <v>7625</v>
      </c>
      <c r="E675" s="231">
        <v>21.0</v>
      </c>
      <c r="F675" s="166">
        <v>21.0</v>
      </c>
      <c r="G675" s="103" t="s">
        <v>124</v>
      </c>
      <c r="H675" s="104"/>
      <c r="I675" s="105"/>
      <c r="J675" s="803"/>
      <c r="K675" s="817"/>
      <c r="L675" s="803"/>
      <c r="M675" s="803"/>
      <c r="N675" s="803"/>
      <c r="O675" s="803"/>
      <c r="P675" s="803"/>
      <c r="Q675" s="803"/>
      <c r="R675" s="803"/>
      <c r="S675" s="803"/>
      <c r="T675" s="803"/>
      <c r="U675" s="803"/>
      <c r="V675" s="803"/>
      <c r="W675" s="803"/>
      <c r="X675" s="803"/>
      <c r="Y675" s="803"/>
      <c r="Z675" s="803"/>
      <c r="AA675" s="803"/>
      <c r="AB675" s="803"/>
    </row>
    <row r="676" ht="11.25" customHeight="1">
      <c r="A676" s="135" t="s">
        <v>8447</v>
      </c>
      <c r="B676" s="97" t="s">
        <v>100</v>
      </c>
      <c r="C676" s="135" t="s">
        <v>8449</v>
      </c>
      <c r="D676" s="98" t="s">
        <v>7625</v>
      </c>
      <c r="E676" s="231">
        <v>21.0</v>
      </c>
      <c r="F676" s="166">
        <v>21.0</v>
      </c>
      <c r="G676" s="103" t="s">
        <v>124</v>
      </c>
      <c r="H676" s="104"/>
      <c r="I676" s="105"/>
      <c r="J676" s="803"/>
      <c r="K676" s="817"/>
      <c r="L676" s="803"/>
      <c r="M676" s="803"/>
      <c r="N676" s="803"/>
      <c r="O676" s="803"/>
      <c r="P676" s="803"/>
      <c r="Q676" s="803"/>
      <c r="R676" s="803"/>
      <c r="S676" s="803"/>
      <c r="T676" s="803"/>
      <c r="U676" s="803"/>
      <c r="V676" s="803"/>
      <c r="W676" s="803"/>
      <c r="X676" s="803"/>
      <c r="Y676" s="803"/>
      <c r="Z676" s="803"/>
      <c r="AA676" s="803"/>
      <c r="AB676" s="803"/>
    </row>
    <row r="677" ht="11.25" customHeight="1">
      <c r="A677" s="135" t="s">
        <v>8447</v>
      </c>
      <c r="B677" s="97" t="s">
        <v>100</v>
      </c>
      <c r="C677" s="135" t="s">
        <v>8449</v>
      </c>
      <c r="D677" s="98" t="s">
        <v>7625</v>
      </c>
      <c r="E677" s="231">
        <v>71.33</v>
      </c>
      <c r="F677" s="166">
        <v>71.33</v>
      </c>
      <c r="G677" s="103" t="s">
        <v>124</v>
      </c>
      <c r="H677" s="104"/>
      <c r="I677" s="105"/>
      <c r="J677" s="803"/>
      <c r="K677" s="817"/>
      <c r="L677" s="803"/>
      <c r="M677" s="803"/>
      <c r="N677" s="803"/>
      <c r="O677" s="803"/>
      <c r="P677" s="803"/>
      <c r="Q677" s="803"/>
      <c r="R677" s="803"/>
      <c r="S677" s="803"/>
      <c r="T677" s="803"/>
      <c r="U677" s="803"/>
      <c r="V677" s="803"/>
      <c r="W677" s="803"/>
      <c r="X677" s="803"/>
      <c r="Y677" s="803"/>
      <c r="Z677" s="803"/>
      <c r="AA677" s="803"/>
      <c r="AB677" s="803"/>
    </row>
    <row r="678" ht="11.25" customHeight="1">
      <c r="A678" s="135" t="s">
        <v>8447</v>
      </c>
      <c r="B678" s="97" t="s">
        <v>100</v>
      </c>
      <c r="C678" s="135" t="s">
        <v>8449</v>
      </c>
      <c r="D678" s="98" t="s">
        <v>7767</v>
      </c>
      <c r="E678" s="231">
        <v>20.0</v>
      </c>
      <c r="F678" s="166">
        <v>20.0</v>
      </c>
      <c r="G678" s="103" t="s">
        <v>124</v>
      </c>
      <c r="H678" s="104"/>
      <c r="I678" s="105"/>
      <c r="J678" s="803"/>
      <c r="K678" s="817"/>
      <c r="L678" s="803"/>
      <c r="M678" s="803"/>
      <c r="N678" s="803"/>
      <c r="O678" s="803"/>
      <c r="P678" s="803"/>
      <c r="Q678" s="803"/>
      <c r="R678" s="803"/>
      <c r="S678" s="803"/>
      <c r="T678" s="803"/>
      <c r="U678" s="803"/>
      <c r="V678" s="803"/>
      <c r="W678" s="803"/>
      <c r="X678" s="803"/>
      <c r="Y678" s="803"/>
      <c r="Z678" s="803"/>
      <c r="AA678" s="803"/>
      <c r="AB678" s="803"/>
    </row>
    <row r="679" ht="11.25" customHeight="1">
      <c r="A679" s="135" t="s">
        <v>8447</v>
      </c>
      <c r="B679" s="97" t="s">
        <v>100</v>
      </c>
      <c r="C679" s="135" t="s">
        <v>8450</v>
      </c>
      <c r="D679" s="98" t="s">
        <v>7625</v>
      </c>
      <c r="E679" s="231">
        <v>30.0</v>
      </c>
      <c r="F679" s="166">
        <v>30.0</v>
      </c>
      <c r="G679" s="103" t="s">
        <v>124</v>
      </c>
      <c r="H679" s="104"/>
      <c r="I679" s="105"/>
      <c r="J679" s="803"/>
      <c r="K679" s="817"/>
      <c r="L679" s="803"/>
      <c r="M679" s="803"/>
      <c r="N679" s="803"/>
      <c r="O679" s="803"/>
      <c r="P679" s="803"/>
      <c r="Q679" s="803"/>
      <c r="R679" s="803"/>
      <c r="S679" s="803"/>
      <c r="T679" s="803"/>
      <c r="U679" s="803"/>
      <c r="V679" s="803"/>
      <c r="W679" s="803"/>
      <c r="X679" s="803"/>
      <c r="Y679" s="803"/>
      <c r="Z679" s="803"/>
      <c r="AA679" s="803"/>
      <c r="AB679" s="803"/>
    </row>
    <row r="680" ht="11.25" customHeight="1">
      <c r="A680" s="135" t="s">
        <v>8447</v>
      </c>
      <c r="B680" s="97" t="s">
        <v>100</v>
      </c>
      <c r="C680" s="135" t="s">
        <v>8450</v>
      </c>
      <c r="D680" s="98" t="s">
        <v>7625</v>
      </c>
      <c r="E680" s="231">
        <v>20.0</v>
      </c>
      <c r="F680" s="166">
        <v>20.0</v>
      </c>
      <c r="G680" s="103" t="s">
        <v>124</v>
      </c>
      <c r="H680" s="104"/>
      <c r="I680" s="105"/>
      <c r="J680" s="803"/>
      <c r="K680" s="817"/>
      <c r="L680" s="803"/>
      <c r="M680" s="803"/>
      <c r="N680" s="803"/>
      <c r="O680" s="803"/>
      <c r="P680" s="803"/>
      <c r="Q680" s="803"/>
      <c r="R680" s="803"/>
      <c r="S680" s="803"/>
      <c r="T680" s="803"/>
      <c r="U680" s="803"/>
      <c r="V680" s="803"/>
      <c r="W680" s="803"/>
      <c r="X680" s="803"/>
      <c r="Y680" s="803"/>
      <c r="Z680" s="803"/>
      <c r="AA680" s="803"/>
      <c r="AB680" s="803"/>
    </row>
    <row r="681" ht="11.25" customHeight="1">
      <c r="A681" s="135" t="s">
        <v>8447</v>
      </c>
      <c r="B681" s="97" t="s">
        <v>100</v>
      </c>
      <c r="C681" s="135" t="s">
        <v>8450</v>
      </c>
      <c r="D681" s="98" t="s">
        <v>7625</v>
      </c>
      <c r="E681" s="231">
        <v>32.0</v>
      </c>
      <c r="F681" s="166">
        <v>32.0</v>
      </c>
      <c r="G681" s="103" t="s">
        <v>124</v>
      </c>
      <c r="H681" s="104"/>
      <c r="I681" s="105"/>
      <c r="J681" s="803"/>
      <c r="K681" s="817"/>
      <c r="L681" s="803"/>
      <c r="M681" s="803"/>
      <c r="N681" s="803"/>
      <c r="O681" s="803"/>
      <c r="P681" s="803"/>
      <c r="Q681" s="803"/>
      <c r="R681" s="803"/>
      <c r="S681" s="803"/>
      <c r="T681" s="803"/>
      <c r="U681" s="803"/>
      <c r="V681" s="803"/>
      <c r="W681" s="803"/>
      <c r="X681" s="803"/>
      <c r="Y681" s="803"/>
      <c r="Z681" s="803"/>
      <c r="AA681" s="803"/>
      <c r="AB681" s="803"/>
    </row>
    <row r="682" ht="11.25" customHeight="1">
      <c r="A682" s="135" t="s">
        <v>8447</v>
      </c>
      <c r="B682" s="97" t="s">
        <v>100</v>
      </c>
      <c r="C682" s="135" t="s">
        <v>8451</v>
      </c>
      <c r="D682" s="98" t="s">
        <v>7625</v>
      </c>
      <c r="E682" s="231">
        <v>3.0</v>
      </c>
      <c r="F682" s="166">
        <v>3.0</v>
      </c>
      <c r="G682" s="103" t="s">
        <v>124</v>
      </c>
      <c r="H682" s="104"/>
      <c r="I682" s="105"/>
      <c r="J682" s="803"/>
      <c r="K682" s="817"/>
      <c r="L682" s="803"/>
      <c r="M682" s="803"/>
      <c r="N682" s="803"/>
      <c r="O682" s="803"/>
      <c r="P682" s="803"/>
      <c r="Q682" s="803"/>
      <c r="R682" s="803"/>
      <c r="S682" s="803"/>
      <c r="T682" s="803"/>
      <c r="U682" s="803"/>
      <c r="V682" s="803"/>
      <c r="W682" s="803"/>
      <c r="X682" s="803"/>
      <c r="Y682" s="803"/>
      <c r="Z682" s="803"/>
      <c r="AA682" s="803"/>
      <c r="AB682" s="803"/>
    </row>
    <row r="683" ht="11.25" customHeight="1">
      <c r="A683" s="135" t="s">
        <v>8447</v>
      </c>
      <c r="B683" s="97" t="s">
        <v>100</v>
      </c>
      <c r="C683" s="135" t="s">
        <v>8452</v>
      </c>
      <c r="D683" s="98" t="s">
        <v>7625</v>
      </c>
      <c r="E683" s="231">
        <v>150.0</v>
      </c>
      <c r="F683" s="166">
        <v>150.0</v>
      </c>
      <c r="G683" s="103" t="s">
        <v>124</v>
      </c>
      <c r="H683" s="104"/>
      <c r="I683" s="105"/>
      <c r="J683" s="803"/>
      <c r="K683" s="817"/>
      <c r="L683" s="803"/>
      <c r="M683" s="803"/>
      <c r="N683" s="803"/>
      <c r="O683" s="803"/>
      <c r="P683" s="803"/>
      <c r="Q683" s="803"/>
      <c r="R683" s="803"/>
      <c r="S683" s="803"/>
      <c r="T683" s="803"/>
      <c r="U683" s="803"/>
      <c r="V683" s="803"/>
      <c r="W683" s="803"/>
      <c r="X683" s="803"/>
      <c r="Y683" s="803"/>
      <c r="Z683" s="803"/>
      <c r="AA683" s="803"/>
      <c r="AB683" s="803"/>
    </row>
    <row r="684" ht="11.25" customHeight="1">
      <c r="A684" s="135" t="s">
        <v>7593</v>
      </c>
      <c r="B684" s="97" t="s">
        <v>100</v>
      </c>
      <c r="C684" s="135" t="s">
        <v>8453</v>
      </c>
      <c r="D684" s="98" t="s">
        <v>7625</v>
      </c>
      <c r="E684" s="231" t="s">
        <v>8264</v>
      </c>
      <c r="F684" s="166">
        <v>16.33</v>
      </c>
      <c r="G684" s="103" t="s">
        <v>125</v>
      </c>
      <c r="H684" s="104"/>
      <c r="I684" s="105"/>
      <c r="J684" s="803"/>
      <c r="K684" s="817"/>
      <c r="L684" s="803"/>
      <c r="M684" s="803"/>
      <c r="N684" s="803"/>
      <c r="O684" s="803"/>
      <c r="P684" s="803"/>
      <c r="Q684" s="803"/>
      <c r="R684" s="803"/>
      <c r="S684" s="803"/>
      <c r="T684" s="803"/>
      <c r="U684" s="803"/>
      <c r="V684" s="803"/>
      <c r="W684" s="803"/>
      <c r="X684" s="803"/>
      <c r="Y684" s="803"/>
      <c r="Z684" s="803"/>
      <c r="AA684" s="803"/>
      <c r="AB684" s="803"/>
    </row>
    <row r="685" ht="11.25" customHeight="1">
      <c r="A685" s="135" t="s">
        <v>7593</v>
      </c>
      <c r="B685" s="97" t="s">
        <v>100</v>
      </c>
      <c r="C685" s="135" t="s">
        <v>8454</v>
      </c>
      <c r="D685" s="98" t="s">
        <v>7625</v>
      </c>
      <c r="E685" s="231" t="s">
        <v>8455</v>
      </c>
      <c r="F685" s="166">
        <v>10.0</v>
      </c>
      <c r="G685" s="103" t="s">
        <v>125</v>
      </c>
      <c r="H685" s="104"/>
      <c r="I685" s="105"/>
      <c r="J685" s="803"/>
      <c r="K685" s="817"/>
      <c r="L685" s="803"/>
      <c r="M685" s="803"/>
      <c r="N685" s="803"/>
      <c r="O685" s="803"/>
      <c r="P685" s="803"/>
      <c r="Q685" s="803"/>
      <c r="R685" s="803"/>
      <c r="S685" s="803"/>
      <c r="T685" s="803"/>
      <c r="U685" s="803"/>
      <c r="V685" s="803"/>
      <c r="W685" s="803"/>
      <c r="X685" s="803"/>
      <c r="Y685" s="803"/>
      <c r="Z685" s="803"/>
      <c r="AA685" s="803"/>
      <c r="AB685" s="803"/>
    </row>
    <row r="686" ht="11.25" customHeight="1">
      <c r="A686" s="135" t="s">
        <v>7593</v>
      </c>
      <c r="B686" s="97" t="s">
        <v>100</v>
      </c>
      <c r="C686" s="135" t="s">
        <v>8456</v>
      </c>
      <c r="D686" s="98" t="s">
        <v>7625</v>
      </c>
      <c r="E686" s="231" t="s">
        <v>8272</v>
      </c>
      <c r="F686" s="166">
        <v>142.66</v>
      </c>
      <c r="G686" s="103" t="s">
        <v>125</v>
      </c>
      <c r="H686" s="104"/>
      <c r="I686" s="105"/>
      <c r="J686" s="803"/>
      <c r="K686" s="817"/>
      <c r="L686" s="803"/>
      <c r="M686" s="803"/>
      <c r="N686" s="803"/>
      <c r="O686" s="803"/>
      <c r="P686" s="803"/>
      <c r="Q686" s="803"/>
      <c r="R686" s="803"/>
      <c r="S686" s="803"/>
      <c r="T686" s="803"/>
      <c r="U686" s="803"/>
      <c r="V686" s="803"/>
      <c r="W686" s="803"/>
      <c r="X686" s="803"/>
      <c r="Y686" s="803"/>
      <c r="Z686" s="803"/>
      <c r="AA686" s="803"/>
      <c r="AB686" s="803"/>
    </row>
    <row r="687" ht="11.25" customHeight="1">
      <c r="A687" s="135" t="s">
        <v>7593</v>
      </c>
      <c r="B687" s="97" t="s">
        <v>100</v>
      </c>
      <c r="C687" s="135" t="s">
        <v>8457</v>
      </c>
      <c r="D687" s="98" t="s">
        <v>7625</v>
      </c>
      <c r="E687" s="231" t="s">
        <v>8458</v>
      </c>
      <c r="F687" s="166">
        <v>10.75</v>
      </c>
      <c r="G687" s="103" t="s">
        <v>125</v>
      </c>
      <c r="H687" s="104"/>
      <c r="I687" s="105"/>
      <c r="J687" s="803"/>
      <c r="K687" s="817"/>
      <c r="L687" s="803"/>
      <c r="M687" s="803"/>
      <c r="N687" s="803"/>
      <c r="O687" s="803"/>
      <c r="P687" s="803"/>
      <c r="Q687" s="803"/>
      <c r="R687" s="803"/>
      <c r="S687" s="803"/>
      <c r="T687" s="803"/>
      <c r="U687" s="803"/>
      <c r="V687" s="803"/>
      <c r="W687" s="803"/>
      <c r="X687" s="803"/>
      <c r="Y687" s="803"/>
      <c r="Z687" s="803"/>
      <c r="AA687" s="803"/>
      <c r="AB687" s="803"/>
    </row>
    <row r="688" ht="11.25" customHeight="1">
      <c r="A688" s="135" t="s">
        <v>7593</v>
      </c>
      <c r="B688" s="97" t="s">
        <v>100</v>
      </c>
      <c r="C688" s="135" t="s">
        <v>7629</v>
      </c>
      <c r="D688" s="98" t="s">
        <v>7625</v>
      </c>
      <c r="E688" s="231" t="s">
        <v>8459</v>
      </c>
      <c r="F688" s="166">
        <v>4.3</v>
      </c>
      <c r="G688" s="103" t="s">
        <v>125</v>
      </c>
      <c r="H688" s="104"/>
      <c r="I688" s="105"/>
      <c r="J688" s="803"/>
      <c r="K688" s="817"/>
      <c r="L688" s="803"/>
      <c r="M688" s="803"/>
      <c r="N688" s="803"/>
      <c r="O688" s="803"/>
      <c r="P688" s="803"/>
      <c r="Q688" s="803"/>
      <c r="R688" s="803"/>
      <c r="S688" s="803"/>
      <c r="T688" s="803"/>
      <c r="U688" s="803"/>
      <c r="V688" s="803"/>
      <c r="W688" s="803"/>
      <c r="X688" s="803"/>
      <c r="Y688" s="803"/>
      <c r="Z688" s="803"/>
      <c r="AA688" s="803"/>
      <c r="AB688" s="803"/>
    </row>
    <row r="689" ht="11.25" customHeight="1">
      <c r="A689" s="135" t="s">
        <v>7593</v>
      </c>
      <c r="B689" s="97" t="s">
        <v>100</v>
      </c>
      <c r="C689" s="135" t="s">
        <v>8460</v>
      </c>
      <c r="D689" s="98" t="s">
        <v>7767</v>
      </c>
      <c r="E689" s="231" t="s">
        <v>8461</v>
      </c>
      <c r="F689" s="166">
        <v>32.4</v>
      </c>
      <c r="G689" s="103" t="s">
        <v>125</v>
      </c>
      <c r="H689" s="104"/>
      <c r="I689" s="105"/>
      <c r="J689" s="803"/>
      <c r="K689" s="817"/>
      <c r="L689" s="803"/>
      <c r="M689" s="803"/>
      <c r="N689" s="803"/>
      <c r="O689" s="803"/>
      <c r="P689" s="803"/>
      <c r="Q689" s="803"/>
      <c r="R689" s="803"/>
      <c r="S689" s="803"/>
      <c r="T689" s="803"/>
      <c r="U689" s="803"/>
      <c r="V689" s="803"/>
      <c r="W689" s="803"/>
      <c r="X689" s="803"/>
      <c r="Y689" s="803"/>
      <c r="Z689" s="803"/>
      <c r="AA689" s="803"/>
      <c r="AB689" s="803"/>
    </row>
    <row r="690" ht="11.25" customHeight="1">
      <c r="A690" s="135" t="s">
        <v>127</v>
      </c>
      <c r="B690" s="97" t="s">
        <v>128</v>
      </c>
      <c r="C690" s="135" t="s">
        <v>8462</v>
      </c>
      <c r="D690" s="98" t="s">
        <v>7625</v>
      </c>
      <c r="E690" s="231">
        <v>36.666666666666664</v>
      </c>
      <c r="F690" s="166">
        <v>37.0</v>
      </c>
      <c r="G690" s="190" t="s">
        <v>127</v>
      </c>
      <c r="H690" s="104"/>
      <c r="I690" s="105"/>
      <c r="J690" s="803"/>
      <c r="K690" s="803"/>
      <c r="L690" s="803"/>
      <c r="M690" s="803"/>
      <c r="N690" s="803"/>
      <c r="O690" s="803"/>
      <c r="P690" s="803"/>
      <c r="Q690" s="803"/>
      <c r="R690" s="803"/>
      <c r="S690" s="803"/>
      <c r="T690" s="803"/>
      <c r="U690" s="803"/>
      <c r="V690" s="803"/>
      <c r="W690" s="803"/>
      <c r="X690" s="803"/>
      <c r="Y690" s="803"/>
      <c r="Z690" s="803"/>
      <c r="AA690" s="803"/>
      <c r="AB690" s="803"/>
    </row>
    <row r="691" ht="11.25" customHeight="1">
      <c r="A691" s="135" t="s">
        <v>127</v>
      </c>
      <c r="B691" s="97" t="s">
        <v>128</v>
      </c>
      <c r="C691" s="135" t="s">
        <v>7627</v>
      </c>
      <c r="D691" s="98" t="s">
        <v>7625</v>
      </c>
      <c r="E691" s="231" t="s">
        <v>8463</v>
      </c>
      <c r="F691" s="166">
        <v>9.25</v>
      </c>
      <c r="G691" s="190" t="s">
        <v>127</v>
      </c>
      <c r="H691" s="104"/>
      <c r="I691" s="105"/>
      <c r="J691" s="803"/>
      <c r="K691" s="803"/>
      <c r="L691" s="803"/>
      <c r="M691" s="803"/>
      <c r="N691" s="803"/>
      <c r="O691" s="803"/>
      <c r="P691" s="803"/>
      <c r="Q691" s="803"/>
      <c r="R691" s="803"/>
      <c r="S691" s="803"/>
      <c r="T691" s="803"/>
      <c r="U691" s="803"/>
      <c r="V691" s="803"/>
      <c r="W691" s="803"/>
      <c r="X691" s="803"/>
      <c r="Y691" s="803"/>
      <c r="Z691" s="803"/>
      <c r="AA691" s="803"/>
      <c r="AB691" s="803"/>
    </row>
    <row r="692" ht="11.25" customHeight="1">
      <c r="A692" s="135" t="s">
        <v>5623</v>
      </c>
      <c r="B692" s="97" t="s">
        <v>128</v>
      </c>
      <c r="C692" s="135" t="s">
        <v>8464</v>
      </c>
      <c r="D692" s="98" t="s">
        <v>6402</v>
      </c>
      <c r="E692" s="231">
        <v>85.0</v>
      </c>
      <c r="F692" s="166">
        <v>85.0</v>
      </c>
      <c r="G692" s="190" t="s">
        <v>5623</v>
      </c>
      <c r="H692" s="104"/>
      <c r="I692" s="105"/>
      <c r="J692" s="803"/>
      <c r="K692" s="803"/>
      <c r="L692" s="803"/>
      <c r="M692" s="803"/>
      <c r="N692" s="803"/>
      <c r="O692" s="803"/>
      <c r="P692" s="803"/>
      <c r="Q692" s="803"/>
      <c r="R692" s="803"/>
      <c r="S692" s="803"/>
      <c r="T692" s="803"/>
      <c r="U692" s="803"/>
      <c r="V692" s="803"/>
      <c r="W692" s="803"/>
      <c r="X692" s="803"/>
      <c r="Y692" s="803"/>
      <c r="Z692" s="803"/>
      <c r="AA692" s="803"/>
      <c r="AB692" s="803"/>
    </row>
    <row r="693" ht="11.25" customHeight="1">
      <c r="A693" s="135" t="s">
        <v>5623</v>
      </c>
      <c r="B693" s="97" t="s">
        <v>128</v>
      </c>
      <c r="C693" s="135" t="s">
        <v>8465</v>
      </c>
      <c r="D693" s="98" t="s">
        <v>6179</v>
      </c>
      <c r="E693" s="231">
        <v>15.0</v>
      </c>
      <c r="F693" s="166">
        <v>15.0</v>
      </c>
      <c r="G693" s="190" t="s">
        <v>5623</v>
      </c>
      <c r="H693" s="104"/>
      <c r="I693" s="105"/>
      <c r="J693" s="803"/>
      <c r="K693" s="803"/>
      <c r="L693" s="803"/>
      <c r="M693" s="803"/>
      <c r="N693" s="803"/>
      <c r="O693" s="803"/>
      <c r="P693" s="803"/>
      <c r="Q693" s="803"/>
      <c r="R693" s="803"/>
      <c r="S693" s="803"/>
      <c r="T693" s="803"/>
      <c r="U693" s="803"/>
      <c r="V693" s="803"/>
      <c r="W693" s="803"/>
      <c r="X693" s="803"/>
      <c r="Y693" s="803"/>
      <c r="Z693" s="803"/>
      <c r="AA693" s="803"/>
      <c r="AB693" s="803"/>
    </row>
    <row r="694" ht="11.25" customHeight="1">
      <c r="A694" s="135" t="s">
        <v>5624</v>
      </c>
      <c r="B694" s="97" t="s">
        <v>128</v>
      </c>
      <c r="C694" s="135" t="s">
        <v>8466</v>
      </c>
      <c r="D694" s="98" t="s">
        <v>7643</v>
      </c>
      <c r="E694" s="231" t="s">
        <v>8467</v>
      </c>
      <c r="F694" s="166">
        <v>17.3</v>
      </c>
      <c r="G694" s="190" t="s">
        <v>5624</v>
      </c>
      <c r="H694" s="104"/>
      <c r="I694" s="105"/>
      <c r="J694" s="803"/>
      <c r="K694" s="803"/>
      <c r="L694" s="803"/>
      <c r="M694" s="803"/>
      <c r="N694" s="803"/>
      <c r="O694" s="803"/>
      <c r="P694" s="803"/>
      <c r="Q694" s="803"/>
      <c r="R694" s="803"/>
      <c r="S694" s="803"/>
      <c r="T694" s="803"/>
      <c r="U694" s="803"/>
      <c r="V694" s="803"/>
      <c r="W694" s="803"/>
      <c r="X694" s="803"/>
      <c r="Y694" s="803"/>
      <c r="Z694" s="803"/>
      <c r="AA694" s="803"/>
      <c r="AB694" s="803"/>
    </row>
    <row r="695" ht="11.25" customHeight="1">
      <c r="A695" s="135" t="s">
        <v>6829</v>
      </c>
      <c r="B695" s="97" t="s">
        <v>128</v>
      </c>
      <c r="C695" s="135" t="s">
        <v>8468</v>
      </c>
      <c r="D695" s="98" t="s">
        <v>7643</v>
      </c>
      <c r="E695" s="231" t="s">
        <v>8469</v>
      </c>
      <c r="F695" s="166">
        <v>24.0</v>
      </c>
      <c r="G695" s="190" t="s">
        <v>132</v>
      </c>
      <c r="H695" s="104"/>
      <c r="I695" s="105"/>
      <c r="J695" s="803"/>
      <c r="K695" s="803"/>
      <c r="L695" s="803"/>
      <c r="M695" s="803"/>
      <c r="N695" s="803"/>
      <c r="O695" s="803"/>
      <c r="P695" s="803"/>
      <c r="Q695" s="803"/>
      <c r="R695" s="803"/>
      <c r="S695" s="803"/>
      <c r="T695" s="803"/>
      <c r="U695" s="803"/>
      <c r="V695" s="803"/>
      <c r="W695" s="803"/>
      <c r="X695" s="803"/>
      <c r="Y695" s="803"/>
      <c r="Z695" s="803"/>
      <c r="AA695" s="803"/>
      <c r="AB695" s="803"/>
    </row>
    <row r="696" ht="11.25" customHeight="1">
      <c r="A696" s="135" t="s">
        <v>6829</v>
      </c>
      <c r="B696" s="97" t="s">
        <v>128</v>
      </c>
      <c r="C696" s="135" t="s">
        <v>8470</v>
      </c>
      <c r="D696" s="98" t="s">
        <v>7643</v>
      </c>
      <c r="E696" s="231" t="s">
        <v>8469</v>
      </c>
      <c r="F696" s="166">
        <v>24.0</v>
      </c>
      <c r="G696" s="190" t="s">
        <v>132</v>
      </c>
      <c r="H696" s="104"/>
      <c r="I696" s="105"/>
      <c r="J696" s="803"/>
      <c r="K696" s="803"/>
      <c r="L696" s="803"/>
      <c r="M696" s="803"/>
      <c r="N696" s="803"/>
      <c r="O696" s="803"/>
      <c r="P696" s="803"/>
      <c r="Q696" s="803"/>
      <c r="R696" s="803"/>
      <c r="S696" s="803"/>
      <c r="T696" s="803"/>
      <c r="U696" s="803"/>
      <c r="V696" s="803"/>
      <c r="W696" s="803"/>
      <c r="X696" s="803"/>
      <c r="Y696" s="803"/>
      <c r="Z696" s="803"/>
      <c r="AA696" s="803"/>
      <c r="AB696" s="803"/>
    </row>
    <row r="697" ht="11.25" customHeight="1">
      <c r="A697" s="135" t="s">
        <v>6829</v>
      </c>
      <c r="B697" s="97" t="s">
        <v>128</v>
      </c>
      <c r="C697" s="135" t="s">
        <v>7627</v>
      </c>
      <c r="D697" s="98" t="s">
        <v>7643</v>
      </c>
      <c r="E697" s="231" t="s">
        <v>8471</v>
      </c>
      <c r="F697" s="166">
        <v>6.0</v>
      </c>
      <c r="G697" s="190" t="s">
        <v>132</v>
      </c>
      <c r="H697" s="104"/>
      <c r="I697" s="105"/>
      <c r="J697" s="803"/>
      <c r="K697" s="803"/>
      <c r="L697" s="803"/>
      <c r="M697" s="803"/>
      <c r="N697" s="803"/>
      <c r="O697" s="803"/>
      <c r="P697" s="803"/>
      <c r="Q697" s="803"/>
      <c r="R697" s="803"/>
      <c r="S697" s="803"/>
      <c r="T697" s="803"/>
      <c r="U697" s="803"/>
      <c r="V697" s="803"/>
      <c r="W697" s="803"/>
      <c r="X697" s="803"/>
      <c r="Y697" s="803"/>
      <c r="Z697" s="803"/>
      <c r="AA697" s="803"/>
      <c r="AB697" s="803"/>
    </row>
    <row r="698" ht="11.25" customHeight="1">
      <c r="A698" s="135" t="s">
        <v>6829</v>
      </c>
      <c r="B698" s="97" t="s">
        <v>128</v>
      </c>
      <c r="C698" s="135" t="s">
        <v>8472</v>
      </c>
      <c r="D698" s="98" t="s">
        <v>8473</v>
      </c>
      <c r="E698" s="231" t="s">
        <v>8474</v>
      </c>
      <c r="F698" s="166">
        <v>2.4</v>
      </c>
      <c r="G698" s="190" t="s">
        <v>132</v>
      </c>
      <c r="H698" s="104"/>
      <c r="I698" s="105"/>
      <c r="J698" s="803"/>
      <c r="K698" s="803"/>
      <c r="L698" s="803"/>
      <c r="M698" s="803"/>
      <c r="N698" s="803"/>
      <c r="O698" s="803"/>
      <c r="P698" s="803"/>
      <c r="Q698" s="803"/>
      <c r="R698" s="803"/>
      <c r="S698" s="803"/>
      <c r="T698" s="803"/>
      <c r="U698" s="803"/>
      <c r="V698" s="803"/>
      <c r="W698" s="803"/>
      <c r="X698" s="803"/>
      <c r="Y698" s="803"/>
      <c r="Z698" s="803"/>
      <c r="AA698" s="803"/>
      <c r="AB698" s="803"/>
    </row>
    <row r="699" ht="11.25" customHeight="1">
      <c r="A699" s="135" t="s">
        <v>5630</v>
      </c>
      <c r="B699" s="97" t="s">
        <v>128</v>
      </c>
      <c r="C699" s="135" t="s">
        <v>8468</v>
      </c>
      <c r="D699" s="98" t="s">
        <v>7643</v>
      </c>
      <c r="E699" s="231" t="s">
        <v>8475</v>
      </c>
      <c r="F699" s="166">
        <v>45.0</v>
      </c>
      <c r="G699" s="190" t="s">
        <v>1799</v>
      </c>
      <c r="H699" s="104"/>
      <c r="I699" s="105"/>
      <c r="J699" s="803"/>
      <c r="K699" s="803"/>
      <c r="L699" s="803"/>
      <c r="M699" s="803"/>
      <c r="N699" s="803"/>
      <c r="O699" s="803"/>
      <c r="P699" s="803"/>
      <c r="Q699" s="803"/>
      <c r="R699" s="803"/>
      <c r="S699" s="803"/>
      <c r="T699" s="803"/>
      <c r="U699" s="803"/>
      <c r="V699" s="803"/>
      <c r="W699" s="803"/>
      <c r="X699" s="803"/>
      <c r="Y699" s="803"/>
      <c r="Z699" s="803"/>
      <c r="AA699" s="803"/>
      <c r="AB699" s="803"/>
    </row>
    <row r="700" ht="11.25" customHeight="1">
      <c r="A700" s="135" t="s">
        <v>5630</v>
      </c>
      <c r="B700" s="97" t="s">
        <v>128</v>
      </c>
      <c r="C700" s="135" t="s">
        <v>8470</v>
      </c>
      <c r="D700" s="98" t="s">
        <v>7643</v>
      </c>
      <c r="E700" s="231" t="s">
        <v>8475</v>
      </c>
      <c r="F700" s="166">
        <v>45.0</v>
      </c>
      <c r="G700" s="190" t="s">
        <v>1799</v>
      </c>
      <c r="H700" s="104"/>
      <c r="I700" s="105"/>
      <c r="J700" s="803"/>
      <c r="K700" s="803"/>
      <c r="L700" s="803"/>
      <c r="M700" s="803"/>
      <c r="N700" s="803"/>
      <c r="O700" s="803"/>
      <c r="P700" s="803"/>
      <c r="Q700" s="803"/>
      <c r="R700" s="803"/>
      <c r="S700" s="803"/>
      <c r="T700" s="803"/>
      <c r="U700" s="803"/>
      <c r="V700" s="803"/>
      <c r="W700" s="803"/>
      <c r="X700" s="803"/>
      <c r="Y700" s="803"/>
      <c r="Z700" s="803"/>
      <c r="AA700" s="803"/>
      <c r="AB700" s="803"/>
    </row>
    <row r="701" ht="11.25" customHeight="1">
      <c r="A701" s="135" t="s">
        <v>5630</v>
      </c>
      <c r="B701" s="97" t="s">
        <v>128</v>
      </c>
      <c r="C701" s="135" t="s">
        <v>7627</v>
      </c>
      <c r="D701" s="98" t="s">
        <v>7643</v>
      </c>
      <c r="E701" s="231" t="s">
        <v>8476</v>
      </c>
      <c r="F701" s="166">
        <v>8.33</v>
      </c>
      <c r="G701" s="190" t="s">
        <v>1799</v>
      </c>
      <c r="H701" s="104"/>
      <c r="I701" s="105"/>
      <c r="J701" s="803"/>
      <c r="K701" s="803"/>
      <c r="L701" s="803"/>
      <c r="M701" s="803"/>
      <c r="N701" s="803"/>
      <c r="O701" s="803"/>
      <c r="P701" s="803"/>
      <c r="Q701" s="803"/>
      <c r="R701" s="803"/>
      <c r="S701" s="803"/>
      <c r="T701" s="803"/>
      <c r="U701" s="803"/>
      <c r="V701" s="803"/>
      <c r="W701" s="803"/>
      <c r="X701" s="803"/>
      <c r="Y701" s="803"/>
      <c r="Z701" s="803"/>
      <c r="AA701" s="803"/>
      <c r="AB701" s="803"/>
    </row>
    <row r="702" ht="11.25" customHeight="1">
      <c r="A702" s="135" t="s">
        <v>5630</v>
      </c>
      <c r="B702" s="97" t="s">
        <v>128</v>
      </c>
      <c r="C702" s="135" t="s">
        <v>8472</v>
      </c>
      <c r="D702" s="98" t="s">
        <v>8473</v>
      </c>
      <c r="E702" s="231" t="s">
        <v>8477</v>
      </c>
      <c r="F702" s="166">
        <v>3.33</v>
      </c>
      <c r="G702" s="190" t="s">
        <v>1799</v>
      </c>
      <c r="H702" s="104"/>
      <c r="I702" s="105"/>
      <c r="J702" s="803"/>
      <c r="K702" s="803"/>
      <c r="L702" s="803"/>
      <c r="M702" s="803"/>
      <c r="N702" s="803"/>
      <c r="O702" s="803"/>
      <c r="P702" s="803"/>
      <c r="Q702" s="803"/>
      <c r="R702" s="803"/>
      <c r="S702" s="803"/>
      <c r="T702" s="803"/>
      <c r="U702" s="803"/>
      <c r="V702" s="803"/>
      <c r="W702" s="803"/>
      <c r="X702" s="803"/>
      <c r="Y702" s="803"/>
      <c r="Z702" s="803"/>
      <c r="AA702" s="803"/>
      <c r="AB702" s="803"/>
    </row>
    <row r="703" ht="11.25" customHeight="1">
      <c r="A703" s="135" t="s">
        <v>134</v>
      </c>
      <c r="B703" s="97" t="s">
        <v>128</v>
      </c>
      <c r="C703" s="135" t="s">
        <v>8464</v>
      </c>
      <c r="D703" s="98" t="s">
        <v>7799</v>
      </c>
      <c r="E703" s="231">
        <v>65.0</v>
      </c>
      <c r="F703" s="166">
        <v>65.0</v>
      </c>
      <c r="G703" s="190" t="s">
        <v>134</v>
      </c>
      <c r="H703" s="104"/>
      <c r="I703" s="105"/>
      <c r="J703" s="803"/>
      <c r="K703" s="803"/>
      <c r="L703" s="803"/>
      <c r="M703" s="803"/>
      <c r="N703" s="803"/>
      <c r="O703" s="803"/>
      <c r="P703" s="803"/>
      <c r="Q703" s="803"/>
      <c r="R703" s="803"/>
      <c r="S703" s="803"/>
      <c r="T703" s="803"/>
      <c r="U703" s="803"/>
      <c r="V703" s="803"/>
      <c r="W703" s="803"/>
      <c r="X703" s="803"/>
      <c r="Y703" s="803"/>
      <c r="Z703" s="803"/>
      <c r="AA703" s="803"/>
      <c r="AB703" s="803"/>
    </row>
    <row r="704" ht="11.25" customHeight="1">
      <c r="A704" s="135" t="s">
        <v>134</v>
      </c>
      <c r="B704" s="97" t="s">
        <v>128</v>
      </c>
      <c r="C704" s="135" t="s">
        <v>8478</v>
      </c>
      <c r="D704" s="98" t="s">
        <v>8479</v>
      </c>
      <c r="E704" s="231">
        <v>15.0</v>
      </c>
      <c r="F704" s="166">
        <v>15.0</v>
      </c>
      <c r="G704" s="190" t="s">
        <v>134</v>
      </c>
      <c r="H704" s="104"/>
      <c r="I704" s="105"/>
      <c r="J704" s="803"/>
      <c r="K704" s="803"/>
      <c r="L704" s="803"/>
      <c r="M704" s="803"/>
      <c r="N704" s="803"/>
      <c r="O704" s="803"/>
      <c r="P704" s="803"/>
      <c r="Q704" s="803"/>
      <c r="R704" s="803"/>
      <c r="S704" s="803"/>
      <c r="T704" s="803"/>
      <c r="U704" s="803"/>
      <c r="V704" s="803"/>
      <c r="W704" s="803"/>
      <c r="X704" s="803"/>
      <c r="Y704" s="803"/>
      <c r="Z704" s="803"/>
      <c r="AA704" s="803"/>
      <c r="AB704" s="803"/>
    </row>
    <row r="705" ht="11.25" customHeight="1">
      <c r="A705" s="135" t="s">
        <v>134</v>
      </c>
      <c r="B705" s="97" t="s">
        <v>128</v>
      </c>
      <c r="C705" s="135" t="s">
        <v>8480</v>
      </c>
      <c r="D705" s="98" t="s">
        <v>8479</v>
      </c>
      <c r="E705" s="231">
        <v>9.0</v>
      </c>
      <c r="F705" s="166">
        <v>9.0</v>
      </c>
      <c r="G705" s="190" t="s">
        <v>134</v>
      </c>
      <c r="H705" s="104"/>
      <c r="I705" s="105"/>
      <c r="J705" s="803"/>
      <c r="K705" s="803"/>
      <c r="L705" s="803"/>
      <c r="M705" s="803"/>
      <c r="N705" s="803"/>
      <c r="O705" s="803"/>
      <c r="P705" s="803"/>
      <c r="Q705" s="803"/>
      <c r="R705" s="803"/>
      <c r="S705" s="803"/>
      <c r="T705" s="803"/>
      <c r="U705" s="803"/>
      <c r="V705" s="803"/>
      <c r="W705" s="803"/>
      <c r="X705" s="803"/>
      <c r="Y705" s="803"/>
      <c r="Z705" s="803"/>
      <c r="AA705" s="803"/>
      <c r="AB705" s="803"/>
    </row>
    <row r="706" ht="11.25" customHeight="1">
      <c r="A706" s="818" t="s">
        <v>135</v>
      </c>
      <c r="B706" s="819" t="s">
        <v>128</v>
      </c>
      <c r="C706" s="820" t="s">
        <v>8481</v>
      </c>
      <c r="D706" s="821" t="s">
        <v>8482</v>
      </c>
      <c r="E706" s="822" t="s">
        <v>8483</v>
      </c>
      <c r="F706" s="822" t="s">
        <v>8484</v>
      </c>
      <c r="G706" s="190" t="s">
        <v>135</v>
      </c>
      <c r="H706" s="104"/>
      <c r="I706" s="105"/>
      <c r="J706" s="803"/>
      <c r="K706" s="803"/>
      <c r="L706" s="803"/>
      <c r="M706" s="803"/>
      <c r="N706" s="803"/>
      <c r="O706" s="803"/>
      <c r="P706" s="803"/>
      <c r="Q706" s="803"/>
      <c r="R706" s="803"/>
      <c r="S706" s="803"/>
      <c r="T706" s="803"/>
      <c r="U706" s="803"/>
      <c r="V706" s="803"/>
      <c r="W706" s="803"/>
      <c r="X706" s="803"/>
      <c r="Y706" s="803"/>
      <c r="Z706" s="803"/>
      <c r="AA706" s="803"/>
      <c r="AB706" s="803"/>
    </row>
    <row r="707" ht="11.25" customHeight="1">
      <c r="A707" s="818" t="s">
        <v>135</v>
      </c>
      <c r="B707" s="819" t="s">
        <v>128</v>
      </c>
      <c r="C707" s="820" t="s">
        <v>8485</v>
      </c>
      <c r="D707" s="821" t="s">
        <v>8482</v>
      </c>
      <c r="E707" s="822" t="s">
        <v>8486</v>
      </c>
      <c r="F707" s="822" t="s">
        <v>8487</v>
      </c>
      <c r="G707" s="190" t="s">
        <v>135</v>
      </c>
      <c r="H707" s="104"/>
      <c r="I707" s="105"/>
      <c r="J707" s="803"/>
      <c r="K707" s="803"/>
      <c r="L707" s="803"/>
      <c r="M707" s="803"/>
      <c r="N707" s="803"/>
      <c r="O707" s="803"/>
      <c r="P707" s="803"/>
      <c r="Q707" s="803"/>
      <c r="R707" s="803"/>
      <c r="S707" s="803"/>
      <c r="T707" s="803"/>
      <c r="U707" s="803"/>
      <c r="V707" s="803"/>
      <c r="W707" s="803"/>
      <c r="X707" s="803"/>
      <c r="Y707" s="803"/>
      <c r="Z707" s="803"/>
      <c r="AA707" s="803"/>
      <c r="AB707" s="803"/>
    </row>
    <row r="708" ht="11.25" customHeight="1">
      <c r="A708" s="818" t="s">
        <v>135</v>
      </c>
      <c r="B708" s="819" t="s">
        <v>128</v>
      </c>
      <c r="C708" s="820" t="s">
        <v>8488</v>
      </c>
      <c r="D708" s="821" t="s">
        <v>8482</v>
      </c>
      <c r="E708" s="822" t="s">
        <v>8489</v>
      </c>
      <c r="F708" s="822" t="s">
        <v>8490</v>
      </c>
      <c r="G708" s="190" t="s">
        <v>135</v>
      </c>
      <c r="H708" s="104"/>
      <c r="I708" s="105"/>
      <c r="J708" s="803"/>
      <c r="K708" s="803"/>
      <c r="L708" s="803"/>
      <c r="M708" s="803"/>
      <c r="N708" s="803"/>
      <c r="O708" s="803"/>
      <c r="P708" s="803"/>
      <c r="Q708" s="803"/>
      <c r="R708" s="803"/>
      <c r="S708" s="803"/>
      <c r="T708" s="803"/>
      <c r="U708" s="803"/>
      <c r="V708" s="803"/>
      <c r="W708" s="803"/>
      <c r="X708" s="803"/>
      <c r="Y708" s="803"/>
      <c r="Z708" s="803"/>
      <c r="AA708" s="803"/>
      <c r="AB708" s="803"/>
    </row>
    <row r="709" ht="11.25" customHeight="1">
      <c r="A709" s="818" t="s">
        <v>135</v>
      </c>
      <c r="B709" s="819" t="s">
        <v>128</v>
      </c>
      <c r="C709" s="814" t="s">
        <v>8491</v>
      </c>
      <c r="D709" s="819" t="s">
        <v>6179</v>
      </c>
      <c r="E709" s="811" t="s">
        <v>8492</v>
      </c>
      <c r="F709" s="796">
        <v>6.0</v>
      </c>
      <c r="G709" s="190" t="s">
        <v>135</v>
      </c>
      <c r="H709" s="104"/>
      <c r="I709" s="105"/>
      <c r="J709" s="803"/>
      <c r="K709" s="803"/>
      <c r="L709" s="803"/>
      <c r="M709" s="803"/>
      <c r="N709" s="803"/>
      <c r="O709" s="803"/>
      <c r="P709" s="803"/>
      <c r="Q709" s="803"/>
      <c r="R709" s="803"/>
      <c r="S709" s="803"/>
      <c r="T709" s="803"/>
      <c r="U709" s="803"/>
      <c r="V709" s="803"/>
      <c r="W709" s="803"/>
      <c r="X709" s="803"/>
      <c r="Y709" s="803"/>
      <c r="Z709" s="803"/>
      <c r="AA709" s="803"/>
      <c r="AB709" s="803"/>
    </row>
    <row r="710" ht="11.25" customHeight="1">
      <c r="A710" s="818" t="s">
        <v>135</v>
      </c>
      <c r="B710" s="819" t="s">
        <v>128</v>
      </c>
      <c r="C710" s="818" t="s">
        <v>8493</v>
      </c>
      <c r="D710" s="819" t="s">
        <v>6179</v>
      </c>
      <c r="E710" s="811" t="s">
        <v>8494</v>
      </c>
      <c r="F710" s="796">
        <v>9.0</v>
      </c>
      <c r="G710" s="190" t="s">
        <v>135</v>
      </c>
      <c r="H710" s="104"/>
      <c r="I710" s="105"/>
      <c r="J710" s="803"/>
      <c r="K710" s="803"/>
      <c r="L710" s="803"/>
      <c r="M710" s="803"/>
      <c r="N710" s="803"/>
      <c r="O710" s="803"/>
      <c r="P710" s="803"/>
      <c r="Q710" s="803"/>
      <c r="R710" s="803"/>
      <c r="S710" s="803"/>
      <c r="T710" s="803"/>
      <c r="U710" s="803"/>
      <c r="V710" s="803"/>
      <c r="W710" s="803"/>
      <c r="X710" s="803"/>
      <c r="Y710" s="803"/>
      <c r="Z710" s="803"/>
      <c r="AA710" s="803"/>
      <c r="AB710" s="803"/>
    </row>
    <row r="711" ht="11.25" customHeight="1">
      <c r="A711" s="818" t="s">
        <v>135</v>
      </c>
      <c r="B711" s="819" t="s">
        <v>128</v>
      </c>
      <c r="C711" s="814" t="s">
        <v>8495</v>
      </c>
      <c r="D711" s="819" t="s">
        <v>6179</v>
      </c>
      <c r="E711" s="811" t="s">
        <v>8496</v>
      </c>
      <c r="F711" s="796">
        <v>12.66</v>
      </c>
      <c r="G711" s="190" t="s">
        <v>135</v>
      </c>
      <c r="H711" s="104"/>
      <c r="I711" s="105"/>
      <c r="J711" s="803"/>
      <c r="K711" s="803"/>
      <c r="L711" s="803"/>
      <c r="M711" s="803"/>
      <c r="N711" s="803"/>
      <c r="O711" s="803"/>
      <c r="P711" s="803"/>
      <c r="Q711" s="803"/>
      <c r="R711" s="803"/>
      <c r="S711" s="803"/>
      <c r="T711" s="803"/>
      <c r="U711" s="803"/>
      <c r="V711" s="803"/>
      <c r="W711" s="803"/>
      <c r="X711" s="803"/>
      <c r="Y711" s="803"/>
      <c r="Z711" s="803"/>
      <c r="AA711" s="803"/>
      <c r="AB711" s="803"/>
    </row>
    <row r="712" ht="11.25" customHeight="1">
      <c r="A712" s="135" t="s">
        <v>5640</v>
      </c>
      <c r="B712" s="97" t="s">
        <v>128</v>
      </c>
      <c r="C712" s="135" t="s">
        <v>8497</v>
      </c>
      <c r="D712" s="98" t="s">
        <v>8498</v>
      </c>
      <c r="E712" s="231" t="s">
        <v>8499</v>
      </c>
      <c r="F712" s="166">
        <v>52.33</v>
      </c>
      <c r="G712" s="190" t="s">
        <v>136</v>
      </c>
      <c r="H712" s="104"/>
      <c r="I712" s="105"/>
      <c r="J712" s="803"/>
      <c r="K712" s="803"/>
      <c r="L712" s="803"/>
      <c r="M712" s="803"/>
      <c r="N712" s="803"/>
      <c r="O712" s="803"/>
      <c r="P712" s="803"/>
      <c r="Q712" s="803"/>
      <c r="R712" s="803"/>
      <c r="S712" s="803"/>
      <c r="T712" s="803"/>
      <c r="U712" s="803"/>
      <c r="V712" s="803"/>
      <c r="W712" s="803"/>
      <c r="X712" s="803"/>
      <c r="Y712" s="803"/>
      <c r="Z712" s="803"/>
      <c r="AA712" s="803"/>
      <c r="AB712" s="803"/>
    </row>
    <row r="713" ht="11.25" customHeight="1">
      <c r="A713" s="135" t="s">
        <v>5640</v>
      </c>
      <c r="B713" s="97" t="s">
        <v>128</v>
      </c>
      <c r="C713" s="135" t="s">
        <v>8500</v>
      </c>
      <c r="D713" s="98" t="s">
        <v>8501</v>
      </c>
      <c r="E713" s="231" t="s">
        <v>8502</v>
      </c>
      <c r="F713" s="166">
        <v>33.66</v>
      </c>
      <c r="G713" s="190" t="s">
        <v>136</v>
      </c>
      <c r="H713" s="104"/>
      <c r="I713" s="105"/>
      <c r="J713" s="803"/>
      <c r="K713" s="803"/>
      <c r="L713" s="803"/>
      <c r="M713" s="803"/>
      <c r="N713" s="803"/>
      <c r="O713" s="803"/>
      <c r="P713" s="803"/>
      <c r="Q713" s="803"/>
      <c r="R713" s="803"/>
      <c r="S713" s="803"/>
      <c r="T713" s="803"/>
      <c r="U713" s="803"/>
      <c r="V713" s="803"/>
      <c r="W713" s="803"/>
      <c r="X713" s="803"/>
      <c r="Y713" s="803"/>
      <c r="Z713" s="803"/>
      <c r="AA713" s="803"/>
      <c r="AB713" s="803"/>
    </row>
    <row r="714" ht="11.25" customHeight="1">
      <c r="A714" s="135" t="s">
        <v>5640</v>
      </c>
      <c r="B714" s="97" t="s">
        <v>128</v>
      </c>
      <c r="C714" s="135" t="s">
        <v>8503</v>
      </c>
      <c r="D714" s="98" t="s">
        <v>8501</v>
      </c>
      <c r="E714" s="231" t="s">
        <v>8504</v>
      </c>
      <c r="F714" s="166">
        <v>39.25</v>
      </c>
      <c r="G714" s="190" t="s">
        <v>136</v>
      </c>
      <c r="H714" s="104"/>
      <c r="I714" s="105"/>
      <c r="J714" s="803"/>
      <c r="K714" s="803"/>
      <c r="L714" s="803"/>
      <c r="M714" s="803"/>
      <c r="N714" s="803"/>
      <c r="O714" s="803"/>
      <c r="P714" s="803"/>
      <c r="Q714" s="803"/>
      <c r="R714" s="803"/>
      <c r="S714" s="803"/>
      <c r="T714" s="803"/>
      <c r="U714" s="803"/>
      <c r="V714" s="803"/>
      <c r="W714" s="803"/>
      <c r="X714" s="803"/>
      <c r="Y714" s="803"/>
      <c r="Z714" s="803"/>
      <c r="AA714" s="803"/>
      <c r="AB714" s="803"/>
    </row>
    <row r="715" ht="11.25" customHeight="1">
      <c r="A715" s="135" t="s">
        <v>5640</v>
      </c>
      <c r="B715" s="97" t="s">
        <v>128</v>
      </c>
      <c r="C715" s="135" t="s">
        <v>8505</v>
      </c>
      <c r="D715" s="98" t="s">
        <v>8501</v>
      </c>
      <c r="E715" s="231" t="s">
        <v>8506</v>
      </c>
      <c r="F715" s="166">
        <v>15.7</v>
      </c>
      <c r="G715" s="190" t="s">
        <v>136</v>
      </c>
      <c r="H715" s="104"/>
      <c r="I715" s="105"/>
      <c r="J715" s="803"/>
      <c r="K715" s="803"/>
      <c r="L715" s="803"/>
      <c r="M715" s="803"/>
      <c r="N715" s="803"/>
      <c r="O715" s="803"/>
      <c r="P715" s="803"/>
      <c r="Q715" s="803"/>
      <c r="R715" s="803"/>
      <c r="S715" s="803"/>
      <c r="T715" s="803"/>
      <c r="U715" s="803"/>
      <c r="V715" s="803"/>
      <c r="W715" s="803"/>
      <c r="X715" s="803"/>
      <c r="Y715" s="803"/>
      <c r="Z715" s="803"/>
      <c r="AA715" s="803"/>
      <c r="AB715" s="803"/>
    </row>
    <row r="716" ht="11.25" customHeight="1">
      <c r="A716" s="135" t="s">
        <v>5640</v>
      </c>
      <c r="B716" s="97" t="s">
        <v>128</v>
      </c>
      <c r="C716" s="135" t="s">
        <v>8507</v>
      </c>
      <c r="D716" s="98" t="s">
        <v>8508</v>
      </c>
      <c r="E716" s="231" t="s">
        <v>8509</v>
      </c>
      <c r="F716" s="166">
        <v>16.66</v>
      </c>
      <c r="G716" s="190" t="s">
        <v>136</v>
      </c>
      <c r="H716" s="104"/>
      <c r="I716" s="105"/>
      <c r="J716" s="803"/>
      <c r="K716" s="803"/>
      <c r="L716" s="803"/>
      <c r="M716" s="803"/>
      <c r="N716" s="803"/>
      <c r="O716" s="803"/>
      <c r="P716" s="803"/>
      <c r="Q716" s="803"/>
      <c r="R716" s="803"/>
      <c r="S716" s="803"/>
      <c r="T716" s="803"/>
      <c r="U716" s="803"/>
      <c r="V716" s="803"/>
      <c r="W716" s="803"/>
      <c r="X716" s="803"/>
      <c r="Y716" s="803"/>
      <c r="Z716" s="803"/>
      <c r="AA716" s="803"/>
      <c r="AB716" s="803"/>
    </row>
    <row r="717" ht="11.25" customHeight="1">
      <c r="A717" s="823" t="s">
        <v>137</v>
      </c>
      <c r="B717" s="569" t="s">
        <v>128</v>
      </c>
      <c r="C717" s="135" t="s">
        <v>8510</v>
      </c>
      <c r="D717" s="98" t="s">
        <v>7625</v>
      </c>
      <c r="E717" s="231">
        <v>30.0</v>
      </c>
      <c r="F717" s="166">
        <f t="shared" ref="F717:F722" si="6">E717/3</f>
        <v>10</v>
      </c>
      <c r="G717" s="190" t="s">
        <v>137</v>
      </c>
      <c r="H717" s="104"/>
      <c r="I717" s="105"/>
      <c r="J717" s="803"/>
      <c r="K717" s="803"/>
      <c r="L717" s="803"/>
      <c r="M717" s="803"/>
      <c r="N717" s="803"/>
      <c r="O717" s="803"/>
      <c r="P717" s="803"/>
      <c r="Q717" s="803"/>
      <c r="R717" s="803"/>
      <c r="S717" s="803"/>
      <c r="T717" s="803"/>
      <c r="U717" s="803"/>
      <c r="V717" s="803"/>
      <c r="W717" s="803"/>
      <c r="X717" s="803"/>
      <c r="Y717" s="803"/>
      <c r="Z717" s="803"/>
      <c r="AA717" s="803"/>
      <c r="AB717" s="803"/>
    </row>
    <row r="718" ht="11.25" customHeight="1">
      <c r="C718" s="135" t="s">
        <v>8511</v>
      </c>
      <c r="D718" s="98" t="s">
        <v>7625</v>
      </c>
      <c r="E718" s="231">
        <v>21.0</v>
      </c>
      <c r="F718" s="166">
        <f t="shared" si="6"/>
        <v>7</v>
      </c>
      <c r="G718" s="190" t="s">
        <v>137</v>
      </c>
      <c r="H718" s="104"/>
      <c r="I718" s="105"/>
      <c r="J718" s="803"/>
      <c r="K718" s="803"/>
      <c r="L718" s="803"/>
      <c r="M718" s="803"/>
      <c r="N718" s="803"/>
      <c r="O718" s="803"/>
      <c r="P718" s="803"/>
      <c r="Q718" s="803"/>
      <c r="R718" s="803"/>
      <c r="S718" s="803"/>
      <c r="T718" s="803"/>
      <c r="U718" s="803"/>
      <c r="V718" s="803"/>
      <c r="W718" s="803"/>
      <c r="X718" s="803"/>
      <c r="Y718" s="803"/>
      <c r="Z718" s="803"/>
      <c r="AA718" s="803"/>
      <c r="AB718" s="803"/>
    </row>
    <row r="719" ht="11.25" customHeight="1">
      <c r="C719" s="135" t="s">
        <v>8512</v>
      </c>
      <c r="D719" s="98" t="s">
        <v>7625</v>
      </c>
      <c r="E719" s="231">
        <v>30.0</v>
      </c>
      <c r="F719" s="166">
        <f t="shared" si="6"/>
        <v>10</v>
      </c>
      <c r="G719" s="190" t="s">
        <v>137</v>
      </c>
      <c r="H719" s="104"/>
      <c r="I719" s="105"/>
      <c r="J719" s="803"/>
      <c r="K719" s="803"/>
      <c r="L719" s="803"/>
      <c r="M719" s="803"/>
      <c r="N719" s="803"/>
      <c r="O719" s="803"/>
      <c r="P719" s="803"/>
      <c r="Q719" s="803"/>
      <c r="R719" s="803"/>
      <c r="S719" s="803"/>
      <c r="T719" s="803"/>
      <c r="U719" s="803"/>
      <c r="V719" s="803"/>
      <c r="W719" s="803"/>
      <c r="X719" s="803"/>
      <c r="Y719" s="803"/>
      <c r="Z719" s="803"/>
      <c r="AA719" s="803"/>
      <c r="AB719" s="803"/>
    </row>
    <row r="720" ht="11.25" customHeight="1">
      <c r="C720" s="135" t="s">
        <v>8513</v>
      </c>
      <c r="D720" s="98" t="s">
        <v>7625</v>
      </c>
      <c r="E720" s="231">
        <v>21.0</v>
      </c>
      <c r="F720" s="166">
        <f t="shared" si="6"/>
        <v>7</v>
      </c>
      <c r="G720" s="190" t="s">
        <v>137</v>
      </c>
      <c r="H720" s="104"/>
      <c r="I720" s="105"/>
      <c r="J720" s="803"/>
      <c r="K720" s="803"/>
      <c r="L720" s="803"/>
      <c r="M720" s="803"/>
      <c r="N720" s="803"/>
      <c r="O720" s="803"/>
      <c r="P720" s="803"/>
      <c r="Q720" s="803"/>
      <c r="R720" s="803"/>
      <c r="S720" s="803"/>
      <c r="T720" s="803"/>
      <c r="U720" s="803"/>
      <c r="V720" s="803"/>
      <c r="W720" s="803"/>
      <c r="X720" s="803"/>
      <c r="Y720" s="803"/>
      <c r="Z720" s="803"/>
      <c r="AA720" s="803"/>
      <c r="AB720" s="803"/>
    </row>
    <row r="721" ht="11.25" customHeight="1">
      <c r="C721" s="135" t="s">
        <v>8514</v>
      </c>
      <c r="D721" s="98" t="s">
        <v>7625</v>
      </c>
      <c r="E721" s="231">
        <v>30.0</v>
      </c>
      <c r="F721" s="166">
        <f t="shared" si="6"/>
        <v>10</v>
      </c>
      <c r="G721" s="190" t="s">
        <v>137</v>
      </c>
      <c r="H721" s="104"/>
      <c r="I721" s="105"/>
      <c r="J721" s="803"/>
      <c r="K721" s="803"/>
      <c r="L721" s="803"/>
      <c r="M721" s="803"/>
      <c r="N721" s="803"/>
      <c r="O721" s="803"/>
      <c r="P721" s="803"/>
      <c r="Q721" s="803"/>
      <c r="R721" s="803"/>
      <c r="S721" s="803"/>
      <c r="T721" s="803"/>
      <c r="U721" s="803"/>
      <c r="V721" s="803"/>
      <c r="W721" s="803"/>
      <c r="X721" s="803"/>
      <c r="Y721" s="803"/>
      <c r="Z721" s="803"/>
      <c r="AA721" s="803"/>
      <c r="AB721" s="803"/>
    </row>
    <row r="722" ht="11.25" customHeight="1">
      <c r="C722" s="135" t="s">
        <v>8513</v>
      </c>
      <c r="D722" s="98" t="s">
        <v>7625</v>
      </c>
      <c r="E722" s="231">
        <v>17.0</v>
      </c>
      <c r="F722" s="166">
        <f t="shared" si="6"/>
        <v>5.666666667</v>
      </c>
      <c r="G722" s="190" t="s">
        <v>137</v>
      </c>
      <c r="H722" s="104"/>
      <c r="I722" s="105"/>
      <c r="J722" s="803"/>
      <c r="K722" s="803"/>
      <c r="L722" s="803"/>
      <c r="M722" s="803"/>
      <c r="N722" s="803"/>
      <c r="O722" s="803"/>
      <c r="P722" s="803"/>
      <c r="Q722" s="803"/>
      <c r="R722" s="803"/>
      <c r="S722" s="803"/>
      <c r="T722" s="803"/>
      <c r="U722" s="803"/>
      <c r="V722" s="803"/>
      <c r="W722" s="803"/>
      <c r="X722" s="803"/>
      <c r="Y722" s="803"/>
      <c r="Z722" s="803"/>
      <c r="AA722" s="803"/>
      <c r="AB722" s="803"/>
    </row>
    <row r="723" ht="11.25" customHeight="1">
      <c r="C723" s="475" t="s">
        <v>8515</v>
      </c>
      <c r="D723" s="5" t="s">
        <v>8516</v>
      </c>
      <c r="E723" s="231">
        <v>2.0</v>
      </c>
      <c r="F723" s="166">
        <f t="shared" ref="F723:F724" si="7">E723*2</f>
        <v>4</v>
      </c>
      <c r="G723" s="190" t="s">
        <v>137</v>
      </c>
      <c r="H723" s="104"/>
      <c r="I723" s="105"/>
      <c r="J723" s="803"/>
      <c r="K723" s="803"/>
      <c r="L723" s="803"/>
      <c r="M723" s="803"/>
      <c r="N723" s="803"/>
      <c r="O723" s="803"/>
      <c r="P723" s="803"/>
      <c r="Q723" s="803"/>
      <c r="R723" s="803"/>
      <c r="S723" s="803"/>
      <c r="T723" s="803"/>
      <c r="U723" s="803"/>
      <c r="V723" s="803"/>
      <c r="W723" s="803"/>
      <c r="X723" s="803"/>
      <c r="Y723" s="803"/>
      <c r="Z723" s="803"/>
      <c r="AA723" s="803"/>
      <c r="AB723" s="803"/>
    </row>
    <row r="724" ht="11.25" customHeight="1">
      <c r="A724" s="592"/>
      <c r="B724" s="592"/>
      <c r="C724" s="475" t="s">
        <v>8517</v>
      </c>
      <c r="D724" s="5" t="s">
        <v>8516</v>
      </c>
      <c r="E724" s="187">
        <v>15.0</v>
      </c>
      <c r="F724" s="166">
        <f t="shared" si="7"/>
        <v>30</v>
      </c>
      <c r="G724" s="190" t="s">
        <v>137</v>
      </c>
      <c r="H724" s="104"/>
      <c r="I724" s="105"/>
      <c r="J724" s="803"/>
      <c r="K724" s="803"/>
      <c r="L724" s="803"/>
      <c r="M724" s="803"/>
      <c r="N724" s="803"/>
      <c r="O724" s="803"/>
      <c r="P724" s="803"/>
      <c r="Q724" s="803"/>
      <c r="R724" s="803"/>
      <c r="S724" s="803"/>
      <c r="T724" s="803"/>
      <c r="U724" s="803"/>
      <c r="V724" s="803"/>
      <c r="W724" s="803"/>
      <c r="X724" s="803"/>
      <c r="Y724" s="803"/>
      <c r="Z724" s="803"/>
      <c r="AA724" s="803"/>
      <c r="AB724" s="803"/>
    </row>
    <row r="725" ht="11.25" customHeight="1">
      <c r="A725" s="135" t="s">
        <v>5686</v>
      </c>
      <c r="B725" s="97" t="s">
        <v>128</v>
      </c>
      <c r="C725" s="135" t="s">
        <v>8464</v>
      </c>
      <c r="D725" s="98" t="s">
        <v>6402</v>
      </c>
      <c r="E725" s="231">
        <v>85.0</v>
      </c>
      <c r="F725" s="166">
        <v>85.0</v>
      </c>
      <c r="G725" s="190" t="s">
        <v>138</v>
      </c>
      <c r="H725" s="104"/>
      <c r="I725" s="105"/>
      <c r="J725" s="803"/>
      <c r="K725" s="803"/>
      <c r="L725" s="803"/>
      <c r="M725" s="803"/>
      <c r="N725" s="803"/>
      <c r="O725" s="803"/>
      <c r="P725" s="803"/>
      <c r="Q725" s="803"/>
      <c r="R725" s="803"/>
      <c r="S725" s="803"/>
      <c r="T725" s="803"/>
      <c r="U725" s="803"/>
      <c r="V725" s="803"/>
      <c r="W725" s="803"/>
      <c r="X725" s="803"/>
      <c r="Y725" s="803"/>
      <c r="Z725" s="803"/>
      <c r="AA725" s="803"/>
      <c r="AB725" s="803"/>
    </row>
    <row r="726" ht="11.25" customHeight="1">
      <c r="A726" s="135" t="s">
        <v>5686</v>
      </c>
      <c r="B726" s="97" t="s">
        <v>128</v>
      </c>
      <c r="C726" s="135" t="s">
        <v>8518</v>
      </c>
      <c r="D726" s="98" t="s">
        <v>8479</v>
      </c>
      <c r="E726" s="231">
        <v>15.0</v>
      </c>
      <c r="F726" s="166">
        <v>15.0</v>
      </c>
      <c r="G726" s="190" t="s">
        <v>138</v>
      </c>
      <c r="H726" s="104"/>
      <c r="I726" s="105"/>
      <c r="J726" s="803"/>
      <c r="K726" s="803"/>
      <c r="L726" s="803"/>
      <c r="M726" s="803"/>
      <c r="N726" s="803"/>
      <c r="O726" s="803"/>
      <c r="P726" s="803"/>
      <c r="Q726" s="803"/>
      <c r="R726" s="803"/>
      <c r="S726" s="803"/>
      <c r="T726" s="803"/>
      <c r="U726" s="803"/>
      <c r="V726" s="803"/>
      <c r="W726" s="803"/>
      <c r="X726" s="803"/>
      <c r="Y726" s="803"/>
      <c r="Z726" s="803"/>
      <c r="AA726" s="803"/>
      <c r="AB726" s="803"/>
    </row>
    <row r="727" ht="11.25" customHeight="1">
      <c r="A727" s="523" t="s">
        <v>7541</v>
      </c>
      <c r="B727" s="121" t="s">
        <v>128</v>
      </c>
      <c r="C727" s="824" t="s">
        <v>8468</v>
      </c>
      <c r="D727" s="122" t="s">
        <v>7905</v>
      </c>
      <c r="E727" s="631" t="s">
        <v>8519</v>
      </c>
      <c r="F727" s="792">
        <v>25.66</v>
      </c>
      <c r="G727" s="190" t="s">
        <v>139</v>
      </c>
      <c r="H727" s="104"/>
      <c r="I727" s="105"/>
      <c r="J727" s="803"/>
      <c r="K727" s="803"/>
      <c r="L727" s="803"/>
      <c r="M727" s="803"/>
      <c r="N727" s="803"/>
      <c r="O727" s="803"/>
      <c r="P727" s="803"/>
      <c r="Q727" s="803"/>
      <c r="R727" s="803"/>
      <c r="S727" s="803"/>
      <c r="T727" s="803"/>
      <c r="U727" s="803"/>
      <c r="V727" s="803"/>
      <c r="W727" s="803"/>
      <c r="X727" s="803"/>
      <c r="Y727" s="803"/>
      <c r="Z727" s="803"/>
      <c r="AA727" s="803"/>
      <c r="AB727" s="803"/>
    </row>
    <row r="728" ht="11.25" customHeight="1">
      <c r="A728" s="523" t="s">
        <v>7541</v>
      </c>
      <c r="B728" s="121" t="s">
        <v>128</v>
      </c>
      <c r="C728" s="824" t="s">
        <v>7627</v>
      </c>
      <c r="D728" s="122" t="s">
        <v>7905</v>
      </c>
      <c r="E728" s="631" t="s">
        <v>8520</v>
      </c>
      <c r="F728" s="792">
        <v>6.41</v>
      </c>
      <c r="G728" s="190" t="s">
        <v>139</v>
      </c>
      <c r="H728" s="104"/>
      <c r="I728" s="105"/>
      <c r="J728" s="803"/>
      <c r="K728" s="803"/>
      <c r="L728" s="803"/>
      <c r="M728" s="803"/>
      <c r="N728" s="803"/>
      <c r="O728" s="803"/>
      <c r="P728" s="803"/>
      <c r="Q728" s="803"/>
      <c r="R728" s="803"/>
      <c r="S728" s="803"/>
      <c r="T728" s="803"/>
      <c r="U728" s="803"/>
      <c r="V728" s="803"/>
      <c r="W728" s="803"/>
      <c r="X728" s="803"/>
      <c r="Y728" s="803"/>
      <c r="Z728" s="803"/>
      <c r="AA728" s="803"/>
      <c r="AB728" s="803"/>
    </row>
    <row r="729" ht="11.25" customHeight="1">
      <c r="A729" s="523" t="s">
        <v>7541</v>
      </c>
      <c r="B729" s="121" t="s">
        <v>128</v>
      </c>
      <c r="C729" s="824" t="s">
        <v>8521</v>
      </c>
      <c r="D729" s="122" t="s">
        <v>7905</v>
      </c>
      <c r="E729" s="631" t="s">
        <v>8522</v>
      </c>
      <c r="F729" s="792">
        <v>2.56</v>
      </c>
      <c r="G729" s="190" t="s">
        <v>139</v>
      </c>
      <c r="H729" s="104"/>
      <c r="I729" s="105"/>
      <c r="J729" s="803"/>
      <c r="K729" s="803"/>
      <c r="L729" s="803"/>
      <c r="M729" s="803"/>
      <c r="N729" s="803"/>
      <c r="O729" s="803"/>
      <c r="P729" s="803"/>
      <c r="Q729" s="803"/>
      <c r="R729" s="803"/>
      <c r="S729" s="803"/>
      <c r="T729" s="803"/>
      <c r="U729" s="803"/>
      <c r="V729" s="803"/>
      <c r="W729" s="803"/>
      <c r="X729" s="803"/>
      <c r="Y729" s="803"/>
      <c r="Z729" s="803"/>
      <c r="AA729" s="803"/>
      <c r="AB729" s="803"/>
    </row>
    <row r="730" ht="11.25" customHeight="1">
      <c r="A730" s="523" t="s">
        <v>7541</v>
      </c>
      <c r="B730" s="121" t="s">
        <v>128</v>
      </c>
      <c r="C730" s="824" t="s">
        <v>7367</v>
      </c>
      <c r="D730" s="122" t="s">
        <v>7905</v>
      </c>
      <c r="E730" s="631" t="s">
        <v>8523</v>
      </c>
      <c r="F730" s="792">
        <v>12.8</v>
      </c>
      <c r="G730" s="190" t="s">
        <v>139</v>
      </c>
      <c r="H730" s="104"/>
      <c r="I730" s="105"/>
      <c r="J730" s="803"/>
      <c r="K730" s="803"/>
      <c r="L730" s="803"/>
      <c r="M730" s="803"/>
      <c r="N730" s="803"/>
      <c r="O730" s="803"/>
      <c r="P730" s="803"/>
      <c r="Q730" s="803"/>
      <c r="R730" s="803"/>
      <c r="S730" s="803"/>
      <c r="T730" s="803"/>
      <c r="U730" s="803"/>
      <c r="V730" s="803"/>
      <c r="W730" s="803"/>
      <c r="X730" s="803"/>
      <c r="Y730" s="803"/>
      <c r="Z730" s="803"/>
      <c r="AA730" s="803"/>
      <c r="AB730" s="803"/>
    </row>
    <row r="731" ht="11.25" customHeight="1">
      <c r="A731" s="135" t="s">
        <v>5688</v>
      </c>
      <c r="B731" s="97" t="s">
        <v>128</v>
      </c>
      <c r="C731" s="135" t="s">
        <v>8524</v>
      </c>
      <c r="D731" s="98" t="s">
        <v>7625</v>
      </c>
      <c r="E731" s="231" t="s">
        <v>8525</v>
      </c>
      <c r="F731" s="166">
        <v>49.0</v>
      </c>
      <c r="G731" s="190" t="s">
        <v>140</v>
      </c>
      <c r="H731" s="104"/>
      <c r="I731" s="105"/>
      <c r="J731" s="803"/>
      <c r="K731" s="803"/>
      <c r="L731" s="803"/>
      <c r="M731" s="803"/>
      <c r="N731" s="803"/>
      <c r="O731" s="803"/>
      <c r="P731" s="803"/>
      <c r="Q731" s="803"/>
      <c r="R731" s="803"/>
      <c r="S731" s="803"/>
      <c r="T731" s="803"/>
      <c r="U731" s="803"/>
      <c r="V731" s="803"/>
      <c r="W731" s="803"/>
      <c r="X731" s="803"/>
      <c r="Y731" s="803"/>
      <c r="Z731" s="803"/>
      <c r="AA731" s="803"/>
      <c r="AB731" s="803"/>
    </row>
    <row r="732" ht="11.25" customHeight="1">
      <c r="A732" s="135" t="s">
        <v>5688</v>
      </c>
      <c r="B732" s="97" t="s">
        <v>128</v>
      </c>
      <c r="C732" s="135" t="s">
        <v>8526</v>
      </c>
      <c r="D732" s="98" t="s">
        <v>7625</v>
      </c>
      <c r="E732" s="231" t="s">
        <v>8527</v>
      </c>
      <c r="F732" s="166">
        <v>12.25</v>
      </c>
      <c r="G732" s="190" t="s">
        <v>140</v>
      </c>
      <c r="H732" s="104"/>
      <c r="I732" s="105"/>
      <c r="J732" s="803"/>
      <c r="K732" s="803"/>
      <c r="L732" s="803"/>
      <c r="M732" s="803"/>
      <c r="N732" s="803"/>
      <c r="O732" s="803"/>
      <c r="P732" s="803"/>
      <c r="Q732" s="803"/>
      <c r="R732" s="803"/>
      <c r="S732" s="803"/>
      <c r="T732" s="803"/>
      <c r="U732" s="803"/>
      <c r="V732" s="803"/>
      <c r="W732" s="803"/>
      <c r="X732" s="803"/>
      <c r="Y732" s="803"/>
      <c r="Z732" s="803"/>
      <c r="AA732" s="803"/>
      <c r="AB732" s="803"/>
    </row>
    <row r="733" ht="11.25" customHeight="1">
      <c r="A733" s="135" t="s">
        <v>5688</v>
      </c>
      <c r="B733" s="819" t="s">
        <v>128</v>
      </c>
      <c r="C733" s="814" t="s">
        <v>8528</v>
      </c>
      <c r="D733" s="819" t="s">
        <v>6179</v>
      </c>
      <c r="E733" s="811" t="s">
        <v>8492</v>
      </c>
      <c r="F733" s="796">
        <v>6.0</v>
      </c>
      <c r="G733" s="190" t="s">
        <v>140</v>
      </c>
      <c r="H733" s="104"/>
      <c r="I733" s="105"/>
      <c r="J733" s="803"/>
      <c r="K733" s="803"/>
      <c r="L733" s="803"/>
      <c r="M733" s="803"/>
      <c r="N733" s="803"/>
      <c r="O733" s="803"/>
      <c r="P733" s="803"/>
      <c r="Q733" s="803"/>
      <c r="R733" s="803"/>
      <c r="S733" s="803"/>
      <c r="T733" s="803"/>
      <c r="U733" s="803"/>
      <c r="V733" s="803"/>
      <c r="W733" s="803"/>
      <c r="X733" s="803"/>
      <c r="Y733" s="803"/>
      <c r="Z733" s="803"/>
      <c r="AA733" s="803"/>
      <c r="AB733" s="803"/>
    </row>
    <row r="734" ht="11.25" customHeight="1">
      <c r="A734" s="135" t="s">
        <v>5688</v>
      </c>
      <c r="B734" s="819" t="s">
        <v>128</v>
      </c>
      <c r="C734" s="818" t="s">
        <v>8529</v>
      </c>
      <c r="D734" s="819" t="s">
        <v>6179</v>
      </c>
      <c r="E734" s="811" t="s">
        <v>8530</v>
      </c>
      <c r="F734" s="796">
        <v>16.0</v>
      </c>
      <c r="G734" s="190" t="s">
        <v>140</v>
      </c>
      <c r="H734" s="104"/>
      <c r="I734" s="105"/>
      <c r="J734" s="803"/>
      <c r="K734" s="803"/>
      <c r="L734" s="803"/>
      <c r="M734" s="803"/>
      <c r="N734" s="803"/>
      <c r="O734" s="803"/>
      <c r="P734" s="803"/>
      <c r="Q734" s="803"/>
      <c r="R734" s="803"/>
      <c r="S734" s="803"/>
      <c r="T734" s="803"/>
      <c r="U734" s="803"/>
      <c r="V734" s="803"/>
      <c r="W734" s="803"/>
      <c r="X734" s="803"/>
      <c r="Y734" s="803"/>
      <c r="Z734" s="803"/>
      <c r="AA734" s="803"/>
      <c r="AB734" s="803"/>
    </row>
    <row r="735" ht="11.25" customHeight="1">
      <c r="A735" s="135" t="s">
        <v>5688</v>
      </c>
      <c r="B735" s="819" t="s">
        <v>128</v>
      </c>
      <c r="C735" s="814" t="s">
        <v>8531</v>
      </c>
      <c r="D735" s="819" t="s">
        <v>6179</v>
      </c>
      <c r="E735" s="811" t="s">
        <v>8532</v>
      </c>
      <c r="F735" s="796" t="s">
        <v>8533</v>
      </c>
      <c r="G735" s="190" t="s">
        <v>141</v>
      </c>
      <c r="H735" s="104"/>
      <c r="I735" s="105"/>
      <c r="J735" s="803"/>
      <c r="K735" s="803"/>
      <c r="L735" s="803"/>
      <c r="M735" s="803"/>
      <c r="N735" s="803"/>
      <c r="O735" s="803"/>
      <c r="P735" s="803"/>
      <c r="Q735" s="803"/>
      <c r="R735" s="803"/>
      <c r="S735" s="803"/>
      <c r="T735" s="803"/>
      <c r="U735" s="803"/>
      <c r="V735" s="803"/>
      <c r="W735" s="803"/>
      <c r="X735" s="803"/>
      <c r="Y735" s="803"/>
      <c r="Z735" s="803"/>
      <c r="AA735" s="803"/>
      <c r="AB735" s="803"/>
    </row>
    <row r="736" ht="11.25" customHeight="1">
      <c r="A736" s="135" t="s">
        <v>7543</v>
      </c>
      <c r="B736" s="97" t="s">
        <v>128</v>
      </c>
      <c r="C736" s="135" t="s">
        <v>8534</v>
      </c>
      <c r="D736" s="98" t="s">
        <v>8535</v>
      </c>
      <c r="E736" s="231">
        <v>6.666666666666667</v>
      </c>
      <c r="F736" s="166">
        <v>7.0</v>
      </c>
      <c r="G736" s="190" t="s">
        <v>141</v>
      </c>
      <c r="H736" s="104"/>
      <c r="I736" s="105"/>
      <c r="J736" s="803"/>
      <c r="K736" s="803"/>
      <c r="L736" s="803"/>
      <c r="M736" s="803"/>
      <c r="N736" s="803"/>
      <c r="O736" s="803"/>
      <c r="P736" s="803"/>
      <c r="Q736" s="803"/>
      <c r="R736" s="803"/>
      <c r="S736" s="803"/>
      <c r="T736" s="803"/>
      <c r="U736" s="803"/>
      <c r="V736" s="803"/>
      <c r="W736" s="803"/>
      <c r="X736" s="803"/>
      <c r="Y736" s="803"/>
      <c r="Z736" s="803"/>
      <c r="AA736" s="803"/>
      <c r="AB736" s="803"/>
    </row>
    <row r="737" ht="11.25" customHeight="1">
      <c r="A737" s="135" t="s">
        <v>7543</v>
      </c>
      <c r="B737" s="97" t="s">
        <v>128</v>
      </c>
      <c r="C737" s="135" t="s">
        <v>8536</v>
      </c>
      <c r="D737" s="98" t="s">
        <v>8535</v>
      </c>
      <c r="E737" s="231">
        <v>6.666666666666667</v>
      </c>
      <c r="F737" s="166">
        <v>7.0</v>
      </c>
      <c r="G737" s="190" t="s">
        <v>141</v>
      </c>
      <c r="H737" s="104"/>
      <c r="I737" s="105"/>
      <c r="J737" s="803"/>
      <c r="K737" s="803"/>
      <c r="L737" s="803"/>
      <c r="M737" s="803"/>
      <c r="N737" s="803"/>
      <c r="O737" s="803"/>
      <c r="P737" s="803"/>
      <c r="Q737" s="803"/>
      <c r="R737" s="803"/>
      <c r="S737" s="803"/>
      <c r="T737" s="803"/>
      <c r="U737" s="803"/>
      <c r="V737" s="803"/>
      <c r="W737" s="803"/>
      <c r="X737" s="803"/>
      <c r="Y737" s="803"/>
      <c r="Z737" s="803"/>
      <c r="AA737" s="803"/>
      <c r="AB737" s="803"/>
    </row>
    <row r="738" ht="11.25" customHeight="1">
      <c r="A738" s="135" t="s">
        <v>7543</v>
      </c>
      <c r="B738" s="97" t="s">
        <v>128</v>
      </c>
      <c r="C738" s="135" t="s">
        <v>8537</v>
      </c>
      <c r="D738" s="98" t="s">
        <v>8535</v>
      </c>
      <c r="E738" s="231">
        <v>6.666666666666667</v>
      </c>
      <c r="F738" s="166">
        <v>7.0</v>
      </c>
      <c r="G738" s="190" t="s">
        <v>141</v>
      </c>
      <c r="H738" s="104"/>
      <c r="I738" s="105"/>
      <c r="J738" s="803"/>
      <c r="K738" s="803"/>
      <c r="L738" s="803"/>
      <c r="M738" s="803"/>
      <c r="N738" s="803"/>
      <c r="O738" s="803"/>
      <c r="P738" s="803"/>
      <c r="Q738" s="803"/>
      <c r="R738" s="803"/>
      <c r="S738" s="803"/>
      <c r="T738" s="803"/>
      <c r="U738" s="803"/>
      <c r="V738" s="803"/>
      <c r="W738" s="803"/>
      <c r="X738" s="803"/>
      <c r="Y738" s="803"/>
      <c r="Z738" s="803"/>
      <c r="AA738" s="803"/>
      <c r="AB738" s="803"/>
    </row>
    <row r="739" ht="11.25" customHeight="1">
      <c r="A739" s="135" t="s">
        <v>7543</v>
      </c>
      <c r="B739" s="97" t="s">
        <v>128</v>
      </c>
      <c r="C739" s="135" t="s">
        <v>8538</v>
      </c>
      <c r="D739" s="98" t="s">
        <v>8535</v>
      </c>
      <c r="E739" s="231">
        <v>8.666666666666666</v>
      </c>
      <c r="F739" s="166">
        <v>9.0</v>
      </c>
      <c r="G739" s="190" t="s">
        <v>141</v>
      </c>
      <c r="H739" s="104"/>
      <c r="I739" s="105"/>
      <c r="J739" s="803"/>
      <c r="K739" s="803"/>
      <c r="L739" s="803"/>
      <c r="M739" s="803"/>
      <c r="N739" s="803"/>
      <c r="O739" s="803"/>
      <c r="P739" s="803"/>
      <c r="Q739" s="803"/>
      <c r="R739" s="803"/>
      <c r="S739" s="803"/>
      <c r="T739" s="803"/>
      <c r="U739" s="803"/>
      <c r="V739" s="803"/>
      <c r="W739" s="803"/>
      <c r="X739" s="803"/>
      <c r="Y739" s="803"/>
      <c r="Z739" s="803"/>
      <c r="AA739" s="803"/>
      <c r="AB739" s="803"/>
    </row>
    <row r="740" ht="11.25" customHeight="1">
      <c r="A740" s="135" t="s">
        <v>7543</v>
      </c>
      <c r="B740" s="97" t="s">
        <v>128</v>
      </c>
      <c r="C740" s="135" t="s">
        <v>8539</v>
      </c>
      <c r="D740" s="98" t="s">
        <v>8535</v>
      </c>
      <c r="E740" s="231">
        <v>4.0</v>
      </c>
      <c r="F740" s="166">
        <v>4.0</v>
      </c>
      <c r="G740" s="190" t="s">
        <v>141</v>
      </c>
      <c r="H740" s="104"/>
      <c r="I740" s="105"/>
      <c r="J740" s="803"/>
      <c r="K740" s="803"/>
      <c r="L740" s="803"/>
      <c r="M740" s="803"/>
      <c r="N740" s="803"/>
      <c r="O740" s="803"/>
      <c r="P740" s="803"/>
      <c r="Q740" s="803"/>
      <c r="R740" s="803"/>
      <c r="S740" s="803"/>
      <c r="T740" s="803"/>
      <c r="U740" s="803"/>
      <c r="V740" s="803"/>
      <c r="W740" s="803"/>
      <c r="X740" s="803"/>
      <c r="Y740" s="803"/>
      <c r="Z740" s="803"/>
      <c r="AA740" s="803"/>
      <c r="AB740" s="803"/>
    </row>
    <row r="741" ht="11.25" customHeight="1">
      <c r="A741" s="135" t="s">
        <v>142</v>
      </c>
      <c r="B741" s="97" t="s">
        <v>128</v>
      </c>
      <c r="C741" s="135" t="s">
        <v>8540</v>
      </c>
      <c r="D741" s="98" t="s">
        <v>7625</v>
      </c>
      <c r="E741" s="231"/>
      <c r="F741" s="166">
        <f t="shared" ref="F741:F743" si="8">7/3</f>
        <v>2.333333333</v>
      </c>
      <c r="G741" s="190" t="s">
        <v>142</v>
      </c>
      <c r="H741" s="104"/>
      <c r="I741" s="105"/>
      <c r="J741" s="803"/>
      <c r="K741" s="803"/>
      <c r="L741" s="803"/>
      <c r="M741" s="803"/>
      <c r="N741" s="803"/>
      <c r="O741" s="803"/>
      <c r="P741" s="803"/>
      <c r="Q741" s="803"/>
      <c r="R741" s="803"/>
      <c r="S741" s="803"/>
      <c r="T741" s="803"/>
      <c r="U741" s="803"/>
      <c r="V741" s="803"/>
      <c r="W741" s="803"/>
      <c r="X741" s="803"/>
      <c r="Y741" s="803"/>
      <c r="Z741" s="803"/>
      <c r="AA741" s="803"/>
      <c r="AB741" s="803"/>
    </row>
    <row r="742" ht="11.25" customHeight="1">
      <c r="A742" s="135" t="s">
        <v>3915</v>
      </c>
      <c r="B742" s="97" t="s">
        <v>128</v>
      </c>
      <c r="C742" s="135" t="s">
        <v>8541</v>
      </c>
      <c r="D742" s="98" t="s">
        <v>7625</v>
      </c>
      <c r="E742" s="231"/>
      <c r="F742" s="166">
        <f t="shared" si="8"/>
        <v>2.333333333</v>
      </c>
      <c r="G742" s="190" t="s">
        <v>142</v>
      </c>
      <c r="H742" s="104"/>
      <c r="I742" s="105"/>
      <c r="J742" s="803"/>
      <c r="K742" s="803"/>
      <c r="L742" s="803"/>
      <c r="M742" s="803"/>
      <c r="N742" s="803"/>
      <c r="O742" s="803"/>
      <c r="P742" s="803"/>
      <c r="Q742" s="803"/>
      <c r="R742" s="803"/>
      <c r="S742" s="803"/>
      <c r="T742" s="803"/>
      <c r="U742" s="803"/>
      <c r="V742" s="803"/>
      <c r="W742" s="803"/>
      <c r="X742" s="803"/>
      <c r="Y742" s="803"/>
      <c r="Z742" s="803"/>
      <c r="AA742" s="803"/>
      <c r="AB742" s="803"/>
    </row>
    <row r="743" ht="11.25" customHeight="1">
      <c r="A743" s="135" t="s">
        <v>3915</v>
      </c>
      <c r="B743" s="97" t="s">
        <v>128</v>
      </c>
      <c r="C743" s="135" t="s">
        <v>8542</v>
      </c>
      <c r="D743" s="98" t="s">
        <v>7625</v>
      </c>
      <c r="E743" s="231"/>
      <c r="F743" s="166">
        <f t="shared" si="8"/>
        <v>2.333333333</v>
      </c>
      <c r="G743" s="190" t="s">
        <v>142</v>
      </c>
      <c r="H743" s="104"/>
      <c r="I743" s="105"/>
      <c r="J743" s="803"/>
      <c r="K743" s="803"/>
      <c r="L743" s="803"/>
      <c r="M743" s="803"/>
      <c r="N743" s="803"/>
      <c r="O743" s="803"/>
      <c r="P743" s="803"/>
      <c r="Q743" s="803"/>
      <c r="R743" s="803"/>
      <c r="S743" s="803"/>
      <c r="T743" s="803"/>
      <c r="U743" s="803"/>
      <c r="V743" s="803"/>
      <c r="W743" s="803"/>
      <c r="X743" s="803"/>
      <c r="Y743" s="803"/>
      <c r="Z743" s="803"/>
      <c r="AA743" s="803"/>
      <c r="AB743" s="803"/>
    </row>
    <row r="744" ht="11.25" customHeight="1">
      <c r="A744" s="135" t="s">
        <v>3915</v>
      </c>
      <c r="B744" s="97" t="s">
        <v>128</v>
      </c>
      <c r="C744" s="135" t="s">
        <v>8543</v>
      </c>
      <c r="D744" s="98" t="s">
        <v>7625</v>
      </c>
      <c r="E744" s="825"/>
      <c r="F744" s="796">
        <f>36/3</f>
        <v>12</v>
      </c>
      <c r="G744" s="190" t="s">
        <v>142</v>
      </c>
      <c r="H744" s="104"/>
      <c r="I744" s="105"/>
      <c r="J744" s="803"/>
      <c r="K744" s="803"/>
      <c r="L744" s="803"/>
      <c r="M744" s="803"/>
      <c r="N744" s="803"/>
      <c r="O744" s="803"/>
      <c r="P744" s="803"/>
      <c r="Q744" s="803"/>
      <c r="R744" s="803"/>
      <c r="S744" s="803"/>
      <c r="T744" s="803"/>
      <c r="U744" s="803"/>
      <c r="V744" s="803"/>
      <c r="W744" s="803"/>
      <c r="X744" s="803"/>
      <c r="Y744" s="803"/>
      <c r="Z744" s="803"/>
      <c r="AA744" s="803"/>
      <c r="AB744" s="803"/>
    </row>
    <row r="745" ht="11.25" customHeight="1">
      <c r="A745" s="135" t="s">
        <v>3915</v>
      </c>
      <c r="B745" s="97" t="s">
        <v>128</v>
      </c>
      <c r="C745" s="135" t="s">
        <v>8544</v>
      </c>
      <c r="D745" s="98" t="s">
        <v>7625</v>
      </c>
      <c r="E745" s="825"/>
      <c r="F745" s="796">
        <f>36/2</f>
        <v>18</v>
      </c>
      <c r="G745" s="190" t="s">
        <v>142</v>
      </c>
      <c r="H745" s="104"/>
      <c r="I745" s="105"/>
      <c r="J745" s="803"/>
      <c r="K745" s="803"/>
      <c r="L745" s="803"/>
      <c r="M745" s="803"/>
      <c r="N745" s="803"/>
      <c r="O745" s="803"/>
      <c r="P745" s="803"/>
      <c r="Q745" s="803"/>
      <c r="R745" s="803"/>
      <c r="S745" s="803"/>
      <c r="T745" s="803"/>
      <c r="U745" s="803"/>
      <c r="V745" s="803"/>
      <c r="W745" s="803"/>
      <c r="X745" s="803"/>
      <c r="Y745" s="803"/>
      <c r="Z745" s="803"/>
      <c r="AA745" s="803"/>
      <c r="AB745" s="803"/>
    </row>
    <row r="746" ht="11.25" customHeight="1">
      <c r="A746" s="135" t="s">
        <v>3915</v>
      </c>
      <c r="B746" s="97" t="s">
        <v>128</v>
      </c>
      <c r="C746" s="135" t="s">
        <v>8545</v>
      </c>
      <c r="D746" s="98" t="s">
        <v>7625</v>
      </c>
      <c r="E746" s="825"/>
      <c r="F746" s="796">
        <f>36/4/3</f>
        <v>3</v>
      </c>
      <c r="G746" s="190" t="s">
        <v>142</v>
      </c>
      <c r="H746" s="104"/>
      <c r="I746" s="105"/>
      <c r="J746" s="803"/>
      <c r="K746" s="803"/>
      <c r="L746" s="803"/>
      <c r="M746" s="803"/>
      <c r="N746" s="803"/>
      <c r="O746" s="803"/>
      <c r="P746" s="803"/>
      <c r="Q746" s="803"/>
      <c r="R746" s="803"/>
      <c r="S746" s="803"/>
      <c r="T746" s="803"/>
      <c r="U746" s="803"/>
      <c r="V746" s="803"/>
      <c r="W746" s="803"/>
      <c r="X746" s="803"/>
      <c r="Y746" s="803"/>
      <c r="Z746" s="803"/>
      <c r="AA746" s="803"/>
      <c r="AB746" s="803"/>
    </row>
    <row r="747" ht="11.25" customHeight="1">
      <c r="A747" s="135" t="s">
        <v>3915</v>
      </c>
      <c r="B747" s="97" t="s">
        <v>128</v>
      </c>
      <c r="C747" s="135" t="s">
        <v>8546</v>
      </c>
      <c r="D747" s="98" t="s">
        <v>7625</v>
      </c>
      <c r="E747" s="825"/>
      <c r="F747" s="166">
        <f>36/10/3</f>
        <v>1.2</v>
      </c>
      <c r="G747" s="190" t="s">
        <v>142</v>
      </c>
      <c r="H747" s="104"/>
      <c r="I747" s="105"/>
      <c r="J747" s="803"/>
      <c r="K747" s="803"/>
      <c r="L747" s="803"/>
      <c r="M747" s="803"/>
      <c r="N747" s="803"/>
      <c r="O747" s="803"/>
      <c r="P747" s="803"/>
      <c r="Q747" s="803"/>
      <c r="R747" s="803"/>
      <c r="S747" s="803"/>
      <c r="T747" s="803"/>
      <c r="U747" s="803"/>
      <c r="V747" s="803"/>
      <c r="W747" s="803"/>
      <c r="X747" s="803"/>
      <c r="Y747" s="803"/>
      <c r="Z747" s="803"/>
      <c r="AA747" s="803"/>
      <c r="AB747" s="803"/>
    </row>
    <row r="748" ht="11.25" customHeight="1">
      <c r="A748" s="135" t="s">
        <v>3915</v>
      </c>
      <c r="B748" s="97" t="s">
        <v>128</v>
      </c>
      <c r="C748" s="135" t="s">
        <v>8547</v>
      </c>
      <c r="D748" s="98" t="s">
        <v>7625</v>
      </c>
      <c r="E748" s="825"/>
      <c r="F748" s="796">
        <f t="shared" ref="F748:F749" si="9">7/3</f>
        <v>2.333333333</v>
      </c>
      <c r="G748" s="190" t="s">
        <v>142</v>
      </c>
      <c r="H748" s="104"/>
      <c r="I748" s="105"/>
      <c r="J748" s="803"/>
      <c r="K748" s="803"/>
      <c r="L748" s="803"/>
      <c r="M748" s="803"/>
      <c r="N748" s="803"/>
      <c r="O748" s="803"/>
      <c r="P748" s="803"/>
      <c r="Q748" s="803"/>
      <c r="R748" s="803"/>
      <c r="S748" s="803"/>
      <c r="T748" s="803"/>
      <c r="U748" s="803"/>
      <c r="V748" s="803"/>
      <c r="W748" s="803"/>
      <c r="X748" s="803"/>
      <c r="Y748" s="803"/>
      <c r="Z748" s="803"/>
      <c r="AA748" s="803"/>
      <c r="AB748" s="803"/>
    </row>
    <row r="749" ht="11.25" customHeight="1">
      <c r="A749" s="135" t="s">
        <v>3915</v>
      </c>
      <c r="B749" s="97" t="s">
        <v>128</v>
      </c>
      <c r="C749" s="135" t="s">
        <v>8548</v>
      </c>
      <c r="D749" s="98" t="s">
        <v>7625</v>
      </c>
      <c r="E749" s="825"/>
      <c r="F749" s="796">
        <f t="shared" si="9"/>
        <v>2.333333333</v>
      </c>
      <c r="G749" s="190" t="s">
        <v>142</v>
      </c>
      <c r="H749" s="104"/>
      <c r="I749" s="105"/>
      <c r="J749" s="803"/>
      <c r="K749" s="803"/>
      <c r="L749" s="803"/>
      <c r="M749" s="803"/>
      <c r="N749" s="803"/>
      <c r="O749" s="803"/>
      <c r="P749" s="803"/>
      <c r="Q749" s="803"/>
      <c r="R749" s="803"/>
      <c r="S749" s="803"/>
      <c r="T749" s="803"/>
      <c r="U749" s="803"/>
      <c r="V749" s="803"/>
      <c r="W749" s="803"/>
      <c r="X749" s="803"/>
      <c r="Y749" s="803"/>
      <c r="Z749" s="803"/>
      <c r="AA749" s="803"/>
      <c r="AB749" s="803"/>
    </row>
    <row r="750" ht="11.25" customHeight="1">
      <c r="A750" s="135" t="s">
        <v>3915</v>
      </c>
      <c r="B750" s="97" t="s">
        <v>128</v>
      </c>
      <c r="C750" s="135" t="s">
        <v>8549</v>
      </c>
      <c r="D750" s="98" t="s">
        <v>7625</v>
      </c>
      <c r="E750" s="825"/>
      <c r="F750" s="796">
        <f>(7/4)/3</f>
        <v>0.5833333333</v>
      </c>
      <c r="G750" s="190" t="s">
        <v>142</v>
      </c>
      <c r="H750" s="104"/>
      <c r="I750" s="105"/>
      <c r="J750" s="803"/>
      <c r="K750" s="803"/>
      <c r="L750" s="803"/>
      <c r="M750" s="803"/>
      <c r="N750" s="803"/>
      <c r="O750" s="803"/>
      <c r="P750" s="803"/>
      <c r="Q750" s="803"/>
      <c r="R750" s="803"/>
      <c r="S750" s="803"/>
      <c r="T750" s="803"/>
      <c r="U750" s="803"/>
      <c r="V750" s="803"/>
      <c r="W750" s="803"/>
      <c r="X750" s="803"/>
      <c r="Y750" s="803"/>
      <c r="Z750" s="803"/>
      <c r="AA750" s="803"/>
      <c r="AB750" s="803"/>
    </row>
    <row r="751" ht="11.25" customHeight="1">
      <c r="A751" s="135" t="s">
        <v>3915</v>
      </c>
      <c r="B751" s="97" t="s">
        <v>128</v>
      </c>
      <c r="C751" s="135" t="s">
        <v>8550</v>
      </c>
      <c r="D751" s="98" t="s">
        <v>7625</v>
      </c>
      <c r="E751" s="825"/>
      <c r="F751" s="796">
        <f t="shared" ref="F751:F752" si="10">7/3</f>
        <v>2.333333333</v>
      </c>
      <c r="G751" s="190" t="s">
        <v>142</v>
      </c>
      <c r="H751" s="104"/>
      <c r="I751" s="105"/>
      <c r="J751" s="803"/>
      <c r="K751" s="803"/>
      <c r="L751" s="803"/>
      <c r="M751" s="803"/>
      <c r="N751" s="803"/>
      <c r="O751" s="803"/>
      <c r="P751" s="803"/>
      <c r="Q751" s="803"/>
      <c r="R751" s="803"/>
      <c r="S751" s="803"/>
      <c r="T751" s="803"/>
      <c r="U751" s="803"/>
      <c r="V751" s="803"/>
      <c r="W751" s="803"/>
      <c r="X751" s="803"/>
      <c r="Y751" s="803"/>
      <c r="Z751" s="803"/>
      <c r="AA751" s="803"/>
      <c r="AB751" s="803"/>
    </row>
    <row r="752" ht="11.25" customHeight="1">
      <c r="A752" s="135" t="s">
        <v>3915</v>
      </c>
      <c r="B752" s="97" t="s">
        <v>128</v>
      </c>
      <c r="C752" s="135" t="s">
        <v>8551</v>
      </c>
      <c r="D752" s="98" t="s">
        <v>7625</v>
      </c>
      <c r="E752" s="825"/>
      <c r="F752" s="796">
        <f t="shared" si="10"/>
        <v>2.333333333</v>
      </c>
      <c r="G752" s="190" t="s">
        <v>142</v>
      </c>
      <c r="H752" s="104"/>
      <c r="I752" s="105"/>
      <c r="J752" s="803"/>
      <c r="K752" s="803"/>
      <c r="L752" s="803"/>
      <c r="M752" s="803"/>
      <c r="N752" s="803"/>
      <c r="O752" s="803"/>
      <c r="P752" s="803"/>
      <c r="Q752" s="803"/>
      <c r="R752" s="803"/>
      <c r="S752" s="803"/>
      <c r="T752" s="803"/>
      <c r="U752" s="803"/>
      <c r="V752" s="803"/>
      <c r="W752" s="803"/>
      <c r="X752" s="803"/>
      <c r="Y752" s="803"/>
      <c r="Z752" s="803"/>
      <c r="AA752" s="803"/>
      <c r="AB752" s="803"/>
    </row>
    <row r="753" ht="11.25" customHeight="1">
      <c r="A753" s="135" t="s">
        <v>3915</v>
      </c>
      <c r="B753" s="97" t="s">
        <v>128</v>
      </c>
      <c r="C753" s="135" t="s">
        <v>8552</v>
      </c>
      <c r="D753" s="98" t="s">
        <v>7625</v>
      </c>
      <c r="E753" s="825"/>
      <c r="F753" s="796">
        <f>(7/4)/3</f>
        <v>0.5833333333</v>
      </c>
      <c r="G753" s="190" t="s">
        <v>142</v>
      </c>
      <c r="H753" s="104"/>
      <c r="I753" s="105"/>
      <c r="J753" s="803"/>
      <c r="K753" s="803"/>
      <c r="L753" s="803"/>
      <c r="M753" s="803"/>
      <c r="N753" s="803"/>
      <c r="O753" s="803"/>
      <c r="P753" s="803"/>
      <c r="Q753" s="803"/>
      <c r="R753" s="803"/>
      <c r="S753" s="803"/>
      <c r="T753" s="803"/>
      <c r="U753" s="803"/>
      <c r="V753" s="803"/>
      <c r="W753" s="803"/>
      <c r="X753" s="803"/>
      <c r="Y753" s="803"/>
      <c r="Z753" s="803"/>
      <c r="AA753" s="803"/>
      <c r="AB753" s="803"/>
    </row>
    <row r="754" ht="11.25" customHeight="1">
      <c r="A754" s="135" t="s">
        <v>3915</v>
      </c>
      <c r="B754" s="97" t="s">
        <v>128</v>
      </c>
      <c r="C754" s="135" t="s">
        <v>8553</v>
      </c>
      <c r="D754" s="98" t="s">
        <v>8554</v>
      </c>
      <c r="E754" s="825"/>
      <c r="F754" s="166">
        <f>(3/3)*2</f>
        <v>2</v>
      </c>
      <c r="G754" s="190" t="s">
        <v>142</v>
      </c>
      <c r="H754" s="104"/>
      <c r="I754" s="105"/>
      <c r="J754" s="803"/>
      <c r="K754" s="803"/>
      <c r="L754" s="803"/>
      <c r="M754" s="803"/>
      <c r="N754" s="803"/>
      <c r="O754" s="803"/>
      <c r="P754" s="803"/>
      <c r="Q754" s="803"/>
      <c r="R754" s="803"/>
      <c r="S754" s="803"/>
      <c r="T754" s="803"/>
      <c r="U754" s="803"/>
      <c r="V754" s="803"/>
      <c r="W754" s="803"/>
      <c r="X754" s="803"/>
      <c r="Y754" s="803"/>
      <c r="Z754" s="803"/>
      <c r="AA754" s="803"/>
      <c r="AB754" s="803"/>
    </row>
    <row r="755" ht="11.25" customHeight="1">
      <c r="A755" s="135" t="s">
        <v>3915</v>
      </c>
      <c r="B755" s="97" t="s">
        <v>128</v>
      </c>
      <c r="C755" s="135" t="s">
        <v>8555</v>
      </c>
      <c r="D755" s="98" t="s">
        <v>8554</v>
      </c>
      <c r="E755" s="825"/>
      <c r="F755" s="166">
        <f>(17/3)*2</f>
        <v>11.33333333</v>
      </c>
      <c r="G755" s="190" t="s">
        <v>142</v>
      </c>
      <c r="H755" s="104"/>
      <c r="I755" s="105"/>
      <c r="J755" s="803"/>
      <c r="K755" s="803"/>
      <c r="L755" s="803"/>
      <c r="M755" s="803"/>
      <c r="N755" s="803"/>
      <c r="O755" s="803"/>
      <c r="P755" s="803"/>
      <c r="Q755" s="803"/>
      <c r="R755" s="803"/>
      <c r="S755" s="803"/>
      <c r="T755" s="803"/>
      <c r="U755" s="803"/>
      <c r="V755" s="803"/>
      <c r="W755" s="803"/>
      <c r="X755" s="803"/>
      <c r="Y755" s="803"/>
      <c r="Z755" s="803"/>
      <c r="AA755" s="803"/>
      <c r="AB755" s="803"/>
    </row>
    <row r="756" ht="11.25" customHeight="1">
      <c r="A756" s="135" t="s">
        <v>3915</v>
      </c>
      <c r="B756" s="97" t="s">
        <v>128</v>
      </c>
      <c r="C756" s="135" t="s">
        <v>8556</v>
      </c>
      <c r="D756" s="98" t="s">
        <v>8557</v>
      </c>
      <c r="E756" s="231"/>
      <c r="F756" s="166">
        <f>(1/3)*3</f>
        <v>1</v>
      </c>
      <c r="G756" s="190" t="s">
        <v>142</v>
      </c>
      <c r="H756" s="104"/>
      <c r="I756" s="105"/>
      <c r="J756" s="803"/>
      <c r="K756" s="803"/>
      <c r="L756" s="803"/>
      <c r="M756" s="803"/>
      <c r="N756" s="803"/>
      <c r="O756" s="803"/>
      <c r="P756" s="803"/>
      <c r="Q756" s="803"/>
      <c r="R756" s="803"/>
      <c r="S756" s="803"/>
      <c r="T756" s="803"/>
      <c r="U756" s="803"/>
      <c r="V756" s="803"/>
      <c r="W756" s="803"/>
      <c r="X756" s="803"/>
      <c r="Y756" s="803"/>
      <c r="Z756" s="803"/>
      <c r="AA756" s="803"/>
      <c r="AB756" s="803"/>
    </row>
    <row r="757" ht="11.25" customHeight="1">
      <c r="A757" s="135" t="s">
        <v>3915</v>
      </c>
      <c r="B757" s="97" t="s">
        <v>128</v>
      </c>
      <c r="C757" s="135" t="s">
        <v>8558</v>
      </c>
      <c r="D757" s="98" t="s">
        <v>8557</v>
      </c>
      <c r="E757" s="231"/>
      <c r="F757" s="166">
        <f>(5/3)*3</f>
        <v>5</v>
      </c>
      <c r="G757" s="190" t="s">
        <v>142</v>
      </c>
      <c r="H757" s="104"/>
      <c r="I757" s="105"/>
      <c r="J757" s="803"/>
      <c r="K757" s="803"/>
      <c r="L757" s="803"/>
      <c r="M757" s="803"/>
      <c r="N757" s="803"/>
      <c r="O757" s="803"/>
      <c r="P757" s="803"/>
      <c r="Q757" s="803"/>
      <c r="R757" s="803"/>
      <c r="S757" s="803"/>
      <c r="T757" s="803"/>
      <c r="U757" s="803"/>
      <c r="V757" s="803"/>
      <c r="W757" s="803"/>
      <c r="X757" s="803"/>
      <c r="Y757" s="803"/>
      <c r="Z757" s="803"/>
      <c r="AA757" s="803"/>
      <c r="AB757" s="803"/>
    </row>
    <row r="758" ht="11.25" customHeight="1">
      <c r="A758" s="135" t="s">
        <v>3315</v>
      </c>
      <c r="B758" s="97" t="s">
        <v>128</v>
      </c>
      <c r="C758" s="135" t="s">
        <v>8559</v>
      </c>
      <c r="D758" s="98" t="s">
        <v>7625</v>
      </c>
      <c r="E758" s="231">
        <v>38.0</v>
      </c>
      <c r="F758" s="166">
        <v>51.3</v>
      </c>
      <c r="G758" s="190" t="s">
        <v>143</v>
      </c>
      <c r="H758" s="104"/>
      <c r="I758" s="105"/>
      <c r="J758" s="803"/>
      <c r="K758" s="803"/>
      <c r="L758" s="803"/>
      <c r="M758" s="803"/>
      <c r="N758" s="803"/>
      <c r="O758" s="803"/>
      <c r="P758" s="803"/>
      <c r="Q758" s="803"/>
      <c r="R758" s="803"/>
      <c r="S758" s="803"/>
      <c r="T758" s="803"/>
      <c r="U758" s="803"/>
      <c r="V758" s="803"/>
      <c r="W758" s="803"/>
      <c r="X758" s="803"/>
      <c r="Y758" s="803"/>
      <c r="Z758" s="803"/>
      <c r="AA758" s="803"/>
      <c r="AB758" s="803"/>
    </row>
    <row r="759" ht="11.25" customHeight="1">
      <c r="A759" s="135" t="s">
        <v>3315</v>
      </c>
      <c r="B759" s="97" t="s">
        <v>128</v>
      </c>
      <c r="C759" s="90" t="s">
        <v>8087</v>
      </c>
      <c r="D759" s="98" t="s">
        <v>7625</v>
      </c>
      <c r="E759" s="231">
        <v>7.5</v>
      </c>
      <c r="F759" s="166">
        <v>8.0</v>
      </c>
      <c r="G759" s="190" t="s">
        <v>143</v>
      </c>
      <c r="H759" s="104"/>
      <c r="I759" s="105"/>
      <c r="J759" s="803"/>
      <c r="K759" s="803"/>
      <c r="L759" s="803"/>
      <c r="M759" s="803"/>
      <c r="N759" s="803"/>
      <c r="O759" s="803"/>
      <c r="P759" s="803"/>
      <c r="Q759" s="803"/>
      <c r="R759" s="803"/>
      <c r="S759" s="803"/>
      <c r="T759" s="803"/>
      <c r="U759" s="803"/>
      <c r="V759" s="803"/>
      <c r="W759" s="803"/>
      <c r="X759" s="803"/>
      <c r="Y759" s="803"/>
      <c r="Z759" s="803"/>
      <c r="AA759" s="803"/>
      <c r="AB759" s="803"/>
    </row>
    <row r="760" ht="11.25" customHeight="1">
      <c r="A760" s="135" t="s">
        <v>3315</v>
      </c>
      <c r="B760" s="97" t="s">
        <v>128</v>
      </c>
      <c r="C760" s="90" t="s">
        <v>8560</v>
      </c>
      <c r="D760" s="98" t="s">
        <v>7625</v>
      </c>
      <c r="E760" s="231">
        <v>16.0</v>
      </c>
      <c r="F760" s="166">
        <v>16.0</v>
      </c>
      <c r="G760" s="190" t="s">
        <v>143</v>
      </c>
      <c r="H760" s="104"/>
      <c r="I760" s="105"/>
      <c r="J760" s="803"/>
      <c r="K760" s="803"/>
      <c r="L760" s="803"/>
      <c r="M760" s="803"/>
      <c r="N760" s="803"/>
      <c r="O760" s="803"/>
      <c r="P760" s="803"/>
      <c r="Q760" s="803"/>
      <c r="R760" s="803"/>
      <c r="S760" s="803"/>
      <c r="T760" s="803"/>
      <c r="U760" s="803"/>
      <c r="V760" s="803"/>
      <c r="W760" s="803"/>
      <c r="X760" s="803"/>
      <c r="Y760" s="803"/>
      <c r="Z760" s="803"/>
      <c r="AA760" s="803"/>
      <c r="AB760" s="803"/>
    </row>
    <row r="761" ht="11.25" customHeight="1">
      <c r="A761" s="135" t="s">
        <v>3315</v>
      </c>
      <c r="B761" s="97" t="s">
        <v>128</v>
      </c>
      <c r="C761" s="135" t="s">
        <v>8561</v>
      </c>
      <c r="D761" s="98" t="s">
        <v>7625</v>
      </c>
      <c r="E761" s="231">
        <v>9.33</v>
      </c>
      <c r="F761" s="166">
        <v>9.33</v>
      </c>
      <c r="G761" s="190" t="s">
        <v>143</v>
      </c>
      <c r="H761" s="104"/>
      <c r="I761" s="105"/>
      <c r="J761" s="803"/>
      <c r="K761" s="803"/>
      <c r="L761" s="803"/>
      <c r="M761" s="803"/>
      <c r="N761" s="803"/>
      <c r="O761" s="803"/>
      <c r="P761" s="803"/>
      <c r="Q761" s="803"/>
      <c r="R761" s="803"/>
      <c r="S761" s="803"/>
      <c r="T761" s="803"/>
      <c r="U761" s="803"/>
      <c r="V761" s="803"/>
      <c r="W761" s="803"/>
      <c r="X761" s="803"/>
      <c r="Y761" s="803"/>
      <c r="Z761" s="803"/>
      <c r="AA761" s="803"/>
      <c r="AB761" s="803"/>
    </row>
    <row r="762" ht="11.25" customHeight="1">
      <c r="A762" s="135" t="s">
        <v>144</v>
      </c>
      <c r="B762" s="97" t="s">
        <v>128</v>
      </c>
      <c r="C762" s="135" t="s">
        <v>8464</v>
      </c>
      <c r="D762" s="98" t="s">
        <v>7625</v>
      </c>
      <c r="E762" s="231">
        <v>85.0</v>
      </c>
      <c r="F762" s="166">
        <v>85.0</v>
      </c>
      <c r="G762" s="190" t="s">
        <v>144</v>
      </c>
      <c r="H762" s="104"/>
      <c r="I762" s="105"/>
      <c r="J762" s="803"/>
      <c r="K762" s="803"/>
      <c r="L762" s="803"/>
      <c r="M762" s="803"/>
      <c r="N762" s="803"/>
      <c r="O762" s="803"/>
      <c r="P762" s="803"/>
      <c r="Q762" s="803"/>
      <c r="R762" s="803"/>
      <c r="S762" s="803"/>
      <c r="T762" s="803"/>
      <c r="U762" s="803"/>
      <c r="V762" s="803"/>
      <c r="W762" s="803"/>
      <c r="X762" s="803"/>
      <c r="Y762" s="803"/>
      <c r="Z762" s="803"/>
      <c r="AA762" s="803"/>
      <c r="AB762" s="803"/>
    </row>
    <row r="763" ht="11.25" customHeight="1">
      <c r="A763" s="135" t="s">
        <v>144</v>
      </c>
      <c r="B763" s="97" t="s">
        <v>128</v>
      </c>
      <c r="C763" s="135" t="s">
        <v>8562</v>
      </c>
      <c r="D763" s="98" t="s">
        <v>8563</v>
      </c>
      <c r="E763" s="231">
        <v>8.0</v>
      </c>
      <c r="F763" s="166">
        <v>8.0</v>
      </c>
      <c r="G763" s="190" t="s">
        <v>144</v>
      </c>
      <c r="H763" s="104"/>
      <c r="I763" s="105"/>
      <c r="J763" s="803"/>
      <c r="K763" s="803"/>
      <c r="L763" s="803"/>
      <c r="M763" s="803"/>
      <c r="N763" s="803"/>
      <c r="O763" s="803"/>
      <c r="P763" s="803"/>
      <c r="Q763" s="803"/>
      <c r="R763" s="803"/>
      <c r="S763" s="803"/>
      <c r="T763" s="803"/>
      <c r="U763" s="803"/>
      <c r="V763" s="803"/>
      <c r="W763" s="803"/>
      <c r="X763" s="803"/>
      <c r="Y763" s="803"/>
      <c r="Z763" s="803"/>
      <c r="AA763" s="803"/>
      <c r="AB763" s="803"/>
    </row>
    <row r="764" ht="11.25" customHeight="1">
      <c r="A764" s="135" t="s">
        <v>144</v>
      </c>
      <c r="B764" s="112" t="s">
        <v>128</v>
      </c>
      <c r="C764" s="135" t="s">
        <v>8562</v>
      </c>
      <c r="D764" s="98" t="s">
        <v>8564</v>
      </c>
      <c r="E764" s="231">
        <v>18.0</v>
      </c>
      <c r="F764" s="166">
        <v>18.0</v>
      </c>
      <c r="G764" s="190" t="s">
        <v>144</v>
      </c>
      <c r="H764" s="104"/>
      <c r="I764" s="105"/>
      <c r="J764" s="803"/>
      <c r="K764" s="803"/>
      <c r="L764" s="803"/>
      <c r="M764" s="803"/>
      <c r="N764" s="803"/>
      <c r="O764" s="803"/>
      <c r="P764" s="803"/>
      <c r="Q764" s="803"/>
      <c r="R764" s="803"/>
      <c r="S764" s="803"/>
      <c r="T764" s="803"/>
      <c r="U764" s="803"/>
      <c r="V764" s="803"/>
      <c r="W764" s="803"/>
      <c r="X764" s="803"/>
      <c r="Y764" s="803"/>
      <c r="Z764" s="803"/>
      <c r="AA764" s="803"/>
      <c r="AB764" s="803"/>
    </row>
    <row r="765" ht="11.25" customHeight="1">
      <c r="A765" s="135" t="s">
        <v>144</v>
      </c>
      <c r="B765" s="112" t="s">
        <v>128</v>
      </c>
      <c r="C765" s="135"/>
      <c r="D765" s="98" t="s">
        <v>8565</v>
      </c>
      <c r="E765" s="231">
        <v>34.0</v>
      </c>
      <c r="F765" s="166">
        <v>34.0</v>
      </c>
      <c r="G765" s="190" t="s">
        <v>144</v>
      </c>
      <c r="H765" s="104"/>
      <c r="I765" s="105"/>
      <c r="J765" s="803"/>
      <c r="K765" s="803"/>
      <c r="L765" s="803"/>
      <c r="M765" s="803"/>
      <c r="N765" s="803"/>
      <c r="O765" s="803"/>
      <c r="P765" s="803"/>
      <c r="Q765" s="803"/>
      <c r="R765" s="803"/>
      <c r="S765" s="803"/>
      <c r="T765" s="803"/>
      <c r="U765" s="803"/>
      <c r="V765" s="803"/>
      <c r="W765" s="803"/>
      <c r="X765" s="803"/>
      <c r="Y765" s="803"/>
      <c r="Z765" s="803"/>
      <c r="AA765" s="803"/>
      <c r="AB765" s="803"/>
    </row>
    <row r="766" ht="11.25" customHeight="1">
      <c r="A766" s="135" t="s">
        <v>770</v>
      </c>
      <c r="B766" s="97" t="s">
        <v>128</v>
      </c>
      <c r="C766" s="135" t="s">
        <v>8566</v>
      </c>
      <c r="D766" s="98" t="s">
        <v>8567</v>
      </c>
      <c r="E766" s="231">
        <v>8.0</v>
      </c>
      <c r="F766" s="166">
        <v>8.0</v>
      </c>
      <c r="G766" s="190" t="s">
        <v>770</v>
      </c>
      <c r="H766" s="105"/>
      <c r="I766" s="105"/>
      <c r="J766" s="803"/>
      <c r="K766" s="803"/>
      <c r="L766" s="803"/>
      <c r="M766" s="803"/>
      <c r="N766" s="803"/>
      <c r="O766" s="803"/>
      <c r="P766" s="803"/>
      <c r="Q766" s="803"/>
      <c r="R766" s="803"/>
      <c r="S766" s="803"/>
      <c r="T766" s="803"/>
      <c r="U766" s="803"/>
      <c r="V766" s="803"/>
      <c r="W766" s="803"/>
      <c r="X766" s="803"/>
      <c r="Y766" s="803"/>
      <c r="Z766" s="803"/>
      <c r="AA766" s="803"/>
      <c r="AB766" s="803"/>
    </row>
    <row r="767" ht="11.25" customHeight="1">
      <c r="A767" s="135" t="s">
        <v>770</v>
      </c>
      <c r="B767" s="97" t="s">
        <v>128</v>
      </c>
      <c r="C767" s="135" t="s">
        <v>8568</v>
      </c>
      <c r="D767" s="98" t="s">
        <v>8569</v>
      </c>
      <c r="E767" s="231">
        <v>20.0</v>
      </c>
      <c r="F767" s="166">
        <v>20.0</v>
      </c>
      <c r="G767" s="190" t="s">
        <v>770</v>
      </c>
      <c r="H767" s="105"/>
      <c r="I767" s="105"/>
      <c r="J767" s="803"/>
      <c r="K767" s="803"/>
      <c r="L767" s="803"/>
      <c r="M767" s="803"/>
      <c r="N767" s="803"/>
      <c r="O767" s="803"/>
      <c r="P767" s="803"/>
      <c r="Q767" s="803"/>
      <c r="R767" s="803"/>
      <c r="S767" s="803"/>
      <c r="T767" s="803"/>
      <c r="U767" s="803"/>
      <c r="V767" s="803"/>
      <c r="W767" s="803"/>
      <c r="X767" s="803"/>
      <c r="Y767" s="803"/>
      <c r="Z767" s="803"/>
      <c r="AA767" s="803"/>
      <c r="AB767" s="803"/>
    </row>
    <row r="768" ht="11.25" customHeight="1">
      <c r="A768" s="135" t="s">
        <v>770</v>
      </c>
      <c r="B768" s="97" t="s">
        <v>128</v>
      </c>
      <c r="C768" s="135" t="s">
        <v>8570</v>
      </c>
      <c r="D768" s="98" t="s">
        <v>8571</v>
      </c>
      <c r="E768" s="187">
        <v>61.0</v>
      </c>
      <c r="F768" s="187">
        <v>20.33</v>
      </c>
      <c r="G768" s="190" t="s">
        <v>770</v>
      </c>
      <c r="H768" s="105"/>
      <c r="I768" s="105"/>
      <c r="J768" s="803"/>
      <c r="K768" s="803"/>
      <c r="L768" s="803"/>
      <c r="M768" s="803"/>
      <c r="N768" s="803"/>
      <c r="O768" s="803"/>
      <c r="P768" s="803"/>
      <c r="Q768" s="803"/>
      <c r="R768" s="803"/>
      <c r="S768" s="803"/>
      <c r="T768" s="803"/>
      <c r="U768" s="803"/>
      <c r="V768" s="803"/>
      <c r="W768" s="803"/>
      <c r="X768" s="803"/>
      <c r="Y768" s="803"/>
      <c r="Z768" s="803"/>
      <c r="AA768" s="803"/>
      <c r="AB768" s="803"/>
    </row>
    <row r="769" ht="11.25" customHeight="1">
      <c r="A769" s="135" t="s">
        <v>770</v>
      </c>
      <c r="B769" s="97" t="s">
        <v>128</v>
      </c>
      <c r="C769" s="135" t="s">
        <v>8572</v>
      </c>
      <c r="D769" s="98" t="s">
        <v>8571</v>
      </c>
      <c r="E769" s="231">
        <v>7.0</v>
      </c>
      <c r="F769" s="166">
        <v>2.33</v>
      </c>
      <c r="G769" s="190" t="s">
        <v>770</v>
      </c>
      <c r="H769" s="105"/>
      <c r="I769" s="105"/>
      <c r="J769" s="803"/>
      <c r="K769" s="803"/>
      <c r="L769" s="803"/>
      <c r="M769" s="803"/>
      <c r="N769" s="803"/>
      <c r="O769" s="803"/>
      <c r="P769" s="803"/>
      <c r="Q769" s="803"/>
      <c r="R769" s="803"/>
      <c r="S769" s="803"/>
      <c r="T769" s="803"/>
      <c r="U769" s="803"/>
      <c r="V769" s="803"/>
      <c r="W769" s="803"/>
      <c r="X769" s="803"/>
      <c r="Y769" s="803"/>
      <c r="Z769" s="803"/>
      <c r="AA769" s="803"/>
      <c r="AB769" s="803"/>
    </row>
    <row r="770" ht="11.25" customHeight="1">
      <c r="A770" s="135" t="s">
        <v>770</v>
      </c>
      <c r="B770" s="97" t="s">
        <v>128</v>
      </c>
      <c r="C770" s="135" t="s">
        <v>8573</v>
      </c>
      <c r="D770" s="98" t="s">
        <v>8571</v>
      </c>
      <c r="E770" s="231">
        <v>7.0</v>
      </c>
      <c r="F770" s="166">
        <v>2.33</v>
      </c>
      <c r="G770" s="190" t="s">
        <v>770</v>
      </c>
      <c r="H770" s="105"/>
      <c r="I770" s="105"/>
      <c r="J770" s="803"/>
      <c r="K770" s="803"/>
      <c r="L770" s="803"/>
      <c r="M770" s="803"/>
      <c r="N770" s="803"/>
      <c r="O770" s="803"/>
      <c r="P770" s="803"/>
      <c r="Q770" s="803"/>
      <c r="R770" s="803"/>
      <c r="S770" s="803"/>
      <c r="T770" s="803"/>
      <c r="U770" s="803"/>
      <c r="V770" s="803"/>
      <c r="W770" s="803"/>
      <c r="X770" s="803"/>
      <c r="Y770" s="803"/>
      <c r="Z770" s="803"/>
      <c r="AA770" s="803"/>
      <c r="AB770" s="803"/>
    </row>
    <row r="771" ht="11.25" customHeight="1">
      <c r="A771" s="135" t="s">
        <v>770</v>
      </c>
      <c r="B771" s="97" t="s">
        <v>128</v>
      </c>
      <c r="C771" s="135" t="s">
        <v>8574</v>
      </c>
      <c r="D771" s="98" t="s">
        <v>8571</v>
      </c>
      <c r="E771" s="231">
        <v>36.0</v>
      </c>
      <c r="F771" s="166">
        <v>12.0</v>
      </c>
      <c r="G771" s="190" t="s">
        <v>770</v>
      </c>
      <c r="H771" s="105"/>
      <c r="I771" s="105"/>
      <c r="J771" s="803"/>
      <c r="K771" s="803"/>
      <c r="L771" s="803"/>
      <c r="M771" s="803"/>
      <c r="N771" s="803"/>
      <c r="O771" s="803"/>
      <c r="P771" s="803"/>
      <c r="Q771" s="803"/>
      <c r="R771" s="803"/>
      <c r="S771" s="803"/>
      <c r="T771" s="803"/>
      <c r="U771" s="803"/>
      <c r="V771" s="803"/>
      <c r="W771" s="803"/>
      <c r="X771" s="803"/>
      <c r="Y771" s="803"/>
      <c r="Z771" s="803"/>
      <c r="AA771" s="803"/>
      <c r="AB771" s="803"/>
    </row>
    <row r="772" ht="11.25" customHeight="1">
      <c r="A772" s="135" t="s">
        <v>770</v>
      </c>
      <c r="B772" s="97" t="s">
        <v>128</v>
      </c>
      <c r="C772" s="135" t="s">
        <v>8575</v>
      </c>
      <c r="D772" s="98" t="s">
        <v>8571</v>
      </c>
      <c r="E772" s="231">
        <v>19.0</v>
      </c>
      <c r="F772" s="166">
        <v>6.33</v>
      </c>
      <c r="G772" s="190" t="s">
        <v>770</v>
      </c>
      <c r="H772" s="105"/>
      <c r="I772" s="105"/>
      <c r="J772" s="803"/>
      <c r="K772" s="803"/>
      <c r="L772" s="803"/>
      <c r="M772" s="803"/>
      <c r="N772" s="803"/>
      <c r="O772" s="803"/>
      <c r="P772" s="803"/>
      <c r="Q772" s="803"/>
      <c r="R772" s="803"/>
      <c r="S772" s="803"/>
      <c r="T772" s="803"/>
      <c r="U772" s="803"/>
      <c r="V772" s="803"/>
      <c r="W772" s="803"/>
      <c r="X772" s="803"/>
      <c r="Y772" s="803"/>
      <c r="Z772" s="803"/>
      <c r="AA772" s="803"/>
      <c r="AB772" s="803"/>
    </row>
    <row r="773" ht="11.25" customHeight="1">
      <c r="A773" s="135" t="s">
        <v>770</v>
      </c>
      <c r="B773" s="97" t="s">
        <v>128</v>
      </c>
      <c r="C773" s="135" t="s">
        <v>8576</v>
      </c>
      <c r="D773" s="98" t="s">
        <v>8571</v>
      </c>
      <c r="E773" s="231">
        <v>4.0</v>
      </c>
      <c r="F773" s="166">
        <v>1.33</v>
      </c>
      <c r="G773" s="190" t="s">
        <v>770</v>
      </c>
      <c r="H773" s="105"/>
      <c r="I773" s="105"/>
      <c r="J773" s="803"/>
      <c r="K773" s="803"/>
      <c r="L773" s="803"/>
      <c r="M773" s="803"/>
      <c r="N773" s="803"/>
      <c r="O773" s="803"/>
      <c r="P773" s="803"/>
      <c r="Q773" s="803"/>
      <c r="R773" s="803"/>
      <c r="S773" s="803"/>
      <c r="T773" s="803"/>
      <c r="U773" s="803"/>
      <c r="V773" s="803"/>
      <c r="W773" s="803"/>
      <c r="X773" s="803"/>
      <c r="Y773" s="803"/>
      <c r="Z773" s="803"/>
      <c r="AA773" s="803"/>
      <c r="AB773" s="803"/>
    </row>
    <row r="774" ht="11.25" customHeight="1">
      <c r="A774" s="171" t="s">
        <v>770</v>
      </c>
      <c r="B774" s="112" t="s">
        <v>128</v>
      </c>
      <c r="C774" s="135" t="s">
        <v>8577</v>
      </c>
      <c r="D774" s="98" t="s">
        <v>8571</v>
      </c>
      <c r="E774" s="231">
        <v>16.0</v>
      </c>
      <c r="F774" s="166">
        <v>5.33</v>
      </c>
      <c r="G774" s="190" t="s">
        <v>770</v>
      </c>
      <c r="H774" s="105"/>
      <c r="I774" s="105"/>
      <c r="J774" s="803"/>
      <c r="K774" s="803"/>
      <c r="L774" s="803"/>
      <c r="M774" s="803"/>
      <c r="N774" s="803"/>
      <c r="O774" s="803"/>
      <c r="P774" s="803"/>
      <c r="Q774" s="803"/>
      <c r="R774" s="803"/>
      <c r="S774" s="803"/>
      <c r="T774" s="803"/>
      <c r="U774" s="803"/>
      <c r="V774" s="803"/>
      <c r="W774" s="803"/>
      <c r="X774" s="803"/>
      <c r="Y774" s="803"/>
      <c r="Z774" s="803"/>
      <c r="AA774" s="803"/>
      <c r="AB774" s="803"/>
    </row>
    <row r="775" ht="11.25" customHeight="1">
      <c r="A775" s="135" t="s">
        <v>770</v>
      </c>
      <c r="B775" s="97" t="s">
        <v>128</v>
      </c>
      <c r="C775" s="135" t="s">
        <v>8578</v>
      </c>
      <c r="D775" s="98" t="s">
        <v>8571</v>
      </c>
      <c r="E775" s="231">
        <v>15.0</v>
      </c>
      <c r="F775" s="166">
        <v>5.0</v>
      </c>
      <c r="G775" s="190" t="s">
        <v>770</v>
      </c>
      <c r="H775" s="105"/>
      <c r="I775" s="105"/>
      <c r="J775" s="803"/>
      <c r="K775" s="803"/>
      <c r="L775" s="803"/>
      <c r="M775" s="803"/>
      <c r="N775" s="803"/>
      <c r="O775" s="803"/>
      <c r="P775" s="803"/>
      <c r="Q775" s="803"/>
      <c r="R775" s="803"/>
      <c r="S775" s="803"/>
      <c r="T775" s="803"/>
      <c r="U775" s="803"/>
      <c r="V775" s="803"/>
      <c r="W775" s="803"/>
      <c r="X775" s="803"/>
      <c r="Y775" s="803"/>
      <c r="Z775" s="803"/>
      <c r="AA775" s="803"/>
      <c r="AB775" s="803"/>
    </row>
    <row r="776" ht="11.25" customHeight="1">
      <c r="A776" s="135" t="s">
        <v>770</v>
      </c>
      <c r="B776" s="97" t="s">
        <v>128</v>
      </c>
      <c r="C776" s="135" t="s">
        <v>8579</v>
      </c>
      <c r="D776" s="98" t="s">
        <v>8571</v>
      </c>
      <c r="E776" s="231">
        <v>24.0</v>
      </c>
      <c r="F776" s="166">
        <v>8.0</v>
      </c>
      <c r="G776" s="190" t="s">
        <v>770</v>
      </c>
      <c r="H776" s="105"/>
      <c r="I776" s="105"/>
      <c r="J776" s="803"/>
      <c r="K776" s="803"/>
      <c r="L776" s="803"/>
      <c r="M776" s="803"/>
      <c r="N776" s="803"/>
      <c r="O776" s="803"/>
      <c r="P776" s="803"/>
      <c r="Q776" s="803"/>
      <c r="R776" s="803"/>
      <c r="S776" s="803"/>
      <c r="T776" s="803"/>
      <c r="U776" s="803"/>
      <c r="V776" s="803"/>
      <c r="W776" s="803"/>
      <c r="X776" s="803"/>
      <c r="Y776" s="803"/>
      <c r="Z776" s="803"/>
      <c r="AA776" s="803"/>
      <c r="AB776" s="803"/>
    </row>
    <row r="777" ht="11.25" customHeight="1">
      <c r="A777" s="135" t="s">
        <v>770</v>
      </c>
      <c r="B777" s="294" t="s">
        <v>128</v>
      </c>
      <c r="C777" s="295" t="s">
        <v>8580</v>
      </c>
      <c r="D777" s="98" t="s">
        <v>8581</v>
      </c>
      <c r="E777" s="231">
        <v>8.0</v>
      </c>
      <c r="F777" s="166">
        <v>2.66</v>
      </c>
      <c r="G777" s="190" t="s">
        <v>770</v>
      </c>
      <c r="H777" s="105"/>
      <c r="I777" s="105"/>
      <c r="J777" s="803"/>
      <c r="K777" s="803"/>
      <c r="L777" s="803"/>
      <c r="M777" s="803"/>
      <c r="N777" s="803"/>
      <c r="O777" s="803"/>
      <c r="P777" s="803"/>
      <c r="Q777" s="803"/>
      <c r="R777" s="803"/>
      <c r="S777" s="803"/>
      <c r="T777" s="803"/>
      <c r="U777" s="803"/>
      <c r="V777" s="803"/>
      <c r="W777" s="803"/>
      <c r="X777" s="803"/>
      <c r="Y777" s="803"/>
      <c r="Z777" s="803"/>
      <c r="AA777" s="803"/>
      <c r="AB777" s="803"/>
    </row>
    <row r="778" ht="11.25" customHeight="1">
      <c r="A778" s="135" t="s">
        <v>770</v>
      </c>
      <c r="B778" s="294" t="s">
        <v>128</v>
      </c>
      <c r="C778" s="295" t="s">
        <v>8582</v>
      </c>
      <c r="D778" s="98" t="s">
        <v>8581</v>
      </c>
      <c r="E778" s="793">
        <v>10.0</v>
      </c>
      <c r="F778" s="826">
        <v>3.33</v>
      </c>
      <c r="G778" s="190" t="s">
        <v>770</v>
      </c>
      <c r="H778" s="105"/>
      <c r="I778" s="105"/>
      <c r="J778" s="803"/>
      <c r="K778" s="803"/>
      <c r="L778" s="803"/>
      <c r="M778" s="803"/>
      <c r="N778" s="803"/>
      <c r="O778" s="803"/>
      <c r="P778" s="803"/>
      <c r="Q778" s="803"/>
      <c r="R778" s="803"/>
      <c r="S778" s="803"/>
      <c r="T778" s="803"/>
      <c r="U778" s="803"/>
      <c r="V778" s="803"/>
      <c r="W778" s="803"/>
      <c r="X778" s="803"/>
      <c r="Y778" s="803"/>
      <c r="Z778" s="803"/>
      <c r="AA778" s="803"/>
      <c r="AB778" s="803"/>
    </row>
    <row r="779" ht="11.25" customHeight="1">
      <c r="A779" s="135" t="s">
        <v>6934</v>
      </c>
      <c r="B779" s="97" t="s">
        <v>148</v>
      </c>
      <c r="C779" s="135" t="s">
        <v>8583</v>
      </c>
      <c r="D779" s="98" t="s">
        <v>7625</v>
      </c>
      <c r="E779" s="210">
        <f t="shared" ref="E779:F779" si="11">23/3</f>
        <v>7.666666667</v>
      </c>
      <c r="F779" s="210">
        <f t="shared" si="11"/>
        <v>7.666666667</v>
      </c>
      <c r="G779" s="103" t="s">
        <v>498</v>
      </c>
      <c r="H779" s="104"/>
      <c r="I779" s="105"/>
      <c r="J779" s="803"/>
      <c r="K779" s="803"/>
      <c r="L779" s="827"/>
      <c r="M779" s="803"/>
      <c r="N779" s="803"/>
      <c r="O779" s="803"/>
      <c r="P779" s="803"/>
      <c r="Q779" s="803"/>
      <c r="R779" s="803"/>
      <c r="S779" s="803"/>
      <c r="T779" s="803"/>
      <c r="U779" s="803"/>
      <c r="V779" s="803"/>
      <c r="W779" s="803"/>
      <c r="X779" s="803"/>
      <c r="Y779" s="803"/>
      <c r="Z779" s="803"/>
      <c r="AA779" s="817" t="str">
        <f t="shared" ref="AA779:AA1314" si="12">G779</f>
        <v>Beju_Anabella_Maria</v>
      </c>
      <c r="AB779" s="828">
        <f t="shared" ref="AB779:AB1314" si="13">F779</f>
        <v>7.666666667</v>
      </c>
    </row>
    <row r="780" ht="11.25" customHeight="1">
      <c r="A780" s="135" t="s">
        <v>6934</v>
      </c>
      <c r="B780" s="97" t="s">
        <v>148</v>
      </c>
      <c r="C780" s="135" t="s">
        <v>8584</v>
      </c>
      <c r="D780" s="98" t="s">
        <v>7625</v>
      </c>
      <c r="E780" s="210">
        <f>15/3</f>
        <v>5</v>
      </c>
      <c r="F780" s="166">
        <v>5.0</v>
      </c>
      <c r="G780" s="103" t="s">
        <v>498</v>
      </c>
      <c r="H780" s="104"/>
      <c r="I780" s="105"/>
      <c r="J780" s="803"/>
      <c r="K780" s="803"/>
      <c r="L780" s="827"/>
      <c r="M780" s="803"/>
      <c r="N780" s="803"/>
      <c r="O780" s="803"/>
      <c r="P780" s="803"/>
      <c r="Q780" s="803"/>
      <c r="R780" s="803"/>
      <c r="S780" s="803"/>
      <c r="T780" s="803"/>
      <c r="U780" s="803"/>
      <c r="V780" s="803"/>
      <c r="W780" s="803"/>
      <c r="X780" s="803"/>
      <c r="Y780" s="803"/>
      <c r="Z780" s="803"/>
      <c r="AA780" s="817" t="str">
        <f t="shared" si="12"/>
        <v>Beju_Anabella_Maria</v>
      </c>
      <c r="AB780" s="828">
        <f t="shared" si="13"/>
        <v>5</v>
      </c>
    </row>
    <row r="781" ht="11.25" customHeight="1">
      <c r="A781" s="135" t="s">
        <v>6934</v>
      </c>
      <c r="B781" s="97" t="s">
        <v>148</v>
      </c>
      <c r="C781" s="135" t="s">
        <v>8585</v>
      </c>
      <c r="D781" s="98" t="s">
        <v>7625</v>
      </c>
      <c r="E781" s="210">
        <f t="shared" ref="E781:F781" si="14">(23+53)/3</f>
        <v>25.33333333</v>
      </c>
      <c r="F781" s="210">
        <f t="shared" si="14"/>
        <v>25.33333333</v>
      </c>
      <c r="G781" s="103" t="s">
        <v>498</v>
      </c>
      <c r="H781" s="104"/>
      <c r="I781" s="105"/>
      <c r="J781" s="803"/>
      <c r="K781" s="803"/>
      <c r="L781" s="827"/>
      <c r="M781" s="803"/>
      <c r="N781" s="803"/>
      <c r="O781" s="803"/>
      <c r="P781" s="803"/>
      <c r="Q781" s="803"/>
      <c r="R781" s="803"/>
      <c r="S781" s="803"/>
      <c r="T781" s="803"/>
      <c r="U781" s="803"/>
      <c r="V781" s="803"/>
      <c r="W781" s="803"/>
      <c r="X781" s="803"/>
      <c r="Y781" s="803"/>
      <c r="Z781" s="803"/>
      <c r="AA781" s="817" t="str">
        <f t="shared" si="12"/>
        <v>Beju_Anabella_Maria</v>
      </c>
      <c r="AB781" s="828">
        <f t="shared" si="13"/>
        <v>25.33333333</v>
      </c>
    </row>
    <row r="782" ht="11.25" customHeight="1">
      <c r="A782" s="135" t="s">
        <v>6934</v>
      </c>
      <c r="B782" s="97" t="s">
        <v>148</v>
      </c>
      <c r="C782" s="135" t="s">
        <v>8586</v>
      </c>
      <c r="D782" s="98" t="s">
        <v>7625</v>
      </c>
      <c r="E782" s="210">
        <f t="shared" ref="E782:F782" si="15">(22+22)/3</f>
        <v>14.66666667</v>
      </c>
      <c r="F782" s="210">
        <f t="shared" si="15"/>
        <v>14.66666667</v>
      </c>
      <c r="G782" s="103" t="s">
        <v>498</v>
      </c>
      <c r="H782" s="104"/>
      <c r="I782" s="105"/>
      <c r="J782" s="803"/>
      <c r="K782" s="803"/>
      <c r="L782" s="827"/>
      <c r="M782" s="803"/>
      <c r="N782" s="803"/>
      <c r="O782" s="803"/>
      <c r="P782" s="803"/>
      <c r="Q782" s="803"/>
      <c r="R782" s="803"/>
      <c r="S782" s="803"/>
      <c r="T782" s="803"/>
      <c r="U782" s="803"/>
      <c r="V782" s="803"/>
      <c r="W782" s="803"/>
      <c r="X782" s="803"/>
      <c r="Y782" s="803"/>
      <c r="Z782" s="803"/>
      <c r="AA782" s="817" t="str">
        <f t="shared" si="12"/>
        <v>Beju_Anabella_Maria</v>
      </c>
      <c r="AB782" s="828">
        <f t="shared" si="13"/>
        <v>14.66666667</v>
      </c>
    </row>
    <row r="783" ht="11.25" customHeight="1">
      <c r="A783" s="135" t="s">
        <v>6934</v>
      </c>
      <c r="B783" s="97" t="s">
        <v>148</v>
      </c>
      <c r="C783" s="135" t="s">
        <v>8587</v>
      </c>
      <c r="D783" s="98" t="s">
        <v>7625</v>
      </c>
      <c r="E783" s="210">
        <f t="shared" ref="E783:F783" si="16">(53+29)/3</f>
        <v>27.33333333</v>
      </c>
      <c r="F783" s="210">
        <f t="shared" si="16"/>
        <v>27.33333333</v>
      </c>
      <c r="G783" s="103" t="s">
        <v>498</v>
      </c>
      <c r="H783" s="104"/>
      <c r="I783" s="105"/>
      <c r="J783" s="803"/>
      <c r="K783" s="803"/>
      <c r="L783" s="827"/>
      <c r="M783" s="803"/>
      <c r="N783" s="803"/>
      <c r="O783" s="803"/>
      <c r="P783" s="803"/>
      <c r="Q783" s="803"/>
      <c r="R783" s="803"/>
      <c r="S783" s="803"/>
      <c r="T783" s="803"/>
      <c r="U783" s="803"/>
      <c r="V783" s="803"/>
      <c r="W783" s="803"/>
      <c r="X783" s="803"/>
      <c r="Y783" s="803"/>
      <c r="Z783" s="803"/>
      <c r="AA783" s="817" t="str">
        <f t="shared" si="12"/>
        <v>Beju_Anabella_Maria</v>
      </c>
      <c r="AB783" s="828">
        <f t="shared" si="13"/>
        <v>27.33333333</v>
      </c>
    </row>
    <row r="784" ht="11.25" customHeight="1">
      <c r="A784" s="135" t="s">
        <v>6934</v>
      </c>
      <c r="B784" s="97" t="s">
        <v>148</v>
      </c>
      <c r="C784" s="135" t="s">
        <v>8588</v>
      </c>
      <c r="D784" s="98" t="s">
        <v>7625</v>
      </c>
      <c r="E784" s="210">
        <f t="shared" ref="E784:F784" si="17">23/3</f>
        <v>7.666666667</v>
      </c>
      <c r="F784" s="210">
        <f t="shared" si="17"/>
        <v>7.666666667</v>
      </c>
      <c r="G784" s="103" t="s">
        <v>498</v>
      </c>
      <c r="H784" s="104"/>
      <c r="I784" s="105"/>
      <c r="J784" s="803"/>
      <c r="K784" s="803"/>
      <c r="L784" s="827"/>
      <c r="M784" s="803"/>
      <c r="N784" s="803"/>
      <c r="O784" s="803"/>
      <c r="P784" s="803"/>
      <c r="Q784" s="803"/>
      <c r="R784" s="803"/>
      <c r="S784" s="803"/>
      <c r="T784" s="803"/>
      <c r="U784" s="803"/>
      <c r="V784" s="803"/>
      <c r="W784" s="803"/>
      <c r="X784" s="803"/>
      <c r="Y784" s="803"/>
      <c r="Z784" s="803"/>
      <c r="AA784" s="817" t="str">
        <f t="shared" si="12"/>
        <v>Beju_Anabella_Maria</v>
      </c>
      <c r="AB784" s="828">
        <f t="shared" si="13"/>
        <v>7.666666667</v>
      </c>
    </row>
    <row r="785" ht="11.25" customHeight="1">
      <c r="A785" s="135" t="s">
        <v>6934</v>
      </c>
      <c r="B785" s="97" t="s">
        <v>148</v>
      </c>
      <c r="C785" s="135" t="s">
        <v>8589</v>
      </c>
      <c r="D785" s="98" t="s">
        <v>7625</v>
      </c>
      <c r="E785" s="210">
        <f>15/3</f>
        <v>5</v>
      </c>
      <c r="F785" s="166">
        <v>5.0</v>
      </c>
      <c r="G785" s="103" t="s">
        <v>498</v>
      </c>
      <c r="H785" s="104"/>
      <c r="I785" s="105"/>
      <c r="J785" s="803"/>
      <c r="K785" s="803"/>
      <c r="L785" s="827"/>
      <c r="M785" s="803"/>
      <c r="N785" s="803"/>
      <c r="O785" s="803"/>
      <c r="P785" s="803"/>
      <c r="Q785" s="803"/>
      <c r="R785" s="803"/>
      <c r="S785" s="803"/>
      <c r="T785" s="803"/>
      <c r="U785" s="803"/>
      <c r="V785" s="803"/>
      <c r="W785" s="803"/>
      <c r="X785" s="803"/>
      <c r="Y785" s="803"/>
      <c r="Z785" s="803"/>
      <c r="AA785" s="817" t="str">
        <f t="shared" si="12"/>
        <v>Beju_Anabella_Maria</v>
      </c>
      <c r="AB785" s="828">
        <f t="shared" si="13"/>
        <v>5</v>
      </c>
    </row>
    <row r="786" ht="11.25" customHeight="1">
      <c r="A786" s="135" t="s">
        <v>6934</v>
      </c>
      <c r="B786" s="97" t="s">
        <v>148</v>
      </c>
      <c r="C786" s="135" t="s">
        <v>8590</v>
      </c>
      <c r="D786" s="98" t="s">
        <v>7625</v>
      </c>
      <c r="E786" s="210">
        <f t="shared" ref="E786:F786" si="18">(23+53)/3</f>
        <v>25.33333333</v>
      </c>
      <c r="F786" s="210">
        <f t="shared" si="18"/>
        <v>25.33333333</v>
      </c>
      <c r="G786" s="103" t="s">
        <v>498</v>
      </c>
      <c r="H786" s="104"/>
      <c r="I786" s="105"/>
      <c r="J786" s="803"/>
      <c r="K786" s="803"/>
      <c r="L786" s="827"/>
      <c r="M786" s="803"/>
      <c r="N786" s="803"/>
      <c r="O786" s="803"/>
      <c r="P786" s="803"/>
      <c r="Q786" s="803"/>
      <c r="R786" s="803"/>
      <c r="S786" s="803"/>
      <c r="T786" s="803"/>
      <c r="U786" s="803"/>
      <c r="V786" s="803"/>
      <c r="W786" s="803"/>
      <c r="X786" s="803"/>
      <c r="Y786" s="803"/>
      <c r="Z786" s="803"/>
      <c r="AA786" s="817" t="str">
        <f t="shared" si="12"/>
        <v>Beju_Anabella_Maria</v>
      </c>
      <c r="AB786" s="828">
        <f t="shared" si="13"/>
        <v>25.33333333</v>
      </c>
    </row>
    <row r="787" ht="11.25" customHeight="1">
      <c r="A787" s="135" t="s">
        <v>6934</v>
      </c>
      <c r="B787" s="97" t="s">
        <v>148</v>
      </c>
      <c r="C787" s="135" t="s">
        <v>8591</v>
      </c>
      <c r="D787" s="98" t="s">
        <v>7625</v>
      </c>
      <c r="E787" s="210">
        <f t="shared" ref="E787:F787" si="19">(22+22)/3</f>
        <v>14.66666667</v>
      </c>
      <c r="F787" s="210">
        <f t="shared" si="19"/>
        <v>14.66666667</v>
      </c>
      <c r="G787" s="103" t="s">
        <v>498</v>
      </c>
      <c r="H787" s="104"/>
      <c r="I787" s="105"/>
      <c r="J787" s="803"/>
      <c r="K787" s="803"/>
      <c r="L787" s="827"/>
      <c r="M787" s="803"/>
      <c r="N787" s="803"/>
      <c r="O787" s="803"/>
      <c r="P787" s="803"/>
      <c r="Q787" s="803"/>
      <c r="R787" s="803"/>
      <c r="S787" s="803"/>
      <c r="T787" s="803"/>
      <c r="U787" s="803"/>
      <c r="V787" s="803"/>
      <c r="W787" s="803"/>
      <c r="X787" s="803"/>
      <c r="Y787" s="803"/>
      <c r="Z787" s="803"/>
      <c r="AA787" s="817" t="str">
        <f t="shared" si="12"/>
        <v>Beju_Anabella_Maria</v>
      </c>
      <c r="AB787" s="828">
        <f t="shared" si="13"/>
        <v>14.66666667</v>
      </c>
    </row>
    <row r="788" ht="11.25" customHeight="1">
      <c r="A788" s="135" t="s">
        <v>6934</v>
      </c>
      <c r="B788" s="97" t="s">
        <v>148</v>
      </c>
      <c r="C788" s="135" t="s">
        <v>8592</v>
      </c>
      <c r="D788" s="98" t="s">
        <v>7625</v>
      </c>
      <c r="E788" s="210">
        <f t="shared" ref="E788:F788" si="20">(53+29)/3</f>
        <v>27.33333333</v>
      </c>
      <c r="F788" s="210">
        <f t="shared" si="20"/>
        <v>27.33333333</v>
      </c>
      <c r="G788" s="103" t="s">
        <v>498</v>
      </c>
      <c r="H788" s="104"/>
      <c r="I788" s="105"/>
      <c r="J788" s="803"/>
      <c r="K788" s="803"/>
      <c r="L788" s="827"/>
      <c r="M788" s="803"/>
      <c r="N788" s="803"/>
      <c r="O788" s="803"/>
      <c r="P788" s="803"/>
      <c r="Q788" s="803"/>
      <c r="R788" s="803"/>
      <c r="S788" s="803"/>
      <c r="T788" s="803"/>
      <c r="U788" s="803"/>
      <c r="V788" s="803"/>
      <c r="W788" s="803"/>
      <c r="X788" s="803"/>
      <c r="Y788" s="803"/>
      <c r="Z788" s="803"/>
      <c r="AA788" s="817" t="str">
        <f t="shared" si="12"/>
        <v>Beju_Anabella_Maria</v>
      </c>
      <c r="AB788" s="828">
        <f t="shared" si="13"/>
        <v>27.33333333</v>
      </c>
    </row>
    <row r="789" ht="11.25" customHeight="1">
      <c r="A789" s="135" t="s">
        <v>6934</v>
      </c>
      <c r="B789" s="97" t="s">
        <v>148</v>
      </c>
      <c r="C789" s="135" t="s">
        <v>8593</v>
      </c>
      <c r="D789" s="98" t="s">
        <v>7625</v>
      </c>
      <c r="E789" s="210">
        <f t="shared" ref="E789:F789" si="21">(22+22)/3</f>
        <v>14.66666667</v>
      </c>
      <c r="F789" s="210">
        <f t="shared" si="21"/>
        <v>14.66666667</v>
      </c>
      <c r="G789" s="103" t="s">
        <v>498</v>
      </c>
      <c r="H789" s="104"/>
      <c r="I789" s="105"/>
      <c r="J789" s="803"/>
      <c r="K789" s="803"/>
      <c r="L789" s="827"/>
      <c r="M789" s="803"/>
      <c r="N789" s="803"/>
      <c r="O789" s="803"/>
      <c r="P789" s="803"/>
      <c r="Q789" s="803"/>
      <c r="R789" s="803"/>
      <c r="S789" s="803"/>
      <c r="T789" s="803"/>
      <c r="U789" s="803"/>
      <c r="V789" s="803"/>
      <c r="W789" s="803"/>
      <c r="X789" s="803"/>
      <c r="Y789" s="803"/>
      <c r="Z789" s="803"/>
      <c r="AA789" s="817" t="str">
        <f t="shared" si="12"/>
        <v>Beju_Anabella_Maria</v>
      </c>
      <c r="AB789" s="828">
        <f t="shared" si="13"/>
        <v>14.66666667</v>
      </c>
    </row>
    <row r="790" ht="11.25" customHeight="1">
      <c r="A790" s="135" t="s">
        <v>6934</v>
      </c>
      <c r="B790" s="97" t="s">
        <v>148</v>
      </c>
      <c r="C790" s="135" t="s">
        <v>8594</v>
      </c>
      <c r="D790" s="98" t="s">
        <v>7625</v>
      </c>
      <c r="E790" s="210">
        <f t="shared" ref="E790:F790" si="22">(23+53)/3</f>
        <v>25.33333333</v>
      </c>
      <c r="F790" s="210">
        <f t="shared" si="22"/>
        <v>25.33333333</v>
      </c>
      <c r="G790" s="103" t="s">
        <v>498</v>
      </c>
      <c r="H790" s="104"/>
      <c r="I790" s="105"/>
      <c r="J790" s="803"/>
      <c r="K790" s="803"/>
      <c r="L790" s="827"/>
      <c r="M790" s="803"/>
      <c r="N790" s="803"/>
      <c r="O790" s="803"/>
      <c r="P790" s="803"/>
      <c r="Q790" s="803"/>
      <c r="R790" s="803"/>
      <c r="S790" s="803"/>
      <c r="T790" s="803"/>
      <c r="U790" s="803"/>
      <c r="V790" s="803"/>
      <c r="W790" s="803"/>
      <c r="X790" s="803"/>
      <c r="Y790" s="803"/>
      <c r="Z790" s="803"/>
      <c r="AA790" s="817" t="str">
        <f t="shared" si="12"/>
        <v>Beju_Anabella_Maria</v>
      </c>
      <c r="AB790" s="828">
        <f t="shared" si="13"/>
        <v>25.33333333</v>
      </c>
    </row>
    <row r="791" ht="11.25" customHeight="1">
      <c r="A791" s="135" t="s">
        <v>6934</v>
      </c>
      <c r="B791" s="97" t="s">
        <v>148</v>
      </c>
      <c r="C791" s="135" t="s">
        <v>8595</v>
      </c>
      <c r="D791" s="98" t="s">
        <v>7625</v>
      </c>
      <c r="E791" s="210">
        <f t="shared" ref="E791:F791" si="23">23/3*25/100</f>
        <v>1.916666667</v>
      </c>
      <c r="F791" s="210">
        <f t="shared" si="23"/>
        <v>1.916666667</v>
      </c>
      <c r="G791" s="103" t="s">
        <v>498</v>
      </c>
      <c r="H791" s="104"/>
      <c r="I791" s="105"/>
      <c r="J791" s="803"/>
      <c r="K791" s="803"/>
      <c r="L791" s="827"/>
      <c r="M791" s="803"/>
      <c r="N791" s="803"/>
      <c r="O791" s="803"/>
      <c r="P791" s="803"/>
      <c r="Q791" s="803"/>
      <c r="R791" s="803"/>
      <c r="S791" s="803"/>
      <c r="T791" s="803"/>
      <c r="U791" s="803"/>
      <c r="V791" s="803"/>
      <c r="W791" s="803"/>
      <c r="X791" s="803"/>
      <c r="Y791" s="803"/>
      <c r="Z791" s="803"/>
      <c r="AA791" s="817" t="str">
        <f t="shared" si="12"/>
        <v>Beju_Anabella_Maria</v>
      </c>
      <c r="AB791" s="828">
        <f t="shared" si="13"/>
        <v>1.916666667</v>
      </c>
    </row>
    <row r="792" ht="11.25" customHeight="1">
      <c r="A792" s="135" t="s">
        <v>6934</v>
      </c>
      <c r="B792" s="97" t="s">
        <v>148</v>
      </c>
      <c r="C792" s="135" t="s">
        <v>8596</v>
      </c>
      <c r="D792" s="98" t="s">
        <v>7625</v>
      </c>
      <c r="E792" s="210">
        <f t="shared" ref="E792:F792" si="24">23/3*10/100</f>
        <v>0.7666666667</v>
      </c>
      <c r="F792" s="210">
        <f t="shared" si="24"/>
        <v>0.7666666667</v>
      </c>
      <c r="G792" s="103" t="s">
        <v>498</v>
      </c>
      <c r="H792" s="104"/>
      <c r="I792" s="105"/>
      <c r="J792" s="803"/>
      <c r="K792" s="803"/>
      <c r="L792" s="827"/>
      <c r="M792" s="803"/>
      <c r="N792" s="803"/>
      <c r="O792" s="803"/>
      <c r="P792" s="803"/>
      <c r="Q792" s="803"/>
      <c r="R792" s="803"/>
      <c r="S792" s="803"/>
      <c r="T792" s="803"/>
      <c r="U792" s="803"/>
      <c r="V792" s="803"/>
      <c r="W792" s="803"/>
      <c r="X792" s="803"/>
      <c r="Y792" s="803"/>
      <c r="Z792" s="803"/>
      <c r="AA792" s="817" t="str">
        <f t="shared" si="12"/>
        <v>Beju_Anabella_Maria</v>
      </c>
      <c r="AB792" s="828">
        <f t="shared" si="13"/>
        <v>0.7666666667</v>
      </c>
    </row>
    <row r="793" ht="11.25" customHeight="1">
      <c r="A793" s="135" t="s">
        <v>6934</v>
      </c>
      <c r="B793" s="97" t="s">
        <v>148</v>
      </c>
      <c r="C793" s="135" t="s">
        <v>8597</v>
      </c>
      <c r="D793" s="98" t="s">
        <v>7625</v>
      </c>
      <c r="E793" s="210">
        <f t="shared" ref="E793:F793" si="25">15/3*25/100</f>
        <v>1.25</v>
      </c>
      <c r="F793" s="210">
        <f t="shared" si="25"/>
        <v>1.25</v>
      </c>
      <c r="G793" s="103" t="s">
        <v>498</v>
      </c>
      <c r="H793" s="104"/>
      <c r="I793" s="105"/>
      <c r="J793" s="803"/>
      <c r="K793" s="803"/>
      <c r="L793" s="827"/>
      <c r="M793" s="803"/>
      <c r="N793" s="803"/>
      <c r="O793" s="803"/>
      <c r="P793" s="803"/>
      <c r="Q793" s="803"/>
      <c r="R793" s="803"/>
      <c r="S793" s="803"/>
      <c r="T793" s="803"/>
      <c r="U793" s="803"/>
      <c r="V793" s="803"/>
      <c r="W793" s="803"/>
      <c r="X793" s="803"/>
      <c r="Y793" s="803"/>
      <c r="Z793" s="803"/>
      <c r="AA793" s="817" t="str">
        <f t="shared" si="12"/>
        <v>Beju_Anabella_Maria</v>
      </c>
      <c r="AB793" s="828">
        <f t="shared" si="13"/>
        <v>1.25</v>
      </c>
    </row>
    <row r="794" ht="11.25" customHeight="1">
      <c r="A794" s="135" t="s">
        <v>6934</v>
      </c>
      <c r="B794" s="97" t="s">
        <v>148</v>
      </c>
      <c r="C794" s="135" t="s">
        <v>8598</v>
      </c>
      <c r="D794" s="98" t="s">
        <v>7625</v>
      </c>
      <c r="E794" s="210">
        <f t="shared" ref="E794:F794" si="26">15/3*10/100</f>
        <v>0.5</v>
      </c>
      <c r="F794" s="210">
        <f t="shared" si="26"/>
        <v>0.5</v>
      </c>
      <c r="G794" s="103" t="s">
        <v>498</v>
      </c>
      <c r="H794" s="104"/>
      <c r="I794" s="105"/>
      <c r="J794" s="803"/>
      <c r="K794" s="803"/>
      <c r="L794" s="827"/>
      <c r="M794" s="803"/>
      <c r="N794" s="803"/>
      <c r="O794" s="803"/>
      <c r="P794" s="803"/>
      <c r="Q794" s="803"/>
      <c r="R794" s="803"/>
      <c r="S794" s="803"/>
      <c r="T794" s="803"/>
      <c r="U794" s="803"/>
      <c r="V794" s="803"/>
      <c r="W794" s="803"/>
      <c r="X794" s="803"/>
      <c r="Y794" s="803"/>
      <c r="Z794" s="803"/>
      <c r="AA794" s="817" t="str">
        <f t="shared" si="12"/>
        <v>Beju_Anabella_Maria</v>
      </c>
      <c r="AB794" s="828">
        <f t="shared" si="13"/>
        <v>0.5</v>
      </c>
    </row>
    <row r="795" ht="11.25" customHeight="1">
      <c r="A795" s="135" t="s">
        <v>6934</v>
      </c>
      <c r="B795" s="97" t="s">
        <v>148</v>
      </c>
      <c r="C795" s="135" t="s">
        <v>8599</v>
      </c>
      <c r="D795" s="98" t="s">
        <v>7625</v>
      </c>
      <c r="E795" s="210">
        <f t="shared" ref="E795:F795" si="27">E789*25/100</f>
        <v>3.666666667</v>
      </c>
      <c r="F795" s="210">
        <f t="shared" si="27"/>
        <v>3.666666667</v>
      </c>
      <c r="G795" s="103" t="s">
        <v>498</v>
      </c>
      <c r="H795" s="104"/>
      <c r="I795" s="105"/>
      <c r="J795" s="803"/>
      <c r="K795" s="803"/>
      <c r="L795" s="827"/>
      <c r="M795" s="803"/>
      <c r="N795" s="803"/>
      <c r="O795" s="803"/>
      <c r="P795" s="803"/>
      <c r="Q795" s="803"/>
      <c r="R795" s="803"/>
      <c r="S795" s="803"/>
      <c r="T795" s="803"/>
      <c r="U795" s="803"/>
      <c r="V795" s="803"/>
      <c r="W795" s="803"/>
      <c r="X795" s="803"/>
      <c r="Y795" s="803"/>
      <c r="Z795" s="803"/>
      <c r="AA795" s="817" t="str">
        <f t="shared" si="12"/>
        <v>Beju_Anabella_Maria</v>
      </c>
      <c r="AB795" s="828">
        <f t="shared" si="13"/>
        <v>3.666666667</v>
      </c>
    </row>
    <row r="796" ht="11.25" customHeight="1">
      <c r="A796" s="135" t="s">
        <v>6934</v>
      </c>
      <c r="B796" s="97" t="s">
        <v>148</v>
      </c>
      <c r="C796" s="135" t="s">
        <v>8600</v>
      </c>
      <c r="D796" s="98" t="s">
        <v>7625</v>
      </c>
      <c r="E796" s="210">
        <f t="shared" ref="E796:F796" si="28">(22+22)/3*10/100</f>
        <v>1.466666667</v>
      </c>
      <c r="F796" s="210">
        <f t="shared" si="28"/>
        <v>1.466666667</v>
      </c>
      <c r="G796" s="103" t="s">
        <v>498</v>
      </c>
      <c r="H796" s="104"/>
      <c r="I796" s="105"/>
      <c r="J796" s="803"/>
      <c r="K796" s="803"/>
      <c r="L796" s="827"/>
      <c r="M796" s="803"/>
      <c r="N796" s="803"/>
      <c r="O796" s="803"/>
      <c r="P796" s="803"/>
      <c r="Q796" s="803"/>
      <c r="R796" s="803"/>
      <c r="S796" s="803"/>
      <c r="T796" s="803"/>
      <c r="U796" s="803"/>
      <c r="V796" s="803"/>
      <c r="W796" s="803"/>
      <c r="X796" s="803"/>
      <c r="Y796" s="803"/>
      <c r="Z796" s="803"/>
      <c r="AA796" s="817" t="str">
        <f t="shared" si="12"/>
        <v>Beju_Anabella_Maria</v>
      </c>
      <c r="AB796" s="828">
        <f t="shared" si="13"/>
        <v>1.466666667</v>
      </c>
    </row>
    <row r="797" ht="11.25" customHeight="1">
      <c r="A797" s="135" t="s">
        <v>6934</v>
      </c>
      <c r="B797" s="97" t="s">
        <v>148</v>
      </c>
      <c r="C797" s="135" t="s">
        <v>8601</v>
      </c>
      <c r="D797" s="98" t="s">
        <v>7625</v>
      </c>
      <c r="E797" s="210">
        <f t="shared" ref="E797:F797" si="29">(23+53)/3*25/100</f>
        <v>6.333333333</v>
      </c>
      <c r="F797" s="210">
        <f t="shared" si="29"/>
        <v>6.333333333</v>
      </c>
      <c r="G797" s="103" t="s">
        <v>498</v>
      </c>
      <c r="H797" s="104"/>
      <c r="I797" s="105"/>
      <c r="J797" s="803"/>
      <c r="K797" s="803"/>
      <c r="L797" s="827"/>
      <c r="M797" s="803"/>
      <c r="N797" s="803"/>
      <c r="O797" s="803"/>
      <c r="P797" s="803"/>
      <c r="Q797" s="803"/>
      <c r="R797" s="803"/>
      <c r="S797" s="803"/>
      <c r="T797" s="803"/>
      <c r="U797" s="803"/>
      <c r="V797" s="803"/>
      <c r="W797" s="803"/>
      <c r="X797" s="803"/>
      <c r="Y797" s="803"/>
      <c r="Z797" s="803"/>
      <c r="AA797" s="817" t="str">
        <f t="shared" si="12"/>
        <v>Beju_Anabella_Maria</v>
      </c>
      <c r="AB797" s="828">
        <f t="shared" si="13"/>
        <v>6.333333333</v>
      </c>
    </row>
    <row r="798" ht="11.25" customHeight="1">
      <c r="A798" s="135" t="s">
        <v>6934</v>
      </c>
      <c r="B798" s="97" t="s">
        <v>148</v>
      </c>
      <c r="C798" s="135" t="s">
        <v>8601</v>
      </c>
      <c r="D798" s="98" t="s">
        <v>7625</v>
      </c>
      <c r="E798" s="210">
        <f t="shared" ref="E798:F798" si="30">(23+53)/3*10/100</f>
        <v>2.533333333</v>
      </c>
      <c r="F798" s="210">
        <f t="shared" si="30"/>
        <v>2.533333333</v>
      </c>
      <c r="G798" s="103" t="s">
        <v>498</v>
      </c>
      <c r="H798" s="104"/>
      <c r="I798" s="105"/>
      <c r="J798" s="803"/>
      <c r="K798" s="803"/>
      <c r="L798" s="827"/>
      <c r="M798" s="803"/>
      <c r="N798" s="803"/>
      <c r="O798" s="803"/>
      <c r="P798" s="803"/>
      <c r="Q798" s="803"/>
      <c r="R798" s="803"/>
      <c r="S798" s="803"/>
      <c r="T798" s="803"/>
      <c r="U798" s="803"/>
      <c r="V798" s="803"/>
      <c r="W798" s="803"/>
      <c r="X798" s="803"/>
      <c r="Y798" s="803"/>
      <c r="Z798" s="803"/>
      <c r="AA798" s="817" t="str">
        <f t="shared" si="12"/>
        <v>Beju_Anabella_Maria</v>
      </c>
      <c r="AB798" s="828">
        <f t="shared" si="13"/>
        <v>2.533333333</v>
      </c>
    </row>
    <row r="799" ht="11.25" customHeight="1">
      <c r="A799" s="135" t="s">
        <v>6934</v>
      </c>
      <c r="B799" s="97" t="s">
        <v>148</v>
      </c>
      <c r="C799" s="135" t="s">
        <v>8602</v>
      </c>
      <c r="D799" s="98" t="s">
        <v>7625</v>
      </c>
      <c r="E799" s="210">
        <f t="shared" ref="E799:F799" si="31">(53+29)/3*25/100</f>
        <v>6.833333333</v>
      </c>
      <c r="F799" s="210">
        <f t="shared" si="31"/>
        <v>6.833333333</v>
      </c>
      <c r="G799" s="103" t="s">
        <v>498</v>
      </c>
      <c r="H799" s="104"/>
      <c r="I799" s="105"/>
      <c r="J799" s="803"/>
      <c r="K799" s="803"/>
      <c r="L799" s="827"/>
      <c r="M799" s="803"/>
      <c r="N799" s="803"/>
      <c r="O799" s="803"/>
      <c r="P799" s="803"/>
      <c r="Q799" s="803"/>
      <c r="R799" s="803"/>
      <c r="S799" s="803"/>
      <c r="T799" s="803"/>
      <c r="U799" s="803"/>
      <c r="V799" s="803"/>
      <c r="W799" s="803"/>
      <c r="X799" s="803"/>
      <c r="Y799" s="803"/>
      <c r="Z799" s="803"/>
      <c r="AA799" s="817" t="str">
        <f t="shared" si="12"/>
        <v>Beju_Anabella_Maria</v>
      </c>
      <c r="AB799" s="828">
        <f t="shared" si="13"/>
        <v>6.833333333</v>
      </c>
    </row>
    <row r="800" ht="11.25" customHeight="1">
      <c r="A800" s="135" t="s">
        <v>6934</v>
      </c>
      <c r="B800" s="97" t="s">
        <v>148</v>
      </c>
      <c r="C800" s="135" t="s">
        <v>8602</v>
      </c>
      <c r="D800" s="98" t="s">
        <v>7625</v>
      </c>
      <c r="E800" s="210">
        <f t="shared" ref="E800:F800" si="32">(53+29)/3*10/100</f>
        <v>2.733333333</v>
      </c>
      <c r="F800" s="210">
        <f t="shared" si="32"/>
        <v>2.733333333</v>
      </c>
      <c r="G800" s="103" t="s">
        <v>498</v>
      </c>
      <c r="H800" s="104"/>
      <c r="I800" s="105"/>
      <c r="J800" s="803"/>
      <c r="K800" s="803"/>
      <c r="L800" s="827"/>
      <c r="M800" s="803"/>
      <c r="N800" s="803"/>
      <c r="O800" s="803"/>
      <c r="P800" s="803"/>
      <c r="Q800" s="803"/>
      <c r="R800" s="803"/>
      <c r="S800" s="803"/>
      <c r="T800" s="803"/>
      <c r="U800" s="803"/>
      <c r="V800" s="803"/>
      <c r="W800" s="803"/>
      <c r="X800" s="803"/>
      <c r="Y800" s="803"/>
      <c r="Z800" s="803"/>
      <c r="AA800" s="817" t="str">
        <f t="shared" si="12"/>
        <v>Beju_Anabella_Maria</v>
      </c>
      <c r="AB800" s="828">
        <f t="shared" si="13"/>
        <v>2.733333333</v>
      </c>
    </row>
    <row r="801" ht="11.25" customHeight="1">
      <c r="A801" s="135" t="s">
        <v>2138</v>
      </c>
      <c r="B801" s="97" t="s">
        <v>148</v>
      </c>
      <c r="C801" s="135" t="s">
        <v>8087</v>
      </c>
      <c r="D801" s="98" t="s">
        <v>7625</v>
      </c>
      <c r="E801" s="231" t="s">
        <v>8603</v>
      </c>
      <c r="F801" s="166">
        <v>10.0</v>
      </c>
      <c r="G801" s="103" t="s">
        <v>2142</v>
      </c>
      <c r="H801" s="104"/>
      <c r="I801" s="105"/>
      <c r="J801" s="803"/>
      <c r="K801" s="803"/>
      <c r="L801" s="827"/>
      <c r="M801" s="803"/>
      <c r="N801" s="803"/>
      <c r="O801" s="803"/>
      <c r="P801" s="803"/>
      <c r="Q801" s="803"/>
      <c r="R801" s="803"/>
      <c r="S801" s="803"/>
      <c r="T801" s="803"/>
      <c r="U801" s="803"/>
      <c r="V801" s="803"/>
      <c r="W801" s="803"/>
      <c r="X801" s="803"/>
      <c r="Y801" s="803"/>
      <c r="Z801" s="803"/>
      <c r="AA801" s="817" t="str">
        <f t="shared" si="12"/>
        <v>Ciocan_Ioana_Tatiana</v>
      </c>
      <c r="AB801" s="828">
        <f t="shared" si="13"/>
        <v>10</v>
      </c>
    </row>
    <row r="802" ht="11.25" customHeight="1">
      <c r="A802" s="135" t="s">
        <v>2138</v>
      </c>
      <c r="B802" s="97" t="s">
        <v>148</v>
      </c>
      <c r="C802" s="135" t="s">
        <v>8604</v>
      </c>
      <c r="D802" s="98" t="s">
        <v>7799</v>
      </c>
      <c r="E802" s="231" t="s">
        <v>8605</v>
      </c>
      <c r="F802" s="166">
        <v>3.0</v>
      </c>
      <c r="G802" s="103" t="s">
        <v>2142</v>
      </c>
      <c r="H802" s="104"/>
      <c r="I802" s="105"/>
      <c r="J802" s="803"/>
      <c r="K802" s="803"/>
      <c r="L802" s="827"/>
      <c r="M802" s="803"/>
      <c r="N802" s="803"/>
      <c r="O802" s="803"/>
      <c r="P802" s="803"/>
      <c r="Q802" s="803"/>
      <c r="R802" s="803"/>
      <c r="S802" s="803"/>
      <c r="T802" s="803"/>
      <c r="U802" s="803"/>
      <c r="V802" s="803"/>
      <c r="W802" s="803"/>
      <c r="X802" s="803"/>
      <c r="Y802" s="803"/>
      <c r="Z802" s="803"/>
      <c r="AA802" s="817" t="str">
        <f t="shared" si="12"/>
        <v>Ciocan_Ioana_Tatiana</v>
      </c>
      <c r="AB802" s="828">
        <f t="shared" si="13"/>
        <v>3</v>
      </c>
    </row>
    <row r="803" ht="11.25" customHeight="1">
      <c r="A803" s="135" t="s">
        <v>2138</v>
      </c>
      <c r="B803" s="97" t="s">
        <v>148</v>
      </c>
      <c r="C803" s="135" t="s">
        <v>8606</v>
      </c>
      <c r="D803" s="98" t="s">
        <v>7625</v>
      </c>
      <c r="E803" s="231">
        <v>6.0</v>
      </c>
      <c r="F803" s="166">
        <v>6.0</v>
      </c>
      <c r="G803" s="103" t="s">
        <v>2142</v>
      </c>
      <c r="H803" s="104"/>
      <c r="I803" s="105"/>
      <c r="J803" s="803"/>
      <c r="K803" s="803"/>
      <c r="L803" s="827"/>
      <c r="M803" s="803"/>
      <c r="N803" s="803"/>
      <c r="O803" s="803"/>
      <c r="P803" s="803"/>
      <c r="Q803" s="803"/>
      <c r="R803" s="803"/>
      <c r="S803" s="803"/>
      <c r="T803" s="803"/>
      <c r="U803" s="803"/>
      <c r="V803" s="803"/>
      <c r="W803" s="803"/>
      <c r="X803" s="803"/>
      <c r="Y803" s="803"/>
      <c r="Z803" s="803"/>
      <c r="AA803" s="817" t="str">
        <f t="shared" si="12"/>
        <v>Ciocan_Ioana_Tatiana</v>
      </c>
      <c r="AB803" s="828">
        <f t="shared" si="13"/>
        <v>6</v>
      </c>
    </row>
    <row r="804" ht="11.25" customHeight="1">
      <c r="A804" s="135" t="s">
        <v>2138</v>
      </c>
      <c r="B804" s="97" t="s">
        <v>148</v>
      </c>
      <c r="C804" s="135" t="s">
        <v>8607</v>
      </c>
      <c r="D804" s="98" t="s">
        <v>7799</v>
      </c>
      <c r="E804" s="231" t="s">
        <v>8608</v>
      </c>
      <c r="F804" s="166">
        <v>0.75</v>
      </c>
      <c r="G804" s="103" t="s">
        <v>2142</v>
      </c>
      <c r="H804" s="104"/>
      <c r="I804" s="105"/>
      <c r="J804" s="803"/>
      <c r="K804" s="803"/>
      <c r="L804" s="827"/>
      <c r="M804" s="803"/>
      <c r="N804" s="803"/>
      <c r="O804" s="803"/>
      <c r="P804" s="803"/>
      <c r="Q804" s="803"/>
      <c r="R804" s="803"/>
      <c r="S804" s="803"/>
      <c r="T804" s="803"/>
      <c r="U804" s="803"/>
      <c r="V804" s="803"/>
      <c r="W804" s="803"/>
      <c r="X804" s="803"/>
      <c r="Y804" s="803"/>
      <c r="Z804" s="803"/>
      <c r="AA804" s="817" t="str">
        <f t="shared" si="12"/>
        <v>Ciocan_Ioana_Tatiana</v>
      </c>
      <c r="AB804" s="828">
        <f t="shared" si="13"/>
        <v>0.75</v>
      </c>
    </row>
    <row r="805" ht="11.25" customHeight="1">
      <c r="A805" s="135" t="s">
        <v>2138</v>
      </c>
      <c r="B805" s="97" t="s">
        <v>148</v>
      </c>
      <c r="C805" s="135" t="s">
        <v>8609</v>
      </c>
      <c r="D805" s="98" t="s">
        <v>7799</v>
      </c>
      <c r="E805" s="231" t="s">
        <v>8605</v>
      </c>
      <c r="F805" s="166">
        <v>3.0</v>
      </c>
      <c r="G805" s="103" t="s">
        <v>2142</v>
      </c>
      <c r="H805" s="104"/>
      <c r="I805" s="105"/>
      <c r="J805" s="803"/>
      <c r="K805" s="803"/>
      <c r="L805" s="827"/>
      <c r="M805" s="803"/>
      <c r="N805" s="803"/>
      <c r="O805" s="803"/>
      <c r="P805" s="803"/>
      <c r="Q805" s="803"/>
      <c r="R805" s="803"/>
      <c r="S805" s="803"/>
      <c r="T805" s="803"/>
      <c r="U805" s="803"/>
      <c r="V805" s="803"/>
      <c r="W805" s="803"/>
      <c r="X805" s="803"/>
      <c r="Y805" s="803"/>
      <c r="Z805" s="803"/>
      <c r="AA805" s="817" t="str">
        <f t="shared" si="12"/>
        <v>Ciocan_Ioana_Tatiana</v>
      </c>
      <c r="AB805" s="828">
        <f t="shared" si="13"/>
        <v>3</v>
      </c>
    </row>
    <row r="806" ht="11.25" customHeight="1">
      <c r="A806" s="135" t="s">
        <v>2138</v>
      </c>
      <c r="B806" s="97" t="s">
        <v>148</v>
      </c>
      <c r="C806" s="135" t="s">
        <v>8610</v>
      </c>
      <c r="D806" s="98" t="s">
        <v>7625</v>
      </c>
      <c r="E806" s="231">
        <v>6.0</v>
      </c>
      <c r="F806" s="166">
        <v>6.0</v>
      </c>
      <c r="G806" s="103" t="s">
        <v>2142</v>
      </c>
      <c r="H806" s="104"/>
      <c r="I806" s="105"/>
      <c r="J806" s="803"/>
      <c r="K806" s="803"/>
      <c r="L806" s="827"/>
      <c r="M806" s="803"/>
      <c r="N806" s="803"/>
      <c r="O806" s="803"/>
      <c r="P806" s="803"/>
      <c r="Q806" s="803"/>
      <c r="R806" s="803"/>
      <c r="S806" s="803"/>
      <c r="T806" s="803"/>
      <c r="U806" s="803"/>
      <c r="V806" s="803"/>
      <c r="W806" s="803"/>
      <c r="X806" s="803"/>
      <c r="Y806" s="803"/>
      <c r="Z806" s="803"/>
      <c r="AA806" s="817" t="str">
        <f t="shared" si="12"/>
        <v>Ciocan_Ioana_Tatiana</v>
      </c>
      <c r="AB806" s="828">
        <f t="shared" si="13"/>
        <v>6</v>
      </c>
    </row>
    <row r="807" ht="11.25" customHeight="1">
      <c r="A807" s="135" t="s">
        <v>2138</v>
      </c>
      <c r="B807" s="97" t="s">
        <v>148</v>
      </c>
      <c r="C807" s="135" t="s">
        <v>8611</v>
      </c>
      <c r="D807" s="98" t="s">
        <v>7799</v>
      </c>
      <c r="E807" s="231" t="s">
        <v>8608</v>
      </c>
      <c r="F807" s="166">
        <v>0.75</v>
      </c>
      <c r="G807" s="103" t="s">
        <v>2142</v>
      </c>
      <c r="H807" s="104"/>
      <c r="I807" s="105"/>
      <c r="J807" s="803"/>
      <c r="K807" s="803"/>
      <c r="L807" s="827"/>
      <c r="M807" s="803"/>
      <c r="N807" s="803"/>
      <c r="O807" s="803"/>
      <c r="P807" s="803"/>
      <c r="Q807" s="803"/>
      <c r="R807" s="803"/>
      <c r="S807" s="803"/>
      <c r="T807" s="803"/>
      <c r="U807" s="803"/>
      <c r="V807" s="803"/>
      <c r="W807" s="803"/>
      <c r="X807" s="803"/>
      <c r="Y807" s="803"/>
      <c r="Z807" s="803"/>
      <c r="AA807" s="817" t="str">
        <f t="shared" si="12"/>
        <v>Ciocan_Ioana_Tatiana</v>
      </c>
      <c r="AB807" s="828">
        <f t="shared" si="13"/>
        <v>0.75</v>
      </c>
    </row>
    <row r="808" ht="11.25" customHeight="1">
      <c r="A808" s="135" t="s">
        <v>2138</v>
      </c>
      <c r="B808" s="97" t="s">
        <v>148</v>
      </c>
      <c r="C808" s="135" t="s">
        <v>8612</v>
      </c>
      <c r="D808" s="98" t="s">
        <v>7799</v>
      </c>
      <c r="E808" s="231" t="s">
        <v>8613</v>
      </c>
      <c r="F808" s="166">
        <v>3.5</v>
      </c>
      <c r="G808" s="103" t="s">
        <v>2142</v>
      </c>
      <c r="H808" s="104"/>
      <c r="I808" s="105"/>
      <c r="J808" s="803"/>
      <c r="K808" s="803"/>
      <c r="L808" s="827"/>
      <c r="M808" s="803"/>
      <c r="N808" s="803"/>
      <c r="O808" s="803"/>
      <c r="P808" s="803"/>
      <c r="Q808" s="803"/>
      <c r="R808" s="803"/>
      <c r="S808" s="803"/>
      <c r="T808" s="803"/>
      <c r="U808" s="803"/>
      <c r="V808" s="803"/>
      <c r="W808" s="803"/>
      <c r="X808" s="803"/>
      <c r="Y808" s="803"/>
      <c r="Z808" s="803"/>
      <c r="AA808" s="817" t="str">
        <f t="shared" si="12"/>
        <v>Ciocan_Ioana_Tatiana</v>
      </c>
      <c r="AB808" s="828">
        <f t="shared" si="13"/>
        <v>3.5</v>
      </c>
    </row>
    <row r="809" ht="11.25" customHeight="1">
      <c r="A809" s="135" t="s">
        <v>2138</v>
      </c>
      <c r="B809" s="97" t="s">
        <v>148</v>
      </c>
      <c r="C809" s="135" t="s">
        <v>8614</v>
      </c>
      <c r="D809" s="98" t="s">
        <v>7625</v>
      </c>
      <c r="E809" s="231">
        <v>7.0</v>
      </c>
      <c r="F809" s="166">
        <v>7.0</v>
      </c>
      <c r="G809" s="103" t="s">
        <v>2142</v>
      </c>
      <c r="H809" s="104"/>
      <c r="I809" s="105"/>
      <c r="J809" s="803"/>
      <c r="K809" s="803"/>
      <c r="L809" s="827"/>
      <c r="M809" s="803"/>
      <c r="N809" s="803"/>
      <c r="O809" s="803"/>
      <c r="P809" s="803"/>
      <c r="Q809" s="803"/>
      <c r="R809" s="803"/>
      <c r="S809" s="803"/>
      <c r="T809" s="803"/>
      <c r="U809" s="803"/>
      <c r="V809" s="803"/>
      <c r="W809" s="803"/>
      <c r="X809" s="803"/>
      <c r="Y809" s="803"/>
      <c r="Z809" s="803"/>
      <c r="AA809" s="817" t="str">
        <f t="shared" si="12"/>
        <v>Ciocan_Ioana_Tatiana</v>
      </c>
      <c r="AB809" s="828">
        <f t="shared" si="13"/>
        <v>7</v>
      </c>
    </row>
    <row r="810" ht="11.25" customHeight="1">
      <c r="A810" s="135" t="s">
        <v>2138</v>
      </c>
      <c r="B810" s="97" t="s">
        <v>148</v>
      </c>
      <c r="C810" s="135" t="s">
        <v>8615</v>
      </c>
      <c r="D810" s="98" t="s">
        <v>7799</v>
      </c>
      <c r="E810" s="231" t="s">
        <v>8616</v>
      </c>
      <c r="F810" s="166">
        <v>0.875</v>
      </c>
      <c r="G810" s="103" t="s">
        <v>2142</v>
      </c>
      <c r="H810" s="104"/>
      <c r="I810" s="105"/>
      <c r="J810" s="803"/>
      <c r="K810" s="803"/>
      <c r="L810" s="827"/>
      <c r="M810" s="803"/>
      <c r="N810" s="803"/>
      <c r="O810" s="803"/>
      <c r="P810" s="803"/>
      <c r="Q810" s="803"/>
      <c r="R810" s="803"/>
      <c r="S810" s="803"/>
      <c r="T810" s="803"/>
      <c r="U810" s="803"/>
      <c r="V810" s="803"/>
      <c r="W810" s="803"/>
      <c r="X810" s="803"/>
      <c r="Y810" s="803"/>
      <c r="Z810" s="803"/>
      <c r="AA810" s="817" t="str">
        <f t="shared" si="12"/>
        <v>Ciocan_Ioana_Tatiana</v>
      </c>
      <c r="AB810" s="828">
        <f t="shared" si="13"/>
        <v>0.875</v>
      </c>
    </row>
    <row r="811" ht="11.25" customHeight="1">
      <c r="A811" s="135" t="s">
        <v>2138</v>
      </c>
      <c r="B811" s="97" t="s">
        <v>148</v>
      </c>
      <c r="C811" s="135" t="s">
        <v>8617</v>
      </c>
      <c r="D811" s="98" t="s">
        <v>7799</v>
      </c>
      <c r="E811" s="231" t="s">
        <v>8613</v>
      </c>
      <c r="F811" s="166">
        <v>3.5</v>
      </c>
      <c r="G811" s="103" t="s">
        <v>2142</v>
      </c>
      <c r="H811" s="104"/>
      <c r="I811" s="105"/>
      <c r="J811" s="803"/>
      <c r="K811" s="803"/>
      <c r="L811" s="827"/>
      <c r="M811" s="803"/>
      <c r="N811" s="803"/>
      <c r="O811" s="803"/>
      <c r="P811" s="803"/>
      <c r="Q811" s="803"/>
      <c r="R811" s="803"/>
      <c r="S811" s="803"/>
      <c r="T811" s="803"/>
      <c r="U811" s="803"/>
      <c r="V811" s="803"/>
      <c r="W811" s="803"/>
      <c r="X811" s="803"/>
      <c r="Y811" s="803"/>
      <c r="Z811" s="803"/>
      <c r="AA811" s="817" t="str">
        <f t="shared" si="12"/>
        <v>Ciocan_Ioana_Tatiana</v>
      </c>
      <c r="AB811" s="828">
        <f t="shared" si="13"/>
        <v>3.5</v>
      </c>
    </row>
    <row r="812" ht="11.25" customHeight="1">
      <c r="A812" s="135" t="s">
        <v>2138</v>
      </c>
      <c r="B812" s="97" t="s">
        <v>148</v>
      </c>
      <c r="C812" s="135" t="s">
        <v>8618</v>
      </c>
      <c r="D812" s="98" t="s">
        <v>7625</v>
      </c>
      <c r="E812" s="231">
        <v>7.0</v>
      </c>
      <c r="F812" s="166">
        <v>7.0</v>
      </c>
      <c r="G812" s="103" t="s">
        <v>2142</v>
      </c>
      <c r="H812" s="104"/>
      <c r="I812" s="105"/>
      <c r="J812" s="803"/>
      <c r="K812" s="803"/>
      <c r="L812" s="827"/>
      <c r="M812" s="803"/>
      <c r="N812" s="803"/>
      <c r="O812" s="803"/>
      <c r="P812" s="803"/>
      <c r="Q812" s="803"/>
      <c r="R812" s="803"/>
      <c r="S812" s="803"/>
      <c r="T812" s="803"/>
      <c r="U812" s="803"/>
      <c r="V812" s="803"/>
      <c r="W812" s="803"/>
      <c r="X812" s="803"/>
      <c r="Y812" s="803"/>
      <c r="Z812" s="803"/>
      <c r="AA812" s="817" t="str">
        <f t="shared" si="12"/>
        <v>Ciocan_Ioana_Tatiana</v>
      </c>
      <c r="AB812" s="828">
        <f t="shared" si="13"/>
        <v>7</v>
      </c>
    </row>
    <row r="813" ht="11.25" customHeight="1">
      <c r="A813" s="135" t="s">
        <v>2138</v>
      </c>
      <c r="B813" s="97" t="s">
        <v>148</v>
      </c>
      <c r="C813" s="135" t="s">
        <v>8619</v>
      </c>
      <c r="D813" s="98" t="s">
        <v>7799</v>
      </c>
      <c r="E813" s="231" t="s">
        <v>8616</v>
      </c>
      <c r="F813" s="166">
        <v>0.88</v>
      </c>
      <c r="G813" s="103" t="s">
        <v>2142</v>
      </c>
      <c r="H813" s="104"/>
      <c r="I813" s="105"/>
      <c r="J813" s="803"/>
      <c r="K813" s="803"/>
      <c r="L813" s="827"/>
      <c r="M813" s="803"/>
      <c r="N813" s="803"/>
      <c r="O813" s="803"/>
      <c r="P813" s="803"/>
      <c r="Q813" s="803"/>
      <c r="R813" s="803"/>
      <c r="S813" s="803"/>
      <c r="T813" s="803"/>
      <c r="U813" s="803"/>
      <c r="V813" s="803"/>
      <c r="W813" s="803"/>
      <c r="X813" s="803"/>
      <c r="Y813" s="803"/>
      <c r="Z813" s="803"/>
      <c r="AA813" s="817" t="str">
        <f t="shared" si="12"/>
        <v>Ciocan_Ioana_Tatiana</v>
      </c>
      <c r="AB813" s="828">
        <f t="shared" si="13"/>
        <v>0.88</v>
      </c>
    </row>
    <row r="814" ht="11.25" customHeight="1">
      <c r="A814" s="135" t="s">
        <v>2138</v>
      </c>
      <c r="B814" s="97" t="s">
        <v>148</v>
      </c>
      <c r="C814" s="135" t="s">
        <v>8620</v>
      </c>
      <c r="D814" s="98" t="s">
        <v>7625</v>
      </c>
      <c r="E814" s="231">
        <v>5.666666666666667</v>
      </c>
      <c r="F814" s="166">
        <v>6.0</v>
      </c>
      <c r="G814" s="103" t="s">
        <v>2142</v>
      </c>
      <c r="H814" s="104"/>
      <c r="I814" s="105"/>
      <c r="J814" s="803"/>
      <c r="K814" s="803"/>
      <c r="L814" s="827"/>
      <c r="M814" s="803"/>
      <c r="N814" s="803"/>
      <c r="O814" s="803"/>
      <c r="P814" s="803"/>
      <c r="Q814" s="803"/>
      <c r="R814" s="803"/>
      <c r="S814" s="803"/>
      <c r="T814" s="803"/>
      <c r="U814" s="803"/>
      <c r="V814" s="803"/>
      <c r="W814" s="803"/>
      <c r="X814" s="803"/>
      <c r="Y814" s="803"/>
      <c r="Z814" s="803"/>
      <c r="AA814" s="817" t="str">
        <f t="shared" si="12"/>
        <v>Ciocan_Ioana_Tatiana</v>
      </c>
      <c r="AB814" s="828">
        <f t="shared" si="13"/>
        <v>6</v>
      </c>
    </row>
    <row r="815" ht="11.25" customHeight="1">
      <c r="A815" s="135" t="s">
        <v>2138</v>
      </c>
      <c r="B815" s="97" t="s">
        <v>148</v>
      </c>
      <c r="C815" s="135" t="s">
        <v>8621</v>
      </c>
      <c r="D815" s="98" t="s">
        <v>7625</v>
      </c>
      <c r="E815" s="231">
        <v>6.0</v>
      </c>
      <c r="F815" s="166">
        <v>6.0</v>
      </c>
      <c r="G815" s="103" t="s">
        <v>2142</v>
      </c>
      <c r="H815" s="104"/>
      <c r="I815" s="105"/>
      <c r="J815" s="803"/>
      <c r="K815" s="803"/>
      <c r="L815" s="827"/>
      <c r="M815" s="803"/>
      <c r="N815" s="803"/>
      <c r="O815" s="803"/>
      <c r="P815" s="803"/>
      <c r="Q815" s="803"/>
      <c r="R815" s="803"/>
      <c r="S815" s="803"/>
      <c r="T815" s="803"/>
      <c r="U815" s="803"/>
      <c r="V815" s="803"/>
      <c r="W815" s="803"/>
      <c r="X815" s="803"/>
      <c r="Y815" s="803"/>
      <c r="Z815" s="803"/>
      <c r="AA815" s="817" t="str">
        <f t="shared" si="12"/>
        <v>Ciocan_Ioana_Tatiana</v>
      </c>
      <c r="AB815" s="828">
        <f t="shared" si="13"/>
        <v>6</v>
      </c>
    </row>
    <row r="816" ht="11.25" customHeight="1">
      <c r="A816" s="135" t="s">
        <v>2138</v>
      </c>
      <c r="B816" s="97" t="s">
        <v>148</v>
      </c>
      <c r="C816" s="135" t="s">
        <v>8622</v>
      </c>
      <c r="D816" s="98" t="s">
        <v>7625</v>
      </c>
      <c r="E816" s="231">
        <v>6.0</v>
      </c>
      <c r="F816" s="166">
        <v>6.0</v>
      </c>
      <c r="G816" s="103" t="s">
        <v>2142</v>
      </c>
      <c r="H816" s="104"/>
      <c r="I816" s="105"/>
      <c r="J816" s="803"/>
      <c r="K816" s="803"/>
      <c r="L816" s="827"/>
      <c r="M816" s="803"/>
      <c r="N816" s="803"/>
      <c r="O816" s="803"/>
      <c r="P816" s="803"/>
      <c r="Q816" s="803"/>
      <c r="R816" s="803"/>
      <c r="S816" s="803"/>
      <c r="T816" s="803"/>
      <c r="U816" s="803"/>
      <c r="V816" s="803"/>
      <c r="W816" s="803"/>
      <c r="X816" s="803"/>
      <c r="Y816" s="803"/>
      <c r="Z816" s="803"/>
      <c r="AA816" s="817" t="str">
        <f t="shared" si="12"/>
        <v>Ciocan_Ioana_Tatiana</v>
      </c>
      <c r="AB816" s="828">
        <f t="shared" si="13"/>
        <v>6</v>
      </c>
    </row>
    <row r="817" ht="11.25" customHeight="1">
      <c r="A817" s="135" t="s">
        <v>2138</v>
      </c>
      <c r="B817" s="97" t="s">
        <v>148</v>
      </c>
      <c r="C817" s="135" t="s">
        <v>8623</v>
      </c>
      <c r="D817" s="98" t="s">
        <v>7625</v>
      </c>
      <c r="E817" s="231">
        <v>1.42</v>
      </c>
      <c r="F817" s="166">
        <v>1.416</v>
      </c>
      <c r="G817" s="103" t="s">
        <v>2142</v>
      </c>
      <c r="H817" s="104"/>
      <c r="I817" s="105"/>
      <c r="J817" s="803"/>
      <c r="K817" s="803"/>
      <c r="L817" s="827"/>
      <c r="M817" s="803"/>
      <c r="N817" s="803"/>
      <c r="O817" s="803"/>
      <c r="P817" s="803"/>
      <c r="Q817" s="803"/>
      <c r="R817" s="803"/>
      <c r="S817" s="803"/>
      <c r="T817" s="803"/>
      <c r="U817" s="803"/>
      <c r="V817" s="803"/>
      <c r="W817" s="803"/>
      <c r="X817" s="803"/>
      <c r="Y817" s="803"/>
      <c r="Z817" s="803"/>
      <c r="AA817" s="817" t="str">
        <f t="shared" si="12"/>
        <v>Ciocan_Ioana_Tatiana</v>
      </c>
      <c r="AB817" s="828">
        <f t="shared" si="13"/>
        <v>1.416</v>
      </c>
    </row>
    <row r="818" ht="11.25" customHeight="1">
      <c r="A818" s="135" t="s">
        <v>2138</v>
      </c>
      <c r="B818" s="97" t="s">
        <v>148</v>
      </c>
      <c r="C818" s="135" t="s">
        <v>8624</v>
      </c>
      <c r="D818" s="98" t="s">
        <v>7799</v>
      </c>
      <c r="E818" s="231" t="s">
        <v>8625</v>
      </c>
      <c r="F818" s="166">
        <v>2.833</v>
      </c>
      <c r="G818" s="103" t="s">
        <v>2142</v>
      </c>
      <c r="H818" s="104"/>
      <c r="I818" s="105"/>
      <c r="J818" s="803"/>
      <c r="K818" s="803"/>
      <c r="L818" s="827"/>
      <c r="M818" s="803"/>
      <c r="N818" s="803"/>
      <c r="O818" s="803"/>
      <c r="P818" s="803"/>
      <c r="Q818" s="803"/>
      <c r="R818" s="803"/>
      <c r="S818" s="803"/>
      <c r="T818" s="803"/>
      <c r="U818" s="803"/>
      <c r="V818" s="803"/>
      <c r="W818" s="803"/>
      <c r="X818" s="803"/>
      <c r="Y818" s="803"/>
      <c r="Z818" s="803"/>
      <c r="AA818" s="817" t="str">
        <f t="shared" si="12"/>
        <v>Ciocan_Ioana_Tatiana</v>
      </c>
      <c r="AB818" s="828">
        <f t="shared" si="13"/>
        <v>2.833</v>
      </c>
    </row>
    <row r="819" ht="11.25" customHeight="1">
      <c r="A819" s="135" t="s">
        <v>2138</v>
      </c>
      <c r="B819" s="97" t="s">
        <v>148</v>
      </c>
      <c r="C819" s="135" t="s">
        <v>8626</v>
      </c>
      <c r="D819" s="98" t="s">
        <v>7799</v>
      </c>
      <c r="E819" s="231" t="s">
        <v>8625</v>
      </c>
      <c r="F819" s="166">
        <v>2.833</v>
      </c>
      <c r="G819" s="103" t="s">
        <v>2142</v>
      </c>
      <c r="H819" s="104"/>
      <c r="I819" s="105"/>
      <c r="J819" s="803"/>
      <c r="K819" s="803"/>
      <c r="L819" s="827"/>
      <c r="M819" s="803"/>
      <c r="N819" s="803"/>
      <c r="O819" s="803"/>
      <c r="P819" s="803"/>
      <c r="Q819" s="803"/>
      <c r="R819" s="803"/>
      <c r="S819" s="803"/>
      <c r="T819" s="803"/>
      <c r="U819" s="803"/>
      <c r="V819" s="803"/>
      <c r="W819" s="803"/>
      <c r="X819" s="803"/>
      <c r="Y819" s="803"/>
      <c r="Z819" s="803"/>
      <c r="AA819" s="817" t="str">
        <f t="shared" si="12"/>
        <v>Ciocan_Ioana_Tatiana</v>
      </c>
      <c r="AB819" s="828">
        <f t="shared" si="13"/>
        <v>2.833</v>
      </c>
    </row>
    <row r="820" ht="11.25" customHeight="1">
      <c r="A820" s="135" t="s">
        <v>2138</v>
      </c>
      <c r="B820" s="97" t="s">
        <v>148</v>
      </c>
      <c r="C820" s="135" t="s">
        <v>8627</v>
      </c>
      <c r="D820" s="98" t="s">
        <v>7799</v>
      </c>
      <c r="E820" s="231" t="s">
        <v>8628</v>
      </c>
      <c r="F820" s="166">
        <v>0.708</v>
      </c>
      <c r="G820" s="103" t="s">
        <v>2142</v>
      </c>
      <c r="H820" s="104"/>
      <c r="I820" s="105"/>
      <c r="J820" s="803"/>
      <c r="K820" s="803"/>
      <c r="L820" s="827"/>
      <c r="M820" s="803"/>
      <c r="N820" s="803"/>
      <c r="O820" s="803"/>
      <c r="P820" s="803"/>
      <c r="Q820" s="803"/>
      <c r="R820" s="803"/>
      <c r="S820" s="803"/>
      <c r="T820" s="803"/>
      <c r="U820" s="803"/>
      <c r="V820" s="803"/>
      <c r="W820" s="803"/>
      <c r="X820" s="803"/>
      <c r="Y820" s="803"/>
      <c r="Z820" s="803"/>
      <c r="AA820" s="817" t="str">
        <f t="shared" si="12"/>
        <v>Ciocan_Ioana_Tatiana</v>
      </c>
      <c r="AB820" s="828">
        <f t="shared" si="13"/>
        <v>0.708</v>
      </c>
    </row>
    <row r="821" ht="11.25" customHeight="1">
      <c r="A821" s="135" t="s">
        <v>2138</v>
      </c>
      <c r="B821" s="97" t="s">
        <v>148</v>
      </c>
      <c r="C821" s="135" t="s">
        <v>8629</v>
      </c>
      <c r="D821" s="98" t="s">
        <v>7799</v>
      </c>
      <c r="E821" s="231" t="s">
        <v>8605</v>
      </c>
      <c r="F821" s="166">
        <v>3.0</v>
      </c>
      <c r="G821" s="103" t="s">
        <v>2142</v>
      </c>
      <c r="H821" s="104"/>
      <c r="I821" s="105"/>
      <c r="J821" s="803"/>
      <c r="K821" s="803"/>
      <c r="L821" s="827"/>
      <c r="M821" s="803"/>
      <c r="N821" s="803"/>
      <c r="O821" s="803"/>
      <c r="P821" s="803"/>
      <c r="Q821" s="803"/>
      <c r="R821" s="803"/>
      <c r="S821" s="803"/>
      <c r="T821" s="803"/>
      <c r="U821" s="803"/>
      <c r="V821" s="803"/>
      <c r="W821" s="803"/>
      <c r="X821" s="803"/>
      <c r="Y821" s="803"/>
      <c r="Z821" s="803"/>
      <c r="AA821" s="817" t="str">
        <f t="shared" si="12"/>
        <v>Ciocan_Ioana_Tatiana</v>
      </c>
      <c r="AB821" s="828">
        <f t="shared" si="13"/>
        <v>3</v>
      </c>
    </row>
    <row r="822" ht="11.25" customHeight="1">
      <c r="A822" s="135" t="s">
        <v>2138</v>
      </c>
      <c r="B822" s="97" t="s">
        <v>148</v>
      </c>
      <c r="C822" s="135" t="s">
        <v>8630</v>
      </c>
      <c r="D822" s="98" t="s">
        <v>7799</v>
      </c>
      <c r="E822" s="231" t="s">
        <v>8608</v>
      </c>
      <c r="F822" s="166">
        <v>0.75</v>
      </c>
      <c r="G822" s="103" t="s">
        <v>2142</v>
      </c>
      <c r="H822" s="104"/>
      <c r="I822" s="105"/>
      <c r="J822" s="803"/>
      <c r="K822" s="803"/>
      <c r="L822" s="827"/>
      <c r="M822" s="803"/>
      <c r="N822" s="803"/>
      <c r="O822" s="803"/>
      <c r="P822" s="803"/>
      <c r="Q822" s="803"/>
      <c r="R822" s="803"/>
      <c r="S822" s="803"/>
      <c r="T822" s="803"/>
      <c r="U822" s="803"/>
      <c r="V822" s="803"/>
      <c r="W822" s="803"/>
      <c r="X822" s="803"/>
      <c r="Y822" s="803"/>
      <c r="Z822" s="803"/>
      <c r="AA822" s="817" t="str">
        <f t="shared" si="12"/>
        <v>Ciocan_Ioana_Tatiana</v>
      </c>
      <c r="AB822" s="828">
        <f t="shared" si="13"/>
        <v>0.75</v>
      </c>
    </row>
    <row r="823" ht="11.25" customHeight="1">
      <c r="A823" s="135" t="s">
        <v>2138</v>
      </c>
      <c r="B823" s="97" t="s">
        <v>148</v>
      </c>
      <c r="C823" s="135" t="s">
        <v>8631</v>
      </c>
      <c r="D823" s="98" t="s">
        <v>7799</v>
      </c>
      <c r="E823" s="231" t="s">
        <v>8605</v>
      </c>
      <c r="F823" s="166">
        <v>3.0</v>
      </c>
      <c r="G823" s="103" t="s">
        <v>2142</v>
      </c>
      <c r="H823" s="104"/>
      <c r="I823" s="105"/>
      <c r="J823" s="803"/>
      <c r="K823" s="803"/>
      <c r="L823" s="827"/>
      <c r="M823" s="803"/>
      <c r="N823" s="803"/>
      <c r="O823" s="803"/>
      <c r="P823" s="803"/>
      <c r="Q823" s="803"/>
      <c r="R823" s="803"/>
      <c r="S823" s="803"/>
      <c r="T823" s="803"/>
      <c r="U823" s="803"/>
      <c r="V823" s="803"/>
      <c r="W823" s="803"/>
      <c r="X823" s="803"/>
      <c r="Y823" s="803"/>
      <c r="Z823" s="803"/>
      <c r="AA823" s="817" t="str">
        <f t="shared" si="12"/>
        <v>Ciocan_Ioana_Tatiana</v>
      </c>
      <c r="AB823" s="828">
        <f t="shared" si="13"/>
        <v>3</v>
      </c>
    </row>
    <row r="824" ht="11.25" customHeight="1">
      <c r="A824" s="135" t="s">
        <v>2138</v>
      </c>
      <c r="B824" s="97" t="s">
        <v>148</v>
      </c>
      <c r="C824" s="135" t="s">
        <v>8632</v>
      </c>
      <c r="D824" s="98" t="s">
        <v>7799</v>
      </c>
      <c r="E824" s="231" t="s">
        <v>8608</v>
      </c>
      <c r="F824" s="166">
        <v>0.75</v>
      </c>
      <c r="G824" s="103" t="s">
        <v>2142</v>
      </c>
      <c r="H824" s="104"/>
      <c r="I824" s="105"/>
      <c r="J824" s="803"/>
      <c r="K824" s="803"/>
      <c r="L824" s="827"/>
      <c r="M824" s="803"/>
      <c r="N824" s="803"/>
      <c r="O824" s="803"/>
      <c r="P824" s="803"/>
      <c r="Q824" s="803"/>
      <c r="R824" s="803"/>
      <c r="S824" s="803"/>
      <c r="T824" s="803"/>
      <c r="U824" s="803"/>
      <c r="V824" s="803"/>
      <c r="W824" s="803"/>
      <c r="X824" s="803"/>
      <c r="Y824" s="803"/>
      <c r="Z824" s="803"/>
      <c r="AA824" s="817" t="str">
        <f t="shared" si="12"/>
        <v>Ciocan_Ioana_Tatiana</v>
      </c>
      <c r="AB824" s="828">
        <f t="shared" si="13"/>
        <v>0.75</v>
      </c>
    </row>
    <row r="825" ht="11.25" customHeight="1">
      <c r="A825" s="135" t="s">
        <v>2138</v>
      </c>
      <c r="B825" s="97" t="s">
        <v>148</v>
      </c>
      <c r="C825" s="135" t="s">
        <v>8633</v>
      </c>
      <c r="D825" s="98" t="s">
        <v>7799</v>
      </c>
      <c r="E825" s="231" t="s">
        <v>8634</v>
      </c>
      <c r="F825" s="166">
        <v>3.166</v>
      </c>
      <c r="G825" s="103" t="s">
        <v>2142</v>
      </c>
      <c r="H825" s="104"/>
      <c r="I825" s="105"/>
      <c r="J825" s="803"/>
      <c r="K825" s="803"/>
      <c r="L825" s="827"/>
      <c r="M825" s="803"/>
      <c r="N825" s="803"/>
      <c r="O825" s="803"/>
      <c r="P825" s="803"/>
      <c r="Q825" s="803"/>
      <c r="R825" s="803"/>
      <c r="S825" s="803"/>
      <c r="T825" s="803"/>
      <c r="U825" s="803"/>
      <c r="V825" s="803"/>
      <c r="W825" s="803"/>
      <c r="X825" s="803"/>
      <c r="Y825" s="803"/>
      <c r="Z825" s="803"/>
      <c r="AA825" s="817" t="str">
        <f t="shared" si="12"/>
        <v>Ciocan_Ioana_Tatiana</v>
      </c>
      <c r="AB825" s="828">
        <f t="shared" si="13"/>
        <v>3.166</v>
      </c>
    </row>
    <row r="826" ht="11.25" customHeight="1">
      <c r="A826" s="135" t="s">
        <v>2138</v>
      </c>
      <c r="B826" s="97" t="s">
        <v>148</v>
      </c>
      <c r="C826" s="135" t="s">
        <v>8635</v>
      </c>
      <c r="D826" s="98" t="s">
        <v>7799</v>
      </c>
      <c r="E826" s="231" t="s">
        <v>8636</v>
      </c>
      <c r="F826" s="166">
        <v>0.791</v>
      </c>
      <c r="G826" s="103" t="s">
        <v>2142</v>
      </c>
      <c r="H826" s="104"/>
      <c r="I826" s="105"/>
      <c r="J826" s="803"/>
      <c r="K826" s="803"/>
      <c r="L826" s="827"/>
      <c r="M826" s="803"/>
      <c r="N826" s="803"/>
      <c r="O826" s="803"/>
      <c r="P826" s="803"/>
      <c r="Q826" s="803"/>
      <c r="R826" s="803"/>
      <c r="S826" s="803"/>
      <c r="T826" s="803"/>
      <c r="U826" s="803"/>
      <c r="V826" s="803"/>
      <c r="W826" s="803"/>
      <c r="X826" s="803"/>
      <c r="Y826" s="803"/>
      <c r="Z826" s="803"/>
      <c r="AA826" s="817" t="str">
        <f t="shared" si="12"/>
        <v>Ciocan_Ioana_Tatiana</v>
      </c>
      <c r="AB826" s="828">
        <f t="shared" si="13"/>
        <v>0.791</v>
      </c>
    </row>
    <row r="827" ht="11.25" customHeight="1">
      <c r="A827" s="135" t="s">
        <v>2138</v>
      </c>
      <c r="B827" s="97" t="s">
        <v>148</v>
      </c>
      <c r="C827" s="135" t="s">
        <v>8637</v>
      </c>
      <c r="D827" s="98" t="s">
        <v>7799</v>
      </c>
      <c r="E827" s="231" t="s">
        <v>8634</v>
      </c>
      <c r="F827" s="166">
        <v>3.17</v>
      </c>
      <c r="G827" s="103" t="s">
        <v>2142</v>
      </c>
      <c r="H827" s="104"/>
      <c r="I827" s="105"/>
      <c r="J827" s="803"/>
      <c r="K827" s="803"/>
      <c r="L827" s="827"/>
      <c r="M827" s="803"/>
      <c r="N827" s="803"/>
      <c r="O827" s="803"/>
      <c r="P827" s="803"/>
      <c r="Q827" s="803"/>
      <c r="R827" s="803"/>
      <c r="S827" s="803"/>
      <c r="T827" s="803"/>
      <c r="U827" s="803"/>
      <c r="V827" s="803"/>
      <c r="W827" s="803"/>
      <c r="X827" s="803"/>
      <c r="Y827" s="803"/>
      <c r="Z827" s="803"/>
      <c r="AA827" s="817" t="str">
        <f t="shared" si="12"/>
        <v>Ciocan_Ioana_Tatiana</v>
      </c>
      <c r="AB827" s="828">
        <f t="shared" si="13"/>
        <v>3.17</v>
      </c>
    </row>
    <row r="828" ht="11.25" customHeight="1">
      <c r="A828" s="135" t="s">
        <v>2138</v>
      </c>
      <c r="B828" s="97" t="s">
        <v>148</v>
      </c>
      <c r="C828" s="135" t="s">
        <v>8638</v>
      </c>
      <c r="D828" s="98" t="s">
        <v>7799</v>
      </c>
      <c r="E828" s="231" t="s">
        <v>8636</v>
      </c>
      <c r="F828" s="166">
        <v>0.79</v>
      </c>
      <c r="G828" s="103" t="s">
        <v>2142</v>
      </c>
      <c r="H828" s="104"/>
      <c r="I828" s="105"/>
      <c r="J828" s="803"/>
      <c r="K828" s="803"/>
      <c r="L828" s="827"/>
      <c r="M828" s="803"/>
      <c r="N828" s="803"/>
      <c r="O828" s="803"/>
      <c r="P828" s="803"/>
      <c r="Q828" s="803"/>
      <c r="R828" s="803"/>
      <c r="S828" s="803"/>
      <c r="T828" s="803"/>
      <c r="U828" s="803"/>
      <c r="V828" s="803"/>
      <c r="W828" s="803"/>
      <c r="X828" s="803"/>
      <c r="Y828" s="803"/>
      <c r="Z828" s="803"/>
      <c r="AA828" s="817" t="str">
        <f t="shared" si="12"/>
        <v>Ciocan_Ioana_Tatiana</v>
      </c>
      <c r="AB828" s="828">
        <f t="shared" si="13"/>
        <v>0.79</v>
      </c>
    </row>
    <row r="829" ht="11.25" customHeight="1">
      <c r="A829" s="135" t="s">
        <v>2138</v>
      </c>
      <c r="B829" s="97" t="s">
        <v>148</v>
      </c>
      <c r="C829" s="135" t="s">
        <v>8639</v>
      </c>
      <c r="D829" s="98" t="s">
        <v>7625</v>
      </c>
      <c r="E829" s="231">
        <v>7.666666666666667</v>
      </c>
      <c r="F829" s="166">
        <v>8.0</v>
      </c>
      <c r="G829" s="103" t="s">
        <v>2142</v>
      </c>
      <c r="H829" s="104"/>
      <c r="I829" s="105"/>
      <c r="J829" s="803"/>
      <c r="K829" s="803"/>
      <c r="L829" s="827"/>
      <c r="M829" s="803"/>
      <c r="N829" s="803"/>
      <c r="O829" s="803"/>
      <c r="P829" s="803"/>
      <c r="Q829" s="803"/>
      <c r="R829" s="803"/>
      <c r="S829" s="803"/>
      <c r="T829" s="803"/>
      <c r="U829" s="803"/>
      <c r="V829" s="803"/>
      <c r="W829" s="803"/>
      <c r="X829" s="803"/>
      <c r="Y829" s="803"/>
      <c r="Z829" s="803"/>
      <c r="AA829" s="817" t="str">
        <f t="shared" si="12"/>
        <v>Ciocan_Ioana_Tatiana</v>
      </c>
      <c r="AB829" s="828">
        <f t="shared" si="13"/>
        <v>8</v>
      </c>
    </row>
    <row r="830" ht="11.25" customHeight="1">
      <c r="A830" s="135" t="s">
        <v>2138</v>
      </c>
      <c r="B830" s="97" t="s">
        <v>148</v>
      </c>
      <c r="C830" s="135" t="s">
        <v>8640</v>
      </c>
      <c r="D830" s="98" t="s">
        <v>7625</v>
      </c>
      <c r="E830" s="231">
        <v>8.0</v>
      </c>
      <c r="F830" s="166">
        <v>8.0</v>
      </c>
      <c r="G830" s="103" t="s">
        <v>2142</v>
      </c>
      <c r="H830" s="104"/>
      <c r="I830" s="105"/>
      <c r="J830" s="803"/>
      <c r="K830" s="803"/>
      <c r="L830" s="827"/>
      <c r="M830" s="803"/>
      <c r="N830" s="803"/>
      <c r="O830" s="803"/>
      <c r="P830" s="803"/>
      <c r="Q830" s="803"/>
      <c r="R830" s="803"/>
      <c r="S830" s="803"/>
      <c r="T830" s="803"/>
      <c r="U830" s="803"/>
      <c r="V830" s="803"/>
      <c r="W830" s="803"/>
      <c r="X830" s="803"/>
      <c r="Y830" s="803"/>
      <c r="Z830" s="803"/>
      <c r="AA830" s="817" t="str">
        <f t="shared" si="12"/>
        <v>Ciocan_Ioana_Tatiana</v>
      </c>
      <c r="AB830" s="828">
        <f t="shared" si="13"/>
        <v>8</v>
      </c>
    </row>
    <row r="831" ht="11.25" customHeight="1">
      <c r="A831" s="135" t="s">
        <v>2138</v>
      </c>
      <c r="B831" s="97" t="s">
        <v>148</v>
      </c>
      <c r="C831" s="135" t="s">
        <v>8641</v>
      </c>
      <c r="D831" s="98" t="s">
        <v>7625</v>
      </c>
      <c r="E831" s="231">
        <v>1.92</v>
      </c>
      <c r="F831" s="166">
        <v>1.916</v>
      </c>
      <c r="G831" s="103" t="s">
        <v>2142</v>
      </c>
      <c r="H831" s="104"/>
      <c r="I831" s="105"/>
      <c r="J831" s="803"/>
      <c r="K831" s="803"/>
      <c r="L831" s="827"/>
      <c r="M831" s="803"/>
      <c r="N831" s="803"/>
      <c r="O831" s="803"/>
      <c r="P831" s="803"/>
      <c r="Q831" s="803"/>
      <c r="R831" s="803"/>
      <c r="S831" s="803"/>
      <c r="T831" s="803"/>
      <c r="U831" s="803"/>
      <c r="V831" s="803"/>
      <c r="W831" s="803"/>
      <c r="X831" s="803"/>
      <c r="Y831" s="803"/>
      <c r="Z831" s="803"/>
      <c r="AA831" s="817" t="str">
        <f t="shared" si="12"/>
        <v>Ciocan_Ioana_Tatiana</v>
      </c>
      <c r="AB831" s="828">
        <f t="shared" si="13"/>
        <v>1.916</v>
      </c>
    </row>
    <row r="832" ht="11.25" customHeight="1">
      <c r="A832" s="135" t="s">
        <v>2138</v>
      </c>
      <c r="B832" s="97" t="s">
        <v>148</v>
      </c>
      <c r="C832" s="135" t="s">
        <v>8642</v>
      </c>
      <c r="D832" s="98" t="s">
        <v>7799</v>
      </c>
      <c r="E832" s="231" t="s">
        <v>8605</v>
      </c>
      <c r="F832" s="166">
        <v>3.0</v>
      </c>
      <c r="G832" s="103" t="s">
        <v>2142</v>
      </c>
      <c r="H832" s="104"/>
      <c r="I832" s="105"/>
      <c r="J832" s="803"/>
      <c r="K832" s="803"/>
      <c r="L832" s="827"/>
      <c r="M832" s="803"/>
      <c r="N832" s="803"/>
      <c r="O832" s="803"/>
      <c r="P832" s="803"/>
      <c r="Q832" s="803"/>
      <c r="R832" s="803"/>
      <c r="S832" s="803"/>
      <c r="T832" s="803"/>
      <c r="U832" s="803"/>
      <c r="V832" s="803"/>
      <c r="W832" s="803"/>
      <c r="X832" s="803"/>
      <c r="Y832" s="803"/>
      <c r="Z832" s="803"/>
      <c r="AA832" s="817" t="str">
        <f t="shared" si="12"/>
        <v>Ciocan_Ioana_Tatiana</v>
      </c>
      <c r="AB832" s="828">
        <f t="shared" si="13"/>
        <v>3</v>
      </c>
    </row>
    <row r="833" ht="11.25" customHeight="1">
      <c r="A833" s="135" t="s">
        <v>2138</v>
      </c>
      <c r="B833" s="97" t="s">
        <v>148</v>
      </c>
      <c r="C833" s="135" t="s">
        <v>8643</v>
      </c>
      <c r="D833" s="98" t="s">
        <v>7799</v>
      </c>
      <c r="E833" s="231" t="s">
        <v>8608</v>
      </c>
      <c r="F833" s="166">
        <v>0.75</v>
      </c>
      <c r="G833" s="103" t="s">
        <v>2142</v>
      </c>
      <c r="H833" s="104"/>
      <c r="I833" s="105"/>
      <c r="J833" s="803"/>
      <c r="K833" s="803"/>
      <c r="L833" s="827"/>
      <c r="M833" s="803"/>
      <c r="N833" s="803"/>
      <c r="O833" s="803"/>
      <c r="P833" s="803"/>
      <c r="Q833" s="803"/>
      <c r="R833" s="803"/>
      <c r="S833" s="803"/>
      <c r="T833" s="803"/>
      <c r="U833" s="803"/>
      <c r="V833" s="803"/>
      <c r="W833" s="803"/>
      <c r="X833" s="803"/>
      <c r="Y833" s="803"/>
      <c r="Z833" s="803"/>
      <c r="AA833" s="817" t="str">
        <f t="shared" si="12"/>
        <v>Ciocan_Ioana_Tatiana</v>
      </c>
      <c r="AB833" s="828">
        <f t="shared" si="13"/>
        <v>0.75</v>
      </c>
    </row>
    <row r="834" ht="11.25" customHeight="1">
      <c r="A834" s="135" t="s">
        <v>2138</v>
      </c>
      <c r="B834" s="97" t="s">
        <v>148</v>
      </c>
      <c r="C834" s="135" t="s">
        <v>8644</v>
      </c>
      <c r="D834" s="98" t="s">
        <v>7799</v>
      </c>
      <c r="E834" s="231" t="s">
        <v>8613</v>
      </c>
      <c r="F834" s="166">
        <v>3.5</v>
      </c>
      <c r="G834" s="103" t="s">
        <v>2142</v>
      </c>
      <c r="H834" s="104"/>
      <c r="I834" s="105"/>
      <c r="J834" s="803"/>
      <c r="K834" s="803"/>
      <c r="L834" s="827"/>
      <c r="M834" s="803"/>
      <c r="N834" s="803"/>
      <c r="O834" s="803"/>
      <c r="P834" s="803"/>
      <c r="Q834" s="803"/>
      <c r="R834" s="803"/>
      <c r="S834" s="803"/>
      <c r="T834" s="803"/>
      <c r="U834" s="803"/>
      <c r="V834" s="803"/>
      <c r="W834" s="803"/>
      <c r="X834" s="803"/>
      <c r="Y834" s="803"/>
      <c r="Z834" s="803"/>
      <c r="AA834" s="817" t="str">
        <f t="shared" si="12"/>
        <v>Ciocan_Ioana_Tatiana</v>
      </c>
      <c r="AB834" s="828">
        <f t="shared" si="13"/>
        <v>3.5</v>
      </c>
    </row>
    <row r="835" ht="11.25" customHeight="1">
      <c r="A835" s="135" t="s">
        <v>2138</v>
      </c>
      <c r="B835" s="97" t="s">
        <v>148</v>
      </c>
      <c r="C835" s="135" t="s">
        <v>8645</v>
      </c>
      <c r="D835" s="98" t="s">
        <v>7799</v>
      </c>
      <c r="E835" s="231" t="s">
        <v>8616</v>
      </c>
      <c r="F835" s="166">
        <v>0.875</v>
      </c>
      <c r="G835" s="103" t="s">
        <v>2142</v>
      </c>
      <c r="H835" s="104"/>
      <c r="I835" s="105"/>
      <c r="J835" s="803"/>
      <c r="K835" s="803"/>
      <c r="L835" s="827"/>
      <c r="M835" s="803"/>
      <c r="N835" s="803"/>
      <c r="O835" s="803"/>
      <c r="P835" s="803"/>
      <c r="Q835" s="803"/>
      <c r="R835" s="803"/>
      <c r="S835" s="803"/>
      <c r="T835" s="803"/>
      <c r="U835" s="803"/>
      <c r="V835" s="803"/>
      <c r="W835" s="803"/>
      <c r="X835" s="803"/>
      <c r="Y835" s="803"/>
      <c r="Z835" s="803"/>
      <c r="AA835" s="817" t="str">
        <f t="shared" si="12"/>
        <v>Ciocan_Ioana_Tatiana</v>
      </c>
      <c r="AB835" s="828">
        <f t="shared" si="13"/>
        <v>0.875</v>
      </c>
    </row>
    <row r="836" ht="11.25" customHeight="1">
      <c r="A836" s="135" t="s">
        <v>2138</v>
      </c>
      <c r="B836" s="97" t="s">
        <v>148</v>
      </c>
      <c r="C836" s="135" t="s">
        <v>8646</v>
      </c>
      <c r="D836" s="98" t="s">
        <v>7625</v>
      </c>
      <c r="E836" s="231">
        <v>6.0</v>
      </c>
      <c r="F836" s="166">
        <v>6.0</v>
      </c>
      <c r="G836" s="103" t="s">
        <v>2142</v>
      </c>
      <c r="H836" s="104"/>
      <c r="I836" s="105"/>
      <c r="J836" s="803"/>
      <c r="K836" s="803"/>
      <c r="L836" s="827"/>
      <c r="M836" s="803"/>
      <c r="N836" s="803"/>
      <c r="O836" s="803"/>
      <c r="P836" s="803"/>
      <c r="Q836" s="803"/>
      <c r="R836" s="803"/>
      <c r="S836" s="803"/>
      <c r="T836" s="803"/>
      <c r="U836" s="803"/>
      <c r="V836" s="803"/>
      <c r="W836" s="803"/>
      <c r="X836" s="803"/>
      <c r="Y836" s="803"/>
      <c r="Z836" s="803"/>
      <c r="AA836" s="817" t="str">
        <f t="shared" si="12"/>
        <v>Ciocan_Ioana_Tatiana</v>
      </c>
      <c r="AB836" s="828">
        <f t="shared" si="13"/>
        <v>6</v>
      </c>
    </row>
    <row r="837" ht="11.25" customHeight="1">
      <c r="A837" s="135" t="s">
        <v>2138</v>
      </c>
      <c r="B837" s="97" t="s">
        <v>148</v>
      </c>
      <c r="C837" s="135" t="s">
        <v>8647</v>
      </c>
      <c r="D837" s="98" t="s">
        <v>7625</v>
      </c>
      <c r="E837" s="231">
        <v>1.5</v>
      </c>
      <c r="F837" s="166">
        <v>1.5</v>
      </c>
      <c r="G837" s="103" t="s">
        <v>2142</v>
      </c>
      <c r="H837" s="104"/>
      <c r="I837" s="105"/>
      <c r="J837" s="803"/>
      <c r="K837" s="803"/>
      <c r="L837" s="827"/>
      <c r="M837" s="803"/>
      <c r="N837" s="803"/>
      <c r="O837" s="803"/>
      <c r="P837" s="803"/>
      <c r="Q837" s="803"/>
      <c r="R837" s="803"/>
      <c r="S837" s="803"/>
      <c r="T837" s="803"/>
      <c r="U837" s="803"/>
      <c r="V837" s="803"/>
      <c r="W837" s="803"/>
      <c r="X837" s="803"/>
      <c r="Y837" s="803"/>
      <c r="Z837" s="803"/>
      <c r="AA837" s="817" t="str">
        <f t="shared" si="12"/>
        <v>Ciocan_Ioana_Tatiana</v>
      </c>
      <c r="AB837" s="828">
        <f t="shared" si="13"/>
        <v>1.5</v>
      </c>
    </row>
    <row r="838" ht="11.25" customHeight="1">
      <c r="A838" s="135" t="s">
        <v>2138</v>
      </c>
      <c r="B838" s="97" t="s">
        <v>148</v>
      </c>
      <c r="C838" s="135" t="s">
        <v>8648</v>
      </c>
      <c r="D838" s="98" t="s">
        <v>7799</v>
      </c>
      <c r="E838" s="231" t="s">
        <v>8649</v>
      </c>
      <c r="F838" s="166">
        <v>3.83</v>
      </c>
      <c r="G838" s="103" t="s">
        <v>2142</v>
      </c>
      <c r="H838" s="104"/>
      <c r="I838" s="105"/>
      <c r="J838" s="803"/>
      <c r="K838" s="803"/>
      <c r="L838" s="827"/>
      <c r="M838" s="803"/>
      <c r="N838" s="803"/>
      <c r="O838" s="803"/>
      <c r="P838" s="803"/>
      <c r="Q838" s="803"/>
      <c r="R838" s="803"/>
      <c r="S838" s="803"/>
      <c r="T838" s="803"/>
      <c r="U838" s="803"/>
      <c r="V838" s="803"/>
      <c r="W838" s="803"/>
      <c r="X838" s="803"/>
      <c r="Y838" s="803"/>
      <c r="Z838" s="803"/>
      <c r="AA838" s="817" t="str">
        <f t="shared" si="12"/>
        <v>Ciocan_Ioana_Tatiana</v>
      </c>
      <c r="AB838" s="828">
        <f t="shared" si="13"/>
        <v>3.83</v>
      </c>
    </row>
    <row r="839" ht="11.25" customHeight="1">
      <c r="A839" s="135" t="s">
        <v>2138</v>
      </c>
      <c r="B839" s="97" t="s">
        <v>148</v>
      </c>
      <c r="C839" s="135" t="s">
        <v>8650</v>
      </c>
      <c r="D839" s="98" t="s">
        <v>7799</v>
      </c>
      <c r="E839" s="231" t="s">
        <v>8649</v>
      </c>
      <c r="F839" s="166">
        <v>3.833</v>
      </c>
      <c r="G839" s="103" t="s">
        <v>2142</v>
      </c>
      <c r="H839" s="104"/>
      <c r="I839" s="105"/>
      <c r="J839" s="803"/>
      <c r="K839" s="803"/>
      <c r="L839" s="827"/>
      <c r="M839" s="803"/>
      <c r="N839" s="803"/>
      <c r="O839" s="803"/>
      <c r="P839" s="803"/>
      <c r="Q839" s="803"/>
      <c r="R839" s="803"/>
      <c r="S839" s="803"/>
      <c r="T839" s="803"/>
      <c r="U839" s="803"/>
      <c r="V839" s="803"/>
      <c r="W839" s="803"/>
      <c r="X839" s="803"/>
      <c r="Y839" s="803"/>
      <c r="Z839" s="803"/>
      <c r="AA839" s="817" t="str">
        <f t="shared" si="12"/>
        <v>Ciocan_Ioana_Tatiana</v>
      </c>
      <c r="AB839" s="828">
        <f t="shared" si="13"/>
        <v>3.833</v>
      </c>
    </row>
    <row r="840" ht="11.25" customHeight="1">
      <c r="A840" s="135" t="s">
        <v>2138</v>
      </c>
      <c r="B840" s="97" t="s">
        <v>148</v>
      </c>
      <c r="C840" s="135" t="s">
        <v>8651</v>
      </c>
      <c r="D840" s="98" t="s">
        <v>7625</v>
      </c>
      <c r="E840" s="231">
        <v>5.0</v>
      </c>
      <c r="F840" s="166">
        <v>5.0</v>
      </c>
      <c r="G840" s="103" t="s">
        <v>2142</v>
      </c>
      <c r="H840" s="104"/>
      <c r="I840" s="105"/>
      <c r="J840" s="803"/>
      <c r="K840" s="803"/>
      <c r="L840" s="827"/>
      <c r="M840" s="803"/>
      <c r="N840" s="803"/>
      <c r="O840" s="803"/>
      <c r="P840" s="803"/>
      <c r="Q840" s="803"/>
      <c r="R840" s="803"/>
      <c r="S840" s="803"/>
      <c r="T840" s="803"/>
      <c r="U840" s="803"/>
      <c r="V840" s="803"/>
      <c r="W840" s="803"/>
      <c r="X840" s="803"/>
      <c r="Y840" s="803"/>
      <c r="Z840" s="803"/>
      <c r="AA840" s="817" t="str">
        <f t="shared" si="12"/>
        <v>Ciocan_Ioana_Tatiana</v>
      </c>
      <c r="AB840" s="828">
        <f t="shared" si="13"/>
        <v>5</v>
      </c>
    </row>
    <row r="841" ht="11.25" customHeight="1">
      <c r="A841" s="135" t="s">
        <v>2138</v>
      </c>
      <c r="B841" s="97" t="s">
        <v>148</v>
      </c>
      <c r="C841" s="135" t="s">
        <v>8652</v>
      </c>
      <c r="D841" s="98" t="s">
        <v>7625</v>
      </c>
      <c r="E841" s="231">
        <v>1.0</v>
      </c>
      <c r="F841" s="166">
        <v>1.25</v>
      </c>
      <c r="G841" s="103" t="s">
        <v>2142</v>
      </c>
      <c r="H841" s="104"/>
      <c r="I841" s="105"/>
      <c r="J841" s="803"/>
      <c r="K841" s="803"/>
      <c r="L841" s="827"/>
      <c r="M841" s="803"/>
      <c r="N841" s="803"/>
      <c r="O841" s="803"/>
      <c r="P841" s="803"/>
      <c r="Q841" s="803"/>
      <c r="R841" s="803"/>
      <c r="S841" s="803"/>
      <c r="T841" s="803"/>
      <c r="U841" s="803"/>
      <c r="V841" s="803"/>
      <c r="W841" s="803"/>
      <c r="X841" s="803"/>
      <c r="Y841" s="803"/>
      <c r="Z841" s="803"/>
      <c r="AA841" s="817" t="str">
        <f t="shared" si="12"/>
        <v>Ciocan_Ioana_Tatiana</v>
      </c>
      <c r="AB841" s="828">
        <f t="shared" si="13"/>
        <v>1.25</v>
      </c>
    </row>
    <row r="842" ht="11.25" customHeight="1">
      <c r="A842" s="135" t="s">
        <v>2138</v>
      </c>
      <c r="B842" s="97" t="s">
        <v>148</v>
      </c>
      <c r="C842" s="475" t="s">
        <v>8653</v>
      </c>
      <c r="D842" s="98" t="s">
        <v>7625</v>
      </c>
      <c r="E842" s="231">
        <v>5.666666666666667</v>
      </c>
      <c r="F842" s="166">
        <v>6.0</v>
      </c>
      <c r="G842" s="103" t="s">
        <v>2142</v>
      </c>
      <c r="H842" s="104"/>
      <c r="I842" s="105"/>
      <c r="J842" s="803"/>
      <c r="K842" s="803"/>
      <c r="L842" s="827"/>
      <c r="M842" s="803"/>
      <c r="N842" s="803"/>
      <c r="O842" s="803"/>
      <c r="P842" s="803"/>
      <c r="Q842" s="803"/>
      <c r="R842" s="803"/>
      <c r="S842" s="803"/>
      <c r="T842" s="803"/>
      <c r="U842" s="803"/>
      <c r="V842" s="803"/>
      <c r="W842" s="803"/>
      <c r="X842" s="803"/>
      <c r="Y842" s="803"/>
      <c r="Z842" s="803"/>
      <c r="AA842" s="817" t="str">
        <f t="shared" si="12"/>
        <v>Ciocan_Ioana_Tatiana</v>
      </c>
      <c r="AB842" s="828">
        <f t="shared" si="13"/>
        <v>6</v>
      </c>
    </row>
    <row r="843" ht="11.25" customHeight="1">
      <c r="A843" s="135" t="s">
        <v>2138</v>
      </c>
      <c r="B843" s="97" t="s">
        <v>148</v>
      </c>
      <c r="C843" s="135" t="s">
        <v>8654</v>
      </c>
      <c r="D843" s="98" t="s">
        <v>7625</v>
      </c>
      <c r="E843" s="231">
        <v>5.666666666666667</v>
      </c>
      <c r="F843" s="166">
        <v>6.0</v>
      </c>
      <c r="G843" s="103" t="s">
        <v>2142</v>
      </c>
      <c r="H843" s="104"/>
      <c r="I843" s="105"/>
      <c r="J843" s="803"/>
      <c r="K843" s="803"/>
      <c r="L843" s="827"/>
      <c r="M843" s="803"/>
      <c r="N843" s="803"/>
      <c r="O843" s="803"/>
      <c r="P843" s="803"/>
      <c r="Q843" s="803"/>
      <c r="R843" s="803"/>
      <c r="S843" s="803"/>
      <c r="T843" s="803"/>
      <c r="U843" s="803"/>
      <c r="V843" s="803"/>
      <c r="W843" s="803"/>
      <c r="X843" s="803"/>
      <c r="Y843" s="803"/>
      <c r="Z843" s="803"/>
      <c r="AA843" s="817" t="str">
        <f t="shared" si="12"/>
        <v>Ciocan_Ioana_Tatiana</v>
      </c>
      <c r="AB843" s="828">
        <f t="shared" si="13"/>
        <v>6</v>
      </c>
    </row>
    <row r="844" ht="11.25" customHeight="1">
      <c r="A844" s="135" t="s">
        <v>2138</v>
      </c>
      <c r="B844" s="97" t="s">
        <v>148</v>
      </c>
      <c r="C844" s="135" t="s">
        <v>8655</v>
      </c>
      <c r="D844" s="98" t="s">
        <v>7625</v>
      </c>
      <c r="E844" s="231">
        <v>5.666666666666667</v>
      </c>
      <c r="F844" s="166">
        <v>6.0</v>
      </c>
      <c r="G844" s="103" t="s">
        <v>2142</v>
      </c>
      <c r="H844" s="104"/>
      <c r="I844" s="105"/>
      <c r="J844" s="803"/>
      <c r="K844" s="803"/>
      <c r="L844" s="827"/>
      <c r="M844" s="803"/>
      <c r="N844" s="803"/>
      <c r="O844" s="803"/>
      <c r="P844" s="803"/>
      <c r="Q844" s="803"/>
      <c r="R844" s="803"/>
      <c r="S844" s="803"/>
      <c r="T844" s="803"/>
      <c r="U844" s="803"/>
      <c r="V844" s="803"/>
      <c r="W844" s="803"/>
      <c r="X844" s="803"/>
      <c r="Y844" s="803"/>
      <c r="Z844" s="803"/>
      <c r="AA844" s="817" t="str">
        <f t="shared" si="12"/>
        <v>Ciocan_Ioana_Tatiana</v>
      </c>
      <c r="AB844" s="828">
        <f t="shared" si="13"/>
        <v>6</v>
      </c>
    </row>
    <row r="845" ht="11.25" customHeight="1">
      <c r="A845" s="135" t="s">
        <v>2138</v>
      </c>
      <c r="B845" s="97" t="s">
        <v>148</v>
      </c>
      <c r="C845" s="135" t="s">
        <v>8656</v>
      </c>
      <c r="D845" s="98" t="s">
        <v>7625</v>
      </c>
      <c r="E845" s="231">
        <v>1.42</v>
      </c>
      <c r="F845" s="166">
        <v>1.416</v>
      </c>
      <c r="G845" s="103" t="s">
        <v>2142</v>
      </c>
      <c r="H845" s="104"/>
      <c r="I845" s="105"/>
      <c r="J845" s="803"/>
      <c r="K845" s="803"/>
      <c r="L845" s="827"/>
      <c r="M845" s="803"/>
      <c r="N845" s="803"/>
      <c r="O845" s="803"/>
      <c r="P845" s="803"/>
      <c r="Q845" s="803"/>
      <c r="R845" s="803"/>
      <c r="S845" s="803"/>
      <c r="T845" s="803"/>
      <c r="U845" s="803"/>
      <c r="V845" s="803"/>
      <c r="W845" s="803"/>
      <c r="X845" s="803"/>
      <c r="Y845" s="803"/>
      <c r="Z845" s="803"/>
      <c r="AA845" s="817" t="str">
        <f t="shared" si="12"/>
        <v>Ciocan_Ioana_Tatiana</v>
      </c>
      <c r="AB845" s="828">
        <f t="shared" si="13"/>
        <v>1.416</v>
      </c>
    </row>
    <row r="846" ht="11.25" customHeight="1">
      <c r="A846" s="135" t="s">
        <v>2138</v>
      </c>
      <c r="B846" s="97" t="s">
        <v>148</v>
      </c>
      <c r="C846" s="135" t="s">
        <v>8657</v>
      </c>
      <c r="D846" s="98" t="s">
        <v>7799</v>
      </c>
      <c r="E846" s="231" t="s">
        <v>8625</v>
      </c>
      <c r="F846" s="166">
        <v>2.83</v>
      </c>
      <c r="G846" s="103" t="s">
        <v>2142</v>
      </c>
      <c r="H846" s="104"/>
      <c r="I846" s="105"/>
      <c r="J846" s="803"/>
      <c r="K846" s="803"/>
      <c r="L846" s="827"/>
      <c r="M846" s="803"/>
      <c r="N846" s="803"/>
      <c r="O846" s="803"/>
      <c r="P846" s="803"/>
      <c r="Q846" s="803"/>
      <c r="R846" s="803"/>
      <c r="S846" s="803"/>
      <c r="T846" s="803"/>
      <c r="U846" s="803"/>
      <c r="V846" s="803"/>
      <c r="W846" s="803"/>
      <c r="X846" s="803"/>
      <c r="Y846" s="803"/>
      <c r="Z846" s="803"/>
      <c r="AA846" s="817" t="str">
        <f t="shared" si="12"/>
        <v>Ciocan_Ioana_Tatiana</v>
      </c>
      <c r="AB846" s="828">
        <f t="shared" si="13"/>
        <v>2.83</v>
      </c>
    </row>
    <row r="847" ht="11.25" customHeight="1">
      <c r="A847" s="135" t="s">
        <v>2138</v>
      </c>
      <c r="B847" s="97" t="s">
        <v>148</v>
      </c>
      <c r="C847" s="135" t="s">
        <v>8658</v>
      </c>
      <c r="D847" s="98" t="s">
        <v>7625</v>
      </c>
      <c r="E847" s="231">
        <v>5.66666666666667</v>
      </c>
      <c r="F847" s="166">
        <v>6.0</v>
      </c>
      <c r="G847" s="103" t="s">
        <v>2142</v>
      </c>
      <c r="H847" s="104"/>
      <c r="I847" s="105"/>
      <c r="J847" s="803"/>
      <c r="K847" s="803"/>
      <c r="L847" s="827"/>
      <c r="M847" s="803"/>
      <c r="N847" s="803"/>
      <c r="O847" s="803"/>
      <c r="P847" s="803"/>
      <c r="Q847" s="803"/>
      <c r="R847" s="803"/>
      <c r="S847" s="803"/>
      <c r="T847" s="803"/>
      <c r="U847" s="803"/>
      <c r="V847" s="803"/>
      <c r="W847" s="803"/>
      <c r="X847" s="803"/>
      <c r="Y847" s="803"/>
      <c r="Z847" s="803"/>
      <c r="AA847" s="817" t="str">
        <f t="shared" si="12"/>
        <v>Ciocan_Ioana_Tatiana</v>
      </c>
      <c r="AB847" s="828">
        <f t="shared" si="13"/>
        <v>6</v>
      </c>
    </row>
    <row r="848" ht="11.25" customHeight="1">
      <c r="A848" s="135" t="s">
        <v>2138</v>
      </c>
      <c r="B848" s="97" t="s">
        <v>148</v>
      </c>
      <c r="C848" s="135" t="s">
        <v>8659</v>
      </c>
      <c r="D848" s="98" t="s">
        <v>7799</v>
      </c>
      <c r="E848" s="231" t="s">
        <v>8628</v>
      </c>
      <c r="F848" s="166">
        <v>0.708</v>
      </c>
      <c r="G848" s="103" t="s">
        <v>2142</v>
      </c>
      <c r="H848" s="104"/>
      <c r="I848" s="105"/>
      <c r="J848" s="803"/>
      <c r="K848" s="803"/>
      <c r="L848" s="827"/>
      <c r="M848" s="803"/>
      <c r="N848" s="803"/>
      <c r="O848" s="803"/>
      <c r="P848" s="803"/>
      <c r="Q848" s="803"/>
      <c r="R848" s="803"/>
      <c r="S848" s="803"/>
      <c r="T848" s="803"/>
      <c r="U848" s="803"/>
      <c r="V848" s="803"/>
      <c r="W848" s="803"/>
      <c r="X848" s="803"/>
      <c r="Y848" s="803"/>
      <c r="Z848" s="803"/>
      <c r="AA848" s="817" t="str">
        <f t="shared" si="12"/>
        <v>Ciocan_Ioana_Tatiana</v>
      </c>
      <c r="AB848" s="828">
        <f t="shared" si="13"/>
        <v>0.708</v>
      </c>
    </row>
    <row r="849" ht="11.25" customHeight="1">
      <c r="A849" s="135" t="s">
        <v>3852</v>
      </c>
      <c r="B849" s="97" t="s">
        <v>148</v>
      </c>
      <c r="C849" s="135" t="s">
        <v>8660</v>
      </c>
      <c r="D849" s="98" t="s">
        <v>7625</v>
      </c>
      <c r="E849" s="231" t="s">
        <v>8661</v>
      </c>
      <c r="F849" s="166">
        <v>13.0</v>
      </c>
      <c r="G849" s="103" t="s">
        <v>741</v>
      </c>
      <c r="H849" s="104"/>
      <c r="I849" s="105"/>
      <c r="J849" s="803"/>
      <c r="K849" s="803"/>
      <c r="L849" s="827"/>
      <c r="M849" s="803"/>
      <c r="N849" s="803"/>
      <c r="O849" s="803"/>
      <c r="P849" s="803"/>
      <c r="Q849" s="803"/>
      <c r="R849" s="803"/>
      <c r="S849" s="803"/>
      <c r="T849" s="803"/>
      <c r="U849" s="803"/>
      <c r="V849" s="803"/>
      <c r="W849" s="803"/>
      <c r="X849" s="803"/>
      <c r="Y849" s="803"/>
      <c r="Z849" s="803"/>
      <c r="AA849" s="817" t="str">
        <f t="shared" si="12"/>
        <v>Crețu_Ioana_Narcisa</v>
      </c>
      <c r="AB849" s="828">
        <f t="shared" si="13"/>
        <v>13</v>
      </c>
    </row>
    <row r="850" ht="11.25" customHeight="1">
      <c r="A850" s="135" t="s">
        <v>3852</v>
      </c>
      <c r="B850" s="97" t="s">
        <v>148</v>
      </c>
      <c r="C850" s="475" t="s">
        <v>8662</v>
      </c>
      <c r="D850" s="98" t="s">
        <v>7625</v>
      </c>
      <c r="E850" s="231" t="s">
        <v>8663</v>
      </c>
      <c r="F850" s="166">
        <v>13.0</v>
      </c>
      <c r="G850" s="103" t="s">
        <v>741</v>
      </c>
      <c r="H850" s="104"/>
      <c r="I850" s="105"/>
      <c r="J850" s="803"/>
      <c r="K850" s="803"/>
      <c r="L850" s="827"/>
      <c r="M850" s="803"/>
      <c r="N850" s="803"/>
      <c r="O850" s="803"/>
      <c r="P850" s="803"/>
      <c r="Q850" s="803"/>
      <c r="R850" s="803"/>
      <c r="S850" s="803"/>
      <c r="T850" s="803"/>
      <c r="U850" s="803"/>
      <c r="V850" s="803"/>
      <c r="W850" s="803"/>
      <c r="X850" s="803"/>
      <c r="Y850" s="803"/>
      <c r="Z850" s="803"/>
      <c r="AA850" s="817" t="str">
        <f t="shared" si="12"/>
        <v>Crețu_Ioana_Narcisa</v>
      </c>
      <c r="AB850" s="828">
        <f t="shared" si="13"/>
        <v>13</v>
      </c>
    </row>
    <row r="851" ht="11.25" customHeight="1">
      <c r="A851" s="135" t="s">
        <v>3852</v>
      </c>
      <c r="B851" s="97" t="s">
        <v>148</v>
      </c>
      <c r="C851" s="475" t="s">
        <v>8664</v>
      </c>
      <c r="D851" s="98" t="s">
        <v>7625</v>
      </c>
      <c r="E851" s="231" t="s">
        <v>7771</v>
      </c>
      <c r="F851" s="166">
        <v>5.66</v>
      </c>
      <c r="G851" s="103" t="s">
        <v>741</v>
      </c>
      <c r="H851" s="104"/>
      <c r="I851" s="105"/>
      <c r="J851" s="803"/>
      <c r="K851" s="803"/>
      <c r="L851" s="827"/>
      <c r="M851" s="803"/>
      <c r="N851" s="803"/>
      <c r="O851" s="803"/>
      <c r="P851" s="803"/>
      <c r="Q851" s="803"/>
      <c r="R851" s="803"/>
      <c r="S851" s="803"/>
      <c r="T851" s="803"/>
      <c r="U851" s="803"/>
      <c r="V851" s="803"/>
      <c r="W851" s="803"/>
      <c r="X851" s="803"/>
      <c r="Y851" s="803"/>
      <c r="Z851" s="803"/>
      <c r="AA851" s="817" t="str">
        <f t="shared" si="12"/>
        <v>Crețu_Ioana_Narcisa</v>
      </c>
      <c r="AB851" s="828">
        <f t="shared" si="13"/>
        <v>5.66</v>
      </c>
    </row>
    <row r="852" ht="11.25" customHeight="1">
      <c r="A852" s="135" t="s">
        <v>3852</v>
      </c>
      <c r="B852" s="97" t="s">
        <v>148</v>
      </c>
      <c r="C852" s="475" t="s">
        <v>8665</v>
      </c>
      <c r="D852" s="98" t="s">
        <v>7625</v>
      </c>
      <c r="E852" s="231" t="s">
        <v>7771</v>
      </c>
      <c r="F852" s="166">
        <v>5.66</v>
      </c>
      <c r="G852" s="103" t="s">
        <v>741</v>
      </c>
      <c r="H852" s="104"/>
      <c r="I852" s="105"/>
      <c r="J852" s="803"/>
      <c r="K852" s="803"/>
      <c r="L852" s="827"/>
      <c r="M852" s="803"/>
      <c r="N852" s="803"/>
      <c r="O852" s="803"/>
      <c r="P852" s="803"/>
      <c r="Q852" s="803"/>
      <c r="R852" s="803"/>
      <c r="S852" s="803"/>
      <c r="T852" s="803"/>
      <c r="U852" s="803"/>
      <c r="V852" s="803"/>
      <c r="W852" s="803"/>
      <c r="X852" s="803"/>
      <c r="Y852" s="803"/>
      <c r="Z852" s="803"/>
      <c r="AA852" s="817" t="str">
        <f t="shared" si="12"/>
        <v>Crețu_Ioana_Narcisa</v>
      </c>
      <c r="AB852" s="828">
        <f t="shared" si="13"/>
        <v>5.66</v>
      </c>
    </row>
    <row r="853" ht="11.25" customHeight="1">
      <c r="A853" s="135" t="s">
        <v>3852</v>
      </c>
      <c r="B853" s="97" t="s">
        <v>148</v>
      </c>
      <c r="C853" s="135" t="s">
        <v>8666</v>
      </c>
      <c r="D853" s="98" t="s">
        <v>7625</v>
      </c>
      <c r="E853" s="231" t="s">
        <v>7771</v>
      </c>
      <c r="F853" s="166">
        <v>5.66</v>
      </c>
      <c r="G853" s="103" t="s">
        <v>741</v>
      </c>
      <c r="H853" s="104"/>
      <c r="I853" s="105"/>
      <c r="J853" s="803"/>
      <c r="K853" s="803"/>
      <c r="L853" s="827"/>
      <c r="M853" s="803"/>
      <c r="N853" s="803"/>
      <c r="O853" s="803"/>
      <c r="P853" s="803"/>
      <c r="Q853" s="803"/>
      <c r="R853" s="803"/>
      <c r="S853" s="803"/>
      <c r="T853" s="803"/>
      <c r="U853" s="803"/>
      <c r="V853" s="803"/>
      <c r="W853" s="803"/>
      <c r="X853" s="803"/>
      <c r="Y853" s="803"/>
      <c r="Z853" s="803"/>
      <c r="AA853" s="817" t="str">
        <f t="shared" si="12"/>
        <v>Crețu_Ioana_Narcisa</v>
      </c>
      <c r="AB853" s="828">
        <f t="shared" si="13"/>
        <v>5.66</v>
      </c>
    </row>
    <row r="854" ht="11.25" customHeight="1">
      <c r="A854" s="135" t="s">
        <v>3852</v>
      </c>
      <c r="B854" s="97" t="s">
        <v>148</v>
      </c>
      <c r="C854" s="135" t="s">
        <v>8667</v>
      </c>
      <c r="D854" s="98" t="s">
        <v>7625</v>
      </c>
      <c r="E854" s="231" t="s">
        <v>8661</v>
      </c>
      <c r="F854" s="166">
        <v>13.0</v>
      </c>
      <c r="G854" s="103" t="s">
        <v>741</v>
      </c>
      <c r="H854" s="104"/>
      <c r="I854" s="105"/>
      <c r="J854" s="803"/>
      <c r="K854" s="803"/>
      <c r="L854" s="827"/>
      <c r="M854" s="803"/>
      <c r="N854" s="803"/>
      <c r="O854" s="803"/>
      <c r="P854" s="803"/>
      <c r="Q854" s="803"/>
      <c r="R854" s="803"/>
      <c r="S854" s="803"/>
      <c r="T854" s="803"/>
      <c r="U854" s="803"/>
      <c r="V854" s="803"/>
      <c r="W854" s="803"/>
      <c r="X854" s="803"/>
      <c r="Y854" s="803"/>
      <c r="Z854" s="803"/>
      <c r="AA854" s="817" t="str">
        <f t="shared" si="12"/>
        <v>Crețu_Ioana_Narcisa</v>
      </c>
      <c r="AB854" s="828">
        <f t="shared" si="13"/>
        <v>13</v>
      </c>
    </row>
    <row r="855" ht="11.25" customHeight="1">
      <c r="A855" s="135" t="s">
        <v>3852</v>
      </c>
      <c r="B855" s="97" t="s">
        <v>148</v>
      </c>
      <c r="C855" s="475" t="s">
        <v>8668</v>
      </c>
      <c r="D855" s="98" t="s">
        <v>7625</v>
      </c>
      <c r="E855" s="231" t="s">
        <v>8661</v>
      </c>
      <c r="F855" s="166">
        <v>13.0</v>
      </c>
      <c r="G855" s="103" t="s">
        <v>741</v>
      </c>
      <c r="H855" s="104"/>
      <c r="I855" s="105"/>
      <c r="J855" s="803"/>
      <c r="K855" s="803"/>
      <c r="L855" s="827"/>
      <c r="M855" s="803"/>
      <c r="N855" s="803"/>
      <c r="O855" s="803"/>
      <c r="P855" s="803"/>
      <c r="Q855" s="803"/>
      <c r="R855" s="803"/>
      <c r="S855" s="803"/>
      <c r="T855" s="803"/>
      <c r="U855" s="803"/>
      <c r="V855" s="803"/>
      <c r="W855" s="803"/>
      <c r="X855" s="803"/>
      <c r="Y855" s="803"/>
      <c r="Z855" s="803"/>
      <c r="AA855" s="817" t="str">
        <f t="shared" si="12"/>
        <v>Crețu_Ioana_Narcisa</v>
      </c>
      <c r="AB855" s="828">
        <f t="shared" si="13"/>
        <v>13</v>
      </c>
    </row>
    <row r="856" ht="11.25" customHeight="1">
      <c r="A856" s="135" t="s">
        <v>3852</v>
      </c>
      <c r="B856" s="97" t="s">
        <v>148</v>
      </c>
      <c r="C856" s="475" t="s">
        <v>8669</v>
      </c>
      <c r="D856" s="98" t="s">
        <v>7625</v>
      </c>
      <c r="E856" s="231" t="s">
        <v>7771</v>
      </c>
      <c r="F856" s="166">
        <v>5.66</v>
      </c>
      <c r="G856" s="103" t="s">
        <v>741</v>
      </c>
      <c r="H856" s="104"/>
      <c r="I856" s="105"/>
      <c r="J856" s="803"/>
      <c r="K856" s="803"/>
      <c r="L856" s="827"/>
      <c r="M856" s="803"/>
      <c r="N856" s="803"/>
      <c r="O856" s="803"/>
      <c r="P856" s="803"/>
      <c r="Q856" s="803"/>
      <c r="R856" s="803"/>
      <c r="S856" s="803"/>
      <c r="T856" s="803"/>
      <c r="U856" s="803"/>
      <c r="V856" s="803"/>
      <c r="W856" s="803"/>
      <c r="X856" s="803"/>
      <c r="Y856" s="803"/>
      <c r="Z856" s="803"/>
      <c r="AA856" s="817" t="str">
        <f t="shared" si="12"/>
        <v>Crețu_Ioana_Narcisa</v>
      </c>
      <c r="AB856" s="828">
        <f t="shared" si="13"/>
        <v>5.66</v>
      </c>
    </row>
    <row r="857" ht="11.25" customHeight="1">
      <c r="A857" s="135" t="s">
        <v>3852</v>
      </c>
      <c r="B857" s="97" t="s">
        <v>148</v>
      </c>
      <c r="C857" s="475" t="s">
        <v>8670</v>
      </c>
      <c r="D857" s="98" t="s">
        <v>7625</v>
      </c>
      <c r="E857" s="621" t="s">
        <v>7771</v>
      </c>
      <c r="F857" s="166">
        <v>5.66</v>
      </c>
      <c r="G857" s="103" t="s">
        <v>741</v>
      </c>
      <c r="H857" s="104"/>
      <c r="I857" s="105"/>
      <c r="J857" s="803"/>
      <c r="K857" s="803"/>
      <c r="L857" s="827"/>
      <c r="M857" s="803"/>
      <c r="N857" s="803"/>
      <c r="O857" s="803"/>
      <c r="P857" s="803"/>
      <c r="Q857" s="803"/>
      <c r="R857" s="803"/>
      <c r="S857" s="803"/>
      <c r="T857" s="803"/>
      <c r="U857" s="803"/>
      <c r="V857" s="803"/>
      <c r="W857" s="803"/>
      <c r="X857" s="803"/>
      <c r="Y857" s="803"/>
      <c r="Z857" s="803"/>
      <c r="AA857" s="817" t="str">
        <f t="shared" si="12"/>
        <v>Crețu_Ioana_Narcisa</v>
      </c>
      <c r="AB857" s="828">
        <f t="shared" si="13"/>
        <v>5.66</v>
      </c>
    </row>
    <row r="858" ht="11.25" customHeight="1">
      <c r="A858" s="135" t="s">
        <v>3852</v>
      </c>
      <c r="B858" s="97" t="s">
        <v>148</v>
      </c>
      <c r="C858" s="135" t="s">
        <v>8671</v>
      </c>
      <c r="D858" s="98" t="s">
        <v>7625</v>
      </c>
      <c r="E858" s="621" t="s">
        <v>7771</v>
      </c>
      <c r="F858" s="166">
        <v>5.66</v>
      </c>
      <c r="G858" s="103" t="s">
        <v>741</v>
      </c>
      <c r="H858" s="104"/>
      <c r="I858" s="105"/>
      <c r="J858" s="803"/>
      <c r="K858" s="803"/>
      <c r="L858" s="827"/>
      <c r="M858" s="803"/>
      <c r="N858" s="803"/>
      <c r="O858" s="803"/>
      <c r="P858" s="803"/>
      <c r="Q858" s="803"/>
      <c r="R858" s="803"/>
      <c r="S858" s="803"/>
      <c r="T858" s="803"/>
      <c r="U858" s="803"/>
      <c r="V858" s="803"/>
      <c r="W858" s="803"/>
      <c r="X858" s="803"/>
      <c r="Y858" s="803"/>
      <c r="Z858" s="803"/>
      <c r="AA858" s="817" t="str">
        <f t="shared" si="12"/>
        <v>Crețu_Ioana_Narcisa</v>
      </c>
      <c r="AB858" s="828">
        <f t="shared" si="13"/>
        <v>5.66</v>
      </c>
    </row>
    <row r="859" ht="11.25" customHeight="1">
      <c r="A859" s="135" t="s">
        <v>3852</v>
      </c>
      <c r="B859" s="97" t="s">
        <v>148</v>
      </c>
      <c r="C859" s="135" t="s">
        <v>8672</v>
      </c>
      <c r="D859" s="98" t="s">
        <v>7799</v>
      </c>
      <c r="E859" s="231" t="s">
        <v>8625</v>
      </c>
      <c r="F859" s="166">
        <v>2.83</v>
      </c>
      <c r="G859" s="103" t="s">
        <v>741</v>
      </c>
      <c r="H859" s="104"/>
      <c r="I859" s="105"/>
      <c r="J859" s="803"/>
      <c r="K859" s="803"/>
      <c r="L859" s="827"/>
      <c r="M859" s="803"/>
      <c r="N859" s="803"/>
      <c r="O859" s="803"/>
      <c r="P859" s="803"/>
      <c r="Q859" s="803"/>
      <c r="R859" s="803"/>
      <c r="S859" s="803"/>
      <c r="T859" s="803"/>
      <c r="U859" s="803"/>
      <c r="V859" s="803"/>
      <c r="W859" s="803"/>
      <c r="X859" s="803"/>
      <c r="Y859" s="803"/>
      <c r="Z859" s="803"/>
      <c r="AA859" s="817" t="str">
        <f t="shared" si="12"/>
        <v>Crețu_Ioana_Narcisa</v>
      </c>
      <c r="AB859" s="828">
        <f t="shared" si="13"/>
        <v>2.83</v>
      </c>
    </row>
    <row r="860" ht="11.25" customHeight="1">
      <c r="A860" s="135" t="s">
        <v>3852</v>
      </c>
      <c r="B860" s="97" t="s">
        <v>148</v>
      </c>
      <c r="C860" s="135" t="s">
        <v>8673</v>
      </c>
      <c r="D860" s="98" t="s">
        <v>8674</v>
      </c>
      <c r="E860" s="231" t="s">
        <v>8675</v>
      </c>
      <c r="F860" s="166">
        <v>2.0</v>
      </c>
      <c r="G860" s="103" t="s">
        <v>741</v>
      </c>
      <c r="H860" s="104"/>
      <c r="I860" s="105"/>
      <c r="J860" s="803"/>
      <c r="K860" s="803"/>
      <c r="L860" s="827"/>
      <c r="M860" s="803"/>
      <c r="N860" s="803"/>
      <c r="O860" s="803"/>
      <c r="P860" s="803"/>
      <c r="Q860" s="803"/>
      <c r="R860" s="803"/>
      <c r="S860" s="803"/>
      <c r="T860" s="803"/>
      <c r="U860" s="803"/>
      <c r="V860" s="803"/>
      <c r="W860" s="803"/>
      <c r="X860" s="803"/>
      <c r="Y860" s="803"/>
      <c r="Z860" s="803"/>
      <c r="AA860" s="817" t="str">
        <f t="shared" si="12"/>
        <v>Crețu_Ioana_Narcisa</v>
      </c>
      <c r="AB860" s="828">
        <f t="shared" si="13"/>
        <v>2</v>
      </c>
    </row>
    <row r="861" ht="11.25" customHeight="1">
      <c r="A861" s="135" t="s">
        <v>3852</v>
      </c>
      <c r="B861" s="97" t="s">
        <v>148</v>
      </c>
      <c r="C861" s="135" t="s">
        <v>8676</v>
      </c>
      <c r="D861" s="98" t="s">
        <v>8674</v>
      </c>
      <c r="E861" s="231" t="s">
        <v>8677</v>
      </c>
      <c r="F861" s="166">
        <v>8.0</v>
      </c>
      <c r="G861" s="103" t="s">
        <v>741</v>
      </c>
      <c r="H861" s="104"/>
      <c r="I861" s="105"/>
      <c r="J861" s="803"/>
      <c r="K861" s="803"/>
      <c r="L861" s="827"/>
      <c r="M861" s="803"/>
      <c r="N861" s="803"/>
      <c r="O861" s="803"/>
      <c r="P861" s="803"/>
      <c r="Q861" s="803"/>
      <c r="R861" s="803"/>
      <c r="S861" s="803"/>
      <c r="T861" s="803"/>
      <c r="U861" s="803"/>
      <c r="V861" s="803"/>
      <c r="W861" s="803"/>
      <c r="X861" s="803"/>
      <c r="Y861" s="803"/>
      <c r="Z861" s="803"/>
      <c r="AA861" s="817" t="str">
        <f t="shared" si="12"/>
        <v>Crețu_Ioana_Narcisa</v>
      </c>
      <c r="AB861" s="828">
        <f t="shared" si="13"/>
        <v>8</v>
      </c>
    </row>
    <row r="862" ht="11.25" customHeight="1">
      <c r="A862" s="135" t="s">
        <v>3852</v>
      </c>
      <c r="B862" s="97" t="s">
        <v>148</v>
      </c>
      <c r="C862" s="135" t="s">
        <v>8678</v>
      </c>
      <c r="D862" s="98" t="s">
        <v>7799</v>
      </c>
      <c r="E862" s="231" t="s">
        <v>8679</v>
      </c>
      <c r="F862" s="166">
        <v>0.7</v>
      </c>
      <c r="G862" s="103" t="s">
        <v>741</v>
      </c>
      <c r="H862" s="104"/>
      <c r="I862" s="105"/>
      <c r="J862" s="803"/>
      <c r="K862" s="803"/>
      <c r="L862" s="827"/>
      <c r="M862" s="803"/>
      <c r="N862" s="803"/>
      <c r="O862" s="803"/>
      <c r="P862" s="803"/>
      <c r="Q862" s="803"/>
      <c r="R862" s="803"/>
      <c r="S862" s="803"/>
      <c r="T862" s="803"/>
      <c r="U862" s="803"/>
      <c r="V862" s="803"/>
      <c r="W862" s="803"/>
      <c r="X862" s="803"/>
      <c r="Y862" s="803"/>
      <c r="Z862" s="803"/>
      <c r="AA862" s="817" t="str">
        <f t="shared" si="12"/>
        <v>Crețu_Ioana_Narcisa</v>
      </c>
      <c r="AB862" s="828">
        <f t="shared" si="13"/>
        <v>0.7</v>
      </c>
    </row>
    <row r="863" ht="11.25" customHeight="1">
      <c r="A863" s="135" t="s">
        <v>3852</v>
      </c>
      <c r="B863" s="97" t="s">
        <v>148</v>
      </c>
      <c r="C863" s="135" t="s">
        <v>8680</v>
      </c>
      <c r="D863" s="98" t="s">
        <v>7625</v>
      </c>
      <c r="E863" s="231" t="s">
        <v>8681</v>
      </c>
      <c r="F863" s="166">
        <v>6.08</v>
      </c>
      <c r="G863" s="103" t="s">
        <v>741</v>
      </c>
      <c r="H863" s="104"/>
      <c r="I863" s="105"/>
      <c r="J863" s="803"/>
      <c r="K863" s="803"/>
      <c r="L863" s="827"/>
      <c r="M863" s="803"/>
      <c r="N863" s="803"/>
      <c r="O863" s="803"/>
      <c r="P863" s="803"/>
      <c r="Q863" s="803"/>
      <c r="R863" s="803"/>
      <c r="S863" s="803"/>
      <c r="T863" s="803"/>
      <c r="U863" s="803"/>
      <c r="V863" s="803"/>
      <c r="W863" s="803"/>
      <c r="X863" s="803"/>
      <c r="Y863" s="803"/>
      <c r="Z863" s="803"/>
      <c r="AA863" s="817" t="str">
        <f t="shared" si="12"/>
        <v>Crețu_Ioana_Narcisa</v>
      </c>
      <c r="AB863" s="828">
        <f t="shared" si="13"/>
        <v>6.08</v>
      </c>
    </row>
    <row r="864" ht="11.25" customHeight="1">
      <c r="A864" s="135" t="s">
        <v>3852</v>
      </c>
      <c r="B864" s="97" t="s">
        <v>148</v>
      </c>
      <c r="C864" s="135" t="s">
        <v>8682</v>
      </c>
      <c r="D864" s="98" t="s">
        <v>7625</v>
      </c>
      <c r="E864" s="231" t="s">
        <v>8683</v>
      </c>
      <c r="F864" s="166">
        <v>4.66</v>
      </c>
      <c r="G864" s="103" t="s">
        <v>741</v>
      </c>
      <c r="H864" s="104"/>
      <c r="I864" s="105"/>
      <c r="J864" s="803"/>
      <c r="K864" s="803"/>
      <c r="L864" s="827"/>
      <c r="M864" s="803"/>
      <c r="N864" s="803"/>
      <c r="O864" s="803"/>
      <c r="P864" s="803"/>
      <c r="Q864" s="803"/>
      <c r="R864" s="803"/>
      <c r="S864" s="803"/>
      <c r="T864" s="803"/>
      <c r="U864" s="803"/>
      <c r="V864" s="803"/>
      <c r="W864" s="803"/>
      <c r="X864" s="803"/>
      <c r="Y864" s="803"/>
      <c r="Z864" s="803"/>
      <c r="AA864" s="817" t="str">
        <f t="shared" si="12"/>
        <v>Crețu_Ioana_Narcisa</v>
      </c>
      <c r="AB864" s="828">
        <f t="shared" si="13"/>
        <v>4.66</v>
      </c>
    </row>
    <row r="865" ht="11.25" customHeight="1">
      <c r="A865" s="135" t="s">
        <v>3852</v>
      </c>
      <c r="B865" s="97" t="s">
        <v>148</v>
      </c>
      <c r="C865" s="135" t="s">
        <v>8684</v>
      </c>
      <c r="D865" s="98" t="s">
        <v>7799</v>
      </c>
      <c r="E865" s="231" t="s">
        <v>8625</v>
      </c>
      <c r="F865" s="166">
        <v>2.83</v>
      </c>
      <c r="G865" s="103" t="s">
        <v>741</v>
      </c>
      <c r="H865" s="104"/>
      <c r="I865" s="105"/>
      <c r="J865" s="803"/>
      <c r="K865" s="803"/>
      <c r="L865" s="827"/>
      <c r="M865" s="803"/>
      <c r="N865" s="803"/>
      <c r="O865" s="803"/>
      <c r="P865" s="803"/>
      <c r="Q865" s="803"/>
      <c r="R865" s="803"/>
      <c r="S865" s="803"/>
      <c r="T865" s="803"/>
      <c r="U865" s="803"/>
      <c r="V865" s="803"/>
      <c r="W865" s="803"/>
      <c r="X865" s="803"/>
      <c r="Y865" s="803"/>
      <c r="Z865" s="803"/>
      <c r="AA865" s="817" t="str">
        <f t="shared" si="12"/>
        <v>Crețu_Ioana_Narcisa</v>
      </c>
      <c r="AB865" s="828">
        <f t="shared" si="13"/>
        <v>2.83</v>
      </c>
    </row>
    <row r="866" ht="11.25" customHeight="1">
      <c r="A866" s="135" t="s">
        <v>5753</v>
      </c>
      <c r="B866" s="97" t="s">
        <v>148</v>
      </c>
      <c r="C866" s="135" t="s">
        <v>8685</v>
      </c>
      <c r="D866" s="98" t="s">
        <v>7643</v>
      </c>
      <c r="E866" s="231" t="s">
        <v>8686</v>
      </c>
      <c r="F866" s="166">
        <v>12.0</v>
      </c>
      <c r="G866" s="103" t="s">
        <v>5753</v>
      </c>
      <c r="H866" s="104"/>
      <c r="I866" s="105"/>
      <c r="J866" s="803"/>
      <c r="K866" s="803"/>
      <c r="L866" s="827"/>
      <c r="M866" s="803"/>
      <c r="N866" s="803"/>
      <c r="O866" s="803"/>
      <c r="P866" s="803"/>
      <c r="Q866" s="803"/>
      <c r="R866" s="803"/>
      <c r="S866" s="803"/>
      <c r="T866" s="803"/>
      <c r="U866" s="803"/>
      <c r="V866" s="803"/>
      <c r="W866" s="803"/>
      <c r="X866" s="803"/>
      <c r="Y866" s="803"/>
      <c r="Z866" s="803"/>
      <c r="AA866" s="817" t="str">
        <f t="shared" si="12"/>
        <v>Curta Ioana Adela</v>
      </c>
      <c r="AB866" s="828">
        <f t="shared" si="13"/>
        <v>12</v>
      </c>
    </row>
    <row r="867" ht="11.25" customHeight="1">
      <c r="A867" s="135" t="s">
        <v>5753</v>
      </c>
      <c r="B867" s="97" t="s">
        <v>148</v>
      </c>
      <c r="C867" s="135" t="s">
        <v>8687</v>
      </c>
      <c r="D867" s="98" t="s">
        <v>7643</v>
      </c>
      <c r="E867" s="231" t="s">
        <v>8686</v>
      </c>
      <c r="F867" s="166">
        <v>12.0</v>
      </c>
      <c r="G867" s="103" t="s">
        <v>5753</v>
      </c>
      <c r="H867" s="104"/>
      <c r="I867" s="105"/>
      <c r="J867" s="803"/>
      <c r="K867" s="803"/>
      <c r="L867" s="827"/>
      <c r="M867" s="803"/>
      <c r="N867" s="803"/>
      <c r="O867" s="803"/>
      <c r="P867" s="803"/>
      <c r="Q867" s="803"/>
      <c r="R867" s="803"/>
      <c r="S867" s="803"/>
      <c r="T867" s="803"/>
      <c r="U867" s="803"/>
      <c r="V867" s="803"/>
      <c r="W867" s="803"/>
      <c r="X867" s="803"/>
      <c r="Y867" s="803"/>
      <c r="Z867" s="803"/>
      <c r="AA867" s="817" t="str">
        <f t="shared" si="12"/>
        <v>Curta Ioana Adela</v>
      </c>
      <c r="AB867" s="828">
        <f t="shared" si="13"/>
        <v>12</v>
      </c>
    </row>
    <row r="868" ht="11.25" customHeight="1">
      <c r="A868" s="135" t="s">
        <v>5753</v>
      </c>
      <c r="B868" s="97" t="s">
        <v>148</v>
      </c>
      <c r="C868" s="135" t="s">
        <v>8688</v>
      </c>
      <c r="D868" s="98" t="s">
        <v>7643</v>
      </c>
      <c r="E868" s="231" t="s">
        <v>8689</v>
      </c>
      <c r="F868" s="166">
        <v>3.0</v>
      </c>
      <c r="G868" s="103" t="s">
        <v>5753</v>
      </c>
      <c r="H868" s="104"/>
      <c r="I868" s="105"/>
      <c r="J868" s="803"/>
      <c r="K868" s="803"/>
      <c r="L868" s="827"/>
      <c r="M868" s="803"/>
      <c r="N868" s="803"/>
      <c r="O868" s="803"/>
      <c r="P868" s="803"/>
      <c r="Q868" s="803"/>
      <c r="R868" s="803"/>
      <c r="S868" s="803"/>
      <c r="T868" s="803"/>
      <c r="U868" s="803"/>
      <c r="V868" s="803"/>
      <c r="W868" s="803"/>
      <c r="X868" s="803"/>
      <c r="Y868" s="803"/>
      <c r="Z868" s="803"/>
      <c r="AA868" s="817" t="str">
        <f t="shared" si="12"/>
        <v>Curta Ioana Adela</v>
      </c>
      <c r="AB868" s="828">
        <f t="shared" si="13"/>
        <v>3</v>
      </c>
    </row>
    <row r="869" ht="11.25" customHeight="1">
      <c r="A869" s="135" t="s">
        <v>5753</v>
      </c>
      <c r="B869" s="97" t="s">
        <v>148</v>
      </c>
      <c r="C869" s="135" t="s">
        <v>8690</v>
      </c>
      <c r="D869" s="98" t="s">
        <v>7643</v>
      </c>
      <c r="E869" s="231" t="s">
        <v>8691</v>
      </c>
      <c r="F869" s="166">
        <v>1.2</v>
      </c>
      <c r="G869" s="103" t="s">
        <v>5753</v>
      </c>
      <c r="H869" s="104"/>
      <c r="I869" s="105"/>
      <c r="J869" s="803"/>
      <c r="K869" s="803"/>
      <c r="L869" s="827"/>
      <c r="M869" s="803"/>
      <c r="N869" s="803"/>
      <c r="O869" s="803"/>
      <c r="P869" s="803"/>
      <c r="Q869" s="803"/>
      <c r="R869" s="803"/>
      <c r="S869" s="803"/>
      <c r="T869" s="803"/>
      <c r="U869" s="803"/>
      <c r="V869" s="803"/>
      <c r="W869" s="803"/>
      <c r="X869" s="803"/>
      <c r="Y869" s="803"/>
      <c r="Z869" s="803"/>
      <c r="AA869" s="817" t="str">
        <f t="shared" si="12"/>
        <v>Curta Ioana Adela</v>
      </c>
      <c r="AB869" s="828">
        <f t="shared" si="13"/>
        <v>1.2</v>
      </c>
    </row>
    <row r="870" ht="11.25" customHeight="1">
      <c r="A870" s="135" t="s">
        <v>5753</v>
      </c>
      <c r="B870" s="97" t="s">
        <v>148</v>
      </c>
      <c r="C870" s="135" t="s">
        <v>8692</v>
      </c>
      <c r="D870" s="98" t="s">
        <v>7643</v>
      </c>
      <c r="E870" s="231" t="s">
        <v>8693</v>
      </c>
      <c r="F870" s="166">
        <v>6.33</v>
      </c>
      <c r="G870" s="103" t="s">
        <v>5753</v>
      </c>
      <c r="H870" s="104"/>
      <c r="I870" s="105"/>
      <c r="J870" s="803"/>
      <c r="K870" s="803"/>
      <c r="L870" s="827"/>
      <c r="M870" s="803"/>
      <c r="N870" s="803"/>
      <c r="O870" s="803"/>
      <c r="P870" s="803"/>
      <c r="Q870" s="803"/>
      <c r="R870" s="803"/>
      <c r="S870" s="803"/>
      <c r="T870" s="803"/>
      <c r="U870" s="803"/>
      <c r="V870" s="803"/>
      <c r="W870" s="803"/>
      <c r="X870" s="803"/>
      <c r="Y870" s="803"/>
      <c r="Z870" s="803"/>
      <c r="AA870" s="817" t="str">
        <f t="shared" si="12"/>
        <v>Curta Ioana Adela</v>
      </c>
      <c r="AB870" s="828">
        <f t="shared" si="13"/>
        <v>6.33</v>
      </c>
    </row>
    <row r="871" ht="11.25" customHeight="1">
      <c r="A871" s="135" t="s">
        <v>5753</v>
      </c>
      <c r="B871" s="97" t="s">
        <v>148</v>
      </c>
      <c r="C871" s="135" t="s">
        <v>8694</v>
      </c>
      <c r="D871" s="98" t="s">
        <v>7643</v>
      </c>
      <c r="E871" s="231" t="s">
        <v>8693</v>
      </c>
      <c r="F871" s="166">
        <v>6.33</v>
      </c>
      <c r="G871" s="103" t="s">
        <v>5753</v>
      </c>
      <c r="H871" s="104"/>
      <c r="I871" s="105"/>
      <c r="J871" s="803"/>
      <c r="K871" s="803"/>
      <c r="L871" s="827"/>
      <c r="M871" s="803"/>
      <c r="N871" s="803"/>
      <c r="O871" s="803"/>
      <c r="P871" s="803"/>
      <c r="Q871" s="803"/>
      <c r="R871" s="803"/>
      <c r="S871" s="803"/>
      <c r="T871" s="803"/>
      <c r="U871" s="803"/>
      <c r="V871" s="803"/>
      <c r="W871" s="803"/>
      <c r="X871" s="803"/>
      <c r="Y871" s="803"/>
      <c r="Z871" s="803"/>
      <c r="AA871" s="817" t="str">
        <f t="shared" si="12"/>
        <v>Curta Ioana Adela</v>
      </c>
      <c r="AB871" s="828">
        <f t="shared" si="13"/>
        <v>6.33</v>
      </c>
    </row>
    <row r="872" ht="11.25" customHeight="1">
      <c r="A872" s="135" t="s">
        <v>5753</v>
      </c>
      <c r="B872" s="97" t="s">
        <v>148</v>
      </c>
      <c r="C872" s="135" t="s">
        <v>8695</v>
      </c>
      <c r="D872" s="98" t="s">
        <v>7643</v>
      </c>
      <c r="E872" s="231" t="s">
        <v>8696</v>
      </c>
      <c r="F872" s="166">
        <v>1.58</v>
      </c>
      <c r="G872" s="103" t="s">
        <v>5753</v>
      </c>
      <c r="H872" s="104"/>
      <c r="I872" s="105"/>
      <c r="J872" s="803"/>
      <c r="K872" s="803"/>
      <c r="L872" s="827"/>
      <c r="M872" s="803"/>
      <c r="N872" s="803"/>
      <c r="O872" s="803"/>
      <c r="P872" s="803"/>
      <c r="Q872" s="803"/>
      <c r="R872" s="803"/>
      <c r="S872" s="803"/>
      <c r="T872" s="803"/>
      <c r="U872" s="803"/>
      <c r="V872" s="803"/>
      <c r="W872" s="803"/>
      <c r="X872" s="803"/>
      <c r="Y872" s="803"/>
      <c r="Z872" s="803"/>
      <c r="AA872" s="817" t="str">
        <f t="shared" si="12"/>
        <v>Curta Ioana Adela</v>
      </c>
      <c r="AB872" s="828">
        <f t="shared" si="13"/>
        <v>1.58</v>
      </c>
    </row>
    <row r="873" ht="11.25" customHeight="1">
      <c r="A873" s="135" t="s">
        <v>5753</v>
      </c>
      <c r="B873" s="97" t="s">
        <v>148</v>
      </c>
      <c r="C873" s="135" t="s">
        <v>8697</v>
      </c>
      <c r="D873" s="98" t="s">
        <v>7643</v>
      </c>
      <c r="E873" s="231" t="s">
        <v>8698</v>
      </c>
      <c r="F873" s="166">
        <v>0.63</v>
      </c>
      <c r="G873" s="103" t="s">
        <v>5753</v>
      </c>
      <c r="H873" s="104"/>
      <c r="I873" s="105"/>
      <c r="J873" s="803"/>
      <c r="K873" s="803"/>
      <c r="L873" s="827"/>
      <c r="M873" s="803"/>
      <c r="N873" s="803"/>
      <c r="O873" s="803"/>
      <c r="P873" s="803"/>
      <c r="Q873" s="803"/>
      <c r="R873" s="803"/>
      <c r="S873" s="803"/>
      <c r="T873" s="803"/>
      <c r="U873" s="803"/>
      <c r="V873" s="803"/>
      <c r="W873" s="803"/>
      <c r="X873" s="803"/>
      <c r="Y873" s="803"/>
      <c r="Z873" s="803"/>
      <c r="AA873" s="817" t="str">
        <f t="shared" si="12"/>
        <v>Curta Ioana Adela</v>
      </c>
      <c r="AB873" s="828">
        <f t="shared" si="13"/>
        <v>0.63</v>
      </c>
    </row>
    <row r="874" ht="11.25" customHeight="1">
      <c r="A874" s="135" t="s">
        <v>5753</v>
      </c>
      <c r="B874" s="97" t="s">
        <v>148</v>
      </c>
      <c r="C874" s="135" t="s">
        <v>8699</v>
      </c>
      <c r="D874" s="98" t="s">
        <v>7643</v>
      </c>
      <c r="E874" s="231" t="s">
        <v>8700</v>
      </c>
      <c r="F874" s="166">
        <v>7.66</v>
      </c>
      <c r="G874" s="103" t="s">
        <v>5753</v>
      </c>
      <c r="H874" s="104"/>
      <c r="I874" s="105"/>
      <c r="J874" s="803"/>
      <c r="K874" s="803"/>
      <c r="L874" s="827"/>
      <c r="M874" s="803"/>
      <c r="N874" s="803"/>
      <c r="O874" s="803"/>
      <c r="P874" s="803"/>
      <c r="Q874" s="803"/>
      <c r="R874" s="803"/>
      <c r="S874" s="803"/>
      <c r="T874" s="803"/>
      <c r="U874" s="803"/>
      <c r="V874" s="803"/>
      <c r="W874" s="803"/>
      <c r="X874" s="803"/>
      <c r="Y874" s="803"/>
      <c r="Z874" s="803"/>
      <c r="AA874" s="817" t="str">
        <f t="shared" si="12"/>
        <v>Curta Ioana Adela</v>
      </c>
      <c r="AB874" s="828">
        <f t="shared" si="13"/>
        <v>7.66</v>
      </c>
    </row>
    <row r="875" ht="11.25" customHeight="1">
      <c r="A875" s="135" t="s">
        <v>5753</v>
      </c>
      <c r="B875" s="97" t="s">
        <v>148</v>
      </c>
      <c r="C875" s="135" t="s">
        <v>8701</v>
      </c>
      <c r="D875" s="98" t="s">
        <v>7643</v>
      </c>
      <c r="E875" s="231" t="s">
        <v>8700</v>
      </c>
      <c r="F875" s="166">
        <v>7.66</v>
      </c>
      <c r="G875" s="103" t="s">
        <v>5753</v>
      </c>
      <c r="H875" s="104"/>
      <c r="I875" s="105"/>
      <c r="J875" s="803"/>
      <c r="K875" s="803"/>
      <c r="L875" s="827"/>
      <c r="M875" s="803"/>
      <c r="N875" s="803"/>
      <c r="O875" s="803"/>
      <c r="P875" s="803"/>
      <c r="Q875" s="803"/>
      <c r="R875" s="803"/>
      <c r="S875" s="803"/>
      <c r="T875" s="803"/>
      <c r="U875" s="803"/>
      <c r="V875" s="803"/>
      <c r="W875" s="803"/>
      <c r="X875" s="803"/>
      <c r="Y875" s="803"/>
      <c r="Z875" s="803"/>
      <c r="AA875" s="817" t="str">
        <f t="shared" si="12"/>
        <v>Curta Ioana Adela</v>
      </c>
      <c r="AB875" s="828">
        <f t="shared" si="13"/>
        <v>7.66</v>
      </c>
    </row>
    <row r="876" ht="11.25" customHeight="1">
      <c r="A876" s="135" t="s">
        <v>5753</v>
      </c>
      <c r="B876" s="97" t="s">
        <v>148</v>
      </c>
      <c r="C876" s="135" t="s">
        <v>8702</v>
      </c>
      <c r="D876" s="98" t="s">
        <v>7643</v>
      </c>
      <c r="E876" s="231" t="s">
        <v>8703</v>
      </c>
      <c r="F876" s="166">
        <v>1.91</v>
      </c>
      <c r="G876" s="103" t="s">
        <v>5753</v>
      </c>
      <c r="H876" s="104"/>
      <c r="I876" s="105"/>
      <c r="J876" s="803"/>
      <c r="K876" s="803"/>
      <c r="L876" s="827"/>
      <c r="M876" s="803"/>
      <c r="N876" s="803"/>
      <c r="O876" s="803"/>
      <c r="P876" s="803"/>
      <c r="Q876" s="803"/>
      <c r="R876" s="803"/>
      <c r="S876" s="803"/>
      <c r="T876" s="803"/>
      <c r="U876" s="803"/>
      <c r="V876" s="803"/>
      <c r="W876" s="803"/>
      <c r="X876" s="803"/>
      <c r="Y876" s="803"/>
      <c r="Z876" s="803"/>
      <c r="AA876" s="817" t="str">
        <f t="shared" si="12"/>
        <v>Curta Ioana Adela</v>
      </c>
      <c r="AB876" s="828">
        <f t="shared" si="13"/>
        <v>1.91</v>
      </c>
    </row>
    <row r="877" ht="11.25" customHeight="1">
      <c r="A877" s="135" t="s">
        <v>5753</v>
      </c>
      <c r="B877" s="97" t="s">
        <v>148</v>
      </c>
      <c r="C877" s="135" t="s">
        <v>8704</v>
      </c>
      <c r="D877" s="98" t="s">
        <v>7643</v>
      </c>
      <c r="E877" s="231" t="s">
        <v>8705</v>
      </c>
      <c r="F877" s="166">
        <v>0.76</v>
      </c>
      <c r="G877" s="103" t="s">
        <v>5753</v>
      </c>
      <c r="H877" s="104"/>
      <c r="I877" s="105"/>
      <c r="J877" s="803"/>
      <c r="K877" s="803"/>
      <c r="L877" s="827"/>
      <c r="M877" s="803"/>
      <c r="N877" s="803"/>
      <c r="O877" s="803"/>
      <c r="P877" s="803"/>
      <c r="Q877" s="803"/>
      <c r="R877" s="803"/>
      <c r="S877" s="803"/>
      <c r="T877" s="803"/>
      <c r="U877" s="803"/>
      <c r="V877" s="803"/>
      <c r="W877" s="803"/>
      <c r="X877" s="803"/>
      <c r="Y877" s="803"/>
      <c r="Z877" s="803"/>
      <c r="AA877" s="817" t="str">
        <f t="shared" si="12"/>
        <v>Curta Ioana Adela</v>
      </c>
      <c r="AB877" s="828">
        <f t="shared" si="13"/>
        <v>0.76</v>
      </c>
    </row>
    <row r="878" ht="11.25" customHeight="1">
      <c r="A878" s="135" t="s">
        <v>5753</v>
      </c>
      <c r="B878" s="97" t="s">
        <v>148</v>
      </c>
      <c r="C878" s="135" t="s">
        <v>8706</v>
      </c>
      <c r="D878" s="98" t="s">
        <v>7643</v>
      </c>
      <c r="E878" s="231" t="s">
        <v>8700</v>
      </c>
      <c r="F878" s="166">
        <v>7.66</v>
      </c>
      <c r="G878" s="103" t="s">
        <v>5753</v>
      </c>
      <c r="H878" s="104"/>
      <c r="I878" s="105"/>
      <c r="J878" s="803"/>
      <c r="K878" s="803"/>
      <c r="L878" s="827"/>
      <c r="M878" s="803"/>
      <c r="N878" s="803"/>
      <c r="O878" s="803"/>
      <c r="P878" s="803"/>
      <c r="Q878" s="803"/>
      <c r="R878" s="803"/>
      <c r="S878" s="803"/>
      <c r="T878" s="803"/>
      <c r="U878" s="803"/>
      <c r="V878" s="803"/>
      <c r="W878" s="803"/>
      <c r="X878" s="803"/>
      <c r="Y878" s="803"/>
      <c r="Z878" s="803"/>
      <c r="AA878" s="817" t="str">
        <f t="shared" si="12"/>
        <v>Curta Ioana Adela</v>
      </c>
      <c r="AB878" s="828">
        <f t="shared" si="13"/>
        <v>7.66</v>
      </c>
    </row>
    <row r="879" ht="11.25" customHeight="1">
      <c r="A879" s="135" t="s">
        <v>5753</v>
      </c>
      <c r="B879" s="97" t="s">
        <v>148</v>
      </c>
      <c r="C879" s="135" t="s">
        <v>8707</v>
      </c>
      <c r="D879" s="98" t="s">
        <v>7643</v>
      </c>
      <c r="E879" s="231" t="s">
        <v>8700</v>
      </c>
      <c r="F879" s="166">
        <v>7.66</v>
      </c>
      <c r="G879" s="103" t="s">
        <v>5753</v>
      </c>
      <c r="H879" s="104"/>
      <c r="I879" s="105"/>
      <c r="J879" s="803"/>
      <c r="K879" s="803"/>
      <c r="L879" s="827"/>
      <c r="M879" s="803"/>
      <c r="N879" s="803"/>
      <c r="O879" s="803"/>
      <c r="P879" s="803"/>
      <c r="Q879" s="803"/>
      <c r="R879" s="803"/>
      <c r="S879" s="803"/>
      <c r="T879" s="803"/>
      <c r="U879" s="803"/>
      <c r="V879" s="803"/>
      <c r="W879" s="803"/>
      <c r="X879" s="803"/>
      <c r="Y879" s="803"/>
      <c r="Z879" s="803"/>
      <c r="AA879" s="817" t="str">
        <f t="shared" si="12"/>
        <v>Curta Ioana Adela</v>
      </c>
      <c r="AB879" s="828">
        <f t="shared" si="13"/>
        <v>7.66</v>
      </c>
    </row>
    <row r="880" ht="11.25" customHeight="1">
      <c r="A880" s="135" t="s">
        <v>5753</v>
      </c>
      <c r="B880" s="97" t="s">
        <v>148</v>
      </c>
      <c r="C880" s="135" t="s">
        <v>8708</v>
      </c>
      <c r="D880" s="98" t="s">
        <v>7643</v>
      </c>
      <c r="E880" s="231" t="s">
        <v>8703</v>
      </c>
      <c r="F880" s="166">
        <v>1.91</v>
      </c>
      <c r="G880" s="103" t="s">
        <v>5753</v>
      </c>
      <c r="H880" s="104"/>
      <c r="I880" s="105"/>
      <c r="J880" s="803"/>
      <c r="K880" s="803"/>
      <c r="L880" s="827"/>
      <c r="M880" s="803"/>
      <c r="N880" s="803"/>
      <c r="O880" s="803"/>
      <c r="P880" s="803"/>
      <c r="Q880" s="803"/>
      <c r="R880" s="803"/>
      <c r="S880" s="803"/>
      <c r="T880" s="803"/>
      <c r="U880" s="803"/>
      <c r="V880" s="803"/>
      <c r="W880" s="803"/>
      <c r="X880" s="803"/>
      <c r="Y880" s="803"/>
      <c r="Z880" s="803"/>
      <c r="AA880" s="817" t="str">
        <f t="shared" si="12"/>
        <v>Curta Ioana Adela</v>
      </c>
      <c r="AB880" s="828">
        <f t="shared" si="13"/>
        <v>1.91</v>
      </c>
    </row>
    <row r="881" ht="11.25" customHeight="1">
      <c r="A881" s="135" t="s">
        <v>5753</v>
      </c>
      <c r="B881" s="97" t="s">
        <v>148</v>
      </c>
      <c r="C881" s="135" t="s">
        <v>8709</v>
      </c>
      <c r="D881" s="98" t="s">
        <v>7643</v>
      </c>
      <c r="E881" s="231" t="s">
        <v>8705</v>
      </c>
      <c r="F881" s="166">
        <v>0.76</v>
      </c>
      <c r="G881" s="103" t="s">
        <v>5753</v>
      </c>
      <c r="H881" s="104"/>
      <c r="I881" s="105"/>
      <c r="J881" s="803"/>
      <c r="K881" s="803"/>
      <c r="L881" s="827"/>
      <c r="M881" s="803"/>
      <c r="N881" s="803"/>
      <c r="O881" s="803"/>
      <c r="P881" s="803"/>
      <c r="Q881" s="803"/>
      <c r="R881" s="803"/>
      <c r="S881" s="803"/>
      <c r="T881" s="803"/>
      <c r="U881" s="803"/>
      <c r="V881" s="803"/>
      <c r="W881" s="803"/>
      <c r="X881" s="803"/>
      <c r="Y881" s="803"/>
      <c r="Z881" s="803"/>
      <c r="AA881" s="817" t="str">
        <f t="shared" si="12"/>
        <v>Curta Ioana Adela</v>
      </c>
      <c r="AB881" s="828">
        <f t="shared" si="13"/>
        <v>0.76</v>
      </c>
    </row>
    <row r="882" ht="11.25" customHeight="1">
      <c r="A882" s="135" t="s">
        <v>5753</v>
      </c>
      <c r="B882" s="97" t="s">
        <v>148</v>
      </c>
      <c r="C882" s="135" t="s">
        <v>8710</v>
      </c>
      <c r="D882" s="98" t="s">
        <v>7643</v>
      </c>
      <c r="E882" s="231" t="s">
        <v>8711</v>
      </c>
      <c r="F882" s="166">
        <v>5.33</v>
      </c>
      <c r="G882" s="103" t="s">
        <v>5753</v>
      </c>
      <c r="H882" s="104"/>
      <c r="I882" s="105"/>
      <c r="J882" s="803"/>
      <c r="K882" s="803"/>
      <c r="L882" s="827"/>
      <c r="M882" s="803"/>
      <c r="N882" s="803"/>
      <c r="O882" s="803"/>
      <c r="P882" s="803"/>
      <c r="Q882" s="803"/>
      <c r="R882" s="803"/>
      <c r="S882" s="803"/>
      <c r="T882" s="803"/>
      <c r="U882" s="803"/>
      <c r="V882" s="803"/>
      <c r="W882" s="803"/>
      <c r="X882" s="803"/>
      <c r="Y882" s="803"/>
      <c r="Z882" s="803"/>
      <c r="AA882" s="817" t="str">
        <f t="shared" si="12"/>
        <v>Curta Ioana Adela</v>
      </c>
      <c r="AB882" s="828">
        <f t="shared" si="13"/>
        <v>5.33</v>
      </c>
    </row>
    <row r="883" ht="11.25" customHeight="1">
      <c r="A883" s="135" t="s">
        <v>5753</v>
      </c>
      <c r="B883" s="97" t="s">
        <v>148</v>
      </c>
      <c r="C883" s="135" t="s">
        <v>8712</v>
      </c>
      <c r="D883" s="98" t="s">
        <v>7643</v>
      </c>
      <c r="E883" s="231" t="s">
        <v>8711</v>
      </c>
      <c r="F883" s="166">
        <v>5.33</v>
      </c>
      <c r="G883" s="103" t="s">
        <v>5753</v>
      </c>
      <c r="H883" s="104"/>
      <c r="I883" s="105"/>
      <c r="J883" s="803"/>
      <c r="K883" s="803"/>
      <c r="L883" s="827"/>
      <c r="M883" s="803"/>
      <c r="N883" s="803"/>
      <c r="O883" s="803"/>
      <c r="P883" s="803"/>
      <c r="Q883" s="803"/>
      <c r="R883" s="803"/>
      <c r="S883" s="803"/>
      <c r="T883" s="803"/>
      <c r="U883" s="803"/>
      <c r="V883" s="803"/>
      <c r="W883" s="803"/>
      <c r="X883" s="803"/>
      <c r="Y883" s="803"/>
      <c r="Z883" s="803"/>
      <c r="AA883" s="817" t="str">
        <f t="shared" si="12"/>
        <v>Curta Ioana Adela</v>
      </c>
      <c r="AB883" s="828">
        <f t="shared" si="13"/>
        <v>5.33</v>
      </c>
    </row>
    <row r="884" ht="11.25" customHeight="1">
      <c r="A884" s="135" t="s">
        <v>5753</v>
      </c>
      <c r="B884" s="97" t="s">
        <v>148</v>
      </c>
      <c r="C884" s="135" t="s">
        <v>8713</v>
      </c>
      <c r="D884" s="98" t="s">
        <v>7643</v>
      </c>
      <c r="E884" s="231" t="s">
        <v>8714</v>
      </c>
      <c r="F884" s="166">
        <v>1.33</v>
      </c>
      <c r="G884" s="103" t="s">
        <v>5753</v>
      </c>
      <c r="H884" s="104"/>
      <c r="I884" s="105"/>
      <c r="J884" s="803"/>
      <c r="K884" s="803"/>
      <c r="L884" s="827"/>
      <c r="M884" s="803"/>
      <c r="N884" s="803"/>
      <c r="O884" s="803"/>
      <c r="P884" s="803"/>
      <c r="Q884" s="803"/>
      <c r="R884" s="803"/>
      <c r="S884" s="803"/>
      <c r="T884" s="803"/>
      <c r="U884" s="803"/>
      <c r="V884" s="803"/>
      <c r="W884" s="803"/>
      <c r="X884" s="803"/>
      <c r="Y884" s="803"/>
      <c r="Z884" s="803"/>
      <c r="AA884" s="817" t="str">
        <f t="shared" si="12"/>
        <v>Curta Ioana Adela</v>
      </c>
      <c r="AB884" s="828">
        <f t="shared" si="13"/>
        <v>1.33</v>
      </c>
    </row>
    <row r="885" ht="11.25" customHeight="1">
      <c r="A885" s="135" t="s">
        <v>5753</v>
      </c>
      <c r="B885" s="97" t="s">
        <v>148</v>
      </c>
      <c r="C885" s="135" t="s">
        <v>8715</v>
      </c>
      <c r="D885" s="98" t="s">
        <v>7643</v>
      </c>
      <c r="E885" s="231" t="s">
        <v>8716</v>
      </c>
      <c r="F885" s="166">
        <v>0.53</v>
      </c>
      <c r="G885" s="103" t="s">
        <v>5753</v>
      </c>
      <c r="H885" s="104"/>
      <c r="I885" s="105"/>
      <c r="J885" s="803"/>
      <c r="K885" s="803"/>
      <c r="L885" s="827"/>
      <c r="M885" s="803"/>
      <c r="N885" s="803"/>
      <c r="O885" s="803"/>
      <c r="P885" s="803"/>
      <c r="Q885" s="803"/>
      <c r="R885" s="803"/>
      <c r="S885" s="803"/>
      <c r="T885" s="803"/>
      <c r="U885" s="803"/>
      <c r="V885" s="803"/>
      <c r="W885" s="803"/>
      <c r="X885" s="803"/>
      <c r="Y885" s="803"/>
      <c r="Z885" s="803"/>
      <c r="AA885" s="817" t="str">
        <f t="shared" si="12"/>
        <v>Curta Ioana Adela</v>
      </c>
      <c r="AB885" s="828">
        <f t="shared" si="13"/>
        <v>0.53</v>
      </c>
    </row>
    <row r="886" ht="11.25" customHeight="1">
      <c r="A886" s="135" t="s">
        <v>5753</v>
      </c>
      <c r="B886" s="97" t="s">
        <v>148</v>
      </c>
      <c r="C886" s="135" t="s">
        <v>8717</v>
      </c>
      <c r="D886" s="98" t="s">
        <v>7643</v>
      </c>
      <c r="E886" s="231" t="s">
        <v>8718</v>
      </c>
      <c r="F886" s="166">
        <v>12.26</v>
      </c>
      <c r="G886" s="103" t="s">
        <v>5753</v>
      </c>
      <c r="H886" s="104"/>
      <c r="I886" s="105"/>
      <c r="J886" s="803"/>
      <c r="K886" s="803"/>
      <c r="L886" s="827"/>
      <c r="M886" s="803"/>
      <c r="N886" s="803"/>
      <c r="O886" s="803"/>
      <c r="P886" s="803"/>
      <c r="Q886" s="803"/>
      <c r="R886" s="803"/>
      <c r="S886" s="803"/>
      <c r="T886" s="803"/>
      <c r="U886" s="803"/>
      <c r="V886" s="803"/>
      <c r="W886" s="803"/>
      <c r="X886" s="803"/>
      <c r="Y886" s="803"/>
      <c r="Z886" s="803"/>
      <c r="AA886" s="817" t="str">
        <f t="shared" si="12"/>
        <v>Curta Ioana Adela</v>
      </c>
      <c r="AB886" s="828">
        <f t="shared" si="13"/>
        <v>12.26</v>
      </c>
    </row>
    <row r="887" ht="11.25" customHeight="1">
      <c r="A887" s="135" t="s">
        <v>5757</v>
      </c>
      <c r="B887" s="97" t="s">
        <v>148</v>
      </c>
      <c r="C887" s="135" t="s">
        <v>8719</v>
      </c>
      <c r="D887" s="98" t="s">
        <v>7643</v>
      </c>
      <c r="E887" s="231" t="s">
        <v>8720</v>
      </c>
      <c r="F887" s="166">
        <v>6.0</v>
      </c>
      <c r="G887" s="103" t="s">
        <v>3373</v>
      </c>
      <c r="H887" s="104"/>
      <c r="I887" s="105"/>
      <c r="J887" s="803"/>
      <c r="K887" s="803"/>
      <c r="L887" s="827"/>
      <c r="M887" s="803"/>
      <c r="N887" s="803"/>
      <c r="O887" s="803"/>
      <c r="P887" s="803"/>
      <c r="Q887" s="803"/>
      <c r="R887" s="803"/>
      <c r="S887" s="803"/>
      <c r="T887" s="803"/>
      <c r="U887" s="803"/>
      <c r="V887" s="803"/>
      <c r="W887" s="803"/>
      <c r="X887" s="803"/>
      <c r="Y887" s="803"/>
      <c r="Z887" s="803"/>
      <c r="AA887" s="817" t="str">
        <f t="shared" si="12"/>
        <v>David_Anca_Elena</v>
      </c>
      <c r="AB887" s="828">
        <f t="shared" si="13"/>
        <v>6</v>
      </c>
    </row>
    <row r="888" ht="11.25" customHeight="1">
      <c r="A888" s="135" t="s">
        <v>5757</v>
      </c>
      <c r="B888" s="97" t="s">
        <v>148</v>
      </c>
      <c r="C888" s="135" t="s">
        <v>8721</v>
      </c>
      <c r="D888" s="98" t="s">
        <v>6050</v>
      </c>
      <c r="E888" s="231" t="s">
        <v>8722</v>
      </c>
      <c r="F888" s="166">
        <v>10.0</v>
      </c>
      <c r="G888" s="103" t="s">
        <v>3373</v>
      </c>
      <c r="H888" s="104"/>
      <c r="I888" s="105"/>
      <c r="J888" s="803"/>
      <c r="K888" s="803"/>
      <c r="L888" s="827"/>
      <c r="M888" s="803"/>
      <c r="N888" s="803"/>
      <c r="O888" s="803"/>
      <c r="P888" s="803"/>
      <c r="Q888" s="803"/>
      <c r="R888" s="803"/>
      <c r="S888" s="803"/>
      <c r="T888" s="803"/>
      <c r="U888" s="803"/>
      <c r="V888" s="803"/>
      <c r="W888" s="803"/>
      <c r="X888" s="803"/>
      <c r="Y888" s="803"/>
      <c r="Z888" s="803"/>
      <c r="AA888" s="817" t="str">
        <f t="shared" si="12"/>
        <v>David_Anca_Elena</v>
      </c>
      <c r="AB888" s="828">
        <f t="shared" si="13"/>
        <v>10</v>
      </c>
    </row>
    <row r="889" ht="11.25" customHeight="1">
      <c r="A889" s="135" t="s">
        <v>5757</v>
      </c>
      <c r="B889" s="97" t="s">
        <v>148</v>
      </c>
      <c r="C889" s="135" t="s">
        <v>8723</v>
      </c>
      <c r="D889" s="98" t="s">
        <v>7643</v>
      </c>
      <c r="E889" s="231" t="s">
        <v>8724</v>
      </c>
      <c r="F889" s="166">
        <v>5.66</v>
      </c>
      <c r="G889" s="103" t="s">
        <v>3373</v>
      </c>
      <c r="H889" s="104"/>
      <c r="I889" s="105"/>
      <c r="J889" s="803"/>
      <c r="K889" s="803"/>
      <c r="L889" s="827"/>
      <c r="M889" s="803"/>
      <c r="N889" s="803"/>
      <c r="O889" s="803"/>
      <c r="P889" s="803"/>
      <c r="Q889" s="803"/>
      <c r="R889" s="803"/>
      <c r="S889" s="803"/>
      <c r="T889" s="803"/>
      <c r="U889" s="803"/>
      <c r="V889" s="803"/>
      <c r="W889" s="803"/>
      <c r="X889" s="803"/>
      <c r="Y889" s="803"/>
      <c r="Z889" s="803"/>
      <c r="AA889" s="817" t="str">
        <f t="shared" si="12"/>
        <v>David_Anca_Elena</v>
      </c>
      <c r="AB889" s="828">
        <f t="shared" si="13"/>
        <v>5.66</v>
      </c>
    </row>
    <row r="890" ht="11.25" customHeight="1">
      <c r="A890" s="135" t="s">
        <v>5757</v>
      </c>
      <c r="B890" s="97" t="s">
        <v>148</v>
      </c>
      <c r="C890" s="135" t="s">
        <v>8725</v>
      </c>
      <c r="D890" s="98" t="s">
        <v>7643</v>
      </c>
      <c r="E890" s="231" t="s">
        <v>8726</v>
      </c>
      <c r="F890" s="166">
        <v>6.0</v>
      </c>
      <c r="G890" s="103" t="s">
        <v>3373</v>
      </c>
      <c r="H890" s="104"/>
      <c r="I890" s="105"/>
      <c r="J890" s="803"/>
      <c r="K890" s="803"/>
      <c r="L890" s="827"/>
      <c r="M890" s="803"/>
      <c r="N890" s="803"/>
      <c r="O890" s="803"/>
      <c r="P890" s="803"/>
      <c r="Q890" s="803"/>
      <c r="R890" s="803"/>
      <c r="S890" s="803"/>
      <c r="T890" s="803"/>
      <c r="U890" s="803"/>
      <c r="V890" s="803"/>
      <c r="W890" s="803"/>
      <c r="X890" s="803"/>
      <c r="Y890" s="803"/>
      <c r="Z890" s="803"/>
      <c r="AA890" s="817" t="str">
        <f t="shared" si="12"/>
        <v>David_Anca_Elena</v>
      </c>
      <c r="AB890" s="828">
        <f t="shared" si="13"/>
        <v>6</v>
      </c>
    </row>
    <row r="891" ht="11.25" customHeight="1">
      <c r="A891" s="135" t="s">
        <v>5757</v>
      </c>
      <c r="B891" s="97" t="s">
        <v>148</v>
      </c>
      <c r="C891" s="135" t="s">
        <v>8727</v>
      </c>
      <c r="D891" s="98" t="s">
        <v>7643</v>
      </c>
      <c r="E891" s="231" t="s">
        <v>8724</v>
      </c>
      <c r="F891" s="166">
        <v>5.66</v>
      </c>
      <c r="G891" s="103" t="s">
        <v>3373</v>
      </c>
      <c r="H891" s="104"/>
      <c r="I891" s="105"/>
      <c r="J891" s="803"/>
      <c r="K891" s="803"/>
      <c r="L891" s="827"/>
      <c r="M891" s="803"/>
      <c r="N891" s="803"/>
      <c r="O891" s="803"/>
      <c r="P891" s="803"/>
      <c r="Q891" s="803"/>
      <c r="R891" s="803"/>
      <c r="S891" s="803"/>
      <c r="T891" s="803"/>
      <c r="U891" s="803"/>
      <c r="V891" s="803"/>
      <c r="W891" s="803"/>
      <c r="X891" s="803"/>
      <c r="Y891" s="803"/>
      <c r="Z891" s="803"/>
      <c r="AA891" s="817" t="str">
        <f t="shared" si="12"/>
        <v>David_Anca_Elena</v>
      </c>
      <c r="AB891" s="828">
        <f t="shared" si="13"/>
        <v>5.66</v>
      </c>
    </row>
    <row r="892" ht="11.25" customHeight="1">
      <c r="A892" s="135" t="s">
        <v>5757</v>
      </c>
      <c r="B892" s="97" t="s">
        <v>148</v>
      </c>
      <c r="C892" s="135" t="s">
        <v>8728</v>
      </c>
      <c r="D892" s="98" t="s">
        <v>7643</v>
      </c>
      <c r="E892" s="231" t="s">
        <v>8729</v>
      </c>
      <c r="F892" s="166">
        <v>7.0</v>
      </c>
      <c r="G892" s="103" t="s">
        <v>3373</v>
      </c>
      <c r="H892" s="104"/>
      <c r="I892" s="105"/>
      <c r="J892" s="803"/>
      <c r="K892" s="803"/>
      <c r="L892" s="827"/>
      <c r="M892" s="803"/>
      <c r="N892" s="803"/>
      <c r="O892" s="803"/>
      <c r="P892" s="803"/>
      <c r="Q892" s="803"/>
      <c r="R892" s="803"/>
      <c r="S892" s="803"/>
      <c r="T892" s="803"/>
      <c r="U892" s="803"/>
      <c r="V892" s="803"/>
      <c r="W892" s="803"/>
      <c r="X892" s="803"/>
      <c r="Y892" s="803"/>
      <c r="Z892" s="803"/>
      <c r="AA892" s="817" t="str">
        <f t="shared" si="12"/>
        <v>David_Anca_Elena</v>
      </c>
      <c r="AB892" s="828">
        <f t="shared" si="13"/>
        <v>7</v>
      </c>
    </row>
    <row r="893" ht="11.25" customHeight="1">
      <c r="A893" s="135" t="s">
        <v>5757</v>
      </c>
      <c r="B893" s="97" t="s">
        <v>148</v>
      </c>
      <c r="C893" s="135" t="s">
        <v>8730</v>
      </c>
      <c r="D893" s="98" t="s">
        <v>7643</v>
      </c>
      <c r="E893" s="231" t="s">
        <v>8731</v>
      </c>
      <c r="F893" s="166">
        <v>1.41</v>
      </c>
      <c r="G893" s="103" t="s">
        <v>3373</v>
      </c>
      <c r="H893" s="104"/>
      <c r="I893" s="105"/>
      <c r="J893" s="803"/>
      <c r="K893" s="803"/>
      <c r="L893" s="827"/>
      <c r="M893" s="803"/>
      <c r="N893" s="803"/>
      <c r="O893" s="803"/>
      <c r="P893" s="803"/>
      <c r="Q893" s="803"/>
      <c r="R893" s="803"/>
      <c r="S893" s="803"/>
      <c r="T893" s="803"/>
      <c r="U893" s="803"/>
      <c r="V893" s="803"/>
      <c r="W893" s="803"/>
      <c r="X893" s="803"/>
      <c r="Y893" s="803"/>
      <c r="Z893" s="803"/>
      <c r="AA893" s="817" t="str">
        <f t="shared" si="12"/>
        <v>David_Anca_Elena</v>
      </c>
      <c r="AB893" s="828">
        <f t="shared" si="13"/>
        <v>1.41</v>
      </c>
    </row>
    <row r="894" ht="11.25" customHeight="1">
      <c r="A894" s="135" t="s">
        <v>5757</v>
      </c>
      <c r="B894" s="97" t="s">
        <v>148</v>
      </c>
      <c r="C894" s="135" t="s">
        <v>8732</v>
      </c>
      <c r="D894" s="98" t="s">
        <v>7643</v>
      </c>
      <c r="E894" s="231" t="s">
        <v>8733</v>
      </c>
      <c r="F894" s="166">
        <v>1.75</v>
      </c>
      <c r="G894" s="103" t="s">
        <v>3373</v>
      </c>
      <c r="H894" s="104"/>
      <c r="I894" s="105"/>
      <c r="J894" s="803"/>
      <c r="K894" s="803"/>
      <c r="L894" s="827"/>
      <c r="M894" s="803"/>
      <c r="N894" s="803"/>
      <c r="O894" s="803"/>
      <c r="P894" s="803"/>
      <c r="Q894" s="803"/>
      <c r="R894" s="803"/>
      <c r="S894" s="803"/>
      <c r="T894" s="803"/>
      <c r="U894" s="803"/>
      <c r="V894" s="803"/>
      <c r="W894" s="803"/>
      <c r="X894" s="803"/>
      <c r="Y894" s="803"/>
      <c r="Z894" s="803"/>
      <c r="AA894" s="817" t="str">
        <f t="shared" si="12"/>
        <v>David_Anca_Elena</v>
      </c>
      <c r="AB894" s="828">
        <f t="shared" si="13"/>
        <v>1.75</v>
      </c>
    </row>
    <row r="895" ht="11.25" customHeight="1">
      <c r="A895" s="135" t="s">
        <v>5757</v>
      </c>
      <c r="B895" s="97" t="s">
        <v>148</v>
      </c>
      <c r="C895" s="135" t="s">
        <v>8734</v>
      </c>
      <c r="D895" s="98" t="s">
        <v>7643</v>
      </c>
      <c r="E895" s="231" t="s">
        <v>8735</v>
      </c>
      <c r="F895" s="166">
        <v>1.33</v>
      </c>
      <c r="G895" s="103" t="s">
        <v>3373</v>
      </c>
      <c r="H895" s="104"/>
      <c r="I895" s="105"/>
      <c r="J895" s="803"/>
      <c r="K895" s="803"/>
      <c r="L895" s="827"/>
      <c r="M895" s="803"/>
      <c r="N895" s="803"/>
      <c r="O895" s="803"/>
      <c r="P895" s="803"/>
      <c r="Q895" s="803"/>
      <c r="R895" s="803"/>
      <c r="S895" s="803"/>
      <c r="T895" s="803"/>
      <c r="U895" s="803"/>
      <c r="V895" s="803"/>
      <c r="W895" s="803"/>
      <c r="X895" s="803"/>
      <c r="Y895" s="803"/>
      <c r="Z895" s="803"/>
      <c r="AA895" s="817" t="str">
        <f t="shared" si="12"/>
        <v>David_Anca_Elena</v>
      </c>
      <c r="AB895" s="828">
        <f t="shared" si="13"/>
        <v>1.33</v>
      </c>
    </row>
    <row r="896" ht="11.25" customHeight="1">
      <c r="A896" s="135" t="s">
        <v>5757</v>
      </c>
      <c r="B896" s="97" t="s">
        <v>148</v>
      </c>
      <c r="C896" s="135" t="s">
        <v>8736</v>
      </c>
      <c r="D896" s="98" t="s">
        <v>7643</v>
      </c>
      <c r="E896" s="231" t="s">
        <v>8737</v>
      </c>
      <c r="F896" s="166">
        <v>5.33</v>
      </c>
      <c r="G896" s="103" t="s">
        <v>3373</v>
      </c>
      <c r="H896" s="104"/>
      <c r="I896" s="105"/>
      <c r="J896" s="803"/>
      <c r="K896" s="803"/>
      <c r="L896" s="827"/>
      <c r="M896" s="803"/>
      <c r="N896" s="803"/>
      <c r="O896" s="803"/>
      <c r="P896" s="803"/>
      <c r="Q896" s="803"/>
      <c r="R896" s="803"/>
      <c r="S896" s="803"/>
      <c r="T896" s="803"/>
      <c r="U896" s="803"/>
      <c r="V896" s="803"/>
      <c r="W896" s="803"/>
      <c r="X896" s="803"/>
      <c r="Y896" s="803"/>
      <c r="Z896" s="803"/>
      <c r="AA896" s="817" t="str">
        <f t="shared" si="12"/>
        <v>David_Anca_Elena</v>
      </c>
      <c r="AB896" s="828">
        <f t="shared" si="13"/>
        <v>5.33</v>
      </c>
    </row>
    <row r="897" ht="11.25" customHeight="1">
      <c r="A897" s="135" t="s">
        <v>5757</v>
      </c>
      <c r="B897" s="97" t="s">
        <v>148</v>
      </c>
      <c r="C897" s="135" t="s">
        <v>8738</v>
      </c>
      <c r="D897" s="98" t="s">
        <v>7643</v>
      </c>
      <c r="E897" s="231" t="s">
        <v>8739</v>
      </c>
      <c r="F897" s="166">
        <v>1.5</v>
      </c>
      <c r="G897" s="103" t="s">
        <v>3373</v>
      </c>
      <c r="H897" s="104"/>
      <c r="I897" s="105"/>
      <c r="J897" s="803"/>
      <c r="K897" s="803"/>
      <c r="L897" s="827"/>
      <c r="M897" s="803"/>
      <c r="N897" s="803"/>
      <c r="O897" s="803"/>
      <c r="P897" s="803"/>
      <c r="Q897" s="803"/>
      <c r="R897" s="803"/>
      <c r="S897" s="803"/>
      <c r="T897" s="803"/>
      <c r="U897" s="803"/>
      <c r="V897" s="803"/>
      <c r="W897" s="803"/>
      <c r="X897" s="803"/>
      <c r="Y897" s="803"/>
      <c r="Z897" s="803"/>
      <c r="AA897" s="817" t="str">
        <f t="shared" si="12"/>
        <v>David_Anca_Elena</v>
      </c>
      <c r="AB897" s="828">
        <f t="shared" si="13"/>
        <v>1.5</v>
      </c>
    </row>
    <row r="898" ht="11.25" customHeight="1">
      <c r="A898" s="135" t="s">
        <v>5757</v>
      </c>
      <c r="B898" s="97" t="s">
        <v>148</v>
      </c>
      <c r="C898" s="135" t="s">
        <v>8740</v>
      </c>
      <c r="D898" s="98" t="s">
        <v>7643</v>
      </c>
      <c r="E898" s="231" t="s">
        <v>8724</v>
      </c>
      <c r="F898" s="166">
        <v>5.66</v>
      </c>
      <c r="G898" s="103" t="s">
        <v>3373</v>
      </c>
      <c r="H898" s="104"/>
      <c r="I898" s="105"/>
      <c r="J898" s="803"/>
      <c r="K898" s="803"/>
      <c r="L898" s="827"/>
      <c r="M898" s="803"/>
      <c r="N898" s="803"/>
      <c r="O898" s="803"/>
      <c r="P898" s="803"/>
      <c r="Q898" s="803"/>
      <c r="R898" s="803"/>
      <c r="S898" s="803"/>
      <c r="T898" s="803"/>
      <c r="U898" s="803"/>
      <c r="V898" s="803"/>
      <c r="W898" s="803"/>
      <c r="X898" s="803"/>
      <c r="Y898" s="803"/>
      <c r="Z898" s="803"/>
      <c r="AA898" s="817" t="str">
        <f t="shared" si="12"/>
        <v>David_Anca_Elena</v>
      </c>
      <c r="AB898" s="828">
        <f t="shared" si="13"/>
        <v>5.66</v>
      </c>
    </row>
    <row r="899" ht="11.25" customHeight="1">
      <c r="A899" s="135" t="s">
        <v>5757</v>
      </c>
      <c r="B899" s="97" t="s">
        <v>148</v>
      </c>
      <c r="C899" s="135" t="s">
        <v>8741</v>
      </c>
      <c r="D899" s="98" t="s">
        <v>7643</v>
      </c>
      <c r="E899" s="231" t="s">
        <v>8737</v>
      </c>
      <c r="F899" s="166">
        <v>5.33</v>
      </c>
      <c r="G899" s="103" t="s">
        <v>3373</v>
      </c>
      <c r="H899" s="104"/>
      <c r="I899" s="105"/>
      <c r="J899" s="803"/>
      <c r="K899" s="803"/>
      <c r="L899" s="827"/>
      <c r="M899" s="803"/>
      <c r="N899" s="803"/>
      <c r="O899" s="803"/>
      <c r="P899" s="803"/>
      <c r="Q899" s="803"/>
      <c r="R899" s="803"/>
      <c r="S899" s="803"/>
      <c r="T899" s="803"/>
      <c r="U899" s="803"/>
      <c r="V899" s="803"/>
      <c r="W899" s="803"/>
      <c r="X899" s="803"/>
      <c r="Y899" s="803"/>
      <c r="Z899" s="803"/>
      <c r="AA899" s="817" t="str">
        <f t="shared" si="12"/>
        <v>David_Anca_Elena</v>
      </c>
      <c r="AB899" s="828">
        <f t="shared" si="13"/>
        <v>5.33</v>
      </c>
    </row>
    <row r="900" ht="11.25" customHeight="1">
      <c r="A900" s="135" t="s">
        <v>5757</v>
      </c>
      <c r="B900" s="97" t="s">
        <v>148</v>
      </c>
      <c r="C900" s="135" t="s">
        <v>8742</v>
      </c>
      <c r="D900" s="98" t="s">
        <v>7643</v>
      </c>
      <c r="E900" s="231" t="s">
        <v>8737</v>
      </c>
      <c r="F900" s="166">
        <v>5.33</v>
      </c>
      <c r="G900" s="103" t="s">
        <v>3373</v>
      </c>
      <c r="H900" s="104"/>
      <c r="I900" s="105"/>
      <c r="J900" s="803"/>
      <c r="K900" s="803"/>
      <c r="L900" s="827"/>
      <c r="M900" s="803"/>
      <c r="N900" s="803"/>
      <c r="O900" s="803"/>
      <c r="P900" s="803"/>
      <c r="Q900" s="803"/>
      <c r="R900" s="803"/>
      <c r="S900" s="803"/>
      <c r="T900" s="803"/>
      <c r="U900" s="803"/>
      <c r="V900" s="803"/>
      <c r="W900" s="803"/>
      <c r="X900" s="803"/>
      <c r="Y900" s="803"/>
      <c r="Z900" s="803"/>
      <c r="AA900" s="817" t="str">
        <f t="shared" si="12"/>
        <v>David_Anca_Elena</v>
      </c>
      <c r="AB900" s="828">
        <f t="shared" si="13"/>
        <v>5.33</v>
      </c>
    </row>
    <row r="901" ht="11.25" customHeight="1">
      <c r="A901" s="135" t="s">
        <v>5757</v>
      </c>
      <c r="B901" s="97" t="s">
        <v>148</v>
      </c>
      <c r="C901" s="135" t="s">
        <v>8743</v>
      </c>
      <c r="D901" s="98" t="s">
        <v>7643</v>
      </c>
      <c r="E901" s="231" t="s">
        <v>8724</v>
      </c>
      <c r="F901" s="166">
        <v>5.66</v>
      </c>
      <c r="G901" s="103" t="s">
        <v>3373</v>
      </c>
      <c r="H901" s="104"/>
      <c r="I901" s="105"/>
      <c r="J901" s="803"/>
      <c r="K901" s="803"/>
      <c r="L901" s="827"/>
      <c r="M901" s="803"/>
      <c r="N901" s="803"/>
      <c r="O901" s="803"/>
      <c r="P901" s="803"/>
      <c r="Q901" s="803"/>
      <c r="R901" s="803"/>
      <c r="S901" s="803"/>
      <c r="T901" s="803"/>
      <c r="U901" s="803"/>
      <c r="V901" s="803"/>
      <c r="W901" s="803"/>
      <c r="X901" s="803"/>
      <c r="Y901" s="803"/>
      <c r="Z901" s="803"/>
      <c r="AA901" s="817" t="str">
        <f t="shared" si="12"/>
        <v>David_Anca_Elena</v>
      </c>
      <c r="AB901" s="828">
        <f t="shared" si="13"/>
        <v>5.66</v>
      </c>
    </row>
    <row r="902" ht="11.25" customHeight="1">
      <c r="A902" s="135" t="s">
        <v>5757</v>
      </c>
      <c r="B902" s="97" t="s">
        <v>148</v>
      </c>
      <c r="C902" s="135" t="s">
        <v>8744</v>
      </c>
      <c r="D902" s="98" t="s">
        <v>7643</v>
      </c>
      <c r="E902" s="231" t="s">
        <v>8729</v>
      </c>
      <c r="F902" s="166">
        <v>7.0</v>
      </c>
      <c r="G902" s="103" t="s">
        <v>3373</v>
      </c>
      <c r="H902" s="104"/>
      <c r="I902" s="105"/>
      <c r="J902" s="803"/>
      <c r="K902" s="803"/>
      <c r="L902" s="827"/>
      <c r="M902" s="803"/>
      <c r="N902" s="803"/>
      <c r="O902" s="803"/>
      <c r="P902" s="803"/>
      <c r="Q902" s="803"/>
      <c r="R902" s="803"/>
      <c r="S902" s="803"/>
      <c r="T902" s="803"/>
      <c r="U902" s="803"/>
      <c r="V902" s="803"/>
      <c r="W902" s="803"/>
      <c r="X902" s="803"/>
      <c r="Y902" s="803"/>
      <c r="Z902" s="803"/>
      <c r="AA902" s="817" t="str">
        <f t="shared" si="12"/>
        <v>David_Anca_Elena</v>
      </c>
      <c r="AB902" s="828">
        <f t="shared" si="13"/>
        <v>7</v>
      </c>
    </row>
    <row r="903" ht="11.25" customHeight="1">
      <c r="A903" s="135" t="s">
        <v>5757</v>
      </c>
      <c r="B903" s="97" t="s">
        <v>148</v>
      </c>
      <c r="C903" s="135" t="s">
        <v>8745</v>
      </c>
      <c r="D903" s="98" t="s">
        <v>7643</v>
      </c>
      <c r="E903" s="231" t="s">
        <v>8724</v>
      </c>
      <c r="F903" s="166">
        <v>5.66</v>
      </c>
      <c r="G903" s="103" t="s">
        <v>3373</v>
      </c>
      <c r="H903" s="104"/>
      <c r="I903" s="105"/>
      <c r="J903" s="803"/>
      <c r="K903" s="803"/>
      <c r="L903" s="827"/>
      <c r="M903" s="803"/>
      <c r="N903" s="803"/>
      <c r="O903" s="803"/>
      <c r="P903" s="803"/>
      <c r="Q903" s="803"/>
      <c r="R903" s="803"/>
      <c r="S903" s="803"/>
      <c r="T903" s="803"/>
      <c r="U903" s="803"/>
      <c r="V903" s="803"/>
      <c r="W903" s="803"/>
      <c r="X903" s="803"/>
      <c r="Y903" s="803"/>
      <c r="Z903" s="803"/>
      <c r="AA903" s="817" t="str">
        <f t="shared" si="12"/>
        <v>David_Anca_Elena</v>
      </c>
      <c r="AB903" s="828">
        <f t="shared" si="13"/>
        <v>5.66</v>
      </c>
    </row>
    <row r="904" ht="11.25" customHeight="1">
      <c r="A904" s="135" t="s">
        <v>5757</v>
      </c>
      <c r="B904" s="97" t="s">
        <v>148</v>
      </c>
      <c r="C904" s="135" t="s">
        <v>8746</v>
      </c>
      <c r="D904" s="98" t="s">
        <v>7643</v>
      </c>
      <c r="E904" s="231" t="s">
        <v>8747</v>
      </c>
      <c r="F904" s="166">
        <v>1.33</v>
      </c>
      <c r="G904" s="103" t="s">
        <v>3373</v>
      </c>
      <c r="H904" s="104"/>
      <c r="I904" s="105"/>
      <c r="J904" s="803"/>
      <c r="K904" s="803"/>
      <c r="L904" s="827"/>
      <c r="M904" s="803"/>
      <c r="N904" s="803"/>
      <c r="O904" s="803"/>
      <c r="P904" s="803"/>
      <c r="Q904" s="803"/>
      <c r="R904" s="803"/>
      <c r="S904" s="803"/>
      <c r="T904" s="803"/>
      <c r="U904" s="803"/>
      <c r="V904" s="803"/>
      <c r="W904" s="803"/>
      <c r="X904" s="803"/>
      <c r="Y904" s="803"/>
      <c r="Z904" s="803"/>
      <c r="AA904" s="817" t="str">
        <f t="shared" si="12"/>
        <v>David_Anca_Elena</v>
      </c>
      <c r="AB904" s="828">
        <f t="shared" si="13"/>
        <v>1.33</v>
      </c>
    </row>
    <row r="905" ht="11.25" customHeight="1">
      <c r="A905" s="135" t="s">
        <v>5757</v>
      </c>
      <c r="B905" s="97" t="s">
        <v>148</v>
      </c>
      <c r="C905" s="135" t="s">
        <v>8748</v>
      </c>
      <c r="D905" s="98" t="s">
        <v>7643</v>
      </c>
      <c r="E905" s="231" t="s">
        <v>8731</v>
      </c>
      <c r="F905" s="166">
        <v>1.41</v>
      </c>
      <c r="G905" s="103" t="s">
        <v>3373</v>
      </c>
      <c r="H905" s="104"/>
      <c r="I905" s="105"/>
      <c r="J905" s="803"/>
      <c r="K905" s="803"/>
      <c r="L905" s="827"/>
      <c r="M905" s="803"/>
      <c r="N905" s="803"/>
      <c r="O905" s="803"/>
      <c r="P905" s="803"/>
      <c r="Q905" s="803"/>
      <c r="R905" s="803"/>
      <c r="S905" s="803"/>
      <c r="T905" s="803"/>
      <c r="U905" s="803"/>
      <c r="V905" s="803"/>
      <c r="W905" s="803"/>
      <c r="X905" s="803"/>
      <c r="Y905" s="803"/>
      <c r="Z905" s="803"/>
      <c r="AA905" s="817" t="str">
        <f t="shared" si="12"/>
        <v>David_Anca_Elena</v>
      </c>
      <c r="AB905" s="828">
        <f t="shared" si="13"/>
        <v>1.41</v>
      </c>
    </row>
    <row r="906" ht="11.25" customHeight="1">
      <c r="A906" s="135" t="s">
        <v>5757</v>
      </c>
      <c r="B906" s="97" t="s">
        <v>148</v>
      </c>
      <c r="C906" s="135" t="s">
        <v>8749</v>
      </c>
      <c r="D906" s="98" t="s">
        <v>7643</v>
      </c>
      <c r="E906" s="231" t="s">
        <v>8737</v>
      </c>
      <c r="F906" s="166">
        <v>5.33</v>
      </c>
      <c r="G906" s="103" t="s">
        <v>3373</v>
      </c>
      <c r="H906" s="104"/>
      <c r="I906" s="105"/>
      <c r="J906" s="803"/>
      <c r="K906" s="803"/>
      <c r="L906" s="827"/>
      <c r="M906" s="803"/>
      <c r="N906" s="803"/>
      <c r="O906" s="803"/>
      <c r="P906" s="803"/>
      <c r="Q906" s="803"/>
      <c r="R906" s="803"/>
      <c r="S906" s="803"/>
      <c r="T906" s="803"/>
      <c r="U906" s="803"/>
      <c r="V906" s="803"/>
      <c r="W906" s="803"/>
      <c r="X906" s="803"/>
      <c r="Y906" s="803"/>
      <c r="Z906" s="803"/>
      <c r="AA906" s="817" t="str">
        <f t="shared" si="12"/>
        <v>David_Anca_Elena</v>
      </c>
      <c r="AB906" s="828">
        <f t="shared" si="13"/>
        <v>5.33</v>
      </c>
    </row>
    <row r="907" ht="11.25" customHeight="1">
      <c r="A907" s="135" t="s">
        <v>5757</v>
      </c>
      <c r="B907" s="97" t="s">
        <v>148</v>
      </c>
      <c r="C907" s="135" t="s">
        <v>8750</v>
      </c>
      <c r="D907" s="98" t="s">
        <v>7643</v>
      </c>
      <c r="E907" s="231" t="s">
        <v>8737</v>
      </c>
      <c r="F907" s="166">
        <v>5.33</v>
      </c>
      <c r="G907" s="103" t="s">
        <v>3373</v>
      </c>
      <c r="H907" s="104"/>
      <c r="I907" s="105"/>
      <c r="J907" s="803"/>
      <c r="K907" s="803"/>
      <c r="L907" s="827"/>
      <c r="M907" s="803"/>
      <c r="N907" s="803"/>
      <c r="O907" s="803"/>
      <c r="P907" s="803"/>
      <c r="Q907" s="803"/>
      <c r="R907" s="803"/>
      <c r="S907" s="803"/>
      <c r="T907" s="803"/>
      <c r="U907" s="803"/>
      <c r="V907" s="803"/>
      <c r="W907" s="803"/>
      <c r="X907" s="803"/>
      <c r="Y907" s="803"/>
      <c r="Z907" s="803"/>
      <c r="AA907" s="817" t="str">
        <f t="shared" si="12"/>
        <v>David_Anca_Elena</v>
      </c>
      <c r="AB907" s="828">
        <f t="shared" si="13"/>
        <v>5.33</v>
      </c>
    </row>
    <row r="908" ht="11.25" customHeight="1">
      <c r="A908" s="135" t="s">
        <v>5762</v>
      </c>
      <c r="B908" s="97" t="s">
        <v>148</v>
      </c>
      <c r="C908" s="135" t="s">
        <v>8751</v>
      </c>
      <c r="D908" s="98"/>
      <c r="E908" s="231">
        <v>58.6</v>
      </c>
      <c r="F908" s="166">
        <v>59.0</v>
      </c>
      <c r="G908" s="103" t="s">
        <v>3376</v>
      </c>
      <c r="H908" s="104"/>
      <c r="I908" s="105"/>
      <c r="J908" s="803"/>
      <c r="K908" s="803"/>
      <c r="L908" s="827"/>
      <c r="M908" s="803"/>
      <c r="N908" s="803"/>
      <c r="O908" s="803"/>
      <c r="P908" s="803"/>
      <c r="Q908" s="803"/>
      <c r="R908" s="803"/>
      <c r="S908" s="803"/>
      <c r="T908" s="803"/>
      <c r="U908" s="803"/>
      <c r="V908" s="803"/>
      <c r="W908" s="803"/>
      <c r="X908" s="803"/>
      <c r="Y908" s="803"/>
      <c r="Z908" s="803"/>
      <c r="AA908" s="817" t="str">
        <f t="shared" si="12"/>
        <v>Enache Razvan</v>
      </c>
      <c r="AB908" s="828">
        <f t="shared" si="13"/>
        <v>59</v>
      </c>
    </row>
    <row r="909" ht="11.25" customHeight="1">
      <c r="A909" s="209" t="s">
        <v>5762</v>
      </c>
      <c r="B909" s="97" t="s">
        <v>148</v>
      </c>
      <c r="C909" s="135" t="s">
        <v>8752</v>
      </c>
      <c r="D909" s="98"/>
      <c r="E909" s="231">
        <v>28.0</v>
      </c>
      <c r="F909" s="166">
        <v>28.0</v>
      </c>
      <c r="G909" s="103" t="s">
        <v>3376</v>
      </c>
      <c r="H909" s="104"/>
      <c r="I909" s="105"/>
      <c r="J909" s="803"/>
      <c r="K909" s="803"/>
      <c r="L909" s="827"/>
      <c r="M909" s="803"/>
      <c r="N909" s="803"/>
      <c r="O909" s="803"/>
      <c r="P909" s="803"/>
      <c r="Q909" s="803"/>
      <c r="R909" s="803"/>
      <c r="S909" s="803"/>
      <c r="T909" s="803"/>
      <c r="U909" s="803"/>
      <c r="V909" s="803"/>
      <c r="W909" s="803"/>
      <c r="X909" s="803"/>
      <c r="Y909" s="803"/>
      <c r="Z909" s="803"/>
      <c r="AA909" s="817" t="str">
        <f t="shared" si="12"/>
        <v>Enache Razvan</v>
      </c>
      <c r="AB909" s="828">
        <f t="shared" si="13"/>
        <v>28</v>
      </c>
    </row>
    <row r="910" ht="11.25" customHeight="1">
      <c r="A910" s="311" t="s">
        <v>5762</v>
      </c>
      <c r="B910" s="97" t="s">
        <v>148</v>
      </c>
      <c r="C910" s="135" t="s">
        <v>7707</v>
      </c>
      <c r="D910" s="98"/>
      <c r="E910" s="231">
        <v>22.0</v>
      </c>
      <c r="F910" s="166">
        <v>22.0</v>
      </c>
      <c r="G910" s="103" t="s">
        <v>3376</v>
      </c>
      <c r="H910" s="104"/>
      <c r="I910" s="105"/>
      <c r="J910" s="803"/>
      <c r="K910" s="803"/>
      <c r="L910" s="827"/>
      <c r="M910" s="803"/>
      <c r="N910" s="803"/>
      <c r="O910" s="803"/>
      <c r="P910" s="803"/>
      <c r="Q910" s="803"/>
      <c r="R910" s="803"/>
      <c r="S910" s="803"/>
      <c r="T910" s="803"/>
      <c r="U910" s="803"/>
      <c r="V910" s="803"/>
      <c r="W910" s="803"/>
      <c r="X910" s="803"/>
      <c r="Y910" s="803"/>
      <c r="Z910" s="803"/>
      <c r="AA910" s="817" t="str">
        <f t="shared" si="12"/>
        <v>Enache Razvan</v>
      </c>
      <c r="AB910" s="828">
        <f t="shared" si="13"/>
        <v>22</v>
      </c>
    </row>
    <row r="911" ht="11.25" customHeight="1">
      <c r="A911" s="135" t="s">
        <v>512</v>
      </c>
      <c r="B911" s="97" t="s">
        <v>148</v>
      </c>
      <c r="C911" s="135" t="s">
        <v>8753</v>
      </c>
      <c r="D911" s="98" t="s">
        <v>7625</v>
      </c>
      <c r="E911" s="231" t="s">
        <v>8754</v>
      </c>
      <c r="F911" s="166">
        <v>7.0</v>
      </c>
      <c r="G911" s="103" t="s">
        <v>512</v>
      </c>
      <c r="H911" s="104"/>
      <c r="I911" s="105"/>
      <c r="J911" s="803"/>
      <c r="K911" s="803"/>
      <c r="L911" s="827"/>
      <c r="M911" s="803"/>
      <c r="N911" s="803"/>
      <c r="O911" s="803"/>
      <c r="P911" s="803"/>
      <c r="Q911" s="803"/>
      <c r="R911" s="803"/>
      <c r="S911" s="803"/>
      <c r="T911" s="803"/>
      <c r="U911" s="803"/>
      <c r="V911" s="803"/>
      <c r="W911" s="803"/>
      <c r="X911" s="803"/>
      <c r="Y911" s="803"/>
      <c r="Z911" s="803"/>
      <c r="AA911" s="817" t="str">
        <f t="shared" si="12"/>
        <v>GROSS Eduard-Claudiu</v>
      </c>
      <c r="AB911" s="828">
        <f t="shared" si="13"/>
        <v>7</v>
      </c>
    </row>
    <row r="912" ht="11.25" customHeight="1">
      <c r="A912" s="135" t="s">
        <v>512</v>
      </c>
      <c r="B912" s="97" t="s">
        <v>148</v>
      </c>
      <c r="C912" s="135" t="s">
        <v>8755</v>
      </c>
      <c r="D912" s="98" t="s">
        <v>7625</v>
      </c>
      <c r="E912" s="231" t="s">
        <v>8756</v>
      </c>
      <c r="F912" s="166">
        <v>2.0</v>
      </c>
      <c r="G912" s="103" t="s">
        <v>512</v>
      </c>
      <c r="H912" s="104"/>
      <c r="I912" s="105"/>
      <c r="J912" s="803"/>
      <c r="K912" s="803"/>
      <c r="L912" s="827"/>
      <c r="M912" s="803"/>
      <c r="N912" s="803"/>
      <c r="O912" s="803"/>
      <c r="P912" s="803"/>
      <c r="Q912" s="803"/>
      <c r="R912" s="803"/>
      <c r="S912" s="803"/>
      <c r="T912" s="803"/>
      <c r="U912" s="803"/>
      <c r="V912" s="803"/>
      <c r="W912" s="803"/>
      <c r="X912" s="803"/>
      <c r="Y912" s="803"/>
      <c r="Z912" s="803"/>
      <c r="AA912" s="817" t="str">
        <f t="shared" si="12"/>
        <v>GROSS Eduard-Claudiu</v>
      </c>
      <c r="AB912" s="828">
        <f t="shared" si="13"/>
        <v>2</v>
      </c>
    </row>
    <row r="913" ht="11.25" customHeight="1">
      <c r="A913" s="135" t="s">
        <v>512</v>
      </c>
      <c r="B913" s="97" t="s">
        <v>148</v>
      </c>
      <c r="C913" s="135" t="s">
        <v>8757</v>
      </c>
      <c r="D913" s="98" t="s">
        <v>7625</v>
      </c>
      <c r="E913" s="231" t="s">
        <v>8758</v>
      </c>
      <c r="F913" s="166">
        <v>1.0</v>
      </c>
      <c r="G913" s="103" t="s">
        <v>512</v>
      </c>
      <c r="H913" s="104"/>
      <c r="I913" s="105"/>
      <c r="J913" s="803"/>
      <c r="K913" s="803"/>
      <c r="L913" s="827"/>
      <c r="M913" s="803"/>
      <c r="N913" s="803"/>
      <c r="O913" s="803"/>
      <c r="P913" s="803"/>
      <c r="Q913" s="803"/>
      <c r="R913" s="803"/>
      <c r="S913" s="803"/>
      <c r="T913" s="803"/>
      <c r="U913" s="803"/>
      <c r="V913" s="803"/>
      <c r="W913" s="803"/>
      <c r="X913" s="803"/>
      <c r="Y913" s="803"/>
      <c r="Z913" s="803"/>
      <c r="AA913" s="817" t="str">
        <f t="shared" si="12"/>
        <v>GROSS Eduard-Claudiu</v>
      </c>
      <c r="AB913" s="828">
        <f t="shared" si="13"/>
        <v>1</v>
      </c>
    </row>
    <row r="914" ht="11.25" customHeight="1">
      <c r="A914" s="135" t="s">
        <v>512</v>
      </c>
      <c r="B914" s="97" t="s">
        <v>148</v>
      </c>
      <c r="C914" s="135" t="s">
        <v>8759</v>
      </c>
      <c r="D914" s="98" t="s">
        <v>7625</v>
      </c>
      <c r="E914" s="231" t="s">
        <v>8760</v>
      </c>
      <c r="F914" s="166">
        <v>6.0</v>
      </c>
      <c r="G914" s="103" t="s">
        <v>512</v>
      </c>
      <c r="H914" s="104"/>
      <c r="I914" s="105"/>
      <c r="J914" s="803"/>
      <c r="K914" s="803"/>
      <c r="L914" s="827"/>
      <c r="M914" s="803"/>
      <c r="N914" s="803"/>
      <c r="O914" s="803"/>
      <c r="P914" s="803"/>
      <c r="Q914" s="803"/>
      <c r="R914" s="803"/>
      <c r="S914" s="803"/>
      <c r="T914" s="803"/>
      <c r="U914" s="803"/>
      <c r="V914" s="803"/>
      <c r="W914" s="803"/>
      <c r="X914" s="803"/>
      <c r="Y914" s="803"/>
      <c r="Z914" s="803"/>
      <c r="AA914" s="817" t="str">
        <f t="shared" si="12"/>
        <v>GROSS Eduard-Claudiu</v>
      </c>
      <c r="AB914" s="828">
        <f t="shared" si="13"/>
        <v>6</v>
      </c>
    </row>
    <row r="915" ht="11.25" customHeight="1">
      <c r="A915" s="135" t="s">
        <v>512</v>
      </c>
      <c r="B915" s="97" t="s">
        <v>148</v>
      </c>
      <c r="C915" s="135" t="s">
        <v>8761</v>
      </c>
      <c r="D915" s="98" t="s">
        <v>7625</v>
      </c>
      <c r="E915" s="231" t="s">
        <v>8762</v>
      </c>
      <c r="F915" s="166">
        <v>1.67</v>
      </c>
      <c r="G915" s="103" t="s">
        <v>512</v>
      </c>
      <c r="H915" s="104"/>
      <c r="I915" s="105"/>
      <c r="J915" s="803"/>
      <c r="K915" s="803"/>
      <c r="L915" s="827"/>
      <c r="M915" s="803"/>
      <c r="N915" s="803"/>
      <c r="O915" s="803"/>
      <c r="P915" s="803"/>
      <c r="Q915" s="803"/>
      <c r="R915" s="803"/>
      <c r="S915" s="803"/>
      <c r="T915" s="803"/>
      <c r="U915" s="803"/>
      <c r="V915" s="803"/>
      <c r="W915" s="803"/>
      <c r="X915" s="803"/>
      <c r="Y915" s="803"/>
      <c r="Z915" s="803"/>
      <c r="AA915" s="817" t="str">
        <f t="shared" si="12"/>
        <v>GROSS Eduard-Claudiu</v>
      </c>
      <c r="AB915" s="828">
        <f t="shared" si="13"/>
        <v>1.67</v>
      </c>
    </row>
    <row r="916" ht="11.25" customHeight="1">
      <c r="A916" s="135" t="s">
        <v>512</v>
      </c>
      <c r="B916" s="97" t="s">
        <v>148</v>
      </c>
      <c r="C916" s="253" t="s">
        <v>8763</v>
      </c>
      <c r="D916" s="98" t="s">
        <v>7625</v>
      </c>
      <c r="E916" s="503" t="s">
        <v>8764</v>
      </c>
      <c r="F916" s="813">
        <v>0.67</v>
      </c>
      <c r="G916" s="103" t="s">
        <v>512</v>
      </c>
      <c r="H916" s="104"/>
      <c r="I916" s="105"/>
      <c r="J916" s="803"/>
      <c r="K916" s="803"/>
      <c r="L916" s="827"/>
      <c r="M916" s="803"/>
      <c r="N916" s="803"/>
      <c r="O916" s="803"/>
      <c r="P916" s="803"/>
      <c r="Q916" s="803"/>
      <c r="R916" s="803"/>
      <c r="S916" s="803"/>
      <c r="T916" s="803"/>
      <c r="U916" s="803"/>
      <c r="V916" s="803"/>
      <c r="W916" s="803"/>
      <c r="X916" s="803"/>
      <c r="Y916" s="803"/>
      <c r="Z916" s="803"/>
      <c r="AA916" s="817" t="str">
        <f t="shared" si="12"/>
        <v>GROSS Eduard-Claudiu</v>
      </c>
      <c r="AB916" s="828">
        <f t="shared" si="13"/>
        <v>0.67</v>
      </c>
    </row>
    <row r="917" ht="11.25" customHeight="1">
      <c r="A917" s="135" t="s">
        <v>512</v>
      </c>
      <c r="B917" s="97" t="s">
        <v>148</v>
      </c>
      <c r="C917" s="253" t="s">
        <v>8765</v>
      </c>
      <c r="D917" s="98" t="s">
        <v>7625</v>
      </c>
      <c r="E917" s="503" t="s">
        <v>8766</v>
      </c>
      <c r="F917" s="813">
        <v>5.67</v>
      </c>
      <c r="G917" s="103" t="s">
        <v>512</v>
      </c>
      <c r="H917" s="104"/>
      <c r="I917" s="105"/>
      <c r="J917" s="803"/>
      <c r="K917" s="803"/>
      <c r="L917" s="827"/>
      <c r="M917" s="803"/>
      <c r="N917" s="803"/>
      <c r="O917" s="803"/>
      <c r="P917" s="803"/>
      <c r="Q917" s="803"/>
      <c r="R917" s="803"/>
      <c r="S917" s="803"/>
      <c r="T917" s="803"/>
      <c r="U917" s="803"/>
      <c r="V917" s="803"/>
      <c r="W917" s="803"/>
      <c r="X917" s="803"/>
      <c r="Y917" s="803"/>
      <c r="Z917" s="803"/>
      <c r="AA917" s="817" t="str">
        <f t="shared" si="12"/>
        <v>GROSS Eduard-Claudiu</v>
      </c>
      <c r="AB917" s="828">
        <f t="shared" si="13"/>
        <v>5.67</v>
      </c>
    </row>
    <row r="918" ht="11.25" customHeight="1">
      <c r="A918" s="135" t="s">
        <v>512</v>
      </c>
      <c r="B918" s="97" t="s">
        <v>148</v>
      </c>
      <c r="C918" s="253" t="s">
        <v>8767</v>
      </c>
      <c r="D918" s="98" t="s">
        <v>7625</v>
      </c>
      <c r="E918" s="503" t="s">
        <v>8768</v>
      </c>
      <c r="F918" s="813">
        <v>1.67</v>
      </c>
      <c r="G918" s="103" t="s">
        <v>512</v>
      </c>
      <c r="H918" s="104"/>
      <c r="I918" s="105"/>
      <c r="J918" s="803"/>
      <c r="K918" s="803"/>
      <c r="L918" s="827"/>
      <c r="M918" s="803"/>
      <c r="N918" s="803"/>
      <c r="O918" s="803"/>
      <c r="P918" s="803"/>
      <c r="Q918" s="803"/>
      <c r="R918" s="803"/>
      <c r="S918" s="803"/>
      <c r="T918" s="803"/>
      <c r="U918" s="803"/>
      <c r="V918" s="803"/>
      <c r="W918" s="803"/>
      <c r="X918" s="803"/>
      <c r="Y918" s="803"/>
      <c r="Z918" s="803"/>
      <c r="AA918" s="817" t="str">
        <f t="shared" si="12"/>
        <v>GROSS Eduard-Claudiu</v>
      </c>
      <c r="AB918" s="828">
        <f t="shared" si="13"/>
        <v>1.67</v>
      </c>
    </row>
    <row r="919" ht="11.25" customHeight="1">
      <c r="A919" s="135" t="s">
        <v>512</v>
      </c>
      <c r="B919" s="97" t="s">
        <v>148</v>
      </c>
      <c r="C919" s="253" t="s">
        <v>8769</v>
      </c>
      <c r="D919" s="98" t="s">
        <v>7625</v>
      </c>
      <c r="E919" s="503" t="s">
        <v>8770</v>
      </c>
      <c r="F919" s="813">
        <v>0.67</v>
      </c>
      <c r="G919" s="103" t="s">
        <v>512</v>
      </c>
      <c r="H919" s="104"/>
      <c r="I919" s="105"/>
      <c r="J919" s="803"/>
      <c r="K919" s="803"/>
      <c r="L919" s="827"/>
      <c r="M919" s="803"/>
      <c r="N919" s="803"/>
      <c r="O919" s="803"/>
      <c r="P919" s="803"/>
      <c r="Q919" s="803"/>
      <c r="R919" s="803"/>
      <c r="S919" s="803"/>
      <c r="T919" s="803"/>
      <c r="U919" s="803"/>
      <c r="V919" s="803"/>
      <c r="W919" s="803"/>
      <c r="X919" s="803"/>
      <c r="Y919" s="803"/>
      <c r="Z919" s="803"/>
      <c r="AA919" s="817" t="str">
        <f t="shared" si="12"/>
        <v>GROSS Eduard-Claudiu</v>
      </c>
      <c r="AB919" s="828">
        <f t="shared" si="13"/>
        <v>0.67</v>
      </c>
    </row>
    <row r="920" ht="11.25" customHeight="1">
      <c r="A920" s="135" t="s">
        <v>512</v>
      </c>
      <c r="B920" s="97" t="s">
        <v>148</v>
      </c>
      <c r="C920" s="253" t="s">
        <v>8771</v>
      </c>
      <c r="D920" s="98" t="s">
        <v>7625</v>
      </c>
      <c r="E920" s="503" t="s">
        <v>8760</v>
      </c>
      <c r="F920" s="813">
        <v>6.0</v>
      </c>
      <c r="G920" s="103" t="s">
        <v>512</v>
      </c>
      <c r="H920" s="104"/>
      <c r="I920" s="105"/>
      <c r="J920" s="803"/>
      <c r="K920" s="803"/>
      <c r="L920" s="827"/>
      <c r="M920" s="803"/>
      <c r="N920" s="803"/>
      <c r="O920" s="803"/>
      <c r="P920" s="803"/>
      <c r="Q920" s="803"/>
      <c r="R920" s="803"/>
      <c r="S920" s="803"/>
      <c r="T920" s="803"/>
      <c r="U920" s="803"/>
      <c r="V920" s="803"/>
      <c r="W920" s="803"/>
      <c r="X920" s="803"/>
      <c r="Y920" s="803"/>
      <c r="Z920" s="803"/>
      <c r="AA920" s="817" t="str">
        <f t="shared" si="12"/>
        <v>GROSS Eduard-Claudiu</v>
      </c>
      <c r="AB920" s="828">
        <f t="shared" si="13"/>
        <v>6</v>
      </c>
    </row>
    <row r="921" ht="11.25" customHeight="1">
      <c r="A921" s="135" t="s">
        <v>512</v>
      </c>
      <c r="B921" s="97" t="s">
        <v>148</v>
      </c>
      <c r="C921" s="253" t="s">
        <v>8772</v>
      </c>
      <c r="D921" s="98" t="s">
        <v>7625</v>
      </c>
      <c r="E921" s="503" t="s">
        <v>8762</v>
      </c>
      <c r="F921" s="813">
        <v>1.67</v>
      </c>
      <c r="G921" s="103" t="s">
        <v>512</v>
      </c>
      <c r="H921" s="104"/>
      <c r="I921" s="105"/>
      <c r="J921" s="803"/>
      <c r="K921" s="803"/>
      <c r="L921" s="827"/>
      <c r="M921" s="803"/>
      <c r="N921" s="803"/>
      <c r="O921" s="803"/>
      <c r="P921" s="803"/>
      <c r="Q921" s="803"/>
      <c r="R921" s="803"/>
      <c r="S921" s="803"/>
      <c r="T921" s="803"/>
      <c r="U921" s="803"/>
      <c r="V921" s="803"/>
      <c r="W921" s="803"/>
      <c r="X921" s="803"/>
      <c r="Y921" s="803"/>
      <c r="Z921" s="803"/>
      <c r="AA921" s="817" t="str">
        <f t="shared" si="12"/>
        <v>GROSS Eduard-Claudiu</v>
      </c>
      <c r="AB921" s="828">
        <f t="shared" si="13"/>
        <v>1.67</v>
      </c>
    </row>
    <row r="922" ht="11.25" customHeight="1">
      <c r="A922" s="135" t="s">
        <v>512</v>
      </c>
      <c r="B922" s="97" t="s">
        <v>148</v>
      </c>
      <c r="C922" s="253" t="s">
        <v>8773</v>
      </c>
      <c r="D922" s="98" t="s">
        <v>7625</v>
      </c>
      <c r="E922" s="503" t="s">
        <v>8764</v>
      </c>
      <c r="F922" s="813">
        <v>0.67</v>
      </c>
      <c r="G922" s="103" t="s">
        <v>512</v>
      </c>
      <c r="H922" s="104"/>
      <c r="I922" s="105"/>
      <c r="J922" s="803"/>
      <c r="K922" s="803"/>
      <c r="L922" s="827"/>
      <c r="M922" s="803"/>
      <c r="N922" s="803"/>
      <c r="O922" s="803"/>
      <c r="P922" s="803"/>
      <c r="Q922" s="803"/>
      <c r="R922" s="803"/>
      <c r="S922" s="803"/>
      <c r="T922" s="803"/>
      <c r="U922" s="803"/>
      <c r="V922" s="803"/>
      <c r="W922" s="803"/>
      <c r="X922" s="803"/>
      <c r="Y922" s="803"/>
      <c r="Z922" s="803"/>
      <c r="AA922" s="817" t="str">
        <f t="shared" si="12"/>
        <v>GROSS Eduard-Claudiu</v>
      </c>
      <c r="AB922" s="828">
        <f t="shared" si="13"/>
        <v>0.67</v>
      </c>
    </row>
    <row r="923" ht="11.25" customHeight="1">
      <c r="A923" s="135" t="s">
        <v>512</v>
      </c>
      <c r="B923" s="97" t="s">
        <v>148</v>
      </c>
      <c r="C923" s="253" t="s">
        <v>8774</v>
      </c>
      <c r="D923" s="98" t="s">
        <v>7625</v>
      </c>
      <c r="E923" s="503" t="s">
        <v>8760</v>
      </c>
      <c r="F923" s="813">
        <v>6.0</v>
      </c>
      <c r="G923" s="103" t="s">
        <v>512</v>
      </c>
      <c r="H923" s="104"/>
      <c r="I923" s="105"/>
      <c r="J923" s="803"/>
      <c r="K923" s="803"/>
      <c r="L923" s="827"/>
      <c r="M923" s="803"/>
      <c r="N923" s="803"/>
      <c r="O923" s="803"/>
      <c r="P923" s="803"/>
      <c r="Q923" s="803"/>
      <c r="R923" s="803"/>
      <c r="S923" s="803"/>
      <c r="T923" s="803"/>
      <c r="U923" s="803"/>
      <c r="V923" s="803"/>
      <c r="W923" s="803"/>
      <c r="X923" s="803"/>
      <c r="Y923" s="803"/>
      <c r="Z923" s="803"/>
      <c r="AA923" s="817" t="str">
        <f t="shared" si="12"/>
        <v>GROSS Eduard-Claudiu</v>
      </c>
      <c r="AB923" s="828">
        <f t="shared" si="13"/>
        <v>6</v>
      </c>
    </row>
    <row r="924" ht="11.25" customHeight="1">
      <c r="A924" s="135" t="s">
        <v>512</v>
      </c>
      <c r="B924" s="97" t="s">
        <v>148</v>
      </c>
      <c r="C924" s="253" t="s">
        <v>8775</v>
      </c>
      <c r="D924" s="98" t="s">
        <v>7625</v>
      </c>
      <c r="E924" s="503" t="s">
        <v>8762</v>
      </c>
      <c r="F924" s="813">
        <v>1.67</v>
      </c>
      <c r="G924" s="103" t="s">
        <v>512</v>
      </c>
      <c r="H924" s="104"/>
      <c r="I924" s="105"/>
      <c r="J924" s="803"/>
      <c r="K924" s="803"/>
      <c r="L924" s="827"/>
      <c r="M924" s="803"/>
      <c r="N924" s="803"/>
      <c r="O924" s="803"/>
      <c r="P924" s="803"/>
      <c r="Q924" s="803"/>
      <c r="R924" s="803"/>
      <c r="S924" s="803"/>
      <c r="T924" s="803"/>
      <c r="U924" s="803"/>
      <c r="V924" s="803"/>
      <c r="W924" s="803"/>
      <c r="X924" s="803"/>
      <c r="Y924" s="803"/>
      <c r="Z924" s="803"/>
      <c r="AA924" s="817" t="str">
        <f t="shared" si="12"/>
        <v>GROSS Eduard-Claudiu</v>
      </c>
      <c r="AB924" s="828">
        <f t="shared" si="13"/>
        <v>1.67</v>
      </c>
    </row>
    <row r="925" ht="11.25" customHeight="1">
      <c r="A925" s="135" t="s">
        <v>512</v>
      </c>
      <c r="B925" s="97" t="s">
        <v>148</v>
      </c>
      <c r="C925" s="253" t="s">
        <v>8776</v>
      </c>
      <c r="D925" s="98" t="s">
        <v>7625</v>
      </c>
      <c r="E925" s="503" t="s">
        <v>8764</v>
      </c>
      <c r="F925" s="813">
        <v>0.67</v>
      </c>
      <c r="G925" s="103" t="s">
        <v>512</v>
      </c>
      <c r="H925" s="104"/>
      <c r="I925" s="105"/>
      <c r="J925" s="803"/>
      <c r="K925" s="803"/>
      <c r="L925" s="827"/>
      <c r="M925" s="803"/>
      <c r="N925" s="803"/>
      <c r="O925" s="803"/>
      <c r="P925" s="803"/>
      <c r="Q925" s="803"/>
      <c r="R925" s="803"/>
      <c r="S925" s="803"/>
      <c r="T925" s="803"/>
      <c r="U925" s="803"/>
      <c r="V925" s="803"/>
      <c r="W925" s="803"/>
      <c r="X925" s="803"/>
      <c r="Y925" s="803"/>
      <c r="Z925" s="803"/>
      <c r="AA925" s="817" t="str">
        <f t="shared" si="12"/>
        <v>GROSS Eduard-Claudiu</v>
      </c>
      <c r="AB925" s="828">
        <f t="shared" si="13"/>
        <v>0.67</v>
      </c>
    </row>
    <row r="926" ht="11.25" customHeight="1">
      <c r="A926" s="135" t="s">
        <v>512</v>
      </c>
      <c r="B926" s="97" t="s">
        <v>148</v>
      </c>
      <c r="C926" s="253" t="s">
        <v>8777</v>
      </c>
      <c r="D926" s="98" t="s">
        <v>7625</v>
      </c>
      <c r="E926" s="503" t="s">
        <v>8766</v>
      </c>
      <c r="F926" s="813">
        <v>5.67</v>
      </c>
      <c r="G926" s="103" t="s">
        <v>512</v>
      </c>
      <c r="H926" s="104"/>
      <c r="I926" s="105"/>
      <c r="J926" s="803"/>
      <c r="K926" s="803"/>
      <c r="L926" s="827"/>
      <c r="M926" s="803"/>
      <c r="N926" s="803"/>
      <c r="O926" s="803"/>
      <c r="P926" s="803"/>
      <c r="Q926" s="803"/>
      <c r="R926" s="803"/>
      <c r="S926" s="803"/>
      <c r="T926" s="803"/>
      <c r="U926" s="803"/>
      <c r="V926" s="803"/>
      <c r="W926" s="803"/>
      <c r="X926" s="803"/>
      <c r="Y926" s="803"/>
      <c r="Z926" s="803"/>
      <c r="AA926" s="817" t="str">
        <f t="shared" si="12"/>
        <v>GROSS Eduard-Claudiu</v>
      </c>
      <c r="AB926" s="828">
        <f t="shared" si="13"/>
        <v>5.67</v>
      </c>
    </row>
    <row r="927" ht="11.25" customHeight="1">
      <c r="A927" s="135" t="s">
        <v>512</v>
      </c>
      <c r="B927" s="97" t="s">
        <v>148</v>
      </c>
      <c r="C927" s="253" t="s">
        <v>8778</v>
      </c>
      <c r="D927" s="98" t="s">
        <v>7625</v>
      </c>
      <c r="E927" s="503" t="s">
        <v>8768</v>
      </c>
      <c r="F927" s="813">
        <v>1.67</v>
      </c>
      <c r="G927" s="103" t="s">
        <v>512</v>
      </c>
      <c r="H927" s="104"/>
      <c r="I927" s="105"/>
      <c r="J927" s="803"/>
      <c r="K927" s="803"/>
      <c r="L927" s="827"/>
      <c r="M927" s="803"/>
      <c r="N927" s="803"/>
      <c r="O927" s="803"/>
      <c r="P927" s="803"/>
      <c r="Q927" s="803"/>
      <c r="R927" s="803"/>
      <c r="S927" s="803"/>
      <c r="T927" s="803"/>
      <c r="U927" s="803"/>
      <c r="V927" s="803"/>
      <c r="W927" s="803"/>
      <c r="X927" s="803"/>
      <c r="Y927" s="803"/>
      <c r="Z927" s="803"/>
      <c r="AA927" s="817" t="str">
        <f t="shared" si="12"/>
        <v>GROSS Eduard-Claudiu</v>
      </c>
      <c r="AB927" s="828">
        <f t="shared" si="13"/>
        <v>1.67</v>
      </c>
    </row>
    <row r="928" ht="11.25" customHeight="1">
      <c r="A928" s="135" t="s">
        <v>512</v>
      </c>
      <c r="B928" s="97" t="s">
        <v>148</v>
      </c>
      <c r="C928" s="253" t="s">
        <v>8779</v>
      </c>
      <c r="D928" s="98" t="s">
        <v>7625</v>
      </c>
      <c r="E928" s="503" t="s">
        <v>8770</v>
      </c>
      <c r="F928" s="813">
        <v>0.67</v>
      </c>
      <c r="G928" s="103" t="s">
        <v>512</v>
      </c>
      <c r="H928" s="104"/>
      <c r="I928" s="105"/>
      <c r="J928" s="803"/>
      <c r="K928" s="803"/>
      <c r="L928" s="827"/>
      <c r="M928" s="803"/>
      <c r="N928" s="803"/>
      <c r="O928" s="803"/>
      <c r="P928" s="803"/>
      <c r="Q928" s="803"/>
      <c r="R928" s="803"/>
      <c r="S928" s="803"/>
      <c r="T928" s="803"/>
      <c r="U928" s="803"/>
      <c r="V928" s="803"/>
      <c r="W928" s="803"/>
      <c r="X928" s="803"/>
      <c r="Y928" s="803"/>
      <c r="Z928" s="803"/>
      <c r="AA928" s="817" t="str">
        <f t="shared" si="12"/>
        <v>GROSS Eduard-Claudiu</v>
      </c>
      <c r="AB928" s="828">
        <f t="shared" si="13"/>
        <v>0.67</v>
      </c>
    </row>
    <row r="929" ht="11.25" customHeight="1">
      <c r="A929" s="135" t="s">
        <v>512</v>
      </c>
      <c r="B929" s="97" t="s">
        <v>148</v>
      </c>
      <c r="C929" s="253" t="s">
        <v>8780</v>
      </c>
      <c r="D929" s="98" t="s">
        <v>7625</v>
      </c>
      <c r="E929" s="503" t="s">
        <v>8781</v>
      </c>
      <c r="F929" s="813">
        <v>6.33</v>
      </c>
      <c r="G929" s="103" t="s">
        <v>512</v>
      </c>
      <c r="H929" s="104"/>
      <c r="I929" s="105"/>
      <c r="J929" s="803"/>
      <c r="K929" s="803"/>
      <c r="L929" s="827"/>
      <c r="M929" s="803"/>
      <c r="N929" s="803"/>
      <c r="O929" s="803"/>
      <c r="P929" s="803"/>
      <c r="Q929" s="803"/>
      <c r="R929" s="803"/>
      <c r="S929" s="803"/>
      <c r="T929" s="803"/>
      <c r="U929" s="803"/>
      <c r="V929" s="803"/>
      <c r="W929" s="803"/>
      <c r="X929" s="803"/>
      <c r="Y929" s="803"/>
      <c r="Z929" s="803"/>
      <c r="AA929" s="817" t="str">
        <f t="shared" si="12"/>
        <v>GROSS Eduard-Claudiu</v>
      </c>
      <c r="AB929" s="828">
        <f t="shared" si="13"/>
        <v>6.33</v>
      </c>
    </row>
    <row r="930" ht="11.25" customHeight="1">
      <c r="A930" s="135" t="s">
        <v>512</v>
      </c>
      <c r="B930" s="97" t="s">
        <v>148</v>
      </c>
      <c r="C930" s="253" t="s">
        <v>8782</v>
      </c>
      <c r="D930" s="98" t="s">
        <v>7625</v>
      </c>
      <c r="E930" s="503" t="s">
        <v>8783</v>
      </c>
      <c r="F930" s="813">
        <v>1.67</v>
      </c>
      <c r="G930" s="103" t="s">
        <v>512</v>
      </c>
      <c r="H930" s="104"/>
      <c r="I930" s="105"/>
      <c r="J930" s="803"/>
      <c r="K930" s="803"/>
      <c r="L930" s="827"/>
      <c r="M930" s="803"/>
      <c r="N930" s="803"/>
      <c r="O930" s="803"/>
      <c r="P930" s="803"/>
      <c r="Q930" s="803"/>
      <c r="R930" s="803"/>
      <c r="S930" s="803"/>
      <c r="T930" s="803"/>
      <c r="U930" s="803"/>
      <c r="V930" s="803"/>
      <c r="W930" s="803"/>
      <c r="X930" s="803"/>
      <c r="Y930" s="803"/>
      <c r="Z930" s="803"/>
      <c r="AA930" s="817" t="str">
        <f t="shared" si="12"/>
        <v>GROSS Eduard-Claudiu</v>
      </c>
      <c r="AB930" s="828">
        <f t="shared" si="13"/>
        <v>1.67</v>
      </c>
    </row>
    <row r="931" ht="11.25" customHeight="1">
      <c r="A931" s="135" t="s">
        <v>512</v>
      </c>
      <c r="B931" s="97" t="s">
        <v>148</v>
      </c>
      <c r="C931" s="253" t="s">
        <v>8784</v>
      </c>
      <c r="D931" s="98" t="s">
        <v>7625</v>
      </c>
      <c r="E931" s="503" t="s">
        <v>8785</v>
      </c>
      <c r="F931" s="813">
        <v>0.67</v>
      </c>
      <c r="G931" s="103" t="s">
        <v>512</v>
      </c>
      <c r="H931" s="104"/>
      <c r="I931" s="105"/>
      <c r="J931" s="803"/>
      <c r="K931" s="803"/>
      <c r="L931" s="827"/>
      <c r="M931" s="803"/>
      <c r="N931" s="803"/>
      <c r="O931" s="803"/>
      <c r="P931" s="803"/>
      <c r="Q931" s="803"/>
      <c r="R931" s="803"/>
      <c r="S931" s="803"/>
      <c r="T931" s="803"/>
      <c r="U931" s="803"/>
      <c r="V931" s="803"/>
      <c r="W931" s="803"/>
      <c r="X931" s="803"/>
      <c r="Y931" s="803"/>
      <c r="Z931" s="803"/>
      <c r="AA931" s="817" t="str">
        <f t="shared" si="12"/>
        <v>GROSS Eduard-Claudiu</v>
      </c>
      <c r="AB931" s="828">
        <f t="shared" si="13"/>
        <v>0.67</v>
      </c>
    </row>
    <row r="932" ht="11.25" customHeight="1">
      <c r="A932" s="135" t="s">
        <v>512</v>
      </c>
      <c r="B932" s="97" t="s">
        <v>148</v>
      </c>
      <c r="C932" s="253" t="s">
        <v>8786</v>
      </c>
      <c r="D932" s="98" t="s">
        <v>7625</v>
      </c>
      <c r="E932" s="503" t="s">
        <v>8787</v>
      </c>
      <c r="F932" s="813">
        <v>5.33</v>
      </c>
      <c r="G932" s="103" t="s">
        <v>512</v>
      </c>
      <c r="H932" s="104"/>
      <c r="I932" s="105"/>
      <c r="J932" s="803"/>
      <c r="K932" s="803"/>
      <c r="L932" s="827"/>
      <c r="M932" s="803"/>
      <c r="N932" s="803"/>
      <c r="O932" s="803"/>
      <c r="P932" s="803"/>
      <c r="Q932" s="803"/>
      <c r="R932" s="803"/>
      <c r="S932" s="803"/>
      <c r="T932" s="803"/>
      <c r="U932" s="803"/>
      <c r="V932" s="803"/>
      <c r="W932" s="803"/>
      <c r="X932" s="803"/>
      <c r="Y932" s="803"/>
      <c r="Z932" s="803"/>
      <c r="AA932" s="817" t="str">
        <f t="shared" si="12"/>
        <v>GROSS Eduard-Claudiu</v>
      </c>
      <c r="AB932" s="828">
        <f t="shared" si="13"/>
        <v>5.33</v>
      </c>
    </row>
    <row r="933" ht="11.25" customHeight="1">
      <c r="A933" s="135" t="s">
        <v>512</v>
      </c>
      <c r="B933" s="97" t="s">
        <v>148</v>
      </c>
      <c r="C933" s="253" t="s">
        <v>8788</v>
      </c>
      <c r="D933" s="98" t="s">
        <v>7625</v>
      </c>
      <c r="E933" s="503" t="s">
        <v>8789</v>
      </c>
      <c r="F933" s="813">
        <v>1.33</v>
      </c>
      <c r="G933" s="103" t="s">
        <v>512</v>
      </c>
      <c r="H933" s="104"/>
      <c r="I933" s="105"/>
      <c r="J933" s="803"/>
      <c r="K933" s="803"/>
      <c r="L933" s="827"/>
      <c r="M933" s="803"/>
      <c r="N933" s="803"/>
      <c r="O933" s="803"/>
      <c r="P933" s="803"/>
      <c r="Q933" s="803"/>
      <c r="R933" s="803"/>
      <c r="S933" s="803"/>
      <c r="T933" s="803"/>
      <c r="U933" s="803"/>
      <c r="V933" s="803"/>
      <c r="W933" s="803"/>
      <c r="X933" s="803"/>
      <c r="Y933" s="803"/>
      <c r="Z933" s="803"/>
      <c r="AA933" s="817" t="str">
        <f t="shared" si="12"/>
        <v>GROSS Eduard-Claudiu</v>
      </c>
      <c r="AB933" s="828">
        <f t="shared" si="13"/>
        <v>1.33</v>
      </c>
    </row>
    <row r="934" ht="11.25" customHeight="1">
      <c r="A934" s="135" t="s">
        <v>512</v>
      </c>
      <c r="B934" s="97" t="s">
        <v>148</v>
      </c>
      <c r="C934" s="253" t="s">
        <v>8790</v>
      </c>
      <c r="D934" s="98" t="s">
        <v>7625</v>
      </c>
      <c r="E934" s="503" t="s">
        <v>8791</v>
      </c>
      <c r="F934" s="813">
        <v>0.67</v>
      </c>
      <c r="G934" s="103" t="s">
        <v>512</v>
      </c>
      <c r="H934" s="104"/>
      <c r="I934" s="105"/>
      <c r="J934" s="803"/>
      <c r="K934" s="803"/>
      <c r="L934" s="827"/>
      <c r="M934" s="803"/>
      <c r="N934" s="803"/>
      <c r="O934" s="803"/>
      <c r="P934" s="803"/>
      <c r="Q934" s="803"/>
      <c r="R934" s="803"/>
      <c r="S934" s="803"/>
      <c r="T934" s="803"/>
      <c r="U934" s="803"/>
      <c r="V934" s="803"/>
      <c r="W934" s="803"/>
      <c r="X934" s="803"/>
      <c r="Y934" s="803"/>
      <c r="Z934" s="803"/>
      <c r="AA934" s="817" t="str">
        <f t="shared" si="12"/>
        <v>GROSS Eduard-Claudiu</v>
      </c>
      <c r="AB934" s="828">
        <f t="shared" si="13"/>
        <v>0.67</v>
      </c>
    </row>
    <row r="935" ht="11.25" customHeight="1">
      <c r="A935" s="135" t="s">
        <v>512</v>
      </c>
      <c r="B935" s="97" t="s">
        <v>148</v>
      </c>
      <c r="C935" s="253" t="s">
        <v>8792</v>
      </c>
      <c r="D935" s="98" t="s">
        <v>7625</v>
      </c>
      <c r="E935" s="503" t="s">
        <v>8793</v>
      </c>
      <c r="F935" s="813">
        <v>7.67</v>
      </c>
      <c r="G935" s="103" t="s">
        <v>512</v>
      </c>
      <c r="H935" s="104"/>
      <c r="I935" s="105"/>
      <c r="J935" s="803"/>
      <c r="K935" s="803"/>
      <c r="L935" s="827"/>
      <c r="M935" s="803"/>
      <c r="N935" s="803"/>
      <c r="O935" s="803"/>
      <c r="P935" s="803"/>
      <c r="Q935" s="803"/>
      <c r="R935" s="803"/>
      <c r="S935" s="803"/>
      <c r="T935" s="803"/>
      <c r="U935" s="803"/>
      <c r="V935" s="803"/>
      <c r="W935" s="803"/>
      <c r="X935" s="803"/>
      <c r="Y935" s="803"/>
      <c r="Z935" s="803"/>
      <c r="AA935" s="817" t="str">
        <f t="shared" si="12"/>
        <v>GROSS Eduard-Claudiu</v>
      </c>
      <c r="AB935" s="828">
        <f t="shared" si="13"/>
        <v>7.67</v>
      </c>
    </row>
    <row r="936" ht="11.25" customHeight="1">
      <c r="A936" s="135" t="s">
        <v>512</v>
      </c>
      <c r="B936" s="97" t="s">
        <v>148</v>
      </c>
      <c r="C936" s="253" t="s">
        <v>8794</v>
      </c>
      <c r="D936" s="98" t="s">
        <v>7625</v>
      </c>
      <c r="E936" s="503" t="s">
        <v>8795</v>
      </c>
      <c r="F936" s="813">
        <v>2.0</v>
      </c>
      <c r="G936" s="103" t="s">
        <v>512</v>
      </c>
      <c r="H936" s="104"/>
      <c r="I936" s="105"/>
      <c r="J936" s="803"/>
      <c r="K936" s="803"/>
      <c r="L936" s="827"/>
      <c r="M936" s="803"/>
      <c r="N936" s="803"/>
      <c r="O936" s="803"/>
      <c r="P936" s="803"/>
      <c r="Q936" s="803"/>
      <c r="R936" s="803"/>
      <c r="S936" s="803"/>
      <c r="T936" s="803"/>
      <c r="U936" s="803"/>
      <c r="V936" s="803"/>
      <c r="W936" s="803"/>
      <c r="X936" s="803"/>
      <c r="Y936" s="803"/>
      <c r="Z936" s="803"/>
      <c r="AA936" s="817" t="str">
        <f t="shared" si="12"/>
        <v>GROSS Eduard-Claudiu</v>
      </c>
      <c r="AB936" s="828">
        <f t="shared" si="13"/>
        <v>2</v>
      </c>
    </row>
    <row r="937" ht="11.25" customHeight="1">
      <c r="A937" s="135" t="s">
        <v>512</v>
      </c>
      <c r="B937" s="97" t="s">
        <v>148</v>
      </c>
      <c r="C937" s="253" t="s">
        <v>8796</v>
      </c>
      <c r="D937" s="98" t="s">
        <v>7625</v>
      </c>
      <c r="E937" s="503" t="s">
        <v>8797</v>
      </c>
      <c r="F937" s="813">
        <v>1.0</v>
      </c>
      <c r="G937" s="103" t="s">
        <v>512</v>
      </c>
      <c r="H937" s="104"/>
      <c r="I937" s="105"/>
      <c r="J937" s="803"/>
      <c r="K937" s="803"/>
      <c r="L937" s="827"/>
      <c r="M937" s="803"/>
      <c r="N937" s="803"/>
      <c r="O937" s="803"/>
      <c r="P937" s="803"/>
      <c r="Q937" s="803"/>
      <c r="R937" s="803"/>
      <c r="S937" s="803"/>
      <c r="T937" s="803"/>
      <c r="U937" s="803"/>
      <c r="V937" s="803"/>
      <c r="W937" s="803"/>
      <c r="X937" s="803"/>
      <c r="Y937" s="803"/>
      <c r="Z937" s="803"/>
      <c r="AA937" s="817" t="str">
        <f t="shared" si="12"/>
        <v>GROSS Eduard-Claudiu</v>
      </c>
      <c r="AB937" s="828">
        <f t="shared" si="13"/>
        <v>1</v>
      </c>
    </row>
    <row r="938" ht="11.25" customHeight="1">
      <c r="A938" s="135" t="s">
        <v>512</v>
      </c>
      <c r="B938" s="97" t="s">
        <v>148</v>
      </c>
      <c r="C938" s="253" t="s">
        <v>8798</v>
      </c>
      <c r="D938" s="218" t="s">
        <v>8799</v>
      </c>
      <c r="E938" s="503" t="s">
        <v>8800</v>
      </c>
      <c r="F938" s="813">
        <v>10.0</v>
      </c>
      <c r="G938" s="103" t="s">
        <v>512</v>
      </c>
      <c r="H938" s="104"/>
      <c r="I938" s="105"/>
      <c r="J938" s="803"/>
      <c r="K938" s="803"/>
      <c r="L938" s="827"/>
      <c r="M938" s="803"/>
      <c r="N938" s="803"/>
      <c r="O938" s="803"/>
      <c r="P938" s="803"/>
      <c r="Q938" s="803"/>
      <c r="R938" s="803"/>
      <c r="S938" s="803"/>
      <c r="T938" s="803"/>
      <c r="U938" s="803"/>
      <c r="V938" s="803"/>
      <c r="W938" s="803"/>
      <c r="X938" s="803"/>
      <c r="Y938" s="803"/>
      <c r="Z938" s="803"/>
      <c r="AA938" s="817" t="str">
        <f t="shared" si="12"/>
        <v>GROSS Eduard-Claudiu</v>
      </c>
      <c r="AB938" s="828">
        <f t="shared" si="13"/>
        <v>10</v>
      </c>
    </row>
    <row r="939" ht="11.25" customHeight="1">
      <c r="A939" s="135" t="s">
        <v>8801</v>
      </c>
      <c r="B939" s="97" t="s">
        <v>148</v>
      </c>
      <c r="C939" s="135" t="s">
        <v>8802</v>
      </c>
      <c r="D939" s="98" t="s">
        <v>7625</v>
      </c>
      <c r="E939" s="231">
        <v>1.0</v>
      </c>
      <c r="F939" s="166">
        <v>29.66</v>
      </c>
      <c r="G939" s="103" t="s">
        <v>3409</v>
      </c>
      <c r="H939" s="104"/>
      <c r="I939" s="105"/>
      <c r="J939" s="803"/>
      <c r="K939" s="803"/>
      <c r="L939" s="827"/>
      <c r="M939" s="803"/>
      <c r="N939" s="803"/>
      <c r="O939" s="803"/>
      <c r="P939" s="803"/>
      <c r="Q939" s="803"/>
      <c r="R939" s="803"/>
      <c r="S939" s="803"/>
      <c r="T939" s="803"/>
      <c r="U939" s="803"/>
      <c r="V939" s="803"/>
      <c r="W939" s="803"/>
      <c r="X939" s="803"/>
      <c r="Y939" s="803"/>
      <c r="Z939" s="803"/>
      <c r="AA939" s="817" t="str">
        <f t="shared" si="12"/>
        <v>Grozea Lucian</v>
      </c>
      <c r="AB939" s="828">
        <f t="shared" si="13"/>
        <v>29.66</v>
      </c>
    </row>
    <row r="940" ht="11.25" customHeight="1">
      <c r="A940" s="135" t="s">
        <v>8801</v>
      </c>
      <c r="B940" s="97" t="s">
        <v>148</v>
      </c>
      <c r="C940" s="135" t="s">
        <v>8470</v>
      </c>
      <c r="D940" s="98" t="s">
        <v>7625</v>
      </c>
      <c r="E940" s="231">
        <v>1.0</v>
      </c>
      <c r="F940" s="166">
        <v>29.66</v>
      </c>
      <c r="G940" s="103" t="s">
        <v>3409</v>
      </c>
      <c r="H940" s="104"/>
      <c r="I940" s="105"/>
      <c r="J940" s="803"/>
      <c r="K940" s="803"/>
      <c r="L940" s="827"/>
      <c r="M940" s="803"/>
      <c r="N940" s="803"/>
      <c r="O940" s="803"/>
      <c r="P940" s="803"/>
      <c r="Q940" s="803"/>
      <c r="R940" s="803"/>
      <c r="S940" s="803"/>
      <c r="T940" s="803"/>
      <c r="U940" s="803"/>
      <c r="V940" s="803"/>
      <c r="W940" s="803"/>
      <c r="X940" s="803"/>
      <c r="Y940" s="803"/>
      <c r="Z940" s="803"/>
      <c r="AA940" s="817" t="str">
        <f t="shared" si="12"/>
        <v>Grozea Lucian</v>
      </c>
      <c r="AB940" s="828">
        <f t="shared" si="13"/>
        <v>29.66</v>
      </c>
    </row>
    <row r="941" ht="11.25" customHeight="1">
      <c r="A941" s="135" t="s">
        <v>8801</v>
      </c>
      <c r="B941" s="97" t="s">
        <v>148</v>
      </c>
      <c r="C941" s="135" t="s">
        <v>8803</v>
      </c>
      <c r="D941" s="98" t="s">
        <v>7625</v>
      </c>
      <c r="E941" s="231">
        <v>1.0</v>
      </c>
      <c r="F941" s="166">
        <v>19.66</v>
      </c>
      <c r="G941" s="103" t="s">
        <v>3409</v>
      </c>
      <c r="H941" s="104"/>
      <c r="I941" s="105"/>
      <c r="J941" s="803"/>
      <c r="K941" s="803"/>
      <c r="L941" s="827"/>
      <c r="M941" s="803"/>
      <c r="N941" s="803"/>
      <c r="O941" s="803"/>
      <c r="P941" s="803"/>
      <c r="Q941" s="803"/>
      <c r="R941" s="803"/>
      <c r="S941" s="803"/>
      <c r="T941" s="803"/>
      <c r="U941" s="803"/>
      <c r="V941" s="803"/>
      <c r="W941" s="803"/>
      <c r="X941" s="803"/>
      <c r="Y941" s="803"/>
      <c r="Z941" s="803"/>
      <c r="AA941" s="817" t="str">
        <f t="shared" si="12"/>
        <v>Grozea Lucian</v>
      </c>
      <c r="AB941" s="828">
        <f t="shared" si="13"/>
        <v>19.66</v>
      </c>
    </row>
    <row r="942" ht="11.25" customHeight="1">
      <c r="A942" s="135" t="s">
        <v>8801</v>
      </c>
      <c r="B942" s="97" t="s">
        <v>148</v>
      </c>
      <c r="C942" s="135" t="s">
        <v>8804</v>
      </c>
      <c r="D942" s="98" t="s">
        <v>7625</v>
      </c>
      <c r="E942" s="231">
        <v>2.0</v>
      </c>
      <c r="F942" s="166">
        <v>18.0</v>
      </c>
      <c r="G942" s="103" t="s">
        <v>3409</v>
      </c>
      <c r="H942" s="104"/>
      <c r="I942" s="105"/>
      <c r="J942" s="803"/>
      <c r="K942" s="803"/>
      <c r="L942" s="827"/>
      <c r="M942" s="803"/>
      <c r="N942" s="803"/>
      <c r="O942" s="803"/>
      <c r="P942" s="803"/>
      <c r="Q942" s="803"/>
      <c r="R942" s="803"/>
      <c r="S942" s="803"/>
      <c r="T942" s="803"/>
      <c r="U942" s="803"/>
      <c r="V942" s="803"/>
      <c r="W942" s="803"/>
      <c r="X942" s="803"/>
      <c r="Y942" s="803"/>
      <c r="Z942" s="803"/>
      <c r="AA942" s="817" t="str">
        <f t="shared" si="12"/>
        <v>Grozea Lucian</v>
      </c>
      <c r="AB942" s="828">
        <f t="shared" si="13"/>
        <v>18</v>
      </c>
    </row>
    <row r="943" ht="11.25" customHeight="1">
      <c r="A943" s="135" t="s">
        <v>8801</v>
      </c>
      <c r="B943" s="97" t="s">
        <v>148</v>
      </c>
      <c r="C943" s="135" t="s">
        <v>8805</v>
      </c>
      <c r="D943" s="98" t="s">
        <v>7625</v>
      </c>
      <c r="E943" s="231">
        <v>3.0</v>
      </c>
      <c r="F943" s="166">
        <v>21.99</v>
      </c>
      <c r="G943" s="103" t="s">
        <v>3409</v>
      </c>
      <c r="H943" s="104"/>
      <c r="I943" s="105"/>
      <c r="J943" s="803"/>
      <c r="K943" s="803"/>
      <c r="L943" s="827"/>
      <c r="M943" s="803"/>
      <c r="N943" s="803"/>
      <c r="O943" s="803"/>
      <c r="P943" s="803"/>
      <c r="Q943" s="803"/>
      <c r="R943" s="803"/>
      <c r="S943" s="803"/>
      <c r="T943" s="803"/>
      <c r="U943" s="803"/>
      <c r="V943" s="803"/>
      <c r="W943" s="803"/>
      <c r="X943" s="803"/>
      <c r="Y943" s="803"/>
      <c r="Z943" s="803"/>
      <c r="AA943" s="817" t="str">
        <f t="shared" si="12"/>
        <v>Grozea Lucian</v>
      </c>
      <c r="AB943" s="828">
        <f t="shared" si="13"/>
        <v>21.99</v>
      </c>
    </row>
    <row r="944" ht="11.25" customHeight="1">
      <c r="A944" s="135" t="s">
        <v>2143</v>
      </c>
      <c r="B944" s="97" t="s">
        <v>148</v>
      </c>
      <c r="C944" s="135" t="s">
        <v>8806</v>
      </c>
      <c r="D944" s="98" t="s">
        <v>7625</v>
      </c>
      <c r="E944" s="231" t="s">
        <v>7771</v>
      </c>
      <c r="F944" s="166">
        <v>5.66</v>
      </c>
      <c r="G944" s="103" t="s">
        <v>2143</v>
      </c>
      <c r="H944" s="104"/>
      <c r="I944" s="105"/>
      <c r="J944" s="803"/>
      <c r="K944" s="803"/>
      <c r="L944" s="827"/>
      <c r="M944" s="803"/>
      <c r="N944" s="803"/>
      <c r="O944" s="803"/>
      <c r="P944" s="803"/>
      <c r="Q944" s="803"/>
      <c r="R944" s="803"/>
      <c r="S944" s="803"/>
      <c r="T944" s="803"/>
      <c r="U944" s="803"/>
      <c r="V944" s="803"/>
      <c r="W944" s="803"/>
      <c r="X944" s="803"/>
      <c r="Y944" s="803"/>
      <c r="Z944" s="803"/>
      <c r="AA944" s="817" t="str">
        <f t="shared" si="12"/>
        <v>Hasmațuchi Gabriel</v>
      </c>
      <c r="AB944" s="828">
        <f t="shared" si="13"/>
        <v>5.66</v>
      </c>
    </row>
    <row r="945" ht="11.25" customHeight="1">
      <c r="A945" s="135" t="s">
        <v>2143</v>
      </c>
      <c r="B945" s="97" t="s">
        <v>148</v>
      </c>
      <c r="C945" s="135" t="s">
        <v>8807</v>
      </c>
      <c r="D945" s="98" t="s">
        <v>7625</v>
      </c>
      <c r="E945" s="231" t="s">
        <v>8808</v>
      </c>
      <c r="F945" s="166">
        <v>1.41</v>
      </c>
      <c r="G945" s="103" t="s">
        <v>2143</v>
      </c>
      <c r="H945" s="104"/>
      <c r="I945" s="105"/>
      <c r="J945" s="803"/>
      <c r="K945" s="803"/>
      <c r="L945" s="827"/>
      <c r="M945" s="803"/>
      <c r="N945" s="803"/>
      <c r="O945" s="803"/>
      <c r="P945" s="803"/>
      <c r="Q945" s="803"/>
      <c r="R945" s="803"/>
      <c r="S945" s="803"/>
      <c r="T945" s="803"/>
      <c r="U945" s="803"/>
      <c r="V945" s="803"/>
      <c r="W945" s="803"/>
      <c r="X945" s="803"/>
      <c r="Y945" s="803"/>
      <c r="Z945" s="803"/>
      <c r="AA945" s="817" t="str">
        <f t="shared" si="12"/>
        <v>Hasmațuchi Gabriel</v>
      </c>
      <c r="AB945" s="828">
        <f t="shared" si="13"/>
        <v>1.41</v>
      </c>
    </row>
    <row r="946" ht="11.25" customHeight="1">
      <c r="A946" s="135" t="s">
        <v>2143</v>
      </c>
      <c r="B946" s="97" t="s">
        <v>148</v>
      </c>
      <c r="C946" s="135" t="s">
        <v>8809</v>
      </c>
      <c r="D946" s="98" t="s">
        <v>7625</v>
      </c>
      <c r="E946" s="231" t="s">
        <v>8810</v>
      </c>
      <c r="F946" s="166">
        <v>0.56</v>
      </c>
      <c r="G946" s="103" t="s">
        <v>2143</v>
      </c>
      <c r="H946" s="104"/>
      <c r="I946" s="105"/>
      <c r="J946" s="803"/>
      <c r="K946" s="803"/>
      <c r="L946" s="827"/>
      <c r="M946" s="803"/>
      <c r="N946" s="803"/>
      <c r="O946" s="803"/>
      <c r="P946" s="803"/>
      <c r="Q946" s="803"/>
      <c r="R946" s="803"/>
      <c r="S946" s="803"/>
      <c r="T946" s="803"/>
      <c r="U946" s="803"/>
      <c r="V946" s="803"/>
      <c r="W946" s="803"/>
      <c r="X946" s="803"/>
      <c r="Y946" s="803"/>
      <c r="Z946" s="803"/>
      <c r="AA946" s="817" t="str">
        <f t="shared" si="12"/>
        <v>Hasmațuchi Gabriel</v>
      </c>
      <c r="AB946" s="828">
        <f t="shared" si="13"/>
        <v>0.56</v>
      </c>
    </row>
    <row r="947" ht="11.25" customHeight="1">
      <c r="A947" s="135" t="s">
        <v>2143</v>
      </c>
      <c r="B947" s="97" t="s">
        <v>148</v>
      </c>
      <c r="C947" s="135" t="s">
        <v>8811</v>
      </c>
      <c r="D947" s="98" t="s">
        <v>7625</v>
      </c>
      <c r="E947" s="231" t="s">
        <v>8812</v>
      </c>
      <c r="F947" s="166">
        <v>5.33</v>
      </c>
      <c r="G947" s="103" t="s">
        <v>2143</v>
      </c>
      <c r="H947" s="104"/>
      <c r="I947" s="105"/>
      <c r="J947" s="803"/>
      <c r="K947" s="803"/>
      <c r="L947" s="827"/>
      <c r="M947" s="803"/>
      <c r="N947" s="803"/>
      <c r="O947" s="803"/>
      <c r="P947" s="803"/>
      <c r="Q947" s="803"/>
      <c r="R947" s="803"/>
      <c r="S947" s="803"/>
      <c r="T947" s="803"/>
      <c r="U947" s="803"/>
      <c r="V947" s="803"/>
      <c r="W947" s="803"/>
      <c r="X947" s="803"/>
      <c r="Y947" s="803"/>
      <c r="Z947" s="803"/>
      <c r="AA947" s="817" t="str">
        <f t="shared" si="12"/>
        <v>Hasmațuchi Gabriel</v>
      </c>
      <c r="AB947" s="828">
        <f t="shared" si="13"/>
        <v>5.33</v>
      </c>
    </row>
    <row r="948" ht="11.25" customHeight="1">
      <c r="A948" s="135" t="s">
        <v>2143</v>
      </c>
      <c r="B948" s="112" t="s">
        <v>148</v>
      </c>
      <c r="C948" s="135" t="s">
        <v>8813</v>
      </c>
      <c r="D948" s="98" t="s">
        <v>7625</v>
      </c>
      <c r="E948" s="231" t="s">
        <v>8812</v>
      </c>
      <c r="F948" s="166">
        <v>5.33</v>
      </c>
      <c r="G948" s="103" t="s">
        <v>2143</v>
      </c>
      <c r="H948" s="104"/>
      <c r="I948" s="105"/>
      <c r="J948" s="803"/>
      <c r="K948" s="803"/>
      <c r="L948" s="827"/>
      <c r="M948" s="803"/>
      <c r="N948" s="803"/>
      <c r="O948" s="803"/>
      <c r="P948" s="803"/>
      <c r="Q948" s="803"/>
      <c r="R948" s="803"/>
      <c r="S948" s="803"/>
      <c r="T948" s="803"/>
      <c r="U948" s="803"/>
      <c r="V948" s="803"/>
      <c r="W948" s="803"/>
      <c r="X948" s="803"/>
      <c r="Y948" s="803"/>
      <c r="Z948" s="803"/>
      <c r="AA948" s="817" t="str">
        <f t="shared" si="12"/>
        <v>Hasmațuchi Gabriel</v>
      </c>
      <c r="AB948" s="828">
        <f t="shared" si="13"/>
        <v>5.33</v>
      </c>
    </row>
    <row r="949" ht="11.25" customHeight="1">
      <c r="A949" s="171" t="s">
        <v>2143</v>
      </c>
      <c r="B949" s="112" t="s">
        <v>148</v>
      </c>
      <c r="C949" s="135" t="s">
        <v>8814</v>
      </c>
      <c r="D949" s="98" t="s">
        <v>7625</v>
      </c>
      <c r="E949" s="231" t="s">
        <v>8812</v>
      </c>
      <c r="F949" s="166">
        <v>5.33</v>
      </c>
      <c r="G949" s="103" t="s">
        <v>2143</v>
      </c>
      <c r="H949" s="104"/>
      <c r="I949" s="105"/>
      <c r="J949" s="803"/>
      <c r="K949" s="803"/>
      <c r="L949" s="827"/>
      <c r="M949" s="803"/>
      <c r="N949" s="803"/>
      <c r="O949" s="803"/>
      <c r="P949" s="803"/>
      <c r="Q949" s="803"/>
      <c r="R949" s="803"/>
      <c r="S949" s="803"/>
      <c r="T949" s="803"/>
      <c r="U949" s="803"/>
      <c r="V949" s="803"/>
      <c r="W949" s="803"/>
      <c r="X949" s="803"/>
      <c r="Y949" s="803"/>
      <c r="Z949" s="803"/>
      <c r="AA949" s="817" t="str">
        <f t="shared" si="12"/>
        <v>Hasmațuchi Gabriel</v>
      </c>
      <c r="AB949" s="828">
        <f t="shared" si="13"/>
        <v>5.33</v>
      </c>
    </row>
    <row r="950" ht="11.25" customHeight="1">
      <c r="A950" s="135" t="s">
        <v>2143</v>
      </c>
      <c r="B950" s="97" t="s">
        <v>148</v>
      </c>
      <c r="C950" s="135" t="s">
        <v>8815</v>
      </c>
      <c r="D950" s="98" t="s">
        <v>7625</v>
      </c>
      <c r="E950" s="231" t="s">
        <v>8816</v>
      </c>
      <c r="F950" s="166">
        <v>1.33</v>
      </c>
      <c r="G950" s="103" t="s">
        <v>2143</v>
      </c>
      <c r="H950" s="104"/>
      <c r="I950" s="105"/>
      <c r="J950" s="803"/>
      <c r="K950" s="803"/>
      <c r="L950" s="827"/>
      <c r="M950" s="803"/>
      <c r="N950" s="803"/>
      <c r="O950" s="803"/>
      <c r="P950" s="803"/>
      <c r="Q950" s="803"/>
      <c r="R950" s="803"/>
      <c r="S950" s="803"/>
      <c r="T950" s="803"/>
      <c r="U950" s="803"/>
      <c r="V950" s="803"/>
      <c r="W950" s="803"/>
      <c r="X950" s="803"/>
      <c r="Y950" s="803"/>
      <c r="Z950" s="803"/>
      <c r="AA950" s="817" t="str">
        <f t="shared" si="12"/>
        <v>Hasmațuchi Gabriel</v>
      </c>
      <c r="AB950" s="828">
        <f t="shared" si="13"/>
        <v>1.33</v>
      </c>
    </row>
    <row r="951" ht="11.25" customHeight="1">
      <c r="A951" s="135" t="s">
        <v>2143</v>
      </c>
      <c r="B951" s="97" t="s">
        <v>148</v>
      </c>
      <c r="C951" s="135" t="s">
        <v>8817</v>
      </c>
      <c r="D951" s="98" t="s">
        <v>7625</v>
      </c>
      <c r="E951" s="231" t="s">
        <v>8720</v>
      </c>
      <c r="F951" s="166">
        <v>6.0</v>
      </c>
      <c r="G951" s="103" t="s">
        <v>2143</v>
      </c>
      <c r="H951" s="104"/>
      <c r="I951" s="105"/>
      <c r="J951" s="803"/>
      <c r="K951" s="803"/>
      <c r="L951" s="827"/>
      <c r="M951" s="803"/>
      <c r="N951" s="803"/>
      <c r="O951" s="803"/>
      <c r="P951" s="803"/>
      <c r="Q951" s="803"/>
      <c r="R951" s="803"/>
      <c r="S951" s="803"/>
      <c r="T951" s="803"/>
      <c r="U951" s="803"/>
      <c r="V951" s="803"/>
      <c r="W951" s="803"/>
      <c r="X951" s="803"/>
      <c r="Y951" s="803"/>
      <c r="Z951" s="803"/>
      <c r="AA951" s="817" t="str">
        <f t="shared" si="12"/>
        <v>Hasmațuchi Gabriel</v>
      </c>
      <c r="AB951" s="828">
        <f t="shared" si="13"/>
        <v>6</v>
      </c>
    </row>
    <row r="952" ht="11.25" customHeight="1">
      <c r="A952" s="135" t="s">
        <v>2143</v>
      </c>
      <c r="B952" s="97" t="s">
        <v>148</v>
      </c>
      <c r="C952" s="135" t="s">
        <v>8818</v>
      </c>
      <c r="D952" s="98" t="s">
        <v>7625</v>
      </c>
      <c r="E952" s="231" t="s">
        <v>8720</v>
      </c>
      <c r="F952" s="166">
        <v>6.0</v>
      </c>
      <c r="G952" s="103" t="s">
        <v>2143</v>
      </c>
      <c r="H952" s="104"/>
      <c r="I952" s="105"/>
      <c r="J952" s="803"/>
      <c r="K952" s="803"/>
      <c r="L952" s="827"/>
      <c r="M952" s="803"/>
      <c r="N952" s="803"/>
      <c r="O952" s="803"/>
      <c r="P952" s="803"/>
      <c r="Q952" s="803"/>
      <c r="R952" s="803"/>
      <c r="S952" s="803"/>
      <c r="T952" s="803"/>
      <c r="U952" s="803"/>
      <c r="V952" s="803"/>
      <c r="W952" s="803"/>
      <c r="X952" s="803"/>
      <c r="Y952" s="803"/>
      <c r="Z952" s="803"/>
      <c r="AA952" s="817" t="str">
        <f t="shared" si="12"/>
        <v>Hasmațuchi Gabriel</v>
      </c>
      <c r="AB952" s="828">
        <f t="shared" si="13"/>
        <v>6</v>
      </c>
    </row>
    <row r="953" ht="11.25" customHeight="1">
      <c r="A953" s="135" t="s">
        <v>2143</v>
      </c>
      <c r="B953" s="97" t="s">
        <v>148</v>
      </c>
      <c r="C953" s="135" t="s">
        <v>8819</v>
      </c>
      <c r="D953" s="98" t="s">
        <v>7625</v>
      </c>
      <c r="E953" s="231" t="s">
        <v>8820</v>
      </c>
      <c r="F953" s="166">
        <v>1.5</v>
      </c>
      <c r="G953" s="103" t="s">
        <v>2143</v>
      </c>
      <c r="H953" s="104"/>
      <c r="I953" s="105"/>
      <c r="J953" s="803"/>
      <c r="K953" s="803"/>
      <c r="L953" s="827"/>
      <c r="M953" s="803"/>
      <c r="N953" s="803"/>
      <c r="O953" s="803"/>
      <c r="P953" s="803"/>
      <c r="Q953" s="803"/>
      <c r="R953" s="803"/>
      <c r="S953" s="803"/>
      <c r="T953" s="803"/>
      <c r="U953" s="803"/>
      <c r="V953" s="803"/>
      <c r="W953" s="803"/>
      <c r="X953" s="803"/>
      <c r="Y953" s="803"/>
      <c r="Z953" s="803"/>
      <c r="AA953" s="817" t="str">
        <f t="shared" si="12"/>
        <v>Hasmațuchi Gabriel</v>
      </c>
      <c r="AB953" s="828">
        <f t="shared" si="13"/>
        <v>1.5</v>
      </c>
    </row>
    <row r="954" ht="11.25" customHeight="1">
      <c r="A954" s="135" t="s">
        <v>2143</v>
      </c>
      <c r="B954" s="97" t="s">
        <v>148</v>
      </c>
      <c r="C954" s="135" t="s">
        <v>8821</v>
      </c>
      <c r="D954" s="98" t="s">
        <v>7625</v>
      </c>
      <c r="E954" s="231" t="s">
        <v>8812</v>
      </c>
      <c r="F954" s="166">
        <v>5.33</v>
      </c>
      <c r="G954" s="103" t="s">
        <v>2143</v>
      </c>
      <c r="H954" s="104"/>
      <c r="I954" s="105"/>
      <c r="J954" s="803"/>
      <c r="K954" s="803"/>
      <c r="L954" s="827"/>
      <c r="M954" s="803"/>
      <c r="N954" s="803"/>
      <c r="O954" s="803"/>
      <c r="P954" s="803"/>
      <c r="Q954" s="803"/>
      <c r="R954" s="803"/>
      <c r="S954" s="803"/>
      <c r="T954" s="803"/>
      <c r="U954" s="803"/>
      <c r="V954" s="803"/>
      <c r="W954" s="803"/>
      <c r="X954" s="803"/>
      <c r="Y954" s="803"/>
      <c r="Z954" s="803"/>
      <c r="AA954" s="817" t="str">
        <f t="shared" si="12"/>
        <v>Hasmațuchi Gabriel</v>
      </c>
      <c r="AB954" s="828">
        <f t="shared" si="13"/>
        <v>5.33</v>
      </c>
    </row>
    <row r="955" ht="11.25" customHeight="1">
      <c r="A955" s="135" t="s">
        <v>2143</v>
      </c>
      <c r="B955" s="97" t="s">
        <v>148</v>
      </c>
      <c r="C955" s="135" t="s">
        <v>8822</v>
      </c>
      <c r="D955" s="98" t="s">
        <v>7625</v>
      </c>
      <c r="E955" s="231" t="s">
        <v>8812</v>
      </c>
      <c r="F955" s="166">
        <v>5.33</v>
      </c>
      <c r="G955" s="103" t="s">
        <v>2143</v>
      </c>
      <c r="H955" s="104"/>
      <c r="I955" s="105"/>
      <c r="J955" s="803"/>
      <c r="K955" s="803"/>
      <c r="L955" s="827"/>
      <c r="M955" s="803"/>
      <c r="N955" s="803"/>
      <c r="O955" s="803"/>
      <c r="P955" s="803"/>
      <c r="Q955" s="803"/>
      <c r="R955" s="803"/>
      <c r="S955" s="803"/>
      <c r="T955" s="803"/>
      <c r="U955" s="803"/>
      <c r="V955" s="803"/>
      <c r="W955" s="803"/>
      <c r="X955" s="803"/>
      <c r="Y955" s="803"/>
      <c r="Z955" s="803"/>
      <c r="AA955" s="817" t="str">
        <f t="shared" si="12"/>
        <v>Hasmațuchi Gabriel</v>
      </c>
      <c r="AB955" s="828">
        <f t="shared" si="13"/>
        <v>5.33</v>
      </c>
    </row>
    <row r="956" ht="11.25" customHeight="1">
      <c r="A956" s="135" t="s">
        <v>2143</v>
      </c>
      <c r="B956" s="97" t="s">
        <v>148</v>
      </c>
      <c r="C956" s="135" t="s">
        <v>8823</v>
      </c>
      <c r="D956" s="98" t="s">
        <v>7625</v>
      </c>
      <c r="E956" s="231" t="s">
        <v>8812</v>
      </c>
      <c r="F956" s="166">
        <v>5.33</v>
      </c>
      <c r="G956" s="103" t="s">
        <v>2143</v>
      </c>
      <c r="H956" s="104"/>
      <c r="I956" s="105"/>
      <c r="J956" s="803"/>
      <c r="K956" s="803"/>
      <c r="L956" s="827"/>
      <c r="M956" s="803"/>
      <c r="N956" s="803"/>
      <c r="O956" s="803"/>
      <c r="P956" s="803"/>
      <c r="Q956" s="803"/>
      <c r="R956" s="803"/>
      <c r="S956" s="803"/>
      <c r="T956" s="803"/>
      <c r="U956" s="803"/>
      <c r="V956" s="803"/>
      <c r="W956" s="803"/>
      <c r="X956" s="803"/>
      <c r="Y956" s="803"/>
      <c r="Z956" s="803"/>
      <c r="AA956" s="817" t="str">
        <f t="shared" si="12"/>
        <v>Hasmațuchi Gabriel</v>
      </c>
      <c r="AB956" s="828">
        <f t="shared" si="13"/>
        <v>5.33</v>
      </c>
    </row>
    <row r="957" ht="11.25" customHeight="1">
      <c r="A957" s="135" t="s">
        <v>2143</v>
      </c>
      <c r="B957" s="97" t="s">
        <v>148</v>
      </c>
      <c r="C957" s="135" t="s">
        <v>8824</v>
      </c>
      <c r="D957" s="98" t="s">
        <v>7625</v>
      </c>
      <c r="E957" s="231" t="s">
        <v>8816</v>
      </c>
      <c r="F957" s="166">
        <v>1.33</v>
      </c>
      <c r="G957" s="103" t="s">
        <v>2143</v>
      </c>
      <c r="H957" s="104"/>
      <c r="I957" s="105"/>
      <c r="J957" s="803"/>
      <c r="K957" s="803"/>
      <c r="L957" s="827"/>
      <c r="M957" s="803"/>
      <c r="N957" s="803"/>
      <c r="O957" s="803"/>
      <c r="P957" s="803"/>
      <c r="Q957" s="803"/>
      <c r="R957" s="803"/>
      <c r="S957" s="803"/>
      <c r="T957" s="803"/>
      <c r="U957" s="803"/>
      <c r="V957" s="803"/>
      <c r="W957" s="803"/>
      <c r="X957" s="803"/>
      <c r="Y957" s="803"/>
      <c r="Z957" s="803"/>
      <c r="AA957" s="817" t="str">
        <f t="shared" si="12"/>
        <v>Hasmațuchi Gabriel</v>
      </c>
      <c r="AB957" s="828">
        <f t="shared" si="13"/>
        <v>1.33</v>
      </c>
    </row>
    <row r="958" ht="11.25" customHeight="1">
      <c r="A958" s="135" t="s">
        <v>2143</v>
      </c>
      <c r="B958" s="97" t="s">
        <v>148</v>
      </c>
      <c r="C958" s="135" t="s">
        <v>8825</v>
      </c>
      <c r="D958" s="98" t="s">
        <v>7625</v>
      </c>
      <c r="E958" s="231" t="s">
        <v>8812</v>
      </c>
      <c r="F958" s="166">
        <v>5.33</v>
      </c>
      <c r="G958" s="103" t="s">
        <v>2143</v>
      </c>
      <c r="H958" s="104"/>
      <c r="I958" s="105"/>
      <c r="J958" s="803"/>
      <c r="K958" s="803"/>
      <c r="L958" s="827"/>
      <c r="M958" s="803"/>
      <c r="N958" s="803"/>
      <c r="O958" s="803"/>
      <c r="P958" s="803"/>
      <c r="Q958" s="803"/>
      <c r="R958" s="803"/>
      <c r="S958" s="803"/>
      <c r="T958" s="803"/>
      <c r="U958" s="803"/>
      <c r="V958" s="803"/>
      <c r="W958" s="803"/>
      <c r="X958" s="803"/>
      <c r="Y958" s="803"/>
      <c r="Z958" s="803"/>
      <c r="AA958" s="817" t="str">
        <f t="shared" si="12"/>
        <v>Hasmațuchi Gabriel</v>
      </c>
      <c r="AB958" s="828">
        <f t="shared" si="13"/>
        <v>5.33</v>
      </c>
    </row>
    <row r="959" ht="11.25" customHeight="1">
      <c r="A959" s="135" t="s">
        <v>2143</v>
      </c>
      <c r="B959" s="112" t="s">
        <v>148</v>
      </c>
      <c r="C959" s="135" t="s">
        <v>8826</v>
      </c>
      <c r="D959" s="98" t="s">
        <v>7625</v>
      </c>
      <c r="E959" s="231" t="s">
        <v>8812</v>
      </c>
      <c r="F959" s="166">
        <v>5.33</v>
      </c>
      <c r="G959" s="103" t="s">
        <v>2143</v>
      </c>
      <c r="H959" s="104"/>
      <c r="I959" s="105"/>
      <c r="J959" s="803"/>
      <c r="K959" s="803"/>
      <c r="L959" s="827"/>
      <c r="M959" s="803"/>
      <c r="N959" s="803"/>
      <c r="O959" s="803"/>
      <c r="P959" s="803"/>
      <c r="Q959" s="803"/>
      <c r="R959" s="803"/>
      <c r="S959" s="803"/>
      <c r="T959" s="803"/>
      <c r="U959" s="803"/>
      <c r="V959" s="803"/>
      <c r="W959" s="803"/>
      <c r="X959" s="803"/>
      <c r="Y959" s="803"/>
      <c r="Z959" s="803"/>
      <c r="AA959" s="817" t="str">
        <f t="shared" si="12"/>
        <v>Hasmațuchi Gabriel</v>
      </c>
      <c r="AB959" s="828">
        <f t="shared" si="13"/>
        <v>5.33</v>
      </c>
    </row>
    <row r="960" ht="11.25" customHeight="1">
      <c r="A960" s="171" t="s">
        <v>2143</v>
      </c>
      <c r="B960" s="112" t="s">
        <v>148</v>
      </c>
      <c r="C960" s="135" t="s">
        <v>8827</v>
      </c>
      <c r="D960" s="98" t="s">
        <v>7625</v>
      </c>
      <c r="E960" s="231" t="s">
        <v>8812</v>
      </c>
      <c r="F960" s="166">
        <v>5.33</v>
      </c>
      <c r="G960" s="103" t="s">
        <v>2143</v>
      </c>
      <c r="H960" s="104"/>
      <c r="I960" s="105"/>
      <c r="J960" s="803"/>
      <c r="K960" s="803"/>
      <c r="L960" s="827"/>
      <c r="M960" s="803"/>
      <c r="N960" s="803"/>
      <c r="O960" s="803"/>
      <c r="P960" s="803"/>
      <c r="Q960" s="803"/>
      <c r="R960" s="803"/>
      <c r="S960" s="803"/>
      <c r="T960" s="803"/>
      <c r="U960" s="803"/>
      <c r="V960" s="803"/>
      <c r="W960" s="803"/>
      <c r="X960" s="803"/>
      <c r="Y960" s="803"/>
      <c r="Z960" s="803"/>
      <c r="AA960" s="817" t="str">
        <f t="shared" si="12"/>
        <v>Hasmațuchi Gabriel</v>
      </c>
      <c r="AB960" s="828">
        <f t="shared" si="13"/>
        <v>5.33</v>
      </c>
    </row>
    <row r="961" ht="11.25" customHeight="1">
      <c r="A961" s="135" t="s">
        <v>2143</v>
      </c>
      <c r="B961" s="97" t="s">
        <v>148</v>
      </c>
      <c r="C961" s="135" t="s">
        <v>8828</v>
      </c>
      <c r="D961" s="98" t="s">
        <v>7625</v>
      </c>
      <c r="E961" s="231" t="s">
        <v>8816</v>
      </c>
      <c r="F961" s="166">
        <v>1.33</v>
      </c>
      <c r="G961" s="103" t="s">
        <v>2143</v>
      </c>
      <c r="H961" s="104"/>
      <c r="I961" s="105"/>
      <c r="J961" s="803"/>
      <c r="K961" s="803"/>
      <c r="L961" s="827"/>
      <c r="M961" s="803"/>
      <c r="N961" s="803"/>
      <c r="O961" s="803"/>
      <c r="P961" s="803"/>
      <c r="Q961" s="803"/>
      <c r="R961" s="803"/>
      <c r="S961" s="803"/>
      <c r="T961" s="803"/>
      <c r="U961" s="803"/>
      <c r="V961" s="803"/>
      <c r="W961" s="803"/>
      <c r="X961" s="803"/>
      <c r="Y961" s="803"/>
      <c r="Z961" s="803"/>
      <c r="AA961" s="817" t="str">
        <f t="shared" si="12"/>
        <v>Hasmațuchi Gabriel</v>
      </c>
      <c r="AB961" s="828">
        <f t="shared" si="13"/>
        <v>1.33</v>
      </c>
    </row>
    <row r="962" ht="11.25" customHeight="1">
      <c r="A962" s="135" t="s">
        <v>2143</v>
      </c>
      <c r="B962" s="97" t="s">
        <v>148</v>
      </c>
      <c r="C962" s="135" t="s">
        <v>8798</v>
      </c>
      <c r="D962" s="98" t="s">
        <v>6179</v>
      </c>
      <c r="E962" s="231" t="s">
        <v>8800</v>
      </c>
      <c r="F962" s="166">
        <v>10.0</v>
      </c>
      <c r="G962" s="103" t="s">
        <v>2143</v>
      </c>
      <c r="H962" s="104"/>
      <c r="I962" s="105"/>
      <c r="J962" s="803"/>
      <c r="K962" s="803"/>
      <c r="L962" s="827"/>
      <c r="M962" s="803"/>
      <c r="N962" s="803"/>
      <c r="O962" s="803"/>
      <c r="P962" s="803"/>
      <c r="Q962" s="803"/>
      <c r="R962" s="803"/>
      <c r="S962" s="803"/>
      <c r="T962" s="803"/>
      <c r="U962" s="803"/>
      <c r="V962" s="803"/>
      <c r="W962" s="803"/>
      <c r="X962" s="803"/>
      <c r="Y962" s="803"/>
      <c r="Z962" s="803"/>
      <c r="AA962" s="817" t="str">
        <f t="shared" si="12"/>
        <v>Hasmațuchi Gabriel</v>
      </c>
      <c r="AB962" s="828">
        <f t="shared" si="13"/>
        <v>10</v>
      </c>
    </row>
    <row r="963" ht="11.25" customHeight="1">
      <c r="A963" s="135" t="s">
        <v>2153</v>
      </c>
      <c r="B963" s="97" t="s">
        <v>148</v>
      </c>
      <c r="C963" s="135" t="s">
        <v>8829</v>
      </c>
      <c r="D963" s="98" t="s">
        <v>7643</v>
      </c>
      <c r="E963" s="231" t="s">
        <v>8830</v>
      </c>
      <c r="F963" s="166">
        <v>13.0</v>
      </c>
      <c r="G963" s="103" t="s">
        <v>2153</v>
      </c>
      <c r="H963" s="104"/>
      <c r="I963" s="105"/>
      <c r="J963" s="803"/>
      <c r="K963" s="803"/>
      <c r="L963" s="827"/>
      <c r="M963" s="803"/>
      <c r="N963" s="803"/>
      <c r="O963" s="803"/>
      <c r="P963" s="803"/>
      <c r="Q963" s="803"/>
      <c r="R963" s="803"/>
      <c r="S963" s="803"/>
      <c r="T963" s="803"/>
      <c r="U963" s="803"/>
      <c r="V963" s="803"/>
      <c r="W963" s="803"/>
      <c r="X963" s="803"/>
      <c r="Y963" s="803"/>
      <c r="Z963" s="803"/>
      <c r="AA963" s="817" t="str">
        <f t="shared" si="12"/>
        <v>Muresan Raluca</v>
      </c>
      <c r="AB963" s="828">
        <f t="shared" si="13"/>
        <v>13</v>
      </c>
    </row>
    <row r="964" ht="11.25" customHeight="1">
      <c r="A964" s="135" t="s">
        <v>2153</v>
      </c>
      <c r="B964" s="97" t="s">
        <v>148</v>
      </c>
      <c r="C964" s="135" t="s">
        <v>8831</v>
      </c>
      <c r="D964" s="98" t="s">
        <v>7643</v>
      </c>
      <c r="E964" s="231" t="s">
        <v>8830</v>
      </c>
      <c r="F964" s="166">
        <v>13.0</v>
      </c>
      <c r="G964" s="103" t="s">
        <v>2153</v>
      </c>
      <c r="H964" s="104"/>
      <c r="I964" s="105"/>
      <c r="J964" s="803"/>
      <c r="K964" s="803"/>
      <c r="L964" s="827"/>
      <c r="M964" s="803"/>
      <c r="N964" s="803"/>
      <c r="O964" s="803"/>
      <c r="P964" s="803"/>
      <c r="Q964" s="803"/>
      <c r="R964" s="803"/>
      <c r="S964" s="803"/>
      <c r="T964" s="803"/>
      <c r="U964" s="803"/>
      <c r="V964" s="803"/>
      <c r="W964" s="803"/>
      <c r="X964" s="803"/>
      <c r="Y964" s="803"/>
      <c r="Z964" s="803"/>
      <c r="AA964" s="817" t="str">
        <f t="shared" si="12"/>
        <v>Muresan Raluca</v>
      </c>
      <c r="AB964" s="828">
        <f t="shared" si="13"/>
        <v>13</v>
      </c>
    </row>
    <row r="965" ht="11.25" customHeight="1">
      <c r="A965" s="135" t="s">
        <v>2153</v>
      </c>
      <c r="B965" s="97" t="s">
        <v>148</v>
      </c>
      <c r="C965" s="135" t="s">
        <v>8832</v>
      </c>
      <c r="D965" s="98" t="s">
        <v>7643</v>
      </c>
      <c r="E965" s="231" t="s">
        <v>8833</v>
      </c>
      <c r="F965" s="166">
        <v>3.25</v>
      </c>
      <c r="G965" s="103" t="s">
        <v>2153</v>
      </c>
      <c r="H965" s="104"/>
      <c r="I965" s="105"/>
      <c r="J965" s="803"/>
      <c r="K965" s="803"/>
      <c r="L965" s="827"/>
      <c r="M965" s="803"/>
      <c r="N965" s="803"/>
      <c r="O965" s="803"/>
      <c r="P965" s="803"/>
      <c r="Q965" s="803"/>
      <c r="R965" s="803"/>
      <c r="S965" s="803"/>
      <c r="T965" s="803"/>
      <c r="U965" s="803"/>
      <c r="V965" s="803"/>
      <c r="W965" s="803"/>
      <c r="X965" s="803"/>
      <c r="Y965" s="803"/>
      <c r="Z965" s="803"/>
      <c r="AA965" s="817" t="str">
        <f t="shared" si="12"/>
        <v>Muresan Raluca</v>
      </c>
      <c r="AB965" s="828">
        <f t="shared" si="13"/>
        <v>3.25</v>
      </c>
    </row>
    <row r="966" ht="11.25" customHeight="1">
      <c r="A966" s="135" t="s">
        <v>2153</v>
      </c>
      <c r="B966" s="97" t="s">
        <v>148</v>
      </c>
      <c r="C966" s="135" t="s">
        <v>8834</v>
      </c>
      <c r="D966" s="98" t="s">
        <v>7643</v>
      </c>
      <c r="E966" s="231" t="s">
        <v>8835</v>
      </c>
      <c r="F966" s="166">
        <v>1.3</v>
      </c>
      <c r="G966" s="103" t="s">
        <v>2153</v>
      </c>
      <c r="H966" s="104"/>
      <c r="I966" s="105"/>
      <c r="J966" s="803"/>
      <c r="K966" s="803"/>
      <c r="L966" s="827"/>
      <c r="M966" s="803"/>
      <c r="N966" s="803"/>
      <c r="O966" s="803"/>
      <c r="P966" s="803"/>
      <c r="Q966" s="803"/>
      <c r="R966" s="803"/>
      <c r="S966" s="803"/>
      <c r="T966" s="803"/>
      <c r="U966" s="803"/>
      <c r="V966" s="803"/>
      <c r="W966" s="803"/>
      <c r="X966" s="803"/>
      <c r="Y966" s="803"/>
      <c r="Z966" s="803"/>
      <c r="AA966" s="817" t="str">
        <f t="shared" si="12"/>
        <v>Muresan Raluca</v>
      </c>
      <c r="AB966" s="828">
        <f t="shared" si="13"/>
        <v>1.3</v>
      </c>
    </row>
    <row r="967" ht="11.25" customHeight="1">
      <c r="A967" s="135" t="s">
        <v>2153</v>
      </c>
      <c r="B967" s="97" t="s">
        <v>148</v>
      </c>
      <c r="C967" s="135" t="s">
        <v>8836</v>
      </c>
      <c r="D967" s="98" t="s">
        <v>7643</v>
      </c>
      <c r="E967" s="231" t="s">
        <v>8830</v>
      </c>
      <c r="F967" s="166">
        <v>13.0</v>
      </c>
      <c r="G967" s="103" t="s">
        <v>2153</v>
      </c>
      <c r="H967" s="104"/>
      <c r="I967" s="105"/>
      <c r="J967" s="803"/>
      <c r="K967" s="803"/>
      <c r="L967" s="827"/>
      <c r="M967" s="803"/>
      <c r="N967" s="803"/>
      <c r="O967" s="803"/>
      <c r="P967" s="803"/>
      <c r="Q967" s="803"/>
      <c r="R967" s="803"/>
      <c r="S967" s="803"/>
      <c r="T967" s="803"/>
      <c r="U967" s="803"/>
      <c r="V967" s="803"/>
      <c r="W967" s="803"/>
      <c r="X967" s="803"/>
      <c r="Y967" s="803"/>
      <c r="Z967" s="803"/>
      <c r="AA967" s="817" t="str">
        <f t="shared" si="12"/>
        <v>Muresan Raluca</v>
      </c>
      <c r="AB967" s="828">
        <f t="shared" si="13"/>
        <v>13</v>
      </c>
    </row>
    <row r="968" ht="11.25" customHeight="1">
      <c r="A968" s="135" t="s">
        <v>2153</v>
      </c>
      <c r="B968" s="97" t="s">
        <v>148</v>
      </c>
      <c r="C968" s="135" t="s">
        <v>8837</v>
      </c>
      <c r="D968" s="98" t="s">
        <v>7643</v>
      </c>
      <c r="E968" s="231" t="s">
        <v>8838</v>
      </c>
      <c r="F968" s="166">
        <v>12.0</v>
      </c>
      <c r="G968" s="103" t="s">
        <v>2153</v>
      </c>
      <c r="H968" s="104"/>
      <c r="I968" s="105"/>
      <c r="J968" s="803"/>
      <c r="K968" s="803"/>
      <c r="L968" s="827"/>
      <c r="M968" s="803"/>
      <c r="N968" s="803"/>
      <c r="O968" s="803"/>
      <c r="P968" s="803"/>
      <c r="Q968" s="803"/>
      <c r="R968" s="803"/>
      <c r="S968" s="803"/>
      <c r="T968" s="803"/>
      <c r="U968" s="803"/>
      <c r="V968" s="803"/>
      <c r="W968" s="803"/>
      <c r="X968" s="803"/>
      <c r="Y968" s="803"/>
      <c r="Z968" s="803"/>
      <c r="AA968" s="817" t="str">
        <f t="shared" si="12"/>
        <v>Muresan Raluca</v>
      </c>
      <c r="AB968" s="828">
        <f t="shared" si="13"/>
        <v>12</v>
      </c>
    </row>
    <row r="969" ht="11.25" customHeight="1">
      <c r="A969" s="135" t="s">
        <v>2153</v>
      </c>
      <c r="B969" s="97" t="s">
        <v>148</v>
      </c>
      <c r="C969" s="135" t="s">
        <v>8839</v>
      </c>
      <c r="D969" s="98" t="s">
        <v>7643</v>
      </c>
      <c r="E969" s="231" t="s">
        <v>8838</v>
      </c>
      <c r="F969" s="166">
        <v>12.0</v>
      </c>
      <c r="G969" s="103" t="s">
        <v>2153</v>
      </c>
      <c r="H969" s="104"/>
      <c r="I969" s="105"/>
      <c r="J969" s="803"/>
      <c r="K969" s="803"/>
      <c r="L969" s="827"/>
      <c r="M969" s="803"/>
      <c r="N969" s="803"/>
      <c r="O969" s="803"/>
      <c r="P969" s="803"/>
      <c r="Q969" s="803"/>
      <c r="R969" s="803"/>
      <c r="S969" s="803"/>
      <c r="T969" s="803"/>
      <c r="U969" s="803"/>
      <c r="V969" s="803"/>
      <c r="W969" s="803"/>
      <c r="X969" s="803"/>
      <c r="Y969" s="803"/>
      <c r="Z969" s="803"/>
      <c r="AA969" s="817" t="str">
        <f t="shared" si="12"/>
        <v>Muresan Raluca</v>
      </c>
      <c r="AB969" s="828">
        <f t="shared" si="13"/>
        <v>12</v>
      </c>
    </row>
    <row r="970" ht="11.25" customHeight="1">
      <c r="A970" s="135" t="s">
        <v>2153</v>
      </c>
      <c r="B970" s="97" t="s">
        <v>148</v>
      </c>
      <c r="C970" s="135" t="s">
        <v>8840</v>
      </c>
      <c r="D970" s="98" t="s">
        <v>7643</v>
      </c>
      <c r="E970" s="231" t="s">
        <v>8841</v>
      </c>
      <c r="F970" s="166">
        <v>3.0</v>
      </c>
      <c r="G970" s="103" t="s">
        <v>2153</v>
      </c>
      <c r="H970" s="104"/>
      <c r="I970" s="105"/>
      <c r="J970" s="803"/>
      <c r="K970" s="803"/>
      <c r="L970" s="827"/>
      <c r="M970" s="803"/>
      <c r="N970" s="803"/>
      <c r="O970" s="803"/>
      <c r="P970" s="803"/>
      <c r="Q970" s="803"/>
      <c r="R970" s="803"/>
      <c r="S970" s="803"/>
      <c r="T970" s="803"/>
      <c r="U970" s="803"/>
      <c r="V970" s="803"/>
      <c r="W970" s="803"/>
      <c r="X970" s="803"/>
      <c r="Y970" s="803"/>
      <c r="Z970" s="803"/>
      <c r="AA970" s="817" t="str">
        <f t="shared" si="12"/>
        <v>Muresan Raluca</v>
      </c>
      <c r="AB970" s="828">
        <f t="shared" si="13"/>
        <v>3</v>
      </c>
    </row>
    <row r="971" ht="11.25" customHeight="1">
      <c r="A971" s="135" t="s">
        <v>2153</v>
      </c>
      <c r="B971" s="97" t="s">
        <v>148</v>
      </c>
      <c r="C971" s="135" t="s">
        <v>8842</v>
      </c>
      <c r="D971" s="98" t="s">
        <v>7643</v>
      </c>
      <c r="E971" s="231" t="s">
        <v>8843</v>
      </c>
      <c r="F971" s="166">
        <v>1.2</v>
      </c>
      <c r="G971" s="103" t="s">
        <v>2153</v>
      </c>
      <c r="H971" s="104"/>
      <c r="I971" s="105"/>
      <c r="J971" s="803"/>
      <c r="K971" s="803"/>
      <c r="L971" s="827"/>
      <c r="M971" s="803"/>
      <c r="N971" s="803"/>
      <c r="O971" s="803"/>
      <c r="P971" s="803"/>
      <c r="Q971" s="803"/>
      <c r="R971" s="803"/>
      <c r="S971" s="803"/>
      <c r="T971" s="803"/>
      <c r="U971" s="803"/>
      <c r="V971" s="803"/>
      <c r="W971" s="803"/>
      <c r="X971" s="803"/>
      <c r="Y971" s="803"/>
      <c r="Z971" s="803"/>
      <c r="AA971" s="817" t="str">
        <f t="shared" si="12"/>
        <v>Muresan Raluca</v>
      </c>
      <c r="AB971" s="828">
        <f t="shared" si="13"/>
        <v>1.2</v>
      </c>
    </row>
    <row r="972" ht="11.25" customHeight="1">
      <c r="A972" s="135" t="s">
        <v>2153</v>
      </c>
      <c r="B972" s="97" t="s">
        <v>148</v>
      </c>
      <c r="C972" s="135" t="s">
        <v>8844</v>
      </c>
      <c r="D972" s="98" t="s">
        <v>7643</v>
      </c>
      <c r="E972" s="231" t="s">
        <v>8693</v>
      </c>
      <c r="F972" s="166">
        <v>6.33</v>
      </c>
      <c r="G972" s="103" t="s">
        <v>2153</v>
      </c>
      <c r="H972" s="104"/>
      <c r="I972" s="105"/>
      <c r="J972" s="803"/>
      <c r="K972" s="803"/>
      <c r="L972" s="827"/>
      <c r="M972" s="803"/>
      <c r="N972" s="803"/>
      <c r="O972" s="803"/>
      <c r="P972" s="803"/>
      <c r="Q972" s="803"/>
      <c r="R972" s="803"/>
      <c r="S972" s="803"/>
      <c r="T972" s="803"/>
      <c r="U972" s="803"/>
      <c r="V972" s="803"/>
      <c r="W972" s="803"/>
      <c r="X972" s="803"/>
      <c r="Y972" s="803"/>
      <c r="Z972" s="803"/>
      <c r="AA972" s="817" t="str">
        <f t="shared" si="12"/>
        <v>Muresan Raluca</v>
      </c>
      <c r="AB972" s="828">
        <f t="shared" si="13"/>
        <v>6.33</v>
      </c>
    </row>
    <row r="973" ht="11.25" customHeight="1">
      <c r="A973" s="135" t="s">
        <v>2153</v>
      </c>
      <c r="B973" s="97" t="s">
        <v>148</v>
      </c>
      <c r="C973" s="135" t="s">
        <v>8845</v>
      </c>
      <c r="D973" s="98" t="s">
        <v>7643</v>
      </c>
      <c r="E973" s="231" t="s">
        <v>8846</v>
      </c>
      <c r="F973" s="166">
        <v>5.0</v>
      </c>
      <c r="G973" s="103" t="s">
        <v>2153</v>
      </c>
      <c r="H973" s="104"/>
      <c r="I973" s="105"/>
      <c r="J973" s="803"/>
      <c r="K973" s="803"/>
      <c r="L973" s="827"/>
      <c r="M973" s="803"/>
      <c r="N973" s="803"/>
      <c r="O973" s="803"/>
      <c r="P973" s="803"/>
      <c r="Q973" s="803"/>
      <c r="R973" s="803"/>
      <c r="S973" s="803"/>
      <c r="T973" s="803"/>
      <c r="U973" s="803"/>
      <c r="V973" s="803"/>
      <c r="W973" s="803"/>
      <c r="X973" s="803"/>
      <c r="Y973" s="803"/>
      <c r="Z973" s="803"/>
      <c r="AA973" s="817" t="str">
        <f t="shared" si="12"/>
        <v>Muresan Raluca</v>
      </c>
      <c r="AB973" s="828">
        <f t="shared" si="13"/>
        <v>5</v>
      </c>
    </row>
    <row r="974" ht="11.25" customHeight="1">
      <c r="A974" s="135" t="s">
        <v>2153</v>
      </c>
      <c r="B974" s="97" t="s">
        <v>148</v>
      </c>
      <c r="C974" s="135" t="s">
        <v>8847</v>
      </c>
      <c r="D974" s="98" t="s">
        <v>7643</v>
      </c>
      <c r="E974" s="231" t="s">
        <v>8846</v>
      </c>
      <c r="F974" s="166">
        <v>5.0</v>
      </c>
      <c r="G974" s="103" t="s">
        <v>2153</v>
      </c>
      <c r="H974" s="104"/>
      <c r="I974" s="105"/>
      <c r="J974" s="803"/>
      <c r="K974" s="803"/>
      <c r="L974" s="827"/>
      <c r="M974" s="803"/>
      <c r="N974" s="803"/>
      <c r="O974" s="803"/>
      <c r="P974" s="803"/>
      <c r="Q974" s="803"/>
      <c r="R974" s="803"/>
      <c r="S974" s="803"/>
      <c r="T974" s="803"/>
      <c r="U974" s="803"/>
      <c r="V974" s="803"/>
      <c r="W974" s="803"/>
      <c r="X974" s="803"/>
      <c r="Y974" s="803"/>
      <c r="Z974" s="803"/>
      <c r="AA974" s="817" t="str">
        <f t="shared" si="12"/>
        <v>Muresan Raluca</v>
      </c>
      <c r="AB974" s="828">
        <f t="shared" si="13"/>
        <v>5</v>
      </c>
    </row>
    <row r="975" ht="11.25" customHeight="1">
      <c r="A975" s="135" t="s">
        <v>2153</v>
      </c>
      <c r="B975" s="97" t="s">
        <v>148</v>
      </c>
      <c r="C975" s="135" t="s">
        <v>8848</v>
      </c>
      <c r="D975" s="98" t="s">
        <v>7643</v>
      </c>
      <c r="E975" s="231" t="s">
        <v>8849</v>
      </c>
      <c r="F975" s="166">
        <v>1.25</v>
      </c>
      <c r="G975" s="103" t="s">
        <v>2153</v>
      </c>
      <c r="H975" s="104"/>
      <c r="I975" s="105"/>
      <c r="J975" s="803"/>
      <c r="K975" s="803"/>
      <c r="L975" s="827"/>
      <c r="M975" s="803"/>
      <c r="N975" s="803"/>
      <c r="O975" s="803"/>
      <c r="P975" s="803"/>
      <c r="Q975" s="803"/>
      <c r="R975" s="803"/>
      <c r="S975" s="803"/>
      <c r="T975" s="803"/>
      <c r="U975" s="803"/>
      <c r="V975" s="803"/>
      <c r="W975" s="803"/>
      <c r="X975" s="803"/>
      <c r="Y975" s="803"/>
      <c r="Z975" s="803"/>
      <c r="AA975" s="817" t="str">
        <f t="shared" si="12"/>
        <v>Muresan Raluca</v>
      </c>
      <c r="AB975" s="828">
        <f t="shared" si="13"/>
        <v>1.25</v>
      </c>
    </row>
    <row r="976" ht="11.25" customHeight="1">
      <c r="A976" s="135" t="s">
        <v>2153</v>
      </c>
      <c r="B976" s="97" t="s">
        <v>148</v>
      </c>
      <c r="C976" s="135" t="s">
        <v>8850</v>
      </c>
      <c r="D976" s="98" t="s">
        <v>7643</v>
      </c>
      <c r="E976" s="231" t="s">
        <v>8851</v>
      </c>
      <c r="F976" s="166">
        <v>6.0</v>
      </c>
      <c r="G976" s="103" t="s">
        <v>2153</v>
      </c>
      <c r="H976" s="104"/>
      <c r="I976" s="105"/>
      <c r="J976" s="803"/>
      <c r="K976" s="803"/>
      <c r="L976" s="827"/>
      <c r="M976" s="803"/>
      <c r="N976" s="803"/>
      <c r="O976" s="803"/>
      <c r="P976" s="803"/>
      <c r="Q976" s="803"/>
      <c r="R976" s="803"/>
      <c r="S976" s="803"/>
      <c r="T976" s="803"/>
      <c r="U976" s="803"/>
      <c r="V976" s="803"/>
      <c r="W976" s="803"/>
      <c r="X976" s="803"/>
      <c r="Y976" s="803"/>
      <c r="Z976" s="803"/>
      <c r="AA976" s="817" t="str">
        <f t="shared" si="12"/>
        <v>Muresan Raluca</v>
      </c>
      <c r="AB976" s="828">
        <f t="shared" si="13"/>
        <v>6</v>
      </c>
    </row>
    <row r="977" ht="11.25" customHeight="1">
      <c r="A977" s="135" t="s">
        <v>2153</v>
      </c>
      <c r="B977" s="97" t="s">
        <v>148</v>
      </c>
      <c r="C977" s="135" t="s">
        <v>8852</v>
      </c>
      <c r="D977" s="98" t="s">
        <v>7643</v>
      </c>
      <c r="E977" s="231" t="s">
        <v>8851</v>
      </c>
      <c r="F977" s="166">
        <v>6.0</v>
      </c>
      <c r="G977" s="103" t="s">
        <v>2153</v>
      </c>
      <c r="H977" s="104"/>
      <c r="I977" s="105"/>
      <c r="J977" s="803"/>
      <c r="K977" s="803"/>
      <c r="L977" s="827"/>
      <c r="M977" s="803"/>
      <c r="N977" s="803"/>
      <c r="O977" s="803"/>
      <c r="P977" s="803"/>
      <c r="Q977" s="803"/>
      <c r="R977" s="803"/>
      <c r="S977" s="803"/>
      <c r="T977" s="803"/>
      <c r="U977" s="803"/>
      <c r="V977" s="803"/>
      <c r="W977" s="803"/>
      <c r="X977" s="803"/>
      <c r="Y977" s="803"/>
      <c r="Z977" s="803"/>
      <c r="AA977" s="817" t="str">
        <f t="shared" si="12"/>
        <v>Muresan Raluca</v>
      </c>
      <c r="AB977" s="828">
        <f t="shared" si="13"/>
        <v>6</v>
      </c>
    </row>
    <row r="978" ht="11.25" customHeight="1">
      <c r="A978" s="135" t="s">
        <v>2153</v>
      </c>
      <c r="B978" s="97" t="s">
        <v>148</v>
      </c>
      <c r="C978" s="135" t="s">
        <v>8853</v>
      </c>
      <c r="D978" s="98" t="s">
        <v>7643</v>
      </c>
      <c r="E978" s="231" t="s">
        <v>8854</v>
      </c>
      <c r="F978" s="166">
        <v>1.5</v>
      </c>
      <c r="G978" s="103" t="s">
        <v>2153</v>
      </c>
      <c r="H978" s="104"/>
      <c r="I978" s="105"/>
      <c r="J978" s="803"/>
      <c r="K978" s="803"/>
      <c r="L978" s="827"/>
      <c r="M978" s="803"/>
      <c r="N978" s="803"/>
      <c r="O978" s="803"/>
      <c r="P978" s="803"/>
      <c r="Q978" s="803"/>
      <c r="R978" s="803"/>
      <c r="S978" s="803"/>
      <c r="T978" s="803"/>
      <c r="U978" s="803"/>
      <c r="V978" s="803"/>
      <c r="W978" s="803"/>
      <c r="X978" s="803"/>
      <c r="Y978" s="803"/>
      <c r="Z978" s="803"/>
      <c r="AA978" s="817" t="str">
        <f t="shared" si="12"/>
        <v>Muresan Raluca</v>
      </c>
      <c r="AB978" s="828">
        <f t="shared" si="13"/>
        <v>1.5</v>
      </c>
    </row>
    <row r="979" ht="11.25" customHeight="1">
      <c r="A979" s="135" t="s">
        <v>2153</v>
      </c>
      <c r="B979" s="97" t="s">
        <v>148</v>
      </c>
      <c r="C979" s="135" t="s">
        <v>8855</v>
      </c>
      <c r="D979" s="98" t="s">
        <v>7643</v>
      </c>
      <c r="E979" s="231" t="s">
        <v>8856</v>
      </c>
      <c r="F979" s="166">
        <v>18.0</v>
      </c>
      <c r="G979" s="103" t="s">
        <v>2153</v>
      </c>
      <c r="H979" s="104"/>
      <c r="I979" s="105"/>
      <c r="J979" s="803"/>
      <c r="K979" s="803"/>
      <c r="L979" s="827"/>
      <c r="M979" s="803"/>
      <c r="N979" s="803"/>
      <c r="O979" s="803"/>
      <c r="P979" s="803"/>
      <c r="Q979" s="803"/>
      <c r="R979" s="803"/>
      <c r="S979" s="803"/>
      <c r="T979" s="803"/>
      <c r="U979" s="803"/>
      <c r="V979" s="803"/>
      <c r="W979" s="803"/>
      <c r="X979" s="803"/>
      <c r="Y979" s="803"/>
      <c r="Z979" s="803"/>
      <c r="AA979" s="817" t="str">
        <f t="shared" si="12"/>
        <v>Muresan Raluca</v>
      </c>
      <c r="AB979" s="828">
        <f t="shared" si="13"/>
        <v>18</v>
      </c>
    </row>
    <row r="980" ht="11.25" customHeight="1">
      <c r="A980" s="135" t="s">
        <v>2153</v>
      </c>
      <c r="B980" s="97" t="s">
        <v>148</v>
      </c>
      <c r="C980" s="135" t="s">
        <v>8857</v>
      </c>
      <c r="D980" s="98" t="s">
        <v>7643</v>
      </c>
      <c r="E980" s="231" t="s">
        <v>8858</v>
      </c>
      <c r="F980" s="166">
        <v>1.33</v>
      </c>
      <c r="G980" s="103" t="s">
        <v>2153</v>
      </c>
      <c r="H980" s="104"/>
      <c r="I980" s="105"/>
      <c r="J980" s="803"/>
      <c r="K980" s="803"/>
      <c r="L980" s="827"/>
      <c r="M980" s="803"/>
      <c r="N980" s="803"/>
      <c r="O980" s="803"/>
      <c r="P980" s="803"/>
      <c r="Q980" s="803"/>
      <c r="R980" s="803"/>
      <c r="S980" s="803"/>
      <c r="T980" s="803"/>
      <c r="U980" s="803"/>
      <c r="V980" s="803"/>
      <c r="W980" s="803"/>
      <c r="X980" s="803"/>
      <c r="Y980" s="803"/>
      <c r="Z980" s="803"/>
      <c r="AA980" s="817" t="str">
        <f t="shared" si="12"/>
        <v>Muresan Raluca</v>
      </c>
      <c r="AB980" s="828">
        <f t="shared" si="13"/>
        <v>1.33</v>
      </c>
    </row>
    <row r="981" ht="11.25" customHeight="1">
      <c r="A981" s="135" t="s">
        <v>2153</v>
      </c>
      <c r="B981" s="97" t="s">
        <v>148</v>
      </c>
      <c r="C981" s="135" t="s">
        <v>8859</v>
      </c>
      <c r="D981" s="98" t="s">
        <v>7643</v>
      </c>
      <c r="E981" s="231" t="s">
        <v>8860</v>
      </c>
      <c r="F981" s="166">
        <v>18.0</v>
      </c>
      <c r="G981" s="103" t="s">
        <v>2153</v>
      </c>
      <c r="H981" s="104"/>
      <c r="I981" s="105"/>
      <c r="J981" s="803"/>
      <c r="K981" s="803"/>
      <c r="L981" s="827"/>
      <c r="M981" s="803"/>
      <c r="N981" s="803"/>
      <c r="O981" s="803"/>
      <c r="P981" s="803"/>
      <c r="Q981" s="803"/>
      <c r="R981" s="803"/>
      <c r="S981" s="803"/>
      <c r="T981" s="803"/>
      <c r="U981" s="803"/>
      <c r="V981" s="803"/>
      <c r="W981" s="803"/>
      <c r="X981" s="803"/>
      <c r="Y981" s="803"/>
      <c r="Z981" s="803"/>
      <c r="AA981" s="817" t="str">
        <f t="shared" si="12"/>
        <v>Muresan Raluca</v>
      </c>
      <c r="AB981" s="828">
        <f t="shared" si="13"/>
        <v>18</v>
      </c>
    </row>
    <row r="982" ht="11.25" customHeight="1">
      <c r="A982" s="135" t="s">
        <v>537</v>
      </c>
      <c r="B982" s="97" t="s">
        <v>148</v>
      </c>
      <c r="C982" s="135" t="s">
        <v>8861</v>
      </c>
      <c r="D982" s="98" t="s">
        <v>7643</v>
      </c>
      <c r="E982" s="231" t="s">
        <v>8862</v>
      </c>
      <c r="F982" s="166">
        <v>4.0</v>
      </c>
      <c r="G982" s="103" t="s">
        <v>537</v>
      </c>
      <c r="H982" s="104"/>
      <c r="I982" s="105"/>
      <c r="J982" s="803"/>
      <c r="K982" s="803"/>
      <c r="L982" s="827"/>
      <c r="M982" s="803"/>
      <c r="N982" s="803"/>
      <c r="O982" s="803"/>
      <c r="P982" s="803"/>
      <c r="Q982" s="803"/>
      <c r="R982" s="803"/>
      <c r="S982" s="803"/>
      <c r="T982" s="803"/>
      <c r="U982" s="803"/>
      <c r="V982" s="803"/>
      <c r="W982" s="803"/>
      <c r="X982" s="803"/>
      <c r="Y982" s="803"/>
      <c r="Z982" s="803"/>
      <c r="AA982" s="817" t="str">
        <f t="shared" si="12"/>
        <v>Pintea Adina</v>
      </c>
      <c r="AB982" s="828">
        <f t="shared" si="13"/>
        <v>4</v>
      </c>
    </row>
    <row r="983" ht="11.25" customHeight="1">
      <c r="A983" s="135" t="s">
        <v>537</v>
      </c>
      <c r="B983" s="97" t="s">
        <v>148</v>
      </c>
      <c r="C983" s="135" t="s">
        <v>8863</v>
      </c>
      <c r="D983" s="98" t="s">
        <v>7643</v>
      </c>
      <c r="E983" s="231" t="s">
        <v>8864</v>
      </c>
      <c r="F983" s="166">
        <v>4.66</v>
      </c>
      <c r="G983" s="103" t="s">
        <v>537</v>
      </c>
      <c r="H983" s="104"/>
      <c r="I983" s="105"/>
      <c r="J983" s="803"/>
      <c r="K983" s="803"/>
      <c r="L983" s="827"/>
      <c r="M983" s="803"/>
      <c r="N983" s="803"/>
      <c r="O983" s="803"/>
      <c r="P983" s="803"/>
      <c r="Q983" s="803"/>
      <c r="R983" s="803"/>
      <c r="S983" s="803"/>
      <c r="T983" s="803"/>
      <c r="U983" s="803"/>
      <c r="V983" s="803"/>
      <c r="W983" s="803"/>
      <c r="X983" s="803"/>
      <c r="Y983" s="803"/>
      <c r="Z983" s="803"/>
      <c r="AA983" s="817" t="str">
        <f t="shared" si="12"/>
        <v>Pintea Adina</v>
      </c>
      <c r="AB983" s="828">
        <f t="shared" si="13"/>
        <v>4.66</v>
      </c>
    </row>
    <row r="984" ht="11.25" customHeight="1">
      <c r="A984" s="135" t="s">
        <v>537</v>
      </c>
      <c r="B984" s="97" t="s">
        <v>148</v>
      </c>
      <c r="C984" s="135" t="s">
        <v>8865</v>
      </c>
      <c r="D984" s="98" t="s">
        <v>7643</v>
      </c>
      <c r="E984" s="231" t="s">
        <v>8866</v>
      </c>
      <c r="F984" s="166">
        <v>3.66</v>
      </c>
      <c r="G984" s="103" t="s">
        <v>537</v>
      </c>
      <c r="H984" s="104"/>
      <c r="I984" s="105"/>
      <c r="J984" s="803"/>
      <c r="K984" s="803"/>
      <c r="L984" s="827"/>
      <c r="M984" s="803"/>
      <c r="N984" s="803"/>
      <c r="O984" s="803"/>
      <c r="P984" s="803"/>
      <c r="Q984" s="803"/>
      <c r="R984" s="803"/>
      <c r="S984" s="803"/>
      <c r="T984" s="803"/>
      <c r="U984" s="803"/>
      <c r="V984" s="803"/>
      <c r="W984" s="803"/>
      <c r="X984" s="803"/>
      <c r="Y984" s="803"/>
      <c r="Z984" s="803"/>
      <c r="AA984" s="817" t="str">
        <f t="shared" si="12"/>
        <v>Pintea Adina</v>
      </c>
      <c r="AB984" s="828">
        <f t="shared" si="13"/>
        <v>3.66</v>
      </c>
    </row>
    <row r="985" ht="11.25" customHeight="1">
      <c r="A985" s="135" t="s">
        <v>537</v>
      </c>
      <c r="B985" s="97" t="s">
        <v>148</v>
      </c>
      <c r="C985" s="135" t="s">
        <v>8867</v>
      </c>
      <c r="D985" s="98" t="s">
        <v>7643</v>
      </c>
      <c r="E985" s="231" t="s">
        <v>8846</v>
      </c>
      <c r="F985" s="166">
        <v>5.0</v>
      </c>
      <c r="G985" s="103" t="s">
        <v>537</v>
      </c>
      <c r="H985" s="104"/>
      <c r="I985" s="105"/>
      <c r="J985" s="803"/>
      <c r="K985" s="803"/>
      <c r="L985" s="827"/>
      <c r="M985" s="803"/>
      <c r="N985" s="803"/>
      <c r="O985" s="803"/>
      <c r="P985" s="803"/>
      <c r="Q985" s="803"/>
      <c r="R985" s="803"/>
      <c r="S985" s="803"/>
      <c r="T985" s="803"/>
      <c r="U985" s="803"/>
      <c r="V985" s="803"/>
      <c r="W985" s="803"/>
      <c r="X985" s="803"/>
      <c r="Y985" s="803"/>
      <c r="Z985" s="803"/>
      <c r="AA985" s="817" t="str">
        <f t="shared" si="12"/>
        <v>Pintea Adina</v>
      </c>
      <c r="AB985" s="828">
        <f t="shared" si="13"/>
        <v>5</v>
      </c>
    </row>
    <row r="986" ht="11.25" customHeight="1">
      <c r="A986" s="135" t="s">
        <v>537</v>
      </c>
      <c r="B986" s="97" t="s">
        <v>148</v>
      </c>
      <c r="C986" s="135" t="s">
        <v>8868</v>
      </c>
      <c r="D986" s="98" t="s">
        <v>7643</v>
      </c>
      <c r="E986" s="231" t="s">
        <v>8851</v>
      </c>
      <c r="F986" s="166">
        <v>6.0</v>
      </c>
      <c r="G986" s="103" t="s">
        <v>537</v>
      </c>
      <c r="H986" s="104"/>
      <c r="I986" s="105"/>
      <c r="J986" s="803"/>
      <c r="K986" s="803"/>
      <c r="L986" s="827"/>
      <c r="M986" s="803"/>
      <c r="N986" s="803"/>
      <c r="O986" s="803"/>
      <c r="P986" s="803"/>
      <c r="Q986" s="803"/>
      <c r="R986" s="803"/>
      <c r="S986" s="803"/>
      <c r="T986" s="803"/>
      <c r="U986" s="803"/>
      <c r="V986" s="803"/>
      <c r="W986" s="803"/>
      <c r="X986" s="803"/>
      <c r="Y986" s="803"/>
      <c r="Z986" s="803"/>
      <c r="AA986" s="817" t="str">
        <f t="shared" si="12"/>
        <v>Pintea Adina</v>
      </c>
      <c r="AB986" s="828">
        <f t="shared" si="13"/>
        <v>6</v>
      </c>
    </row>
    <row r="987" ht="11.25" customHeight="1">
      <c r="A987" s="135" t="s">
        <v>537</v>
      </c>
      <c r="B987" s="97" t="s">
        <v>148</v>
      </c>
      <c r="C987" s="135" t="s">
        <v>8869</v>
      </c>
      <c r="D987" s="98" t="s">
        <v>7643</v>
      </c>
      <c r="E987" s="231" t="s">
        <v>8851</v>
      </c>
      <c r="F987" s="166">
        <v>6.0</v>
      </c>
      <c r="G987" s="103" t="s">
        <v>537</v>
      </c>
      <c r="H987" s="104"/>
      <c r="I987" s="105"/>
      <c r="J987" s="803"/>
      <c r="K987" s="803"/>
      <c r="L987" s="827"/>
      <c r="M987" s="803"/>
      <c r="N987" s="803"/>
      <c r="O987" s="803"/>
      <c r="P987" s="803"/>
      <c r="Q987" s="803"/>
      <c r="R987" s="803"/>
      <c r="S987" s="803"/>
      <c r="T987" s="803"/>
      <c r="U987" s="803"/>
      <c r="V987" s="803"/>
      <c r="W987" s="803"/>
      <c r="X987" s="803"/>
      <c r="Y987" s="803"/>
      <c r="Z987" s="803"/>
      <c r="AA987" s="817" t="str">
        <f t="shared" si="12"/>
        <v>Pintea Adina</v>
      </c>
      <c r="AB987" s="828">
        <f t="shared" si="13"/>
        <v>6</v>
      </c>
    </row>
    <row r="988" ht="11.25" customHeight="1">
      <c r="A988" s="135" t="s">
        <v>537</v>
      </c>
      <c r="B988" s="97" t="s">
        <v>148</v>
      </c>
      <c r="C988" s="135" t="s">
        <v>8870</v>
      </c>
      <c r="D988" s="98" t="s">
        <v>7643</v>
      </c>
      <c r="E988" s="231" t="s">
        <v>8693</v>
      </c>
      <c r="F988" s="166">
        <v>6.33</v>
      </c>
      <c r="G988" s="103" t="s">
        <v>537</v>
      </c>
      <c r="H988" s="104"/>
      <c r="I988" s="105"/>
      <c r="J988" s="803"/>
      <c r="K988" s="803"/>
      <c r="L988" s="827"/>
      <c r="M988" s="803"/>
      <c r="N988" s="803"/>
      <c r="O988" s="803"/>
      <c r="P988" s="803"/>
      <c r="Q988" s="803"/>
      <c r="R988" s="803"/>
      <c r="S988" s="803"/>
      <c r="T988" s="803"/>
      <c r="U988" s="803"/>
      <c r="V988" s="803"/>
      <c r="W988" s="803"/>
      <c r="X988" s="803"/>
      <c r="Y988" s="803"/>
      <c r="Z988" s="803"/>
      <c r="AA988" s="817" t="str">
        <f t="shared" si="12"/>
        <v>Pintea Adina</v>
      </c>
      <c r="AB988" s="828">
        <f t="shared" si="13"/>
        <v>6.33</v>
      </c>
    </row>
    <row r="989" ht="11.25" customHeight="1">
      <c r="A989" s="135" t="s">
        <v>537</v>
      </c>
      <c r="B989" s="97" t="s">
        <v>148</v>
      </c>
      <c r="C989" s="135" t="s">
        <v>8871</v>
      </c>
      <c r="D989" s="98" t="s">
        <v>7643</v>
      </c>
      <c r="E989" s="231" t="s">
        <v>8693</v>
      </c>
      <c r="F989" s="166">
        <v>6.33</v>
      </c>
      <c r="G989" s="103" t="s">
        <v>537</v>
      </c>
      <c r="H989" s="104"/>
      <c r="I989" s="105"/>
      <c r="J989" s="803"/>
      <c r="K989" s="803"/>
      <c r="L989" s="827"/>
      <c r="M989" s="803"/>
      <c r="N989" s="803"/>
      <c r="O989" s="803"/>
      <c r="P989" s="803"/>
      <c r="Q989" s="803"/>
      <c r="R989" s="803"/>
      <c r="S989" s="803"/>
      <c r="T989" s="803"/>
      <c r="U989" s="803"/>
      <c r="V989" s="803"/>
      <c r="W989" s="803"/>
      <c r="X989" s="803"/>
      <c r="Y989" s="803"/>
      <c r="Z989" s="803"/>
      <c r="AA989" s="817" t="str">
        <f t="shared" si="12"/>
        <v>Pintea Adina</v>
      </c>
      <c r="AB989" s="828">
        <f t="shared" si="13"/>
        <v>6.33</v>
      </c>
    </row>
    <row r="990" ht="11.25" customHeight="1">
      <c r="A990" s="135" t="s">
        <v>537</v>
      </c>
      <c r="B990" s="97" t="s">
        <v>148</v>
      </c>
      <c r="C990" s="135" t="s">
        <v>8872</v>
      </c>
      <c r="D990" s="98" t="s">
        <v>7643</v>
      </c>
      <c r="E990" s="231" t="s">
        <v>8862</v>
      </c>
      <c r="F990" s="166">
        <v>4.0</v>
      </c>
      <c r="G990" s="103" t="s">
        <v>537</v>
      </c>
      <c r="H990" s="104"/>
      <c r="I990" s="105"/>
      <c r="J990" s="803"/>
      <c r="K990" s="803"/>
      <c r="L990" s="827"/>
      <c r="M990" s="803"/>
      <c r="N990" s="803"/>
      <c r="O990" s="803"/>
      <c r="P990" s="803"/>
      <c r="Q990" s="803"/>
      <c r="R990" s="803"/>
      <c r="S990" s="803"/>
      <c r="T990" s="803"/>
      <c r="U990" s="803"/>
      <c r="V990" s="803"/>
      <c r="W990" s="803"/>
      <c r="X990" s="803"/>
      <c r="Y990" s="803"/>
      <c r="Z990" s="803"/>
      <c r="AA990" s="817" t="str">
        <f t="shared" si="12"/>
        <v>Pintea Adina</v>
      </c>
      <c r="AB990" s="828">
        <f t="shared" si="13"/>
        <v>4</v>
      </c>
    </row>
    <row r="991" ht="11.25" customHeight="1">
      <c r="A991" s="135" t="s">
        <v>537</v>
      </c>
      <c r="B991" s="97" t="s">
        <v>148</v>
      </c>
      <c r="C991" s="135" t="s">
        <v>8873</v>
      </c>
      <c r="D991" s="98" t="s">
        <v>7643</v>
      </c>
      <c r="E991" s="231" t="s">
        <v>8864</v>
      </c>
      <c r="F991" s="166">
        <v>4.66</v>
      </c>
      <c r="G991" s="103" t="s">
        <v>537</v>
      </c>
      <c r="H991" s="104"/>
      <c r="I991" s="105"/>
      <c r="J991" s="803"/>
      <c r="K991" s="803"/>
      <c r="L991" s="827"/>
      <c r="M991" s="803"/>
      <c r="N991" s="803"/>
      <c r="O991" s="803"/>
      <c r="P991" s="803"/>
      <c r="Q991" s="803"/>
      <c r="R991" s="803"/>
      <c r="S991" s="803"/>
      <c r="T991" s="803"/>
      <c r="U991" s="803"/>
      <c r="V991" s="803"/>
      <c r="W991" s="803"/>
      <c r="X991" s="803"/>
      <c r="Y991" s="803"/>
      <c r="Z991" s="803"/>
      <c r="AA991" s="817" t="str">
        <f t="shared" si="12"/>
        <v>Pintea Adina</v>
      </c>
      <c r="AB991" s="828">
        <f t="shared" si="13"/>
        <v>4.66</v>
      </c>
    </row>
    <row r="992" ht="11.25" customHeight="1">
      <c r="A992" s="135" t="s">
        <v>537</v>
      </c>
      <c r="B992" s="97" t="s">
        <v>148</v>
      </c>
      <c r="C992" s="135" t="s">
        <v>8874</v>
      </c>
      <c r="D992" s="98" t="s">
        <v>7643</v>
      </c>
      <c r="E992" s="231" t="s">
        <v>8866</v>
      </c>
      <c r="F992" s="166">
        <v>3.66</v>
      </c>
      <c r="G992" s="103" t="s">
        <v>537</v>
      </c>
      <c r="H992" s="104"/>
      <c r="I992" s="105"/>
      <c r="J992" s="803"/>
      <c r="K992" s="803"/>
      <c r="L992" s="827"/>
      <c r="M992" s="803"/>
      <c r="N992" s="803"/>
      <c r="O992" s="803"/>
      <c r="P992" s="803"/>
      <c r="Q992" s="803"/>
      <c r="R992" s="803"/>
      <c r="S992" s="803"/>
      <c r="T992" s="803"/>
      <c r="U992" s="803"/>
      <c r="V992" s="803"/>
      <c r="W992" s="803"/>
      <c r="X992" s="803"/>
      <c r="Y992" s="803"/>
      <c r="Z992" s="803"/>
      <c r="AA992" s="817" t="str">
        <f t="shared" si="12"/>
        <v>Pintea Adina</v>
      </c>
      <c r="AB992" s="828">
        <f t="shared" si="13"/>
        <v>3.66</v>
      </c>
    </row>
    <row r="993" ht="11.25" customHeight="1">
      <c r="A993" s="135" t="s">
        <v>537</v>
      </c>
      <c r="B993" s="97" t="s">
        <v>148</v>
      </c>
      <c r="C993" s="135" t="s">
        <v>8875</v>
      </c>
      <c r="D993" s="98" t="s">
        <v>7643</v>
      </c>
      <c r="E993" s="231" t="s">
        <v>8846</v>
      </c>
      <c r="F993" s="166">
        <v>5.0</v>
      </c>
      <c r="G993" s="103" t="s">
        <v>537</v>
      </c>
      <c r="H993" s="104"/>
      <c r="I993" s="105"/>
      <c r="J993" s="803"/>
      <c r="K993" s="803"/>
      <c r="L993" s="827"/>
      <c r="M993" s="803"/>
      <c r="N993" s="803"/>
      <c r="O993" s="803"/>
      <c r="P993" s="803"/>
      <c r="Q993" s="803"/>
      <c r="R993" s="803"/>
      <c r="S993" s="803"/>
      <c r="T993" s="803"/>
      <c r="U993" s="803"/>
      <c r="V993" s="803"/>
      <c r="W993" s="803"/>
      <c r="X993" s="803"/>
      <c r="Y993" s="803"/>
      <c r="Z993" s="803"/>
      <c r="AA993" s="817" t="str">
        <f t="shared" si="12"/>
        <v>Pintea Adina</v>
      </c>
      <c r="AB993" s="828">
        <f t="shared" si="13"/>
        <v>5</v>
      </c>
    </row>
    <row r="994" ht="11.25" customHeight="1">
      <c r="A994" s="135" t="s">
        <v>537</v>
      </c>
      <c r="B994" s="97" t="s">
        <v>148</v>
      </c>
      <c r="C994" s="135" t="s">
        <v>8876</v>
      </c>
      <c r="D994" s="98" t="s">
        <v>7643</v>
      </c>
      <c r="E994" s="231" t="s">
        <v>8711</v>
      </c>
      <c r="F994" s="166">
        <v>5.33</v>
      </c>
      <c r="G994" s="103" t="s">
        <v>537</v>
      </c>
      <c r="H994" s="104"/>
      <c r="I994" s="105"/>
      <c r="J994" s="803"/>
      <c r="K994" s="803"/>
      <c r="L994" s="827"/>
      <c r="M994" s="803"/>
      <c r="N994" s="803"/>
      <c r="O994" s="803"/>
      <c r="P994" s="803"/>
      <c r="Q994" s="803"/>
      <c r="R994" s="803"/>
      <c r="S994" s="803"/>
      <c r="T994" s="803"/>
      <c r="U994" s="803"/>
      <c r="V994" s="803"/>
      <c r="W994" s="803"/>
      <c r="X994" s="803"/>
      <c r="Y994" s="803"/>
      <c r="Z994" s="803"/>
      <c r="AA994" s="817" t="str">
        <f t="shared" si="12"/>
        <v>Pintea Adina</v>
      </c>
      <c r="AB994" s="828">
        <f t="shared" si="13"/>
        <v>5.33</v>
      </c>
    </row>
    <row r="995" ht="11.25" customHeight="1">
      <c r="A995" s="135" t="s">
        <v>537</v>
      </c>
      <c r="B995" s="97" t="s">
        <v>148</v>
      </c>
      <c r="C995" s="135" t="s">
        <v>8877</v>
      </c>
      <c r="D995" s="98" t="s">
        <v>7643</v>
      </c>
      <c r="E995" s="231" t="s">
        <v>8878</v>
      </c>
      <c r="F995" s="166">
        <v>1.91</v>
      </c>
      <c r="G995" s="103" t="s">
        <v>537</v>
      </c>
      <c r="H995" s="104"/>
      <c r="I995" s="105"/>
      <c r="J995" s="803"/>
      <c r="K995" s="803"/>
      <c r="L995" s="827"/>
      <c r="M995" s="803"/>
      <c r="N995" s="803"/>
      <c r="O995" s="803"/>
      <c r="P995" s="803"/>
      <c r="Q995" s="803"/>
      <c r="R995" s="803"/>
      <c r="S995" s="803"/>
      <c r="T995" s="803"/>
      <c r="U995" s="803"/>
      <c r="V995" s="803"/>
      <c r="W995" s="803"/>
      <c r="X995" s="803"/>
      <c r="Y995" s="803"/>
      <c r="Z995" s="803"/>
      <c r="AA995" s="817" t="str">
        <f t="shared" si="12"/>
        <v>Pintea Adina</v>
      </c>
      <c r="AB995" s="828">
        <f t="shared" si="13"/>
        <v>1.91</v>
      </c>
    </row>
    <row r="996" ht="11.25" customHeight="1">
      <c r="A996" s="135" t="s">
        <v>537</v>
      </c>
      <c r="B996" s="97" t="s">
        <v>148</v>
      </c>
      <c r="C996" s="135" t="s">
        <v>8879</v>
      </c>
      <c r="D996" s="98" t="s">
        <v>7643</v>
      </c>
      <c r="E996" s="231" t="s">
        <v>8880</v>
      </c>
      <c r="F996" s="166">
        <v>2.41</v>
      </c>
      <c r="G996" s="103" t="s">
        <v>537</v>
      </c>
      <c r="H996" s="104"/>
      <c r="I996" s="105"/>
      <c r="J996" s="803"/>
      <c r="K996" s="803"/>
      <c r="L996" s="827"/>
      <c r="M996" s="803"/>
      <c r="N996" s="803"/>
      <c r="O996" s="803"/>
      <c r="P996" s="803"/>
      <c r="Q996" s="803"/>
      <c r="R996" s="803"/>
      <c r="S996" s="803"/>
      <c r="T996" s="803"/>
      <c r="U996" s="803"/>
      <c r="V996" s="803"/>
      <c r="W996" s="803"/>
      <c r="X996" s="803"/>
      <c r="Y996" s="803"/>
      <c r="Z996" s="803"/>
      <c r="AA996" s="817" t="str">
        <f t="shared" si="12"/>
        <v>Pintea Adina</v>
      </c>
      <c r="AB996" s="828">
        <f t="shared" si="13"/>
        <v>2.41</v>
      </c>
    </row>
    <row r="997" ht="11.25" customHeight="1">
      <c r="A997" s="135" t="s">
        <v>537</v>
      </c>
      <c r="B997" s="97" t="s">
        <v>148</v>
      </c>
      <c r="C997" s="135" t="s">
        <v>8881</v>
      </c>
      <c r="D997" s="98" t="s">
        <v>7643</v>
      </c>
      <c r="E997" s="231" t="s">
        <v>8882</v>
      </c>
      <c r="F997" s="166">
        <v>1.58</v>
      </c>
      <c r="G997" s="103" t="s">
        <v>537</v>
      </c>
      <c r="H997" s="104"/>
      <c r="I997" s="105"/>
      <c r="J997" s="803"/>
      <c r="K997" s="803"/>
      <c r="L997" s="827"/>
      <c r="M997" s="803"/>
      <c r="N997" s="803"/>
      <c r="O997" s="803"/>
      <c r="P997" s="803"/>
      <c r="Q997" s="803"/>
      <c r="R997" s="803"/>
      <c r="S997" s="803"/>
      <c r="T997" s="803"/>
      <c r="U997" s="803"/>
      <c r="V997" s="803"/>
      <c r="W997" s="803"/>
      <c r="X997" s="803"/>
      <c r="Y997" s="803"/>
      <c r="Z997" s="803"/>
      <c r="AA997" s="817" t="str">
        <f t="shared" si="12"/>
        <v>Pintea Adina</v>
      </c>
      <c r="AB997" s="828">
        <f t="shared" si="13"/>
        <v>1.58</v>
      </c>
    </row>
    <row r="998" ht="11.25" customHeight="1">
      <c r="A998" s="135" t="s">
        <v>537</v>
      </c>
      <c r="B998" s="97" t="s">
        <v>148</v>
      </c>
      <c r="C998" s="135" t="s">
        <v>8883</v>
      </c>
      <c r="D998" s="98" t="s">
        <v>7643</v>
      </c>
      <c r="E998" s="231" t="s">
        <v>8882</v>
      </c>
      <c r="F998" s="166">
        <v>1.58</v>
      </c>
      <c r="G998" s="103" t="s">
        <v>537</v>
      </c>
      <c r="H998" s="104"/>
      <c r="I998" s="105"/>
      <c r="J998" s="803"/>
      <c r="K998" s="803"/>
      <c r="L998" s="827"/>
      <c r="M998" s="803"/>
      <c r="N998" s="803"/>
      <c r="O998" s="803"/>
      <c r="P998" s="803"/>
      <c r="Q998" s="803"/>
      <c r="R998" s="803"/>
      <c r="S998" s="803"/>
      <c r="T998" s="803"/>
      <c r="U998" s="803"/>
      <c r="V998" s="803"/>
      <c r="W998" s="803"/>
      <c r="X998" s="803"/>
      <c r="Y998" s="803"/>
      <c r="Z998" s="803"/>
      <c r="AA998" s="817" t="str">
        <f t="shared" si="12"/>
        <v>Pintea Adina</v>
      </c>
      <c r="AB998" s="828">
        <f t="shared" si="13"/>
        <v>1.58</v>
      </c>
    </row>
    <row r="999" ht="11.25" customHeight="1">
      <c r="A999" s="135" t="s">
        <v>537</v>
      </c>
      <c r="B999" s="97" t="s">
        <v>148</v>
      </c>
      <c r="C999" s="135" t="s">
        <v>8884</v>
      </c>
      <c r="D999" s="98" t="s">
        <v>7643</v>
      </c>
      <c r="E999" s="231" t="s">
        <v>8880</v>
      </c>
      <c r="F999" s="166">
        <v>2.41</v>
      </c>
      <c r="G999" s="103" t="s">
        <v>537</v>
      </c>
      <c r="H999" s="104"/>
      <c r="I999" s="105"/>
      <c r="J999" s="803"/>
      <c r="K999" s="803"/>
      <c r="L999" s="827"/>
      <c r="M999" s="803"/>
      <c r="N999" s="803"/>
      <c r="O999" s="803"/>
      <c r="P999" s="803"/>
      <c r="Q999" s="803"/>
      <c r="R999" s="803"/>
      <c r="S999" s="803"/>
      <c r="T999" s="803"/>
      <c r="U999" s="803"/>
      <c r="V999" s="803"/>
      <c r="W999" s="803"/>
      <c r="X999" s="803"/>
      <c r="Y999" s="803"/>
      <c r="Z999" s="803"/>
      <c r="AA999" s="817" t="str">
        <f t="shared" si="12"/>
        <v>Pintea Adina</v>
      </c>
      <c r="AB999" s="828">
        <f t="shared" si="13"/>
        <v>2.41</v>
      </c>
    </row>
    <row r="1000" ht="11.25" customHeight="1">
      <c r="A1000" s="135" t="s">
        <v>537</v>
      </c>
      <c r="B1000" s="97" t="s">
        <v>148</v>
      </c>
      <c r="C1000" s="135" t="s">
        <v>8885</v>
      </c>
      <c r="D1000" s="98" t="s">
        <v>7643</v>
      </c>
      <c r="E1000" s="231" t="s">
        <v>8878</v>
      </c>
      <c r="F1000" s="166">
        <v>1.91</v>
      </c>
      <c r="G1000" s="103" t="s">
        <v>537</v>
      </c>
      <c r="H1000" s="104"/>
      <c r="I1000" s="105"/>
      <c r="J1000" s="803"/>
      <c r="K1000" s="803"/>
      <c r="L1000" s="827"/>
      <c r="M1000" s="803"/>
      <c r="N1000" s="803"/>
      <c r="O1000" s="803"/>
      <c r="P1000" s="803"/>
      <c r="Q1000" s="803"/>
      <c r="R1000" s="803"/>
      <c r="S1000" s="803"/>
      <c r="T1000" s="803"/>
      <c r="U1000" s="803"/>
      <c r="V1000" s="803"/>
      <c r="W1000" s="803"/>
      <c r="X1000" s="803"/>
      <c r="Y1000" s="803"/>
      <c r="Z1000" s="803"/>
      <c r="AA1000" s="817" t="str">
        <f t="shared" si="12"/>
        <v>Pintea Adina</v>
      </c>
      <c r="AB1000" s="828">
        <f t="shared" si="13"/>
        <v>1.91</v>
      </c>
    </row>
    <row r="1001" ht="11.25" customHeight="1">
      <c r="A1001" s="135" t="s">
        <v>537</v>
      </c>
      <c r="B1001" s="97" t="s">
        <v>148</v>
      </c>
      <c r="C1001" s="135" t="s">
        <v>8886</v>
      </c>
      <c r="D1001" s="98" t="s">
        <v>7643</v>
      </c>
      <c r="E1001" s="231" t="s">
        <v>8887</v>
      </c>
      <c r="F1001" s="166">
        <v>6.33</v>
      </c>
      <c r="G1001" s="103" t="s">
        <v>537</v>
      </c>
      <c r="H1001" s="104"/>
      <c r="I1001" s="105"/>
      <c r="J1001" s="803"/>
      <c r="K1001" s="803"/>
      <c r="L1001" s="827"/>
      <c r="M1001" s="803"/>
      <c r="N1001" s="803"/>
      <c r="O1001" s="803"/>
      <c r="P1001" s="803"/>
      <c r="Q1001" s="803"/>
      <c r="R1001" s="803"/>
      <c r="S1001" s="803"/>
      <c r="T1001" s="803"/>
      <c r="U1001" s="803"/>
      <c r="V1001" s="803"/>
      <c r="W1001" s="803"/>
      <c r="X1001" s="803"/>
      <c r="Y1001" s="803"/>
      <c r="Z1001" s="803"/>
      <c r="AA1001" s="817" t="str">
        <f t="shared" si="12"/>
        <v>Pintea Adina</v>
      </c>
      <c r="AB1001" s="828">
        <f t="shared" si="13"/>
        <v>6.33</v>
      </c>
    </row>
    <row r="1002" ht="11.25" customHeight="1">
      <c r="A1002" s="135" t="s">
        <v>537</v>
      </c>
      <c r="B1002" s="97" t="s">
        <v>148</v>
      </c>
      <c r="C1002" s="135" t="s">
        <v>8888</v>
      </c>
      <c r="D1002" s="98" t="s">
        <v>7643</v>
      </c>
      <c r="E1002" s="231" t="s">
        <v>8887</v>
      </c>
      <c r="F1002" s="166">
        <v>6.33</v>
      </c>
      <c r="G1002" s="103" t="s">
        <v>537</v>
      </c>
      <c r="H1002" s="104"/>
      <c r="I1002" s="105"/>
      <c r="J1002" s="803"/>
      <c r="K1002" s="803"/>
      <c r="L1002" s="827"/>
      <c r="M1002" s="803"/>
      <c r="N1002" s="803"/>
      <c r="O1002" s="803"/>
      <c r="P1002" s="803"/>
      <c r="Q1002" s="803"/>
      <c r="R1002" s="803"/>
      <c r="S1002" s="803"/>
      <c r="T1002" s="803"/>
      <c r="U1002" s="803"/>
      <c r="V1002" s="803"/>
      <c r="W1002" s="803"/>
      <c r="X1002" s="803"/>
      <c r="Y1002" s="803"/>
      <c r="Z1002" s="803"/>
      <c r="AA1002" s="817" t="str">
        <f t="shared" si="12"/>
        <v>Pintea Adina</v>
      </c>
      <c r="AB1002" s="828">
        <f t="shared" si="13"/>
        <v>6.33</v>
      </c>
    </row>
    <row r="1003" ht="11.25" customHeight="1">
      <c r="A1003" s="135" t="s">
        <v>537</v>
      </c>
      <c r="B1003" s="97" t="s">
        <v>148</v>
      </c>
      <c r="C1003" s="135" t="s">
        <v>8889</v>
      </c>
      <c r="D1003" s="98" t="s">
        <v>7643</v>
      </c>
      <c r="E1003" s="231" t="s">
        <v>8890</v>
      </c>
      <c r="F1003" s="166">
        <v>5.33</v>
      </c>
      <c r="G1003" s="103" t="s">
        <v>537</v>
      </c>
      <c r="H1003" s="104"/>
      <c r="I1003" s="105"/>
      <c r="J1003" s="803"/>
      <c r="K1003" s="803"/>
      <c r="L1003" s="827"/>
      <c r="M1003" s="803"/>
      <c r="N1003" s="803"/>
      <c r="O1003" s="803"/>
      <c r="P1003" s="803"/>
      <c r="Q1003" s="803"/>
      <c r="R1003" s="803"/>
      <c r="S1003" s="803"/>
      <c r="T1003" s="803"/>
      <c r="U1003" s="803"/>
      <c r="V1003" s="803"/>
      <c r="W1003" s="803"/>
      <c r="X1003" s="803"/>
      <c r="Y1003" s="803"/>
      <c r="Z1003" s="803"/>
      <c r="AA1003" s="817" t="str">
        <f t="shared" si="12"/>
        <v>Pintea Adina</v>
      </c>
      <c r="AB1003" s="828">
        <f t="shared" si="13"/>
        <v>5.33</v>
      </c>
    </row>
    <row r="1004" ht="11.25" customHeight="1">
      <c r="A1004" s="600" t="s">
        <v>537</v>
      </c>
      <c r="B1004" s="829" t="s">
        <v>148</v>
      </c>
      <c r="C1004" s="135" t="s">
        <v>8891</v>
      </c>
      <c r="D1004" s="98" t="s">
        <v>7643</v>
      </c>
      <c r="E1004" s="187" t="s">
        <v>8860</v>
      </c>
      <c r="F1004" s="187">
        <v>18.0</v>
      </c>
      <c r="G1004" s="103" t="s">
        <v>537</v>
      </c>
      <c r="H1004" s="104"/>
      <c r="I1004" s="105"/>
      <c r="J1004" s="803"/>
      <c r="K1004" s="803"/>
      <c r="L1004" s="827"/>
      <c r="M1004" s="803"/>
      <c r="N1004" s="803"/>
      <c r="O1004" s="803"/>
      <c r="P1004" s="803"/>
      <c r="Q1004" s="803"/>
      <c r="R1004" s="803"/>
      <c r="S1004" s="803"/>
      <c r="T1004" s="803"/>
      <c r="U1004" s="803"/>
      <c r="V1004" s="803"/>
      <c r="W1004" s="803"/>
      <c r="X1004" s="803"/>
      <c r="Y1004" s="803"/>
      <c r="Z1004" s="803"/>
      <c r="AA1004" s="817" t="str">
        <f t="shared" si="12"/>
        <v>Pintea Adina</v>
      </c>
      <c r="AB1004" s="828">
        <f t="shared" si="13"/>
        <v>18</v>
      </c>
    </row>
    <row r="1005" ht="11.25" customHeight="1">
      <c r="A1005" s="135" t="s">
        <v>802</v>
      </c>
      <c r="B1005" s="97" t="s">
        <v>148</v>
      </c>
      <c r="C1005" s="135" t="s">
        <v>8892</v>
      </c>
      <c r="D1005" s="98" t="s">
        <v>7643</v>
      </c>
      <c r="E1005" s="231" t="s">
        <v>8846</v>
      </c>
      <c r="F1005" s="166">
        <v>5.0</v>
      </c>
      <c r="G1005" s="103" t="s">
        <v>540</v>
      </c>
      <c r="H1005" s="104"/>
      <c r="I1005" s="105"/>
      <c r="J1005" s="803"/>
      <c r="K1005" s="803"/>
      <c r="L1005" s="827"/>
      <c r="M1005" s="803"/>
      <c r="N1005" s="803"/>
      <c r="O1005" s="803"/>
      <c r="P1005" s="803"/>
      <c r="Q1005" s="803"/>
      <c r="R1005" s="803"/>
      <c r="S1005" s="803"/>
      <c r="T1005" s="803"/>
      <c r="U1005" s="803"/>
      <c r="V1005" s="803"/>
      <c r="W1005" s="803"/>
      <c r="X1005" s="803"/>
      <c r="Y1005" s="803"/>
      <c r="Z1005" s="803"/>
      <c r="AA1005" s="817" t="str">
        <f t="shared" si="12"/>
        <v>Salcudean Minodora</v>
      </c>
      <c r="AB1005" s="828">
        <f t="shared" si="13"/>
        <v>5</v>
      </c>
    </row>
    <row r="1006" ht="11.25" customHeight="1">
      <c r="A1006" s="135" t="s">
        <v>802</v>
      </c>
      <c r="B1006" s="97" t="s">
        <v>148</v>
      </c>
      <c r="C1006" s="135" t="s">
        <v>8893</v>
      </c>
      <c r="D1006" s="98" t="s">
        <v>7643</v>
      </c>
      <c r="E1006" s="231" t="s">
        <v>8846</v>
      </c>
      <c r="F1006" s="166">
        <v>5.0</v>
      </c>
      <c r="G1006" s="103" t="s">
        <v>540</v>
      </c>
      <c r="H1006" s="104"/>
      <c r="I1006" s="105"/>
      <c r="J1006" s="803"/>
      <c r="K1006" s="803"/>
      <c r="L1006" s="827"/>
      <c r="M1006" s="803"/>
      <c r="N1006" s="803"/>
      <c r="O1006" s="803"/>
      <c r="P1006" s="803"/>
      <c r="Q1006" s="803"/>
      <c r="R1006" s="803"/>
      <c r="S1006" s="803"/>
      <c r="T1006" s="803"/>
      <c r="U1006" s="803"/>
      <c r="V1006" s="803"/>
      <c r="W1006" s="803"/>
      <c r="X1006" s="803"/>
      <c r="Y1006" s="803"/>
      <c r="Z1006" s="803"/>
      <c r="AA1006" s="817" t="str">
        <f t="shared" si="12"/>
        <v>Salcudean Minodora</v>
      </c>
      <c r="AB1006" s="828">
        <f t="shared" si="13"/>
        <v>5</v>
      </c>
    </row>
    <row r="1007" ht="11.25" customHeight="1">
      <c r="A1007" s="135" t="s">
        <v>802</v>
      </c>
      <c r="B1007" s="97" t="s">
        <v>148</v>
      </c>
      <c r="C1007" s="135" t="s">
        <v>8894</v>
      </c>
      <c r="D1007" s="98" t="s">
        <v>7643</v>
      </c>
      <c r="E1007" s="231" t="s">
        <v>8851</v>
      </c>
      <c r="F1007" s="166">
        <v>6.0</v>
      </c>
      <c r="G1007" s="103" t="s">
        <v>540</v>
      </c>
      <c r="H1007" s="104"/>
      <c r="I1007" s="105"/>
      <c r="J1007" s="803"/>
      <c r="K1007" s="803"/>
      <c r="L1007" s="827"/>
      <c r="M1007" s="803"/>
      <c r="N1007" s="803"/>
      <c r="O1007" s="803"/>
      <c r="P1007" s="803"/>
      <c r="Q1007" s="803"/>
      <c r="R1007" s="803"/>
      <c r="S1007" s="803"/>
      <c r="T1007" s="803"/>
      <c r="U1007" s="803"/>
      <c r="V1007" s="803"/>
      <c r="W1007" s="803"/>
      <c r="X1007" s="803"/>
      <c r="Y1007" s="803"/>
      <c r="Z1007" s="803"/>
      <c r="AA1007" s="817" t="str">
        <f t="shared" si="12"/>
        <v>Salcudean Minodora</v>
      </c>
      <c r="AB1007" s="828">
        <f t="shared" si="13"/>
        <v>6</v>
      </c>
    </row>
    <row r="1008" ht="11.25" customHeight="1">
      <c r="A1008" s="135" t="s">
        <v>802</v>
      </c>
      <c r="B1008" s="97" t="s">
        <v>148</v>
      </c>
      <c r="C1008" s="135" t="s">
        <v>8895</v>
      </c>
      <c r="D1008" s="98" t="s">
        <v>7643</v>
      </c>
      <c r="E1008" s="231" t="s">
        <v>8851</v>
      </c>
      <c r="F1008" s="166">
        <v>6.0</v>
      </c>
      <c r="G1008" s="103" t="s">
        <v>540</v>
      </c>
      <c r="H1008" s="104"/>
      <c r="I1008" s="105"/>
      <c r="J1008" s="803"/>
      <c r="K1008" s="803"/>
      <c r="L1008" s="827"/>
      <c r="M1008" s="803"/>
      <c r="N1008" s="803"/>
      <c r="O1008" s="803"/>
      <c r="P1008" s="803"/>
      <c r="Q1008" s="803"/>
      <c r="R1008" s="803"/>
      <c r="S1008" s="803"/>
      <c r="T1008" s="803"/>
      <c r="U1008" s="803"/>
      <c r="V1008" s="803"/>
      <c r="W1008" s="803"/>
      <c r="X1008" s="803"/>
      <c r="Y1008" s="803"/>
      <c r="Z1008" s="803"/>
      <c r="AA1008" s="817" t="str">
        <f t="shared" si="12"/>
        <v>Salcudean Minodora</v>
      </c>
      <c r="AB1008" s="828">
        <f t="shared" si="13"/>
        <v>6</v>
      </c>
    </row>
    <row r="1009" ht="11.25" customHeight="1">
      <c r="A1009" s="135" t="s">
        <v>802</v>
      </c>
      <c r="B1009" s="97" t="s">
        <v>148</v>
      </c>
      <c r="C1009" s="135" t="s">
        <v>8896</v>
      </c>
      <c r="D1009" s="98" t="s">
        <v>7643</v>
      </c>
      <c r="E1009" s="231" t="s">
        <v>8851</v>
      </c>
      <c r="F1009" s="166">
        <v>6.0</v>
      </c>
      <c r="G1009" s="103" t="s">
        <v>540</v>
      </c>
      <c r="H1009" s="104"/>
      <c r="I1009" s="105"/>
      <c r="J1009" s="803"/>
      <c r="K1009" s="803"/>
      <c r="L1009" s="827"/>
      <c r="M1009" s="803"/>
      <c r="N1009" s="803"/>
      <c r="O1009" s="803"/>
      <c r="P1009" s="803"/>
      <c r="Q1009" s="803"/>
      <c r="R1009" s="803"/>
      <c r="S1009" s="803"/>
      <c r="T1009" s="803"/>
      <c r="U1009" s="803"/>
      <c r="V1009" s="803"/>
      <c r="W1009" s="803"/>
      <c r="X1009" s="803"/>
      <c r="Y1009" s="803"/>
      <c r="Z1009" s="803"/>
      <c r="AA1009" s="817" t="str">
        <f t="shared" si="12"/>
        <v>Salcudean Minodora</v>
      </c>
      <c r="AB1009" s="828">
        <f t="shared" si="13"/>
        <v>6</v>
      </c>
    </row>
    <row r="1010" ht="11.25" customHeight="1">
      <c r="A1010" s="135" t="s">
        <v>802</v>
      </c>
      <c r="B1010" s="97" t="s">
        <v>148</v>
      </c>
      <c r="C1010" s="135" t="s">
        <v>8897</v>
      </c>
      <c r="D1010" s="98" t="s">
        <v>7643</v>
      </c>
      <c r="E1010" s="231" t="s">
        <v>8851</v>
      </c>
      <c r="F1010" s="166">
        <v>6.0</v>
      </c>
      <c r="G1010" s="103" t="s">
        <v>540</v>
      </c>
      <c r="H1010" s="104"/>
      <c r="I1010" s="105"/>
      <c r="J1010" s="803"/>
      <c r="K1010" s="803"/>
      <c r="L1010" s="827"/>
      <c r="M1010" s="803"/>
      <c r="N1010" s="803"/>
      <c r="O1010" s="803"/>
      <c r="P1010" s="803"/>
      <c r="Q1010" s="803"/>
      <c r="R1010" s="803"/>
      <c r="S1010" s="803"/>
      <c r="T1010" s="803"/>
      <c r="U1010" s="803"/>
      <c r="V1010" s="803"/>
      <c r="W1010" s="803"/>
      <c r="X1010" s="803"/>
      <c r="Y1010" s="803"/>
      <c r="Z1010" s="803"/>
      <c r="AA1010" s="817" t="str">
        <f t="shared" si="12"/>
        <v>Salcudean Minodora</v>
      </c>
      <c r="AB1010" s="828">
        <f t="shared" si="13"/>
        <v>6</v>
      </c>
    </row>
    <row r="1011" ht="11.25" customHeight="1">
      <c r="A1011" s="135" t="s">
        <v>802</v>
      </c>
      <c r="B1011" s="97" t="s">
        <v>148</v>
      </c>
      <c r="C1011" s="475" t="s">
        <v>8898</v>
      </c>
      <c r="D1011" s="98" t="s">
        <v>7643</v>
      </c>
      <c r="E1011" s="231" t="s">
        <v>8899</v>
      </c>
      <c r="F1011" s="166">
        <v>5.66</v>
      </c>
      <c r="G1011" s="103" t="s">
        <v>540</v>
      </c>
      <c r="H1011" s="104"/>
      <c r="I1011" s="105"/>
      <c r="J1011" s="803"/>
      <c r="K1011" s="803"/>
      <c r="L1011" s="827"/>
      <c r="M1011" s="803"/>
      <c r="N1011" s="803"/>
      <c r="O1011" s="803"/>
      <c r="P1011" s="803"/>
      <c r="Q1011" s="803"/>
      <c r="R1011" s="803"/>
      <c r="S1011" s="803"/>
      <c r="T1011" s="803"/>
      <c r="U1011" s="803"/>
      <c r="V1011" s="803"/>
      <c r="W1011" s="803"/>
      <c r="X1011" s="803"/>
      <c r="Y1011" s="803"/>
      <c r="Z1011" s="803"/>
      <c r="AA1011" s="817" t="str">
        <f t="shared" si="12"/>
        <v>Salcudean Minodora</v>
      </c>
      <c r="AB1011" s="828">
        <f t="shared" si="13"/>
        <v>5.66</v>
      </c>
    </row>
    <row r="1012" ht="11.25" customHeight="1">
      <c r="A1012" s="135" t="s">
        <v>802</v>
      </c>
      <c r="B1012" s="97" t="s">
        <v>148</v>
      </c>
      <c r="C1012" s="135" t="s">
        <v>8900</v>
      </c>
      <c r="D1012" s="98" t="s">
        <v>7643</v>
      </c>
      <c r="E1012" s="231" t="s">
        <v>8899</v>
      </c>
      <c r="F1012" s="166">
        <v>5.66</v>
      </c>
      <c r="G1012" s="103" t="s">
        <v>540</v>
      </c>
      <c r="H1012" s="104"/>
      <c r="I1012" s="105"/>
      <c r="J1012" s="803"/>
      <c r="K1012" s="803"/>
      <c r="L1012" s="827"/>
      <c r="M1012" s="803"/>
      <c r="N1012" s="803"/>
      <c r="O1012" s="803"/>
      <c r="P1012" s="803"/>
      <c r="Q1012" s="803"/>
      <c r="R1012" s="803"/>
      <c r="S1012" s="803"/>
      <c r="T1012" s="803"/>
      <c r="U1012" s="803"/>
      <c r="V1012" s="803"/>
      <c r="W1012" s="803"/>
      <c r="X1012" s="803"/>
      <c r="Y1012" s="803"/>
      <c r="Z1012" s="803"/>
      <c r="AA1012" s="817" t="str">
        <f t="shared" si="12"/>
        <v>Salcudean Minodora</v>
      </c>
      <c r="AB1012" s="828">
        <f t="shared" si="13"/>
        <v>5.66</v>
      </c>
    </row>
    <row r="1013" ht="11.25" customHeight="1">
      <c r="A1013" s="135" t="s">
        <v>802</v>
      </c>
      <c r="B1013" s="97" t="s">
        <v>148</v>
      </c>
      <c r="C1013" s="135" t="s">
        <v>8901</v>
      </c>
      <c r="D1013" s="98" t="s">
        <v>7643</v>
      </c>
      <c r="E1013" s="231" t="s">
        <v>8899</v>
      </c>
      <c r="F1013" s="166">
        <v>5.66</v>
      </c>
      <c r="G1013" s="103" t="s">
        <v>540</v>
      </c>
      <c r="H1013" s="104"/>
      <c r="I1013" s="105"/>
      <c r="J1013" s="803"/>
      <c r="K1013" s="803"/>
      <c r="L1013" s="827"/>
      <c r="M1013" s="803"/>
      <c r="N1013" s="803"/>
      <c r="O1013" s="803"/>
      <c r="P1013" s="803"/>
      <c r="Q1013" s="803"/>
      <c r="R1013" s="803"/>
      <c r="S1013" s="803"/>
      <c r="T1013" s="803"/>
      <c r="U1013" s="803"/>
      <c r="V1013" s="803"/>
      <c r="W1013" s="803"/>
      <c r="X1013" s="803"/>
      <c r="Y1013" s="803"/>
      <c r="Z1013" s="803"/>
      <c r="AA1013" s="817" t="str">
        <f t="shared" si="12"/>
        <v>Salcudean Minodora</v>
      </c>
      <c r="AB1013" s="828">
        <f t="shared" si="13"/>
        <v>5.66</v>
      </c>
    </row>
    <row r="1014" ht="11.25" customHeight="1">
      <c r="A1014" s="135" t="s">
        <v>802</v>
      </c>
      <c r="B1014" s="97" t="s">
        <v>148</v>
      </c>
      <c r="C1014" s="135" t="s">
        <v>8902</v>
      </c>
      <c r="D1014" s="98" t="s">
        <v>7643</v>
      </c>
      <c r="E1014" s="231" t="s">
        <v>8899</v>
      </c>
      <c r="F1014" s="166">
        <v>5.66</v>
      </c>
      <c r="G1014" s="103" t="s">
        <v>540</v>
      </c>
      <c r="H1014" s="104"/>
      <c r="I1014" s="105"/>
      <c r="J1014" s="803"/>
      <c r="K1014" s="803"/>
      <c r="L1014" s="827"/>
      <c r="M1014" s="803"/>
      <c r="N1014" s="803"/>
      <c r="O1014" s="803"/>
      <c r="P1014" s="803"/>
      <c r="Q1014" s="803"/>
      <c r="R1014" s="803"/>
      <c r="S1014" s="803"/>
      <c r="T1014" s="803"/>
      <c r="U1014" s="803"/>
      <c r="V1014" s="803"/>
      <c r="W1014" s="803"/>
      <c r="X1014" s="803"/>
      <c r="Y1014" s="803"/>
      <c r="Z1014" s="803"/>
      <c r="AA1014" s="817" t="str">
        <f t="shared" si="12"/>
        <v>Salcudean Minodora</v>
      </c>
      <c r="AB1014" s="828">
        <f t="shared" si="13"/>
        <v>5.66</v>
      </c>
    </row>
    <row r="1015" ht="11.25" customHeight="1">
      <c r="A1015" s="135" t="s">
        <v>802</v>
      </c>
      <c r="B1015" s="97" t="s">
        <v>148</v>
      </c>
      <c r="C1015" s="135" t="s">
        <v>8903</v>
      </c>
      <c r="D1015" s="98" t="s">
        <v>7643</v>
      </c>
      <c r="E1015" s="231" t="s">
        <v>8904</v>
      </c>
      <c r="F1015" s="166">
        <v>10.66</v>
      </c>
      <c r="G1015" s="103" t="s">
        <v>540</v>
      </c>
      <c r="H1015" s="104"/>
      <c r="I1015" s="105"/>
      <c r="J1015" s="803"/>
      <c r="K1015" s="803"/>
      <c r="L1015" s="827"/>
      <c r="M1015" s="803"/>
      <c r="N1015" s="803"/>
      <c r="O1015" s="803"/>
      <c r="P1015" s="803"/>
      <c r="Q1015" s="803"/>
      <c r="R1015" s="803"/>
      <c r="S1015" s="803"/>
      <c r="T1015" s="803"/>
      <c r="U1015" s="803"/>
      <c r="V1015" s="803"/>
      <c r="W1015" s="803"/>
      <c r="X1015" s="803"/>
      <c r="Y1015" s="803"/>
      <c r="Z1015" s="803"/>
      <c r="AA1015" s="817" t="str">
        <f t="shared" si="12"/>
        <v>Salcudean Minodora</v>
      </c>
      <c r="AB1015" s="828">
        <f t="shared" si="13"/>
        <v>10.66</v>
      </c>
    </row>
    <row r="1016" ht="11.25" customHeight="1">
      <c r="A1016" s="135" t="s">
        <v>802</v>
      </c>
      <c r="B1016" s="97" t="s">
        <v>148</v>
      </c>
      <c r="C1016" s="135" t="s">
        <v>8905</v>
      </c>
      <c r="D1016" s="98" t="s">
        <v>7643</v>
      </c>
      <c r="E1016" s="231" t="s">
        <v>8904</v>
      </c>
      <c r="F1016" s="166">
        <v>10.66</v>
      </c>
      <c r="G1016" s="103" t="s">
        <v>540</v>
      </c>
      <c r="H1016" s="104"/>
      <c r="I1016" s="105"/>
      <c r="J1016" s="803"/>
      <c r="K1016" s="803"/>
      <c r="L1016" s="827"/>
      <c r="M1016" s="803"/>
      <c r="N1016" s="803"/>
      <c r="O1016" s="803"/>
      <c r="P1016" s="803"/>
      <c r="Q1016" s="803"/>
      <c r="R1016" s="803"/>
      <c r="S1016" s="803"/>
      <c r="T1016" s="803"/>
      <c r="U1016" s="803"/>
      <c r="V1016" s="803"/>
      <c r="W1016" s="803"/>
      <c r="X1016" s="803"/>
      <c r="Y1016" s="803"/>
      <c r="Z1016" s="803"/>
      <c r="AA1016" s="817" t="str">
        <f t="shared" si="12"/>
        <v>Salcudean Minodora</v>
      </c>
      <c r="AB1016" s="828">
        <f t="shared" si="13"/>
        <v>10.66</v>
      </c>
    </row>
    <row r="1017" ht="11.25" customHeight="1">
      <c r="A1017" s="135" t="s">
        <v>802</v>
      </c>
      <c r="B1017" s="97" t="s">
        <v>148</v>
      </c>
      <c r="C1017" s="135" t="s">
        <v>8906</v>
      </c>
      <c r="D1017" s="98" t="s">
        <v>7643</v>
      </c>
      <c r="E1017" s="231" t="s">
        <v>8907</v>
      </c>
      <c r="F1017" s="166">
        <v>2.66</v>
      </c>
      <c r="G1017" s="103" t="s">
        <v>540</v>
      </c>
      <c r="H1017" s="104"/>
      <c r="I1017" s="105"/>
      <c r="J1017" s="803"/>
      <c r="K1017" s="803"/>
      <c r="L1017" s="827"/>
      <c r="M1017" s="803"/>
      <c r="N1017" s="803"/>
      <c r="O1017" s="803"/>
      <c r="P1017" s="803"/>
      <c r="Q1017" s="803"/>
      <c r="R1017" s="803"/>
      <c r="S1017" s="803"/>
      <c r="T1017" s="803"/>
      <c r="U1017" s="803"/>
      <c r="V1017" s="803"/>
      <c r="W1017" s="803"/>
      <c r="X1017" s="803"/>
      <c r="Y1017" s="803"/>
      <c r="Z1017" s="803"/>
      <c r="AA1017" s="817" t="str">
        <f t="shared" si="12"/>
        <v>Salcudean Minodora</v>
      </c>
      <c r="AB1017" s="828">
        <f t="shared" si="13"/>
        <v>2.66</v>
      </c>
    </row>
    <row r="1018" ht="11.25" customHeight="1">
      <c r="A1018" s="135" t="s">
        <v>802</v>
      </c>
      <c r="B1018" s="97" t="s">
        <v>148</v>
      </c>
      <c r="C1018" s="135" t="s">
        <v>8908</v>
      </c>
      <c r="D1018" s="98" t="s">
        <v>8909</v>
      </c>
      <c r="E1018" s="231" t="s">
        <v>8910</v>
      </c>
      <c r="F1018" s="166">
        <v>6.0</v>
      </c>
      <c r="G1018" s="103" t="s">
        <v>540</v>
      </c>
      <c r="H1018" s="104"/>
      <c r="I1018" s="105"/>
      <c r="J1018" s="803"/>
      <c r="K1018" s="803"/>
      <c r="L1018" s="827"/>
      <c r="M1018" s="803"/>
      <c r="N1018" s="803"/>
      <c r="O1018" s="803"/>
      <c r="P1018" s="803"/>
      <c r="Q1018" s="803"/>
      <c r="R1018" s="803"/>
      <c r="S1018" s="803"/>
      <c r="T1018" s="803"/>
      <c r="U1018" s="803"/>
      <c r="V1018" s="803"/>
      <c r="W1018" s="803"/>
      <c r="X1018" s="803"/>
      <c r="Y1018" s="803"/>
      <c r="Z1018" s="803"/>
      <c r="AA1018" s="817" t="str">
        <f t="shared" si="12"/>
        <v>Salcudean Minodora</v>
      </c>
      <c r="AB1018" s="828">
        <f t="shared" si="13"/>
        <v>6</v>
      </c>
    </row>
    <row r="1019" ht="11.25" customHeight="1">
      <c r="A1019" s="135" t="s">
        <v>802</v>
      </c>
      <c r="B1019" s="97" t="s">
        <v>148</v>
      </c>
      <c r="C1019" s="135" t="s">
        <v>8911</v>
      </c>
      <c r="D1019" s="98" t="s">
        <v>8909</v>
      </c>
      <c r="E1019" s="231" t="s">
        <v>8912</v>
      </c>
      <c r="F1019" s="166">
        <v>5.33</v>
      </c>
      <c r="G1019" s="103" t="s">
        <v>540</v>
      </c>
      <c r="H1019" s="104"/>
      <c r="I1019" s="105"/>
      <c r="J1019" s="803"/>
      <c r="K1019" s="803"/>
      <c r="L1019" s="827"/>
      <c r="M1019" s="803"/>
      <c r="N1019" s="803"/>
      <c r="O1019" s="803"/>
      <c r="P1019" s="803"/>
      <c r="Q1019" s="803"/>
      <c r="R1019" s="803"/>
      <c r="S1019" s="803"/>
      <c r="T1019" s="803"/>
      <c r="U1019" s="803"/>
      <c r="V1019" s="803"/>
      <c r="W1019" s="803"/>
      <c r="X1019" s="803"/>
      <c r="Y1019" s="803"/>
      <c r="Z1019" s="803"/>
      <c r="AA1019" s="817" t="str">
        <f t="shared" si="12"/>
        <v>Salcudean Minodora</v>
      </c>
      <c r="AB1019" s="828">
        <f t="shared" si="13"/>
        <v>5.33</v>
      </c>
    </row>
    <row r="1020" ht="11.25" customHeight="1">
      <c r="A1020" s="135" t="s">
        <v>3443</v>
      </c>
      <c r="B1020" s="97" t="s">
        <v>148</v>
      </c>
      <c r="C1020" s="135" t="s">
        <v>8913</v>
      </c>
      <c r="D1020" s="98" t="s">
        <v>7643</v>
      </c>
      <c r="E1020" s="231"/>
      <c r="F1020" s="166">
        <v>16.33</v>
      </c>
      <c r="G1020" s="103" t="s">
        <v>3447</v>
      </c>
      <c r="H1020" s="104"/>
      <c r="I1020" s="105"/>
      <c r="J1020" s="803"/>
      <c r="K1020" s="803"/>
      <c r="L1020" s="827"/>
      <c r="M1020" s="803"/>
      <c r="N1020" s="803"/>
      <c r="O1020" s="803"/>
      <c r="P1020" s="803"/>
      <c r="Q1020" s="803"/>
      <c r="R1020" s="803"/>
      <c r="S1020" s="803"/>
      <c r="T1020" s="803"/>
      <c r="U1020" s="803"/>
      <c r="V1020" s="803"/>
      <c r="W1020" s="803"/>
      <c r="X1020" s="803"/>
      <c r="Y1020" s="803"/>
      <c r="Z1020" s="803"/>
      <c r="AA1020" s="817" t="str">
        <f t="shared" si="12"/>
        <v>Stănese_Radu_Dumitru</v>
      </c>
      <c r="AB1020" s="828">
        <f t="shared" si="13"/>
        <v>16.33</v>
      </c>
    </row>
    <row r="1021" ht="11.25" customHeight="1">
      <c r="A1021" s="135" t="s">
        <v>3443</v>
      </c>
      <c r="B1021" s="97" t="s">
        <v>148</v>
      </c>
      <c r="C1021" s="135" t="s">
        <v>8914</v>
      </c>
      <c r="D1021" s="98" t="s">
        <v>7643</v>
      </c>
      <c r="E1021" s="231"/>
      <c r="F1021" s="166">
        <v>16.33</v>
      </c>
      <c r="G1021" s="103" t="s">
        <v>3447</v>
      </c>
      <c r="H1021" s="104"/>
      <c r="I1021" s="105"/>
      <c r="J1021" s="803"/>
      <c r="K1021" s="803"/>
      <c r="L1021" s="827"/>
      <c r="M1021" s="803"/>
      <c r="N1021" s="803"/>
      <c r="O1021" s="803"/>
      <c r="P1021" s="803"/>
      <c r="Q1021" s="803"/>
      <c r="R1021" s="803"/>
      <c r="S1021" s="803"/>
      <c r="T1021" s="803"/>
      <c r="U1021" s="803"/>
      <c r="V1021" s="803"/>
      <c r="W1021" s="803"/>
      <c r="X1021" s="803"/>
      <c r="Y1021" s="803"/>
      <c r="Z1021" s="803"/>
      <c r="AA1021" s="817" t="str">
        <f t="shared" si="12"/>
        <v>Stănese_Radu_Dumitru</v>
      </c>
      <c r="AB1021" s="828">
        <f t="shared" si="13"/>
        <v>16.33</v>
      </c>
    </row>
    <row r="1022" ht="11.25" customHeight="1">
      <c r="A1022" s="135" t="s">
        <v>3443</v>
      </c>
      <c r="B1022" s="97" t="s">
        <v>148</v>
      </c>
      <c r="C1022" s="135" t="s">
        <v>8915</v>
      </c>
      <c r="D1022" s="98" t="s">
        <v>7643</v>
      </c>
      <c r="E1022" s="231"/>
      <c r="F1022" s="166">
        <v>34.32</v>
      </c>
      <c r="G1022" s="103" t="s">
        <v>3447</v>
      </c>
      <c r="H1022" s="104"/>
      <c r="I1022" s="105"/>
      <c r="J1022" s="803"/>
      <c r="K1022" s="803"/>
      <c r="L1022" s="827"/>
      <c r="M1022" s="803"/>
      <c r="N1022" s="803"/>
      <c r="O1022" s="803"/>
      <c r="P1022" s="803"/>
      <c r="Q1022" s="803"/>
      <c r="R1022" s="803"/>
      <c r="S1022" s="803"/>
      <c r="T1022" s="803"/>
      <c r="U1022" s="803"/>
      <c r="V1022" s="803"/>
      <c r="W1022" s="803"/>
      <c r="X1022" s="803"/>
      <c r="Y1022" s="803"/>
      <c r="Z1022" s="803"/>
      <c r="AA1022" s="817" t="str">
        <f t="shared" si="12"/>
        <v>Stănese_Radu_Dumitru</v>
      </c>
      <c r="AB1022" s="828">
        <f t="shared" si="13"/>
        <v>34.32</v>
      </c>
    </row>
    <row r="1023" ht="11.25" customHeight="1">
      <c r="A1023" s="135" t="s">
        <v>3443</v>
      </c>
      <c r="B1023" s="97" t="s">
        <v>148</v>
      </c>
      <c r="C1023" s="135" t="s">
        <v>8804</v>
      </c>
      <c r="D1023" s="98" t="s">
        <v>7643</v>
      </c>
      <c r="E1023" s="231"/>
      <c r="F1023" s="166">
        <v>0.0</v>
      </c>
      <c r="G1023" s="103" t="s">
        <v>3447</v>
      </c>
      <c r="H1023" s="104"/>
      <c r="I1023" s="105"/>
      <c r="J1023" s="803"/>
      <c r="K1023" s="803"/>
      <c r="L1023" s="827"/>
      <c r="M1023" s="803"/>
      <c r="N1023" s="803"/>
      <c r="O1023" s="803"/>
      <c r="P1023" s="803"/>
      <c r="Q1023" s="803"/>
      <c r="R1023" s="803"/>
      <c r="S1023" s="803"/>
      <c r="T1023" s="803"/>
      <c r="U1023" s="803"/>
      <c r="V1023" s="803"/>
      <c r="W1023" s="803"/>
      <c r="X1023" s="803"/>
      <c r="Y1023" s="803"/>
      <c r="Z1023" s="803"/>
      <c r="AA1023" s="817" t="str">
        <f t="shared" si="12"/>
        <v>Stănese_Radu_Dumitru</v>
      </c>
      <c r="AB1023" s="828">
        <f t="shared" si="13"/>
        <v>0</v>
      </c>
    </row>
    <row r="1024" ht="11.25" customHeight="1">
      <c r="A1024" s="135" t="s">
        <v>3443</v>
      </c>
      <c r="B1024" s="97" t="s">
        <v>148</v>
      </c>
      <c r="C1024" s="135" t="s">
        <v>8805</v>
      </c>
      <c r="D1024" s="98" t="s">
        <v>7643</v>
      </c>
      <c r="E1024" s="231"/>
      <c r="F1024" s="166">
        <v>3.99</v>
      </c>
      <c r="G1024" s="103" t="s">
        <v>3447</v>
      </c>
      <c r="H1024" s="104"/>
      <c r="I1024" s="105"/>
      <c r="J1024" s="803"/>
      <c r="K1024" s="803"/>
      <c r="L1024" s="827"/>
      <c r="M1024" s="803"/>
      <c r="N1024" s="803"/>
      <c r="O1024" s="803"/>
      <c r="P1024" s="803"/>
      <c r="Q1024" s="803"/>
      <c r="R1024" s="803"/>
      <c r="S1024" s="803"/>
      <c r="T1024" s="803"/>
      <c r="U1024" s="803"/>
      <c r="V1024" s="803"/>
      <c r="W1024" s="803"/>
      <c r="X1024" s="803"/>
      <c r="Y1024" s="803"/>
      <c r="Z1024" s="803"/>
      <c r="AA1024" s="817" t="str">
        <f t="shared" si="12"/>
        <v>Stănese_Radu_Dumitru</v>
      </c>
      <c r="AB1024" s="828">
        <f t="shared" si="13"/>
        <v>3.99</v>
      </c>
    </row>
    <row r="1025" ht="11.25" customHeight="1">
      <c r="A1025" s="135" t="s">
        <v>3443</v>
      </c>
      <c r="B1025" s="97" t="s">
        <v>148</v>
      </c>
      <c r="C1025" s="135" t="s">
        <v>8916</v>
      </c>
      <c r="D1025" s="98" t="s">
        <v>7635</v>
      </c>
      <c r="E1025" s="231"/>
      <c r="F1025" s="166">
        <v>11.5</v>
      </c>
      <c r="G1025" s="103" t="s">
        <v>3447</v>
      </c>
      <c r="H1025" s="104"/>
      <c r="I1025" s="105"/>
      <c r="J1025" s="803"/>
      <c r="K1025" s="803"/>
      <c r="L1025" s="827"/>
      <c r="M1025" s="803"/>
      <c r="N1025" s="803"/>
      <c r="O1025" s="803"/>
      <c r="P1025" s="803"/>
      <c r="Q1025" s="803"/>
      <c r="R1025" s="803"/>
      <c r="S1025" s="803"/>
      <c r="T1025" s="803"/>
      <c r="U1025" s="803"/>
      <c r="V1025" s="803"/>
      <c r="W1025" s="803"/>
      <c r="X1025" s="803"/>
      <c r="Y1025" s="803"/>
      <c r="Z1025" s="803"/>
      <c r="AA1025" s="817" t="str">
        <f t="shared" si="12"/>
        <v>Stănese_Radu_Dumitru</v>
      </c>
      <c r="AB1025" s="828">
        <f t="shared" si="13"/>
        <v>11.5</v>
      </c>
    </row>
    <row r="1026" ht="11.25" customHeight="1">
      <c r="A1026" s="135" t="s">
        <v>5800</v>
      </c>
      <c r="B1026" s="97" t="s">
        <v>148</v>
      </c>
      <c r="C1026" s="135" t="s">
        <v>8917</v>
      </c>
      <c r="D1026" s="98" t="s">
        <v>7625</v>
      </c>
      <c r="E1026" s="830" t="s">
        <v>8918</v>
      </c>
      <c r="F1026" s="166">
        <v>12.67</v>
      </c>
      <c r="G1026" s="103" t="s">
        <v>552</v>
      </c>
      <c r="H1026" s="104"/>
      <c r="I1026" s="105"/>
      <c r="J1026" s="827"/>
      <c r="K1026" s="827"/>
      <c r="L1026" s="827"/>
      <c r="M1026" s="827"/>
      <c r="N1026" s="827"/>
      <c r="O1026" s="827"/>
      <c r="P1026" s="827"/>
      <c r="Q1026" s="827"/>
      <c r="R1026" s="827"/>
      <c r="S1026" s="827"/>
      <c r="T1026" s="827"/>
      <c r="U1026" s="827"/>
      <c r="V1026" s="827"/>
      <c r="W1026" s="827"/>
      <c r="X1026" s="827"/>
      <c r="Y1026" s="827"/>
      <c r="Z1026" s="827"/>
      <c r="AA1026" s="817" t="str">
        <f t="shared" si="12"/>
        <v>Bejenaru_AncaMioara</v>
      </c>
      <c r="AB1026" s="828">
        <f t="shared" si="13"/>
        <v>12.67</v>
      </c>
    </row>
    <row r="1027" ht="11.25" customHeight="1">
      <c r="A1027" s="135" t="s">
        <v>5800</v>
      </c>
      <c r="B1027" s="97" t="s">
        <v>148</v>
      </c>
      <c r="C1027" s="135" t="s">
        <v>8919</v>
      </c>
      <c r="D1027" s="98" t="s">
        <v>7625</v>
      </c>
      <c r="E1027" s="830" t="s">
        <v>8918</v>
      </c>
      <c r="F1027" s="166">
        <v>12.66</v>
      </c>
      <c r="G1027" s="103" t="s">
        <v>552</v>
      </c>
      <c r="H1027" s="104"/>
      <c r="I1027" s="105"/>
      <c r="J1027" s="827"/>
      <c r="K1027" s="827"/>
      <c r="L1027" s="827"/>
      <c r="M1027" s="827"/>
      <c r="N1027" s="827"/>
      <c r="O1027" s="827"/>
      <c r="P1027" s="827"/>
      <c r="Q1027" s="827"/>
      <c r="R1027" s="827"/>
      <c r="S1027" s="827"/>
      <c r="T1027" s="827"/>
      <c r="U1027" s="827"/>
      <c r="V1027" s="827"/>
      <c r="W1027" s="827"/>
      <c r="X1027" s="827"/>
      <c r="Y1027" s="827"/>
      <c r="Z1027" s="827"/>
      <c r="AA1027" s="817" t="str">
        <f t="shared" si="12"/>
        <v>Bejenaru_AncaMioara</v>
      </c>
      <c r="AB1027" s="828">
        <f t="shared" si="13"/>
        <v>12.66</v>
      </c>
    </row>
    <row r="1028" ht="11.25" customHeight="1">
      <c r="A1028" s="135" t="s">
        <v>5800</v>
      </c>
      <c r="B1028" s="97" t="s">
        <v>148</v>
      </c>
      <c r="C1028" s="135" t="s">
        <v>8920</v>
      </c>
      <c r="D1028" s="98" t="s">
        <v>7625</v>
      </c>
      <c r="E1028" s="830" t="s">
        <v>8918</v>
      </c>
      <c r="F1028" s="166">
        <v>12.66</v>
      </c>
      <c r="G1028" s="103" t="s">
        <v>552</v>
      </c>
      <c r="H1028" s="104"/>
      <c r="I1028" s="105"/>
      <c r="J1028" s="827"/>
      <c r="K1028" s="827"/>
      <c r="L1028" s="827"/>
      <c r="M1028" s="827"/>
      <c r="N1028" s="827"/>
      <c r="O1028" s="827"/>
      <c r="P1028" s="827"/>
      <c r="Q1028" s="827"/>
      <c r="R1028" s="827"/>
      <c r="S1028" s="827"/>
      <c r="T1028" s="827"/>
      <c r="U1028" s="827"/>
      <c r="V1028" s="827"/>
      <c r="W1028" s="827"/>
      <c r="X1028" s="827"/>
      <c r="Y1028" s="827"/>
      <c r="Z1028" s="827"/>
      <c r="AA1028" s="817" t="str">
        <f t="shared" si="12"/>
        <v>Bejenaru_AncaMioara</v>
      </c>
      <c r="AB1028" s="828">
        <f t="shared" si="13"/>
        <v>12.66</v>
      </c>
    </row>
    <row r="1029" ht="11.25" customHeight="1">
      <c r="A1029" s="135" t="s">
        <v>5800</v>
      </c>
      <c r="B1029" s="97" t="s">
        <v>148</v>
      </c>
      <c r="C1029" s="135" t="s">
        <v>8921</v>
      </c>
      <c r="D1029" s="98" t="s">
        <v>7625</v>
      </c>
      <c r="E1029" s="830" t="s">
        <v>8922</v>
      </c>
      <c r="F1029" s="166">
        <v>3.17</v>
      </c>
      <c r="G1029" s="103" t="s">
        <v>552</v>
      </c>
      <c r="H1029" s="104"/>
      <c r="I1029" s="105"/>
      <c r="J1029" s="827"/>
      <c r="K1029" s="827"/>
      <c r="L1029" s="827"/>
      <c r="M1029" s="827"/>
      <c r="N1029" s="827"/>
      <c r="O1029" s="827"/>
      <c r="P1029" s="827"/>
      <c r="Q1029" s="827"/>
      <c r="R1029" s="827"/>
      <c r="S1029" s="827"/>
      <c r="T1029" s="827"/>
      <c r="U1029" s="827"/>
      <c r="V1029" s="827"/>
      <c r="W1029" s="827"/>
      <c r="X1029" s="827"/>
      <c r="Y1029" s="827"/>
      <c r="Z1029" s="827"/>
      <c r="AA1029" s="817" t="str">
        <f t="shared" si="12"/>
        <v>Bejenaru_AncaMioara</v>
      </c>
      <c r="AB1029" s="828">
        <f t="shared" si="13"/>
        <v>3.17</v>
      </c>
    </row>
    <row r="1030" ht="11.25" customHeight="1">
      <c r="A1030" s="135" t="s">
        <v>5800</v>
      </c>
      <c r="B1030" s="97" t="s">
        <v>148</v>
      </c>
      <c r="C1030" s="135" t="s">
        <v>8923</v>
      </c>
      <c r="D1030" s="98" t="s">
        <v>7625</v>
      </c>
      <c r="E1030" s="830" t="s">
        <v>8924</v>
      </c>
      <c r="F1030" s="166">
        <v>1.26</v>
      </c>
      <c r="G1030" s="103" t="s">
        <v>552</v>
      </c>
      <c r="H1030" s="104"/>
      <c r="I1030" s="105"/>
      <c r="J1030" s="827"/>
      <c r="K1030" s="827"/>
      <c r="L1030" s="827"/>
      <c r="M1030" s="827"/>
      <c r="N1030" s="827"/>
      <c r="O1030" s="827"/>
      <c r="P1030" s="827"/>
      <c r="Q1030" s="827"/>
      <c r="R1030" s="827"/>
      <c r="S1030" s="827"/>
      <c r="T1030" s="827"/>
      <c r="U1030" s="827"/>
      <c r="V1030" s="827"/>
      <c r="W1030" s="827"/>
      <c r="X1030" s="827"/>
      <c r="Y1030" s="827"/>
      <c r="Z1030" s="827"/>
      <c r="AA1030" s="817" t="str">
        <f t="shared" si="12"/>
        <v>Bejenaru_AncaMioara</v>
      </c>
      <c r="AB1030" s="828">
        <f t="shared" si="13"/>
        <v>1.26</v>
      </c>
    </row>
    <row r="1031" ht="11.25" customHeight="1">
      <c r="A1031" s="135" t="s">
        <v>5800</v>
      </c>
      <c r="B1031" s="97" t="s">
        <v>148</v>
      </c>
      <c r="C1031" s="135" t="s">
        <v>8925</v>
      </c>
      <c r="D1031" s="98" t="s">
        <v>7625</v>
      </c>
      <c r="E1031" s="830" t="s">
        <v>8926</v>
      </c>
      <c r="F1031" s="166">
        <v>9.66</v>
      </c>
      <c r="G1031" s="103" t="s">
        <v>552</v>
      </c>
      <c r="H1031" s="104"/>
      <c r="I1031" s="105"/>
      <c r="J1031" s="827"/>
      <c r="K1031" s="827"/>
      <c r="L1031" s="827"/>
      <c r="M1031" s="827"/>
      <c r="N1031" s="827"/>
      <c r="O1031" s="827"/>
      <c r="P1031" s="827"/>
      <c r="Q1031" s="827"/>
      <c r="R1031" s="827"/>
      <c r="S1031" s="827"/>
      <c r="T1031" s="827"/>
      <c r="U1031" s="827"/>
      <c r="V1031" s="827"/>
      <c r="W1031" s="827"/>
      <c r="X1031" s="827"/>
      <c r="Y1031" s="827"/>
      <c r="Z1031" s="827"/>
      <c r="AA1031" s="817" t="str">
        <f t="shared" si="12"/>
        <v>Bejenaru_AncaMioara</v>
      </c>
      <c r="AB1031" s="828">
        <f t="shared" si="13"/>
        <v>9.66</v>
      </c>
    </row>
    <row r="1032" ht="11.25" customHeight="1">
      <c r="A1032" s="135" t="s">
        <v>5800</v>
      </c>
      <c r="B1032" s="97" t="s">
        <v>148</v>
      </c>
      <c r="C1032" s="135" t="s">
        <v>8927</v>
      </c>
      <c r="D1032" s="98" t="s">
        <v>7625</v>
      </c>
      <c r="E1032" s="830" t="s">
        <v>8928</v>
      </c>
      <c r="F1032" s="166">
        <v>5.0</v>
      </c>
      <c r="G1032" s="103" t="s">
        <v>552</v>
      </c>
      <c r="H1032" s="104"/>
      <c r="I1032" s="105"/>
      <c r="J1032" s="827"/>
      <c r="K1032" s="827"/>
      <c r="L1032" s="827"/>
      <c r="M1032" s="827"/>
      <c r="N1032" s="827"/>
      <c r="O1032" s="827"/>
      <c r="P1032" s="827"/>
      <c r="Q1032" s="827"/>
      <c r="R1032" s="827"/>
      <c r="S1032" s="827"/>
      <c r="T1032" s="827"/>
      <c r="U1032" s="827"/>
      <c r="V1032" s="827"/>
      <c r="W1032" s="827"/>
      <c r="X1032" s="827"/>
      <c r="Y1032" s="827"/>
      <c r="Z1032" s="827"/>
      <c r="AA1032" s="817" t="str">
        <f t="shared" si="12"/>
        <v>Bejenaru_AncaMioara</v>
      </c>
      <c r="AB1032" s="828">
        <f t="shared" si="13"/>
        <v>5</v>
      </c>
    </row>
    <row r="1033" ht="11.25" customHeight="1">
      <c r="A1033" s="135" t="s">
        <v>5800</v>
      </c>
      <c r="B1033" s="97" t="s">
        <v>148</v>
      </c>
      <c r="C1033" s="135" t="s">
        <v>8929</v>
      </c>
      <c r="D1033" s="98" t="s">
        <v>7625</v>
      </c>
      <c r="E1033" s="830" t="s">
        <v>8926</v>
      </c>
      <c r="F1033" s="166">
        <v>9.67</v>
      </c>
      <c r="G1033" s="103" t="s">
        <v>552</v>
      </c>
      <c r="H1033" s="104"/>
      <c r="I1033" s="105"/>
      <c r="J1033" s="827"/>
      <c r="K1033" s="827"/>
      <c r="L1033" s="827"/>
      <c r="M1033" s="827"/>
      <c r="N1033" s="827"/>
      <c r="O1033" s="827"/>
      <c r="P1033" s="827"/>
      <c r="Q1033" s="827"/>
      <c r="R1033" s="827"/>
      <c r="S1033" s="827"/>
      <c r="T1033" s="827"/>
      <c r="U1033" s="827"/>
      <c r="V1033" s="827"/>
      <c r="W1033" s="827"/>
      <c r="X1033" s="827"/>
      <c r="Y1033" s="827"/>
      <c r="Z1033" s="827"/>
      <c r="AA1033" s="817" t="str">
        <f t="shared" si="12"/>
        <v>Bejenaru_AncaMioara</v>
      </c>
      <c r="AB1033" s="828">
        <f t="shared" si="13"/>
        <v>9.67</v>
      </c>
    </row>
    <row r="1034" ht="11.25" customHeight="1">
      <c r="A1034" s="135" t="s">
        <v>5800</v>
      </c>
      <c r="B1034" s="97" t="s">
        <v>148</v>
      </c>
      <c r="C1034" s="135" t="s">
        <v>8930</v>
      </c>
      <c r="D1034" s="98" t="s">
        <v>7625</v>
      </c>
      <c r="E1034" s="830" t="s">
        <v>8931</v>
      </c>
      <c r="F1034" s="166">
        <v>2.42</v>
      </c>
      <c r="G1034" s="103" t="s">
        <v>552</v>
      </c>
      <c r="H1034" s="104"/>
      <c r="I1034" s="105"/>
      <c r="J1034" s="827"/>
      <c r="K1034" s="827"/>
      <c r="L1034" s="827"/>
      <c r="M1034" s="827"/>
      <c r="N1034" s="827"/>
      <c r="O1034" s="827"/>
      <c r="P1034" s="827"/>
      <c r="Q1034" s="827"/>
      <c r="R1034" s="827"/>
      <c r="S1034" s="827"/>
      <c r="T1034" s="827"/>
      <c r="U1034" s="827"/>
      <c r="V1034" s="827"/>
      <c r="W1034" s="827"/>
      <c r="X1034" s="827"/>
      <c r="Y1034" s="827"/>
      <c r="Z1034" s="827"/>
      <c r="AA1034" s="817" t="str">
        <f t="shared" si="12"/>
        <v>Bejenaru_AncaMioara</v>
      </c>
      <c r="AB1034" s="828">
        <f t="shared" si="13"/>
        <v>2.42</v>
      </c>
    </row>
    <row r="1035" ht="11.25" customHeight="1">
      <c r="A1035" s="135" t="s">
        <v>5800</v>
      </c>
      <c r="B1035" s="97" t="s">
        <v>148</v>
      </c>
      <c r="C1035" s="135" t="s">
        <v>8932</v>
      </c>
      <c r="D1035" s="98" t="s">
        <v>7625</v>
      </c>
      <c r="E1035" s="830" t="s">
        <v>8933</v>
      </c>
      <c r="F1035" s="166">
        <v>0.96</v>
      </c>
      <c r="G1035" s="103" t="s">
        <v>552</v>
      </c>
      <c r="H1035" s="104"/>
      <c r="I1035" s="105"/>
      <c r="J1035" s="827"/>
      <c r="K1035" s="827"/>
      <c r="L1035" s="827"/>
      <c r="M1035" s="827"/>
      <c r="N1035" s="827"/>
      <c r="O1035" s="827"/>
      <c r="P1035" s="827"/>
      <c r="Q1035" s="827"/>
      <c r="R1035" s="827"/>
      <c r="S1035" s="827"/>
      <c r="T1035" s="827"/>
      <c r="U1035" s="827"/>
      <c r="V1035" s="827"/>
      <c r="W1035" s="827"/>
      <c r="X1035" s="827"/>
      <c r="Y1035" s="827"/>
      <c r="Z1035" s="827"/>
      <c r="AA1035" s="817" t="str">
        <f t="shared" si="12"/>
        <v>Bejenaru_AncaMioara</v>
      </c>
      <c r="AB1035" s="828">
        <f t="shared" si="13"/>
        <v>0.96</v>
      </c>
    </row>
    <row r="1036" ht="11.25" customHeight="1">
      <c r="A1036" s="135" t="s">
        <v>5800</v>
      </c>
      <c r="B1036" s="97" t="s">
        <v>148</v>
      </c>
      <c r="C1036" s="135" t="s">
        <v>8934</v>
      </c>
      <c r="D1036" s="98" t="s">
        <v>7625</v>
      </c>
      <c r="E1036" s="830" t="s">
        <v>8926</v>
      </c>
      <c r="F1036" s="166">
        <v>9.67</v>
      </c>
      <c r="G1036" s="103" t="s">
        <v>552</v>
      </c>
      <c r="H1036" s="104"/>
      <c r="I1036" s="105"/>
      <c r="J1036" s="827"/>
      <c r="K1036" s="827"/>
      <c r="L1036" s="827"/>
      <c r="M1036" s="827"/>
      <c r="N1036" s="827"/>
      <c r="O1036" s="827"/>
      <c r="P1036" s="827"/>
      <c r="Q1036" s="827"/>
      <c r="R1036" s="827"/>
      <c r="S1036" s="827"/>
      <c r="T1036" s="827"/>
      <c r="U1036" s="827"/>
      <c r="V1036" s="827"/>
      <c r="W1036" s="827"/>
      <c r="X1036" s="827"/>
      <c r="Y1036" s="827"/>
      <c r="Z1036" s="827"/>
      <c r="AA1036" s="817" t="str">
        <f t="shared" si="12"/>
        <v>Bejenaru_AncaMioara</v>
      </c>
      <c r="AB1036" s="828">
        <f t="shared" si="13"/>
        <v>9.67</v>
      </c>
    </row>
    <row r="1037" ht="11.25" customHeight="1">
      <c r="A1037" s="135" t="s">
        <v>5800</v>
      </c>
      <c r="B1037" s="97" t="s">
        <v>148</v>
      </c>
      <c r="C1037" s="135" t="s">
        <v>8935</v>
      </c>
      <c r="D1037" s="98" t="s">
        <v>7625</v>
      </c>
      <c r="E1037" s="830" t="s">
        <v>8926</v>
      </c>
      <c r="F1037" s="166">
        <v>9.67</v>
      </c>
      <c r="G1037" s="103" t="s">
        <v>552</v>
      </c>
      <c r="H1037" s="104"/>
      <c r="I1037" s="105"/>
      <c r="J1037" s="827"/>
      <c r="K1037" s="827"/>
      <c r="L1037" s="827"/>
      <c r="M1037" s="827"/>
      <c r="N1037" s="827"/>
      <c r="O1037" s="827"/>
      <c r="P1037" s="827"/>
      <c r="Q1037" s="827"/>
      <c r="R1037" s="827"/>
      <c r="S1037" s="827"/>
      <c r="T1037" s="827"/>
      <c r="U1037" s="827"/>
      <c r="V1037" s="827"/>
      <c r="W1037" s="827"/>
      <c r="X1037" s="827"/>
      <c r="Y1037" s="827"/>
      <c r="Z1037" s="827"/>
      <c r="AA1037" s="817" t="str">
        <f t="shared" si="12"/>
        <v>Bejenaru_AncaMioara</v>
      </c>
      <c r="AB1037" s="828">
        <f t="shared" si="13"/>
        <v>9.67</v>
      </c>
    </row>
    <row r="1038" ht="11.25" customHeight="1">
      <c r="A1038" s="135" t="s">
        <v>5800</v>
      </c>
      <c r="B1038" s="97" t="s">
        <v>148</v>
      </c>
      <c r="C1038" s="135" t="s">
        <v>8936</v>
      </c>
      <c r="D1038" s="98" t="s">
        <v>7625</v>
      </c>
      <c r="E1038" s="830" t="s">
        <v>8931</v>
      </c>
      <c r="F1038" s="166">
        <v>2.42</v>
      </c>
      <c r="G1038" s="103" t="s">
        <v>552</v>
      </c>
      <c r="H1038" s="104"/>
      <c r="I1038" s="105"/>
      <c r="J1038" s="827"/>
      <c r="K1038" s="827"/>
      <c r="L1038" s="827"/>
      <c r="M1038" s="827"/>
      <c r="N1038" s="827"/>
      <c r="O1038" s="827"/>
      <c r="P1038" s="827"/>
      <c r="Q1038" s="827"/>
      <c r="R1038" s="827"/>
      <c r="S1038" s="827"/>
      <c r="T1038" s="827"/>
      <c r="U1038" s="827"/>
      <c r="V1038" s="827"/>
      <c r="W1038" s="827"/>
      <c r="X1038" s="827"/>
      <c r="Y1038" s="827"/>
      <c r="Z1038" s="827"/>
      <c r="AA1038" s="817" t="str">
        <f t="shared" si="12"/>
        <v>Bejenaru_AncaMioara</v>
      </c>
      <c r="AB1038" s="828">
        <f t="shared" si="13"/>
        <v>2.42</v>
      </c>
    </row>
    <row r="1039" ht="11.25" customHeight="1">
      <c r="A1039" s="135" t="s">
        <v>5800</v>
      </c>
      <c r="B1039" s="97" t="s">
        <v>148</v>
      </c>
      <c r="C1039" s="135" t="s">
        <v>8937</v>
      </c>
      <c r="D1039" s="98" t="s">
        <v>7625</v>
      </c>
      <c r="E1039" s="830" t="s">
        <v>8933</v>
      </c>
      <c r="F1039" s="166">
        <v>0.96</v>
      </c>
      <c r="G1039" s="103" t="s">
        <v>552</v>
      </c>
      <c r="H1039" s="104"/>
      <c r="I1039" s="105"/>
      <c r="J1039" s="827"/>
      <c r="K1039" s="827"/>
      <c r="L1039" s="827"/>
      <c r="M1039" s="827"/>
      <c r="N1039" s="827"/>
      <c r="O1039" s="827"/>
      <c r="P1039" s="827"/>
      <c r="Q1039" s="827"/>
      <c r="R1039" s="827"/>
      <c r="S1039" s="827"/>
      <c r="T1039" s="827"/>
      <c r="U1039" s="827"/>
      <c r="V1039" s="827"/>
      <c r="W1039" s="827"/>
      <c r="X1039" s="827"/>
      <c r="Y1039" s="827"/>
      <c r="Z1039" s="827"/>
      <c r="AA1039" s="817" t="str">
        <f t="shared" si="12"/>
        <v>Bejenaru_AncaMioara</v>
      </c>
      <c r="AB1039" s="828">
        <f t="shared" si="13"/>
        <v>0.96</v>
      </c>
    </row>
    <row r="1040" ht="11.25" customHeight="1">
      <c r="A1040" s="135" t="s">
        <v>5800</v>
      </c>
      <c r="B1040" s="97" t="s">
        <v>148</v>
      </c>
      <c r="C1040" s="135" t="s">
        <v>8938</v>
      </c>
      <c r="D1040" s="98" t="s">
        <v>7625</v>
      </c>
      <c r="E1040" s="830" t="s">
        <v>8939</v>
      </c>
      <c r="F1040" s="166">
        <v>19.33</v>
      </c>
      <c r="G1040" s="103" t="s">
        <v>552</v>
      </c>
      <c r="H1040" s="104"/>
      <c r="I1040" s="105"/>
      <c r="J1040" s="827"/>
      <c r="K1040" s="827"/>
      <c r="L1040" s="827"/>
      <c r="M1040" s="827"/>
      <c r="N1040" s="827"/>
      <c r="O1040" s="827"/>
      <c r="P1040" s="827"/>
      <c r="Q1040" s="827"/>
      <c r="R1040" s="827"/>
      <c r="S1040" s="827"/>
      <c r="T1040" s="827"/>
      <c r="U1040" s="827"/>
      <c r="V1040" s="827"/>
      <c r="W1040" s="827"/>
      <c r="X1040" s="827"/>
      <c r="Y1040" s="827"/>
      <c r="Z1040" s="827"/>
      <c r="AA1040" s="817" t="str">
        <f t="shared" si="12"/>
        <v>Bejenaru_AncaMioara</v>
      </c>
      <c r="AB1040" s="828">
        <f t="shared" si="13"/>
        <v>19.33</v>
      </c>
    </row>
    <row r="1041" ht="11.25" customHeight="1">
      <c r="A1041" s="135" t="s">
        <v>5800</v>
      </c>
      <c r="B1041" s="97" t="s">
        <v>148</v>
      </c>
      <c r="C1041" s="135" t="s">
        <v>8940</v>
      </c>
      <c r="D1041" s="98" t="s">
        <v>7625</v>
      </c>
      <c r="E1041" s="830" t="s">
        <v>8939</v>
      </c>
      <c r="F1041" s="166">
        <v>19.33</v>
      </c>
      <c r="G1041" s="103" t="s">
        <v>552</v>
      </c>
      <c r="H1041" s="104"/>
      <c r="I1041" s="105"/>
      <c r="J1041" s="827"/>
      <c r="K1041" s="827"/>
      <c r="L1041" s="827"/>
      <c r="M1041" s="827"/>
      <c r="N1041" s="827"/>
      <c r="O1041" s="827"/>
      <c r="P1041" s="827"/>
      <c r="Q1041" s="827"/>
      <c r="R1041" s="827"/>
      <c r="S1041" s="827"/>
      <c r="T1041" s="827"/>
      <c r="U1041" s="827"/>
      <c r="V1041" s="827"/>
      <c r="W1041" s="827"/>
      <c r="X1041" s="827"/>
      <c r="Y1041" s="827"/>
      <c r="Z1041" s="827"/>
      <c r="AA1041" s="817" t="str">
        <f t="shared" si="12"/>
        <v>Bejenaru_AncaMioara</v>
      </c>
      <c r="AB1041" s="828">
        <f t="shared" si="13"/>
        <v>19.33</v>
      </c>
    </row>
    <row r="1042" ht="11.25" customHeight="1">
      <c r="A1042" s="135" t="s">
        <v>5800</v>
      </c>
      <c r="B1042" s="97" t="s">
        <v>148</v>
      </c>
      <c r="C1042" s="135" t="s">
        <v>8941</v>
      </c>
      <c r="D1042" s="98" t="s">
        <v>7625</v>
      </c>
      <c r="E1042" s="830" t="s">
        <v>8942</v>
      </c>
      <c r="F1042" s="166">
        <v>4.83</v>
      </c>
      <c r="G1042" s="103" t="s">
        <v>552</v>
      </c>
      <c r="H1042" s="104"/>
      <c r="I1042" s="105"/>
      <c r="J1042" s="827"/>
      <c r="K1042" s="827"/>
      <c r="L1042" s="827"/>
      <c r="M1042" s="827"/>
      <c r="N1042" s="827"/>
      <c r="O1042" s="827"/>
      <c r="P1042" s="827"/>
      <c r="Q1042" s="827"/>
      <c r="R1042" s="827"/>
      <c r="S1042" s="827"/>
      <c r="T1042" s="827"/>
      <c r="U1042" s="827"/>
      <c r="V1042" s="827"/>
      <c r="W1042" s="827"/>
      <c r="X1042" s="827"/>
      <c r="Y1042" s="827"/>
      <c r="Z1042" s="827"/>
      <c r="AA1042" s="817" t="str">
        <f t="shared" si="12"/>
        <v>Bejenaru_AncaMioara</v>
      </c>
      <c r="AB1042" s="828">
        <f t="shared" si="13"/>
        <v>4.83</v>
      </c>
    </row>
    <row r="1043" ht="11.25" customHeight="1">
      <c r="A1043" s="135" t="s">
        <v>5800</v>
      </c>
      <c r="B1043" s="97" t="s">
        <v>148</v>
      </c>
      <c r="C1043" s="135" t="s">
        <v>8943</v>
      </c>
      <c r="D1043" s="98" t="s">
        <v>7625</v>
      </c>
      <c r="E1043" s="830" t="s">
        <v>8944</v>
      </c>
      <c r="F1043" s="166">
        <v>1.93</v>
      </c>
      <c r="G1043" s="103" t="s">
        <v>552</v>
      </c>
      <c r="H1043" s="104"/>
      <c r="I1043" s="105"/>
      <c r="J1043" s="827"/>
      <c r="K1043" s="827"/>
      <c r="L1043" s="827"/>
      <c r="M1043" s="827"/>
      <c r="N1043" s="827"/>
      <c r="O1043" s="827"/>
      <c r="P1043" s="827"/>
      <c r="Q1043" s="827"/>
      <c r="R1043" s="827"/>
      <c r="S1043" s="827"/>
      <c r="T1043" s="827"/>
      <c r="U1043" s="827"/>
      <c r="V1043" s="827"/>
      <c r="W1043" s="827"/>
      <c r="X1043" s="827"/>
      <c r="Y1043" s="827"/>
      <c r="Z1043" s="827"/>
      <c r="AA1043" s="817" t="str">
        <f t="shared" si="12"/>
        <v>Bejenaru_AncaMioara</v>
      </c>
      <c r="AB1043" s="828">
        <f t="shared" si="13"/>
        <v>1.93</v>
      </c>
    </row>
    <row r="1044" ht="11.25" customHeight="1">
      <c r="A1044" s="135" t="s">
        <v>5800</v>
      </c>
      <c r="B1044" s="97" t="s">
        <v>148</v>
      </c>
      <c r="C1044" s="135" t="s">
        <v>8945</v>
      </c>
      <c r="D1044" s="98" t="s">
        <v>7625</v>
      </c>
      <c r="E1044" s="830" t="s">
        <v>8946</v>
      </c>
      <c r="F1044" s="166">
        <v>3.0</v>
      </c>
      <c r="G1044" s="103" t="s">
        <v>552</v>
      </c>
      <c r="H1044" s="104"/>
      <c r="I1044" s="105"/>
      <c r="J1044" s="827"/>
      <c r="K1044" s="827"/>
      <c r="L1044" s="827"/>
      <c r="M1044" s="827"/>
      <c r="N1044" s="827"/>
      <c r="O1044" s="827"/>
      <c r="P1044" s="827"/>
      <c r="Q1044" s="827"/>
      <c r="R1044" s="827"/>
      <c r="S1044" s="827"/>
      <c r="T1044" s="827"/>
      <c r="U1044" s="827"/>
      <c r="V1044" s="827"/>
      <c r="W1044" s="827"/>
      <c r="X1044" s="827"/>
      <c r="Y1044" s="827"/>
      <c r="Z1044" s="827"/>
      <c r="AA1044" s="817" t="str">
        <f t="shared" si="12"/>
        <v>Bejenaru_AncaMioara</v>
      </c>
      <c r="AB1044" s="828">
        <f t="shared" si="13"/>
        <v>3</v>
      </c>
    </row>
    <row r="1045" ht="11.25" customHeight="1">
      <c r="A1045" s="135" t="s">
        <v>5800</v>
      </c>
      <c r="B1045" s="97" t="s">
        <v>148</v>
      </c>
      <c r="C1045" s="135" t="s">
        <v>8947</v>
      </c>
      <c r="D1045" s="98" t="s">
        <v>7625</v>
      </c>
      <c r="E1045" s="830" t="s">
        <v>8948</v>
      </c>
      <c r="F1045" s="166">
        <v>3.0</v>
      </c>
      <c r="G1045" s="103" t="s">
        <v>552</v>
      </c>
      <c r="H1045" s="104"/>
      <c r="I1045" s="105"/>
      <c r="J1045" s="827"/>
      <c r="K1045" s="827"/>
      <c r="L1045" s="827"/>
      <c r="M1045" s="827"/>
      <c r="N1045" s="827"/>
      <c r="O1045" s="827"/>
      <c r="P1045" s="827"/>
      <c r="Q1045" s="827"/>
      <c r="R1045" s="827"/>
      <c r="S1045" s="827"/>
      <c r="T1045" s="827"/>
      <c r="U1045" s="827"/>
      <c r="V1045" s="827"/>
      <c r="W1045" s="827"/>
      <c r="X1045" s="827"/>
      <c r="Y1045" s="827"/>
      <c r="Z1045" s="827"/>
      <c r="AA1045" s="817" t="str">
        <f t="shared" si="12"/>
        <v>Bejenaru_AncaMioara</v>
      </c>
      <c r="AB1045" s="828">
        <f t="shared" si="13"/>
        <v>3</v>
      </c>
    </row>
    <row r="1046" ht="11.25" customHeight="1">
      <c r="A1046" s="135" t="s">
        <v>5800</v>
      </c>
      <c r="B1046" s="97" t="s">
        <v>148</v>
      </c>
      <c r="C1046" s="135" t="s">
        <v>8949</v>
      </c>
      <c r="D1046" s="98" t="s">
        <v>7625</v>
      </c>
      <c r="E1046" s="830" t="s">
        <v>8950</v>
      </c>
      <c r="F1046" s="166">
        <v>0.75</v>
      </c>
      <c r="G1046" s="103" t="s">
        <v>552</v>
      </c>
      <c r="H1046" s="104"/>
      <c r="I1046" s="105"/>
      <c r="J1046" s="827"/>
      <c r="K1046" s="827"/>
      <c r="L1046" s="827"/>
      <c r="M1046" s="827"/>
      <c r="N1046" s="827"/>
      <c r="O1046" s="827"/>
      <c r="P1046" s="827"/>
      <c r="Q1046" s="827"/>
      <c r="R1046" s="827"/>
      <c r="S1046" s="827"/>
      <c r="T1046" s="827"/>
      <c r="U1046" s="827"/>
      <c r="V1046" s="827"/>
      <c r="W1046" s="827"/>
      <c r="X1046" s="827"/>
      <c r="Y1046" s="827"/>
      <c r="Z1046" s="827"/>
      <c r="AA1046" s="817" t="str">
        <f t="shared" si="12"/>
        <v>Bejenaru_AncaMioara</v>
      </c>
      <c r="AB1046" s="828">
        <f t="shared" si="13"/>
        <v>0.75</v>
      </c>
    </row>
    <row r="1047" ht="11.25" customHeight="1">
      <c r="A1047" s="135" t="s">
        <v>5800</v>
      </c>
      <c r="B1047" s="97" t="s">
        <v>148</v>
      </c>
      <c r="C1047" s="135" t="s">
        <v>8951</v>
      </c>
      <c r="D1047" s="98" t="s">
        <v>7625</v>
      </c>
      <c r="E1047" s="830" t="s">
        <v>8952</v>
      </c>
      <c r="F1047" s="166">
        <v>0.3</v>
      </c>
      <c r="G1047" s="103" t="s">
        <v>552</v>
      </c>
      <c r="H1047" s="104"/>
      <c r="I1047" s="105"/>
      <c r="J1047" s="827"/>
      <c r="K1047" s="827"/>
      <c r="L1047" s="827"/>
      <c r="M1047" s="827"/>
      <c r="N1047" s="827"/>
      <c r="O1047" s="827"/>
      <c r="P1047" s="827"/>
      <c r="Q1047" s="827"/>
      <c r="R1047" s="827"/>
      <c r="S1047" s="827"/>
      <c r="T1047" s="827"/>
      <c r="U1047" s="827"/>
      <c r="V1047" s="827"/>
      <c r="W1047" s="827"/>
      <c r="X1047" s="827"/>
      <c r="Y1047" s="827"/>
      <c r="Z1047" s="827"/>
      <c r="AA1047" s="817" t="str">
        <f t="shared" si="12"/>
        <v>Bejenaru_AncaMioara</v>
      </c>
      <c r="AB1047" s="828">
        <f t="shared" si="13"/>
        <v>0.3</v>
      </c>
    </row>
    <row r="1048" ht="11.25" customHeight="1">
      <c r="A1048" s="135" t="s">
        <v>5800</v>
      </c>
      <c r="B1048" s="97" t="s">
        <v>148</v>
      </c>
      <c r="C1048" s="135" t="s">
        <v>8953</v>
      </c>
      <c r="D1048" s="98" t="s">
        <v>8954</v>
      </c>
      <c r="E1048" s="830" t="s">
        <v>8955</v>
      </c>
      <c r="F1048" s="166">
        <v>15.46</v>
      </c>
      <c r="G1048" s="103" t="s">
        <v>552</v>
      </c>
      <c r="H1048" s="104"/>
      <c r="I1048" s="105"/>
      <c r="J1048" s="827"/>
      <c r="K1048" s="827"/>
      <c r="L1048" s="827"/>
      <c r="M1048" s="827"/>
      <c r="N1048" s="827"/>
      <c r="O1048" s="827"/>
      <c r="P1048" s="827"/>
      <c r="Q1048" s="827"/>
      <c r="R1048" s="827"/>
      <c r="S1048" s="827"/>
      <c r="T1048" s="827"/>
      <c r="U1048" s="827"/>
      <c r="V1048" s="827"/>
      <c r="W1048" s="827"/>
      <c r="X1048" s="827"/>
      <c r="Y1048" s="827"/>
      <c r="Z1048" s="827"/>
      <c r="AA1048" s="817" t="str">
        <f t="shared" si="12"/>
        <v>Bejenaru_AncaMioara</v>
      </c>
      <c r="AB1048" s="828">
        <f t="shared" si="13"/>
        <v>15.46</v>
      </c>
    </row>
    <row r="1049" ht="11.25" customHeight="1">
      <c r="A1049" s="135" t="s">
        <v>805</v>
      </c>
      <c r="B1049" s="97" t="s">
        <v>148</v>
      </c>
      <c r="C1049" s="135" t="s">
        <v>8956</v>
      </c>
      <c r="D1049" s="98" t="s">
        <v>8957</v>
      </c>
      <c r="E1049" s="231" t="s">
        <v>8958</v>
      </c>
      <c r="F1049" s="166">
        <v>6.33</v>
      </c>
      <c r="G1049" s="130" t="s">
        <v>805</v>
      </c>
      <c r="H1049" s="104"/>
      <c r="I1049" s="105"/>
      <c r="J1049" s="827"/>
      <c r="K1049" s="827"/>
      <c r="L1049" s="827"/>
      <c r="M1049" s="827"/>
      <c r="N1049" s="827"/>
      <c r="O1049" s="827"/>
      <c r="P1049" s="827"/>
      <c r="Q1049" s="827"/>
      <c r="R1049" s="827"/>
      <c r="S1049" s="827"/>
      <c r="T1049" s="827"/>
      <c r="U1049" s="827"/>
      <c r="V1049" s="827"/>
      <c r="W1049" s="827"/>
      <c r="X1049" s="827"/>
      <c r="Y1049" s="827"/>
      <c r="Z1049" s="827"/>
      <c r="AA1049" s="817" t="str">
        <f t="shared" si="12"/>
        <v>Birou Mara</v>
      </c>
      <c r="AB1049" s="828">
        <f t="shared" si="13"/>
        <v>6.33</v>
      </c>
    </row>
    <row r="1050" ht="11.25" customHeight="1">
      <c r="A1050" s="135" t="s">
        <v>805</v>
      </c>
      <c r="B1050" s="97" t="s">
        <v>148</v>
      </c>
      <c r="C1050" s="135" t="s">
        <v>8959</v>
      </c>
      <c r="D1050" s="98" t="s">
        <v>8957</v>
      </c>
      <c r="E1050" s="231" t="s">
        <v>8958</v>
      </c>
      <c r="F1050" s="166">
        <v>6.33</v>
      </c>
      <c r="G1050" s="130" t="s">
        <v>805</v>
      </c>
      <c r="H1050" s="104"/>
      <c r="I1050" s="105"/>
      <c r="J1050" s="827"/>
      <c r="K1050" s="827"/>
      <c r="L1050" s="827"/>
      <c r="M1050" s="827"/>
      <c r="N1050" s="827"/>
      <c r="O1050" s="827"/>
      <c r="P1050" s="827"/>
      <c r="Q1050" s="827"/>
      <c r="R1050" s="827"/>
      <c r="S1050" s="827"/>
      <c r="T1050" s="827"/>
      <c r="U1050" s="827"/>
      <c r="V1050" s="827"/>
      <c r="W1050" s="827"/>
      <c r="X1050" s="827"/>
      <c r="Y1050" s="827"/>
      <c r="Z1050" s="827"/>
      <c r="AA1050" s="817" t="str">
        <f t="shared" si="12"/>
        <v>Birou Mara</v>
      </c>
      <c r="AB1050" s="828">
        <f t="shared" si="13"/>
        <v>6.33</v>
      </c>
    </row>
    <row r="1051" ht="11.25" customHeight="1">
      <c r="A1051" s="135" t="s">
        <v>805</v>
      </c>
      <c r="B1051" s="97" t="s">
        <v>148</v>
      </c>
      <c r="C1051" s="135" t="s">
        <v>8960</v>
      </c>
      <c r="D1051" s="98" t="s">
        <v>8957</v>
      </c>
      <c r="E1051" s="231" t="s">
        <v>8958</v>
      </c>
      <c r="F1051" s="166">
        <v>6.33</v>
      </c>
      <c r="G1051" s="130" t="s">
        <v>805</v>
      </c>
      <c r="H1051" s="104"/>
      <c r="I1051" s="105"/>
      <c r="J1051" s="827"/>
      <c r="K1051" s="827"/>
      <c r="L1051" s="827"/>
      <c r="M1051" s="827"/>
      <c r="N1051" s="827"/>
      <c r="O1051" s="827"/>
      <c r="P1051" s="827"/>
      <c r="Q1051" s="827"/>
      <c r="R1051" s="827"/>
      <c r="S1051" s="827"/>
      <c r="T1051" s="827"/>
      <c r="U1051" s="827"/>
      <c r="V1051" s="827"/>
      <c r="W1051" s="827"/>
      <c r="X1051" s="827"/>
      <c r="Y1051" s="827"/>
      <c r="Z1051" s="827"/>
      <c r="AA1051" s="817" t="str">
        <f t="shared" si="12"/>
        <v>Birou Mara</v>
      </c>
      <c r="AB1051" s="828">
        <f t="shared" si="13"/>
        <v>6.33</v>
      </c>
    </row>
    <row r="1052" ht="11.25" customHeight="1">
      <c r="A1052" s="135" t="s">
        <v>805</v>
      </c>
      <c r="B1052" s="97" t="s">
        <v>148</v>
      </c>
      <c r="C1052" s="135" t="s">
        <v>8961</v>
      </c>
      <c r="D1052" s="98" t="s">
        <v>8957</v>
      </c>
      <c r="E1052" s="231" t="s">
        <v>8958</v>
      </c>
      <c r="F1052" s="166">
        <v>6.33</v>
      </c>
      <c r="G1052" s="130" t="s">
        <v>805</v>
      </c>
      <c r="H1052" s="104"/>
      <c r="I1052" s="105"/>
      <c r="J1052" s="827"/>
      <c r="K1052" s="827"/>
      <c r="L1052" s="827"/>
      <c r="M1052" s="827"/>
      <c r="N1052" s="827"/>
      <c r="O1052" s="827"/>
      <c r="P1052" s="827"/>
      <c r="Q1052" s="827"/>
      <c r="R1052" s="827"/>
      <c r="S1052" s="827"/>
      <c r="T1052" s="827"/>
      <c r="U1052" s="827"/>
      <c r="V1052" s="827"/>
      <c r="W1052" s="827"/>
      <c r="X1052" s="827"/>
      <c r="Y1052" s="827"/>
      <c r="Z1052" s="827"/>
      <c r="AA1052" s="817" t="str">
        <f t="shared" si="12"/>
        <v>Birou Mara</v>
      </c>
      <c r="AB1052" s="828">
        <f t="shared" si="13"/>
        <v>6.33</v>
      </c>
    </row>
    <row r="1053" ht="11.25" customHeight="1">
      <c r="A1053" s="135" t="s">
        <v>805</v>
      </c>
      <c r="B1053" s="97" t="s">
        <v>148</v>
      </c>
      <c r="C1053" s="135" t="s">
        <v>8962</v>
      </c>
      <c r="D1053" s="98" t="s">
        <v>8957</v>
      </c>
      <c r="E1053" s="231" t="s">
        <v>8963</v>
      </c>
      <c r="F1053" s="166">
        <v>15.33</v>
      </c>
      <c r="G1053" s="130" t="s">
        <v>805</v>
      </c>
      <c r="H1053" s="104"/>
      <c r="I1053" s="105"/>
      <c r="J1053" s="827"/>
      <c r="K1053" s="827"/>
      <c r="L1053" s="827"/>
      <c r="M1053" s="827"/>
      <c r="N1053" s="827"/>
      <c r="O1053" s="827"/>
      <c r="P1053" s="827"/>
      <c r="Q1053" s="827"/>
      <c r="R1053" s="827"/>
      <c r="S1053" s="827"/>
      <c r="T1053" s="827"/>
      <c r="U1053" s="827"/>
      <c r="V1053" s="827"/>
      <c r="W1053" s="827"/>
      <c r="X1053" s="827"/>
      <c r="Y1053" s="827"/>
      <c r="Z1053" s="827"/>
      <c r="AA1053" s="817" t="str">
        <f t="shared" si="12"/>
        <v>Birou Mara</v>
      </c>
      <c r="AB1053" s="828">
        <f t="shared" si="13"/>
        <v>15.33</v>
      </c>
    </row>
    <row r="1054" ht="11.25" customHeight="1">
      <c r="A1054" s="135" t="s">
        <v>805</v>
      </c>
      <c r="B1054" s="97" t="s">
        <v>148</v>
      </c>
      <c r="C1054" s="135" t="s">
        <v>8964</v>
      </c>
      <c r="D1054" s="98" t="s">
        <v>8957</v>
      </c>
      <c r="E1054" s="231" t="s">
        <v>8963</v>
      </c>
      <c r="F1054" s="166">
        <v>15.33</v>
      </c>
      <c r="G1054" s="130" t="s">
        <v>805</v>
      </c>
      <c r="H1054" s="104"/>
      <c r="I1054" s="105"/>
      <c r="J1054" s="827"/>
      <c r="K1054" s="827"/>
      <c r="L1054" s="827"/>
      <c r="M1054" s="827"/>
      <c r="N1054" s="827"/>
      <c r="O1054" s="827"/>
      <c r="P1054" s="827"/>
      <c r="Q1054" s="827"/>
      <c r="R1054" s="827"/>
      <c r="S1054" s="827"/>
      <c r="T1054" s="827"/>
      <c r="U1054" s="827"/>
      <c r="V1054" s="827"/>
      <c r="W1054" s="827"/>
      <c r="X1054" s="827"/>
      <c r="Y1054" s="827"/>
      <c r="Z1054" s="827"/>
      <c r="AA1054" s="817" t="str">
        <f t="shared" si="12"/>
        <v>Birou Mara</v>
      </c>
      <c r="AB1054" s="828">
        <f t="shared" si="13"/>
        <v>15.33</v>
      </c>
    </row>
    <row r="1055" ht="11.25" customHeight="1">
      <c r="A1055" s="135" t="s">
        <v>805</v>
      </c>
      <c r="B1055" s="97" t="s">
        <v>148</v>
      </c>
      <c r="C1055" s="135" t="s">
        <v>8965</v>
      </c>
      <c r="D1055" s="98" t="s">
        <v>8957</v>
      </c>
      <c r="E1055" s="231" t="s">
        <v>8958</v>
      </c>
      <c r="F1055" s="166">
        <v>6.33</v>
      </c>
      <c r="G1055" s="130" t="s">
        <v>805</v>
      </c>
      <c r="H1055" s="104"/>
      <c r="I1055" s="105"/>
      <c r="J1055" s="827"/>
      <c r="K1055" s="827"/>
      <c r="L1055" s="827"/>
      <c r="M1055" s="827"/>
      <c r="N1055" s="827"/>
      <c r="O1055" s="827"/>
      <c r="P1055" s="827"/>
      <c r="Q1055" s="827"/>
      <c r="R1055" s="827"/>
      <c r="S1055" s="827"/>
      <c r="T1055" s="827"/>
      <c r="U1055" s="827"/>
      <c r="V1055" s="827"/>
      <c r="W1055" s="827"/>
      <c r="X1055" s="827"/>
      <c r="Y1055" s="827"/>
      <c r="Z1055" s="827"/>
      <c r="AA1055" s="817" t="str">
        <f t="shared" si="12"/>
        <v>Birou Mara</v>
      </c>
      <c r="AB1055" s="828">
        <f t="shared" si="13"/>
        <v>6.33</v>
      </c>
    </row>
    <row r="1056" ht="11.25" customHeight="1">
      <c r="A1056" s="135" t="s">
        <v>805</v>
      </c>
      <c r="B1056" s="97" t="s">
        <v>148</v>
      </c>
      <c r="C1056" s="135" t="s">
        <v>8966</v>
      </c>
      <c r="D1056" s="98" t="s">
        <v>8957</v>
      </c>
      <c r="E1056" s="231" t="s">
        <v>8967</v>
      </c>
      <c r="F1056" s="166">
        <v>17.66</v>
      </c>
      <c r="G1056" s="130" t="s">
        <v>805</v>
      </c>
      <c r="H1056" s="104"/>
      <c r="I1056" s="105"/>
      <c r="J1056" s="827"/>
      <c r="K1056" s="827"/>
      <c r="L1056" s="827"/>
      <c r="M1056" s="827"/>
      <c r="N1056" s="827"/>
      <c r="O1056" s="827"/>
      <c r="P1056" s="827"/>
      <c r="Q1056" s="827"/>
      <c r="R1056" s="827"/>
      <c r="S1056" s="827"/>
      <c r="T1056" s="827"/>
      <c r="U1056" s="827"/>
      <c r="V1056" s="827"/>
      <c r="W1056" s="827"/>
      <c r="X1056" s="827"/>
      <c r="Y1056" s="827"/>
      <c r="Z1056" s="827"/>
      <c r="AA1056" s="817" t="str">
        <f t="shared" si="12"/>
        <v>Birou Mara</v>
      </c>
      <c r="AB1056" s="828">
        <f t="shared" si="13"/>
        <v>17.66</v>
      </c>
    </row>
    <row r="1057" ht="11.25" customHeight="1">
      <c r="A1057" s="135" t="s">
        <v>805</v>
      </c>
      <c r="B1057" s="97" t="s">
        <v>148</v>
      </c>
      <c r="C1057" s="135" t="s">
        <v>8968</v>
      </c>
      <c r="D1057" s="98" t="s">
        <v>8957</v>
      </c>
      <c r="E1057" s="231" t="s">
        <v>8967</v>
      </c>
      <c r="F1057" s="166">
        <v>17.66</v>
      </c>
      <c r="G1057" s="130" t="s">
        <v>805</v>
      </c>
      <c r="H1057" s="104"/>
      <c r="I1057" s="105"/>
      <c r="J1057" s="827"/>
      <c r="K1057" s="827"/>
      <c r="L1057" s="827"/>
      <c r="M1057" s="827"/>
      <c r="N1057" s="827"/>
      <c r="O1057" s="827"/>
      <c r="P1057" s="827"/>
      <c r="Q1057" s="827"/>
      <c r="R1057" s="827"/>
      <c r="S1057" s="827"/>
      <c r="T1057" s="827"/>
      <c r="U1057" s="827"/>
      <c r="V1057" s="827"/>
      <c r="W1057" s="827"/>
      <c r="X1057" s="827"/>
      <c r="Y1057" s="827"/>
      <c r="Z1057" s="827"/>
      <c r="AA1057" s="817" t="str">
        <f t="shared" si="12"/>
        <v>Birou Mara</v>
      </c>
      <c r="AB1057" s="828">
        <f t="shared" si="13"/>
        <v>17.66</v>
      </c>
    </row>
    <row r="1058" ht="11.25" customHeight="1">
      <c r="A1058" s="135" t="s">
        <v>805</v>
      </c>
      <c r="B1058" s="97" t="s">
        <v>148</v>
      </c>
      <c r="C1058" s="135" t="s">
        <v>8969</v>
      </c>
      <c r="D1058" s="98" t="s">
        <v>7643</v>
      </c>
      <c r="E1058" s="231" t="s">
        <v>8967</v>
      </c>
      <c r="F1058" s="166">
        <v>17.66</v>
      </c>
      <c r="G1058" s="130" t="s">
        <v>805</v>
      </c>
      <c r="H1058" s="104"/>
      <c r="I1058" s="105"/>
      <c r="J1058" s="827"/>
      <c r="K1058" s="827"/>
      <c r="L1058" s="827"/>
      <c r="M1058" s="827"/>
      <c r="N1058" s="827"/>
      <c r="O1058" s="827"/>
      <c r="P1058" s="827"/>
      <c r="Q1058" s="827"/>
      <c r="R1058" s="827"/>
      <c r="S1058" s="827"/>
      <c r="T1058" s="827"/>
      <c r="U1058" s="827"/>
      <c r="V1058" s="827"/>
      <c r="W1058" s="827"/>
      <c r="X1058" s="827"/>
      <c r="Y1058" s="827"/>
      <c r="Z1058" s="827"/>
      <c r="AA1058" s="817" t="str">
        <f t="shared" si="12"/>
        <v>Birou Mara</v>
      </c>
      <c r="AB1058" s="828">
        <f t="shared" si="13"/>
        <v>17.66</v>
      </c>
    </row>
    <row r="1059" ht="11.25" customHeight="1">
      <c r="A1059" s="135" t="s">
        <v>805</v>
      </c>
      <c r="B1059" s="97" t="s">
        <v>148</v>
      </c>
      <c r="C1059" s="135" t="s">
        <v>8970</v>
      </c>
      <c r="D1059" s="98" t="s">
        <v>8957</v>
      </c>
      <c r="E1059" s="231" t="s">
        <v>8971</v>
      </c>
      <c r="F1059" s="166">
        <v>12.66</v>
      </c>
      <c r="G1059" s="130" t="s">
        <v>805</v>
      </c>
      <c r="H1059" s="104"/>
      <c r="I1059" s="105"/>
      <c r="J1059" s="827"/>
      <c r="K1059" s="827"/>
      <c r="L1059" s="827"/>
      <c r="M1059" s="827"/>
      <c r="N1059" s="827"/>
      <c r="O1059" s="827"/>
      <c r="P1059" s="827"/>
      <c r="Q1059" s="827"/>
      <c r="R1059" s="827"/>
      <c r="S1059" s="827"/>
      <c r="T1059" s="827"/>
      <c r="U1059" s="827"/>
      <c r="V1059" s="827"/>
      <c r="W1059" s="827"/>
      <c r="X1059" s="827"/>
      <c r="Y1059" s="827"/>
      <c r="Z1059" s="827"/>
      <c r="AA1059" s="817" t="str">
        <f t="shared" si="12"/>
        <v>Birou Mara</v>
      </c>
      <c r="AB1059" s="828">
        <f t="shared" si="13"/>
        <v>12.66</v>
      </c>
    </row>
    <row r="1060" ht="11.25" customHeight="1">
      <c r="A1060" s="135" t="s">
        <v>805</v>
      </c>
      <c r="B1060" s="97" t="s">
        <v>148</v>
      </c>
      <c r="C1060" s="135" t="s">
        <v>8972</v>
      </c>
      <c r="D1060" s="98" t="s">
        <v>8957</v>
      </c>
      <c r="E1060" s="231" t="s">
        <v>8971</v>
      </c>
      <c r="F1060" s="166">
        <v>12.66</v>
      </c>
      <c r="G1060" s="130" t="s">
        <v>805</v>
      </c>
      <c r="H1060" s="104"/>
      <c r="I1060" s="105"/>
      <c r="J1060" s="827"/>
      <c r="K1060" s="827"/>
      <c r="L1060" s="827"/>
      <c r="M1060" s="827"/>
      <c r="N1060" s="827"/>
      <c r="O1060" s="827"/>
      <c r="P1060" s="827"/>
      <c r="Q1060" s="827"/>
      <c r="R1060" s="827"/>
      <c r="S1060" s="827"/>
      <c r="T1060" s="827"/>
      <c r="U1060" s="827"/>
      <c r="V1060" s="827"/>
      <c r="W1060" s="827"/>
      <c r="X1060" s="827"/>
      <c r="Y1060" s="827"/>
      <c r="Z1060" s="827"/>
      <c r="AA1060" s="817" t="str">
        <f t="shared" si="12"/>
        <v>Birou Mara</v>
      </c>
      <c r="AB1060" s="828">
        <f t="shared" si="13"/>
        <v>12.66</v>
      </c>
    </row>
    <row r="1061" ht="11.25" customHeight="1">
      <c r="A1061" s="135" t="s">
        <v>805</v>
      </c>
      <c r="B1061" s="97" t="s">
        <v>148</v>
      </c>
      <c r="C1061" s="135" t="s">
        <v>8973</v>
      </c>
      <c r="D1061" s="98" t="s">
        <v>8957</v>
      </c>
      <c r="E1061" s="231" t="s">
        <v>8974</v>
      </c>
      <c r="F1061" s="166">
        <v>6.66</v>
      </c>
      <c r="G1061" s="130" t="s">
        <v>805</v>
      </c>
      <c r="H1061" s="104"/>
      <c r="I1061" s="105"/>
      <c r="J1061" s="827"/>
      <c r="K1061" s="827"/>
      <c r="L1061" s="827"/>
      <c r="M1061" s="827"/>
      <c r="N1061" s="827"/>
      <c r="O1061" s="827"/>
      <c r="P1061" s="827"/>
      <c r="Q1061" s="827"/>
      <c r="R1061" s="827"/>
      <c r="S1061" s="827"/>
      <c r="T1061" s="827"/>
      <c r="U1061" s="827"/>
      <c r="V1061" s="827"/>
      <c r="W1061" s="827"/>
      <c r="X1061" s="827"/>
      <c r="Y1061" s="827"/>
      <c r="Z1061" s="827"/>
      <c r="AA1061" s="817" t="str">
        <f t="shared" si="12"/>
        <v>Birou Mara</v>
      </c>
      <c r="AB1061" s="828">
        <f t="shared" si="13"/>
        <v>6.66</v>
      </c>
    </row>
    <row r="1062" ht="11.25" customHeight="1">
      <c r="A1062" s="271" t="s">
        <v>805</v>
      </c>
      <c r="B1062" s="273" t="s">
        <v>148</v>
      </c>
      <c r="C1062" s="135" t="s">
        <v>8975</v>
      </c>
      <c r="D1062" s="98" t="s">
        <v>8957</v>
      </c>
      <c r="E1062" s="231" t="s">
        <v>8974</v>
      </c>
      <c r="F1062" s="166">
        <v>6.66</v>
      </c>
      <c r="G1062" s="130" t="s">
        <v>805</v>
      </c>
      <c r="H1062" s="104"/>
      <c r="I1062" s="105"/>
      <c r="J1062" s="827"/>
      <c r="K1062" s="827"/>
      <c r="L1062" s="827"/>
      <c r="M1062" s="827"/>
      <c r="N1062" s="827"/>
      <c r="O1062" s="827"/>
      <c r="P1062" s="827"/>
      <c r="Q1062" s="827"/>
      <c r="R1062" s="827"/>
      <c r="S1062" s="827"/>
      <c r="T1062" s="827"/>
      <c r="U1062" s="827"/>
      <c r="V1062" s="827"/>
      <c r="W1062" s="827"/>
      <c r="X1062" s="827"/>
      <c r="Y1062" s="827"/>
      <c r="Z1062" s="827"/>
      <c r="AA1062" s="817" t="str">
        <f t="shared" si="12"/>
        <v>Birou Mara</v>
      </c>
      <c r="AB1062" s="828">
        <f t="shared" si="13"/>
        <v>6.66</v>
      </c>
    </row>
    <row r="1063" ht="11.25" customHeight="1">
      <c r="A1063" s="135" t="s">
        <v>805</v>
      </c>
      <c r="B1063" s="97" t="s">
        <v>148</v>
      </c>
      <c r="C1063" s="135" t="s">
        <v>8976</v>
      </c>
      <c r="D1063" s="98" t="s">
        <v>8957</v>
      </c>
      <c r="E1063" s="231" t="s">
        <v>8963</v>
      </c>
      <c r="F1063" s="166">
        <v>15.33</v>
      </c>
      <c r="G1063" s="130" t="s">
        <v>805</v>
      </c>
      <c r="H1063" s="104"/>
      <c r="I1063" s="105"/>
      <c r="J1063" s="827"/>
      <c r="K1063" s="827"/>
      <c r="L1063" s="827"/>
      <c r="M1063" s="827"/>
      <c r="N1063" s="827"/>
      <c r="O1063" s="827"/>
      <c r="P1063" s="827"/>
      <c r="Q1063" s="827"/>
      <c r="R1063" s="827"/>
      <c r="S1063" s="827"/>
      <c r="T1063" s="827"/>
      <c r="U1063" s="827"/>
      <c r="V1063" s="827"/>
      <c r="W1063" s="827"/>
      <c r="X1063" s="827"/>
      <c r="Y1063" s="827"/>
      <c r="Z1063" s="827"/>
      <c r="AA1063" s="817" t="str">
        <f t="shared" si="12"/>
        <v>Birou Mara</v>
      </c>
      <c r="AB1063" s="828">
        <f t="shared" si="13"/>
        <v>15.33</v>
      </c>
    </row>
    <row r="1064" ht="11.25" customHeight="1">
      <c r="A1064" s="135" t="s">
        <v>805</v>
      </c>
      <c r="B1064" s="97" t="s">
        <v>148</v>
      </c>
      <c r="C1064" s="135" t="s">
        <v>8977</v>
      </c>
      <c r="D1064" s="98" t="s">
        <v>8957</v>
      </c>
      <c r="E1064" s="231" t="s">
        <v>8958</v>
      </c>
      <c r="F1064" s="166">
        <v>6.33</v>
      </c>
      <c r="G1064" s="130" t="s">
        <v>805</v>
      </c>
      <c r="H1064" s="104"/>
      <c r="I1064" s="105"/>
      <c r="J1064" s="827"/>
      <c r="K1064" s="827"/>
      <c r="L1064" s="827"/>
      <c r="M1064" s="827"/>
      <c r="N1064" s="827"/>
      <c r="O1064" s="827"/>
      <c r="P1064" s="827"/>
      <c r="Q1064" s="827"/>
      <c r="R1064" s="827"/>
      <c r="S1064" s="827"/>
      <c r="T1064" s="827"/>
      <c r="U1064" s="827"/>
      <c r="V1064" s="827"/>
      <c r="W1064" s="827"/>
      <c r="X1064" s="827"/>
      <c r="Y1064" s="827"/>
      <c r="Z1064" s="827"/>
      <c r="AA1064" s="817" t="str">
        <f t="shared" si="12"/>
        <v>Birou Mara</v>
      </c>
      <c r="AB1064" s="828">
        <f t="shared" si="13"/>
        <v>6.33</v>
      </c>
    </row>
    <row r="1065" ht="11.25" customHeight="1">
      <c r="A1065" s="135" t="s">
        <v>805</v>
      </c>
      <c r="B1065" s="97" t="s">
        <v>148</v>
      </c>
      <c r="C1065" s="135" t="s">
        <v>8978</v>
      </c>
      <c r="D1065" s="98" t="s">
        <v>8957</v>
      </c>
      <c r="E1065" s="231" t="s">
        <v>8963</v>
      </c>
      <c r="F1065" s="166">
        <v>15.33</v>
      </c>
      <c r="G1065" s="130" t="s">
        <v>805</v>
      </c>
      <c r="H1065" s="104"/>
      <c r="I1065" s="105"/>
      <c r="J1065" s="827"/>
      <c r="K1065" s="827"/>
      <c r="L1065" s="827"/>
      <c r="M1065" s="827"/>
      <c r="N1065" s="827"/>
      <c r="O1065" s="827"/>
      <c r="P1065" s="827"/>
      <c r="Q1065" s="827"/>
      <c r="R1065" s="827"/>
      <c r="S1065" s="827"/>
      <c r="T1065" s="827"/>
      <c r="U1065" s="827"/>
      <c r="V1065" s="827"/>
      <c r="W1065" s="827"/>
      <c r="X1065" s="827"/>
      <c r="Y1065" s="827"/>
      <c r="Z1065" s="827"/>
      <c r="AA1065" s="817" t="str">
        <f t="shared" si="12"/>
        <v>Birou Mara</v>
      </c>
      <c r="AB1065" s="828">
        <f t="shared" si="13"/>
        <v>15.33</v>
      </c>
    </row>
    <row r="1066" ht="11.25" customHeight="1">
      <c r="A1066" s="135" t="s">
        <v>805</v>
      </c>
      <c r="B1066" s="97" t="s">
        <v>148</v>
      </c>
      <c r="C1066" s="135" t="s">
        <v>8979</v>
      </c>
      <c r="D1066" s="98" t="s">
        <v>8957</v>
      </c>
      <c r="E1066" s="231" t="s">
        <v>8980</v>
      </c>
      <c r="F1066" s="166">
        <v>1.58</v>
      </c>
      <c r="G1066" s="130" t="s">
        <v>805</v>
      </c>
      <c r="H1066" s="104"/>
      <c r="I1066" s="105"/>
      <c r="J1066" s="827"/>
      <c r="K1066" s="827"/>
      <c r="L1066" s="827"/>
      <c r="M1066" s="827"/>
      <c r="N1066" s="827"/>
      <c r="O1066" s="827"/>
      <c r="P1066" s="827"/>
      <c r="Q1066" s="827"/>
      <c r="R1066" s="827"/>
      <c r="S1066" s="827"/>
      <c r="T1066" s="827"/>
      <c r="U1066" s="827"/>
      <c r="V1066" s="827"/>
      <c r="W1066" s="827"/>
      <c r="X1066" s="827"/>
      <c r="Y1066" s="827"/>
      <c r="Z1066" s="827"/>
      <c r="AA1066" s="817" t="str">
        <f t="shared" si="12"/>
        <v>Birou Mara</v>
      </c>
      <c r="AB1066" s="828">
        <f t="shared" si="13"/>
        <v>1.58</v>
      </c>
    </row>
    <row r="1067" ht="11.25" customHeight="1">
      <c r="A1067" s="135" t="s">
        <v>805</v>
      </c>
      <c r="B1067" s="97" t="s">
        <v>148</v>
      </c>
      <c r="C1067" s="135" t="s">
        <v>8981</v>
      </c>
      <c r="D1067" s="98" t="s">
        <v>8957</v>
      </c>
      <c r="E1067" s="231" t="s">
        <v>8982</v>
      </c>
      <c r="F1067" s="166">
        <v>0.63</v>
      </c>
      <c r="G1067" s="130" t="s">
        <v>805</v>
      </c>
      <c r="H1067" s="104"/>
      <c r="I1067" s="105"/>
      <c r="J1067" s="827"/>
      <c r="K1067" s="827"/>
      <c r="L1067" s="827"/>
      <c r="M1067" s="827"/>
      <c r="N1067" s="827"/>
      <c r="O1067" s="827"/>
      <c r="P1067" s="827"/>
      <c r="Q1067" s="827"/>
      <c r="R1067" s="827"/>
      <c r="S1067" s="827"/>
      <c r="T1067" s="827"/>
      <c r="U1067" s="827"/>
      <c r="V1067" s="827"/>
      <c r="W1067" s="827"/>
      <c r="X1067" s="827"/>
      <c r="Y1067" s="827"/>
      <c r="Z1067" s="827"/>
      <c r="AA1067" s="817" t="str">
        <f t="shared" si="12"/>
        <v>Birou Mara</v>
      </c>
      <c r="AB1067" s="828">
        <f t="shared" si="13"/>
        <v>0.63</v>
      </c>
    </row>
    <row r="1068" ht="11.25" customHeight="1">
      <c r="A1068" s="135" t="s">
        <v>805</v>
      </c>
      <c r="B1068" s="97" t="s">
        <v>148</v>
      </c>
      <c r="C1068" s="135" t="s">
        <v>8983</v>
      </c>
      <c r="D1068" s="98" t="s">
        <v>8957</v>
      </c>
      <c r="E1068" s="231" t="s">
        <v>8980</v>
      </c>
      <c r="F1068" s="166">
        <v>1.58</v>
      </c>
      <c r="G1068" s="130" t="s">
        <v>805</v>
      </c>
      <c r="H1068" s="104"/>
      <c r="I1068" s="105"/>
      <c r="J1068" s="827"/>
      <c r="K1068" s="827"/>
      <c r="L1068" s="827"/>
      <c r="M1068" s="827"/>
      <c r="N1068" s="827"/>
      <c r="O1068" s="827"/>
      <c r="P1068" s="827"/>
      <c r="Q1068" s="827"/>
      <c r="R1068" s="827"/>
      <c r="S1068" s="827"/>
      <c r="T1068" s="827"/>
      <c r="U1068" s="827"/>
      <c r="V1068" s="827"/>
      <c r="W1068" s="827"/>
      <c r="X1068" s="827"/>
      <c r="Y1068" s="827"/>
      <c r="Z1068" s="827"/>
      <c r="AA1068" s="817" t="str">
        <f t="shared" si="12"/>
        <v>Birou Mara</v>
      </c>
      <c r="AB1068" s="828">
        <f t="shared" si="13"/>
        <v>1.58</v>
      </c>
    </row>
    <row r="1069" ht="11.25" customHeight="1">
      <c r="A1069" s="135" t="s">
        <v>805</v>
      </c>
      <c r="B1069" s="97" t="s">
        <v>148</v>
      </c>
      <c r="C1069" s="135" t="s">
        <v>8984</v>
      </c>
      <c r="D1069" s="98" t="s">
        <v>8957</v>
      </c>
      <c r="E1069" s="231" t="s">
        <v>8982</v>
      </c>
      <c r="F1069" s="166">
        <v>0.63</v>
      </c>
      <c r="G1069" s="130" t="s">
        <v>805</v>
      </c>
      <c r="H1069" s="104"/>
      <c r="I1069" s="105"/>
      <c r="J1069" s="827"/>
      <c r="K1069" s="827"/>
      <c r="L1069" s="827"/>
      <c r="M1069" s="827"/>
      <c r="N1069" s="827"/>
      <c r="O1069" s="827"/>
      <c r="P1069" s="827"/>
      <c r="Q1069" s="827"/>
      <c r="R1069" s="827"/>
      <c r="S1069" s="827"/>
      <c r="T1069" s="827"/>
      <c r="U1069" s="827"/>
      <c r="V1069" s="827"/>
      <c r="W1069" s="827"/>
      <c r="X1069" s="827"/>
      <c r="Y1069" s="827"/>
      <c r="Z1069" s="827"/>
      <c r="AA1069" s="817" t="str">
        <f t="shared" si="12"/>
        <v>Birou Mara</v>
      </c>
      <c r="AB1069" s="828">
        <f t="shared" si="13"/>
        <v>0.63</v>
      </c>
    </row>
    <row r="1070" ht="11.25" customHeight="1">
      <c r="A1070" s="135" t="s">
        <v>805</v>
      </c>
      <c r="B1070" s="97" t="s">
        <v>148</v>
      </c>
      <c r="C1070" s="135" t="s">
        <v>8985</v>
      </c>
      <c r="D1070" s="98" t="s">
        <v>8957</v>
      </c>
      <c r="E1070" s="231" t="s">
        <v>8986</v>
      </c>
      <c r="F1070" s="166">
        <v>3.83</v>
      </c>
      <c r="G1070" s="130" t="s">
        <v>805</v>
      </c>
      <c r="H1070" s="104"/>
      <c r="I1070" s="105"/>
      <c r="J1070" s="827"/>
      <c r="K1070" s="827"/>
      <c r="L1070" s="827"/>
      <c r="M1070" s="827"/>
      <c r="N1070" s="827"/>
      <c r="O1070" s="827"/>
      <c r="P1070" s="827"/>
      <c r="Q1070" s="827"/>
      <c r="R1070" s="827"/>
      <c r="S1070" s="827"/>
      <c r="T1070" s="827"/>
      <c r="U1070" s="827"/>
      <c r="V1070" s="827"/>
      <c r="W1070" s="827"/>
      <c r="X1070" s="827"/>
      <c r="Y1070" s="827"/>
      <c r="Z1070" s="827"/>
      <c r="AA1070" s="817" t="str">
        <f t="shared" si="12"/>
        <v>Birou Mara</v>
      </c>
      <c r="AB1070" s="828">
        <f t="shared" si="13"/>
        <v>3.83</v>
      </c>
    </row>
    <row r="1071" ht="11.25" customHeight="1">
      <c r="A1071" s="135" t="s">
        <v>805</v>
      </c>
      <c r="B1071" s="97" t="s">
        <v>148</v>
      </c>
      <c r="C1071" s="135" t="s">
        <v>8987</v>
      </c>
      <c r="D1071" s="98" t="s">
        <v>8957</v>
      </c>
      <c r="E1071" s="231" t="s">
        <v>8988</v>
      </c>
      <c r="F1071" s="166">
        <v>1.53</v>
      </c>
      <c r="G1071" s="130" t="s">
        <v>805</v>
      </c>
      <c r="H1071" s="104"/>
      <c r="I1071" s="105"/>
      <c r="J1071" s="827"/>
      <c r="K1071" s="827"/>
      <c r="L1071" s="827"/>
      <c r="M1071" s="827"/>
      <c r="N1071" s="827"/>
      <c r="O1071" s="827"/>
      <c r="P1071" s="827"/>
      <c r="Q1071" s="827"/>
      <c r="R1071" s="827"/>
      <c r="S1071" s="827"/>
      <c r="T1071" s="827"/>
      <c r="U1071" s="827"/>
      <c r="V1071" s="827"/>
      <c r="W1071" s="827"/>
      <c r="X1071" s="827"/>
      <c r="Y1071" s="827"/>
      <c r="Z1071" s="827"/>
      <c r="AA1071" s="817" t="str">
        <f t="shared" si="12"/>
        <v>Birou Mara</v>
      </c>
      <c r="AB1071" s="828">
        <f t="shared" si="13"/>
        <v>1.53</v>
      </c>
    </row>
    <row r="1072" ht="11.25" customHeight="1">
      <c r="A1072" s="135" t="s">
        <v>805</v>
      </c>
      <c r="B1072" s="97" t="s">
        <v>148</v>
      </c>
      <c r="C1072" s="135" t="s">
        <v>8989</v>
      </c>
      <c r="D1072" s="98" t="s">
        <v>8957</v>
      </c>
      <c r="E1072" s="231" t="s">
        <v>8990</v>
      </c>
      <c r="F1072" s="166">
        <v>4.41</v>
      </c>
      <c r="G1072" s="130" t="s">
        <v>805</v>
      </c>
      <c r="H1072" s="104"/>
      <c r="I1072" s="105"/>
      <c r="J1072" s="827"/>
      <c r="K1072" s="827"/>
      <c r="L1072" s="827"/>
      <c r="M1072" s="827"/>
      <c r="N1072" s="827"/>
      <c r="O1072" s="827"/>
      <c r="P1072" s="827"/>
      <c r="Q1072" s="827"/>
      <c r="R1072" s="827"/>
      <c r="S1072" s="827"/>
      <c r="T1072" s="827"/>
      <c r="U1072" s="827"/>
      <c r="V1072" s="827"/>
      <c r="W1072" s="827"/>
      <c r="X1072" s="827"/>
      <c r="Y1072" s="827"/>
      <c r="Z1072" s="827"/>
      <c r="AA1072" s="817" t="str">
        <f t="shared" si="12"/>
        <v>Birou Mara</v>
      </c>
      <c r="AB1072" s="828">
        <f t="shared" si="13"/>
        <v>4.41</v>
      </c>
    </row>
    <row r="1073" ht="11.25" customHeight="1">
      <c r="A1073" s="135" t="s">
        <v>805</v>
      </c>
      <c r="B1073" s="97" t="s">
        <v>148</v>
      </c>
      <c r="C1073" s="135" t="s">
        <v>8991</v>
      </c>
      <c r="D1073" s="98" t="s">
        <v>8957</v>
      </c>
      <c r="E1073" s="231" t="s">
        <v>8992</v>
      </c>
      <c r="F1073" s="166">
        <v>1.76</v>
      </c>
      <c r="G1073" s="130" t="s">
        <v>805</v>
      </c>
      <c r="H1073" s="104"/>
      <c r="I1073" s="105"/>
      <c r="J1073" s="827"/>
      <c r="K1073" s="827"/>
      <c r="L1073" s="827"/>
      <c r="M1073" s="827"/>
      <c r="N1073" s="827"/>
      <c r="O1073" s="827"/>
      <c r="P1073" s="827"/>
      <c r="Q1073" s="827"/>
      <c r="R1073" s="827"/>
      <c r="S1073" s="827"/>
      <c r="T1073" s="827"/>
      <c r="U1073" s="827"/>
      <c r="V1073" s="827"/>
      <c r="W1073" s="827"/>
      <c r="X1073" s="827"/>
      <c r="Y1073" s="827"/>
      <c r="Z1073" s="827"/>
      <c r="AA1073" s="817" t="str">
        <f t="shared" si="12"/>
        <v>Birou Mara</v>
      </c>
      <c r="AB1073" s="828">
        <f t="shared" si="13"/>
        <v>1.76</v>
      </c>
    </row>
    <row r="1074" ht="11.25" customHeight="1">
      <c r="A1074" s="135" t="s">
        <v>805</v>
      </c>
      <c r="B1074" s="97" t="s">
        <v>148</v>
      </c>
      <c r="C1074" s="135" t="s">
        <v>8993</v>
      </c>
      <c r="D1074" s="98" t="s">
        <v>7643</v>
      </c>
      <c r="E1074" s="231" t="s">
        <v>8990</v>
      </c>
      <c r="F1074" s="166">
        <v>4.41</v>
      </c>
      <c r="G1074" s="130" t="s">
        <v>805</v>
      </c>
      <c r="H1074" s="104"/>
      <c r="I1074" s="105"/>
      <c r="J1074" s="827"/>
      <c r="K1074" s="827"/>
      <c r="L1074" s="827"/>
      <c r="M1074" s="827"/>
      <c r="N1074" s="827"/>
      <c r="O1074" s="827"/>
      <c r="P1074" s="827"/>
      <c r="Q1074" s="827"/>
      <c r="R1074" s="827"/>
      <c r="S1074" s="827"/>
      <c r="T1074" s="827"/>
      <c r="U1074" s="827"/>
      <c r="V1074" s="827"/>
      <c r="W1074" s="827"/>
      <c r="X1074" s="827"/>
      <c r="Y1074" s="827"/>
      <c r="Z1074" s="827"/>
      <c r="AA1074" s="817" t="str">
        <f t="shared" si="12"/>
        <v>Birou Mara</v>
      </c>
      <c r="AB1074" s="828">
        <f t="shared" si="13"/>
        <v>4.41</v>
      </c>
    </row>
    <row r="1075" ht="11.25" customHeight="1">
      <c r="A1075" s="271" t="s">
        <v>805</v>
      </c>
      <c r="B1075" s="273" t="s">
        <v>148</v>
      </c>
      <c r="C1075" s="135" t="s">
        <v>8994</v>
      </c>
      <c r="D1075" s="98" t="s">
        <v>7643</v>
      </c>
      <c r="E1075" s="231" t="s">
        <v>8992</v>
      </c>
      <c r="F1075" s="166">
        <v>1.76</v>
      </c>
      <c r="G1075" s="130" t="s">
        <v>805</v>
      </c>
      <c r="H1075" s="104"/>
      <c r="I1075" s="105"/>
      <c r="J1075" s="827"/>
      <c r="K1075" s="827"/>
      <c r="L1075" s="827"/>
      <c r="M1075" s="827"/>
      <c r="N1075" s="827"/>
      <c r="O1075" s="827"/>
      <c r="P1075" s="827"/>
      <c r="Q1075" s="827"/>
      <c r="R1075" s="827"/>
      <c r="S1075" s="827"/>
      <c r="T1075" s="827"/>
      <c r="U1075" s="827"/>
      <c r="V1075" s="827"/>
      <c r="W1075" s="827"/>
      <c r="X1075" s="827"/>
      <c r="Y1075" s="827"/>
      <c r="Z1075" s="827"/>
      <c r="AA1075" s="817" t="str">
        <f t="shared" si="12"/>
        <v>Birou Mara</v>
      </c>
      <c r="AB1075" s="828">
        <f t="shared" si="13"/>
        <v>1.76</v>
      </c>
    </row>
    <row r="1076" ht="11.25" customHeight="1">
      <c r="A1076" s="271" t="s">
        <v>805</v>
      </c>
      <c r="B1076" s="273" t="s">
        <v>148</v>
      </c>
      <c r="C1076" s="135" t="s">
        <v>8995</v>
      </c>
      <c r="D1076" s="98" t="s">
        <v>8957</v>
      </c>
      <c r="E1076" s="231" t="s">
        <v>8996</v>
      </c>
      <c r="F1076" s="166">
        <v>3.16</v>
      </c>
      <c r="G1076" s="130" t="s">
        <v>805</v>
      </c>
      <c r="H1076" s="104"/>
      <c r="I1076" s="105"/>
      <c r="J1076" s="827"/>
      <c r="K1076" s="827"/>
      <c r="L1076" s="827"/>
      <c r="M1076" s="827"/>
      <c r="N1076" s="827"/>
      <c r="O1076" s="827"/>
      <c r="P1076" s="827"/>
      <c r="Q1076" s="827"/>
      <c r="R1076" s="827"/>
      <c r="S1076" s="827"/>
      <c r="T1076" s="827"/>
      <c r="U1076" s="827"/>
      <c r="V1076" s="827"/>
      <c r="W1076" s="827"/>
      <c r="X1076" s="827"/>
      <c r="Y1076" s="827"/>
      <c r="Z1076" s="827"/>
      <c r="AA1076" s="817" t="str">
        <f t="shared" si="12"/>
        <v>Birou Mara</v>
      </c>
      <c r="AB1076" s="828">
        <f t="shared" si="13"/>
        <v>3.16</v>
      </c>
    </row>
    <row r="1077" ht="11.25" customHeight="1">
      <c r="A1077" s="271" t="s">
        <v>805</v>
      </c>
      <c r="B1077" s="273" t="s">
        <v>148</v>
      </c>
      <c r="C1077" s="135" t="s">
        <v>8997</v>
      </c>
      <c r="D1077" s="98" t="s">
        <v>8957</v>
      </c>
      <c r="E1077" s="231" t="s">
        <v>8998</v>
      </c>
      <c r="F1077" s="166">
        <v>1.26</v>
      </c>
      <c r="G1077" s="130" t="s">
        <v>805</v>
      </c>
      <c r="H1077" s="104"/>
      <c r="I1077" s="105"/>
      <c r="J1077" s="827"/>
      <c r="K1077" s="827"/>
      <c r="L1077" s="827"/>
      <c r="M1077" s="827"/>
      <c r="N1077" s="827"/>
      <c r="O1077" s="827"/>
      <c r="P1077" s="827"/>
      <c r="Q1077" s="827"/>
      <c r="R1077" s="827"/>
      <c r="S1077" s="827"/>
      <c r="T1077" s="827"/>
      <c r="U1077" s="827"/>
      <c r="V1077" s="827"/>
      <c r="W1077" s="827"/>
      <c r="X1077" s="827"/>
      <c r="Y1077" s="827"/>
      <c r="Z1077" s="827"/>
      <c r="AA1077" s="817" t="str">
        <f t="shared" si="12"/>
        <v>Birou Mara</v>
      </c>
      <c r="AB1077" s="828">
        <f t="shared" si="13"/>
        <v>1.26</v>
      </c>
    </row>
    <row r="1078" ht="11.25" customHeight="1">
      <c r="A1078" s="135" t="s">
        <v>805</v>
      </c>
      <c r="B1078" s="97" t="s">
        <v>148</v>
      </c>
      <c r="C1078" s="135" t="s">
        <v>8999</v>
      </c>
      <c r="D1078" s="98" t="s">
        <v>8957</v>
      </c>
      <c r="E1078" s="231" t="s">
        <v>9000</v>
      </c>
      <c r="F1078" s="166">
        <v>1.66</v>
      </c>
      <c r="G1078" s="130" t="s">
        <v>805</v>
      </c>
      <c r="H1078" s="104"/>
      <c r="I1078" s="105"/>
      <c r="J1078" s="827"/>
      <c r="K1078" s="827"/>
      <c r="L1078" s="827"/>
      <c r="M1078" s="827"/>
      <c r="N1078" s="827"/>
      <c r="O1078" s="827"/>
      <c r="P1078" s="827"/>
      <c r="Q1078" s="827"/>
      <c r="R1078" s="827"/>
      <c r="S1078" s="827"/>
      <c r="T1078" s="827"/>
      <c r="U1078" s="827"/>
      <c r="V1078" s="827"/>
      <c r="W1078" s="827"/>
      <c r="X1078" s="827"/>
      <c r="Y1078" s="827"/>
      <c r="Z1078" s="827"/>
      <c r="AA1078" s="817" t="str">
        <f t="shared" si="12"/>
        <v>Birou Mara</v>
      </c>
      <c r="AB1078" s="828">
        <f t="shared" si="13"/>
        <v>1.66</v>
      </c>
    </row>
    <row r="1079" ht="11.25" customHeight="1">
      <c r="A1079" s="354" t="s">
        <v>805</v>
      </c>
      <c r="B1079" s="373" t="s">
        <v>148</v>
      </c>
      <c r="C1079" s="135" t="s">
        <v>9001</v>
      </c>
      <c r="D1079" s="98" t="s">
        <v>8957</v>
      </c>
      <c r="E1079" s="231" t="s">
        <v>9002</v>
      </c>
      <c r="F1079" s="166">
        <v>0.66</v>
      </c>
      <c r="G1079" s="130" t="s">
        <v>805</v>
      </c>
      <c r="H1079" s="104"/>
      <c r="I1079" s="105"/>
      <c r="J1079" s="827"/>
      <c r="K1079" s="827"/>
      <c r="L1079" s="827"/>
      <c r="M1079" s="827"/>
      <c r="N1079" s="827"/>
      <c r="O1079" s="827"/>
      <c r="P1079" s="827"/>
      <c r="Q1079" s="827"/>
      <c r="R1079" s="827"/>
      <c r="S1079" s="827"/>
      <c r="T1079" s="827"/>
      <c r="U1079" s="827"/>
      <c r="V1079" s="827"/>
      <c r="W1079" s="827"/>
      <c r="X1079" s="827"/>
      <c r="Y1079" s="827"/>
      <c r="Z1079" s="827"/>
      <c r="AA1079" s="817" t="str">
        <f t="shared" si="12"/>
        <v>Birou Mara</v>
      </c>
      <c r="AB1079" s="828">
        <f t="shared" si="13"/>
        <v>0.66</v>
      </c>
    </row>
    <row r="1080" ht="11.25" customHeight="1">
      <c r="A1080" s="271" t="s">
        <v>805</v>
      </c>
      <c r="B1080" s="273" t="s">
        <v>148</v>
      </c>
      <c r="C1080" s="135" t="s">
        <v>9003</v>
      </c>
      <c r="D1080" s="98" t="s">
        <v>8957</v>
      </c>
      <c r="E1080" s="231" t="s">
        <v>8990</v>
      </c>
      <c r="F1080" s="166">
        <v>4.41</v>
      </c>
      <c r="G1080" s="130" t="s">
        <v>805</v>
      </c>
      <c r="H1080" s="104"/>
      <c r="I1080" s="105"/>
      <c r="J1080" s="827"/>
      <c r="K1080" s="827"/>
      <c r="L1080" s="827"/>
      <c r="M1080" s="827"/>
      <c r="N1080" s="827"/>
      <c r="O1080" s="827"/>
      <c r="P1080" s="827"/>
      <c r="Q1080" s="827"/>
      <c r="R1080" s="827"/>
      <c r="S1080" s="827"/>
      <c r="T1080" s="827"/>
      <c r="U1080" s="827"/>
      <c r="V1080" s="827"/>
      <c r="W1080" s="827"/>
      <c r="X1080" s="827"/>
      <c r="Y1080" s="827"/>
      <c r="Z1080" s="827"/>
      <c r="AA1080" s="817" t="str">
        <f t="shared" si="12"/>
        <v>Birou Mara</v>
      </c>
      <c r="AB1080" s="828">
        <f t="shared" si="13"/>
        <v>4.41</v>
      </c>
    </row>
    <row r="1081" ht="11.25" customHeight="1">
      <c r="A1081" s="135" t="s">
        <v>805</v>
      </c>
      <c r="B1081" s="97" t="s">
        <v>148</v>
      </c>
      <c r="C1081" s="135" t="s">
        <v>9004</v>
      </c>
      <c r="D1081" s="98" t="s">
        <v>8957</v>
      </c>
      <c r="E1081" s="231" t="s">
        <v>8992</v>
      </c>
      <c r="F1081" s="166">
        <v>1.76</v>
      </c>
      <c r="G1081" s="130" t="s">
        <v>805</v>
      </c>
      <c r="H1081" s="104"/>
      <c r="I1081" s="105"/>
      <c r="J1081" s="827"/>
      <c r="K1081" s="827"/>
      <c r="L1081" s="827"/>
      <c r="M1081" s="827"/>
      <c r="N1081" s="827"/>
      <c r="O1081" s="827"/>
      <c r="P1081" s="827"/>
      <c r="Q1081" s="827"/>
      <c r="R1081" s="827"/>
      <c r="S1081" s="827"/>
      <c r="T1081" s="827"/>
      <c r="U1081" s="827"/>
      <c r="V1081" s="827"/>
      <c r="W1081" s="827"/>
      <c r="X1081" s="827"/>
      <c r="Y1081" s="827"/>
      <c r="Z1081" s="827"/>
      <c r="AA1081" s="817" t="str">
        <f t="shared" si="12"/>
        <v>Birou Mara</v>
      </c>
      <c r="AB1081" s="828">
        <f t="shared" si="13"/>
        <v>1.76</v>
      </c>
    </row>
    <row r="1082" ht="11.25" customHeight="1">
      <c r="A1082" s="135" t="s">
        <v>805</v>
      </c>
      <c r="B1082" s="97" t="s">
        <v>148</v>
      </c>
      <c r="C1082" s="135" t="s">
        <v>9005</v>
      </c>
      <c r="D1082" s="98" t="s">
        <v>8957</v>
      </c>
      <c r="E1082" s="231" t="s">
        <v>8980</v>
      </c>
      <c r="F1082" s="166">
        <v>1.58</v>
      </c>
      <c r="G1082" s="130" t="s">
        <v>805</v>
      </c>
      <c r="H1082" s="104"/>
      <c r="I1082" s="105"/>
      <c r="J1082" s="827"/>
      <c r="K1082" s="827"/>
      <c r="L1082" s="827"/>
      <c r="M1082" s="827"/>
      <c r="N1082" s="827"/>
      <c r="O1082" s="827"/>
      <c r="P1082" s="827"/>
      <c r="Q1082" s="827"/>
      <c r="R1082" s="827"/>
      <c r="S1082" s="827"/>
      <c r="T1082" s="827"/>
      <c r="U1082" s="827"/>
      <c r="V1082" s="827"/>
      <c r="W1082" s="827"/>
      <c r="X1082" s="827"/>
      <c r="Y1082" s="827"/>
      <c r="Z1082" s="827"/>
      <c r="AA1082" s="817" t="str">
        <f t="shared" si="12"/>
        <v>Birou Mara</v>
      </c>
      <c r="AB1082" s="828">
        <f t="shared" si="13"/>
        <v>1.58</v>
      </c>
    </row>
    <row r="1083" ht="11.25" customHeight="1">
      <c r="A1083" s="135" t="s">
        <v>805</v>
      </c>
      <c r="B1083" s="208" t="s">
        <v>148</v>
      </c>
      <c r="C1083" s="135" t="s">
        <v>9006</v>
      </c>
      <c r="D1083" s="98" t="s">
        <v>8957</v>
      </c>
      <c r="E1083" s="231" t="s">
        <v>8982</v>
      </c>
      <c r="F1083" s="166">
        <v>0.63</v>
      </c>
      <c r="G1083" s="130" t="s">
        <v>805</v>
      </c>
      <c r="H1083" s="104"/>
      <c r="I1083" s="105"/>
      <c r="J1083" s="827"/>
      <c r="K1083" s="827"/>
      <c r="L1083" s="827"/>
      <c r="M1083" s="827"/>
      <c r="N1083" s="827"/>
      <c r="O1083" s="827"/>
      <c r="P1083" s="827"/>
      <c r="Q1083" s="827"/>
      <c r="R1083" s="827"/>
      <c r="S1083" s="827"/>
      <c r="T1083" s="827"/>
      <c r="U1083" s="827"/>
      <c r="V1083" s="827"/>
      <c r="W1083" s="827"/>
      <c r="X1083" s="827"/>
      <c r="Y1083" s="827"/>
      <c r="Z1083" s="827"/>
      <c r="AA1083" s="817" t="str">
        <f t="shared" si="12"/>
        <v>Birou Mara</v>
      </c>
      <c r="AB1083" s="828">
        <f t="shared" si="13"/>
        <v>0.63</v>
      </c>
    </row>
    <row r="1084" ht="11.25" customHeight="1">
      <c r="A1084" s="135" t="s">
        <v>805</v>
      </c>
      <c r="B1084" s="97" t="s">
        <v>148</v>
      </c>
      <c r="C1084" s="135" t="s">
        <v>9007</v>
      </c>
      <c r="D1084" s="98" t="s">
        <v>7643</v>
      </c>
      <c r="E1084" s="231" t="s">
        <v>9008</v>
      </c>
      <c r="F1084" s="231">
        <v>14.0</v>
      </c>
      <c r="G1084" s="130" t="s">
        <v>805</v>
      </c>
      <c r="H1084" s="104"/>
      <c r="I1084" s="105"/>
      <c r="J1084" s="827"/>
      <c r="K1084" s="827"/>
      <c r="L1084" s="827"/>
      <c r="M1084" s="827"/>
      <c r="N1084" s="827"/>
      <c r="O1084" s="827"/>
      <c r="P1084" s="827"/>
      <c r="Q1084" s="827"/>
      <c r="R1084" s="827"/>
      <c r="S1084" s="827"/>
      <c r="T1084" s="827"/>
      <c r="U1084" s="827"/>
      <c r="V1084" s="827"/>
      <c r="W1084" s="827"/>
      <c r="X1084" s="827"/>
      <c r="Y1084" s="827"/>
      <c r="Z1084" s="827"/>
      <c r="AA1084" s="817" t="str">
        <f t="shared" si="12"/>
        <v>Birou Mara</v>
      </c>
      <c r="AB1084" s="828">
        <f t="shared" si="13"/>
        <v>14</v>
      </c>
    </row>
    <row r="1085" ht="11.25" customHeight="1">
      <c r="A1085" s="135" t="s">
        <v>805</v>
      </c>
      <c r="B1085" s="97" t="s">
        <v>148</v>
      </c>
      <c r="C1085" s="135" t="s">
        <v>9009</v>
      </c>
      <c r="D1085" s="98" t="s">
        <v>7643</v>
      </c>
      <c r="E1085" s="231" t="s">
        <v>9010</v>
      </c>
      <c r="F1085" s="231">
        <v>6.0</v>
      </c>
      <c r="G1085" s="130" t="s">
        <v>805</v>
      </c>
      <c r="H1085" s="104"/>
      <c r="I1085" s="105"/>
      <c r="J1085" s="827"/>
      <c r="K1085" s="827"/>
      <c r="L1085" s="827"/>
      <c r="M1085" s="827"/>
      <c r="N1085" s="827"/>
      <c r="O1085" s="827"/>
      <c r="P1085" s="827"/>
      <c r="Q1085" s="827"/>
      <c r="R1085" s="827"/>
      <c r="S1085" s="827"/>
      <c r="T1085" s="827"/>
      <c r="U1085" s="827"/>
      <c r="V1085" s="827"/>
      <c r="W1085" s="827"/>
      <c r="X1085" s="827"/>
      <c r="Y1085" s="827"/>
      <c r="Z1085" s="827"/>
      <c r="AA1085" s="817" t="str">
        <f t="shared" si="12"/>
        <v>Birou Mara</v>
      </c>
      <c r="AB1085" s="828">
        <f t="shared" si="13"/>
        <v>6</v>
      </c>
    </row>
    <row r="1086" ht="11.25" customHeight="1">
      <c r="A1086" s="135" t="s">
        <v>805</v>
      </c>
      <c r="B1086" s="97" t="s">
        <v>148</v>
      </c>
      <c r="C1086" s="135" t="s">
        <v>9011</v>
      </c>
      <c r="D1086" s="98" t="s">
        <v>7643</v>
      </c>
      <c r="E1086" s="231" t="s">
        <v>9012</v>
      </c>
      <c r="F1086" s="231">
        <v>12.0</v>
      </c>
      <c r="G1086" s="130" t="s">
        <v>805</v>
      </c>
      <c r="H1086" s="104"/>
      <c r="I1086" s="105"/>
      <c r="J1086" s="827"/>
      <c r="K1086" s="827"/>
      <c r="L1086" s="827"/>
      <c r="M1086" s="827"/>
      <c r="N1086" s="827"/>
      <c r="O1086" s="827"/>
      <c r="P1086" s="827"/>
      <c r="Q1086" s="827"/>
      <c r="R1086" s="827"/>
      <c r="S1086" s="827"/>
      <c r="T1086" s="827"/>
      <c r="U1086" s="827"/>
      <c r="V1086" s="827"/>
      <c r="W1086" s="827"/>
      <c r="X1086" s="827"/>
      <c r="Y1086" s="827"/>
      <c r="Z1086" s="827"/>
      <c r="AA1086" s="817" t="str">
        <f t="shared" si="12"/>
        <v>Birou Mara</v>
      </c>
      <c r="AB1086" s="828">
        <f t="shared" si="13"/>
        <v>12</v>
      </c>
    </row>
    <row r="1087" ht="11.25" customHeight="1">
      <c r="A1087" s="135" t="s">
        <v>805</v>
      </c>
      <c r="B1087" s="97" t="s">
        <v>148</v>
      </c>
      <c r="C1087" s="135" t="s">
        <v>9013</v>
      </c>
      <c r="D1087" s="98" t="s">
        <v>7643</v>
      </c>
      <c r="E1087" s="231" t="s">
        <v>9014</v>
      </c>
      <c r="F1087" s="166">
        <v>1.33</v>
      </c>
      <c r="G1087" s="130" t="s">
        <v>805</v>
      </c>
      <c r="H1087" s="104"/>
      <c r="I1087" s="105"/>
      <c r="J1087" s="827"/>
      <c r="K1087" s="827"/>
      <c r="L1087" s="827"/>
      <c r="M1087" s="827"/>
      <c r="N1087" s="827"/>
      <c r="O1087" s="827"/>
      <c r="P1087" s="827"/>
      <c r="Q1087" s="827"/>
      <c r="R1087" s="827"/>
      <c r="S1087" s="827"/>
      <c r="T1087" s="827"/>
      <c r="U1087" s="827"/>
      <c r="V1087" s="827"/>
      <c r="W1087" s="827"/>
      <c r="X1087" s="827"/>
      <c r="Y1087" s="827"/>
      <c r="Z1087" s="827"/>
      <c r="AA1087" s="817" t="str">
        <f t="shared" si="12"/>
        <v>Birou Mara</v>
      </c>
      <c r="AB1087" s="828">
        <f t="shared" si="13"/>
        <v>1.33</v>
      </c>
    </row>
    <row r="1088" ht="11.25" customHeight="1">
      <c r="A1088" s="135" t="s">
        <v>7018</v>
      </c>
      <c r="B1088" s="97" t="s">
        <v>148</v>
      </c>
      <c r="C1088" s="135" t="s">
        <v>9015</v>
      </c>
      <c r="D1088" s="98" t="s">
        <v>7643</v>
      </c>
      <c r="E1088" s="231" t="s">
        <v>9016</v>
      </c>
      <c r="F1088" s="166">
        <v>15.33</v>
      </c>
      <c r="G1088" s="130" t="s">
        <v>7018</v>
      </c>
      <c r="H1088" s="104"/>
      <c r="I1088" s="105"/>
      <c r="J1088" s="827"/>
      <c r="K1088" s="827"/>
      <c r="L1088" s="827"/>
      <c r="M1088" s="827"/>
      <c r="N1088" s="827"/>
      <c r="O1088" s="827"/>
      <c r="P1088" s="827"/>
      <c r="Q1088" s="827"/>
      <c r="R1088" s="827"/>
      <c r="S1088" s="827"/>
      <c r="T1088" s="827"/>
      <c r="U1088" s="827"/>
      <c r="V1088" s="827"/>
      <c r="W1088" s="827"/>
      <c r="X1088" s="827"/>
      <c r="Y1088" s="827"/>
      <c r="Z1088" s="827"/>
      <c r="AA1088" s="817" t="str">
        <f t="shared" si="12"/>
        <v>Bobic Viorica</v>
      </c>
      <c r="AB1088" s="828">
        <f t="shared" si="13"/>
        <v>15.33</v>
      </c>
    </row>
    <row r="1089" ht="11.25" customHeight="1">
      <c r="A1089" s="135" t="s">
        <v>7018</v>
      </c>
      <c r="B1089" s="97" t="s">
        <v>148</v>
      </c>
      <c r="C1089" s="135" t="s">
        <v>9017</v>
      </c>
      <c r="D1089" s="98" t="s">
        <v>7643</v>
      </c>
      <c r="E1089" s="231" t="s">
        <v>9018</v>
      </c>
      <c r="F1089" s="166">
        <v>12.66</v>
      </c>
      <c r="G1089" s="130" t="s">
        <v>7018</v>
      </c>
      <c r="H1089" s="104"/>
      <c r="I1089" s="105"/>
      <c r="J1089" s="827"/>
      <c r="K1089" s="827"/>
      <c r="L1089" s="827"/>
      <c r="M1089" s="827"/>
      <c r="N1089" s="827"/>
      <c r="O1089" s="827"/>
      <c r="P1089" s="827"/>
      <c r="Q1089" s="827"/>
      <c r="R1089" s="827"/>
      <c r="S1089" s="827"/>
      <c r="T1089" s="827"/>
      <c r="U1089" s="827"/>
      <c r="V1089" s="827"/>
      <c r="W1089" s="827"/>
      <c r="X1089" s="827"/>
      <c r="Y1089" s="827"/>
      <c r="Z1089" s="827"/>
      <c r="AA1089" s="817" t="str">
        <f t="shared" si="12"/>
        <v>Bobic Viorica</v>
      </c>
      <c r="AB1089" s="828">
        <f t="shared" si="13"/>
        <v>12.66</v>
      </c>
    </row>
    <row r="1090" ht="11.25" customHeight="1">
      <c r="A1090" s="135" t="s">
        <v>7018</v>
      </c>
      <c r="B1090" s="97" t="s">
        <v>148</v>
      </c>
      <c r="C1090" s="135" t="s">
        <v>9019</v>
      </c>
      <c r="D1090" s="98" t="s">
        <v>7643</v>
      </c>
      <c r="E1090" s="231" t="s">
        <v>9020</v>
      </c>
      <c r="F1090" s="166">
        <v>9.66</v>
      </c>
      <c r="G1090" s="130" t="s">
        <v>7018</v>
      </c>
      <c r="H1090" s="104"/>
      <c r="I1090" s="105"/>
      <c r="J1090" s="827"/>
      <c r="K1090" s="827"/>
      <c r="L1090" s="827"/>
      <c r="M1090" s="827"/>
      <c r="N1090" s="827"/>
      <c r="O1090" s="827"/>
      <c r="P1090" s="827"/>
      <c r="Q1090" s="827"/>
      <c r="R1090" s="827"/>
      <c r="S1090" s="827"/>
      <c r="T1090" s="827"/>
      <c r="U1090" s="827"/>
      <c r="V1090" s="827"/>
      <c r="W1090" s="827"/>
      <c r="X1090" s="827"/>
      <c r="Y1090" s="827"/>
      <c r="Z1090" s="827"/>
      <c r="AA1090" s="817" t="str">
        <f t="shared" si="12"/>
        <v>Bobic Viorica</v>
      </c>
      <c r="AB1090" s="828">
        <f t="shared" si="13"/>
        <v>9.66</v>
      </c>
    </row>
    <row r="1091" ht="11.25" customHeight="1">
      <c r="A1091" s="135" t="s">
        <v>7018</v>
      </c>
      <c r="B1091" s="97" t="s">
        <v>148</v>
      </c>
      <c r="C1091" s="135" t="s">
        <v>9021</v>
      </c>
      <c r="D1091" s="98" t="s">
        <v>7643</v>
      </c>
      <c r="E1091" s="231" t="s">
        <v>9020</v>
      </c>
      <c r="F1091" s="166">
        <v>9.66</v>
      </c>
      <c r="G1091" s="130" t="s">
        <v>7018</v>
      </c>
      <c r="H1091" s="104"/>
      <c r="I1091" s="105"/>
      <c r="J1091" s="827"/>
      <c r="K1091" s="827"/>
      <c r="L1091" s="827"/>
      <c r="M1091" s="827"/>
      <c r="N1091" s="827"/>
      <c r="O1091" s="827"/>
      <c r="P1091" s="827"/>
      <c r="Q1091" s="827"/>
      <c r="R1091" s="827"/>
      <c r="S1091" s="827"/>
      <c r="T1091" s="827"/>
      <c r="U1091" s="827"/>
      <c r="V1091" s="827"/>
      <c r="W1091" s="827"/>
      <c r="X1091" s="827"/>
      <c r="Y1091" s="827"/>
      <c r="Z1091" s="827"/>
      <c r="AA1091" s="817" t="str">
        <f t="shared" si="12"/>
        <v>Bobic Viorica</v>
      </c>
      <c r="AB1091" s="828">
        <f t="shared" si="13"/>
        <v>9.66</v>
      </c>
    </row>
    <row r="1092" ht="11.25" customHeight="1">
      <c r="A1092" s="135" t="s">
        <v>7018</v>
      </c>
      <c r="B1092" s="97" t="s">
        <v>148</v>
      </c>
      <c r="C1092" s="135" t="s">
        <v>9022</v>
      </c>
      <c r="D1092" s="98" t="s">
        <v>7643</v>
      </c>
      <c r="E1092" s="231" t="s">
        <v>9020</v>
      </c>
      <c r="F1092" s="166">
        <v>9.66</v>
      </c>
      <c r="G1092" s="130" t="s">
        <v>7018</v>
      </c>
      <c r="H1092" s="104"/>
      <c r="I1092" s="105"/>
      <c r="J1092" s="827"/>
      <c r="K1092" s="827"/>
      <c r="L1092" s="827"/>
      <c r="M1092" s="827"/>
      <c r="N1092" s="827"/>
      <c r="O1092" s="827"/>
      <c r="P1092" s="827"/>
      <c r="Q1092" s="827"/>
      <c r="R1092" s="827"/>
      <c r="S1092" s="827"/>
      <c r="T1092" s="827"/>
      <c r="U1092" s="827"/>
      <c r="V1092" s="827"/>
      <c r="W1092" s="827"/>
      <c r="X1092" s="827"/>
      <c r="Y1092" s="827"/>
      <c r="Z1092" s="827"/>
      <c r="AA1092" s="817" t="str">
        <f t="shared" si="12"/>
        <v>Bobic Viorica</v>
      </c>
      <c r="AB1092" s="828">
        <f t="shared" si="13"/>
        <v>9.66</v>
      </c>
    </row>
    <row r="1093" ht="11.25" customHeight="1">
      <c r="A1093" s="135" t="s">
        <v>7018</v>
      </c>
      <c r="B1093" s="97" t="s">
        <v>148</v>
      </c>
      <c r="C1093" s="135" t="s">
        <v>9023</v>
      </c>
      <c r="D1093" s="98" t="s">
        <v>7643</v>
      </c>
      <c r="E1093" s="231" t="s">
        <v>9024</v>
      </c>
      <c r="F1093" s="166">
        <v>3.0</v>
      </c>
      <c r="G1093" s="130" t="s">
        <v>7018</v>
      </c>
      <c r="H1093" s="104"/>
      <c r="I1093" s="105"/>
      <c r="J1093" s="827"/>
      <c r="K1093" s="827"/>
      <c r="L1093" s="827"/>
      <c r="M1093" s="827"/>
      <c r="N1093" s="827"/>
      <c r="O1093" s="827"/>
      <c r="P1093" s="827"/>
      <c r="Q1093" s="827"/>
      <c r="R1093" s="827"/>
      <c r="S1093" s="827"/>
      <c r="T1093" s="827"/>
      <c r="U1093" s="827"/>
      <c r="V1093" s="827"/>
      <c r="W1093" s="827"/>
      <c r="X1093" s="827"/>
      <c r="Y1093" s="827"/>
      <c r="Z1093" s="827"/>
      <c r="AA1093" s="817" t="str">
        <f t="shared" si="12"/>
        <v>Bobic Viorica</v>
      </c>
      <c r="AB1093" s="828">
        <f t="shared" si="13"/>
        <v>3</v>
      </c>
    </row>
    <row r="1094" ht="11.25" customHeight="1">
      <c r="A1094" s="135" t="s">
        <v>7018</v>
      </c>
      <c r="B1094" s="97" t="s">
        <v>148</v>
      </c>
      <c r="C1094" s="135" t="s">
        <v>9025</v>
      </c>
      <c r="D1094" s="98" t="s">
        <v>7643</v>
      </c>
      <c r="E1094" s="231" t="s">
        <v>9016</v>
      </c>
      <c r="F1094" s="166">
        <v>15.33</v>
      </c>
      <c r="G1094" s="130" t="s">
        <v>7018</v>
      </c>
      <c r="H1094" s="104"/>
      <c r="I1094" s="105"/>
      <c r="J1094" s="827"/>
      <c r="K1094" s="827"/>
      <c r="L1094" s="827"/>
      <c r="M1094" s="827"/>
      <c r="N1094" s="827"/>
      <c r="O1094" s="827"/>
      <c r="P1094" s="827"/>
      <c r="Q1094" s="827"/>
      <c r="R1094" s="827"/>
      <c r="S1094" s="827"/>
      <c r="T1094" s="827"/>
      <c r="U1094" s="827"/>
      <c r="V1094" s="827"/>
      <c r="W1094" s="827"/>
      <c r="X1094" s="827"/>
      <c r="Y1094" s="827"/>
      <c r="Z1094" s="827"/>
      <c r="AA1094" s="817" t="str">
        <f t="shared" si="12"/>
        <v>Bobic Viorica</v>
      </c>
      <c r="AB1094" s="828">
        <f t="shared" si="13"/>
        <v>15.33</v>
      </c>
    </row>
    <row r="1095" ht="11.25" customHeight="1">
      <c r="A1095" s="135" t="s">
        <v>7018</v>
      </c>
      <c r="B1095" s="97" t="s">
        <v>148</v>
      </c>
      <c r="C1095" s="135" t="s">
        <v>9026</v>
      </c>
      <c r="D1095" s="98" t="s">
        <v>7643</v>
      </c>
      <c r="E1095" s="231" t="s">
        <v>9018</v>
      </c>
      <c r="F1095" s="166">
        <v>12.66</v>
      </c>
      <c r="G1095" s="130" t="s">
        <v>7018</v>
      </c>
      <c r="H1095" s="104"/>
      <c r="I1095" s="105"/>
      <c r="J1095" s="827"/>
      <c r="K1095" s="827"/>
      <c r="L1095" s="827"/>
      <c r="M1095" s="827"/>
      <c r="N1095" s="827"/>
      <c r="O1095" s="827"/>
      <c r="P1095" s="827"/>
      <c r="Q1095" s="827"/>
      <c r="R1095" s="827"/>
      <c r="S1095" s="827"/>
      <c r="T1095" s="827"/>
      <c r="U1095" s="827"/>
      <c r="V1095" s="827"/>
      <c r="W1095" s="827"/>
      <c r="X1095" s="827"/>
      <c r="Y1095" s="827"/>
      <c r="Z1095" s="827"/>
      <c r="AA1095" s="817" t="str">
        <f t="shared" si="12"/>
        <v>Bobic Viorica</v>
      </c>
      <c r="AB1095" s="828">
        <f t="shared" si="13"/>
        <v>12.66</v>
      </c>
    </row>
    <row r="1096" ht="11.25" customHeight="1">
      <c r="A1096" s="135" t="s">
        <v>7018</v>
      </c>
      <c r="B1096" s="97" t="s">
        <v>148</v>
      </c>
      <c r="C1096" s="135" t="s">
        <v>9027</v>
      </c>
      <c r="D1096" s="98" t="s">
        <v>7643</v>
      </c>
      <c r="E1096" s="231" t="s">
        <v>9020</v>
      </c>
      <c r="F1096" s="166">
        <v>9.66</v>
      </c>
      <c r="G1096" s="130" t="s">
        <v>7018</v>
      </c>
      <c r="H1096" s="104"/>
      <c r="I1096" s="105"/>
      <c r="J1096" s="827"/>
      <c r="K1096" s="827"/>
      <c r="L1096" s="827"/>
      <c r="M1096" s="827"/>
      <c r="N1096" s="827"/>
      <c r="O1096" s="827"/>
      <c r="P1096" s="827"/>
      <c r="Q1096" s="827"/>
      <c r="R1096" s="827"/>
      <c r="S1096" s="827"/>
      <c r="T1096" s="827"/>
      <c r="U1096" s="827"/>
      <c r="V1096" s="827"/>
      <c r="W1096" s="827"/>
      <c r="X1096" s="827"/>
      <c r="Y1096" s="827"/>
      <c r="Z1096" s="827"/>
      <c r="AA1096" s="817" t="str">
        <f t="shared" si="12"/>
        <v>Bobic Viorica</v>
      </c>
      <c r="AB1096" s="828">
        <f t="shared" si="13"/>
        <v>9.66</v>
      </c>
    </row>
    <row r="1097" ht="11.25" customHeight="1">
      <c r="A1097" s="135" t="s">
        <v>7018</v>
      </c>
      <c r="B1097" s="97" t="s">
        <v>148</v>
      </c>
      <c r="C1097" s="135" t="s">
        <v>9028</v>
      </c>
      <c r="D1097" s="98" t="s">
        <v>7643</v>
      </c>
      <c r="E1097" s="231" t="s">
        <v>9020</v>
      </c>
      <c r="F1097" s="166">
        <v>9.66</v>
      </c>
      <c r="G1097" s="130" t="s">
        <v>7018</v>
      </c>
      <c r="H1097" s="104"/>
      <c r="I1097" s="105"/>
      <c r="J1097" s="827"/>
      <c r="K1097" s="827"/>
      <c r="L1097" s="827"/>
      <c r="M1097" s="827"/>
      <c r="N1097" s="827"/>
      <c r="O1097" s="827"/>
      <c r="P1097" s="827"/>
      <c r="Q1097" s="827"/>
      <c r="R1097" s="827"/>
      <c r="S1097" s="827"/>
      <c r="T1097" s="827"/>
      <c r="U1097" s="827"/>
      <c r="V1097" s="827"/>
      <c r="W1097" s="827"/>
      <c r="X1097" s="827"/>
      <c r="Y1097" s="827"/>
      <c r="Z1097" s="827"/>
      <c r="AA1097" s="817" t="str">
        <f t="shared" si="12"/>
        <v>Bobic Viorica</v>
      </c>
      <c r="AB1097" s="828">
        <f t="shared" si="13"/>
        <v>9.66</v>
      </c>
    </row>
    <row r="1098" ht="11.25" customHeight="1">
      <c r="A1098" s="135" t="s">
        <v>7018</v>
      </c>
      <c r="B1098" s="97" t="s">
        <v>148</v>
      </c>
      <c r="C1098" s="135" t="s">
        <v>9029</v>
      </c>
      <c r="D1098" s="98" t="s">
        <v>7643</v>
      </c>
      <c r="E1098" s="231" t="s">
        <v>9020</v>
      </c>
      <c r="F1098" s="166">
        <v>9.66</v>
      </c>
      <c r="G1098" s="130" t="s">
        <v>7018</v>
      </c>
      <c r="H1098" s="104"/>
      <c r="I1098" s="105"/>
      <c r="J1098" s="827"/>
      <c r="K1098" s="827"/>
      <c r="L1098" s="827"/>
      <c r="M1098" s="827"/>
      <c r="N1098" s="827"/>
      <c r="O1098" s="827"/>
      <c r="P1098" s="827"/>
      <c r="Q1098" s="827"/>
      <c r="R1098" s="827"/>
      <c r="S1098" s="827"/>
      <c r="T1098" s="827"/>
      <c r="U1098" s="827"/>
      <c r="V1098" s="827"/>
      <c r="W1098" s="827"/>
      <c r="X1098" s="827"/>
      <c r="Y1098" s="827"/>
      <c r="Z1098" s="827"/>
      <c r="AA1098" s="817" t="str">
        <f t="shared" si="12"/>
        <v>Bobic Viorica</v>
      </c>
      <c r="AB1098" s="828">
        <f t="shared" si="13"/>
        <v>9.66</v>
      </c>
    </row>
    <row r="1099" ht="11.25" customHeight="1">
      <c r="A1099" s="135" t="s">
        <v>7018</v>
      </c>
      <c r="B1099" s="97" t="s">
        <v>148</v>
      </c>
      <c r="C1099" s="135" t="s">
        <v>9030</v>
      </c>
      <c r="D1099" s="98" t="s">
        <v>7643</v>
      </c>
      <c r="E1099" s="231" t="s">
        <v>9024</v>
      </c>
      <c r="F1099" s="166">
        <v>3.0</v>
      </c>
      <c r="G1099" s="130" t="s">
        <v>7018</v>
      </c>
      <c r="H1099" s="104"/>
      <c r="I1099" s="105"/>
      <c r="J1099" s="827"/>
      <c r="K1099" s="827"/>
      <c r="L1099" s="827"/>
      <c r="M1099" s="827"/>
      <c r="N1099" s="827"/>
      <c r="O1099" s="827"/>
      <c r="P1099" s="827"/>
      <c r="Q1099" s="827"/>
      <c r="R1099" s="827"/>
      <c r="S1099" s="827"/>
      <c r="T1099" s="827"/>
      <c r="U1099" s="827"/>
      <c r="V1099" s="827"/>
      <c r="W1099" s="827"/>
      <c r="X1099" s="827"/>
      <c r="Y1099" s="827"/>
      <c r="Z1099" s="827"/>
      <c r="AA1099" s="817" t="str">
        <f t="shared" si="12"/>
        <v>Bobic Viorica</v>
      </c>
      <c r="AB1099" s="828">
        <f t="shared" si="13"/>
        <v>3</v>
      </c>
    </row>
    <row r="1100" ht="11.25" customHeight="1">
      <c r="A1100" s="135" t="s">
        <v>7018</v>
      </c>
      <c r="B1100" s="97" t="s">
        <v>148</v>
      </c>
      <c r="C1100" s="135" t="s">
        <v>9031</v>
      </c>
      <c r="D1100" s="98" t="s">
        <v>6050</v>
      </c>
      <c r="E1100" s="830" t="s">
        <v>9032</v>
      </c>
      <c r="F1100" s="166">
        <v>19.33</v>
      </c>
      <c r="G1100" s="130" t="s">
        <v>7018</v>
      </c>
      <c r="H1100" s="104"/>
      <c r="I1100" s="105"/>
      <c r="J1100" s="827"/>
      <c r="K1100" s="827"/>
      <c r="L1100" s="827"/>
      <c r="M1100" s="827"/>
      <c r="N1100" s="827"/>
      <c r="O1100" s="827"/>
      <c r="P1100" s="827"/>
      <c r="Q1100" s="827"/>
      <c r="R1100" s="827"/>
      <c r="S1100" s="827"/>
      <c r="T1100" s="827"/>
      <c r="U1100" s="827"/>
      <c r="V1100" s="827"/>
      <c r="W1100" s="827"/>
      <c r="X1100" s="827"/>
      <c r="Y1100" s="827"/>
      <c r="Z1100" s="827"/>
      <c r="AA1100" s="817" t="str">
        <f t="shared" si="12"/>
        <v>Bobic Viorica</v>
      </c>
      <c r="AB1100" s="828">
        <f t="shared" si="13"/>
        <v>19.33</v>
      </c>
    </row>
    <row r="1101" ht="11.25" customHeight="1">
      <c r="A1101" s="135" t="s">
        <v>7018</v>
      </c>
      <c r="B1101" s="97" t="s">
        <v>148</v>
      </c>
      <c r="C1101" s="135" t="s">
        <v>9033</v>
      </c>
      <c r="D1101" s="98" t="s">
        <v>6050</v>
      </c>
      <c r="E1101" s="231" t="s">
        <v>8431</v>
      </c>
      <c r="F1101" s="166">
        <v>12.0</v>
      </c>
      <c r="G1101" s="130" t="s">
        <v>7018</v>
      </c>
      <c r="H1101" s="104"/>
      <c r="I1101" s="105"/>
      <c r="J1101" s="827"/>
      <c r="K1101" s="827"/>
      <c r="L1101" s="827"/>
      <c r="M1101" s="827"/>
      <c r="N1101" s="827"/>
      <c r="O1101" s="827"/>
      <c r="P1101" s="827"/>
      <c r="Q1101" s="827"/>
      <c r="R1101" s="827"/>
      <c r="S1101" s="827"/>
      <c r="T1101" s="827"/>
      <c r="U1101" s="827"/>
      <c r="V1101" s="827"/>
      <c r="W1101" s="827"/>
      <c r="X1101" s="827"/>
      <c r="Y1101" s="827"/>
      <c r="Z1101" s="827"/>
      <c r="AA1101" s="817" t="str">
        <f t="shared" si="12"/>
        <v>Bobic Viorica</v>
      </c>
      <c r="AB1101" s="828">
        <f t="shared" si="13"/>
        <v>12</v>
      </c>
    </row>
    <row r="1102" ht="11.25" customHeight="1">
      <c r="A1102" s="135" t="s">
        <v>7018</v>
      </c>
      <c r="B1102" s="97" t="s">
        <v>148</v>
      </c>
      <c r="C1102" s="135" t="s">
        <v>9034</v>
      </c>
      <c r="D1102" s="98" t="s">
        <v>6050</v>
      </c>
      <c r="E1102" s="830" t="s">
        <v>9035</v>
      </c>
      <c r="F1102" s="166">
        <v>9.0</v>
      </c>
      <c r="G1102" s="130" t="s">
        <v>7018</v>
      </c>
      <c r="H1102" s="104"/>
      <c r="I1102" s="105"/>
      <c r="J1102" s="827"/>
      <c r="K1102" s="827"/>
      <c r="L1102" s="827"/>
      <c r="M1102" s="827"/>
      <c r="N1102" s="827"/>
      <c r="O1102" s="827"/>
      <c r="P1102" s="827"/>
      <c r="Q1102" s="827"/>
      <c r="R1102" s="827"/>
      <c r="S1102" s="827"/>
      <c r="T1102" s="827"/>
      <c r="U1102" s="827"/>
      <c r="V1102" s="827"/>
      <c r="W1102" s="827"/>
      <c r="X1102" s="827"/>
      <c r="Y1102" s="827"/>
      <c r="Z1102" s="827"/>
      <c r="AA1102" s="817" t="str">
        <f t="shared" si="12"/>
        <v>Bobic Viorica</v>
      </c>
      <c r="AB1102" s="828">
        <f t="shared" si="13"/>
        <v>9</v>
      </c>
    </row>
    <row r="1103" ht="11.25" customHeight="1">
      <c r="A1103" s="135" t="s">
        <v>7018</v>
      </c>
      <c r="B1103" s="97" t="s">
        <v>148</v>
      </c>
      <c r="C1103" s="135" t="s">
        <v>9036</v>
      </c>
      <c r="D1103" s="98" t="s">
        <v>6050</v>
      </c>
      <c r="E1103" s="830" t="s">
        <v>9037</v>
      </c>
      <c r="F1103" s="166">
        <v>13.33</v>
      </c>
      <c r="G1103" s="130" t="s">
        <v>7018</v>
      </c>
      <c r="H1103" s="104"/>
      <c r="I1103" s="105"/>
      <c r="J1103" s="827"/>
      <c r="K1103" s="827"/>
      <c r="L1103" s="827"/>
      <c r="M1103" s="827"/>
      <c r="N1103" s="827"/>
      <c r="O1103" s="827"/>
      <c r="P1103" s="827"/>
      <c r="Q1103" s="827"/>
      <c r="R1103" s="827"/>
      <c r="S1103" s="827"/>
      <c r="T1103" s="827"/>
      <c r="U1103" s="827"/>
      <c r="V1103" s="827"/>
      <c r="W1103" s="827"/>
      <c r="X1103" s="827"/>
      <c r="Y1103" s="827"/>
      <c r="Z1103" s="827"/>
      <c r="AA1103" s="817" t="str">
        <f t="shared" si="12"/>
        <v>Bobic Viorica</v>
      </c>
      <c r="AB1103" s="828">
        <f t="shared" si="13"/>
        <v>13.33</v>
      </c>
    </row>
    <row r="1104" ht="11.25" customHeight="1">
      <c r="A1104" s="135" t="s">
        <v>581</v>
      </c>
      <c r="B1104" s="97" t="s">
        <v>574</v>
      </c>
      <c r="C1104" s="135" t="s">
        <v>9038</v>
      </c>
      <c r="D1104" s="98" t="s">
        <v>7625</v>
      </c>
      <c r="E1104" s="830" t="s">
        <v>9039</v>
      </c>
      <c r="F1104" s="166">
        <v>15.33</v>
      </c>
      <c r="G1104" s="103" t="s">
        <v>581</v>
      </c>
      <c r="H1104" s="104"/>
      <c r="I1104" s="105"/>
      <c r="J1104" s="827"/>
      <c r="K1104" s="827"/>
      <c r="L1104" s="827"/>
      <c r="M1104" s="827"/>
      <c r="N1104" s="827"/>
      <c r="O1104" s="827"/>
      <c r="P1104" s="827"/>
      <c r="Q1104" s="827"/>
      <c r="R1104" s="827"/>
      <c r="S1104" s="827"/>
      <c r="T1104" s="827"/>
      <c r="U1104" s="827"/>
      <c r="V1104" s="827"/>
      <c r="W1104" s="827"/>
      <c r="X1104" s="827"/>
      <c r="Y1104" s="827"/>
      <c r="Z1104" s="827"/>
      <c r="AA1104" s="817" t="str">
        <f t="shared" si="12"/>
        <v>Corman Sorina</v>
      </c>
      <c r="AB1104" s="828">
        <f t="shared" si="13"/>
        <v>15.33</v>
      </c>
    </row>
    <row r="1105" ht="11.25" customHeight="1">
      <c r="A1105" s="135" t="s">
        <v>581</v>
      </c>
      <c r="B1105" s="97" t="s">
        <v>574</v>
      </c>
      <c r="C1105" s="135" t="s">
        <v>9040</v>
      </c>
      <c r="D1105" s="98" t="s">
        <v>7625</v>
      </c>
      <c r="E1105" s="830" t="s">
        <v>9039</v>
      </c>
      <c r="F1105" s="166">
        <v>15.33</v>
      </c>
      <c r="G1105" s="103" t="s">
        <v>581</v>
      </c>
      <c r="H1105" s="104"/>
      <c r="I1105" s="105"/>
      <c r="J1105" s="827"/>
      <c r="K1105" s="827"/>
      <c r="L1105" s="827"/>
      <c r="M1105" s="827"/>
      <c r="N1105" s="827"/>
      <c r="O1105" s="827"/>
      <c r="P1105" s="827"/>
      <c r="Q1105" s="827"/>
      <c r="R1105" s="827"/>
      <c r="S1105" s="827"/>
      <c r="T1105" s="827"/>
      <c r="U1105" s="827"/>
      <c r="V1105" s="827"/>
      <c r="W1105" s="827"/>
      <c r="X1105" s="827"/>
      <c r="Y1105" s="827"/>
      <c r="Z1105" s="827"/>
      <c r="AA1105" s="817" t="str">
        <f t="shared" si="12"/>
        <v>Corman Sorina</v>
      </c>
      <c r="AB1105" s="828">
        <f t="shared" si="13"/>
        <v>15.33</v>
      </c>
    </row>
    <row r="1106" ht="11.25" customHeight="1">
      <c r="A1106" s="135" t="s">
        <v>581</v>
      </c>
      <c r="B1106" s="97" t="s">
        <v>574</v>
      </c>
      <c r="C1106" s="135" t="s">
        <v>9041</v>
      </c>
      <c r="D1106" s="98" t="s">
        <v>7625</v>
      </c>
      <c r="E1106" s="830" t="s">
        <v>9042</v>
      </c>
      <c r="F1106" s="166">
        <v>6.66</v>
      </c>
      <c r="G1106" s="103" t="s">
        <v>581</v>
      </c>
      <c r="H1106" s="104"/>
      <c r="I1106" s="105"/>
      <c r="J1106" s="827"/>
      <c r="K1106" s="827"/>
      <c r="L1106" s="827"/>
      <c r="M1106" s="827"/>
      <c r="N1106" s="827"/>
      <c r="O1106" s="827"/>
      <c r="P1106" s="827"/>
      <c r="Q1106" s="827"/>
      <c r="R1106" s="827"/>
      <c r="S1106" s="827"/>
      <c r="T1106" s="827"/>
      <c r="U1106" s="827"/>
      <c r="V1106" s="827"/>
      <c r="W1106" s="827"/>
      <c r="X1106" s="827"/>
      <c r="Y1106" s="827"/>
      <c r="Z1106" s="827"/>
      <c r="AA1106" s="817" t="str">
        <f t="shared" si="12"/>
        <v>Corman Sorina</v>
      </c>
      <c r="AB1106" s="828">
        <f t="shared" si="13"/>
        <v>6.66</v>
      </c>
    </row>
    <row r="1107" ht="11.25" customHeight="1">
      <c r="A1107" s="135" t="s">
        <v>581</v>
      </c>
      <c r="B1107" s="97" t="s">
        <v>574</v>
      </c>
      <c r="C1107" s="135" t="s">
        <v>9043</v>
      </c>
      <c r="D1107" s="98" t="s">
        <v>7625</v>
      </c>
      <c r="E1107" s="830" t="s">
        <v>9042</v>
      </c>
      <c r="F1107" s="166">
        <v>6.66</v>
      </c>
      <c r="G1107" s="103" t="s">
        <v>581</v>
      </c>
      <c r="H1107" s="104"/>
      <c r="I1107" s="105"/>
      <c r="J1107" s="827"/>
      <c r="K1107" s="827"/>
      <c r="L1107" s="827"/>
      <c r="M1107" s="827"/>
      <c r="N1107" s="827"/>
      <c r="O1107" s="827"/>
      <c r="P1107" s="827"/>
      <c r="Q1107" s="827"/>
      <c r="R1107" s="827"/>
      <c r="S1107" s="827"/>
      <c r="T1107" s="827"/>
      <c r="U1107" s="827"/>
      <c r="V1107" s="827"/>
      <c r="W1107" s="827"/>
      <c r="X1107" s="827"/>
      <c r="Y1107" s="827"/>
      <c r="Z1107" s="827"/>
      <c r="AA1107" s="817" t="str">
        <f t="shared" si="12"/>
        <v>Corman Sorina</v>
      </c>
      <c r="AB1107" s="828">
        <f t="shared" si="13"/>
        <v>6.66</v>
      </c>
    </row>
    <row r="1108" ht="11.25" customHeight="1">
      <c r="A1108" s="135" t="s">
        <v>581</v>
      </c>
      <c r="B1108" s="97" t="s">
        <v>574</v>
      </c>
      <c r="C1108" s="135" t="s">
        <v>9044</v>
      </c>
      <c r="D1108" s="98" t="s">
        <v>7625</v>
      </c>
      <c r="E1108" s="830" t="s">
        <v>9045</v>
      </c>
      <c r="F1108" s="166">
        <v>3.0</v>
      </c>
      <c r="G1108" s="103" t="s">
        <v>581</v>
      </c>
      <c r="H1108" s="104"/>
      <c r="I1108" s="105"/>
      <c r="J1108" s="827"/>
      <c r="K1108" s="827"/>
      <c r="L1108" s="827"/>
      <c r="M1108" s="827"/>
      <c r="N1108" s="827"/>
      <c r="O1108" s="827"/>
      <c r="P1108" s="827"/>
      <c r="Q1108" s="827"/>
      <c r="R1108" s="827"/>
      <c r="S1108" s="827"/>
      <c r="T1108" s="827"/>
      <c r="U1108" s="827"/>
      <c r="V1108" s="827"/>
      <c r="W1108" s="827"/>
      <c r="X1108" s="827"/>
      <c r="Y1108" s="827"/>
      <c r="Z1108" s="827"/>
      <c r="AA1108" s="817" t="str">
        <f t="shared" si="12"/>
        <v>Corman Sorina</v>
      </c>
      <c r="AB1108" s="828">
        <f t="shared" si="13"/>
        <v>3</v>
      </c>
    </row>
    <row r="1109" ht="11.25" customHeight="1">
      <c r="A1109" s="135" t="s">
        <v>581</v>
      </c>
      <c r="B1109" s="97" t="s">
        <v>574</v>
      </c>
      <c r="C1109" s="135" t="s">
        <v>9046</v>
      </c>
      <c r="D1109" s="98" t="s">
        <v>7625</v>
      </c>
      <c r="E1109" s="830" t="s">
        <v>9045</v>
      </c>
      <c r="F1109" s="166">
        <v>3.0</v>
      </c>
      <c r="G1109" s="103" t="s">
        <v>581</v>
      </c>
      <c r="H1109" s="104"/>
      <c r="I1109" s="105"/>
      <c r="J1109" s="827"/>
      <c r="K1109" s="827"/>
      <c r="L1109" s="827"/>
      <c r="M1109" s="827"/>
      <c r="N1109" s="827"/>
      <c r="O1109" s="827"/>
      <c r="P1109" s="827"/>
      <c r="Q1109" s="827"/>
      <c r="R1109" s="827"/>
      <c r="S1109" s="827"/>
      <c r="T1109" s="827"/>
      <c r="U1109" s="827"/>
      <c r="V1109" s="827"/>
      <c r="W1109" s="827"/>
      <c r="X1109" s="827"/>
      <c r="Y1109" s="827"/>
      <c r="Z1109" s="827"/>
      <c r="AA1109" s="817" t="str">
        <f t="shared" si="12"/>
        <v>Corman Sorina</v>
      </c>
      <c r="AB1109" s="828">
        <f t="shared" si="13"/>
        <v>3</v>
      </c>
    </row>
    <row r="1110" ht="11.25" customHeight="1">
      <c r="A1110" s="135" t="s">
        <v>581</v>
      </c>
      <c r="B1110" s="97" t="s">
        <v>574</v>
      </c>
      <c r="C1110" s="135" t="s">
        <v>9047</v>
      </c>
      <c r="D1110" s="98" t="s">
        <v>7625</v>
      </c>
      <c r="E1110" s="830" t="s">
        <v>9048</v>
      </c>
      <c r="F1110" s="166">
        <v>9.66</v>
      </c>
      <c r="G1110" s="103" t="s">
        <v>581</v>
      </c>
      <c r="H1110" s="104"/>
      <c r="I1110" s="105"/>
      <c r="J1110" s="827"/>
      <c r="K1110" s="827"/>
      <c r="L1110" s="827"/>
      <c r="M1110" s="827"/>
      <c r="N1110" s="827"/>
      <c r="O1110" s="827"/>
      <c r="P1110" s="827"/>
      <c r="Q1110" s="827"/>
      <c r="R1110" s="827"/>
      <c r="S1110" s="827"/>
      <c r="T1110" s="827"/>
      <c r="U1110" s="827"/>
      <c r="V1110" s="827"/>
      <c r="W1110" s="827"/>
      <c r="X1110" s="827"/>
      <c r="Y1110" s="827"/>
      <c r="Z1110" s="827"/>
      <c r="AA1110" s="817" t="str">
        <f t="shared" si="12"/>
        <v>Corman Sorina</v>
      </c>
      <c r="AB1110" s="828">
        <f t="shared" si="13"/>
        <v>9.66</v>
      </c>
    </row>
    <row r="1111" ht="11.25" customHeight="1">
      <c r="A1111" s="135" t="s">
        <v>581</v>
      </c>
      <c r="B1111" s="97" t="s">
        <v>574</v>
      </c>
      <c r="C1111" s="135" t="s">
        <v>9049</v>
      </c>
      <c r="D1111" s="98" t="s">
        <v>7625</v>
      </c>
      <c r="E1111" s="830" t="s">
        <v>9048</v>
      </c>
      <c r="F1111" s="166">
        <v>9.66</v>
      </c>
      <c r="G1111" s="103" t="s">
        <v>581</v>
      </c>
      <c r="H1111" s="104"/>
      <c r="I1111" s="105"/>
      <c r="J1111" s="827"/>
      <c r="K1111" s="827"/>
      <c r="L1111" s="827"/>
      <c r="M1111" s="827"/>
      <c r="N1111" s="827"/>
      <c r="O1111" s="827"/>
      <c r="P1111" s="827"/>
      <c r="Q1111" s="827"/>
      <c r="R1111" s="827"/>
      <c r="S1111" s="827"/>
      <c r="T1111" s="827"/>
      <c r="U1111" s="827"/>
      <c r="V1111" s="827"/>
      <c r="W1111" s="827"/>
      <c r="X1111" s="827"/>
      <c r="Y1111" s="827"/>
      <c r="Z1111" s="827"/>
      <c r="AA1111" s="817" t="str">
        <f t="shared" si="12"/>
        <v>Corman Sorina</v>
      </c>
      <c r="AB1111" s="828">
        <f t="shared" si="13"/>
        <v>9.66</v>
      </c>
    </row>
    <row r="1112" ht="11.25" customHeight="1">
      <c r="A1112" s="135" t="s">
        <v>581</v>
      </c>
      <c r="B1112" s="97" t="s">
        <v>574</v>
      </c>
      <c r="C1112" s="135" t="s">
        <v>9050</v>
      </c>
      <c r="D1112" s="98" t="s">
        <v>7625</v>
      </c>
      <c r="E1112" s="830" t="s">
        <v>9039</v>
      </c>
      <c r="F1112" s="166">
        <v>15.33</v>
      </c>
      <c r="G1112" s="103" t="s">
        <v>581</v>
      </c>
      <c r="H1112" s="104"/>
      <c r="I1112" s="105"/>
      <c r="J1112" s="827"/>
      <c r="K1112" s="827"/>
      <c r="L1112" s="827"/>
      <c r="M1112" s="827"/>
      <c r="N1112" s="827"/>
      <c r="O1112" s="827"/>
      <c r="P1112" s="827"/>
      <c r="Q1112" s="827"/>
      <c r="R1112" s="827"/>
      <c r="S1112" s="827"/>
      <c r="T1112" s="827"/>
      <c r="U1112" s="827"/>
      <c r="V1112" s="827"/>
      <c r="W1112" s="827"/>
      <c r="X1112" s="827"/>
      <c r="Y1112" s="827"/>
      <c r="Z1112" s="827"/>
      <c r="AA1112" s="817" t="str">
        <f t="shared" si="12"/>
        <v>Corman Sorina</v>
      </c>
      <c r="AB1112" s="828">
        <f t="shared" si="13"/>
        <v>15.33</v>
      </c>
    </row>
    <row r="1113" ht="11.25" customHeight="1">
      <c r="A1113" s="135" t="s">
        <v>581</v>
      </c>
      <c r="B1113" s="97" t="s">
        <v>574</v>
      </c>
      <c r="C1113" s="135" t="s">
        <v>9051</v>
      </c>
      <c r="D1113" s="98" t="s">
        <v>7625</v>
      </c>
      <c r="E1113" s="830" t="s">
        <v>9039</v>
      </c>
      <c r="F1113" s="166">
        <v>15.33</v>
      </c>
      <c r="G1113" s="103" t="s">
        <v>581</v>
      </c>
      <c r="H1113" s="104"/>
      <c r="I1113" s="105"/>
      <c r="J1113" s="827"/>
      <c r="K1113" s="827"/>
      <c r="L1113" s="827"/>
      <c r="M1113" s="827"/>
      <c r="N1113" s="827"/>
      <c r="O1113" s="827"/>
      <c r="P1113" s="827"/>
      <c r="Q1113" s="827"/>
      <c r="R1113" s="827"/>
      <c r="S1113" s="827"/>
      <c r="T1113" s="827"/>
      <c r="U1113" s="827"/>
      <c r="V1113" s="827"/>
      <c r="W1113" s="827"/>
      <c r="X1113" s="827"/>
      <c r="Y1113" s="827"/>
      <c r="Z1113" s="827"/>
      <c r="AA1113" s="817" t="str">
        <f t="shared" si="12"/>
        <v>Corman Sorina</v>
      </c>
      <c r="AB1113" s="828">
        <f t="shared" si="13"/>
        <v>15.33</v>
      </c>
    </row>
    <row r="1114" ht="11.25" customHeight="1">
      <c r="A1114" s="135" t="s">
        <v>581</v>
      </c>
      <c r="B1114" s="97" t="s">
        <v>574</v>
      </c>
      <c r="C1114" s="135" t="s">
        <v>9052</v>
      </c>
      <c r="D1114" s="98" t="s">
        <v>7625</v>
      </c>
      <c r="E1114" s="830" t="s">
        <v>9042</v>
      </c>
      <c r="F1114" s="166">
        <v>6.66</v>
      </c>
      <c r="G1114" s="103" t="s">
        <v>581</v>
      </c>
      <c r="H1114" s="104"/>
      <c r="I1114" s="105"/>
      <c r="J1114" s="827"/>
      <c r="K1114" s="827"/>
      <c r="L1114" s="827"/>
      <c r="M1114" s="827"/>
      <c r="N1114" s="827"/>
      <c r="O1114" s="827"/>
      <c r="P1114" s="827"/>
      <c r="Q1114" s="827"/>
      <c r="R1114" s="827"/>
      <c r="S1114" s="827"/>
      <c r="T1114" s="827"/>
      <c r="U1114" s="827"/>
      <c r="V1114" s="827"/>
      <c r="W1114" s="827"/>
      <c r="X1114" s="827"/>
      <c r="Y1114" s="827"/>
      <c r="Z1114" s="827"/>
      <c r="AA1114" s="817" t="str">
        <f t="shared" si="12"/>
        <v>Corman Sorina</v>
      </c>
      <c r="AB1114" s="828">
        <f t="shared" si="13"/>
        <v>6.66</v>
      </c>
    </row>
    <row r="1115" ht="11.25" customHeight="1">
      <c r="A1115" s="135" t="s">
        <v>581</v>
      </c>
      <c r="B1115" s="97" t="s">
        <v>574</v>
      </c>
      <c r="C1115" s="135" t="s">
        <v>9053</v>
      </c>
      <c r="D1115" s="98" t="s">
        <v>7625</v>
      </c>
      <c r="E1115" s="830" t="s">
        <v>9042</v>
      </c>
      <c r="F1115" s="166">
        <v>6.66</v>
      </c>
      <c r="G1115" s="103" t="s">
        <v>581</v>
      </c>
      <c r="H1115" s="104"/>
      <c r="I1115" s="105"/>
      <c r="J1115" s="827"/>
      <c r="K1115" s="827"/>
      <c r="L1115" s="827"/>
      <c r="M1115" s="827"/>
      <c r="N1115" s="827"/>
      <c r="O1115" s="827"/>
      <c r="P1115" s="827"/>
      <c r="Q1115" s="827"/>
      <c r="R1115" s="827"/>
      <c r="S1115" s="827"/>
      <c r="T1115" s="827"/>
      <c r="U1115" s="827"/>
      <c r="V1115" s="827"/>
      <c r="W1115" s="827"/>
      <c r="X1115" s="827"/>
      <c r="Y1115" s="827"/>
      <c r="Z1115" s="827"/>
      <c r="AA1115" s="817" t="str">
        <f t="shared" si="12"/>
        <v>Corman Sorina</v>
      </c>
      <c r="AB1115" s="828">
        <f t="shared" si="13"/>
        <v>6.66</v>
      </c>
    </row>
    <row r="1116" ht="11.25" customHeight="1">
      <c r="A1116" s="135" t="s">
        <v>581</v>
      </c>
      <c r="B1116" s="97" t="s">
        <v>574</v>
      </c>
      <c r="C1116" s="135" t="s">
        <v>9054</v>
      </c>
      <c r="D1116" s="98" t="s">
        <v>7625</v>
      </c>
      <c r="E1116" s="830" t="s">
        <v>9045</v>
      </c>
      <c r="F1116" s="166">
        <v>3.0</v>
      </c>
      <c r="G1116" s="103" t="s">
        <v>581</v>
      </c>
      <c r="H1116" s="104"/>
      <c r="I1116" s="105"/>
      <c r="J1116" s="827"/>
      <c r="K1116" s="827"/>
      <c r="L1116" s="827"/>
      <c r="M1116" s="827"/>
      <c r="N1116" s="827"/>
      <c r="O1116" s="827"/>
      <c r="P1116" s="827"/>
      <c r="Q1116" s="827"/>
      <c r="R1116" s="827"/>
      <c r="S1116" s="827"/>
      <c r="T1116" s="827"/>
      <c r="U1116" s="827"/>
      <c r="V1116" s="827"/>
      <c r="W1116" s="827"/>
      <c r="X1116" s="827"/>
      <c r="Y1116" s="827"/>
      <c r="Z1116" s="827"/>
      <c r="AA1116" s="817" t="str">
        <f t="shared" si="12"/>
        <v>Corman Sorina</v>
      </c>
      <c r="AB1116" s="828">
        <f t="shared" si="13"/>
        <v>3</v>
      </c>
    </row>
    <row r="1117" ht="11.25" customHeight="1">
      <c r="A1117" s="135" t="s">
        <v>581</v>
      </c>
      <c r="B1117" s="97" t="s">
        <v>574</v>
      </c>
      <c r="C1117" s="135" t="s">
        <v>9055</v>
      </c>
      <c r="D1117" s="98" t="s">
        <v>7625</v>
      </c>
      <c r="E1117" s="830" t="s">
        <v>9045</v>
      </c>
      <c r="F1117" s="166">
        <v>3.0</v>
      </c>
      <c r="G1117" s="103" t="s">
        <v>581</v>
      </c>
      <c r="H1117" s="104"/>
      <c r="I1117" s="105"/>
      <c r="J1117" s="827"/>
      <c r="K1117" s="827"/>
      <c r="L1117" s="827"/>
      <c r="M1117" s="827"/>
      <c r="N1117" s="827"/>
      <c r="O1117" s="827"/>
      <c r="P1117" s="827"/>
      <c r="Q1117" s="827"/>
      <c r="R1117" s="827"/>
      <c r="S1117" s="827"/>
      <c r="T1117" s="827"/>
      <c r="U1117" s="827"/>
      <c r="V1117" s="827"/>
      <c r="W1117" s="827"/>
      <c r="X1117" s="827"/>
      <c r="Y1117" s="827"/>
      <c r="Z1117" s="827"/>
      <c r="AA1117" s="817" t="str">
        <f t="shared" si="12"/>
        <v>Corman Sorina</v>
      </c>
      <c r="AB1117" s="828">
        <f t="shared" si="13"/>
        <v>3</v>
      </c>
    </row>
    <row r="1118" ht="11.25" customHeight="1">
      <c r="A1118" s="135" t="s">
        <v>581</v>
      </c>
      <c r="B1118" s="97" t="s">
        <v>574</v>
      </c>
      <c r="C1118" s="135" t="s">
        <v>9056</v>
      </c>
      <c r="D1118" s="98" t="s">
        <v>7625</v>
      </c>
      <c r="E1118" s="830" t="s">
        <v>9048</v>
      </c>
      <c r="F1118" s="166">
        <v>9.66</v>
      </c>
      <c r="G1118" s="103" t="s">
        <v>581</v>
      </c>
      <c r="H1118" s="104"/>
      <c r="I1118" s="105"/>
      <c r="J1118" s="827"/>
      <c r="K1118" s="827"/>
      <c r="L1118" s="827"/>
      <c r="M1118" s="827"/>
      <c r="N1118" s="827"/>
      <c r="O1118" s="827"/>
      <c r="P1118" s="827"/>
      <c r="Q1118" s="827"/>
      <c r="R1118" s="827"/>
      <c r="S1118" s="827"/>
      <c r="T1118" s="827"/>
      <c r="U1118" s="827"/>
      <c r="V1118" s="827"/>
      <c r="W1118" s="827"/>
      <c r="X1118" s="827"/>
      <c r="Y1118" s="827"/>
      <c r="Z1118" s="827"/>
      <c r="AA1118" s="817" t="str">
        <f t="shared" si="12"/>
        <v>Corman Sorina</v>
      </c>
      <c r="AB1118" s="828">
        <f t="shared" si="13"/>
        <v>9.66</v>
      </c>
    </row>
    <row r="1119" ht="11.25" customHeight="1">
      <c r="A1119" s="135" t="s">
        <v>581</v>
      </c>
      <c r="B1119" s="97" t="s">
        <v>574</v>
      </c>
      <c r="C1119" s="135" t="s">
        <v>9057</v>
      </c>
      <c r="D1119" s="98" t="s">
        <v>7625</v>
      </c>
      <c r="E1119" s="830" t="s">
        <v>9048</v>
      </c>
      <c r="F1119" s="166">
        <v>9.66</v>
      </c>
      <c r="G1119" s="103" t="s">
        <v>581</v>
      </c>
      <c r="H1119" s="104"/>
      <c r="I1119" s="105"/>
      <c r="J1119" s="827"/>
      <c r="K1119" s="827"/>
      <c r="L1119" s="827"/>
      <c r="M1119" s="827"/>
      <c r="N1119" s="827"/>
      <c r="O1119" s="827"/>
      <c r="P1119" s="827"/>
      <c r="Q1119" s="827"/>
      <c r="R1119" s="827"/>
      <c r="S1119" s="827"/>
      <c r="T1119" s="827"/>
      <c r="U1119" s="827"/>
      <c r="V1119" s="827"/>
      <c r="W1119" s="827"/>
      <c r="X1119" s="827"/>
      <c r="Y1119" s="827"/>
      <c r="Z1119" s="827"/>
      <c r="AA1119" s="817" t="str">
        <f t="shared" si="12"/>
        <v>Corman Sorina</v>
      </c>
      <c r="AB1119" s="828">
        <f t="shared" si="13"/>
        <v>9.66</v>
      </c>
    </row>
    <row r="1120" ht="11.25" customHeight="1">
      <c r="A1120" s="135" t="s">
        <v>581</v>
      </c>
      <c r="B1120" s="97" t="s">
        <v>574</v>
      </c>
      <c r="C1120" s="135" t="s">
        <v>9058</v>
      </c>
      <c r="D1120" s="98" t="s">
        <v>6179</v>
      </c>
      <c r="E1120" s="830" t="s">
        <v>9037</v>
      </c>
      <c r="F1120" s="166">
        <v>13.33</v>
      </c>
      <c r="G1120" s="103" t="s">
        <v>581</v>
      </c>
      <c r="H1120" s="104"/>
      <c r="I1120" s="105"/>
      <c r="J1120" s="827"/>
      <c r="K1120" s="827"/>
      <c r="L1120" s="827"/>
      <c r="M1120" s="827"/>
      <c r="N1120" s="827"/>
      <c r="O1120" s="827"/>
      <c r="P1120" s="827"/>
      <c r="Q1120" s="827"/>
      <c r="R1120" s="827"/>
      <c r="S1120" s="827"/>
      <c r="T1120" s="827"/>
      <c r="U1120" s="827"/>
      <c r="V1120" s="827"/>
      <c r="W1120" s="827"/>
      <c r="X1120" s="827"/>
      <c r="Y1120" s="827"/>
      <c r="Z1120" s="827"/>
      <c r="AA1120" s="817" t="str">
        <f t="shared" si="12"/>
        <v>Corman Sorina</v>
      </c>
      <c r="AB1120" s="828">
        <f t="shared" si="13"/>
        <v>13.33</v>
      </c>
    </row>
    <row r="1121" ht="11.25" customHeight="1">
      <c r="A1121" s="135" t="s">
        <v>581</v>
      </c>
      <c r="B1121" s="97" t="s">
        <v>574</v>
      </c>
      <c r="C1121" s="135" t="s">
        <v>9059</v>
      </c>
      <c r="D1121" s="98" t="s">
        <v>6179</v>
      </c>
      <c r="E1121" s="830" t="s">
        <v>9032</v>
      </c>
      <c r="F1121" s="166">
        <v>19.33</v>
      </c>
      <c r="G1121" s="103" t="s">
        <v>581</v>
      </c>
      <c r="H1121" s="104"/>
      <c r="I1121" s="105"/>
      <c r="J1121" s="827"/>
      <c r="K1121" s="827"/>
      <c r="L1121" s="827"/>
      <c r="M1121" s="827"/>
      <c r="N1121" s="827"/>
      <c r="O1121" s="827"/>
      <c r="P1121" s="827"/>
      <c r="Q1121" s="827"/>
      <c r="R1121" s="827"/>
      <c r="S1121" s="827"/>
      <c r="T1121" s="827"/>
      <c r="U1121" s="827"/>
      <c r="V1121" s="827"/>
      <c r="W1121" s="827"/>
      <c r="X1121" s="827"/>
      <c r="Y1121" s="827"/>
      <c r="Z1121" s="827"/>
      <c r="AA1121" s="817" t="str">
        <f t="shared" si="12"/>
        <v>Corman Sorina</v>
      </c>
      <c r="AB1121" s="828">
        <f t="shared" si="13"/>
        <v>19.33</v>
      </c>
    </row>
    <row r="1122" ht="11.25" customHeight="1">
      <c r="A1122" s="135" t="s">
        <v>581</v>
      </c>
      <c r="B1122" s="97" t="s">
        <v>574</v>
      </c>
      <c r="C1122" s="135" t="s">
        <v>9060</v>
      </c>
      <c r="D1122" s="98" t="s">
        <v>6179</v>
      </c>
      <c r="E1122" s="830" t="s">
        <v>9061</v>
      </c>
      <c r="F1122" s="166">
        <v>6.0</v>
      </c>
      <c r="G1122" s="103" t="s">
        <v>581</v>
      </c>
      <c r="H1122" s="104"/>
      <c r="I1122" s="105"/>
      <c r="J1122" s="827"/>
      <c r="K1122" s="827"/>
      <c r="L1122" s="827"/>
      <c r="M1122" s="827"/>
      <c r="N1122" s="827"/>
      <c r="O1122" s="827"/>
      <c r="P1122" s="827"/>
      <c r="Q1122" s="827"/>
      <c r="R1122" s="827"/>
      <c r="S1122" s="827"/>
      <c r="T1122" s="827"/>
      <c r="U1122" s="827"/>
      <c r="V1122" s="827"/>
      <c r="W1122" s="827"/>
      <c r="X1122" s="827"/>
      <c r="Y1122" s="827"/>
      <c r="Z1122" s="827"/>
      <c r="AA1122" s="817" t="str">
        <f t="shared" si="12"/>
        <v>Corman Sorina</v>
      </c>
      <c r="AB1122" s="828">
        <f t="shared" si="13"/>
        <v>6</v>
      </c>
    </row>
    <row r="1123" ht="11.25" customHeight="1">
      <c r="A1123" s="135" t="s">
        <v>815</v>
      </c>
      <c r="B1123" s="97" t="s">
        <v>574</v>
      </c>
      <c r="C1123" s="135" t="s">
        <v>9062</v>
      </c>
      <c r="D1123" s="98" t="s">
        <v>7643</v>
      </c>
      <c r="E1123" s="166">
        <f t="shared" ref="E1123:E1124" si="33">37/3</f>
        <v>12.33333333</v>
      </c>
      <c r="F1123" s="166">
        <f t="shared" ref="F1123:F1129" si="34">E1123</f>
        <v>12.33333333</v>
      </c>
      <c r="G1123" s="103" t="s">
        <v>607</v>
      </c>
      <c r="H1123" s="104"/>
      <c r="I1123" s="105"/>
      <c r="J1123" s="827"/>
      <c r="K1123" s="827"/>
      <c r="L1123" s="827"/>
      <c r="M1123" s="827"/>
      <c r="N1123" s="827"/>
      <c r="O1123" s="827"/>
      <c r="P1123" s="827"/>
      <c r="Q1123" s="827"/>
      <c r="R1123" s="827"/>
      <c r="S1123" s="827"/>
      <c r="T1123" s="827"/>
      <c r="U1123" s="827"/>
      <c r="V1123" s="827"/>
      <c r="W1123" s="827"/>
      <c r="X1123" s="827"/>
      <c r="Y1123" s="827"/>
      <c r="Z1123" s="827"/>
      <c r="AA1123" s="817" t="str">
        <f t="shared" si="12"/>
        <v>Croitoru_Alin</v>
      </c>
      <c r="AB1123" s="828">
        <f t="shared" si="13"/>
        <v>12.33333333</v>
      </c>
    </row>
    <row r="1124" ht="11.25" customHeight="1">
      <c r="A1124" s="135" t="s">
        <v>815</v>
      </c>
      <c r="B1124" s="97" t="s">
        <v>574</v>
      </c>
      <c r="C1124" s="135" t="s">
        <v>9063</v>
      </c>
      <c r="D1124" s="98" t="s">
        <v>7643</v>
      </c>
      <c r="E1124" s="166">
        <f t="shared" si="33"/>
        <v>12.33333333</v>
      </c>
      <c r="F1124" s="166">
        <f t="shared" si="34"/>
        <v>12.33333333</v>
      </c>
      <c r="G1124" s="103" t="s">
        <v>607</v>
      </c>
      <c r="H1124" s="104"/>
      <c r="I1124" s="105"/>
      <c r="J1124" s="827"/>
      <c r="K1124" s="827"/>
      <c r="L1124" s="827"/>
      <c r="M1124" s="827"/>
      <c r="N1124" s="827"/>
      <c r="O1124" s="827"/>
      <c r="P1124" s="827"/>
      <c r="Q1124" s="827"/>
      <c r="R1124" s="827"/>
      <c r="S1124" s="827"/>
      <c r="T1124" s="827"/>
      <c r="U1124" s="827"/>
      <c r="V1124" s="827"/>
      <c r="W1124" s="827"/>
      <c r="X1124" s="827"/>
      <c r="Y1124" s="827"/>
      <c r="Z1124" s="827"/>
      <c r="AA1124" s="817" t="str">
        <f t="shared" si="12"/>
        <v>Croitoru_Alin</v>
      </c>
      <c r="AB1124" s="828">
        <f t="shared" si="13"/>
        <v>12.33333333</v>
      </c>
    </row>
    <row r="1125" ht="11.25" customHeight="1">
      <c r="A1125" s="135" t="s">
        <v>815</v>
      </c>
      <c r="B1125" s="97" t="s">
        <v>574</v>
      </c>
      <c r="C1125" s="135" t="s">
        <v>9064</v>
      </c>
      <c r="D1125" s="98" t="s">
        <v>7643</v>
      </c>
      <c r="E1125" s="166">
        <v>3.08</v>
      </c>
      <c r="F1125" s="166">
        <f t="shared" si="34"/>
        <v>3.08</v>
      </c>
      <c r="G1125" s="103" t="s">
        <v>607</v>
      </c>
      <c r="H1125" s="104"/>
      <c r="I1125" s="105"/>
      <c r="J1125" s="827"/>
      <c r="K1125" s="827"/>
      <c r="L1125" s="827"/>
      <c r="M1125" s="827"/>
      <c r="N1125" s="827"/>
      <c r="O1125" s="827"/>
      <c r="P1125" s="827"/>
      <c r="Q1125" s="827"/>
      <c r="R1125" s="827"/>
      <c r="S1125" s="827"/>
      <c r="T1125" s="827"/>
      <c r="U1125" s="827"/>
      <c r="V1125" s="827"/>
      <c r="W1125" s="827"/>
      <c r="X1125" s="827"/>
      <c r="Y1125" s="827"/>
      <c r="Z1125" s="827"/>
      <c r="AA1125" s="817" t="str">
        <f t="shared" si="12"/>
        <v>Croitoru_Alin</v>
      </c>
      <c r="AB1125" s="828">
        <f t="shared" si="13"/>
        <v>3.08</v>
      </c>
    </row>
    <row r="1126" ht="11.25" customHeight="1">
      <c r="A1126" s="135" t="s">
        <v>815</v>
      </c>
      <c r="B1126" s="97" t="s">
        <v>574</v>
      </c>
      <c r="C1126" s="135" t="s">
        <v>9065</v>
      </c>
      <c r="D1126" s="98" t="s">
        <v>7643</v>
      </c>
      <c r="E1126" s="166">
        <v>1.23</v>
      </c>
      <c r="F1126" s="166">
        <f t="shared" si="34"/>
        <v>1.23</v>
      </c>
      <c r="G1126" s="103" t="s">
        <v>607</v>
      </c>
      <c r="H1126" s="104"/>
      <c r="I1126" s="105"/>
      <c r="J1126" s="827"/>
      <c r="K1126" s="827"/>
      <c r="L1126" s="827"/>
      <c r="M1126" s="827"/>
      <c r="N1126" s="827"/>
      <c r="O1126" s="827"/>
      <c r="P1126" s="827"/>
      <c r="Q1126" s="827"/>
      <c r="R1126" s="827"/>
      <c r="S1126" s="827"/>
      <c r="T1126" s="827"/>
      <c r="U1126" s="827"/>
      <c r="V1126" s="827"/>
      <c r="W1126" s="827"/>
      <c r="X1126" s="827"/>
      <c r="Y1126" s="827"/>
      <c r="Z1126" s="827"/>
      <c r="AA1126" s="817" t="str">
        <f t="shared" si="12"/>
        <v>Croitoru_Alin</v>
      </c>
      <c r="AB1126" s="828">
        <f t="shared" si="13"/>
        <v>1.23</v>
      </c>
    </row>
    <row r="1127" ht="11.25" customHeight="1">
      <c r="A1127" s="135" t="s">
        <v>815</v>
      </c>
      <c r="B1127" s="97" t="s">
        <v>574</v>
      </c>
      <c r="C1127" s="135" t="s">
        <v>9066</v>
      </c>
      <c r="D1127" s="98" t="s">
        <v>7643</v>
      </c>
      <c r="E1127" s="166">
        <f t="shared" ref="E1127:E1129" si="35">53/3</f>
        <v>17.66666667</v>
      </c>
      <c r="F1127" s="166">
        <f t="shared" si="34"/>
        <v>17.66666667</v>
      </c>
      <c r="G1127" s="103" t="s">
        <v>607</v>
      </c>
      <c r="H1127" s="104"/>
      <c r="I1127" s="105"/>
      <c r="J1127" s="827"/>
      <c r="K1127" s="827"/>
      <c r="L1127" s="827"/>
      <c r="M1127" s="827"/>
      <c r="N1127" s="827"/>
      <c r="O1127" s="827"/>
      <c r="P1127" s="827"/>
      <c r="Q1127" s="827"/>
      <c r="R1127" s="827"/>
      <c r="S1127" s="827"/>
      <c r="T1127" s="827"/>
      <c r="U1127" s="827"/>
      <c r="V1127" s="827"/>
      <c r="W1127" s="827"/>
      <c r="X1127" s="827"/>
      <c r="Y1127" s="827"/>
      <c r="Z1127" s="827"/>
      <c r="AA1127" s="817" t="str">
        <f t="shared" si="12"/>
        <v>Croitoru_Alin</v>
      </c>
      <c r="AB1127" s="828">
        <f t="shared" si="13"/>
        <v>17.66666667</v>
      </c>
    </row>
    <row r="1128" ht="11.25" customHeight="1">
      <c r="A1128" s="135" t="s">
        <v>815</v>
      </c>
      <c r="B1128" s="97" t="s">
        <v>574</v>
      </c>
      <c r="C1128" s="135" t="s">
        <v>9067</v>
      </c>
      <c r="D1128" s="98" t="s">
        <v>7643</v>
      </c>
      <c r="E1128" s="166">
        <f t="shared" si="35"/>
        <v>17.66666667</v>
      </c>
      <c r="F1128" s="166">
        <f t="shared" si="34"/>
        <v>17.66666667</v>
      </c>
      <c r="G1128" s="103" t="s">
        <v>607</v>
      </c>
      <c r="H1128" s="104"/>
      <c r="I1128" s="105"/>
      <c r="J1128" s="827"/>
      <c r="K1128" s="827"/>
      <c r="L1128" s="827"/>
      <c r="M1128" s="827"/>
      <c r="N1128" s="827"/>
      <c r="O1128" s="827"/>
      <c r="P1128" s="827"/>
      <c r="Q1128" s="827"/>
      <c r="R1128" s="827"/>
      <c r="S1128" s="827"/>
      <c r="T1128" s="827"/>
      <c r="U1128" s="827"/>
      <c r="V1128" s="827"/>
      <c r="W1128" s="827"/>
      <c r="X1128" s="827"/>
      <c r="Y1128" s="827"/>
      <c r="Z1128" s="827"/>
      <c r="AA1128" s="817" t="str">
        <f t="shared" si="12"/>
        <v>Croitoru_Alin</v>
      </c>
      <c r="AB1128" s="828">
        <f t="shared" si="13"/>
        <v>17.66666667</v>
      </c>
    </row>
    <row r="1129" ht="11.25" customHeight="1">
      <c r="A1129" s="135" t="s">
        <v>815</v>
      </c>
      <c r="B1129" s="97" t="s">
        <v>574</v>
      </c>
      <c r="C1129" s="135" t="s">
        <v>9068</v>
      </c>
      <c r="D1129" s="98" t="s">
        <v>7643</v>
      </c>
      <c r="E1129" s="166">
        <f t="shared" si="35"/>
        <v>17.66666667</v>
      </c>
      <c r="F1129" s="166">
        <f t="shared" si="34"/>
        <v>17.66666667</v>
      </c>
      <c r="G1129" s="103" t="s">
        <v>607</v>
      </c>
      <c r="H1129" s="104"/>
      <c r="I1129" s="105"/>
      <c r="J1129" s="827"/>
      <c r="K1129" s="827"/>
      <c r="L1129" s="827"/>
      <c r="M1129" s="827"/>
      <c r="N1129" s="827"/>
      <c r="O1129" s="827"/>
      <c r="P1129" s="827"/>
      <c r="Q1129" s="827"/>
      <c r="R1129" s="827"/>
      <c r="S1129" s="827"/>
      <c r="T1129" s="827"/>
      <c r="U1129" s="827"/>
      <c r="V1129" s="827"/>
      <c r="W1129" s="827"/>
      <c r="X1129" s="827"/>
      <c r="Y1129" s="827"/>
      <c r="Z1129" s="827"/>
      <c r="AA1129" s="817" t="str">
        <f t="shared" si="12"/>
        <v>Croitoru_Alin</v>
      </c>
      <c r="AB1129" s="828">
        <f t="shared" si="13"/>
        <v>17.66666667</v>
      </c>
    </row>
    <row r="1130" ht="11.25" customHeight="1">
      <c r="A1130" s="135" t="s">
        <v>815</v>
      </c>
      <c r="B1130" s="97" t="s">
        <v>574</v>
      </c>
      <c r="C1130" s="135" t="s">
        <v>9069</v>
      </c>
      <c r="D1130" s="98" t="s">
        <v>7643</v>
      </c>
      <c r="E1130" s="166">
        <v>4.42</v>
      </c>
      <c r="F1130" s="166">
        <v>4.42</v>
      </c>
      <c r="G1130" s="103" t="s">
        <v>607</v>
      </c>
      <c r="H1130" s="104"/>
      <c r="I1130" s="105"/>
      <c r="J1130" s="827"/>
      <c r="K1130" s="827"/>
      <c r="L1130" s="827"/>
      <c r="M1130" s="827"/>
      <c r="N1130" s="827"/>
      <c r="O1130" s="827"/>
      <c r="P1130" s="827"/>
      <c r="Q1130" s="827"/>
      <c r="R1130" s="827"/>
      <c r="S1130" s="827"/>
      <c r="T1130" s="827"/>
      <c r="U1130" s="827"/>
      <c r="V1130" s="827"/>
      <c r="W1130" s="827"/>
      <c r="X1130" s="827"/>
      <c r="Y1130" s="827"/>
      <c r="Z1130" s="827"/>
      <c r="AA1130" s="817" t="str">
        <f t="shared" si="12"/>
        <v>Croitoru_Alin</v>
      </c>
      <c r="AB1130" s="828">
        <f t="shared" si="13"/>
        <v>4.42</v>
      </c>
    </row>
    <row r="1131" ht="11.25" customHeight="1">
      <c r="A1131" s="135" t="s">
        <v>815</v>
      </c>
      <c r="B1131" s="97" t="s">
        <v>574</v>
      </c>
      <c r="C1131" s="135" t="s">
        <v>9070</v>
      </c>
      <c r="D1131" s="98" t="s">
        <v>7643</v>
      </c>
      <c r="E1131" s="166">
        <v>1.77</v>
      </c>
      <c r="F1131" s="166">
        <f t="shared" ref="F1131:F1149" si="36">E1131</f>
        <v>1.77</v>
      </c>
      <c r="G1131" s="103" t="s">
        <v>607</v>
      </c>
      <c r="H1131" s="104"/>
      <c r="I1131" s="105"/>
      <c r="J1131" s="827"/>
      <c r="K1131" s="827"/>
      <c r="L1131" s="827"/>
      <c r="M1131" s="827"/>
      <c r="N1131" s="827"/>
      <c r="O1131" s="827"/>
      <c r="P1131" s="827"/>
      <c r="Q1131" s="827"/>
      <c r="R1131" s="827"/>
      <c r="S1131" s="827"/>
      <c r="T1131" s="827"/>
      <c r="U1131" s="827"/>
      <c r="V1131" s="827"/>
      <c r="W1131" s="827"/>
      <c r="X1131" s="827"/>
      <c r="Y1131" s="827"/>
      <c r="Z1131" s="827"/>
      <c r="AA1131" s="817" t="str">
        <f t="shared" si="12"/>
        <v>Croitoru_Alin</v>
      </c>
      <c r="AB1131" s="828">
        <f t="shared" si="13"/>
        <v>1.77</v>
      </c>
    </row>
    <row r="1132" ht="11.25" customHeight="1">
      <c r="A1132" s="135" t="s">
        <v>815</v>
      </c>
      <c r="B1132" s="97" t="s">
        <v>574</v>
      </c>
      <c r="C1132" s="135" t="s">
        <v>9071</v>
      </c>
      <c r="D1132" s="98" t="s">
        <v>7643</v>
      </c>
      <c r="E1132" s="166">
        <f t="shared" ref="E1132:E1134" si="37">18/3</f>
        <v>6</v>
      </c>
      <c r="F1132" s="166">
        <f t="shared" si="36"/>
        <v>6</v>
      </c>
      <c r="G1132" s="103" t="s">
        <v>607</v>
      </c>
      <c r="H1132" s="104"/>
      <c r="I1132" s="105"/>
      <c r="J1132" s="827"/>
      <c r="K1132" s="827"/>
      <c r="L1132" s="827"/>
      <c r="M1132" s="827"/>
      <c r="N1132" s="827"/>
      <c r="O1132" s="827"/>
      <c r="P1132" s="827"/>
      <c r="Q1132" s="827"/>
      <c r="R1132" s="827"/>
      <c r="S1132" s="827"/>
      <c r="T1132" s="827"/>
      <c r="U1132" s="827"/>
      <c r="V1132" s="827"/>
      <c r="W1132" s="827"/>
      <c r="X1132" s="827"/>
      <c r="Y1132" s="827"/>
      <c r="Z1132" s="827"/>
      <c r="AA1132" s="817" t="str">
        <f t="shared" si="12"/>
        <v>Croitoru_Alin</v>
      </c>
      <c r="AB1132" s="828">
        <f t="shared" si="13"/>
        <v>6</v>
      </c>
    </row>
    <row r="1133" ht="11.25" customHeight="1">
      <c r="A1133" s="135" t="s">
        <v>815</v>
      </c>
      <c r="B1133" s="97" t="s">
        <v>574</v>
      </c>
      <c r="C1133" s="135" t="s">
        <v>9072</v>
      </c>
      <c r="D1133" s="98" t="s">
        <v>7643</v>
      </c>
      <c r="E1133" s="166">
        <f t="shared" si="37"/>
        <v>6</v>
      </c>
      <c r="F1133" s="166">
        <f t="shared" si="36"/>
        <v>6</v>
      </c>
      <c r="G1133" s="103" t="s">
        <v>607</v>
      </c>
      <c r="H1133" s="104"/>
      <c r="I1133" s="105"/>
      <c r="J1133" s="827"/>
      <c r="K1133" s="827"/>
      <c r="L1133" s="827"/>
      <c r="M1133" s="827"/>
      <c r="N1133" s="827"/>
      <c r="O1133" s="827"/>
      <c r="P1133" s="827"/>
      <c r="Q1133" s="827"/>
      <c r="R1133" s="827"/>
      <c r="S1133" s="827"/>
      <c r="T1133" s="827"/>
      <c r="U1133" s="827"/>
      <c r="V1133" s="827"/>
      <c r="W1133" s="827"/>
      <c r="X1133" s="827"/>
      <c r="Y1133" s="827"/>
      <c r="Z1133" s="827"/>
      <c r="AA1133" s="817" t="str">
        <f t="shared" si="12"/>
        <v>Croitoru_Alin</v>
      </c>
      <c r="AB1133" s="828">
        <f t="shared" si="13"/>
        <v>6</v>
      </c>
    </row>
    <row r="1134" ht="11.25" customHeight="1">
      <c r="A1134" s="135" t="s">
        <v>815</v>
      </c>
      <c r="B1134" s="97" t="s">
        <v>574</v>
      </c>
      <c r="C1134" s="135" t="s">
        <v>9073</v>
      </c>
      <c r="D1134" s="98" t="s">
        <v>7643</v>
      </c>
      <c r="E1134" s="166">
        <f t="shared" si="37"/>
        <v>6</v>
      </c>
      <c r="F1134" s="166">
        <f t="shared" si="36"/>
        <v>6</v>
      </c>
      <c r="G1134" s="103" t="s">
        <v>607</v>
      </c>
      <c r="H1134" s="104"/>
      <c r="I1134" s="105"/>
      <c r="J1134" s="827"/>
      <c r="K1134" s="827"/>
      <c r="L1134" s="827"/>
      <c r="M1134" s="827"/>
      <c r="N1134" s="827"/>
      <c r="O1134" s="827"/>
      <c r="P1134" s="827"/>
      <c r="Q1134" s="827"/>
      <c r="R1134" s="827"/>
      <c r="S1134" s="827"/>
      <c r="T1134" s="827"/>
      <c r="U1134" s="827"/>
      <c r="V1134" s="827"/>
      <c r="W1134" s="827"/>
      <c r="X1134" s="827"/>
      <c r="Y1134" s="827"/>
      <c r="Z1134" s="827"/>
      <c r="AA1134" s="817" t="str">
        <f t="shared" si="12"/>
        <v>Croitoru_Alin</v>
      </c>
      <c r="AB1134" s="828">
        <f t="shared" si="13"/>
        <v>6</v>
      </c>
    </row>
    <row r="1135" ht="11.25" customHeight="1">
      <c r="A1135" s="135" t="s">
        <v>815</v>
      </c>
      <c r="B1135" s="97" t="s">
        <v>574</v>
      </c>
      <c r="C1135" s="135" t="s">
        <v>9074</v>
      </c>
      <c r="D1135" s="98" t="s">
        <v>7643</v>
      </c>
      <c r="E1135" s="166">
        <v>1.5</v>
      </c>
      <c r="F1135" s="166">
        <f t="shared" si="36"/>
        <v>1.5</v>
      </c>
      <c r="G1135" s="103" t="s">
        <v>607</v>
      </c>
      <c r="H1135" s="104"/>
      <c r="I1135" s="105"/>
      <c r="J1135" s="827"/>
      <c r="K1135" s="827"/>
      <c r="L1135" s="827"/>
      <c r="M1135" s="827"/>
      <c r="N1135" s="827"/>
      <c r="O1135" s="827"/>
      <c r="P1135" s="827"/>
      <c r="Q1135" s="827"/>
      <c r="R1135" s="827"/>
      <c r="S1135" s="827"/>
      <c r="T1135" s="827"/>
      <c r="U1135" s="827"/>
      <c r="V1135" s="827"/>
      <c r="W1135" s="827"/>
      <c r="X1135" s="827"/>
      <c r="Y1135" s="827"/>
      <c r="Z1135" s="827"/>
      <c r="AA1135" s="817" t="str">
        <f t="shared" si="12"/>
        <v>Croitoru_Alin</v>
      </c>
      <c r="AB1135" s="828">
        <f t="shared" si="13"/>
        <v>1.5</v>
      </c>
    </row>
    <row r="1136" ht="11.25" customHeight="1">
      <c r="A1136" s="135" t="s">
        <v>815</v>
      </c>
      <c r="B1136" s="97" t="s">
        <v>574</v>
      </c>
      <c r="C1136" s="135" t="s">
        <v>9075</v>
      </c>
      <c r="D1136" s="98" t="s">
        <v>7643</v>
      </c>
      <c r="E1136" s="166">
        <v>0.6</v>
      </c>
      <c r="F1136" s="166">
        <f t="shared" si="36"/>
        <v>0.6</v>
      </c>
      <c r="G1136" s="103" t="s">
        <v>607</v>
      </c>
      <c r="H1136" s="104"/>
      <c r="I1136" s="105"/>
      <c r="J1136" s="827"/>
      <c r="K1136" s="827"/>
      <c r="L1136" s="827"/>
      <c r="M1136" s="827"/>
      <c r="N1136" s="827"/>
      <c r="O1136" s="827"/>
      <c r="P1136" s="827"/>
      <c r="Q1136" s="827"/>
      <c r="R1136" s="827"/>
      <c r="S1136" s="827"/>
      <c r="T1136" s="827"/>
      <c r="U1136" s="827"/>
      <c r="V1136" s="827"/>
      <c r="W1136" s="827"/>
      <c r="X1136" s="827"/>
      <c r="Y1136" s="827"/>
      <c r="Z1136" s="827"/>
      <c r="AA1136" s="817" t="str">
        <f t="shared" si="12"/>
        <v>Croitoru_Alin</v>
      </c>
      <c r="AB1136" s="828">
        <f t="shared" si="13"/>
        <v>0.6</v>
      </c>
    </row>
    <row r="1137" ht="11.25" customHeight="1">
      <c r="A1137" s="135" t="s">
        <v>815</v>
      </c>
      <c r="B1137" s="97" t="s">
        <v>574</v>
      </c>
      <c r="C1137" s="135" t="s">
        <v>9076</v>
      </c>
      <c r="D1137" s="98" t="s">
        <v>7643</v>
      </c>
      <c r="E1137" s="166">
        <f t="shared" ref="E1137:E1139" si="38">20/3</f>
        <v>6.666666667</v>
      </c>
      <c r="F1137" s="166">
        <f t="shared" si="36"/>
        <v>6.666666667</v>
      </c>
      <c r="G1137" s="103" t="s">
        <v>607</v>
      </c>
      <c r="H1137" s="104"/>
      <c r="I1137" s="105"/>
      <c r="J1137" s="827"/>
      <c r="K1137" s="827"/>
      <c r="L1137" s="827"/>
      <c r="M1137" s="827"/>
      <c r="N1137" s="827"/>
      <c r="O1137" s="827"/>
      <c r="P1137" s="827"/>
      <c r="Q1137" s="827"/>
      <c r="R1137" s="827"/>
      <c r="S1137" s="827"/>
      <c r="T1137" s="827"/>
      <c r="U1137" s="827"/>
      <c r="V1137" s="827"/>
      <c r="W1137" s="827"/>
      <c r="X1137" s="827"/>
      <c r="Y1137" s="827"/>
      <c r="Z1137" s="827"/>
      <c r="AA1137" s="817" t="str">
        <f t="shared" si="12"/>
        <v>Croitoru_Alin</v>
      </c>
      <c r="AB1137" s="828">
        <f t="shared" si="13"/>
        <v>6.666666667</v>
      </c>
    </row>
    <row r="1138" ht="11.25" customHeight="1">
      <c r="A1138" s="135" t="s">
        <v>815</v>
      </c>
      <c r="B1138" s="97" t="s">
        <v>574</v>
      </c>
      <c r="C1138" s="135" t="s">
        <v>9077</v>
      </c>
      <c r="D1138" s="98" t="s">
        <v>7643</v>
      </c>
      <c r="E1138" s="166">
        <f t="shared" si="38"/>
        <v>6.666666667</v>
      </c>
      <c r="F1138" s="166">
        <f t="shared" si="36"/>
        <v>6.666666667</v>
      </c>
      <c r="G1138" s="103" t="s">
        <v>607</v>
      </c>
      <c r="H1138" s="104"/>
      <c r="I1138" s="105"/>
      <c r="J1138" s="827"/>
      <c r="K1138" s="827"/>
      <c r="L1138" s="827"/>
      <c r="M1138" s="827"/>
      <c r="N1138" s="827"/>
      <c r="O1138" s="827"/>
      <c r="P1138" s="827"/>
      <c r="Q1138" s="827"/>
      <c r="R1138" s="827"/>
      <c r="S1138" s="827"/>
      <c r="T1138" s="827"/>
      <c r="U1138" s="827"/>
      <c r="V1138" s="827"/>
      <c r="W1138" s="827"/>
      <c r="X1138" s="827"/>
      <c r="Y1138" s="827"/>
      <c r="Z1138" s="827"/>
      <c r="AA1138" s="817" t="str">
        <f t="shared" si="12"/>
        <v>Croitoru_Alin</v>
      </c>
      <c r="AB1138" s="828">
        <f t="shared" si="13"/>
        <v>6.666666667</v>
      </c>
    </row>
    <row r="1139" ht="11.25" customHeight="1">
      <c r="A1139" s="135" t="s">
        <v>815</v>
      </c>
      <c r="B1139" s="97" t="s">
        <v>574</v>
      </c>
      <c r="C1139" s="135" t="s">
        <v>9078</v>
      </c>
      <c r="D1139" s="98" t="s">
        <v>7643</v>
      </c>
      <c r="E1139" s="166">
        <f t="shared" si="38"/>
        <v>6.666666667</v>
      </c>
      <c r="F1139" s="166">
        <f t="shared" si="36"/>
        <v>6.666666667</v>
      </c>
      <c r="G1139" s="103" t="s">
        <v>607</v>
      </c>
      <c r="H1139" s="104"/>
      <c r="I1139" s="105"/>
      <c r="J1139" s="827"/>
      <c r="K1139" s="827"/>
      <c r="L1139" s="827"/>
      <c r="M1139" s="827"/>
      <c r="N1139" s="827"/>
      <c r="O1139" s="827"/>
      <c r="P1139" s="827"/>
      <c r="Q1139" s="827"/>
      <c r="R1139" s="827"/>
      <c r="S1139" s="827"/>
      <c r="T1139" s="827"/>
      <c r="U1139" s="827"/>
      <c r="V1139" s="827"/>
      <c r="W1139" s="827"/>
      <c r="X1139" s="827"/>
      <c r="Y1139" s="827"/>
      <c r="Z1139" s="827"/>
      <c r="AA1139" s="817" t="str">
        <f t="shared" si="12"/>
        <v>Croitoru_Alin</v>
      </c>
      <c r="AB1139" s="828">
        <f t="shared" si="13"/>
        <v>6.666666667</v>
      </c>
    </row>
    <row r="1140" ht="11.25" customHeight="1">
      <c r="A1140" s="135" t="s">
        <v>815</v>
      </c>
      <c r="B1140" s="97" t="s">
        <v>574</v>
      </c>
      <c r="C1140" s="135" t="s">
        <v>9079</v>
      </c>
      <c r="D1140" s="98" t="s">
        <v>7643</v>
      </c>
      <c r="E1140" s="166">
        <v>1.67</v>
      </c>
      <c r="F1140" s="166">
        <f t="shared" si="36"/>
        <v>1.67</v>
      </c>
      <c r="G1140" s="103" t="s">
        <v>607</v>
      </c>
      <c r="H1140" s="104"/>
      <c r="I1140" s="105"/>
      <c r="J1140" s="827"/>
      <c r="K1140" s="827"/>
      <c r="L1140" s="827"/>
      <c r="M1140" s="827"/>
      <c r="N1140" s="827"/>
      <c r="O1140" s="827"/>
      <c r="P1140" s="827"/>
      <c r="Q1140" s="827"/>
      <c r="R1140" s="827"/>
      <c r="S1140" s="827"/>
      <c r="T1140" s="827"/>
      <c r="U1140" s="827"/>
      <c r="V1140" s="827"/>
      <c r="W1140" s="827"/>
      <c r="X1140" s="827"/>
      <c r="Y1140" s="827"/>
      <c r="Z1140" s="827"/>
      <c r="AA1140" s="817" t="str">
        <f t="shared" si="12"/>
        <v>Croitoru_Alin</v>
      </c>
      <c r="AB1140" s="828">
        <f t="shared" si="13"/>
        <v>1.67</v>
      </c>
    </row>
    <row r="1141" ht="11.25" customHeight="1">
      <c r="A1141" s="135" t="s">
        <v>815</v>
      </c>
      <c r="B1141" s="97" t="s">
        <v>574</v>
      </c>
      <c r="C1141" s="135" t="s">
        <v>9080</v>
      </c>
      <c r="D1141" s="98" t="s">
        <v>7643</v>
      </c>
      <c r="E1141" s="166">
        <v>0.67</v>
      </c>
      <c r="F1141" s="166">
        <f t="shared" si="36"/>
        <v>0.67</v>
      </c>
      <c r="G1141" s="103" t="s">
        <v>607</v>
      </c>
      <c r="H1141" s="104"/>
      <c r="I1141" s="105"/>
      <c r="J1141" s="827"/>
      <c r="K1141" s="827"/>
      <c r="L1141" s="827"/>
      <c r="M1141" s="827"/>
      <c r="N1141" s="827"/>
      <c r="O1141" s="827"/>
      <c r="P1141" s="827"/>
      <c r="Q1141" s="827"/>
      <c r="R1141" s="827"/>
      <c r="S1141" s="827"/>
      <c r="T1141" s="827"/>
      <c r="U1141" s="827"/>
      <c r="V1141" s="827"/>
      <c r="W1141" s="827"/>
      <c r="X1141" s="827"/>
      <c r="Y1141" s="827"/>
      <c r="Z1141" s="827"/>
      <c r="AA1141" s="817" t="str">
        <f t="shared" si="12"/>
        <v>Croitoru_Alin</v>
      </c>
      <c r="AB1141" s="828">
        <f t="shared" si="13"/>
        <v>0.67</v>
      </c>
    </row>
    <row r="1142" ht="11.25" customHeight="1">
      <c r="A1142" s="135" t="s">
        <v>815</v>
      </c>
      <c r="B1142" s="97" t="s">
        <v>574</v>
      </c>
      <c r="C1142" s="135" t="s">
        <v>9081</v>
      </c>
      <c r="D1142" s="98" t="s">
        <v>7643</v>
      </c>
      <c r="E1142" s="166">
        <f t="shared" ref="E1142:E1143" si="39">28/3</f>
        <v>9.333333333</v>
      </c>
      <c r="F1142" s="166">
        <f t="shared" si="36"/>
        <v>9.333333333</v>
      </c>
      <c r="G1142" s="103" t="s">
        <v>607</v>
      </c>
      <c r="H1142" s="104"/>
      <c r="I1142" s="105"/>
      <c r="J1142" s="827"/>
      <c r="K1142" s="827"/>
      <c r="L1142" s="827"/>
      <c r="M1142" s="827"/>
      <c r="N1142" s="827"/>
      <c r="O1142" s="827"/>
      <c r="P1142" s="827"/>
      <c r="Q1142" s="827"/>
      <c r="R1142" s="827"/>
      <c r="S1142" s="827"/>
      <c r="T1142" s="827"/>
      <c r="U1142" s="827"/>
      <c r="V1142" s="827"/>
      <c r="W1142" s="827"/>
      <c r="X1142" s="827"/>
      <c r="Y1142" s="827"/>
      <c r="Z1142" s="827"/>
      <c r="AA1142" s="817" t="str">
        <f t="shared" si="12"/>
        <v>Croitoru_Alin</v>
      </c>
      <c r="AB1142" s="828">
        <f t="shared" si="13"/>
        <v>9.333333333</v>
      </c>
    </row>
    <row r="1143" ht="11.25" customHeight="1">
      <c r="A1143" s="135" t="s">
        <v>815</v>
      </c>
      <c r="B1143" s="97" t="s">
        <v>574</v>
      </c>
      <c r="C1143" s="135" t="s">
        <v>9082</v>
      </c>
      <c r="D1143" s="98" t="s">
        <v>7643</v>
      </c>
      <c r="E1143" s="166">
        <f t="shared" si="39"/>
        <v>9.333333333</v>
      </c>
      <c r="F1143" s="166">
        <f t="shared" si="36"/>
        <v>9.333333333</v>
      </c>
      <c r="G1143" s="103" t="s">
        <v>607</v>
      </c>
      <c r="H1143" s="104"/>
      <c r="I1143" s="105"/>
      <c r="J1143" s="827"/>
      <c r="K1143" s="827"/>
      <c r="L1143" s="827"/>
      <c r="M1143" s="827"/>
      <c r="N1143" s="827"/>
      <c r="O1143" s="827"/>
      <c r="P1143" s="827"/>
      <c r="Q1143" s="827"/>
      <c r="R1143" s="827"/>
      <c r="S1143" s="827"/>
      <c r="T1143" s="827"/>
      <c r="U1143" s="827"/>
      <c r="V1143" s="827"/>
      <c r="W1143" s="827"/>
      <c r="X1143" s="827"/>
      <c r="Y1143" s="827"/>
      <c r="Z1143" s="827"/>
      <c r="AA1143" s="817" t="str">
        <f t="shared" si="12"/>
        <v>Croitoru_Alin</v>
      </c>
      <c r="AB1143" s="828">
        <f t="shared" si="13"/>
        <v>9.333333333</v>
      </c>
    </row>
    <row r="1144" ht="11.25" customHeight="1">
      <c r="A1144" s="135" t="s">
        <v>815</v>
      </c>
      <c r="B1144" s="97" t="s">
        <v>574</v>
      </c>
      <c r="C1144" s="135" t="s">
        <v>9083</v>
      </c>
      <c r="D1144" s="98" t="s">
        <v>7643</v>
      </c>
      <c r="E1144" s="166">
        <v>2.33</v>
      </c>
      <c r="F1144" s="166">
        <f t="shared" si="36"/>
        <v>2.33</v>
      </c>
      <c r="G1144" s="103" t="s">
        <v>607</v>
      </c>
      <c r="H1144" s="104"/>
      <c r="I1144" s="105"/>
      <c r="J1144" s="827"/>
      <c r="K1144" s="827"/>
      <c r="L1144" s="827"/>
      <c r="M1144" s="827"/>
      <c r="N1144" s="827"/>
      <c r="O1144" s="827"/>
      <c r="P1144" s="827"/>
      <c r="Q1144" s="827"/>
      <c r="R1144" s="827"/>
      <c r="S1144" s="827"/>
      <c r="T1144" s="827"/>
      <c r="U1144" s="827"/>
      <c r="V1144" s="827"/>
      <c r="W1144" s="827"/>
      <c r="X1144" s="827"/>
      <c r="Y1144" s="827"/>
      <c r="Z1144" s="827"/>
      <c r="AA1144" s="817" t="str">
        <f t="shared" si="12"/>
        <v>Croitoru_Alin</v>
      </c>
      <c r="AB1144" s="828">
        <f t="shared" si="13"/>
        <v>2.33</v>
      </c>
    </row>
    <row r="1145" ht="11.25" customHeight="1">
      <c r="A1145" s="135" t="s">
        <v>815</v>
      </c>
      <c r="B1145" s="97" t="s">
        <v>574</v>
      </c>
      <c r="C1145" s="135" t="s">
        <v>9084</v>
      </c>
      <c r="D1145" s="98" t="s">
        <v>7643</v>
      </c>
      <c r="E1145" s="166">
        <v>0.93</v>
      </c>
      <c r="F1145" s="166">
        <f t="shared" si="36"/>
        <v>0.93</v>
      </c>
      <c r="G1145" s="103" t="s">
        <v>607</v>
      </c>
      <c r="H1145" s="104"/>
      <c r="I1145" s="105"/>
      <c r="J1145" s="827"/>
      <c r="K1145" s="827"/>
      <c r="L1145" s="827"/>
      <c r="M1145" s="827"/>
      <c r="N1145" s="827"/>
      <c r="O1145" s="827"/>
      <c r="P1145" s="827"/>
      <c r="Q1145" s="827"/>
      <c r="R1145" s="827"/>
      <c r="S1145" s="827"/>
      <c r="T1145" s="827"/>
      <c r="U1145" s="827"/>
      <c r="V1145" s="827"/>
      <c r="W1145" s="827"/>
      <c r="X1145" s="827"/>
      <c r="Y1145" s="827"/>
      <c r="Z1145" s="827"/>
      <c r="AA1145" s="817" t="str">
        <f t="shared" si="12"/>
        <v>Croitoru_Alin</v>
      </c>
      <c r="AB1145" s="828">
        <f t="shared" si="13"/>
        <v>0.93</v>
      </c>
    </row>
    <row r="1146" ht="11.25" customHeight="1">
      <c r="A1146" s="135" t="s">
        <v>815</v>
      </c>
      <c r="B1146" s="97" t="s">
        <v>574</v>
      </c>
      <c r="C1146" s="135" t="s">
        <v>9085</v>
      </c>
      <c r="D1146" s="98" t="s">
        <v>9086</v>
      </c>
      <c r="E1146" s="166">
        <f t="shared" ref="E1146:E1147" si="40">15/3*3</f>
        <v>15</v>
      </c>
      <c r="F1146" s="166">
        <f t="shared" si="36"/>
        <v>15</v>
      </c>
      <c r="G1146" s="103" t="s">
        <v>607</v>
      </c>
      <c r="H1146" s="104"/>
      <c r="I1146" s="105"/>
      <c r="J1146" s="827"/>
      <c r="K1146" s="827"/>
      <c r="L1146" s="827"/>
      <c r="M1146" s="827"/>
      <c r="N1146" s="827"/>
      <c r="O1146" s="827"/>
      <c r="P1146" s="827"/>
      <c r="Q1146" s="827"/>
      <c r="R1146" s="827"/>
      <c r="S1146" s="827"/>
      <c r="T1146" s="827"/>
      <c r="U1146" s="827"/>
      <c r="V1146" s="827"/>
      <c r="W1146" s="827"/>
      <c r="X1146" s="827"/>
      <c r="Y1146" s="827"/>
      <c r="Z1146" s="827"/>
      <c r="AA1146" s="817" t="str">
        <f t="shared" si="12"/>
        <v>Croitoru_Alin</v>
      </c>
      <c r="AB1146" s="828">
        <f t="shared" si="13"/>
        <v>15</v>
      </c>
    </row>
    <row r="1147" ht="11.25" customHeight="1">
      <c r="A1147" s="135" t="s">
        <v>815</v>
      </c>
      <c r="B1147" s="97" t="s">
        <v>574</v>
      </c>
      <c r="C1147" s="135" t="s">
        <v>9087</v>
      </c>
      <c r="D1147" s="98" t="s">
        <v>6050</v>
      </c>
      <c r="E1147" s="166">
        <f t="shared" si="40"/>
        <v>15</v>
      </c>
      <c r="F1147" s="166">
        <f t="shared" si="36"/>
        <v>15</v>
      </c>
      <c r="G1147" s="103" t="s">
        <v>607</v>
      </c>
      <c r="H1147" s="104"/>
      <c r="I1147" s="105"/>
      <c r="J1147" s="827"/>
      <c r="K1147" s="827"/>
      <c r="L1147" s="827"/>
      <c r="M1147" s="827"/>
      <c r="N1147" s="827"/>
      <c r="O1147" s="827"/>
      <c r="P1147" s="827"/>
      <c r="Q1147" s="827"/>
      <c r="R1147" s="827"/>
      <c r="S1147" s="827"/>
      <c r="T1147" s="827"/>
      <c r="U1147" s="827"/>
      <c r="V1147" s="827"/>
      <c r="W1147" s="827"/>
      <c r="X1147" s="827"/>
      <c r="Y1147" s="827"/>
      <c r="Z1147" s="827"/>
      <c r="AA1147" s="817" t="str">
        <f t="shared" si="12"/>
        <v>Croitoru_Alin</v>
      </c>
      <c r="AB1147" s="828">
        <f t="shared" si="13"/>
        <v>15</v>
      </c>
    </row>
    <row r="1148" ht="11.25" customHeight="1">
      <c r="A1148" s="135" t="s">
        <v>815</v>
      </c>
      <c r="B1148" s="97" t="s">
        <v>574</v>
      </c>
      <c r="C1148" s="135" t="s">
        <v>9088</v>
      </c>
      <c r="D1148" s="98" t="s">
        <v>9086</v>
      </c>
      <c r="E1148" s="166">
        <f>19/3*2</f>
        <v>12.66666667</v>
      </c>
      <c r="F1148" s="166">
        <f t="shared" si="36"/>
        <v>12.66666667</v>
      </c>
      <c r="G1148" s="103" t="s">
        <v>607</v>
      </c>
      <c r="H1148" s="104"/>
      <c r="I1148" s="105"/>
      <c r="J1148" s="827"/>
      <c r="K1148" s="827"/>
      <c r="L1148" s="827"/>
      <c r="M1148" s="827"/>
      <c r="N1148" s="827"/>
      <c r="O1148" s="827"/>
      <c r="P1148" s="827"/>
      <c r="Q1148" s="827"/>
      <c r="R1148" s="827"/>
      <c r="S1148" s="827"/>
      <c r="T1148" s="827"/>
      <c r="U1148" s="827"/>
      <c r="V1148" s="827"/>
      <c r="W1148" s="827"/>
      <c r="X1148" s="827"/>
      <c r="Y1148" s="827"/>
      <c r="Z1148" s="827"/>
      <c r="AA1148" s="817" t="str">
        <f t="shared" si="12"/>
        <v>Croitoru_Alin</v>
      </c>
      <c r="AB1148" s="828">
        <f t="shared" si="13"/>
        <v>12.66666667</v>
      </c>
    </row>
    <row r="1149" ht="11.25" customHeight="1">
      <c r="A1149" s="135" t="s">
        <v>815</v>
      </c>
      <c r="B1149" s="97" t="s">
        <v>574</v>
      </c>
      <c r="C1149" s="135" t="s">
        <v>9089</v>
      </c>
      <c r="D1149" s="98" t="s">
        <v>6050</v>
      </c>
      <c r="E1149" s="166">
        <f>(3/3)*2</f>
        <v>2</v>
      </c>
      <c r="F1149" s="166">
        <f t="shared" si="36"/>
        <v>2</v>
      </c>
      <c r="G1149" s="103" t="s">
        <v>607</v>
      </c>
      <c r="H1149" s="104"/>
      <c r="I1149" s="105"/>
      <c r="J1149" s="827"/>
      <c r="K1149" s="827"/>
      <c r="L1149" s="827"/>
      <c r="M1149" s="827"/>
      <c r="N1149" s="827"/>
      <c r="O1149" s="827"/>
      <c r="P1149" s="827"/>
      <c r="Q1149" s="827"/>
      <c r="R1149" s="827"/>
      <c r="S1149" s="827"/>
      <c r="T1149" s="827"/>
      <c r="U1149" s="827"/>
      <c r="V1149" s="827"/>
      <c r="W1149" s="827"/>
      <c r="X1149" s="827"/>
      <c r="Y1149" s="827"/>
      <c r="Z1149" s="827"/>
      <c r="AA1149" s="817" t="str">
        <f t="shared" si="12"/>
        <v>Croitoru_Alin</v>
      </c>
      <c r="AB1149" s="828">
        <f t="shared" si="13"/>
        <v>2</v>
      </c>
    </row>
    <row r="1150" ht="11.25" customHeight="1">
      <c r="A1150" s="135" t="s">
        <v>5874</v>
      </c>
      <c r="B1150" s="97" t="s">
        <v>148</v>
      </c>
      <c r="C1150" s="135" t="s">
        <v>9090</v>
      </c>
      <c r="D1150" s="98" t="s">
        <v>7912</v>
      </c>
      <c r="E1150" s="231" t="s">
        <v>9091</v>
      </c>
      <c r="F1150" s="166">
        <v>36.0</v>
      </c>
      <c r="G1150" s="154" t="s">
        <v>2289</v>
      </c>
      <c r="H1150" s="104"/>
      <c r="I1150" s="105"/>
      <c r="J1150" s="827"/>
      <c r="K1150" s="827"/>
      <c r="L1150" s="827"/>
      <c r="M1150" s="827"/>
      <c r="N1150" s="827"/>
      <c r="O1150" s="827"/>
      <c r="P1150" s="827"/>
      <c r="Q1150" s="827"/>
      <c r="R1150" s="827"/>
      <c r="S1150" s="827"/>
      <c r="T1150" s="827"/>
      <c r="U1150" s="827"/>
      <c r="V1150" s="827"/>
      <c r="W1150" s="827"/>
      <c r="X1150" s="827"/>
      <c r="Y1150" s="827"/>
      <c r="Z1150" s="827"/>
      <c r="AA1150" s="817" t="str">
        <f t="shared" si="12"/>
        <v>Gheorghita Andrei</v>
      </c>
      <c r="AB1150" s="828">
        <f t="shared" si="13"/>
        <v>36</v>
      </c>
    </row>
    <row r="1151" ht="11.25" customHeight="1">
      <c r="A1151" s="135" t="s">
        <v>5874</v>
      </c>
      <c r="B1151" s="97" t="s">
        <v>148</v>
      </c>
      <c r="C1151" s="135" t="s">
        <v>9092</v>
      </c>
      <c r="D1151" s="98" t="s">
        <v>7912</v>
      </c>
      <c r="E1151" s="231" t="s">
        <v>9093</v>
      </c>
      <c r="F1151" s="166">
        <v>2.66</v>
      </c>
      <c r="G1151" s="154" t="s">
        <v>2289</v>
      </c>
      <c r="H1151" s="104"/>
      <c r="I1151" s="105"/>
      <c r="J1151" s="827"/>
      <c r="K1151" s="827"/>
      <c r="L1151" s="827"/>
      <c r="M1151" s="827"/>
      <c r="N1151" s="827"/>
      <c r="O1151" s="827"/>
      <c r="P1151" s="827"/>
      <c r="Q1151" s="827"/>
      <c r="R1151" s="827"/>
      <c r="S1151" s="827"/>
      <c r="T1151" s="827"/>
      <c r="U1151" s="827"/>
      <c r="V1151" s="827"/>
      <c r="W1151" s="827"/>
      <c r="X1151" s="827"/>
      <c r="Y1151" s="827"/>
      <c r="Z1151" s="827"/>
      <c r="AA1151" s="817" t="str">
        <f t="shared" si="12"/>
        <v>Gheorghita Andrei</v>
      </c>
      <c r="AB1151" s="828">
        <f t="shared" si="13"/>
        <v>2.66</v>
      </c>
    </row>
    <row r="1152" ht="11.25" customHeight="1">
      <c r="A1152" s="135" t="s">
        <v>5874</v>
      </c>
      <c r="B1152" s="97" t="s">
        <v>148</v>
      </c>
      <c r="C1152" s="135" t="s">
        <v>9094</v>
      </c>
      <c r="D1152" s="98" t="s">
        <v>7625</v>
      </c>
      <c r="E1152" s="231" t="s">
        <v>9095</v>
      </c>
      <c r="F1152" s="166">
        <v>82.0</v>
      </c>
      <c r="G1152" s="154" t="s">
        <v>2289</v>
      </c>
      <c r="H1152" s="104"/>
      <c r="I1152" s="105"/>
      <c r="J1152" s="827"/>
      <c r="K1152" s="827"/>
      <c r="L1152" s="827"/>
      <c r="M1152" s="827"/>
      <c r="N1152" s="827"/>
      <c r="O1152" s="827"/>
      <c r="P1152" s="827"/>
      <c r="Q1152" s="827"/>
      <c r="R1152" s="827"/>
      <c r="S1152" s="827"/>
      <c r="T1152" s="827"/>
      <c r="U1152" s="827"/>
      <c r="V1152" s="827"/>
      <c r="W1152" s="827"/>
      <c r="X1152" s="827"/>
      <c r="Y1152" s="827"/>
      <c r="Z1152" s="827"/>
      <c r="AA1152" s="817" t="str">
        <f t="shared" si="12"/>
        <v>Gheorghita Andrei</v>
      </c>
      <c r="AB1152" s="828">
        <f t="shared" si="13"/>
        <v>82</v>
      </c>
    </row>
    <row r="1153" ht="11.25" customHeight="1">
      <c r="A1153" s="135" t="s">
        <v>5874</v>
      </c>
      <c r="B1153" s="97" t="s">
        <v>148</v>
      </c>
      <c r="C1153" s="135" t="s">
        <v>9096</v>
      </c>
      <c r="D1153" s="98" t="s">
        <v>7625</v>
      </c>
      <c r="E1153" s="231" t="s">
        <v>9095</v>
      </c>
      <c r="F1153" s="166">
        <v>82.0</v>
      </c>
      <c r="G1153" s="154" t="s">
        <v>2289</v>
      </c>
      <c r="H1153" s="104"/>
      <c r="I1153" s="105"/>
      <c r="J1153" s="827"/>
      <c r="K1153" s="827"/>
      <c r="L1153" s="827"/>
      <c r="M1153" s="827"/>
      <c r="N1153" s="827"/>
      <c r="O1153" s="827"/>
      <c r="P1153" s="827"/>
      <c r="Q1153" s="827"/>
      <c r="R1153" s="827"/>
      <c r="S1153" s="827"/>
      <c r="T1153" s="827"/>
      <c r="U1153" s="827"/>
      <c r="V1153" s="827"/>
      <c r="W1153" s="827"/>
      <c r="X1153" s="827"/>
      <c r="Y1153" s="827"/>
      <c r="Z1153" s="827"/>
      <c r="AA1153" s="817" t="str">
        <f t="shared" si="12"/>
        <v>Gheorghita Andrei</v>
      </c>
      <c r="AB1153" s="828">
        <f t="shared" si="13"/>
        <v>82</v>
      </c>
    </row>
    <row r="1154" ht="11.25" customHeight="1">
      <c r="A1154" s="135" t="s">
        <v>5874</v>
      </c>
      <c r="B1154" s="97" t="s">
        <v>148</v>
      </c>
      <c r="C1154" s="135" t="s">
        <v>9097</v>
      </c>
      <c r="D1154" s="98" t="s">
        <v>7625</v>
      </c>
      <c r="E1154" s="231" t="s">
        <v>9098</v>
      </c>
      <c r="F1154" s="166">
        <v>13.66</v>
      </c>
      <c r="G1154" s="154" t="s">
        <v>2289</v>
      </c>
      <c r="H1154" s="104"/>
      <c r="I1154" s="105"/>
      <c r="J1154" s="827"/>
      <c r="K1154" s="827"/>
      <c r="L1154" s="827"/>
      <c r="M1154" s="827"/>
      <c r="N1154" s="827"/>
      <c r="O1154" s="827"/>
      <c r="P1154" s="827"/>
      <c r="Q1154" s="827"/>
      <c r="R1154" s="827"/>
      <c r="S1154" s="827"/>
      <c r="T1154" s="827"/>
      <c r="U1154" s="827"/>
      <c r="V1154" s="827"/>
      <c r="W1154" s="827"/>
      <c r="X1154" s="827"/>
      <c r="Y1154" s="827"/>
      <c r="Z1154" s="827"/>
      <c r="AA1154" s="817" t="str">
        <f t="shared" si="12"/>
        <v>Gheorghita Andrei</v>
      </c>
      <c r="AB1154" s="828">
        <f t="shared" si="13"/>
        <v>13.66</v>
      </c>
    </row>
    <row r="1155" ht="11.25" customHeight="1">
      <c r="A1155" s="135" t="s">
        <v>5874</v>
      </c>
      <c r="B1155" s="97" t="s">
        <v>148</v>
      </c>
      <c r="C1155" s="135" t="s">
        <v>9099</v>
      </c>
      <c r="D1155" s="98" t="s">
        <v>7625</v>
      </c>
      <c r="E1155" s="231" t="s">
        <v>9100</v>
      </c>
      <c r="F1155" s="166">
        <v>20.5</v>
      </c>
      <c r="G1155" s="154" t="s">
        <v>2289</v>
      </c>
      <c r="H1155" s="104"/>
      <c r="I1155" s="105"/>
      <c r="J1155" s="827"/>
      <c r="K1155" s="827"/>
      <c r="L1155" s="827"/>
      <c r="M1155" s="827"/>
      <c r="N1155" s="827"/>
      <c r="O1155" s="827"/>
      <c r="P1155" s="827"/>
      <c r="Q1155" s="827"/>
      <c r="R1155" s="827"/>
      <c r="S1155" s="827"/>
      <c r="T1155" s="827"/>
      <c r="U1155" s="827"/>
      <c r="V1155" s="827"/>
      <c r="W1155" s="827"/>
      <c r="X1155" s="827"/>
      <c r="Y1155" s="827"/>
      <c r="Z1155" s="827"/>
      <c r="AA1155" s="817" t="str">
        <f t="shared" si="12"/>
        <v>Gheorghita Andrei</v>
      </c>
      <c r="AB1155" s="828">
        <f t="shared" si="13"/>
        <v>20.5</v>
      </c>
    </row>
    <row r="1156" ht="11.25" customHeight="1">
      <c r="A1156" s="135" t="s">
        <v>5874</v>
      </c>
      <c r="B1156" s="97" t="s">
        <v>148</v>
      </c>
      <c r="C1156" s="135" t="s">
        <v>9101</v>
      </c>
      <c r="D1156" s="98" t="s">
        <v>7625</v>
      </c>
      <c r="E1156" s="231" t="s">
        <v>9102</v>
      </c>
      <c r="F1156" s="166">
        <v>8.2</v>
      </c>
      <c r="G1156" s="154" t="s">
        <v>2289</v>
      </c>
      <c r="H1156" s="104"/>
      <c r="I1156" s="105"/>
      <c r="J1156" s="827"/>
      <c r="K1156" s="827"/>
      <c r="L1156" s="827"/>
      <c r="M1156" s="827"/>
      <c r="N1156" s="827"/>
      <c r="O1156" s="827"/>
      <c r="P1156" s="827"/>
      <c r="Q1156" s="827"/>
      <c r="R1156" s="827"/>
      <c r="S1156" s="827"/>
      <c r="T1156" s="827"/>
      <c r="U1156" s="827"/>
      <c r="V1156" s="827"/>
      <c r="W1156" s="827"/>
      <c r="X1156" s="827"/>
      <c r="Y1156" s="827"/>
      <c r="Z1156" s="827"/>
      <c r="AA1156" s="817" t="str">
        <f t="shared" si="12"/>
        <v>Gheorghita Andrei</v>
      </c>
      <c r="AB1156" s="828">
        <f t="shared" si="13"/>
        <v>8.2</v>
      </c>
    </row>
    <row r="1157" ht="11.25" customHeight="1">
      <c r="A1157" s="135" t="s">
        <v>5874</v>
      </c>
      <c r="B1157" s="97" t="s">
        <v>148</v>
      </c>
      <c r="C1157" s="135" t="s">
        <v>9103</v>
      </c>
      <c r="D1157" s="98" t="s">
        <v>7912</v>
      </c>
      <c r="E1157" s="231" t="s">
        <v>8781</v>
      </c>
      <c r="F1157" s="166">
        <v>6.33</v>
      </c>
      <c r="G1157" s="154" t="s">
        <v>2289</v>
      </c>
      <c r="H1157" s="104"/>
      <c r="I1157" s="105"/>
      <c r="J1157" s="827"/>
      <c r="K1157" s="827"/>
      <c r="L1157" s="827"/>
      <c r="M1157" s="827"/>
      <c r="N1157" s="827"/>
      <c r="O1157" s="827"/>
      <c r="P1157" s="827"/>
      <c r="Q1157" s="827"/>
      <c r="R1157" s="827"/>
      <c r="S1157" s="827"/>
      <c r="T1157" s="827"/>
      <c r="U1157" s="827"/>
      <c r="V1157" s="827"/>
      <c r="W1157" s="827"/>
      <c r="X1157" s="827"/>
      <c r="Y1157" s="827"/>
      <c r="Z1157" s="827"/>
      <c r="AA1157" s="817" t="str">
        <f t="shared" si="12"/>
        <v>Gheorghita Andrei</v>
      </c>
      <c r="AB1157" s="828">
        <f t="shared" si="13"/>
        <v>6.33</v>
      </c>
    </row>
    <row r="1158" ht="11.25" customHeight="1">
      <c r="A1158" s="135" t="s">
        <v>818</v>
      </c>
      <c r="B1158" s="97" t="s">
        <v>148</v>
      </c>
      <c r="C1158" s="135" t="s">
        <v>9104</v>
      </c>
      <c r="D1158" s="98" t="s">
        <v>7799</v>
      </c>
      <c r="E1158" s="231" t="s">
        <v>9105</v>
      </c>
      <c r="F1158" s="166">
        <f>53/3*0.5</f>
        <v>8.833333333</v>
      </c>
      <c r="G1158" s="103" t="s">
        <v>616</v>
      </c>
      <c r="H1158" s="104"/>
      <c r="I1158" s="105"/>
      <c r="J1158" s="827"/>
      <c r="K1158" s="827"/>
      <c r="L1158" s="827"/>
      <c r="M1158" s="827"/>
      <c r="N1158" s="827"/>
      <c r="O1158" s="827"/>
      <c r="P1158" s="827"/>
      <c r="Q1158" s="827"/>
      <c r="R1158" s="827"/>
      <c r="S1158" s="827"/>
      <c r="T1158" s="827"/>
      <c r="U1158" s="827"/>
      <c r="V1158" s="827"/>
      <c r="W1158" s="827"/>
      <c r="X1158" s="827"/>
      <c r="Y1158" s="827"/>
      <c r="Z1158" s="827"/>
      <c r="AA1158" s="817" t="str">
        <f t="shared" si="12"/>
        <v>Gutoiu_Giorgian_Ionut</v>
      </c>
      <c r="AB1158" s="828">
        <f t="shared" si="13"/>
        <v>8.833333333</v>
      </c>
    </row>
    <row r="1159" ht="11.25" customHeight="1">
      <c r="A1159" s="135" t="s">
        <v>818</v>
      </c>
      <c r="B1159" s="97" t="s">
        <v>148</v>
      </c>
      <c r="C1159" s="135" t="s">
        <v>9106</v>
      </c>
      <c r="D1159" s="98" t="s">
        <v>7625</v>
      </c>
      <c r="E1159" s="231" t="s">
        <v>9107</v>
      </c>
      <c r="F1159" s="166">
        <f>26/3</f>
        <v>8.666666667</v>
      </c>
      <c r="G1159" s="103" t="s">
        <v>616</v>
      </c>
      <c r="H1159" s="104"/>
      <c r="I1159" s="105"/>
      <c r="J1159" s="827"/>
      <c r="K1159" s="827"/>
      <c r="L1159" s="827"/>
      <c r="M1159" s="827"/>
      <c r="N1159" s="827"/>
      <c r="O1159" s="827"/>
      <c r="P1159" s="827"/>
      <c r="Q1159" s="827"/>
      <c r="R1159" s="827"/>
      <c r="S1159" s="827"/>
      <c r="T1159" s="827"/>
      <c r="U1159" s="827"/>
      <c r="V1159" s="827"/>
      <c r="W1159" s="827"/>
      <c r="X1159" s="827"/>
      <c r="Y1159" s="827"/>
      <c r="Z1159" s="827"/>
      <c r="AA1159" s="817" t="str">
        <f t="shared" si="12"/>
        <v>Gutoiu_Giorgian_Ionut</v>
      </c>
      <c r="AB1159" s="828">
        <f t="shared" si="13"/>
        <v>8.666666667</v>
      </c>
    </row>
    <row r="1160" ht="11.25" customHeight="1">
      <c r="A1160" s="135" t="s">
        <v>818</v>
      </c>
      <c r="B1160" s="97" t="s">
        <v>148</v>
      </c>
      <c r="C1160" s="135" t="s">
        <v>9108</v>
      </c>
      <c r="D1160" s="98" t="s">
        <v>7799</v>
      </c>
      <c r="E1160" s="231" t="s">
        <v>9109</v>
      </c>
      <c r="F1160" s="166">
        <f>38/3*0.5</f>
        <v>6.333333333</v>
      </c>
      <c r="G1160" s="103" t="s">
        <v>616</v>
      </c>
      <c r="H1160" s="104"/>
      <c r="I1160" s="105"/>
      <c r="J1160" s="827"/>
      <c r="K1160" s="827"/>
      <c r="L1160" s="827"/>
      <c r="M1160" s="827"/>
      <c r="N1160" s="827"/>
      <c r="O1160" s="827"/>
      <c r="P1160" s="827"/>
      <c r="Q1160" s="827"/>
      <c r="R1160" s="827"/>
      <c r="S1160" s="827"/>
      <c r="T1160" s="827"/>
      <c r="U1160" s="827"/>
      <c r="V1160" s="827"/>
      <c r="W1160" s="827"/>
      <c r="X1160" s="827"/>
      <c r="Y1160" s="827"/>
      <c r="Z1160" s="827"/>
      <c r="AA1160" s="817" t="str">
        <f t="shared" si="12"/>
        <v>Gutoiu_Giorgian_Ionut</v>
      </c>
      <c r="AB1160" s="828">
        <f t="shared" si="13"/>
        <v>6.333333333</v>
      </c>
    </row>
    <row r="1161" ht="11.25" customHeight="1">
      <c r="A1161" s="135" t="s">
        <v>818</v>
      </c>
      <c r="B1161" s="97" t="s">
        <v>148</v>
      </c>
      <c r="C1161" s="135" t="s">
        <v>9110</v>
      </c>
      <c r="D1161" s="98" t="s">
        <v>7625</v>
      </c>
      <c r="E1161" s="231" t="s">
        <v>9111</v>
      </c>
      <c r="F1161" s="166">
        <f>20/3</f>
        <v>6.666666667</v>
      </c>
      <c r="G1161" s="103" t="s">
        <v>616</v>
      </c>
      <c r="H1161" s="104"/>
      <c r="I1161" s="105"/>
      <c r="J1161" s="827"/>
      <c r="K1161" s="827"/>
      <c r="L1161" s="827"/>
      <c r="M1161" s="827"/>
      <c r="N1161" s="827"/>
      <c r="O1161" s="827"/>
      <c r="P1161" s="827"/>
      <c r="Q1161" s="827"/>
      <c r="R1161" s="827"/>
      <c r="S1161" s="827"/>
      <c r="T1161" s="827"/>
      <c r="U1161" s="827"/>
      <c r="V1161" s="827"/>
      <c r="W1161" s="827"/>
      <c r="X1161" s="827"/>
      <c r="Y1161" s="827"/>
      <c r="Z1161" s="827"/>
      <c r="AA1161" s="817" t="str">
        <f t="shared" si="12"/>
        <v>Gutoiu_Giorgian_Ionut</v>
      </c>
      <c r="AB1161" s="828">
        <f t="shared" si="13"/>
        <v>6.666666667</v>
      </c>
    </row>
    <row r="1162" ht="11.25" customHeight="1">
      <c r="A1162" s="135" t="s">
        <v>818</v>
      </c>
      <c r="B1162" s="97" t="s">
        <v>148</v>
      </c>
      <c r="C1162" s="135" t="s">
        <v>9112</v>
      </c>
      <c r="D1162" s="98" t="s">
        <v>7799</v>
      </c>
      <c r="E1162" s="231" t="s">
        <v>9113</v>
      </c>
      <c r="F1162" s="166">
        <f>20/3*0.5</f>
        <v>3.333333333</v>
      </c>
      <c r="G1162" s="103" t="s">
        <v>616</v>
      </c>
      <c r="H1162" s="104"/>
      <c r="I1162" s="105"/>
      <c r="J1162" s="827"/>
      <c r="K1162" s="827"/>
      <c r="L1162" s="827"/>
      <c r="M1162" s="827"/>
      <c r="N1162" s="827"/>
      <c r="O1162" s="827"/>
      <c r="P1162" s="827"/>
      <c r="Q1162" s="827"/>
      <c r="R1162" s="827"/>
      <c r="S1162" s="827"/>
      <c r="T1162" s="827"/>
      <c r="U1162" s="827"/>
      <c r="V1162" s="827"/>
      <c r="W1162" s="827"/>
      <c r="X1162" s="827"/>
      <c r="Y1162" s="827"/>
      <c r="Z1162" s="827"/>
      <c r="AA1162" s="817" t="str">
        <f t="shared" si="12"/>
        <v>Gutoiu_Giorgian_Ionut</v>
      </c>
      <c r="AB1162" s="828">
        <f t="shared" si="13"/>
        <v>3.333333333</v>
      </c>
    </row>
    <row r="1163" ht="11.25" customHeight="1">
      <c r="A1163" s="135" t="s">
        <v>818</v>
      </c>
      <c r="B1163" s="97" t="s">
        <v>148</v>
      </c>
      <c r="C1163" s="135" t="s">
        <v>9106</v>
      </c>
      <c r="D1163" s="98" t="s">
        <v>7625</v>
      </c>
      <c r="E1163" s="231" t="s">
        <v>9107</v>
      </c>
      <c r="F1163" s="166">
        <f>26/3</f>
        <v>8.666666667</v>
      </c>
      <c r="G1163" s="103" t="s">
        <v>616</v>
      </c>
      <c r="H1163" s="104"/>
      <c r="I1163" s="105"/>
      <c r="J1163" s="827"/>
      <c r="K1163" s="827"/>
      <c r="L1163" s="827"/>
      <c r="M1163" s="827"/>
      <c r="N1163" s="827"/>
      <c r="O1163" s="827"/>
      <c r="P1163" s="827"/>
      <c r="Q1163" s="827"/>
      <c r="R1163" s="827"/>
      <c r="S1163" s="827"/>
      <c r="T1163" s="827"/>
      <c r="U1163" s="827"/>
      <c r="V1163" s="827"/>
      <c r="W1163" s="827"/>
      <c r="X1163" s="827"/>
      <c r="Y1163" s="827"/>
      <c r="Z1163" s="827"/>
      <c r="AA1163" s="817" t="str">
        <f t="shared" si="12"/>
        <v>Gutoiu_Giorgian_Ionut</v>
      </c>
      <c r="AB1163" s="828">
        <f t="shared" si="13"/>
        <v>8.666666667</v>
      </c>
    </row>
    <row r="1164" ht="11.25" customHeight="1">
      <c r="A1164" s="135" t="s">
        <v>818</v>
      </c>
      <c r="B1164" s="97" t="s">
        <v>148</v>
      </c>
      <c r="C1164" s="135" t="s">
        <v>9114</v>
      </c>
      <c r="D1164" s="98" t="s">
        <v>7799</v>
      </c>
      <c r="E1164" s="231" t="s">
        <v>9115</v>
      </c>
      <c r="F1164" s="166">
        <f>53*0.25/3*0.5</f>
        <v>2.208333333</v>
      </c>
      <c r="G1164" s="103" t="s">
        <v>616</v>
      </c>
      <c r="H1164" s="104"/>
      <c r="I1164" s="105"/>
      <c r="J1164" s="827"/>
      <c r="K1164" s="827"/>
      <c r="L1164" s="827"/>
      <c r="M1164" s="827"/>
      <c r="N1164" s="827"/>
      <c r="O1164" s="827"/>
      <c r="P1164" s="827"/>
      <c r="Q1164" s="827"/>
      <c r="R1164" s="827"/>
      <c r="S1164" s="827"/>
      <c r="T1164" s="827"/>
      <c r="U1164" s="827"/>
      <c r="V1164" s="827"/>
      <c r="W1164" s="827"/>
      <c r="X1164" s="827"/>
      <c r="Y1164" s="827"/>
      <c r="Z1164" s="827"/>
      <c r="AA1164" s="817" t="str">
        <f t="shared" si="12"/>
        <v>Gutoiu_Giorgian_Ionut</v>
      </c>
      <c r="AB1164" s="828">
        <f t="shared" si="13"/>
        <v>2.208333333</v>
      </c>
    </row>
    <row r="1165" ht="11.25" customHeight="1">
      <c r="A1165" s="135" t="s">
        <v>818</v>
      </c>
      <c r="B1165" s="97" t="s">
        <v>148</v>
      </c>
      <c r="C1165" s="135" t="s">
        <v>9116</v>
      </c>
      <c r="D1165" s="98" t="s">
        <v>7625</v>
      </c>
      <c r="E1165" s="231" t="s">
        <v>9117</v>
      </c>
      <c r="F1165" s="166">
        <f>26/3 * 0.25</f>
        <v>2.166666667</v>
      </c>
      <c r="G1165" s="103" t="s">
        <v>616</v>
      </c>
      <c r="H1165" s="104"/>
      <c r="I1165" s="105"/>
      <c r="J1165" s="827"/>
      <c r="K1165" s="827"/>
      <c r="L1165" s="827"/>
      <c r="M1165" s="827"/>
      <c r="N1165" s="827"/>
      <c r="O1165" s="827"/>
      <c r="P1165" s="827"/>
      <c r="Q1165" s="827"/>
      <c r="R1165" s="827"/>
      <c r="S1165" s="827"/>
      <c r="T1165" s="827"/>
      <c r="U1165" s="827"/>
      <c r="V1165" s="827"/>
      <c r="W1165" s="827"/>
      <c r="X1165" s="827"/>
      <c r="Y1165" s="827"/>
      <c r="Z1165" s="827"/>
      <c r="AA1165" s="817" t="str">
        <f t="shared" si="12"/>
        <v>Gutoiu_Giorgian_Ionut</v>
      </c>
      <c r="AB1165" s="828">
        <f t="shared" si="13"/>
        <v>2.166666667</v>
      </c>
    </row>
    <row r="1166" ht="11.25" customHeight="1">
      <c r="A1166" s="135" t="s">
        <v>818</v>
      </c>
      <c r="B1166" s="97" t="s">
        <v>148</v>
      </c>
      <c r="C1166" s="135" t="s">
        <v>9118</v>
      </c>
      <c r="D1166" s="98" t="s">
        <v>7799</v>
      </c>
      <c r="E1166" s="231" t="s">
        <v>9119</v>
      </c>
      <c r="F1166" s="166">
        <f>38/3*0.5*0.25</f>
        <v>1.583333333</v>
      </c>
      <c r="G1166" s="103" t="s">
        <v>616</v>
      </c>
      <c r="H1166" s="104"/>
      <c r="I1166" s="105"/>
      <c r="J1166" s="827"/>
      <c r="K1166" s="827"/>
      <c r="L1166" s="827"/>
      <c r="M1166" s="827"/>
      <c r="N1166" s="827"/>
      <c r="O1166" s="827"/>
      <c r="P1166" s="827"/>
      <c r="Q1166" s="827"/>
      <c r="R1166" s="827"/>
      <c r="S1166" s="827"/>
      <c r="T1166" s="827"/>
      <c r="U1166" s="827"/>
      <c r="V1166" s="827"/>
      <c r="W1166" s="827"/>
      <c r="X1166" s="827"/>
      <c r="Y1166" s="827"/>
      <c r="Z1166" s="827"/>
      <c r="AA1166" s="817" t="str">
        <f t="shared" si="12"/>
        <v>Gutoiu_Giorgian_Ionut</v>
      </c>
      <c r="AB1166" s="828">
        <f t="shared" si="13"/>
        <v>1.583333333</v>
      </c>
    </row>
    <row r="1167" ht="11.25" customHeight="1">
      <c r="A1167" s="135" t="s">
        <v>818</v>
      </c>
      <c r="B1167" s="97" t="s">
        <v>148</v>
      </c>
      <c r="C1167" s="135" t="s">
        <v>9120</v>
      </c>
      <c r="D1167" s="98" t="s">
        <v>7625</v>
      </c>
      <c r="E1167" s="231" t="s">
        <v>9121</v>
      </c>
      <c r="F1167" s="166">
        <f>20*0.25/3</f>
        <v>1.666666667</v>
      </c>
      <c r="G1167" s="103" t="s">
        <v>616</v>
      </c>
      <c r="H1167" s="104"/>
      <c r="I1167" s="105"/>
      <c r="J1167" s="827"/>
      <c r="K1167" s="827"/>
      <c r="L1167" s="827"/>
      <c r="M1167" s="827"/>
      <c r="N1167" s="827"/>
      <c r="O1167" s="827"/>
      <c r="P1167" s="827"/>
      <c r="Q1167" s="827"/>
      <c r="R1167" s="827"/>
      <c r="S1167" s="827"/>
      <c r="T1167" s="827"/>
      <c r="U1167" s="827"/>
      <c r="V1167" s="827"/>
      <c r="W1167" s="827"/>
      <c r="X1167" s="827"/>
      <c r="Y1167" s="827"/>
      <c r="Z1167" s="827"/>
      <c r="AA1167" s="817" t="str">
        <f t="shared" si="12"/>
        <v>Gutoiu_Giorgian_Ionut</v>
      </c>
      <c r="AB1167" s="828">
        <f t="shared" si="13"/>
        <v>1.666666667</v>
      </c>
    </row>
    <row r="1168" ht="11.25" customHeight="1">
      <c r="A1168" s="135" t="s">
        <v>818</v>
      </c>
      <c r="B1168" s="97" t="s">
        <v>148</v>
      </c>
      <c r="C1168" s="135" t="s">
        <v>9122</v>
      </c>
      <c r="D1168" s="98" t="s">
        <v>7799</v>
      </c>
      <c r="E1168" s="231" t="s">
        <v>9123</v>
      </c>
      <c r="F1168" s="166">
        <f>46/3*0.5</f>
        <v>7.666666667</v>
      </c>
      <c r="G1168" s="103" t="s">
        <v>616</v>
      </c>
      <c r="H1168" s="104"/>
      <c r="I1168" s="105"/>
      <c r="J1168" s="827"/>
      <c r="K1168" s="827"/>
      <c r="L1168" s="827"/>
      <c r="M1168" s="827"/>
      <c r="N1168" s="827"/>
      <c r="O1168" s="827"/>
      <c r="P1168" s="827"/>
      <c r="Q1168" s="827"/>
      <c r="R1168" s="827"/>
      <c r="S1168" s="827"/>
      <c r="T1168" s="827"/>
      <c r="U1168" s="827"/>
      <c r="V1168" s="827"/>
      <c r="W1168" s="827"/>
      <c r="X1168" s="827"/>
      <c r="Y1168" s="827"/>
      <c r="Z1168" s="827"/>
      <c r="AA1168" s="817" t="str">
        <f t="shared" si="12"/>
        <v>Gutoiu_Giorgian_Ionut</v>
      </c>
      <c r="AB1168" s="828">
        <f t="shared" si="13"/>
        <v>7.666666667</v>
      </c>
    </row>
    <row r="1169" ht="11.25" customHeight="1">
      <c r="A1169" s="135" t="s">
        <v>818</v>
      </c>
      <c r="B1169" s="97" t="s">
        <v>148</v>
      </c>
      <c r="C1169" s="135" t="s">
        <v>9124</v>
      </c>
      <c r="D1169" s="98" t="s">
        <v>7799</v>
      </c>
      <c r="E1169" s="231" t="s">
        <v>9125</v>
      </c>
      <c r="F1169" s="166">
        <f>56/3*0.5</f>
        <v>9.333333333</v>
      </c>
      <c r="G1169" s="103" t="s">
        <v>616</v>
      </c>
      <c r="H1169" s="104"/>
      <c r="I1169" s="105"/>
      <c r="J1169" s="827"/>
      <c r="K1169" s="827"/>
      <c r="L1169" s="827"/>
      <c r="M1169" s="827"/>
      <c r="N1169" s="827"/>
      <c r="O1169" s="827"/>
      <c r="P1169" s="827"/>
      <c r="Q1169" s="827"/>
      <c r="R1169" s="827"/>
      <c r="S1169" s="827"/>
      <c r="T1169" s="827"/>
      <c r="U1169" s="827"/>
      <c r="V1169" s="827"/>
      <c r="W1169" s="827"/>
      <c r="X1169" s="827"/>
      <c r="Y1169" s="827"/>
      <c r="Z1169" s="827"/>
      <c r="AA1169" s="817" t="str">
        <f t="shared" si="12"/>
        <v>Gutoiu_Giorgian_Ionut</v>
      </c>
      <c r="AB1169" s="828">
        <f t="shared" si="13"/>
        <v>9.333333333</v>
      </c>
    </row>
    <row r="1170" ht="11.25" customHeight="1">
      <c r="A1170" s="135" t="s">
        <v>818</v>
      </c>
      <c r="B1170" s="97" t="s">
        <v>148</v>
      </c>
      <c r="C1170" s="135" t="s">
        <v>9126</v>
      </c>
      <c r="D1170" s="98" t="s">
        <v>7799</v>
      </c>
      <c r="E1170" s="231" t="s">
        <v>9127</v>
      </c>
      <c r="F1170" s="166">
        <f>29/3*0.5</f>
        <v>4.833333333</v>
      </c>
      <c r="G1170" s="103" t="s">
        <v>616</v>
      </c>
      <c r="H1170" s="104"/>
      <c r="I1170" s="105"/>
      <c r="J1170" s="827"/>
      <c r="K1170" s="827"/>
      <c r="L1170" s="827"/>
      <c r="M1170" s="827"/>
      <c r="N1170" s="827"/>
      <c r="O1170" s="827"/>
      <c r="P1170" s="827"/>
      <c r="Q1170" s="827"/>
      <c r="R1170" s="827"/>
      <c r="S1170" s="827"/>
      <c r="T1170" s="827"/>
      <c r="U1170" s="827"/>
      <c r="V1170" s="827"/>
      <c r="W1170" s="827"/>
      <c r="X1170" s="827"/>
      <c r="Y1170" s="827"/>
      <c r="Z1170" s="827"/>
      <c r="AA1170" s="817" t="str">
        <f t="shared" si="12"/>
        <v>Gutoiu_Giorgian_Ionut</v>
      </c>
      <c r="AB1170" s="828">
        <f t="shared" si="13"/>
        <v>4.833333333</v>
      </c>
    </row>
    <row r="1171" ht="11.25" customHeight="1">
      <c r="A1171" s="135" t="s">
        <v>818</v>
      </c>
      <c r="B1171" s="97" t="s">
        <v>148</v>
      </c>
      <c r="C1171" s="135" t="s">
        <v>9128</v>
      </c>
      <c r="D1171" s="98" t="s">
        <v>7799</v>
      </c>
      <c r="E1171" s="231" t="s">
        <v>9129</v>
      </c>
      <c r="F1171" s="166">
        <f>46/3*0.5*0.25</f>
        <v>1.916666667</v>
      </c>
      <c r="G1171" s="103" t="s">
        <v>616</v>
      </c>
      <c r="H1171" s="104"/>
      <c r="I1171" s="105"/>
      <c r="J1171" s="827"/>
      <c r="K1171" s="827"/>
      <c r="L1171" s="827"/>
      <c r="M1171" s="827"/>
      <c r="N1171" s="827"/>
      <c r="O1171" s="827"/>
      <c r="P1171" s="827"/>
      <c r="Q1171" s="827"/>
      <c r="R1171" s="827"/>
      <c r="S1171" s="827"/>
      <c r="T1171" s="827"/>
      <c r="U1171" s="827"/>
      <c r="V1171" s="827"/>
      <c r="W1171" s="827"/>
      <c r="X1171" s="827"/>
      <c r="Y1171" s="827"/>
      <c r="Z1171" s="827"/>
      <c r="AA1171" s="817" t="str">
        <f t="shared" si="12"/>
        <v>Gutoiu_Giorgian_Ionut</v>
      </c>
      <c r="AB1171" s="828">
        <f t="shared" si="13"/>
        <v>1.916666667</v>
      </c>
    </row>
    <row r="1172" ht="11.25" customHeight="1">
      <c r="A1172" s="135" t="s">
        <v>818</v>
      </c>
      <c r="B1172" s="97" t="s">
        <v>148</v>
      </c>
      <c r="C1172" s="135" t="s">
        <v>9130</v>
      </c>
      <c r="D1172" s="98" t="s">
        <v>7799</v>
      </c>
      <c r="E1172" s="231" t="s">
        <v>9131</v>
      </c>
      <c r="F1172" s="166">
        <f>56/3*0.5*0.25</f>
        <v>2.333333333</v>
      </c>
      <c r="G1172" s="103" t="s">
        <v>616</v>
      </c>
      <c r="H1172" s="104"/>
      <c r="I1172" s="105"/>
      <c r="J1172" s="827"/>
      <c r="K1172" s="827"/>
      <c r="L1172" s="827"/>
      <c r="M1172" s="827"/>
      <c r="N1172" s="827"/>
      <c r="O1172" s="827"/>
      <c r="P1172" s="827"/>
      <c r="Q1172" s="827"/>
      <c r="R1172" s="827"/>
      <c r="S1172" s="827"/>
      <c r="T1172" s="827"/>
      <c r="U1172" s="827"/>
      <c r="V1172" s="827"/>
      <c r="W1172" s="827"/>
      <c r="X1172" s="827"/>
      <c r="Y1172" s="827"/>
      <c r="Z1172" s="827"/>
      <c r="AA1172" s="817" t="str">
        <f t="shared" si="12"/>
        <v>Gutoiu_Giorgian_Ionut</v>
      </c>
      <c r="AB1172" s="828">
        <f t="shared" si="13"/>
        <v>2.333333333</v>
      </c>
    </row>
    <row r="1173" ht="11.25" customHeight="1">
      <c r="A1173" s="135" t="s">
        <v>818</v>
      </c>
      <c r="B1173" s="97" t="s">
        <v>148</v>
      </c>
      <c r="C1173" s="135" t="s">
        <v>9132</v>
      </c>
      <c r="D1173" s="98" t="s">
        <v>7799</v>
      </c>
      <c r="E1173" s="231" t="s">
        <v>9133</v>
      </c>
      <c r="F1173" s="166">
        <f>29/3*0.5*0.25</f>
        <v>1.208333333</v>
      </c>
      <c r="G1173" s="103" t="s">
        <v>616</v>
      </c>
      <c r="H1173" s="104"/>
      <c r="I1173" s="105"/>
      <c r="J1173" s="827"/>
      <c r="K1173" s="827"/>
      <c r="L1173" s="827"/>
      <c r="M1173" s="827"/>
      <c r="N1173" s="827"/>
      <c r="O1173" s="827"/>
      <c r="P1173" s="827"/>
      <c r="Q1173" s="827"/>
      <c r="R1173" s="827"/>
      <c r="S1173" s="827"/>
      <c r="T1173" s="827"/>
      <c r="U1173" s="827"/>
      <c r="V1173" s="827"/>
      <c r="W1173" s="827"/>
      <c r="X1173" s="827"/>
      <c r="Y1173" s="827"/>
      <c r="Z1173" s="827"/>
      <c r="AA1173" s="817" t="str">
        <f t="shared" si="12"/>
        <v>Gutoiu_Giorgian_Ionut</v>
      </c>
      <c r="AB1173" s="828">
        <f t="shared" si="13"/>
        <v>1.208333333</v>
      </c>
    </row>
    <row r="1174" ht="11.25" customHeight="1">
      <c r="A1174" s="135" t="s">
        <v>824</v>
      </c>
      <c r="B1174" s="97" t="s">
        <v>148</v>
      </c>
      <c r="C1174" s="135" t="s">
        <v>9134</v>
      </c>
      <c r="D1174" s="98" t="s">
        <v>9135</v>
      </c>
      <c r="E1174" s="231">
        <f>37/3</f>
        <v>12.33333333</v>
      </c>
      <c r="F1174" s="166">
        <v>12.0</v>
      </c>
      <c r="G1174" s="154" t="s">
        <v>829</v>
      </c>
      <c r="H1174" s="211"/>
      <c r="I1174" s="105"/>
      <c r="J1174" s="831"/>
      <c r="K1174" s="831"/>
      <c r="L1174" s="827"/>
      <c r="M1174" s="831"/>
      <c r="N1174" s="831"/>
      <c r="O1174" s="831"/>
      <c r="P1174" s="831"/>
      <c r="Q1174" s="831"/>
      <c r="R1174" s="831"/>
      <c r="S1174" s="831"/>
      <c r="T1174" s="831"/>
      <c r="U1174" s="831"/>
      <c r="V1174" s="831"/>
      <c r="W1174" s="831"/>
      <c r="X1174" s="831"/>
      <c r="Y1174" s="831"/>
      <c r="Z1174" s="831"/>
      <c r="AA1174" s="817" t="str">
        <f t="shared" si="12"/>
        <v>Lup_Oana</v>
      </c>
      <c r="AB1174" s="828">
        <f t="shared" si="13"/>
        <v>12</v>
      </c>
    </row>
    <row r="1175" ht="11.25" customHeight="1">
      <c r="A1175" s="135" t="s">
        <v>824</v>
      </c>
      <c r="B1175" s="97" t="s">
        <v>148</v>
      </c>
      <c r="C1175" s="135" t="s">
        <v>9136</v>
      </c>
      <c r="D1175" s="98" t="s">
        <v>9135</v>
      </c>
      <c r="E1175" s="231">
        <v>12.0</v>
      </c>
      <c r="F1175" s="166">
        <v>12.0</v>
      </c>
      <c r="G1175" s="154" t="s">
        <v>829</v>
      </c>
      <c r="H1175" s="211"/>
      <c r="I1175" s="105"/>
      <c r="J1175" s="831"/>
      <c r="K1175" s="831"/>
      <c r="L1175" s="827"/>
      <c r="M1175" s="831"/>
      <c r="N1175" s="831"/>
      <c r="O1175" s="831"/>
      <c r="P1175" s="831"/>
      <c r="Q1175" s="831"/>
      <c r="R1175" s="831"/>
      <c r="S1175" s="831"/>
      <c r="T1175" s="831"/>
      <c r="U1175" s="831"/>
      <c r="V1175" s="831"/>
      <c r="W1175" s="831"/>
      <c r="X1175" s="831"/>
      <c r="Y1175" s="831"/>
      <c r="Z1175" s="831"/>
      <c r="AA1175" s="817" t="str">
        <f t="shared" si="12"/>
        <v>Lup_Oana</v>
      </c>
      <c r="AB1175" s="828">
        <f t="shared" si="13"/>
        <v>12</v>
      </c>
    </row>
    <row r="1176" ht="11.25" customHeight="1">
      <c r="A1176" s="135" t="s">
        <v>824</v>
      </c>
      <c r="B1176" s="97" t="s">
        <v>148</v>
      </c>
      <c r="C1176" s="135" t="s">
        <v>9137</v>
      </c>
      <c r="D1176" s="98" t="s">
        <v>160</v>
      </c>
      <c r="E1176" s="231">
        <v>36.0</v>
      </c>
      <c r="F1176" s="166">
        <v>36.0</v>
      </c>
      <c r="G1176" s="154" t="s">
        <v>829</v>
      </c>
      <c r="H1176" s="211"/>
      <c r="I1176" s="105"/>
      <c r="J1176" s="831"/>
      <c r="K1176" s="831"/>
      <c r="L1176" s="827"/>
      <c r="M1176" s="831"/>
      <c r="N1176" s="831"/>
      <c r="O1176" s="831"/>
      <c r="P1176" s="831"/>
      <c r="Q1176" s="831"/>
      <c r="R1176" s="831"/>
      <c r="S1176" s="831"/>
      <c r="T1176" s="831"/>
      <c r="U1176" s="831"/>
      <c r="V1176" s="831"/>
      <c r="W1176" s="831"/>
      <c r="X1176" s="831"/>
      <c r="Y1176" s="831"/>
      <c r="Z1176" s="831"/>
      <c r="AA1176" s="817" t="str">
        <f t="shared" si="12"/>
        <v>Lup_Oana</v>
      </c>
      <c r="AB1176" s="828">
        <f t="shared" si="13"/>
        <v>36</v>
      </c>
    </row>
    <row r="1177" ht="11.25" customHeight="1">
      <c r="A1177" s="135" t="s">
        <v>824</v>
      </c>
      <c r="B1177" s="97" t="s">
        <v>148</v>
      </c>
      <c r="C1177" s="135" t="s">
        <v>9138</v>
      </c>
      <c r="D1177" s="98" t="s">
        <v>160</v>
      </c>
      <c r="E1177" s="231">
        <v>36.0</v>
      </c>
      <c r="F1177" s="166">
        <v>36.0</v>
      </c>
      <c r="G1177" s="154" t="s">
        <v>829</v>
      </c>
      <c r="H1177" s="211"/>
      <c r="I1177" s="105"/>
      <c r="J1177" s="831"/>
      <c r="K1177" s="831"/>
      <c r="L1177" s="827"/>
      <c r="M1177" s="831"/>
      <c r="N1177" s="831"/>
      <c r="O1177" s="831"/>
      <c r="P1177" s="831"/>
      <c r="Q1177" s="831"/>
      <c r="R1177" s="831"/>
      <c r="S1177" s="831"/>
      <c r="T1177" s="831"/>
      <c r="U1177" s="831"/>
      <c r="V1177" s="831"/>
      <c r="W1177" s="831"/>
      <c r="X1177" s="831"/>
      <c r="Y1177" s="831"/>
      <c r="Z1177" s="831"/>
      <c r="AA1177" s="817" t="str">
        <f t="shared" si="12"/>
        <v>Lup_Oana</v>
      </c>
      <c r="AB1177" s="828">
        <f t="shared" si="13"/>
        <v>36</v>
      </c>
    </row>
    <row r="1178" ht="11.25" customHeight="1">
      <c r="A1178" s="135" t="s">
        <v>824</v>
      </c>
      <c r="B1178" s="97" t="s">
        <v>148</v>
      </c>
      <c r="C1178" s="135" t="s">
        <v>9139</v>
      </c>
      <c r="D1178" s="98" t="s">
        <v>160</v>
      </c>
      <c r="E1178" s="231">
        <v>31.5</v>
      </c>
      <c r="F1178" s="166">
        <v>31.5</v>
      </c>
      <c r="G1178" s="154" t="s">
        <v>829</v>
      </c>
      <c r="H1178" s="211"/>
      <c r="I1178" s="105"/>
      <c r="J1178" s="831"/>
      <c r="K1178" s="831"/>
      <c r="L1178" s="827"/>
      <c r="M1178" s="831"/>
      <c r="N1178" s="831"/>
      <c r="O1178" s="831"/>
      <c r="P1178" s="831"/>
      <c r="Q1178" s="831"/>
      <c r="R1178" s="831"/>
      <c r="S1178" s="831"/>
      <c r="T1178" s="831"/>
      <c r="U1178" s="831"/>
      <c r="V1178" s="831"/>
      <c r="W1178" s="831"/>
      <c r="X1178" s="831"/>
      <c r="Y1178" s="831"/>
      <c r="Z1178" s="831"/>
      <c r="AA1178" s="817" t="str">
        <f t="shared" si="12"/>
        <v>Lup_Oana</v>
      </c>
      <c r="AB1178" s="828">
        <f t="shared" si="13"/>
        <v>31.5</v>
      </c>
    </row>
    <row r="1179" ht="11.25" customHeight="1">
      <c r="A1179" s="135" t="s">
        <v>824</v>
      </c>
      <c r="B1179" s="97" t="s">
        <v>148</v>
      </c>
      <c r="C1179" s="135" t="s">
        <v>9140</v>
      </c>
      <c r="D1179" s="98" t="s">
        <v>160</v>
      </c>
      <c r="E1179" s="231">
        <v>31.5</v>
      </c>
      <c r="F1179" s="166">
        <v>31.5</v>
      </c>
      <c r="G1179" s="154" t="s">
        <v>829</v>
      </c>
      <c r="H1179" s="211"/>
      <c r="I1179" s="105"/>
      <c r="J1179" s="831"/>
      <c r="K1179" s="831"/>
      <c r="L1179" s="827"/>
      <c r="M1179" s="831"/>
      <c r="N1179" s="831"/>
      <c r="O1179" s="831"/>
      <c r="P1179" s="831"/>
      <c r="Q1179" s="831"/>
      <c r="R1179" s="831"/>
      <c r="S1179" s="831"/>
      <c r="T1179" s="831"/>
      <c r="U1179" s="831"/>
      <c r="V1179" s="831"/>
      <c r="W1179" s="831"/>
      <c r="X1179" s="831"/>
      <c r="Y1179" s="831"/>
      <c r="Z1179" s="831"/>
      <c r="AA1179" s="817" t="str">
        <f t="shared" si="12"/>
        <v>Lup_Oana</v>
      </c>
      <c r="AB1179" s="828">
        <f t="shared" si="13"/>
        <v>31.5</v>
      </c>
    </row>
    <row r="1180" ht="11.25" customHeight="1">
      <c r="A1180" s="135" t="s">
        <v>824</v>
      </c>
      <c r="B1180" s="97" t="s">
        <v>148</v>
      </c>
      <c r="C1180" s="135" t="s">
        <v>9141</v>
      </c>
      <c r="D1180" s="218"/>
      <c r="E1180" s="231">
        <f>(30/3)*2</f>
        <v>20</v>
      </c>
      <c r="F1180" s="166">
        <v>20.0</v>
      </c>
      <c r="G1180" s="154" t="s">
        <v>829</v>
      </c>
      <c r="H1180" s="211"/>
      <c r="I1180" s="105"/>
      <c r="J1180" s="831"/>
      <c r="K1180" s="831"/>
      <c r="L1180" s="827"/>
      <c r="M1180" s="831"/>
      <c r="N1180" s="831"/>
      <c r="O1180" s="831"/>
      <c r="P1180" s="831"/>
      <c r="Q1180" s="831"/>
      <c r="R1180" s="831"/>
      <c r="S1180" s="831"/>
      <c r="T1180" s="831"/>
      <c r="U1180" s="831"/>
      <c r="V1180" s="831"/>
      <c r="W1180" s="831"/>
      <c r="X1180" s="831"/>
      <c r="Y1180" s="831"/>
      <c r="Z1180" s="831"/>
      <c r="AA1180" s="817" t="str">
        <f t="shared" si="12"/>
        <v>Lup_Oana</v>
      </c>
      <c r="AB1180" s="828">
        <f t="shared" si="13"/>
        <v>20</v>
      </c>
    </row>
    <row r="1181" ht="11.25" customHeight="1">
      <c r="A1181" s="135" t="s">
        <v>2340</v>
      </c>
      <c r="B1181" s="829" t="s">
        <v>148</v>
      </c>
      <c r="C1181" s="252" t="s">
        <v>9142</v>
      </c>
      <c r="D1181" s="98" t="s">
        <v>9135</v>
      </c>
      <c r="E1181" s="231" t="s">
        <v>9143</v>
      </c>
      <c r="F1181" s="166">
        <v>6.66</v>
      </c>
      <c r="G1181" s="190" t="s">
        <v>2340</v>
      </c>
      <c r="H1181" s="104"/>
      <c r="I1181" s="105"/>
      <c r="J1181" s="827"/>
      <c r="K1181" s="827"/>
      <c r="L1181" s="827"/>
      <c r="M1181" s="827"/>
      <c r="N1181" s="827"/>
      <c r="O1181" s="827"/>
      <c r="P1181" s="827"/>
      <c r="Q1181" s="827"/>
      <c r="R1181" s="827"/>
      <c r="S1181" s="827"/>
      <c r="T1181" s="827"/>
      <c r="U1181" s="827"/>
      <c r="V1181" s="827"/>
      <c r="W1181" s="827"/>
      <c r="X1181" s="827"/>
      <c r="Y1181" s="827"/>
      <c r="Z1181" s="827"/>
      <c r="AA1181" s="817" t="str">
        <f t="shared" si="12"/>
        <v>Morandau Elena Felicia</v>
      </c>
      <c r="AB1181" s="828">
        <f t="shared" si="13"/>
        <v>6.66</v>
      </c>
    </row>
    <row r="1182" ht="11.25" customHeight="1">
      <c r="A1182" s="135" t="s">
        <v>2340</v>
      </c>
      <c r="B1182" s="97" t="s">
        <v>148</v>
      </c>
      <c r="C1182" s="252" t="s">
        <v>9144</v>
      </c>
      <c r="D1182" s="98" t="s">
        <v>9135</v>
      </c>
      <c r="E1182" s="231" t="s">
        <v>9143</v>
      </c>
      <c r="F1182" s="166">
        <v>6.66</v>
      </c>
      <c r="G1182" s="190" t="s">
        <v>2340</v>
      </c>
      <c r="H1182" s="104"/>
      <c r="I1182" s="105"/>
      <c r="J1182" s="827"/>
      <c r="K1182" s="827"/>
      <c r="L1182" s="827"/>
      <c r="M1182" s="827"/>
      <c r="N1182" s="827"/>
      <c r="O1182" s="827"/>
      <c r="P1182" s="827"/>
      <c r="Q1182" s="827"/>
      <c r="R1182" s="827"/>
      <c r="S1182" s="827"/>
      <c r="T1182" s="827"/>
      <c r="U1182" s="827"/>
      <c r="V1182" s="827"/>
      <c r="W1182" s="827"/>
      <c r="X1182" s="827"/>
      <c r="Y1182" s="827"/>
      <c r="Z1182" s="827"/>
      <c r="AA1182" s="817" t="str">
        <f t="shared" si="12"/>
        <v>Morandau Elena Felicia</v>
      </c>
      <c r="AB1182" s="828">
        <f t="shared" si="13"/>
        <v>6.66</v>
      </c>
    </row>
    <row r="1183" ht="11.25" customHeight="1">
      <c r="A1183" s="135" t="s">
        <v>2340</v>
      </c>
      <c r="B1183" s="373" t="s">
        <v>148</v>
      </c>
      <c r="C1183" s="252" t="s">
        <v>9145</v>
      </c>
      <c r="D1183" s="98" t="s">
        <v>9135</v>
      </c>
      <c r="E1183" s="231" t="s">
        <v>9143</v>
      </c>
      <c r="F1183" s="166" t="s">
        <v>9146</v>
      </c>
      <c r="G1183" s="190" t="s">
        <v>2340</v>
      </c>
      <c r="H1183" s="104"/>
      <c r="I1183" s="105"/>
      <c r="J1183" s="827"/>
      <c r="K1183" s="827"/>
      <c r="L1183" s="827"/>
      <c r="M1183" s="827"/>
      <c r="N1183" s="827"/>
      <c r="O1183" s="827"/>
      <c r="P1183" s="827"/>
      <c r="Q1183" s="827"/>
      <c r="R1183" s="827"/>
      <c r="S1183" s="827"/>
      <c r="T1183" s="827"/>
      <c r="U1183" s="827"/>
      <c r="V1183" s="827"/>
      <c r="W1183" s="827"/>
      <c r="X1183" s="827"/>
      <c r="Y1183" s="827"/>
      <c r="Z1183" s="827"/>
      <c r="AA1183" s="817" t="str">
        <f t="shared" si="12"/>
        <v>Morandau Elena Felicia</v>
      </c>
      <c r="AB1183" s="828" t="str">
        <f t="shared" si="13"/>
        <v>6.66</v>
      </c>
    </row>
    <row r="1184" ht="11.25" customHeight="1">
      <c r="A1184" s="135" t="s">
        <v>2340</v>
      </c>
      <c r="B1184" s="97" t="s">
        <v>148</v>
      </c>
      <c r="C1184" s="252" t="s">
        <v>9147</v>
      </c>
      <c r="D1184" s="98" t="s">
        <v>9135</v>
      </c>
      <c r="E1184" s="231" t="s">
        <v>9148</v>
      </c>
      <c r="F1184" s="166">
        <v>45.66</v>
      </c>
      <c r="G1184" s="190" t="s">
        <v>2340</v>
      </c>
      <c r="H1184" s="104"/>
      <c r="I1184" s="105"/>
      <c r="J1184" s="827"/>
      <c r="K1184" s="827"/>
      <c r="L1184" s="827"/>
      <c r="M1184" s="827"/>
      <c r="N1184" s="827"/>
      <c r="O1184" s="827"/>
      <c r="P1184" s="827"/>
      <c r="Q1184" s="827"/>
      <c r="R1184" s="827"/>
      <c r="S1184" s="827"/>
      <c r="T1184" s="827"/>
      <c r="U1184" s="827"/>
      <c r="V1184" s="827"/>
      <c r="W1184" s="827"/>
      <c r="X1184" s="827"/>
      <c r="Y1184" s="827"/>
      <c r="Z1184" s="827"/>
      <c r="AA1184" s="817" t="str">
        <f t="shared" si="12"/>
        <v>Morandau Elena Felicia</v>
      </c>
      <c r="AB1184" s="828">
        <f t="shared" si="13"/>
        <v>45.66</v>
      </c>
    </row>
    <row r="1185" ht="11.25" customHeight="1">
      <c r="A1185" s="135" t="s">
        <v>2340</v>
      </c>
      <c r="B1185" s="97" t="s">
        <v>148</v>
      </c>
      <c r="C1185" s="252" t="s">
        <v>9149</v>
      </c>
      <c r="D1185" s="98" t="s">
        <v>9135</v>
      </c>
      <c r="E1185" s="231" t="s">
        <v>9148</v>
      </c>
      <c r="F1185" s="166">
        <v>45.66</v>
      </c>
      <c r="G1185" s="190" t="s">
        <v>2340</v>
      </c>
      <c r="H1185" s="104"/>
      <c r="I1185" s="105"/>
      <c r="J1185" s="827"/>
      <c r="K1185" s="827"/>
      <c r="L1185" s="827"/>
      <c r="M1185" s="827"/>
      <c r="N1185" s="827"/>
      <c r="O1185" s="827"/>
      <c r="P1185" s="827"/>
      <c r="Q1185" s="827"/>
      <c r="R1185" s="827"/>
      <c r="S1185" s="827"/>
      <c r="T1185" s="827"/>
      <c r="U1185" s="827"/>
      <c r="V1185" s="827"/>
      <c r="W1185" s="827"/>
      <c r="X1185" s="827"/>
      <c r="Y1185" s="827"/>
      <c r="Z1185" s="827"/>
      <c r="AA1185" s="817" t="str">
        <f t="shared" si="12"/>
        <v>Morandau Elena Felicia</v>
      </c>
      <c r="AB1185" s="828">
        <f t="shared" si="13"/>
        <v>45.66</v>
      </c>
    </row>
    <row r="1186" ht="11.25" customHeight="1">
      <c r="A1186" s="135" t="s">
        <v>2340</v>
      </c>
      <c r="B1186" s="97" t="s">
        <v>148</v>
      </c>
      <c r="C1186" s="252" t="s">
        <v>9150</v>
      </c>
      <c r="D1186" s="98" t="s">
        <v>9135</v>
      </c>
      <c r="E1186" s="231" t="s">
        <v>9151</v>
      </c>
      <c r="F1186" s="166">
        <v>8.66</v>
      </c>
      <c r="G1186" s="190" t="s">
        <v>2340</v>
      </c>
      <c r="H1186" s="104"/>
      <c r="I1186" s="105"/>
      <c r="J1186" s="827"/>
      <c r="K1186" s="827"/>
      <c r="L1186" s="827"/>
      <c r="M1186" s="827"/>
      <c r="N1186" s="827"/>
      <c r="O1186" s="827"/>
      <c r="P1186" s="827"/>
      <c r="Q1186" s="827"/>
      <c r="R1186" s="827"/>
      <c r="S1186" s="827"/>
      <c r="T1186" s="827"/>
      <c r="U1186" s="827"/>
      <c r="V1186" s="827"/>
      <c r="W1186" s="827"/>
      <c r="X1186" s="827"/>
      <c r="Y1186" s="827"/>
      <c r="Z1186" s="827"/>
      <c r="AA1186" s="817" t="str">
        <f t="shared" si="12"/>
        <v>Morandau Elena Felicia</v>
      </c>
      <c r="AB1186" s="828">
        <f t="shared" si="13"/>
        <v>8.66</v>
      </c>
    </row>
    <row r="1187" ht="11.25" customHeight="1">
      <c r="A1187" s="135" t="s">
        <v>2340</v>
      </c>
      <c r="B1187" s="97" t="s">
        <v>148</v>
      </c>
      <c r="C1187" s="252" t="s">
        <v>9152</v>
      </c>
      <c r="D1187" s="98" t="s">
        <v>9135</v>
      </c>
      <c r="E1187" s="231" t="s">
        <v>9151</v>
      </c>
      <c r="F1187" s="166">
        <v>8.66</v>
      </c>
      <c r="G1187" s="190" t="s">
        <v>2340</v>
      </c>
      <c r="H1187" s="104"/>
      <c r="I1187" s="105"/>
      <c r="J1187" s="827"/>
      <c r="K1187" s="827"/>
      <c r="L1187" s="827"/>
      <c r="M1187" s="827"/>
      <c r="N1187" s="827"/>
      <c r="O1187" s="827"/>
      <c r="P1187" s="827"/>
      <c r="Q1187" s="827"/>
      <c r="R1187" s="827"/>
      <c r="S1187" s="827"/>
      <c r="T1187" s="827"/>
      <c r="U1187" s="827"/>
      <c r="V1187" s="827"/>
      <c r="W1187" s="827"/>
      <c r="X1187" s="827"/>
      <c r="Y1187" s="827"/>
      <c r="Z1187" s="827"/>
      <c r="AA1187" s="817" t="str">
        <f t="shared" si="12"/>
        <v>Morandau Elena Felicia</v>
      </c>
      <c r="AB1187" s="828">
        <f t="shared" si="13"/>
        <v>8.66</v>
      </c>
    </row>
    <row r="1188" ht="11.25" customHeight="1">
      <c r="A1188" s="135" t="s">
        <v>2340</v>
      </c>
      <c r="B1188" s="97" t="s">
        <v>148</v>
      </c>
      <c r="C1188" s="252" t="s">
        <v>9153</v>
      </c>
      <c r="D1188" s="98" t="s">
        <v>9135</v>
      </c>
      <c r="E1188" s="231" t="s">
        <v>9143</v>
      </c>
      <c r="F1188" s="166">
        <v>6.66</v>
      </c>
      <c r="G1188" s="190" t="s">
        <v>2340</v>
      </c>
      <c r="H1188" s="104"/>
      <c r="I1188" s="105"/>
      <c r="J1188" s="827"/>
      <c r="K1188" s="827"/>
      <c r="L1188" s="827"/>
      <c r="M1188" s="827"/>
      <c r="N1188" s="827"/>
      <c r="O1188" s="827"/>
      <c r="P1188" s="827"/>
      <c r="Q1188" s="827"/>
      <c r="R1188" s="827"/>
      <c r="S1188" s="827"/>
      <c r="T1188" s="827"/>
      <c r="U1188" s="827"/>
      <c r="V1188" s="827"/>
      <c r="W1188" s="827"/>
      <c r="X1188" s="827"/>
      <c r="Y1188" s="827"/>
      <c r="Z1188" s="827"/>
      <c r="AA1188" s="817" t="str">
        <f t="shared" si="12"/>
        <v>Morandau Elena Felicia</v>
      </c>
      <c r="AB1188" s="828">
        <f t="shared" si="13"/>
        <v>6.66</v>
      </c>
    </row>
    <row r="1189" ht="11.25" customHeight="1">
      <c r="A1189" s="135" t="s">
        <v>2340</v>
      </c>
      <c r="B1189" s="97" t="s">
        <v>148</v>
      </c>
      <c r="C1189" s="252" t="s">
        <v>9154</v>
      </c>
      <c r="D1189" s="98" t="s">
        <v>9135</v>
      </c>
      <c r="E1189" s="231" t="s">
        <v>9143</v>
      </c>
      <c r="F1189" s="166">
        <v>6.66</v>
      </c>
      <c r="G1189" s="190" t="s">
        <v>2340</v>
      </c>
      <c r="H1189" s="104"/>
      <c r="I1189" s="105"/>
      <c r="J1189" s="827"/>
      <c r="K1189" s="827"/>
      <c r="L1189" s="827"/>
      <c r="M1189" s="827"/>
      <c r="N1189" s="827"/>
      <c r="O1189" s="827"/>
      <c r="P1189" s="827"/>
      <c r="Q1189" s="827"/>
      <c r="R1189" s="827"/>
      <c r="S1189" s="827"/>
      <c r="T1189" s="827"/>
      <c r="U1189" s="827"/>
      <c r="V1189" s="827"/>
      <c r="W1189" s="827"/>
      <c r="X1189" s="827"/>
      <c r="Y1189" s="827"/>
      <c r="Z1189" s="827"/>
      <c r="AA1189" s="817" t="str">
        <f t="shared" si="12"/>
        <v>Morandau Elena Felicia</v>
      </c>
      <c r="AB1189" s="828">
        <f t="shared" si="13"/>
        <v>6.66</v>
      </c>
    </row>
    <row r="1190" ht="11.25" customHeight="1">
      <c r="A1190" s="135" t="s">
        <v>2340</v>
      </c>
      <c r="B1190" s="373" t="s">
        <v>148</v>
      </c>
      <c r="C1190" s="252" t="s">
        <v>9155</v>
      </c>
      <c r="D1190" s="98" t="s">
        <v>9135</v>
      </c>
      <c r="E1190" s="231" t="s">
        <v>9143</v>
      </c>
      <c r="F1190" s="166">
        <v>6.66</v>
      </c>
      <c r="G1190" s="190" t="s">
        <v>2340</v>
      </c>
      <c r="H1190" s="104"/>
      <c r="I1190" s="105"/>
      <c r="J1190" s="827"/>
      <c r="K1190" s="827"/>
      <c r="L1190" s="827"/>
      <c r="M1190" s="827"/>
      <c r="N1190" s="827"/>
      <c r="O1190" s="827"/>
      <c r="P1190" s="827"/>
      <c r="Q1190" s="827"/>
      <c r="R1190" s="827"/>
      <c r="S1190" s="827"/>
      <c r="T1190" s="827"/>
      <c r="U1190" s="827"/>
      <c r="V1190" s="827"/>
      <c r="W1190" s="827"/>
      <c r="X1190" s="827"/>
      <c r="Y1190" s="827"/>
      <c r="Z1190" s="827"/>
      <c r="AA1190" s="817" t="str">
        <f t="shared" si="12"/>
        <v>Morandau Elena Felicia</v>
      </c>
      <c r="AB1190" s="828">
        <f t="shared" si="13"/>
        <v>6.66</v>
      </c>
    </row>
    <row r="1191" ht="11.25" customHeight="1">
      <c r="A1191" s="135" t="s">
        <v>2340</v>
      </c>
      <c r="B1191" s="97" t="s">
        <v>148</v>
      </c>
      <c r="C1191" s="252" t="s">
        <v>9156</v>
      </c>
      <c r="D1191" s="98" t="s">
        <v>9135</v>
      </c>
      <c r="E1191" s="231" t="s">
        <v>9148</v>
      </c>
      <c r="F1191" s="166">
        <v>45.66</v>
      </c>
      <c r="G1191" s="190" t="s">
        <v>2340</v>
      </c>
      <c r="H1191" s="104"/>
      <c r="I1191" s="105"/>
      <c r="J1191" s="827"/>
      <c r="K1191" s="827"/>
      <c r="L1191" s="827"/>
      <c r="M1191" s="827"/>
      <c r="N1191" s="827"/>
      <c r="O1191" s="827"/>
      <c r="P1191" s="827"/>
      <c r="Q1191" s="827"/>
      <c r="R1191" s="827"/>
      <c r="S1191" s="827"/>
      <c r="T1191" s="827"/>
      <c r="U1191" s="827"/>
      <c r="V1191" s="827"/>
      <c r="W1191" s="827"/>
      <c r="X1191" s="827"/>
      <c r="Y1191" s="827"/>
      <c r="Z1191" s="827"/>
      <c r="AA1191" s="817" t="str">
        <f t="shared" si="12"/>
        <v>Morandau Elena Felicia</v>
      </c>
      <c r="AB1191" s="828">
        <f t="shared" si="13"/>
        <v>45.66</v>
      </c>
    </row>
    <row r="1192" ht="11.25" customHeight="1">
      <c r="A1192" s="135" t="s">
        <v>2340</v>
      </c>
      <c r="B1192" s="97" t="s">
        <v>148</v>
      </c>
      <c r="C1192" s="252" t="s">
        <v>9157</v>
      </c>
      <c r="D1192" s="98" t="s">
        <v>9135</v>
      </c>
      <c r="E1192" s="231" t="s">
        <v>9148</v>
      </c>
      <c r="F1192" s="166">
        <v>45.66</v>
      </c>
      <c r="G1192" s="190" t="s">
        <v>2340</v>
      </c>
      <c r="H1192" s="104"/>
      <c r="I1192" s="105"/>
      <c r="J1192" s="827"/>
      <c r="K1192" s="827"/>
      <c r="L1192" s="827"/>
      <c r="M1192" s="827"/>
      <c r="N1192" s="827"/>
      <c r="O1192" s="827"/>
      <c r="P1192" s="827"/>
      <c r="Q1192" s="827"/>
      <c r="R1192" s="827"/>
      <c r="S1192" s="827"/>
      <c r="T1192" s="827"/>
      <c r="U1192" s="827"/>
      <c r="V1192" s="827"/>
      <c r="W1192" s="827"/>
      <c r="X1192" s="827"/>
      <c r="Y1192" s="827"/>
      <c r="Z1192" s="827"/>
      <c r="AA1192" s="817" t="str">
        <f t="shared" si="12"/>
        <v>Morandau Elena Felicia</v>
      </c>
      <c r="AB1192" s="828">
        <f t="shared" si="13"/>
        <v>45.66</v>
      </c>
    </row>
    <row r="1193" ht="11.25" customHeight="1">
      <c r="A1193" s="135" t="s">
        <v>2340</v>
      </c>
      <c r="B1193" s="97" t="s">
        <v>148</v>
      </c>
      <c r="C1193" s="252" t="s">
        <v>9158</v>
      </c>
      <c r="D1193" s="98" t="s">
        <v>9135</v>
      </c>
      <c r="E1193" s="231" t="s">
        <v>9159</v>
      </c>
      <c r="F1193" s="166">
        <v>28.33</v>
      </c>
      <c r="G1193" s="190" t="s">
        <v>2340</v>
      </c>
      <c r="H1193" s="104"/>
      <c r="I1193" s="105"/>
      <c r="J1193" s="827"/>
      <c r="K1193" s="827"/>
      <c r="L1193" s="827"/>
      <c r="M1193" s="827"/>
      <c r="N1193" s="827"/>
      <c r="O1193" s="827"/>
      <c r="P1193" s="827"/>
      <c r="Q1193" s="827"/>
      <c r="R1193" s="827"/>
      <c r="S1193" s="827"/>
      <c r="T1193" s="827"/>
      <c r="U1193" s="827"/>
      <c r="V1193" s="827"/>
      <c r="W1193" s="827"/>
      <c r="X1193" s="827"/>
      <c r="Y1193" s="827"/>
      <c r="Z1193" s="827"/>
      <c r="AA1193" s="817" t="str">
        <f t="shared" si="12"/>
        <v>Morandau Elena Felicia</v>
      </c>
      <c r="AB1193" s="828">
        <f t="shared" si="13"/>
        <v>28.33</v>
      </c>
    </row>
    <row r="1194" ht="11.25" customHeight="1">
      <c r="A1194" s="135" t="s">
        <v>2340</v>
      </c>
      <c r="B1194" s="97" t="s">
        <v>148</v>
      </c>
      <c r="C1194" s="252" t="s">
        <v>9160</v>
      </c>
      <c r="D1194" s="98" t="s">
        <v>9135</v>
      </c>
      <c r="E1194" s="231" t="s">
        <v>9161</v>
      </c>
      <c r="F1194" s="166">
        <v>11.33</v>
      </c>
      <c r="G1194" s="190" t="s">
        <v>2340</v>
      </c>
      <c r="H1194" s="104"/>
      <c r="I1194" s="105"/>
      <c r="J1194" s="827"/>
      <c r="K1194" s="827"/>
      <c r="L1194" s="827"/>
      <c r="M1194" s="827"/>
      <c r="N1194" s="827"/>
      <c r="O1194" s="827"/>
      <c r="P1194" s="827"/>
      <c r="Q1194" s="827"/>
      <c r="R1194" s="827"/>
      <c r="S1194" s="827"/>
      <c r="T1194" s="827"/>
      <c r="U1194" s="827"/>
      <c r="V1194" s="827"/>
      <c r="W1194" s="827"/>
      <c r="X1194" s="827"/>
      <c r="Y1194" s="827"/>
      <c r="Z1194" s="827"/>
      <c r="AA1194" s="817" t="str">
        <f t="shared" si="12"/>
        <v>Morandau Elena Felicia</v>
      </c>
      <c r="AB1194" s="828">
        <f t="shared" si="13"/>
        <v>11.33</v>
      </c>
    </row>
    <row r="1195" ht="11.25" customHeight="1">
      <c r="A1195" s="135" t="s">
        <v>2340</v>
      </c>
      <c r="B1195" s="97" t="s">
        <v>148</v>
      </c>
      <c r="C1195" s="252" t="s">
        <v>9162</v>
      </c>
      <c r="D1195" s="98" t="s">
        <v>7912</v>
      </c>
      <c r="E1195" s="231" t="s">
        <v>9163</v>
      </c>
      <c r="F1195" s="166">
        <v>14.0</v>
      </c>
      <c r="G1195" s="190" t="s">
        <v>2340</v>
      </c>
      <c r="H1195" s="104"/>
      <c r="I1195" s="105"/>
      <c r="J1195" s="827"/>
      <c r="K1195" s="827"/>
      <c r="L1195" s="827"/>
      <c r="M1195" s="827"/>
      <c r="N1195" s="827"/>
      <c r="O1195" s="827"/>
      <c r="P1195" s="827"/>
      <c r="Q1195" s="827"/>
      <c r="R1195" s="827"/>
      <c r="S1195" s="827"/>
      <c r="T1195" s="827"/>
      <c r="U1195" s="827"/>
      <c r="V1195" s="827"/>
      <c r="W1195" s="827"/>
      <c r="X1195" s="827"/>
      <c r="Y1195" s="827"/>
      <c r="Z1195" s="827"/>
      <c r="AA1195" s="817" t="str">
        <f t="shared" si="12"/>
        <v>Morandau Elena Felicia</v>
      </c>
      <c r="AB1195" s="828">
        <f t="shared" si="13"/>
        <v>14</v>
      </c>
    </row>
    <row r="1196" ht="11.25" customHeight="1">
      <c r="A1196" s="135" t="s">
        <v>2340</v>
      </c>
      <c r="B1196" s="97" t="s">
        <v>148</v>
      </c>
      <c r="C1196" s="252" t="s">
        <v>9164</v>
      </c>
      <c r="D1196" s="98" t="s">
        <v>7912</v>
      </c>
      <c r="E1196" s="231" t="s">
        <v>9165</v>
      </c>
      <c r="F1196" s="166">
        <v>18.0</v>
      </c>
      <c r="G1196" s="190" t="s">
        <v>2340</v>
      </c>
      <c r="H1196" s="104"/>
      <c r="I1196" s="105"/>
      <c r="J1196" s="827"/>
      <c r="K1196" s="827"/>
      <c r="L1196" s="827"/>
      <c r="M1196" s="827"/>
      <c r="N1196" s="827"/>
      <c r="O1196" s="827"/>
      <c r="P1196" s="827"/>
      <c r="Q1196" s="827"/>
      <c r="R1196" s="827"/>
      <c r="S1196" s="827"/>
      <c r="T1196" s="827"/>
      <c r="U1196" s="827"/>
      <c r="V1196" s="827"/>
      <c r="W1196" s="827"/>
      <c r="X1196" s="827"/>
      <c r="Y1196" s="827"/>
      <c r="Z1196" s="827"/>
      <c r="AA1196" s="817" t="str">
        <f t="shared" si="12"/>
        <v>Morandau Elena Felicia</v>
      </c>
      <c r="AB1196" s="828">
        <f t="shared" si="13"/>
        <v>18</v>
      </c>
    </row>
    <row r="1197" ht="11.25" customHeight="1">
      <c r="A1197" s="135" t="s">
        <v>2340</v>
      </c>
      <c r="B1197" s="97" t="s">
        <v>148</v>
      </c>
      <c r="C1197" s="252" t="s">
        <v>9166</v>
      </c>
      <c r="D1197" s="98" t="s">
        <v>7912</v>
      </c>
      <c r="E1197" s="231" t="s">
        <v>9167</v>
      </c>
      <c r="F1197" s="166">
        <v>1.33</v>
      </c>
      <c r="G1197" s="190" t="s">
        <v>2340</v>
      </c>
      <c r="H1197" s="104"/>
      <c r="I1197" s="105"/>
      <c r="J1197" s="827"/>
      <c r="K1197" s="827"/>
      <c r="L1197" s="827"/>
      <c r="M1197" s="827"/>
      <c r="N1197" s="827"/>
      <c r="O1197" s="827"/>
      <c r="P1197" s="827"/>
      <c r="Q1197" s="827"/>
      <c r="R1197" s="827"/>
      <c r="S1197" s="827"/>
      <c r="T1197" s="827"/>
      <c r="U1197" s="827"/>
      <c r="V1197" s="827"/>
      <c r="W1197" s="827"/>
      <c r="X1197" s="827"/>
      <c r="Y1197" s="827"/>
      <c r="Z1197" s="827"/>
      <c r="AA1197" s="817" t="str">
        <f t="shared" si="12"/>
        <v>Morandau Elena Felicia</v>
      </c>
      <c r="AB1197" s="828">
        <f t="shared" si="13"/>
        <v>1.33</v>
      </c>
    </row>
    <row r="1198" ht="11.25" customHeight="1">
      <c r="A1198" s="135" t="s">
        <v>830</v>
      </c>
      <c r="B1198" s="97" t="s">
        <v>148</v>
      </c>
      <c r="C1198" s="135" t="s">
        <v>9168</v>
      </c>
      <c r="D1198" s="98" t="s">
        <v>7625</v>
      </c>
      <c r="E1198" s="231" t="s">
        <v>9169</v>
      </c>
      <c r="F1198" s="166">
        <v>19.0</v>
      </c>
      <c r="G1198" s="130" t="s">
        <v>835</v>
      </c>
      <c r="H1198" s="104"/>
      <c r="I1198" s="105"/>
      <c r="J1198" s="827"/>
      <c r="K1198" s="827"/>
      <c r="L1198" s="827"/>
      <c r="M1198" s="827"/>
      <c r="N1198" s="827"/>
      <c r="O1198" s="827"/>
      <c r="P1198" s="827"/>
      <c r="Q1198" s="827"/>
      <c r="R1198" s="827"/>
      <c r="S1198" s="827"/>
      <c r="T1198" s="827"/>
      <c r="U1198" s="827"/>
      <c r="V1198" s="827"/>
      <c r="W1198" s="827"/>
      <c r="X1198" s="827"/>
      <c r="Y1198" s="827"/>
      <c r="Z1198" s="827"/>
      <c r="AA1198" s="817" t="str">
        <f t="shared" si="12"/>
        <v>Pogan, Livia Dana</v>
      </c>
      <c r="AB1198" s="828">
        <f t="shared" si="13"/>
        <v>19</v>
      </c>
    </row>
    <row r="1199" ht="11.25" customHeight="1">
      <c r="A1199" s="135" t="s">
        <v>830</v>
      </c>
      <c r="B1199" s="97" t="s">
        <v>148</v>
      </c>
      <c r="C1199" s="135" t="s">
        <v>9170</v>
      </c>
      <c r="D1199" s="98" t="s">
        <v>7625</v>
      </c>
      <c r="E1199" s="231" t="s">
        <v>9169</v>
      </c>
      <c r="F1199" s="166">
        <v>19.0</v>
      </c>
      <c r="G1199" s="130" t="s">
        <v>835</v>
      </c>
      <c r="H1199" s="104"/>
      <c r="I1199" s="105"/>
      <c r="J1199" s="827"/>
      <c r="K1199" s="827"/>
      <c r="L1199" s="827"/>
      <c r="M1199" s="827"/>
      <c r="N1199" s="827"/>
      <c r="O1199" s="827"/>
      <c r="P1199" s="827"/>
      <c r="Q1199" s="827"/>
      <c r="R1199" s="827"/>
      <c r="S1199" s="827"/>
      <c r="T1199" s="827"/>
      <c r="U1199" s="827"/>
      <c r="V1199" s="827"/>
      <c r="W1199" s="827"/>
      <c r="X1199" s="827"/>
      <c r="Y1199" s="827"/>
      <c r="Z1199" s="827"/>
      <c r="AA1199" s="817" t="str">
        <f t="shared" si="12"/>
        <v>Pogan, Livia Dana</v>
      </c>
      <c r="AB1199" s="828">
        <f t="shared" si="13"/>
        <v>19</v>
      </c>
    </row>
    <row r="1200" ht="11.25" customHeight="1">
      <c r="A1200" s="135" t="s">
        <v>830</v>
      </c>
      <c r="B1200" s="97" t="s">
        <v>148</v>
      </c>
      <c r="C1200" s="135" t="s">
        <v>9171</v>
      </c>
      <c r="D1200" s="98" t="s">
        <v>7625</v>
      </c>
      <c r="E1200" s="231" t="s">
        <v>9172</v>
      </c>
      <c r="F1200" s="166">
        <v>15.33</v>
      </c>
      <c r="G1200" s="130" t="s">
        <v>835</v>
      </c>
      <c r="H1200" s="104"/>
      <c r="I1200" s="105"/>
      <c r="J1200" s="827"/>
      <c r="K1200" s="827"/>
      <c r="L1200" s="827"/>
      <c r="M1200" s="827"/>
      <c r="N1200" s="827"/>
      <c r="O1200" s="827"/>
      <c r="P1200" s="827"/>
      <c r="Q1200" s="827"/>
      <c r="R1200" s="827"/>
      <c r="S1200" s="827"/>
      <c r="T1200" s="827"/>
      <c r="U1200" s="827"/>
      <c r="V1200" s="827"/>
      <c r="W1200" s="827"/>
      <c r="X1200" s="827"/>
      <c r="Y1200" s="827"/>
      <c r="Z1200" s="827"/>
      <c r="AA1200" s="817" t="str">
        <f t="shared" si="12"/>
        <v>Pogan, Livia Dana</v>
      </c>
      <c r="AB1200" s="828">
        <f t="shared" si="13"/>
        <v>15.33</v>
      </c>
    </row>
    <row r="1201" ht="11.25" customHeight="1">
      <c r="A1201" s="135" t="s">
        <v>830</v>
      </c>
      <c r="B1201" s="97" t="s">
        <v>148</v>
      </c>
      <c r="C1201" s="135" t="s">
        <v>9173</v>
      </c>
      <c r="D1201" s="98" t="s">
        <v>7625</v>
      </c>
      <c r="E1201" s="231" t="s">
        <v>9172</v>
      </c>
      <c r="F1201" s="166">
        <v>15.33</v>
      </c>
      <c r="G1201" s="130" t="s">
        <v>835</v>
      </c>
      <c r="H1201" s="104"/>
      <c r="I1201" s="105"/>
      <c r="J1201" s="827"/>
      <c r="K1201" s="827"/>
      <c r="L1201" s="827"/>
      <c r="M1201" s="827"/>
      <c r="N1201" s="827"/>
      <c r="O1201" s="827"/>
      <c r="P1201" s="827"/>
      <c r="Q1201" s="827"/>
      <c r="R1201" s="827"/>
      <c r="S1201" s="827"/>
      <c r="T1201" s="827"/>
      <c r="U1201" s="827"/>
      <c r="V1201" s="827"/>
      <c r="W1201" s="827"/>
      <c r="X1201" s="827"/>
      <c r="Y1201" s="827"/>
      <c r="Z1201" s="827"/>
      <c r="AA1201" s="817" t="str">
        <f t="shared" si="12"/>
        <v>Pogan, Livia Dana</v>
      </c>
      <c r="AB1201" s="828">
        <f t="shared" si="13"/>
        <v>15.33</v>
      </c>
    </row>
    <row r="1202" ht="11.25" customHeight="1">
      <c r="A1202" s="135" t="s">
        <v>830</v>
      </c>
      <c r="B1202" s="97" t="s">
        <v>148</v>
      </c>
      <c r="C1202" s="135" t="s">
        <v>9174</v>
      </c>
      <c r="D1202" s="98" t="s">
        <v>7625</v>
      </c>
      <c r="E1202" s="231" t="s">
        <v>9175</v>
      </c>
      <c r="F1202" s="166">
        <v>27.33</v>
      </c>
      <c r="G1202" s="130" t="s">
        <v>835</v>
      </c>
      <c r="H1202" s="104"/>
      <c r="I1202" s="105"/>
      <c r="J1202" s="827"/>
      <c r="K1202" s="827"/>
      <c r="L1202" s="827"/>
      <c r="M1202" s="827"/>
      <c r="N1202" s="827"/>
      <c r="O1202" s="827"/>
      <c r="P1202" s="827"/>
      <c r="Q1202" s="827"/>
      <c r="R1202" s="827"/>
      <c r="S1202" s="827"/>
      <c r="T1202" s="827"/>
      <c r="U1202" s="827"/>
      <c r="V1202" s="827"/>
      <c r="W1202" s="827"/>
      <c r="X1202" s="827"/>
      <c r="Y1202" s="827"/>
      <c r="Z1202" s="827"/>
      <c r="AA1202" s="817" t="str">
        <f t="shared" si="12"/>
        <v>Pogan, Livia Dana</v>
      </c>
      <c r="AB1202" s="828">
        <f t="shared" si="13"/>
        <v>27.33</v>
      </c>
    </row>
    <row r="1203" ht="11.25" customHeight="1">
      <c r="A1203" s="135" t="s">
        <v>830</v>
      </c>
      <c r="B1203" s="97" t="s">
        <v>148</v>
      </c>
      <c r="C1203" s="135" t="s">
        <v>9176</v>
      </c>
      <c r="D1203" s="98" t="s">
        <v>7625</v>
      </c>
      <c r="E1203" s="231" t="s">
        <v>9175</v>
      </c>
      <c r="F1203" s="166">
        <v>27.33</v>
      </c>
      <c r="G1203" s="130" t="s">
        <v>835</v>
      </c>
      <c r="H1203" s="104"/>
      <c r="I1203" s="105"/>
      <c r="J1203" s="827"/>
      <c r="K1203" s="827"/>
      <c r="L1203" s="827"/>
      <c r="M1203" s="827"/>
      <c r="N1203" s="827"/>
      <c r="O1203" s="827"/>
      <c r="P1203" s="827"/>
      <c r="Q1203" s="827"/>
      <c r="R1203" s="827"/>
      <c r="S1203" s="827"/>
      <c r="T1203" s="827"/>
      <c r="U1203" s="827"/>
      <c r="V1203" s="827"/>
      <c r="W1203" s="827"/>
      <c r="X1203" s="827"/>
      <c r="Y1203" s="827"/>
      <c r="Z1203" s="827"/>
      <c r="AA1203" s="817" t="str">
        <f t="shared" si="12"/>
        <v>Pogan, Livia Dana</v>
      </c>
      <c r="AB1203" s="828">
        <f t="shared" si="13"/>
        <v>27.33</v>
      </c>
    </row>
    <row r="1204" ht="11.25" customHeight="1">
      <c r="A1204" s="135" t="s">
        <v>830</v>
      </c>
      <c r="B1204" s="97" t="s">
        <v>148</v>
      </c>
      <c r="C1204" s="135" t="s">
        <v>9177</v>
      </c>
      <c r="D1204" s="98" t="s">
        <v>7625</v>
      </c>
      <c r="E1204" s="231" t="s">
        <v>9178</v>
      </c>
      <c r="F1204" s="166">
        <v>18.33</v>
      </c>
      <c r="G1204" s="130" t="s">
        <v>835</v>
      </c>
      <c r="H1204" s="104"/>
      <c r="I1204" s="105"/>
      <c r="J1204" s="827"/>
      <c r="K1204" s="827"/>
      <c r="L1204" s="827"/>
      <c r="M1204" s="827"/>
      <c r="N1204" s="827"/>
      <c r="O1204" s="827"/>
      <c r="P1204" s="827"/>
      <c r="Q1204" s="827"/>
      <c r="R1204" s="827"/>
      <c r="S1204" s="827"/>
      <c r="T1204" s="827"/>
      <c r="U1204" s="827"/>
      <c r="V1204" s="827"/>
      <c r="W1204" s="827"/>
      <c r="X1204" s="827"/>
      <c r="Y1204" s="827"/>
      <c r="Z1204" s="827"/>
      <c r="AA1204" s="817" t="str">
        <f t="shared" si="12"/>
        <v>Pogan, Livia Dana</v>
      </c>
      <c r="AB1204" s="828">
        <f t="shared" si="13"/>
        <v>18.33</v>
      </c>
    </row>
    <row r="1205" ht="11.25" customHeight="1">
      <c r="A1205" s="135" t="s">
        <v>830</v>
      </c>
      <c r="B1205" s="97" t="s">
        <v>148</v>
      </c>
      <c r="C1205" s="135" t="s">
        <v>9179</v>
      </c>
      <c r="D1205" s="98" t="s">
        <v>7625</v>
      </c>
      <c r="E1205" s="231" t="s">
        <v>9169</v>
      </c>
      <c r="F1205" s="166">
        <v>19.0</v>
      </c>
      <c r="G1205" s="130" t="s">
        <v>835</v>
      </c>
      <c r="H1205" s="104"/>
      <c r="I1205" s="105"/>
      <c r="J1205" s="827"/>
      <c r="K1205" s="827"/>
      <c r="L1205" s="827"/>
      <c r="M1205" s="827"/>
      <c r="N1205" s="827"/>
      <c r="O1205" s="827"/>
      <c r="P1205" s="827"/>
      <c r="Q1205" s="827"/>
      <c r="R1205" s="827"/>
      <c r="S1205" s="827"/>
      <c r="T1205" s="827"/>
      <c r="U1205" s="827"/>
      <c r="V1205" s="827"/>
      <c r="W1205" s="827"/>
      <c r="X1205" s="827"/>
      <c r="Y1205" s="827"/>
      <c r="Z1205" s="827"/>
      <c r="AA1205" s="817" t="str">
        <f t="shared" si="12"/>
        <v>Pogan, Livia Dana</v>
      </c>
      <c r="AB1205" s="828">
        <f t="shared" si="13"/>
        <v>19</v>
      </c>
    </row>
    <row r="1206" ht="11.25" customHeight="1">
      <c r="A1206" s="135" t="s">
        <v>830</v>
      </c>
      <c r="B1206" s="97" t="s">
        <v>148</v>
      </c>
      <c r="C1206" s="135" t="s">
        <v>9180</v>
      </c>
      <c r="D1206" s="98" t="s">
        <v>7625</v>
      </c>
      <c r="E1206" s="231" t="s">
        <v>9181</v>
      </c>
      <c r="F1206" s="166">
        <v>17.66</v>
      </c>
      <c r="G1206" s="130" t="s">
        <v>835</v>
      </c>
      <c r="H1206" s="104"/>
      <c r="I1206" s="105"/>
      <c r="J1206" s="827"/>
      <c r="K1206" s="827"/>
      <c r="L1206" s="827"/>
      <c r="M1206" s="827"/>
      <c r="N1206" s="827"/>
      <c r="O1206" s="827"/>
      <c r="P1206" s="827"/>
      <c r="Q1206" s="827"/>
      <c r="R1206" s="827"/>
      <c r="S1206" s="827"/>
      <c r="T1206" s="827"/>
      <c r="U1206" s="827"/>
      <c r="V1206" s="827"/>
      <c r="W1206" s="827"/>
      <c r="X1206" s="827"/>
      <c r="Y1206" s="827"/>
      <c r="Z1206" s="827"/>
      <c r="AA1206" s="817" t="str">
        <f t="shared" si="12"/>
        <v>Pogan, Livia Dana</v>
      </c>
      <c r="AB1206" s="828">
        <f t="shared" si="13"/>
        <v>17.66</v>
      </c>
    </row>
    <row r="1207" ht="11.25" customHeight="1">
      <c r="A1207" s="135" t="s">
        <v>830</v>
      </c>
      <c r="B1207" s="97" t="s">
        <v>148</v>
      </c>
      <c r="C1207" s="135" t="s">
        <v>9182</v>
      </c>
      <c r="D1207" s="98" t="s">
        <v>7625</v>
      </c>
      <c r="E1207" s="231" t="s">
        <v>9181</v>
      </c>
      <c r="F1207" s="166">
        <v>17.66</v>
      </c>
      <c r="G1207" s="130" t="s">
        <v>835</v>
      </c>
      <c r="H1207" s="104"/>
      <c r="I1207" s="105"/>
      <c r="J1207" s="827"/>
      <c r="K1207" s="827"/>
      <c r="L1207" s="827"/>
      <c r="M1207" s="827"/>
      <c r="N1207" s="827"/>
      <c r="O1207" s="827"/>
      <c r="P1207" s="827"/>
      <c r="Q1207" s="827"/>
      <c r="R1207" s="827"/>
      <c r="S1207" s="827"/>
      <c r="T1207" s="827"/>
      <c r="U1207" s="827"/>
      <c r="V1207" s="827"/>
      <c r="W1207" s="827"/>
      <c r="X1207" s="827"/>
      <c r="Y1207" s="827"/>
      <c r="Z1207" s="827"/>
      <c r="AA1207" s="817" t="str">
        <f t="shared" si="12"/>
        <v>Pogan, Livia Dana</v>
      </c>
      <c r="AB1207" s="828">
        <f t="shared" si="13"/>
        <v>17.66</v>
      </c>
    </row>
    <row r="1208" ht="11.25" customHeight="1">
      <c r="A1208" s="135" t="s">
        <v>830</v>
      </c>
      <c r="B1208" s="97" t="s">
        <v>148</v>
      </c>
      <c r="C1208" s="135" t="s">
        <v>9183</v>
      </c>
      <c r="D1208" s="98" t="s">
        <v>7625</v>
      </c>
      <c r="E1208" s="231" t="s">
        <v>9169</v>
      </c>
      <c r="F1208" s="166">
        <v>19.0</v>
      </c>
      <c r="G1208" s="130" t="s">
        <v>835</v>
      </c>
      <c r="H1208" s="104"/>
      <c r="I1208" s="105"/>
      <c r="J1208" s="827"/>
      <c r="K1208" s="827"/>
      <c r="L1208" s="827"/>
      <c r="M1208" s="827"/>
      <c r="N1208" s="827"/>
      <c r="O1208" s="827"/>
      <c r="P1208" s="827"/>
      <c r="Q1208" s="827"/>
      <c r="R1208" s="827"/>
      <c r="S1208" s="827"/>
      <c r="T1208" s="827"/>
      <c r="U1208" s="827"/>
      <c r="V1208" s="827"/>
      <c r="W1208" s="827"/>
      <c r="X1208" s="827"/>
      <c r="Y1208" s="827"/>
      <c r="Z1208" s="827"/>
      <c r="AA1208" s="817" t="str">
        <f t="shared" si="12"/>
        <v>Pogan, Livia Dana</v>
      </c>
      <c r="AB1208" s="828">
        <f t="shared" si="13"/>
        <v>19</v>
      </c>
    </row>
    <row r="1209" ht="11.25" customHeight="1">
      <c r="A1209" s="135" t="s">
        <v>830</v>
      </c>
      <c r="B1209" s="97" t="s">
        <v>148</v>
      </c>
      <c r="C1209" s="135" t="s">
        <v>9184</v>
      </c>
      <c r="D1209" s="98" t="s">
        <v>7625</v>
      </c>
      <c r="E1209" s="231" t="s">
        <v>9169</v>
      </c>
      <c r="F1209" s="166">
        <v>19.0</v>
      </c>
      <c r="G1209" s="130" t="s">
        <v>835</v>
      </c>
      <c r="H1209" s="104"/>
      <c r="I1209" s="105"/>
      <c r="J1209" s="827"/>
      <c r="K1209" s="827"/>
      <c r="L1209" s="827"/>
      <c r="M1209" s="827"/>
      <c r="N1209" s="827"/>
      <c r="O1209" s="827"/>
      <c r="P1209" s="827"/>
      <c r="Q1209" s="827"/>
      <c r="R1209" s="827"/>
      <c r="S1209" s="827"/>
      <c r="T1209" s="827"/>
      <c r="U1209" s="827"/>
      <c r="V1209" s="827"/>
      <c r="W1209" s="827"/>
      <c r="X1209" s="827"/>
      <c r="Y1209" s="827"/>
      <c r="Z1209" s="827"/>
      <c r="AA1209" s="817" t="str">
        <f t="shared" si="12"/>
        <v>Pogan, Livia Dana</v>
      </c>
      <c r="AB1209" s="828">
        <f t="shared" si="13"/>
        <v>19</v>
      </c>
    </row>
    <row r="1210" ht="11.25" customHeight="1">
      <c r="A1210" s="135" t="s">
        <v>830</v>
      </c>
      <c r="B1210" s="97" t="s">
        <v>148</v>
      </c>
      <c r="C1210" s="135" t="s">
        <v>9185</v>
      </c>
      <c r="D1210" s="98" t="s">
        <v>7625</v>
      </c>
      <c r="E1210" s="231" t="s">
        <v>9186</v>
      </c>
      <c r="F1210" s="166">
        <v>8.33</v>
      </c>
      <c r="G1210" s="130" t="s">
        <v>835</v>
      </c>
      <c r="H1210" s="104"/>
      <c r="I1210" s="105"/>
      <c r="J1210" s="827"/>
      <c r="K1210" s="827"/>
      <c r="L1210" s="827"/>
      <c r="M1210" s="827"/>
      <c r="N1210" s="827"/>
      <c r="O1210" s="827"/>
      <c r="P1210" s="827"/>
      <c r="Q1210" s="827"/>
      <c r="R1210" s="827"/>
      <c r="S1210" s="827"/>
      <c r="T1210" s="827"/>
      <c r="U1210" s="827"/>
      <c r="V1210" s="827"/>
      <c r="W1210" s="827"/>
      <c r="X1210" s="827"/>
      <c r="Y1210" s="827"/>
      <c r="Z1210" s="827"/>
      <c r="AA1210" s="817" t="str">
        <f t="shared" si="12"/>
        <v>Pogan, Livia Dana</v>
      </c>
      <c r="AB1210" s="828">
        <f t="shared" si="13"/>
        <v>8.33</v>
      </c>
    </row>
    <row r="1211" ht="11.25" customHeight="1">
      <c r="A1211" s="135" t="s">
        <v>830</v>
      </c>
      <c r="B1211" s="97" t="s">
        <v>148</v>
      </c>
      <c r="C1211" s="135" t="s">
        <v>9187</v>
      </c>
      <c r="D1211" s="98" t="s">
        <v>7625</v>
      </c>
      <c r="E1211" s="231" t="s">
        <v>9188</v>
      </c>
      <c r="F1211" s="166">
        <v>3.33</v>
      </c>
      <c r="G1211" s="130" t="s">
        <v>835</v>
      </c>
      <c r="H1211" s="104"/>
      <c r="I1211" s="105"/>
      <c r="J1211" s="827"/>
      <c r="K1211" s="827"/>
      <c r="L1211" s="827"/>
      <c r="M1211" s="827"/>
      <c r="N1211" s="827"/>
      <c r="O1211" s="827"/>
      <c r="P1211" s="827"/>
      <c r="Q1211" s="827"/>
      <c r="R1211" s="827"/>
      <c r="S1211" s="827"/>
      <c r="T1211" s="827"/>
      <c r="U1211" s="827"/>
      <c r="V1211" s="827"/>
      <c r="W1211" s="827"/>
      <c r="X1211" s="827"/>
      <c r="Y1211" s="827"/>
      <c r="Z1211" s="827"/>
      <c r="AA1211" s="817" t="str">
        <f t="shared" si="12"/>
        <v>Pogan, Livia Dana</v>
      </c>
      <c r="AB1211" s="828">
        <f t="shared" si="13"/>
        <v>3.33</v>
      </c>
    </row>
    <row r="1212" ht="11.25" customHeight="1">
      <c r="A1212" s="135" t="s">
        <v>830</v>
      </c>
      <c r="B1212" s="273" t="s">
        <v>148</v>
      </c>
      <c r="C1212" s="135" t="s">
        <v>9189</v>
      </c>
      <c r="D1212" s="98" t="s">
        <v>6179</v>
      </c>
      <c r="E1212" s="231" t="s">
        <v>9167</v>
      </c>
      <c r="F1212" s="166">
        <v>1.33</v>
      </c>
      <c r="G1212" s="130" t="s">
        <v>835</v>
      </c>
      <c r="H1212" s="104"/>
      <c r="I1212" s="105"/>
      <c r="J1212" s="827"/>
      <c r="K1212" s="827"/>
      <c r="L1212" s="827"/>
      <c r="M1212" s="827"/>
      <c r="N1212" s="827"/>
      <c r="O1212" s="827"/>
      <c r="P1212" s="827"/>
      <c r="Q1212" s="827"/>
      <c r="R1212" s="827"/>
      <c r="S1212" s="827"/>
      <c r="T1212" s="827"/>
      <c r="U1212" s="827"/>
      <c r="V1212" s="827"/>
      <c r="W1212" s="827"/>
      <c r="X1212" s="827"/>
      <c r="Y1212" s="827"/>
      <c r="Z1212" s="827"/>
      <c r="AA1212" s="817" t="str">
        <f t="shared" si="12"/>
        <v>Pogan, Livia Dana</v>
      </c>
      <c r="AB1212" s="828">
        <f t="shared" si="13"/>
        <v>1.33</v>
      </c>
    </row>
    <row r="1213" ht="11.25" customHeight="1">
      <c r="A1213" s="135" t="s">
        <v>830</v>
      </c>
      <c r="B1213" s="97" t="s">
        <v>148</v>
      </c>
      <c r="C1213" s="135" t="s">
        <v>9190</v>
      </c>
      <c r="D1213" s="832" t="s">
        <v>6179</v>
      </c>
      <c r="E1213" s="221" t="s">
        <v>8603</v>
      </c>
      <c r="F1213" s="826">
        <v>10.0</v>
      </c>
      <c r="G1213" s="130" t="s">
        <v>835</v>
      </c>
      <c r="H1213" s="104"/>
      <c r="I1213" s="105"/>
      <c r="J1213" s="827"/>
      <c r="K1213" s="827"/>
      <c r="L1213" s="827"/>
      <c r="M1213" s="827"/>
      <c r="N1213" s="827"/>
      <c r="O1213" s="827"/>
      <c r="P1213" s="827"/>
      <c r="Q1213" s="827"/>
      <c r="R1213" s="827"/>
      <c r="S1213" s="827"/>
      <c r="T1213" s="827"/>
      <c r="U1213" s="827"/>
      <c r="V1213" s="827"/>
      <c r="W1213" s="827"/>
      <c r="X1213" s="827"/>
      <c r="Y1213" s="827"/>
      <c r="Z1213" s="827"/>
      <c r="AA1213" s="817" t="str">
        <f t="shared" si="12"/>
        <v>Pogan, Livia Dana</v>
      </c>
      <c r="AB1213" s="828">
        <f t="shared" si="13"/>
        <v>10</v>
      </c>
    </row>
    <row r="1214" ht="11.25" customHeight="1">
      <c r="A1214" s="135" t="s">
        <v>830</v>
      </c>
      <c r="B1214" s="97" t="s">
        <v>148</v>
      </c>
      <c r="C1214" s="135" t="s">
        <v>9191</v>
      </c>
      <c r="D1214" s="832" t="s">
        <v>6179</v>
      </c>
      <c r="E1214" s="221" t="s">
        <v>9163</v>
      </c>
      <c r="F1214" s="826">
        <v>14.0</v>
      </c>
      <c r="G1214" s="130" t="s">
        <v>835</v>
      </c>
      <c r="H1214" s="104"/>
      <c r="I1214" s="105"/>
      <c r="J1214" s="827"/>
      <c r="K1214" s="827"/>
      <c r="L1214" s="827"/>
      <c r="M1214" s="827"/>
      <c r="N1214" s="827"/>
      <c r="O1214" s="827"/>
      <c r="P1214" s="827"/>
      <c r="Q1214" s="827"/>
      <c r="R1214" s="827"/>
      <c r="S1214" s="827"/>
      <c r="T1214" s="827"/>
      <c r="U1214" s="827"/>
      <c r="V1214" s="827"/>
      <c r="W1214" s="827"/>
      <c r="X1214" s="827"/>
      <c r="Y1214" s="827"/>
      <c r="Z1214" s="827"/>
      <c r="AA1214" s="817" t="str">
        <f t="shared" si="12"/>
        <v>Pogan, Livia Dana</v>
      </c>
      <c r="AB1214" s="828">
        <f t="shared" si="13"/>
        <v>14</v>
      </c>
    </row>
    <row r="1215" ht="11.25" customHeight="1">
      <c r="A1215" s="135" t="s">
        <v>830</v>
      </c>
      <c r="B1215" s="97" t="s">
        <v>148</v>
      </c>
      <c r="C1215" s="135" t="s">
        <v>9192</v>
      </c>
      <c r="D1215" s="832" t="s">
        <v>6179</v>
      </c>
      <c r="E1215" s="221" t="s">
        <v>9165</v>
      </c>
      <c r="F1215" s="826">
        <v>18.0</v>
      </c>
      <c r="G1215" s="130" t="s">
        <v>835</v>
      </c>
      <c r="H1215" s="104"/>
      <c r="I1215" s="105"/>
      <c r="J1215" s="827"/>
      <c r="K1215" s="827"/>
      <c r="L1215" s="827"/>
      <c r="M1215" s="827"/>
      <c r="N1215" s="827"/>
      <c r="O1215" s="827"/>
      <c r="P1215" s="827"/>
      <c r="Q1215" s="827"/>
      <c r="R1215" s="827"/>
      <c r="S1215" s="827"/>
      <c r="T1215" s="827"/>
      <c r="U1215" s="827"/>
      <c r="V1215" s="827"/>
      <c r="W1215" s="827"/>
      <c r="X1215" s="827"/>
      <c r="Y1215" s="827"/>
      <c r="Z1215" s="827"/>
      <c r="AA1215" s="817" t="str">
        <f t="shared" si="12"/>
        <v>Pogan, Livia Dana</v>
      </c>
      <c r="AB1215" s="828">
        <f t="shared" si="13"/>
        <v>18</v>
      </c>
    </row>
    <row r="1216" ht="11.25" customHeight="1">
      <c r="A1216" s="135" t="s">
        <v>830</v>
      </c>
      <c r="B1216" s="97" t="s">
        <v>148</v>
      </c>
      <c r="C1216" s="135" t="s">
        <v>9193</v>
      </c>
      <c r="D1216" s="832" t="s">
        <v>6179</v>
      </c>
      <c r="E1216" s="221" t="s">
        <v>9167</v>
      </c>
      <c r="F1216" s="826">
        <v>2.0</v>
      </c>
      <c r="G1216" s="130" t="s">
        <v>835</v>
      </c>
      <c r="H1216" s="104"/>
      <c r="I1216" s="105"/>
      <c r="J1216" s="827"/>
      <c r="K1216" s="827"/>
      <c r="L1216" s="827"/>
      <c r="M1216" s="827"/>
      <c r="N1216" s="827"/>
      <c r="O1216" s="827"/>
      <c r="P1216" s="827"/>
      <c r="Q1216" s="827"/>
      <c r="R1216" s="827"/>
      <c r="S1216" s="827"/>
      <c r="T1216" s="827"/>
      <c r="U1216" s="827"/>
      <c r="V1216" s="827"/>
      <c r="W1216" s="827"/>
      <c r="X1216" s="827"/>
      <c r="Y1216" s="827"/>
      <c r="Z1216" s="827"/>
      <c r="AA1216" s="817" t="str">
        <f t="shared" si="12"/>
        <v>Pogan, Livia Dana</v>
      </c>
      <c r="AB1216" s="828">
        <f t="shared" si="13"/>
        <v>2</v>
      </c>
    </row>
    <row r="1217" ht="11.25" customHeight="1">
      <c r="A1217" s="135" t="s">
        <v>9194</v>
      </c>
      <c r="B1217" s="97" t="s">
        <v>148</v>
      </c>
      <c r="C1217" s="135" t="s">
        <v>9195</v>
      </c>
      <c r="D1217" s="98" t="s">
        <v>7625</v>
      </c>
      <c r="E1217" s="231" t="s">
        <v>9196</v>
      </c>
      <c r="F1217" s="166">
        <v>8.66</v>
      </c>
      <c r="G1217" s="130" t="s">
        <v>626</v>
      </c>
      <c r="H1217" s="104"/>
      <c r="I1217" s="105"/>
      <c r="J1217" s="827"/>
      <c r="K1217" s="827"/>
      <c r="L1217" s="827"/>
      <c r="M1217" s="827"/>
      <c r="N1217" s="827"/>
      <c r="O1217" s="827"/>
      <c r="P1217" s="827"/>
      <c r="Q1217" s="827"/>
      <c r="R1217" s="827"/>
      <c r="S1217" s="827"/>
      <c r="T1217" s="827"/>
      <c r="U1217" s="827"/>
      <c r="V1217" s="827"/>
      <c r="W1217" s="827"/>
      <c r="X1217" s="827"/>
      <c r="Y1217" s="827"/>
      <c r="Z1217" s="827"/>
      <c r="AA1217" s="817" t="str">
        <f t="shared" si="12"/>
        <v>Popa Adela</v>
      </c>
      <c r="AB1217" s="828">
        <f t="shared" si="13"/>
        <v>8.66</v>
      </c>
    </row>
    <row r="1218" ht="11.25" customHeight="1">
      <c r="A1218" s="135" t="s">
        <v>9194</v>
      </c>
      <c r="B1218" s="97" t="s">
        <v>148</v>
      </c>
      <c r="C1218" s="135" t="s">
        <v>9197</v>
      </c>
      <c r="D1218" s="98" t="s">
        <v>7625</v>
      </c>
      <c r="E1218" s="231" t="s">
        <v>9198</v>
      </c>
      <c r="F1218" s="166">
        <v>6.33</v>
      </c>
      <c r="G1218" s="130" t="s">
        <v>626</v>
      </c>
      <c r="H1218" s="104"/>
      <c r="I1218" s="105"/>
      <c r="J1218" s="827"/>
      <c r="K1218" s="827"/>
      <c r="L1218" s="827"/>
      <c r="M1218" s="827"/>
      <c r="N1218" s="827"/>
      <c r="O1218" s="827"/>
      <c r="P1218" s="827"/>
      <c r="Q1218" s="827"/>
      <c r="R1218" s="827"/>
      <c r="S1218" s="827"/>
      <c r="T1218" s="827"/>
      <c r="U1218" s="827"/>
      <c r="V1218" s="827"/>
      <c r="W1218" s="827"/>
      <c r="X1218" s="827"/>
      <c r="Y1218" s="827"/>
      <c r="Z1218" s="827"/>
      <c r="AA1218" s="817" t="str">
        <f t="shared" si="12"/>
        <v>Popa Adela</v>
      </c>
      <c r="AB1218" s="828">
        <f t="shared" si="13"/>
        <v>6.33</v>
      </c>
    </row>
    <row r="1219" ht="11.25" customHeight="1">
      <c r="A1219" s="135" t="s">
        <v>9194</v>
      </c>
      <c r="B1219" s="97" t="s">
        <v>148</v>
      </c>
      <c r="C1219" s="135" t="s">
        <v>9199</v>
      </c>
      <c r="D1219" s="98" t="s">
        <v>7625</v>
      </c>
      <c r="E1219" s="231" t="s">
        <v>9200</v>
      </c>
      <c r="F1219" s="166">
        <v>12.66</v>
      </c>
      <c r="G1219" s="130" t="s">
        <v>626</v>
      </c>
      <c r="H1219" s="104"/>
      <c r="I1219" s="105"/>
      <c r="J1219" s="827"/>
      <c r="K1219" s="827"/>
      <c r="L1219" s="827"/>
      <c r="M1219" s="827"/>
      <c r="N1219" s="827"/>
      <c r="O1219" s="827"/>
      <c r="P1219" s="827"/>
      <c r="Q1219" s="827"/>
      <c r="R1219" s="827"/>
      <c r="S1219" s="827"/>
      <c r="T1219" s="827"/>
      <c r="U1219" s="827"/>
      <c r="V1219" s="827"/>
      <c r="W1219" s="827"/>
      <c r="X1219" s="827"/>
      <c r="Y1219" s="827"/>
      <c r="Z1219" s="827"/>
      <c r="AA1219" s="817" t="str">
        <f t="shared" si="12"/>
        <v>Popa Adela</v>
      </c>
      <c r="AB1219" s="828">
        <f t="shared" si="13"/>
        <v>12.66</v>
      </c>
    </row>
    <row r="1220" ht="11.25" customHeight="1">
      <c r="A1220" s="135" t="s">
        <v>9194</v>
      </c>
      <c r="B1220" s="97" t="s">
        <v>148</v>
      </c>
      <c r="C1220" s="135" t="s">
        <v>9201</v>
      </c>
      <c r="D1220" s="98" t="s">
        <v>7625</v>
      </c>
      <c r="E1220" s="231" t="s">
        <v>9202</v>
      </c>
      <c r="F1220" s="166">
        <v>18.66</v>
      </c>
      <c r="G1220" s="130" t="s">
        <v>626</v>
      </c>
      <c r="H1220" s="104"/>
      <c r="I1220" s="105"/>
      <c r="J1220" s="827"/>
      <c r="K1220" s="827"/>
      <c r="L1220" s="827"/>
      <c r="M1220" s="827"/>
      <c r="N1220" s="827"/>
      <c r="O1220" s="827"/>
      <c r="P1220" s="827"/>
      <c r="Q1220" s="827"/>
      <c r="R1220" s="827"/>
      <c r="S1220" s="827"/>
      <c r="T1220" s="827"/>
      <c r="U1220" s="827"/>
      <c r="V1220" s="827"/>
      <c r="W1220" s="827"/>
      <c r="X1220" s="827"/>
      <c r="Y1220" s="827"/>
      <c r="Z1220" s="827"/>
      <c r="AA1220" s="817" t="str">
        <f t="shared" si="12"/>
        <v>Popa Adela</v>
      </c>
      <c r="AB1220" s="828">
        <f t="shared" si="13"/>
        <v>18.66</v>
      </c>
    </row>
    <row r="1221" ht="11.25" customHeight="1">
      <c r="A1221" s="135" t="s">
        <v>9194</v>
      </c>
      <c r="B1221" s="97" t="s">
        <v>148</v>
      </c>
      <c r="C1221" s="135" t="s">
        <v>9203</v>
      </c>
      <c r="D1221" s="98" t="s">
        <v>7625</v>
      </c>
      <c r="E1221" s="231" t="s">
        <v>9204</v>
      </c>
      <c r="F1221" s="166">
        <v>7.0</v>
      </c>
      <c r="G1221" s="130" t="s">
        <v>626</v>
      </c>
      <c r="H1221" s="104"/>
      <c r="I1221" s="105"/>
      <c r="J1221" s="827"/>
      <c r="K1221" s="827"/>
      <c r="L1221" s="827"/>
      <c r="M1221" s="827"/>
      <c r="N1221" s="827"/>
      <c r="O1221" s="827"/>
      <c r="P1221" s="827"/>
      <c r="Q1221" s="827"/>
      <c r="R1221" s="827"/>
      <c r="S1221" s="827"/>
      <c r="T1221" s="827"/>
      <c r="U1221" s="827"/>
      <c r="V1221" s="827"/>
      <c r="W1221" s="827"/>
      <c r="X1221" s="827"/>
      <c r="Y1221" s="827"/>
      <c r="Z1221" s="827"/>
      <c r="AA1221" s="817" t="str">
        <f t="shared" si="12"/>
        <v>Popa Adela</v>
      </c>
      <c r="AB1221" s="828">
        <f t="shared" si="13"/>
        <v>7</v>
      </c>
    </row>
    <row r="1222" ht="11.25" customHeight="1">
      <c r="A1222" s="135" t="s">
        <v>9194</v>
      </c>
      <c r="B1222" s="97" t="s">
        <v>148</v>
      </c>
      <c r="C1222" s="135" t="s">
        <v>9205</v>
      </c>
      <c r="D1222" s="98" t="s">
        <v>7625</v>
      </c>
      <c r="E1222" s="231" t="s">
        <v>9200</v>
      </c>
      <c r="F1222" s="166">
        <v>12.66</v>
      </c>
      <c r="G1222" s="130" t="s">
        <v>626</v>
      </c>
      <c r="H1222" s="104"/>
      <c r="I1222" s="105"/>
      <c r="J1222" s="827"/>
      <c r="K1222" s="827"/>
      <c r="L1222" s="827"/>
      <c r="M1222" s="827"/>
      <c r="N1222" s="827"/>
      <c r="O1222" s="827"/>
      <c r="P1222" s="827"/>
      <c r="Q1222" s="827"/>
      <c r="R1222" s="827"/>
      <c r="S1222" s="827"/>
      <c r="T1222" s="827"/>
      <c r="U1222" s="827"/>
      <c r="V1222" s="827"/>
      <c r="W1222" s="827"/>
      <c r="X1222" s="827"/>
      <c r="Y1222" s="827"/>
      <c r="Z1222" s="827"/>
      <c r="AA1222" s="817" t="str">
        <f t="shared" si="12"/>
        <v>Popa Adela</v>
      </c>
      <c r="AB1222" s="828">
        <f t="shared" si="13"/>
        <v>12.66</v>
      </c>
    </row>
    <row r="1223" ht="11.25" customHeight="1">
      <c r="A1223" s="135" t="s">
        <v>9194</v>
      </c>
      <c r="B1223" s="97" t="s">
        <v>148</v>
      </c>
      <c r="C1223" s="135" t="s">
        <v>9206</v>
      </c>
      <c r="D1223" s="98" t="s">
        <v>7625</v>
      </c>
      <c r="E1223" s="231" t="s">
        <v>9202</v>
      </c>
      <c r="F1223" s="166">
        <v>18.66</v>
      </c>
      <c r="G1223" s="130" t="s">
        <v>626</v>
      </c>
      <c r="H1223" s="104"/>
      <c r="I1223" s="105"/>
      <c r="J1223" s="827"/>
      <c r="K1223" s="827"/>
      <c r="L1223" s="827"/>
      <c r="M1223" s="827"/>
      <c r="N1223" s="827"/>
      <c r="O1223" s="827"/>
      <c r="P1223" s="827"/>
      <c r="Q1223" s="827"/>
      <c r="R1223" s="827"/>
      <c r="S1223" s="827"/>
      <c r="T1223" s="827"/>
      <c r="U1223" s="827"/>
      <c r="V1223" s="827"/>
      <c r="W1223" s="827"/>
      <c r="X1223" s="827"/>
      <c r="Y1223" s="827"/>
      <c r="Z1223" s="827"/>
      <c r="AA1223" s="817" t="str">
        <f t="shared" si="12"/>
        <v>Popa Adela</v>
      </c>
      <c r="AB1223" s="828">
        <f t="shared" si="13"/>
        <v>18.66</v>
      </c>
    </row>
    <row r="1224" ht="11.25" customHeight="1">
      <c r="A1224" s="135" t="s">
        <v>626</v>
      </c>
      <c r="B1224" s="97" t="s">
        <v>148</v>
      </c>
      <c r="C1224" s="135" t="s">
        <v>9207</v>
      </c>
      <c r="D1224" s="98" t="s">
        <v>7625</v>
      </c>
      <c r="E1224" s="231" t="s">
        <v>9208</v>
      </c>
      <c r="F1224" s="166">
        <v>3.75</v>
      </c>
      <c r="G1224" s="130" t="s">
        <v>626</v>
      </c>
      <c r="H1224" s="104"/>
      <c r="I1224" s="105"/>
      <c r="J1224" s="827"/>
      <c r="K1224" s="827"/>
      <c r="L1224" s="827"/>
      <c r="M1224" s="827"/>
      <c r="N1224" s="827"/>
      <c r="O1224" s="827"/>
      <c r="P1224" s="827"/>
      <c r="Q1224" s="827"/>
      <c r="R1224" s="827"/>
      <c r="S1224" s="827"/>
      <c r="T1224" s="827"/>
      <c r="U1224" s="827"/>
      <c r="V1224" s="827"/>
      <c r="W1224" s="827"/>
      <c r="X1224" s="827"/>
      <c r="Y1224" s="827"/>
      <c r="Z1224" s="827"/>
      <c r="AA1224" s="817" t="str">
        <f t="shared" si="12"/>
        <v>Popa Adela</v>
      </c>
      <c r="AB1224" s="828">
        <f t="shared" si="13"/>
        <v>3.75</v>
      </c>
    </row>
    <row r="1225" ht="11.25" customHeight="1">
      <c r="A1225" s="271" t="s">
        <v>626</v>
      </c>
      <c r="B1225" s="273" t="s">
        <v>148</v>
      </c>
      <c r="C1225" s="135" t="s">
        <v>9209</v>
      </c>
      <c r="D1225" s="98" t="s">
        <v>7625</v>
      </c>
      <c r="E1225" s="231" t="s">
        <v>9210</v>
      </c>
      <c r="F1225" s="166">
        <v>7.83</v>
      </c>
      <c r="G1225" s="130" t="s">
        <v>626</v>
      </c>
      <c r="H1225" s="104"/>
      <c r="I1225" s="105"/>
      <c r="J1225" s="827"/>
      <c r="K1225" s="827"/>
      <c r="L1225" s="827"/>
      <c r="M1225" s="827"/>
      <c r="N1225" s="827"/>
      <c r="O1225" s="827"/>
      <c r="P1225" s="827"/>
      <c r="Q1225" s="827"/>
      <c r="R1225" s="827"/>
      <c r="S1225" s="827"/>
      <c r="T1225" s="827"/>
      <c r="U1225" s="827"/>
      <c r="V1225" s="827"/>
      <c r="W1225" s="827"/>
      <c r="X1225" s="827"/>
      <c r="Y1225" s="827"/>
      <c r="Z1225" s="827"/>
      <c r="AA1225" s="817" t="str">
        <f t="shared" si="12"/>
        <v>Popa Adela</v>
      </c>
      <c r="AB1225" s="828">
        <f t="shared" si="13"/>
        <v>7.83</v>
      </c>
    </row>
    <row r="1226" ht="11.25" customHeight="1">
      <c r="A1226" s="135" t="s">
        <v>626</v>
      </c>
      <c r="B1226" s="97" t="s">
        <v>148</v>
      </c>
      <c r="C1226" s="135" t="s">
        <v>9211</v>
      </c>
      <c r="D1226" s="98" t="s">
        <v>7625</v>
      </c>
      <c r="E1226" s="231" t="s">
        <v>9212</v>
      </c>
      <c r="F1226" s="166">
        <v>9.58</v>
      </c>
      <c r="G1226" s="130" t="s">
        <v>626</v>
      </c>
      <c r="H1226" s="104"/>
      <c r="I1226" s="105"/>
      <c r="J1226" s="827"/>
      <c r="K1226" s="827"/>
      <c r="L1226" s="827"/>
      <c r="M1226" s="827"/>
      <c r="N1226" s="827"/>
      <c r="O1226" s="827"/>
      <c r="P1226" s="827"/>
      <c r="Q1226" s="827"/>
      <c r="R1226" s="827"/>
      <c r="S1226" s="827"/>
      <c r="T1226" s="827"/>
      <c r="U1226" s="827"/>
      <c r="V1226" s="827"/>
      <c r="W1226" s="827"/>
      <c r="X1226" s="827"/>
      <c r="Y1226" s="827"/>
      <c r="Z1226" s="827"/>
      <c r="AA1226" s="817" t="str">
        <f t="shared" si="12"/>
        <v>Popa Adela</v>
      </c>
      <c r="AB1226" s="828">
        <f t="shared" si="13"/>
        <v>9.58</v>
      </c>
    </row>
    <row r="1227" ht="11.25" customHeight="1">
      <c r="A1227" s="135" t="s">
        <v>626</v>
      </c>
      <c r="B1227" s="97" t="s">
        <v>148</v>
      </c>
      <c r="C1227" s="135" t="s">
        <v>9213</v>
      </c>
      <c r="D1227" s="98" t="s">
        <v>7625</v>
      </c>
      <c r="E1227" s="231" t="s">
        <v>9214</v>
      </c>
      <c r="F1227" s="166">
        <v>1.5</v>
      </c>
      <c r="G1227" s="130" t="s">
        <v>626</v>
      </c>
      <c r="H1227" s="104"/>
      <c r="I1227" s="105"/>
      <c r="J1227" s="827"/>
      <c r="K1227" s="827"/>
      <c r="L1227" s="827"/>
      <c r="M1227" s="827"/>
      <c r="N1227" s="827"/>
      <c r="O1227" s="827"/>
      <c r="P1227" s="827"/>
      <c r="Q1227" s="827"/>
      <c r="R1227" s="827"/>
      <c r="S1227" s="827"/>
      <c r="T1227" s="827"/>
      <c r="U1227" s="827"/>
      <c r="V1227" s="827"/>
      <c r="W1227" s="827"/>
      <c r="X1227" s="827"/>
      <c r="Y1227" s="827"/>
      <c r="Z1227" s="827"/>
      <c r="AA1227" s="817" t="str">
        <f t="shared" si="12"/>
        <v>Popa Adela</v>
      </c>
      <c r="AB1227" s="828">
        <f t="shared" si="13"/>
        <v>1.5</v>
      </c>
    </row>
    <row r="1228" ht="11.25" customHeight="1">
      <c r="A1228" s="135" t="s">
        <v>626</v>
      </c>
      <c r="B1228" s="97" t="s">
        <v>148</v>
      </c>
      <c r="C1228" s="135" t="s">
        <v>9215</v>
      </c>
      <c r="D1228" s="98" t="s">
        <v>7625</v>
      </c>
      <c r="E1228" s="231" t="s">
        <v>9216</v>
      </c>
      <c r="F1228" s="166">
        <v>3.13</v>
      </c>
      <c r="G1228" s="130" t="s">
        <v>626</v>
      </c>
      <c r="H1228" s="104"/>
      <c r="I1228" s="105"/>
      <c r="J1228" s="827"/>
      <c r="K1228" s="827"/>
      <c r="L1228" s="827"/>
      <c r="M1228" s="827"/>
      <c r="N1228" s="827"/>
      <c r="O1228" s="827"/>
      <c r="P1228" s="827"/>
      <c r="Q1228" s="827"/>
      <c r="R1228" s="827"/>
      <c r="S1228" s="827"/>
      <c r="T1228" s="827"/>
      <c r="U1228" s="827"/>
      <c r="V1228" s="827"/>
      <c r="W1228" s="827"/>
      <c r="X1228" s="827"/>
      <c r="Y1228" s="827"/>
      <c r="Z1228" s="827"/>
      <c r="AA1228" s="817" t="str">
        <f t="shared" si="12"/>
        <v>Popa Adela</v>
      </c>
      <c r="AB1228" s="828">
        <f t="shared" si="13"/>
        <v>3.13</v>
      </c>
    </row>
    <row r="1229" ht="11.25" customHeight="1">
      <c r="A1229" s="135" t="s">
        <v>626</v>
      </c>
      <c r="B1229" s="97" t="s">
        <v>148</v>
      </c>
      <c r="C1229" s="135" t="s">
        <v>9217</v>
      </c>
      <c r="D1229" s="98" t="s">
        <v>7625</v>
      </c>
      <c r="E1229" s="231" t="s">
        <v>9218</v>
      </c>
      <c r="F1229" s="166">
        <v>3.2</v>
      </c>
      <c r="G1229" s="130" t="s">
        <v>626</v>
      </c>
      <c r="H1229" s="104"/>
      <c r="I1229" s="105"/>
      <c r="J1229" s="827"/>
      <c r="K1229" s="827"/>
      <c r="L1229" s="827"/>
      <c r="M1229" s="827"/>
      <c r="N1229" s="827"/>
      <c r="O1229" s="827"/>
      <c r="P1229" s="827"/>
      <c r="Q1229" s="827"/>
      <c r="R1229" s="827"/>
      <c r="S1229" s="827"/>
      <c r="T1229" s="827"/>
      <c r="U1229" s="827"/>
      <c r="V1229" s="827"/>
      <c r="W1229" s="827"/>
      <c r="X1229" s="827"/>
      <c r="Y1229" s="827"/>
      <c r="Z1229" s="827"/>
      <c r="AA1229" s="817" t="str">
        <f t="shared" si="12"/>
        <v>Popa Adela</v>
      </c>
      <c r="AB1229" s="828">
        <f t="shared" si="13"/>
        <v>3.2</v>
      </c>
    </row>
    <row r="1230" ht="11.25" customHeight="1">
      <c r="A1230" s="135" t="s">
        <v>626</v>
      </c>
      <c r="B1230" s="97" t="s">
        <v>148</v>
      </c>
      <c r="C1230" s="135" t="s">
        <v>9219</v>
      </c>
      <c r="D1230" s="98" t="s">
        <v>7625</v>
      </c>
      <c r="E1230" s="231" t="s">
        <v>9220</v>
      </c>
      <c r="F1230" s="166">
        <v>8.66</v>
      </c>
      <c r="G1230" s="130" t="s">
        <v>626</v>
      </c>
      <c r="H1230" s="104"/>
      <c r="I1230" s="105"/>
      <c r="J1230" s="827"/>
      <c r="K1230" s="827"/>
      <c r="L1230" s="827"/>
      <c r="M1230" s="827"/>
      <c r="N1230" s="827"/>
      <c r="O1230" s="827"/>
      <c r="P1230" s="827"/>
      <c r="Q1230" s="827"/>
      <c r="R1230" s="827"/>
      <c r="S1230" s="827"/>
      <c r="T1230" s="827"/>
      <c r="U1230" s="827"/>
      <c r="V1230" s="827"/>
      <c r="W1230" s="827"/>
      <c r="X1230" s="827"/>
      <c r="Y1230" s="827"/>
      <c r="Z1230" s="827"/>
      <c r="AA1230" s="817" t="str">
        <f t="shared" si="12"/>
        <v>Popa Adela</v>
      </c>
      <c r="AB1230" s="828">
        <f t="shared" si="13"/>
        <v>8.66</v>
      </c>
    </row>
    <row r="1231" ht="11.25" customHeight="1">
      <c r="A1231" s="135" t="s">
        <v>626</v>
      </c>
      <c r="B1231" s="97" t="s">
        <v>148</v>
      </c>
      <c r="C1231" s="135" t="s">
        <v>9221</v>
      </c>
      <c r="D1231" s="98" t="s">
        <v>7625</v>
      </c>
      <c r="E1231" s="231" t="s">
        <v>9222</v>
      </c>
      <c r="F1231" s="166">
        <v>6.33</v>
      </c>
      <c r="G1231" s="130" t="s">
        <v>626</v>
      </c>
      <c r="H1231" s="104"/>
      <c r="I1231" s="105"/>
      <c r="J1231" s="827"/>
      <c r="K1231" s="827"/>
      <c r="L1231" s="827"/>
      <c r="M1231" s="827"/>
      <c r="N1231" s="827"/>
      <c r="O1231" s="827"/>
      <c r="P1231" s="827"/>
      <c r="Q1231" s="827"/>
      <c r="R1231" s="827"/>
      <c r="S1231" s="827"/>
      <c r="T1231" s="827"/>
      <c r="U1231" s="827"/>
      <c r="V1231" s="827"/>
      <c r="W1231" s="827"/>
      <c r="X1231" s="827"/>
      <c r="Y1231" s="827"/>
      <c r="Z1231" s="827"/>
      <c r="AA1231" s="817" t="str">
        <f t="shared" si="12"/>
        <v>Popa Adela</v>
      </c>
      <c r="AB1231" s="828">
        <f t="shared" si="13"/>
        <v>6.33</v>
      </c>
    </row>
    <row r="1232" ht="11.25" customHeight="1">
      <c r="A1232" s="135" t="s">
        <v>626</v>
      </c>
      <c r="B1232" s="97" t="s">
        <v>148</v>
      </c>
      <c r="C1232" s="135" t="s">
        <v>9223</v>
      </c>
      <c r="D1232" s="98" t="s">
        <v>7625</v>
      </c>
      <c r="E1232" s="231" t="s">
        <v>9200</v>
      </c>
      <c r="F1232" s="166">
        <v>12.66</v>
      </c>
      <c r="G1232" s="130" t="s">
        <v>626</v>
      </c>
      <c r="H1232" s="104"/>
      <c r="I1232" s="105"/>
      <c r="J1232" s="827"/>
      <c r="K1232" s="827"/>
      <c r="L1232" s="827"/>
      <c r="M1232" s="827"/>
      <c r="N1232" s="827"/>
      <c r="O1232" s="827"/>
      <c r="P1232" s="827"/>
      <c r="Q1232" s="827"/>
      <c r="R1232" s="827"/>
      <c r="S1232" s="827"/>
      <c r="T1232" s="827"/>
      <c r="U1232" s="827"/>
      <c r="V1232" s="827"/>
      <c r="W1232" s="827"/>
      <c r="X1232" s="827"/>
      <c r="Y1232" s="827"/>
      <c r="Z1232" s="827"/>
      <c r="AA1232" s="817" t="str">
        <f t="shared" si="12"/>
        <v>Popa Adela</v>
      </c>
      <c r="AB1232" s="828">
        <f t="shared" si="13"/>
        <v>12.66</v>
      </c>
    </row>
    <row r="1233" ht="11.25" customHeight="1">
      <c r="A1233" s="271" t="s">
        <v>626</v>
      </c>
      <c r="B1233" s="273" t="s">
        <v>148</v>
      </c>
      <c r="C1233" s="135" t="s">
        <v>9224</v>
      </c>
      <c r="D1233" s="98" t="s">
        <v>7625</v>
      </c>
      <c r="E1233" s="231" t="s">
        <v>9202</v>
      </c>
      <c r="F1233" s="166">
        <v>18.66</v>
      </c>
      <c r="G1233" s="130" t="s">
        <v>626</v>
      </c>
      <c r="H1233" s="104"/>
      <c r="I1233" s="105"/>
      <c r="J1233" s="827"/>
      <c r="K1233" s="827"/>
      <c r="L1233" s="827"/>
      <c r="M1233" s="827"/>
      <c r="N1233" s="827"/>
      <c r="O1233" s="827"/>
      <c r="P1233" s="827"/>
      <c r="Q1233" s="827"/>
      <c r="R1233" s="827"/>
      <c r="S1233" s="827"/>
      <c r="T1233" s="827"/>
      <c r="U1233" s="827"/>
      <c r="V1233" s="827"/>
      <c r="W1233" s="827"/>
      <c r="X1233" s="827"/>
      <c r="Y1233" s="827"/>
      <c r="Z1233" s="827"/>
      <c r="AA1233" s="817" t="str">
        <f t="shared" si="12"/>
        <v>Popa Adela</v>
      </c>
      <c r="AB1233" s="828">
        <f t="shared" si="13"/>
        <v>18.66</v>
      </c>
    </row>
    <row r="1234" ht="11.25" customHeight="1">
      <c r="A1234" s="135" t="s">
        <v>626</v>
      </c>
      <c r="B1234" s="97" t="s">
        <v>148</v>
      </c>
      <c r="C1234" s="135" t="s">
        <v>9225</v>
      </c>
      <c r="D1234" s="98" t="s">
        <v>7625</v>
      </c>
      <c r="E1234" s="231" t="s">
        <v>9204</v>
      </c>
      <c r="F1234" s="166">
        <v>7.0</v>
      </c>
      <c r="G1234" s="130" t="s">
        <v>626</v>
      </c>
      <c r="H1234" s="104"/>
      <c r="I1234" s="105"/>
      <c r="J1234" s="827"/>
      <c r="K1234" s="827"/>
      <c r="L1234" s="827"/>
      <c r="M1234" s="827"/>
      <c r="N1234" s="827"/>
      <c r="O1234" s="827"/>
      <c r="P1234" s="827"/>
      <c r="Q1234" s="827"/>
      <c r="R1234" s="827"/>
      <c r="S1234" s="827"/>
      <c r="T1234" s="827"/>
      <c r="U1234" s="827"/>
      <c r="V1234" s="827"/>
      <c r="W1234" s="827"/>
      <c r="X1234" s="827"/>
      <c r="Y1234" s="827"/>
      <c r="Z1234" s="827"/>
      <c r="AA1234" s="817" t="str">
        <f t="shared" si="12"/>
        <v>Popa Adela</v>
      </c>
      <c r="AB1234" s="828">
        <f t="shared" si="13"/>
        <v>7</v>
      </c>
    </row>
    <row r="1235" ht="11.25" customHeight="1">
      <c r="A1235" s="135" t="s">
        <v>626</v>
      </c>
      <c r="B1235" s="97" t="s">
        <v>148</v>
      </c>
      <c r="C1235" s="135" t="s">
        <v>9226</v>
      </c>
      <c r="D1235" s="98" t="s">
        <v>7625</v>
      </c>
      <c r="E1235" s="231" t="s">
        <v>9200</v>
      </c>
      <c r="F1235" s="166">
        <v>12.66</v>
      </c>
      <c r="G1235" s="130" t="s">
        <v>626</v>
      </c>
      <c r="H1235" s="104"/>
      <c r="I1235" s="105"/>
      <c r="J1235" s="827"/>
      <c r="K1235" s="827"/>
      <c r="L1235" s="827"/>
      <c r="M1235" s="827"/>
      <c r="N1235" s="827"/>
      <c r="O1235" s="827"/>
      <c r="P1235" s="827"/>
      <c r="Q1235" s="827"/>
      <c r="R1235" s="827"/>
      <c r="S1235" s="827"/>
      <c r="T1235" s="827"/>
      <c r="U1235" s="827"/>
      <c r="V1235" s="827"/>
      <c r="W1235" s="827"/>
      <c r="X1235" s="827"/>
      <c r="Y1235" s="827"/>
      <c r="Z1235" s="827"/>
      <c r="AA1235" s="817" t="str">
        <f t="shared" si="12"/>
        <v>Popa Adela</v>
      </c>
      <c r="AB1235" s="828">
        <f t="shared" si="13"/>
        <v>12.66</v>
      </c>
    </row>
    <row r="1236" ht="11.25" customHeight="1">
      <c r="A1236" s="135" t="s">
        <v>626</v>
      </c>
      <c r="B1236" s="97" t="s">
        <v>148</v>
      </c>
      <c r="C1236" s="135" t="s">
        <v>9227</v>
      </c>
      <c r="D1236" s="98" t="s">
        <v>7625</v>
      </c>
      <c r="E1236" s="231" t="s">
        <v>9202</v>
      </c>
      <c r="F1236" s="166">
        <v>18.66</v>
      </c>
      <c r="G1236" s="130" t="s">
        <v>626</v>
      </c>
      <c r="H1236" s="104"/>
      <c r="I1236" s="105"/>
      <c r="J1236" s="827"/>
      <c r="K1236" s="827"/>
      <c r="L1236" s="827"/>
      <c r="M1236" s="827"/>
      <c r="N1236" s="827"/>
      <c r="O1236" s="827"/>
      <c r="P1236" s="827"/>
      <c r="Q1236" s="827"/>
      <c r="R1236" s="827"/>
      <c r="S1236" s="827"/>
      <c r="T1236" s="827"/>
      <c r="U1236" s="827"/>
      <c r="V1236" s="827"/>
      <c r="W1236" s="827"/>
      <c r="X1236" s="827"/>
      <c r="Y1236" s="827"/>
      <c r="Z1236" s="827"/>
      <c r="AA1236" s="817" t="str">
        <f t="shared" si="12"/>
        <v>Popa Adela</v>
      </c>
      <c r="AB1236" s="828">
        <f t="shared" si="13"/>
        <v>18.66</v>
      </c>
    </row>
    <row r="1237" ht="11.25" customHeight="1">
      <c r="A1237" s="135" t="s">
        <v>626</v>
      </c>
      <c r="B1237" s="97" t="s">
        <v>148</v>
      </c>
      <c r="C1237" s="135" t="s">
        <v>9228</v>
      </c>
      <c r="D1237" s="98" t="s">
        <v>7625</v>
      </c>
      <c r="E1237" s="231" t="s">
        <v>9196</v>
      </c>
      <c r="F1237" s="166">
        <v>8.66</v>
      </c>
      <c r="G1237" s="130" t="s">
        <v>626</v>
      </c>
      <c r="H1237" s="104"/>
      <c r="I1237" s="105"/>
      <c r="J1237" s="827"/>
      <c r="K1237" s="827"/>
      <c r="L1237" s="827"/>
      <c r="M1237" s="827"/>
      <c r="N1237" s="827"/>
      <c r="O1237" s="827"/>
      <c r="P1237" s="827"/>
      <c r="Q1237" s="827"/>
      <c r="R1237" s="827"/>
      <c r="S1237" s="827"/>
      <c r="T1237" s="827"/>
      <c r="U1237" s="827"/>
      <c r="V1237" s="827"/>
      <c r="W1237" s="827"/>
      <c r="X1237" s="827"/>
      <c r="Y1237" s="827"/>
      <c r="Z1237" s="827"/>
      <c r="AA1237" s="817" t="str">
        <f t="shared" si="12"/>
        <v>Popa Adela</v>
      </c>
      <c r="AB1237" s="828">
        <f t="shared" si="13"/>
        <v>8.66</v>
      </c>
    </row>
    <row r="1238" ht="11.25" customHeight="1">
      <c r="A1238" s="135" t="s">
        <v>626</v>
      </c>
      <c r="B1238" s="97" t="s">
        <v>148</v>
      </c>
      <c r="C1238" s="135" t="s">
        <v>9229</v>
      </c>
      <c r="D1238" s="98" t="s">
        <v>7625</v>
      </c>
      <c r="E1238" s="231" t="s">
        <v>9222</v>
      </c>
      <c r="F1238" s="166">
        <v>6.33</v>
      </c>
      <c r="G1238" s="130" t="s">
        <v>626</v>
      </c>
      <c r="H1238" s="104"/>
      <c r="I1238" s="105"/>
      <c r="J1238" s="827"/>
      <c r="K1238" s="827"/>
      <c r="L1238" s="827"/>
      <c r="M1238" s="827"/>
      <c r="N1238" s="827"/>
      <c r="O1238" s="827"/>
      <c r="P1238" s="827"/>
      <c r="Q1238" s="827"/>
      <c r="R1238" s="827"/>
      <c r="S1238" s="827"/>
      <c r="T1238" s="827"/>
      <c r="U1238" s="827"/>
      <c r="V1238" s="827"/>
      <c r="W1238" s="827"/>
      <c r="X1238" s="827"/>
      <c r="Y1238" s="827"/>
      <c r="Z1238" s="827"/>
      <c r="AA1238" s="817" t="str">
        <f t="shared" si="12"/>
        <v>Popa Adela</v>
      </c>
      <c r="AB1238" s="828">
        <f t="shared" si="13"/>
        <v>6.33</v>
      </c>
    </row>
    <row r="1239" ht="11.25" customHeight="1">
      <c r="A1239" s="135" t="s">
        <v>626</v>
      </c>
      <c r="B1239" s="97" t="s">
        <v>148</v>
      </c>
      <c r="C1239" s="135" t="s">
        <v>9230</v>
      </c>
      <c r="D1239" s="98" t="s">
        <v>7625</v>
      </c>
      <c r="E1239" s="231" t="s">
        <v>9231</v>
      </c>
      <c r="F1239" s="166">
        <v>17.6</v>
      </c>
      <c r="G1239" s="130" t="s">
        <v>626</v>
      </c>
      <c r="H1239" s="104"/>
      <c r="I1239" s="105"/>
      <c r="J1239" s="827"/>
      <c r="K1239" s="827"/>
      <c r="L1239" s="827"/>
      <c r="M1239" s="827"/>
      <c r="N1239" s="827"/>
      <c r="O1239" s="827"/>
      <c r="P1239" s="827"/>
      <c r="Q1239" s="827"/>
      <c r="R1239" s="827"/>
      <c r="S1239" s="827"/>
      <c r="T1239" s="827"/>
      <c r="U1239" s="827"/>
      <c r="V1239" s="827"/>
      <c r="W1239" s="827"/>
      <c r="X1239" s="827"/>
      <c r="Y1239" s="827"/>
      <c r="Z1239" s="827"/>
      <c r="AA1239" s="817" t="str">
        <f t="shared" si="12"/>
        <v>Popa Adela</v>
      </c>
      <c r="AB1239" s="828">
        <f t="shared" si="13"/>
        <v>17.6</v>
      </c>
    </row>
    <row r="1240" ht="11.25" customHeight="1">
      <c r="A1240" s="135" t="s">
        <v>626</v>
      </c>
      <c r="B1240" s="97" t="s">
        <v>148</v>
      </c>
      <c r="C1240" s="135" t="s">
        <v>9232</v>
      </c>
      <c r="D1240" s="98" t="s">
        <v>7625</v>
      </c>
      <c r="E1240" s="625" t="s">
        <v>9233</v>
      </c>
      <c r="F1240" s="166">
        <v>19.3</v>
      </c>
      <c r="G1240" s="130" t="s">
        <v>626</v>
      </c>
      <c r="H1240" s="104"/>
      <c r="I1240" s="105"/>
      <c r="J1240" s="827"/>
      <c r="K1240" s="827"/>
      <c r="L1240" s="827"/>
      <c r="M1240" s="827"/>
      <c r="N1240" s="827"/>
      <c r="O1240" s="827"/>
      <c r="P1240" s="827"/>
      <c r="Q1240" s="827"/>
      <c r="R1240" s="827"/>
      <c r="S1240" s="827"/>
      <c r="T1240" s="827"/>
      <c r="U1240" s="827"/>
      <c r="V1240" s="827"/>
      <c r="W1240" s="827"/>
      <c r="X1240" s="827"/>
      <c r="Y1240" s="827"/>
      <c r="Z1240" s="827"/>
      <c r="AA1240" s="817" t="str">
        <f t="shared" si="12"/>
        <v>Popa Adela</v>
      </c>
      <c r="AB1240" s="828">
        <f t="shared" si="13"/>
        <v>19.3</v>
      </c>
    </row>
    <row r="1241" ht="11.25" customHeight="1">
      <c r="A1241" s="135" t="s">
        <v>3502</v>
      </c>
      <c r="B1241" s="97" t="s">
        <v>148</v>
      </c>
      <c r="C1241" s="90" t="s">
        <v>9234</v>
      </c>
      <c r="D1241" s="98" t="s">
        <v>7625</v>
      </c>
      <c r="E1241" s="231" t="s">
        <v>9235</v>
      </c>
      <c r="F1241" s="166">
        <v>15.33</v>
      </c>
      <c r="G1241" s="130" t="s">
        <v>630</v>
      </c>
      <c r="H1241" s="104"/>
      <c r="I1241" s="105"/>
      <c r="J1241" s="827"/>
      <c r="K1241" s="827"/>
      <c r="L1241" s="827"/>
      <c r="M1241" s="827"/>
      <c r="N1241" s="827"/>
      <c r="O1241" s="827"/>
      <c r="P1241" s="827"/>
      <c r="Q1241" s="827"/>
      <c r="R1241" s="827"/>
      <c r="S1241" s="827"/>
      <c r="T1241" s="827"/>
      <c r="U1241" s="827"/>
      <c r="V1241" s="827"/>
      <c r="W1241" s="827"/>
      <c r="X1241" s="827"/>
      <c r="Y1241" s="827"/>
      <c r="Z1241" s="827"/>
      <c r="AA1241" s="817" t="str">
        <f t="shared" si="12"/>
        <v>Popa_Radu-Ioan</v>
      </c>
      <c r="AB1241" s="828">
        <f t="shared" si="13"/>
        <v>15.33</v>
      </c>
    </row>
    <row r="1242" ht="11.25" customHeight="1">
      <c r="A1242" s="135" t="s">
        <v>3502</v>
      </c>
      <c r="B1242" s="97" t="s">
        <v>148</v>
      </c>
      <c r="C1242" s="90" t="s">
        <v>9236</v>
      </c>
      <c r="D1242" s="98" t="s">
        <v>7625</v>
      </c>
      <c r="E1242" s="231" t="s">
        <v>9237</v>
      </c>
      <c r="F1242" s="166">
        <v>17.66</v>
      </c>
      <c r="G1242" s="130" t="s">
        <v>630</v>
      </c>
      <c r="H1242" s="104"/>
      <c r="I1242" s="105"/>
      <c r="J1242" s="827"/>
      <c r="K1242" s="827"/>
      <c r="L1242" s="827"/>
      <c r="M1242" s="827"/>
      <c r="N1242" s="827"/>
      <c r="O1242" s="827"/>
      <c r="P1242" s="827"/>
      <c r="Q1242" s="827"/>
      <c r="R1242" s="827"/>
      <c r="S1242" s="827"/>
      <c r="T1242" s="827"/>
      <c r="U1242" s="827"/>
      <c r="V1242" s="827"/>
      <c r="W1242" s="827"/>
      <c r="X1242" s="827"/>
      <c r="Y1242" s="827"/>
      <c r="Z1242" s="827"/>
      <c r="AA1242" s="817" t="str">
        <f t="shared" si="12"/>
        <v>Popa_Radu-Ioan</v>
      </c>
      <c r="AB1242" s="828">
        <f t="shared" si="13"/>
        <v>17.66</v>
      </c>
    </row>
    <row r="1243" ht="11.25" customHeight="1">
      <c r="A1243" s="135" t="s">
        <v>3502</v>
      </c>
      <c r="B1243" s="97" t="s">
        <v>148</v>
      </c>
      <c r="C1243" s="90" t="s">
        <v>9238</v>
      </c>
      <c r="D1243" s="98" t="s">
        <v>7625</v>
      </c>
      <c r="E1243" s="231" t="s">
        <v>8918</v>
      </c>
      <c r="F1243" s="166">
        <v>12.66</v>
      </c>
      <c r="G1243" s="130" t="s">
        <v>630</v>
      </c>
      <c r="H1243" s="104"/>
      <c r="I1243" s="105"/>
      <c r="J1243" s="827"/>
      <c r="K1243" s="827"/>
      <c r="L1243" s="827"/>
      <c r="M1243" s="827"/>
      <c r="N1243" s="827"/>
      <c r="O1243" s="827"/>
      <c r="P1243" s="827"/>
      <c r="Q1243" s="827"/>
      <c r="R1243" s="827"/>
      <c r="S1243" s="827"/>
      <c r="T1243" s="827"/>
      <c r="U1243" s="827"/>
      <c r="V1243" s="827"/>
      <c r="W1243" s="827"/>
      <c r="X1243" s="827"/>
      <c r="Y1243" s="827"/>
      <c r="Z1243" s="827"/>
      <c r="AA1243" s="817" t="str">
        <f t="shared" si="12"/>
        <v>Popa_Radu-Ioan</v>
      </c>
      <c r="AB1243" s="828">
        <f t="shared" si="13"/>
        <v>12.66</v>
      </c>
    </row>
    <row r="1244" ht="11.25" customHeight="1">
      <c r="A1244" s="135" t="s">
        <v>3502</v>
      </c>
      <c r="B1244" s="97" t="s">
        <v>148</v>
      </c>
      <c r="C1244" s="90" t="s">
        <v>9239</v>
      </c>
      <c r="D1244" s="98" t="s">
        <v>7625</v>
      </c>
      <c r="E1244" s="231" t="s">
        <v>9237</v>
      </c>
      <c r="F1244" s="166">
        <v>17.66</v>
      </c>
      <c r="G1244" s="130" t="s">
        <v>630</v>
      </c>
      <c r="H1244" s="104"/>
      <c r="I1244" s="105"/>
      <c r="J1244" s="827"/>
      <c r="K1244" s="827"/>
      <c r="L1244" s="827"/>
      <c r="M1244" s="827"/>
      <c r="N1244" s="827"/>
      <c r="O1244" s="827"/>
      <c r="P1244" s="827"/>
      <c r="Q1244" s="827"/>
      <c r="R1244" s="827"/>
      <c r="S1244" s="827"/>
      <c r="T1244" s="827"/>
      <c r="U1244" s="827"/>
      <c r="V1244" s="827"/>
      <c r="W1244" s="827"/>
      <c r="X1244" s="827"/>
      <c r="Y1244" s="827"/>
      <c r="Z1244" s="827"/>
      <c r="AA1244" s="817" t="str">
        <f t="shared" si="12"/>
        <v>Popa_Radu-Ioan</v>
      </c>
      <c r="AB1244" s="828">
        <f t="shared" si="13"/>
        <v>17.66</v>
      </c>
    </row>
    <row r="1245" ht="11.25" customHeight="1">
      <c r="A1245" s="135" t="s">
        <v>3502</v>
      </c>
      <c r="B1245" s="97" t="s">
        <v>148</v>
      </c>
      <c r="C1245" s="90" t="s">
        <v>9240</v>
      </c>
      <c r="D1245" s="98" t="s">
        <v>7625</v>
      </c>
      <c r="E1245" s="830" t="s">
        <v>9241</v>
      </c>
      <c r="F1245" s="166">
        <v>7.33</v>
      </c>
      <c r="G1245" s="130" t="s">
        <v>630</v>
      </c>
      <c r="H1245" s="104"/>
      <c r="I1245" s="105"/>
      <c r="J1245" s="827"/>
      <c r="K1245" s="827"/>
      <c r="L1245" s="827"/>
      <c r="M1245" s="827"/>
      <c r="N1245" s="827"/>
      <c r="O1245" s="827"/>
      <c r="P1245" s="827"/>
      <c r="Q1245" s="827"/>
      <c r="R1245" s="827"/>
      <c r="S1245" s="827"/>
      <c r="T1245" s="827"/>
      <c r="U1245" s="827"/>
      <c r="V1245" s="827"/>
      <c r="W1245" s="827"/>
      <c r="X1245" s="827"/>
      <c r="Y1245" s="827"/>
      <c r="Z1245" s="827"/>
      <c r="AA1245" s="817" t="str">
        <f t="shared" si="12"/>
        <v>Popa_Radu-Ioan</v>
      </c>
      <c r="AB1245" s="828">
        <f t="shared" si="13"/>
        <v>7.33</v>
      </c>
    </row>
    <row r="1246" ht="11.25" customHeight="1">
      <c r="A1246" s="135" t="s">
        <v>3502</v>
      </c>
      <c r="B1246" s="97" t="s">
        <v>148</v>
      </c>
      <c r="C1246" s="90" t="s">
        <v>9242</v>
      </c>
      <c r="D1246" s="98" t="s">
        <v>7625</v>
      </c>
      <c r="E1246" s="231" t="s">
        <v>9235</v>
      </c>
      <c r="F1246" s="166">
        <v>15.33</v>
      </c>
      <c r="G1246" s="130" t="s">
        <v>630</v>
      </c>
      <c r="H1246" s="104"/>
      <c r="I1246" s="105"/>
      <c r="J1246" s="827"/>
      <c r="K1246" s="827"/>
      <c r="L1246" s="827"/>
      <c r="M1246" s="827"/>
      <c r="N1246" s="827"/>
      <c r="O1246" s="827"/>
      <c r="P1246" s="827"/>
      <c r="Q1246" s="827"/>
      <c r="R1246" s="827"/>
      <c r="S1246" s="827"/>
      <c r="T1246" s="827"/>
      <c r="U1246" s="827"/>
      <c r="V1246" s="827"/>
      <c r="W1246" s="827"/>
      <c r="X1246" s="827"/>
      <c r="Y1246" s="827"/>
      <c r="Z1246" s="827"/>
      <c r="AA1246" s="817" t="str">
        <f t="shared" si="12"/>
        <v>Popa_Radu-Ioan</v>
      </c>
      <c r="AB1246" s="828">
        <f t="shared" si="13"/>
        <v>15.33</v>
      </c>
    </row>
    <row r="1247" ht="11.25" customHeight="1">
      <c r="A1247" s="135" t="s">
        <v>3502</v>
      </c>
      <c r="B1247" s="97" t="s">
        <v>148</v>
      </c>
      <c r="C1247" s="90" t="s">
        <v>9243</v>
      </c>
      <c r="D1247" s="98" t="s">
        <v>7625</v>
      </c>
      <c r="E1247" s="231" t="s">
        <v>9237</v>
      </c>
      <c r="F1247" s="166">
        <v>17.66</v>
      </c>
      <c r="G1247" s="130" t="s">
        <v>630</v>
      </c>
      <c r="H1247" s="104"/>
      <c r="I1247" s="105"/>
      <c r="J1247" s="827"/>
      <c r="K1247" s="827"/>
      <c r="L1247" s="827"/>
      <c r="M1247" s="827"/>
      <c r="N1247" s="827"/>
      <c r="O1247" s="827"/>
      <c r="P1247" s="827"/>
      <c r="Q1247" s="827"/>
      <c r="R1247" s="827"/>
      <c r="S1247" s="827"/>
      <c r="T1247" s="827"/>
      <c r="U1247" s="827"/>
      <c r="V1247" s="827"/>
      <c r="W1247" s="827"/>
      <c r="X1247" s="827"/>
      <c r="Y1247" s="827"/>
      <c r="Z1247" s="827"/>
      <c r="AA1247" s="817" t="str">
        <f t="shared" si="12"/>
        <v>Popa_Radu-Ioan</v>
      </c>
      <c r="AB1247" s="828">
        <f t="shared" si="13"/>
        <v>17.66</v>
      </c>
    </row>
    <row r="1248" ht="11.25" customHeight="1">
      <c r="A1248" s="135" t="s">
        <v>3502</v>
      </c>
      <c r="B1248" s="97" t="s">
        <v>148</v>
      </c>
      <c r="C1248" s="90" t="s">
        <v>9244</v>
      </c>
      <c r="D1248" s="98" t="s">
        <v>7625</v>
      </c>
      <c r="E1248" s="231" t="s">
        <v>9237</v>
      </c>
      <c r="F1248" s="166">
        <v>17.66</v>
      </c>
      <c r="G1248" s="130" t="s">
        <v>630</v>
      </c>
      <c r="H1248" s="104"/>
      <c r="I1248" s="105"/>
      <c r="J1248" s="827"/>
      <c r="K1248" s="827"/>
      <c r="L1248" s="827"/>
      <c r="M1248" s="827"/>
      <c r="N1248" s="827"/>
      <c r="O1248" s="827"/>
      <c r="P1248" s="827"/>
      <c r="Q1248" s="827"/>
      <c r="R1248" s="827"/>
      <c r="S1248" s="827"/>
      <c r="T1248" s="827"/>
      <c r="U1248" s="827"/>
      <c r="V1248" s="827"/>
      <c r="W1248" s="827"/>
      <c r="X1248" s="827"/>
      <c r="Y1248" s="827"/>
      <c r="Z1248" s="827"/>
      <c r="AA1248" s="817" t="str">
        <f t="shared" si="12"/>
        <v>Popa_Radu-Ioan</v>
      </c>
      <c r="AB1248" s="828">
        <f t="shared" si="13"/>
        <v>17.66</v>
      </c>
    </row>
    <row r="1249" ht="11.25" customHeight="1">
      <c r="A1249" s="135" t="s">
        <v>3502</v>
      </c>
      <c r="B1249" s="97" t="s">
        <v>148</v>
      </c>
      <c r="C1249" s="90" t="s">
        <v>9245</v>
      </c>
      <c r="D1249" s="98" t="s">
        <v>7625</v>
      </c>
      <c r="E1249" s="830" t="s">
        <v>9241</v>
      </c>
      <c r="F1249" s="166">
        <v>7.33</v>
      </c>
      <c r="G1249" s="130" t="s">
        <v>630</v>
      </c>
      <c r="H1249" s="104"/>
      <c r="I1249" s="105"/>
      <c r="J1249" s="827"/>
      <c r="K1249" s="827"/>
      <c r="L1249" s="827"/>
      <c r="M1249" s="827"/>
      <c r="N1249" s="827"/>
      <c r="O1249" s="827"/>
      <c r="P1249" s="827"/>
      <c r="Q1249" s="827"/>
      <c r="R1249" s="827"/>
      <c r="S1249" s="827"/>
      <c r="T1249" s="827"/>
      <c r="U1249" s="827"/>
      <c r="V1249" s="827"/>
      <c r="W1249" s="827"/>
      <c r="X1249" s="827"/>
      <c r="Y1249" s="827"/>
      <c r="Z1249" s="827"/>
      <c r="AA1249" s="817" t="str">
        <f t="shared" si="12"/>
        <v>Popa_Radu-Ioan</v>
      </c>
      <c r="AB1249" s="828">
        <f t="shared" si="13"/>
        <v>7.33</v>
      </c>
    </row>
    <row r="1250" ht="11.25" customHeight="1">
      <c r="A1250" s="135" t="s">
        <v>3502</v>
      </c>
      <c r="B1250" s="97" t="s">
        <v>148</v>
      </c>
      <c r="C1250" s="90" t="s">
        <v>9246</v>
      </c>
      <c r="D1250" s="98" t="s">
        <v>7625</v>
      </c>
      <c r="E1250" s="231" t="s">
        <v>8918</v>
      </c>
      <c r="F1250" s="166">
        <v>12.66</v>
      </c>
      <c r="G1250" s="130" t="s">
        <v>630</v>
      </c>
      <c r="H1250" s="104"/>
      <c r="I1250" s="105"/>
      <c r="J1250" s="827"/>
      <c r="K1250" s="827"/>
      <c r="L1250" s="827"/>
      <c r="M1250" s="827"/>
      <c r="N1250" s="827"/>
      <c r="O1250" s="827"/>
      <c r="P1250" s="827"/>
      <c r="Q1250" s="827"/>
      <c r="R1250" s="827"/>
      <c r="S1250" s="827"/>
      <c r="T1250" s="827"/>
      <c r="U1250" s="827"/>
      <c r="V1250" s="827"/>
      <c r="W1250" s="827"/>
      <c r="X1250" s="827"/>
      <c r="Y1250" s="827"/>
      <c r="Z1250" s="827"/>
      <c r="AA1250" s="817" t="str">
        <f t="shared" si="12"/>
        <v>Popa_Radu-Ioan</v>
      </c>
      <c r="AB1250" s="828">
        <f t="shared" si="13"/>
        <v>12.66</v>
      </c>
    </row>
    <row r="1251" ht="11.25" customHeight="1">
      <c r="A1251" s="135" t="s">
        <v>3502</v>
      </c>
      <c r="B1251" s="97" t="s">
        <v>148</v>
      </c>
      <c r="C1251" s="90" t="s">
        <v>9247</v>
      </c>
      <c r="D1251" s="98" t="s">
        <v>7625</v>
      </c>
      <c r="E1251" s="830" t="s">
        <v>9241</v>
      </c>
      <c r="F1251" s="166">
        <v>7.33</v>
      </c>
      <c r="G1251" s="130" t="s">
        <v>630</v>
      </c>
      <c r="H1251" s="104"/>
      <c r="I1251" s="105"/>
      <c r="J1251" s="827"/>
      <c r="K1251" s="827"/>
      <c r="L1251" s="827"/>
      <c r="M1251" s="827"/>
      <c r="N1251" s="827"/>
      <c r="O1251" s="827"/>
      <c r="P1251" s="827"/>
      <c r="Q1251" s="827"/>
      <c r="R1251" s="827"/>
      <c r="S1251" s="827"/>
      <c r="T1251" s="827"/>
      <c r="U1251" s="827"/>
      <c r="V1251" s="827"/>
      <c r="W1251" s="827"/>
      <c r="X1251" s="827"/>
      <c r="Y1251" s="827"/>
      <c r="Z1251" s="827"/>
      <c r="AA1251" s="817" t="str">
        <f t="shared" si="12"/>
        <v>Popa_Radu-Ioan</v>
      </c>
      <c r="AB1251" s="828">
        <f t="shared" si="13"/>
        <v>7.33</v>
      </c>
    </row>
    <row r="1252" ht="11.25" customHeight="1">
      <c r="A1252" s="135" t="s">
        <v>3502</v>
      </c>
      <c r="B1252" s="97" t="s">
        <v>148</v>
      </c>
      <c r="C1252" s="90" t="s">
        <v>9248</v>
      </c>
      <c r="D1252" s="98" t="s">
        <v>7625</v>
      </c>
      <c r="E1252" s="830" t="s">
        <v>8781</v>
      </c>
      <c r="F1252" s="166">
        <v>6.33</v>
      </c>
      <c r="G1252" s="130" t="s">
        <v>630</v>
      </c>
      <c r="H1252" s="104"/>
      <c r="I1252" s="105"/>
      <c r="J1252" s="827"/>
      <c r="K1252" s="827"/>
      <c r="L1252" s="827"/>
      <c r="M1252" s="827"/>
      <c r="N1252" s="827"/>
      <c r="O1252" s="827"/>
      <c r="P1252" s="827"/>
      <c r="Q1252" s="827"/>
      <c r="R1252" s="827"/>
      <c r="S1252" s="827"/>
      <c r="T1252" s="827"/>
      <c r="U1252" s="827"/>
      <c r="V1252" s="827"/>
      <c r="W1252" s="827"/>
      <c r="X1252" s="827"/>
      <c r="Y1252" s="827"/>
      <c r="Z1252" s="827"/>
      <c r="AA1252" s="817" t="str">
        <f t="shared" si="12"/>
        <v>Popa_Radu-Ioan</v>
      </c>
      <c r="AB1252" s="828">
        <f t="shared" si="13"/>
        <v>6.33</v>
      </c>
    </row>
    <row r="1253" ht="11.25" customHeight="1">
      <c r="A1253" s="135" t="s">
        <v>3502</v>
      </c>
      <c r="B1253" s="97" t="s">
        <v>148</v>
      </c>
      <c r="C1253" s="90" t="s">
        <v>9249</v>
      </c>
      <c r="D1253" s="98" t="s">
        <v>7625</v>
      </c>
      <c r="E1253" s="830" t="s">
        <v>8781</v>
      </c>
      <c r="F1253" s="166">
        <v>6.33</v>
      </c>
      <c r="G1253" s="130" t="s">
        <v>630</v>
      </c>
      <c r="H1253" s="104"/>
      <c r="I1253" s="105"/>
      <c r="J1253" s="827"/>
      <c r="K1253" s="827"/>
      <c r="L1253" s="827"/>
      <c r="M1253" s="827"/>
      <c r="N1253" s="827"/>
      <c r="O1253" s="827"/>
      <c r="P1253" s="827"/>
      <c r="Q1253" s="827"/>
      <c r="R1253" s="827"/>
      <c r="S1253" s="827"/>
      <c r="T1253" s="827"/>
      <c r="U1253" s="827"/>
      <c r="V1253" s="827"/>
      <c r="W1253" s="827"/>
      <c r="X1253" s="827"/>
      <c r="Y1253" s="827"/>
      <c r="Z1253" s="827"/>
      <c r="AA1253" s="817" t="str">
        <f t="shared" si="12"/>
        <v>Popa_Radu-Ioan</v>
      </c>
      <c r="AB1253" s="828">
        <f t="shared" si="13"/>
        <v>6.33</v>
      </c>
    </row>
    <row r="1254" ht="11.25" customHeight="1">
      <c r="A1254" s="135" t="s">
        <v>3502</v>
      </c>
      <c r="B1254" s="97" t="s">
        <v>148</v>
      </c>
      <c r="C1254" s="90" t="s">
        <v>9250</v>
      </c>
      <c r="D1254" s="98" t="s">
        <v>7625</v>
      </c>
      <c r="E1254" s="830" t="s">
        <v>8443</v>
      </c>
      <c r="F1254" s="166">
        <v>9.0</v>
      </c>
      <c r="G1254" s="130" t="s">
        <v>630</v>
      </c>
      <c r="H1254" s="104"/>
      <c r="I1254" s="105"/>
      <c r="J1254" s="827"/>
      <c r="K1254" s="827"/>
      <c r="L1254" s="827"/>
      <c r="M1254" s="827"/>
      <c r="N1254" s="827"/>
      <c r="O1254" s="827"/>
      <c r="P1254" s="827"/>
      <c r="Q1254" s="827"/>
      <c r="R1254" s="827"/>
      <c r="S1254" s="827"/>
      <c r="T1254" s="827"/>
      <c r="U1254" s="827"/>
      <c r="V1254" s="827"/>
      <c r="W1254" s="827"/>
      <c r="X1254" s="827"/>
      <c r="Y1254" s="827"/>
      <c r="Z1254" s="827"/>
      <c r="AA1254" s="817" t="str">
        <f t="shared" si="12"/>
        <v>Popa_Radu-Ioan</v>
      </c>
      <c r="AB1254" s="828">
        <f t="shared" si="13"/>
        <v>9</v>
      </c>
    </row>
    <row r="1255" ht="11.25" customHeight="1">
      <c r="A1255" s="135" t="s">
        <v>3502</v>
      </c>
      <c r="B1255" s="97" t="s">
        <v>148</v>
      </c>
      <c r="C1255" s="90" t="s">
        <v>9251</v>
      </c>
      <c r="D1255" s="98" t="s">
        <v>7625</v>
      </c>
      <c r="E1255" s="830" t="s">
        <v>9107</v>
      </c>
      <c r="F1255" s="166">
        <v>8.66</v>
      </c>
      <c r="G1255" s="130" t="s">
        <v>630</v>
      </c>
      <c r="H1255" s="104"/>
      <c r="I1255" s="105"/>
      <c r="J1255" s="827"/>
      <c r="K1255" s="827"/>
      <c r="L1255" s="827"/>
      <c r="M1255" s="827"/>
      <c r="N1255" s="827"/>
      <c r="O1255" s="827"/>
      <c r="P1255" s="827"/>
      <c r="Q1255" s="827"/>
      <c r="R1255" s="827"/>
      <c r="S1255" s="827"/>
      <c r="T1255" s="827"/>
      <c r="U1255" s="827"/>
      <c r="V1255" s="827"/>
      <c r="W1255" s="827"/>
      <c r="X1255" s="827"/>
      <c r="Y1255" s="827"/>
      <c r="Z1255" s="827"/>
      <c r="AA1255" s="817" t="str">
        <f t="shared" si="12"/>
        <v>Popa_Radu-Ioan</v>
      </c>
      <c r="AB1255" s="828">
        <f t="shared" si="13"/>
        <v>8.66</v>
      </c>
    </row>
    <row r="1256" ht="11.25" customHeight="1">
      <c r="A1256" s="135" t="s">
        <v>3502</v>
      </c>
      <c r="B1256" s="97" t="s">
        <v>148</v>
      </c>
      <c r="C1256" s="90" t="s">
        <v>9252</v>
      </c>
      <c r="D1256" s="98" t="s">
        <v>7625</v>
      </c>
      <c r="E1256" s="830" t="s">
        <v>9253</v>
      </c>
      <c r="F1256" s="166">
        <v>0.33</v>
      </c>
      <c r="G1256" s="130" t="s">
        <v>630</v>
      </c>
      <c r="H1256" s="104"/>
      <c r="I1256" s="105"/>
      <c r="J1256" s="827"/>
      <c r="K1256" s="827"/>
      <c r="L1256" s="827"/>
      <c r="M1256" s="827"/>
      <c r="N1256" s="827"/>
      <c r="O1256" s="827"/>
      <c r="P1256" s="827"/>
      <c r="Q1256" s="827"/>
      <c r="R1256" s="827"/>
      <c r="S1256" s="827"/>
      <c r="T1256" s="827"/>
      <c r="U1256" s="827"/>
      <c r="V1256" s="827"/>
      <c r="W1256" s="827"/>
      <c r="X1256" s="827"/>
      <c r="Y1256" s="827"/>
      <c r="Z1256" s="827"/>
      <c r="AA1256" s="817" t="str">
        <f t="shared" si="12"/>
        <v>Popa_Radu-Ioan</v>
      </c>
      <c r="AB1256" s="828">
        <f t="shared" si="13"/>
        <v>0.33</v>
      </c>
    </row>
    <row r="1257" ht="11.25" customHeight="1">
      <c r="A1257" s="135" t="s">
        <v>3502</v>
      </c>
      <c r="B1257" s="97" t="s">
        <v>148</v>
      </c>
      <c r="C1257" s="90" t="s">
        <v>9254</v>
      </c>
      <c r="D1257" s="98" t="s">
        <v>7625</v>
      </c>
      <c r="E1257" s="231" t="s">
        <v>9255</v>
      </c>
      <c r="F1257" s="166">
        <v>1.33</v>
      </c>
      <c r="G1257" s="130" t="s">
        <v>630</v>
      </c>
      <c r="H1257" s="104"/>
      <c r="I1257" s="105"/>
      <c r="J1257" s="827"/>
      <c r="K1257" s="827"/>
      <c r="L1257" s="827"/>
      <c r="M1257" s="827"/>
      <c r="N1257" s="827"/>
      <c r="O1257" s="827"/>
      <c r="P1257" s="827"/>
      <c r="Q1257" s="827"/>
      <c r="R1257" s="827"/>
      <c r="S1257" s="827"/>
      <c r="T1257" s="827"/>
      <c r="U1257" s="827"/>
      <c r="V1257" s="827"/>
      <c r="W1257" s="827"/>
      <c r="X1257" s="827"/>
      <c r="Y1257" s="827"/>
      <c r="Z1257" s="827"/>
      <c r="AA1257" s="817" t="str">
        <f t="shared" si="12"/>
        <v>Popa_Radu-Ioan</v>
      </c>
      <c r="AB1257" s="828">
        <f t="shared" si="13"/>
        <v>1.33</v>
      </c>
    </row>
    <row r="1258" ht="11.25" customHeight="1">
      <c r="A1258" s="135" t="s">
        <v>3502</v>
      </c>
      <c r="B1258" s="97" t="s">
        <v>148</v>
      </c>
      <c r="C1258" s="90" t="s">
        <v>9256</v>
      </c>
      <c r="D1258" s="98" t="s">
        <v>7625</v>
      </c>
      <c r="E1258" s="231" t="s">
        <v>9257</v>
      </c>
      <c r="F1258" s="166">
        <v>17.33</v>
      </c>
      <c r="G1258" s="130" t="s">
        <v>630</v>
      </c>
      <c r="H1258" s="104"/>
      <c r="I1258" s="105"/>
      <c r="J1258" s="827"/>
      <c r="K1258" s="827"/>
      <c r="L1258" s="827"/>
      <c r="M1258" s="827"/>
      <c r="N1258" s="827"/>
      <c r="O1258" s="827"/>
      <c r="P1258" s="827"/>
      <c r="Q1258" s="827"/>
      <c r="R1258" s="827"/>
      <c r="S1258" s="827"/>
      <c r="T1258" s="827"/>
      <c r="U1258" s="827"/>
      <c r="V1258" s="827"/>
      <c r="W1258" s="827"/>
      <c r="X1258" s="827"/>
      <c r="Y1258" s="827"/>
      <c r="Z1258" s="827"/>
      <c r="AA1258" s="817" t="str">
        <f t="shared" si="12"/>
        <v>Popa_Radu-Ioan</v>
      </c>
      <c r="AB1258" s="828">
        <f t="shared" si="13"/>
        <v>17.33</v>
      </c>
    </row>
    <row r="1259" ht="11.25" customHeight="1">
      <c r="A1259" s="135" t="s">
        <v>7177</v>
      </c>
      <c r="B1259" s="97" t="s">
        <v>148</v>
      </c>
      <c r="C1259" s="135" t="s">
        <v>9258</v>
      </c>
      <c r="D1259" s="98" t="s">
        <v>7643</v>
      </c>
      <c r="E1259" s="231" t="s">
        <v>9259</v>
      </c>
      <c r="F1259" s="166">
        <v>15.33</v>
      </c>
      <c r="G1259" s="103" t="s">
        <v>640</v>
      </c>
      <c r="H1259" s="104"/>
      <c r="I1259" s="105"/>
      <c r="J1259" s="827"/>
      <c r="K1259" s="827"/>
      <c r="L1259" s="827"/>
      <c r="M1259" s="827"/>
      <c r="N1259" s="827"/>
      <c r="O1259" s="827"/>
      <c r="P1259" s="827"/>
      <c r="Q1259" s="827"/>
      <c r="R1259" s="827"/>
      <c r="S1259" s="827"/>
      <c r="T1259" s="827"/>
      <c r="U1259" s="827"/>
      <c r="V1259" s="827"/>
      <c r="W1259" s="827"/>
      <c r="X1259" s="827"/>
      <c r="Y1259" s="827"/>
      <c r="Z1259" s="827"/>
      <c r="AA1259" s="817" t="str">
        <f t="shared" si="12"/>
        <v>Radacina_Oana</v>
      </c>
      <c r="AB1259" s="828">
        <f t="shared" si="13"/>
        <v>15.33</v>
      </c>
    </row>
    <row r="1260" ht="11.25" customHeight="1">
      <c r="A1260" s="135" t="s">
        <v>7177</v>
      </c>
      <c r="B1260" s="97" t="s">
        <v>148</v>
      </c>
      <c r="C1260" s="135" t="s">
        <v>9260</v>
      </c>
      <c r="D1260" s="98" t="s">
        <v>7643</v>
      </c>
      <c r="E1260" s="231" t="s">
        <v>9261</v>
      </c>
      <c r="F1260" s="166">
        <v>4.6</v>
      </c>
      <c r="G1260" s="103" t="s">
        <v>640</v>
      </c>
      <c r="H1260" s="104"/>
      <c r="I1260" s="105"/>
      <c r="J1260" s="827"/>
      <c r="K1260" s="827"/>
      <c r="L1260" s="827"/>
      <c r="M1260" s="827"/>
      <c r="N1260" s="827"/>
      <c r="O1260" s="827"/>
      <c r="P1260" s="827"/>
      <c r="Q1260" s="827"/>
      <c r="R1260" s="827"/>
      <c r="S1260" s="827"/>
      <c r="T1260" s="827"/>
      <c r="U1260" s="827"/>
      <c r="V1260" s="827"/>
      <c r="W1260" s="827"/>
      <c r="X1260" s="827"/>
      <c r="Y1260" s="827"/>
      <c r="Z1260" s="827"/>
      <c r="AA1260" s="817" t="str">
        <f t="shared" si="12"/>
        <v>Radacina_Oana</v>
      </c>
      <c r="AB1260" s="828">
        <f t="shared" si="13"/>
        <v>4.6</v>
      </c>
    </row>
    <row r="1261" ht="11.25" customHeight="1">
      <c r="A1261" s="135" t="s">
        <v>7177</v>
      </c>
      <c r="B1261" s="97" t="s">
        <v>148</v>
      </c>
      <c r="C1261" s="135" t="s">
        <v>9262</v>
      </c>
      <c r="D1261" s="98" t="s">
        <v>7643</v>
      </c>
      <c r="E1261" s="231" t="s">
        <v>9263</v>
      </c>
      <c r="F1261" s="166">
        <v>9.5</v>
      </c>
      <c r="G1261" s="103" t="s">
        <v>640</v>
      </c>
      <c r="H1261" s="104"/>
      <c r="I1261" s="105"/>
      <c r="J1261" s="827"/>
      <c r="K1261" s="827"/>
      <c r="L1261" s="827"/>
      <c r="M1261" s="827"/>
      <c r="N1261" s="827"/>
      <c r="O1261" s="827"/>
      <c r="P1261" s="827"/>
      <c r="Q1261" s="827"/>
      <c r="R1261" s="827"/>
      <c r="S1261" s="827"/>
      <c r="T1261" s="827"/>
      <c r="U1261" s="827"/>
      <c r="V1261" s="827"/>
      <c r="W1261" s="827"/>
      <c r="X1261" s="827"/>
      <c r="Y1261" s="827"/>
      <c r="Z1261" s="827"/>
      <c r="AA1261" s="817" t="str">
        <f t="shared" si="12"/>
        <v>Radacina_Oana</v>
      </c>
      <c r="AB1261" s="828">
        <f t="shared" si="13"/>
        <v>9.5</v>
      </c>
    </row>
    <row r="1262" ht="11.25" customHeight="1">
      <c r="A1262" s="135" t="s">
        <v>7177</v>
      </c>
      <c r="B1262" s="97" t="s">
        <v>148</v>
      </c>
      <c r="C1262" s="135" t="s">
        <v>9264</v>
      </c>
      <c r="D1262" s="98" t="s">
        <v>7643</v>
      </c>
      <c r="E1262" s="231" t="s">
        <v>9265</v>
      </c>
      <c r="F1262" s="166">
        <v>19.2</v>
      </c>
      <c r="G1262" s="103" t="s">
        <v>640</v>
      </c>
      <c r="H1262" s="104"/>
      <c r="I1262" s="105"/>
      <c r="J1262" s="827"/>
      <c r="K1262" s="827"/>
      <c r="L1262" s="827"/>
      <c r="M1262" s="827"/>
      <c r="N1262" s="827"/>
      <c r="O1262" s="827"/>
      <c r="P1262" s="827"/>
      <c r="Q1262" s="827"/>
      <c r="R1262" s="827"/>
      <c r="S1262" s="827"/>
      <c r="T1262" s="827"/>
      <c r="U1262" s="827"/>
      <c r="V1262" s="827"/>
      <c r="W1262" s="827"/>
      <c r="X1262" s="827"/>
      <c r="Y1262" s="827"/>
      <c r="Z1262" s="827"/>
      <c r="AA1262" s="817" t="str">
        <f t="shared" si="12"/>
        <v>Radacina_Oana</v>
      </c>
      <c r="AB1262" s="828">
        <f t="shared" si="13"/>
        <v>19.2</v>
      </c>
    </row>
    <row r="1263" ht="11.25" customHeight="1">
      <c r="A1263" s="135" t="s">
        <v>7177</v>
      </c>
      <c r="B1263" s="97" t="s">
        <v>148</v>
      </c>
      <c r="C1263" s="135" t="s">
        <v>9266</v>
      </c>
      <c r="D1263" s="98" t="s">
        <v>7643</v>
      </c>
      <c r="E1263" s="231" t="s">
        <v>9267</v>
      </c>
      <c r="F1263" s="166">
        <v>5.8</v>
      </c>
      <c r="G1263" s="103" t="s">
        <v>640</v>
      </c>
      <c r="H1263" s="104"/>
      <c r="I1263" s="105"/>
      <c r="J1263" s="827"/>
      <c r="K1263" s="827"/>
      <c r="L1263" s="827"/>
      <c r="M1263" s="827"/>
      <c r="N1263" s="827"/>
      <c r="O1263" s="827"/>
      <c r="P1263" s="827"/>
      <c r="Q1263" s="827"/>
      <c r="R1263" s="827"/>
      <c r="S1263" s="827"/>
      <c r="T1263" s="827"/>
      <c r="U1263" s="827"/>
      <c r="V1263" s="827"/>
      <c r="W1263" s="827"/>
      <c r="X1263" s="827"/>
      <c r="Y1263" s="827"/>
      <c r="Z1263" s="827"/>
      <c r="AA1263" s="817" t="str">
        <f t="shared" si="12"/>
        <v>Radacina_Oana</v>
      </c>
      <c r="AB1263" s="828">
        <f t="shared" si="13"/>
        <v>5.8</v>
      </c>
    </row>
    <row r="1264" ht="11.25" customHeight="1">
      <c r="A1264" s="135" t="s">
        <v>7177</v>
      </c>
      <c r="B1264" s="97" t="s">
        <v>148</v>
      </c>
      <c r="C1264" s="135" t="s">
        <v>9268</v>
      </c>
      <c r="D1264" s="98" t="s">
        <v>7643</v>
      </c>
      <c r="E1264" s="231" t="s">
        <v>9269</v>
      </c>
      <c r="F1264" s="166">
        <v>14.5</v>
      </c>
      <c r="G1264" s="103" t="s">
        <v>640</v>
      </c>
      <c r="H1264" s="104"/>
      <c r="I1264" s="105"/>
      <c r="J1264" s="827"/>
      <c r="K1264" s="827"/>
      <c r="L1264" s="827"/>
      <c r="M1264" s="827"/>
      <c r="N1264" s="827"/>
      <c r="O1264" s="827"/>
      <c r="P1264" s="827"/>
      <c r="Q1264" s="827"/>
      <c r="R1264" s="827"/>
      <c r="S1264" s="827"/>
      <c r="T1264" s="827"/>
      <c r="U1264" s="827"/>
      <c r="V1264" s="827"/>
      <c r="W1264" s="827"/>
      <c r="X1264" s="827"/>
      <c r="Y1264" s="827"/>
      <c r="Z1264" s="827"/>
      <c r="AA1264" s="817" t="str">
        <f t="shared" si="12"/>
        <v>Radacina_Oana</v>
      </c>
      <c r="AB1264" s="828">
        <f t="shared" si="13"/>
        <v>14.5</v>
      </c>
    </row>
    <row r="1265" ht="11.25" customHeight="1">
      <c r="A1265" s="135" t="s">
        <v>7177</v>
      </c>
      <c r="B1265" s="97" t="s">
        <v>148</v>
      </c>
      <c r="C1265" s="135" t="s">
        <v>9270</v>
      </c>
      <c r="D1265" s="98" t="s">
        <v>7643</v>
      </c>
      <c r="E1265" s="231" t="s">
        <v>9271</v>
      </c>
      <c r="F1265" s="166">
        <v>9.6</v>
      </c>
      <c r="G1265" s="103" t="s">
        <v>640</v>
      </c>
      <c r="H1265" s="104"/>
      <c r="I1265" s="105"/>
      <c r="J1265" s="827"/>
      <c r="K1265" s="827"/>
      <c r="L1265" s="827"/>
      <c r="M1265" s="827"/>
      <c r="N1265" s="827"/>
      <c r="O1265" s="827"/>
      <c r="P1265" s="827"/>
      <c r="Q1265" s="827"/>
      <c r="R1265" s="827"/>
      <c r="S1265" s="827"/>
      <c r="T1265" s="827"/>
      <c r="U1265" s="827"/>
      <c r="V1265" s="827"/>
      <c r="W1265" s="827"/>
      <c r="X1265" s="827"/>
      <c r="Y1265" s="827"/>
      <c r="Z1265" s="827"/>
      <c r="AA1265" s="817" t="str">
        <f t="shared" si="12"/>
        <v>Radacina_Oana</v>
      </c>
      <c r="AB1265" s="828">
        <f t="shared" si="13"/>
        <v>9.6</v>
      </c>
    </row>
    <row r="1266" ht="11.25" customHeight="1">
      <c r="A1266" s="135" t="s">
        <v>7177</v>
      </c>
      <c r="B1266" s="97" t="s">
        <v>148</v>
      </c>
      <c r="C1266" s="135" t="s">
        <v>9272</v>
      </c>
      <c r="D1266" s="98" t="s">
        <v>7643</v>
      </c>
      <c r="E1266" s="231" t="s">
        <v>9018</v>
      </c>
      <c r="F1266" s="166">
        <v>12.66</v>
      </c>
      <c r="G1266" s="103" t="s">
        <v>640</v>
      </c>
      <c r="H1266" s="104"/>
      <c r="I1266" s="105"/>
      <c r="J1266" s="827"/>
      <c r="K1266" s="827"/>
      <c r="L1266" s="827"/>
      <c r="M1266" s="827"/>
      <c r="N1266" s="827"/>
      <c r="O1266" s="827"/>
      <c r="P1266" s="827"/>
      <c r="Q1266" s="827"/>
      <c r="R1266" s="827"/>
      <c r="S1266" s="827"/>
      <c r="T1266" s="827"/>
      <c r="U1266" s="827"/>
      <c r="V1266" s="827"/>
      <c r="W1266" s="827"/>
      <c r="X1266" s="827"/>
      <c r="Y1266" s="827"/>
      <c r="Z1266" s="827"/>
      <c r="AA1266" s="817" t="str">
        <f t="shared" si="12"/>
        <v>Radacina_Oana</v>
      </c>
      <c r="AB1266" s="828">
        <f t="shared" si="13"/>
        <v>12.66</v>
      </c>
    </row>
    <row r="1267" ht="11.25" customHeight="1">
      <c r="A1267" s="135" t="s">
        <v>7177</v>
      </c>
      <c r="B1267" s="97" t="s">
        <v>148</v>
      </c>
      <c r="C1267" s="135" t="s">
        <v>9273</v>
      </c>
      <c r="D1267" s="98" t="s">
        <v>7643</v>
      </c>
      <c r="E1267" s="231" t="s">
        <v>9274</v>
      </c>
      <c r="F1267" s="166">
        <v>3.8</v>
      </c>
      <c r="G1267" s="103" t="s">
        <v>640</v>
      </c>
      <c r="H1267" s="104"/>
      <c r="I1267" s="105"/>
      <c r="J1267" s="827"/>
      <c r="K1267" s="827"/>
      <c r="L1267" s="827"/>
      <c r="M1267" s="827"/>
      <c r="N1267" s="827"/>
      <c r="O1267" s="827"/>
      <c r="P1267" s="827"/>
      <c r="Q1267" s="827"/>
      <c r="R1267" s="827"/>
      <c r="S1267" s="827"/>
      <c r="T1267" s="827"/>
      <c r="U1267" s="827"/>
      <c r="V1267" s="827"/>
      <c r="W1267" s="827"/>
      <c r="X1267" s="827"/>
      <c r="Y1267" s="827"/>
      <c r="Z1267" s="827"/>
      <c r="AA1267" s="817" t="str">
        <f t="shared" si="12"/>
        <v>Radacina_Oana</v>
      </c>
      <c r="AB1267" s="828">
        <f t="shared" si="13"/>
        <v>3.8</v>
      </c>
    </row>
    <row r="1268" ht="11.25" customHeight="1">
      <c r="A1268" s="135" t="s">
        <v>7177</v>
      </c>
      <c r="B1268" s="97" t="s">
        <v>148</v>
      </c>
      <c r="C1268" s="135" t="s">
        <v>9275</v>
      </c>
      <c r="D1268" s="98" t="s">
        <v>7643</v>
      </c>
      <c r="E1268" s="231" t="s">
        <v>9276</v>
      </c>
      <c r="F1268" s="166">
        <v>9.5</v>
      </c>
      <c r="G1268" s="103" t="s">
        <v>640</v>
      </c>
      <c r="H1268" s="104"/>
      <c r="I1268" s="105"/>
      <c r="J1268" s="827"/>
      <c r="K1268" s="827"/>
      <c r="L1268" s="827"/>
      <c r="M1268" s="827"/>
      <c r="N1268" s="827"/>
      <c r="O1268" s="827"/>
      <c r="P1268" s="827"/>
      <c r="Q1268" s="827"/>
      <c r="R1268" s="827"/>
      <c r="S1268" s="827"/>
      <c r="T1268" s="827"/>
      <c r="U1268" s="827"/>
      <c r="V1268" s="827"/>
      <c r="W1268" s="827"/>
      <c r="X1268" s="827"/>
      <c r="Y1268" s="827"/>
      <c r="Z1268" s="827"/>
      <c r="AA1268" s="817" t="str">
        <f t="shared" si="12"/>
        <v>Radacina_Oana</v>
      </c>
      <c r="AB1268" s="828">
        <f t="shared" si="13"/>
        <v>9.5</v>
      </c>
    </row>
    <row r="1269" ht="11.25" customHeight="1">
      <c r="A1269" s="135" t="s">
        <v>7177</v>
      </c>
      <c r="B1269" s="97" t="s">
        <v>148</v>
      </c>
      <c r="C1269" s="135" t="s">
        <v>9277</v>
      </c>
      <c r="D1269" s="98" t="s">
        <v>9278</v>
      </c>
      <c r="E1269" s="231" t="s">
        <v>9279</v>
      </c>
      <c r="F1269" s="166">
        <v>7.66</v>
      </c>
      <c r="G1269" s="103" t="s">
        <v>640</v>
      </c>
      <c r="H1269" s="104"/>
      <c r="I1269" s="105"/>
      <c r="J1269" s="827"/>
      <c r="K1269" s="827"/>
      <c r="L1269" s="827"/>
      <c r="M1269" s="827"/>
      <c r="N1269" s="827"/>
      <c r="O1269" s="827"/>
      <c r="P1269" s="827"/>
      <c r="Q1269" s="827"/>
      <c r="R1269" s="827"/>
      <c r="S1269" s="827"/>
      <c r="T1269" s="827"/>
      <c r="U1269" s="827"/>
      <c r="V1269" s="827"/>
      <c r="W1269" s="827"/>
      <c r="X1269" s="827"/>
      <c r="Y1269" s="827"/>
      <c r="Z1269" s="827"/>
      <c r="AA1269" s="817" t="str">
        <f t="shared" si="12"/>
        <v>Radacina_Oana</v>
      </c>
      <c r="AB1269" s="828">
        <f t="shared" si="13"/>
        <v>7.66</v>
      </c>
    </row>
    <row r="1270" ht="11.25" customHeight="1">
      <c r="A1270" s="135" t="s">
        <v>7177</v>
      </c>
      <c r="B1270" s="97" t="s">
        <v>148</v>
      </c>
      <c r="C1270" s="135" t="s">
        <v>9280</v>
      </c>
      <c r="D1270" s="98" t="s">
        <v>9278</v>
      </c>
      <c r="E1270" s="231" t="s">
        <v>9281</v>
      </c>
      <c r="F1270" s="166">
        <v>4.6</v>
      </c>
      <c r="G1270" s="103" t="s">
        <v>640</v>
      </c>
      <c r="H1270" s="104"/>
      <c r="I1270" s="105"/>
      <c r="J1270" s="827"/>
      <c r="K1270" s="827"/>
      <c r="L1270" s="827"/>
      <c r="M1270" s="827"/>
      <c r="N1270" s="827"/>
      <c r="O1270" s="827"/>
      <c r="P1270" s="827"/>
      <c r="Q1270" s="827"/>
      <c r="R1270" s="827"/>
      <c r="S1270" s="827"/>
      <c r="T1270" s="827"/>
      <c r="U1270" s="827"/>
      <c r="V1270" s="827"/>
      <c r="W1270" s="827"/>
      <c r="X1270" s="827"/>
      <c r="Y1270" s="827"/>
      <c r="Z1270" s="827"/>
      <c r="AA1270" s="817" t="str">
        <f t="shared" si="12"/>
        <v>Radacina_Oana</v>
      </c>
      <c r="AB1270" s="828">
        <f t="shared" si="13"/>
        <v>4.6</v>
      </c>
    </row>
    <row r="1271" ht="11.25" customHeight="1">
      <c r="A1271" s="135" t="s">
        <v>7177</v>
      </c>
      <c r="B1271" s="97" t="s">
        <v>148</v>
      </c>
      <c r="C1271" s="135" t="s">
        <v>9282</v>
      </c>
      <c r="D1271" s="98" t="s">
        <v>7643</v>
      </c>
      <c r="E1271" s="231" t="s">
        <v>9283</v>
      </c>
      <c r="F1271" s="166">
        <v>3.8</v>
      </c>
      <c r="G1271" s="103" t="s">
        <v>640</v>
      </c>
      <c r="H1271" s="104"/>
      <c r="I1271" s="105"/>
      <c r="J1271" s="827"/>
      <c r="K1271" s="827"/>
      <c r="L1271" s="827"/>
      <c r="M1271" s="827"/>
      <c r="N1271" s="827"/>
      <c r="O1271" s="827"/>
      <c r="P1271" s="827"/>
      <c r="Q1271" s="827"/>
      <c r="R1271" s="827"/>
      <c r="S1271" s="827"/>
      <c r="T1271" s="827"/>
      <c r="U1271" s="827"/>
      <c r="V1271" s="827"/>
      <c r="W1271" s="827"/>
      <c r="X1271" s="827"/>
      <c r="Y1271" s="827"/>
      <c r="Z1271" s="827"/>
      <c r="AA1271" s="817" t="str">
        <f t="shared" si="12"/>
        <v>Radacina_Oana</v>
      </c>
      <c r="AB1271" s="828">
        <f t="shared" si="13"/>
        <v>3.8</v>
      </c>
    </row>
    <row r="1272" ht="11.25" customHeight="1">
      <c r="A1272" s="135" t="s">
        <v>7177</v>
      </c>
      <c r="B1272" s="97" t="s">
        <v>148</v>
      </c>
      <c r="C1272" s="135" t="s">
        <v>9284</v>
      </c>
      <c r="D1272" s="98" t="s">
        <v>7643</v>
      </c>
      <c r="E1272" s="231" t="s">
        <v>9018</v>
      </c>
      <c r="F1272" s="166">
        <v>12.66</v>
      </c>
      <c r="G1272" s="103" t="s">
        <v>640</v>
      </c>
      <c r="H1272" s="104"/>
      <c r="I1272" s="105"/>
      <c r="J1272" s="827"/>
      <c r="K1272" s="827"/>
      <c r="L1272" s="827"/>
      <c r="M1272" s="827"/>
      <c r="N1272" s="827"/>
      <c r="O1272" s="827"/>
      <c r="P1272" s="827"/>
      <c r="Q1272" s="827"/>
      <c r="R1272" s="827"/>
      <c r="S1272" s="827"/>
      <c r="T1272" s="827"/>
      <c r="U1272" s="827"/>
      <c r="V1272" s="827"/>
      <c r="W1272" s="827"/>
      <c r="X1272" s="827"/>
      <c r="Y1272" s="827"/>
      <c r="Z1272" s="827"/>
      <c r="AA1272" s="817" t="str">
        <f t="shared" si="12"/>
        <v>Radacina_Oana</v>
      </c>
      <c r="AB1272" s="828">
        <f t="shared" si="13"/>
        <v>12.66</v>
      </c>
    </row>
    <row r="1273" ht="11.25" customHeight="1">
      <c r="A1273" s="135" t="s">
        <v>7177</v>
      </c>
      <c r="B1273" s="97" t="s">
        <v>148</v>
      </c>
      <c r="C1273" s="135" t="s">
        <v>9285</v>
      </c>
      <c r="D1273" s="98" t="s">
        <v>9278</v>
      </c>
      <c r="E1273" s="231" t="s">
        <v>9286</v>
      </c>
      <c r="F1273" s="166">
        <v>2.9</v>
      </c>
      <c r="G1273" s="103" t="s">
        <v>640</v>
      </c>
      <c r="H1273" s="104"/>
      <c r="I1273" s="105"/>
      <c r="J1273" s="827"/>
      <c r="K1273" s="827"/>
      <c r="L1273" s="827"/>
      <c r="M1273" s="827"/>
      <c r="N1273" s="827"/>
      <c r="O1273" s="827"/>
      <c r="P1273" s="827"/>
      <c r="Q1273" s="827"/>
      <c r="R1273" s="827"/>
      <c r="S1273" s="827"/>
      <c r="T1273" s="827"/>
      <c r="U1273" s="827"/>
      <c r="V1273" s="827"/>
      <c r="W1273" s="827"/>
      <c r="X1273" s="827"/>
      <c r="Y1273" s="827"/>
      <c r="Z1273" s="827"/>
      <c r="AA1273" s="817" t="str">
        <f t="shared" si="12"/>
        <v>Radacina_Oana</v>
      </c>
      <c r="AB1273" s="828">
        <f t="shared" si="13"/>
        <v>2.9</v>
      </c>
    </row>
    <row r="1274" ht="11.25" customHeight="1">
      <c r="A1274" s="135" t="s">
        <v>7177</v>
      </c>
      <c r="B1274" s="97" t="s">
        <v>148</v>
      </c>
      <c r="C1274" s="135" t="s">
        <v>9287</v>
      </c>
      <c r="D1274" s="98" t="s">
        <v>9278</v>
      </c>
      <c r="E1274" s="231" t="s">
        <v>9288</v>
      </c>
      <c r="F1274" s="166">
        <v>4.8</v>
      </c>
      <c r="G1274" s="103" t="s">
        <v>640</v>
      </c>
      <c r="H1274" s="104"/>
      <c r="I1274" s="105"/>
      <c r="J1274" s="827"/>
      <c r="K1274" s="827"/>
      <c r="L1274" s="827"/>
      <c r="M1274" s="827"/>
      <c r="N1274" s="827"/>
      <c r="O1274" s="827"/>
      <c r="P1274" s="827"/>
      <c r="Q1274" s="827"/>
      <c r="R1274" s="827"/>
      <c r="S1274" s="827"/>
      <c r="T1274" s="827"/>
      <c r="U1274" s="827"/>
      <c r="V1274" s="827"/>
      <c r="W1274" s="827"/>
      <c r="X1274" s="827"/>
      <c r="Y1274" s="827"/>
      <c r="Z1274" s="827"/>
      <c r="AA1274" s="817" t="str">
        <f t="shared" si="12"/>
        <v>Radacina_Oana</v>
      </c>
      <c r="AB1274" s="828">
        <f t="shared" si="13"/>
        <v>4.8</v>
      </c>
    </row>
    <row r="1275" ht="11.25" customHeight="1">
      <c r="A1275" s="135" t="s">
        <v>7177</v>
      </c>
      <c r="B1275" s="97" t="s">
        <v>148</v>
      </c>
      <c r="C1275" s="135" t="s">
        <v>9289</v>
      </c>
      <c r="D1275" s="98" t="s">
        <v>7643</v>
      </c>
      <c r="E1275" s="231" t="s">
        <v>9290</v>
      </c>
      <c r="F1275" s="166">
        <v>15.46</v>
      </c>
      <c r="G1275" s="103" t="s">
        <v>640</v>
      </c>
      <c r="H1275" s="104"/>
      <c r="I1275" s="105"/>
      <c r="J1275" s="827"/>
      <c r="K1275" s="827"/>
      <c r="L1275" s="827"/>
      <c r="M1275" s="827"/>
      <c r="N1275" s="827"/>
      <c r="O1275" s="827"/>
      <c r="P1275" s="827"/>
      <c r="Q1275" s="827"/>
      <c r="R1275" s="827"/>
      <c r="S1275" s="827"/>
      <c r="T1275" s="827"/>
      <c r="U1275" s="827"/>
      <c r="V1275" s="827"/>
      <c r="W1275" s="827"/>
      <c r="X1275" s="827"/>
      <c r="Y1275" s="827"/>
      <c r="Z1275" s="827"/>
      <c r="AA1275" s="817" t="str">
        <f t="shared" si="12"/>
        <v>Radacina_Oana</v>
      </c>
      <c r="AB1275" s="828">
        <f t="shared" si="13"/>
        <v>15.46</v>
      </c>
    </row>
    <row r="1276" ht="11.25" customHeight="1">
      <c r="A1276" s="135" t="s">
        <v>7177</v>
      </c>
      <c r="B1276" s="97" t="s">
        <v>148</v>
      </c>
      <c r="C1276" s="135" t="s">
        <v>9291</v>
      </c>
      <c r="D1276" s="98" t="s">
        <v>7643</v>
      </c>
      <c r="E1276" s="231" t="s">
        <v>9292</v>
      </c>
      <c r="F1276" s="166">
        <v>7.2</v>
      </c>
      <c r="G1276" s="103" t="s">
        <v>640</v>
      </c>
      <c r="H1276" s="104"/>
      <c r="I1276" s="105"/>
      <c r="J1276" s="827"/>
      <c r="K1276" s="827"/>
      <c r="L1276" s="827"/>
      <c r="M1276" s="827"/>
      <c r="N1276" s="827"/>
      <c r="O1276" s="827"/>
      <c r="P1276" s="827"/>
      <c r="Q1276" s="827"/>
      <c r="R1276" s="827"/>
      <c r="S1276" s="827"/>
      <c r="T1276" s="827"/>
      <c r="U1276" s="827"/>
      <c r="V1276" s="827"/>
      <c r="W1276" s="827"/>
      <c r="X1276" s="827"/>
      <c r="Y1276" s="827"/>
      <c r="Z1276" s="827"/>
      <c r="AA1276" s="817" t="str">
        <f t="shared" si="12"/>
        <v>Radacina_Oana</v>
      </c>
      <c r="AB1276" s="828">
        <f t="shared" si="13"/>
        <v>7.2</v>
      </c>
    </row>
    <row r="1277" ht="11.25" customHeight="1">
      <c r="A1277" s="135" t="s">
        <v>7177</v>
      </c>
      <c r="B1277" s="97" t="s">
        <v>148</v>
      </c>
      <c r="C1277" s="135" t="s">
        <v>9293</v>
      </c>
      <c r="D1277" s="98" t="s">
        <v>7643</v>
      </c>
      <c r="E1277" s="231" t="s">
        <v>9294</v>
      </c>
      <c r="F1277" s="166">
        <v>12.0</v>
      </c>
      <c r="G1277" s="103" t="s">
        <v>640</v>
      </c>
      <c r="H1277" s="104"/>
      <c r="I1277" s="105"/>
      <c r="J1277" s="827"/>
      <c r="K1277" s="827"/>
      <c r="L1277" s="827"/>
      <c r="M1277" s="827"/>
      <c r="N1277" s="827"/>
      <c r="O1277" s="827"/>
      <c r="P1277" s="827"/>
      <c r="Q1277" s="827"/>
      <c r="R1277" s="827"/>
      <c r="S1277" s="827"/>
      <c r="T1277" s="827"/>
      <c r="U1277" s="827"/>
      <c r="V1277" s="827"/>
      <c r="W1277" s="827"/>
      <c r="X1277" s="827"/>
      <c r="Y1277" s="827"/>
      <c r="Z1277" s="827"/>
      <c r="AA1277" s="817" t="str">
        <f t="shared" si="12"/>
        <v>Radacina_Oana</v>
      </c>
      <c r="AB1277" s="828">
        <f t="shared" si="13"/>
        <v>12</v>
      </c>
    </row>
    <row r="1278" ht="11.25" customHeight="1">
      <c r="A1278" s="135" t="s">
        <v>844</v>
      </c>
      <c r="B1278" s="97" t="s">
        <v>148</v>
      </c>
      <c r="C1278" s="135" t="s">
        <v>9295</v>
      </c>
      <c r="D1278" s="98" t="s">
        <v>7643</v>
      </c>
      <c r="E1278" s="231">
        <f t="shared" ref="E1278:E1279" si="41">(46+21+18+53+38)/3</f>
        <v>58.66666667</v>
      </c>
      <c r="F1278" s="166">
        <f t="shared" ref="F1278:F1293" si="42">E1278</f>
        <v>58.66666667</v>
      </c>
      <c r="G1278" s="103" t="s">
        <v>649</v>
      </c>
      <c r="H1278" s="104"/>
      <c r="I1278" s="105"/>
      <c r="J1278" s="827"/>
      <c r="K1278" s="827"/>
      <c r="L1278" s="827"/>
      <c r="M1278" s="827"/>
      <c r="N1278" s="827"/>
      <c r="O1278" s="827"/>
      <c r="P1278" s="827"/>
      <c r="Q1278" s="827"/>
      <c r="R1278" s="827"/>
      <c r="S1278" s="827"/>
      <c r="T1278" s="827"/>
      <c r="U1278" s="827"/>
      <c r="V1278" s="827"/>
      <c r="W1278" s="827"/>
      <c r="X1278" s="827"/>
      <c r="Y1278" s="827"/>
      <c r="Z1278" s="827"/>
      <c r="AA1278" s="817" t="str">
        <f t="shared" si="12"/>
        <v>Rusu Horatiu Mihai</v>
      </c>
      <c r="AB1278" s="828">
        <f t="shared" si="13"/>
        <v>58.66666667</v>
      </c>
    </row>
    <row r="1279" ht="11.25" customHeight="1">
      <c r="A1279" s="135" t="s">
        <v>844</v>
      </c>
      <c r="B1279" s="97" t="s">
        <v>148</v>
      </c>
      <c r="C1279" s="135" t="s">
        <v>9296</v>
      </c>
      <c r="D1279" s="98" t="s">
        <v>7643</v>
      </c>
      <c r="E1279" s="231">
        <f t="shared" si="41"/>
        <v>58.66666667</v>
      </c>
      <c r="F1279" s="166">
        <f t="shared" si="42"/>
        <v>58.66666667</v>
      </c>
      <c r="G1279" s="103" t="s">
        <v>649</v>
      </c>
      <c r="H1279" s="104"/>
      <c r="I1279" s="105"/>
      <c r="J1279" s="827"/>
      <c r="K1279" s="827"/>
      <c r="L1279" s="827"/>
      <c r="M1279" s="827"/>
      <c r="N1279" s="827"/>
      <c r="O1279" s="827"/>
      <c r="P1279" s="827"/>
      <c r="Q1279" s="827"/>
      <c r="R1279" s="827"/>
      <c r="S1279" s="827"/>
      <c r="T1279" s="827"/>
      <c r="U1279" s="827"/>
      <c r="V1279" s="827"/>
      <c r="W1279" s="827"/>
      <c r="X1279" s="827"/>
      <c r="Y1279" s="827"/>
      <c r="Z1279" s="827"/>
      <c r="AA1279" s="817" t="str">
        <f t="shared" si="12"/>
        <v>Rusu Horatiu Mihai</v>
      </c>
      <c r="AB1279" s="828">
        <f t="shared" si="13"/>
        <v>58.66666667</v>
      </c>
    </row>
    <row r="1280" ht="11.25" customHeight="1">
      <c r="A1280" s="135" t="s">
        <v>844</v>
      </c>
      <c r="B1280" s="97" t="s">
        <v>148</v>
      </c>
      <c r="C1280" s="135" t="s">
        <v>9297</v>
      </c>
      <c r="D1280" s="98" t="s">
        <v>7643</v>
      </c>
      <c r="E1280" s="231">
        <f>(46+21+18+53+38)/3*0.25</f>
        <v>14.66666667</v>
      </c>
      <c r="F1280" s="166">
        <f t="shared" si="42"/>
        <v>14.66666667</v>
      </c>
      <c r="G1280" s="103" t="s">
        <v>649</v>
      </c>
      <c r="H1280" s="104"/>
      <c r="I1280" s="105"/>
      <c r="J1280" s="827"/>
      <c r="K1280" s="827"/>
      <c r="L1280" s="827"/>
      <c r="M1280" s="827"/>
      <c r="N1280" s="827"/>
      <c r="O1280" s="827"/>
      <c r="P1280" s="827"/>
      <c r="Q1280" s="827"/>
      <c r="R1280" s="827"/>
      <c r="S1280" s="827"/>
      <c r="T1280" s="827"/>
      <c r="U1280" s="827"/>
      <c r="V1280" s="827"/>
      <c r="W1280" s="827"/>
      <c r="X1280" s="827"/>
      <c r="Y1280" s="827"/>
      <c r="Z1280" s="827"/>
      <c r="AA1280" s="817" t="str">
        <f t="shared" si="12"/>
        <v>Rusu Horatiu Mihai</v>
      </c>
      <c r="AB1280" s="828">
        <f t="shared" si="13"/>
        <v>14.66666667</v>
      </c>
    </row>
    <row r="1281" ht="11.25" customHeight="1">
      <c r="A1281" s="135" t="s">
        <v>844</v>
      </c>
      <c r="B1281" s="97" t="s">
        <v>148</v>
      </c>
      <c r="C1281" s="135" t="s">
        <v>9298</v>
      </c>
      <c r="D1281" s="98" t="s">
        <v>7643</v>
      </c>
      <c r="E1281" s="231">
        <f>(46+21+18+53+38)/3*0.1</f>
        <v>5.866666667</v>
      </c>
      <c r="F1281" s="166">
        <f t="shared" si="42"/>
        <v>5.866666667</v>
      </c>
      <c r="G1281" s="103" t="s">
        <v>649</v>
      </c>
      <c r="H1281" s="104"/>
      <c r="I1281" s="105"/>
      <c r="J1281" s="827"/>
      <c r="K1281" s="827"/>
      <c r="L1281" s="827"/>
      <c r="M1281" s="827"/>
      <c r="N1281" s="827"/>
      <c r="O1281" s="827"/>
      <c r="P1281" s="827"/>
      <c r="Q1281" s="827"/>
      <c r="R1281" s="827"/>
      <c r="S1281" s="827"/>
      <c r="T1281" s="827"/>
      <c r="U1281" s="827"/>
      <c r="V1281" s="827"/>
      <c r="W1281" s="827"/>
      <c r="X1281" s="827"/>
      <c r="Y1281" s="827"/>
      <c r="Z1281" s="827"/>
      <c r="AA1281" s="817" t="str">
        <f t="shared" si="12"/>
        <v>Rusu Horatiu Mihai</v>
      </c>
      <c r="AB1281" s="828">
        <f t="shared" si="13"/>
        <v>5.866666667</v>
      </c>
    </row>
    <row r="1282" ht="11.25" customHeight="1">
      <c r="A1282" s="135" t="s">
        <v>844</v>
      </c>
      <c r="B1282" s="97" t="s">
        <v>148</v>
      </c>
      <c r="C1282" s="135" t="s">
        <v>9299</v>
      </c>
      <c r="D1282" s="98" t="s">
        <v>7643</v>
      </c>
      <c r="E1282" s="231">
        <f t="shared" ref="E1282:E1283" si="43">19/3</f>
        <v>6.333333333</v>
      </c>
      <c r="F1282" s="166">
        <f t="shared" si="42"/>
        <v>6.333333333</v>
      </c>
      <c r="G1282" s="103" t="s">
        <v>649</v>
      </c>
      <c r="H1282" s="104"/>
      <c r="I1282" s="105"/>
      <c r="J1282" s="827"/>
      <c r="K1282" s="827"/>
      <c r="L1282" s="827"/>
      <c r="M1282" s="827"/>
      <c r="N1282" s="827"/>
      <c r="O1282" s="827"/>
      <c r="P1282" s="827"/>
      <c r="Q1282" s="827"/>
      <c r="R1282" s="827"/>
      <c r="S1282" s="827"/>
      <c r="T1282" s="827"/>
      <c r="U1282" s="827"/>
      <c r="V1282" s="827"/>
      <c r="W1282" s="827"/>
      <c r="X1282" s="827"/>
      <c r="Y1282" s="827"/>
      <c r="Z1282" s="827"/>
      <c r="AA1282" s="817" t="str">
        <f t="shared" si="12"/>
        <v>Rusu Horatiu Mihai</v>
      </c>
      <c r="AB1282" s="828">
        <f t="shared" si="13"/>
        <v>6.333333333</v>
      </c>
    </row>
    <row r="1283" ht="11.25" customHeight="1">
      <c r="A1283" s="135" t="s">
        <v>844</v>
      </c>
      <c r="B1283" s="97" t="s">
        <v>148</v>
      </c>
      <c r="C1283" s="135" t="s">
        <v>9300</v>
      </c>
      <c r="D1283" s="98" t="s">
        <v>7643</v>
      </c>
      <c r="E1283" s="231">
        <f t="shared" si="43"/>
        <v>6.333333333</v>
      </c>
      <c r="F1283" s="166">
        <f t="shared" si="42"/>
        <v>6.333333333</v>
      </c>
      <c r="G1283" s="103" t="s">
        <v>649</v>
      </c>
      <c r="H1283" s="104"/>
      <c r="I1283" s="105"/>
      <c r="J1283" s="827"/>
      <c r="K1283" s="827"/>
      <c r="L1283" s="827"/>
      <c r="M1283" s="827"/>
      <c r="N1283" s="827"/>
      <c r="O1283" s="827"/>
      <c r="P1283" s="827"/>
      <c r="Q1283" s="827"/>
      <c r="R1283" s="827"/>
      <c r="S1283" s="827"/>
      <c r="T1283" s="827"/>
      <c r="U1283" s="827"/>
      <c r="V1283" s="827"/>
      <c r="W1283" s="827"/>
      <c r="X1283" s="827"/>
      <c r="Y1283" s="827"/>
      <c r="Z1283" s="827"/>
      <c r="AA1283" s="817" t="str">
        <f t="shared" si="12"/>
        <v>Rusu Horatiu Mihai</v>
      </c>
      <c r="AB1283" s="828">
        <f t="shared" si="13"/>
        <v>6.333333333</v>
      </c>
    </row>
    <row r="1284" ht="11.25" customHeight="1">
      <c r="A1284" s="135" t="s">
        <v>844</v>
      </c>
      <c r="B1284" s="97" t="s">
        <v>148</v>
      </c>
      <c r="C1284" s="135" t="s">
        <v>9301</v>
      </c>
      <c r="D1284" s="98" t="s">
        <v>7643</v>
      </c>
      <c r="E1284" s="231">
        <f>19/3*0.25</f>
        <v>1.583333333</v>
      </c>
      <c r="F1284" s="166">
        <f t="shared" si="42"/>
        <v>1.583333333</v>
      </c>
      <c r="G1284" s="103" t="s">
        <v>649</v>
      </c>
      <c r="H1284" s="104"/>
      <c r="I1284" s="105"/>
      <c r="J1284" s="827"/>
      <c r="K1284" s="827"/>
      <c r="L1284" s="827"/>
      <c r="M1284" s="827"/>
      <c r="N1284" s="827"/>
      <c r="O1284" s="827"/>
      <c r="P1284" s="827"/>
      <c r="Q1284" s="827"/>
      <c r="R1284" s="827"/>
      <c r="S1284" s="827"/>
      <c r="T1284" s="827"/>
      <c r="U1284" s="827"/>
      <c r="V1284" s="827"/>
      <c r="W1284" s="827"/>
      <c r="X1284" s="827"/>
      <c r="Y1284" s="827"/>
      <c r="Z1284" s="827"/>
      <c r="AA1284" s="817" t="str">
        <f t="shared" si="12"/>
        <v>Rusu Horatiu Mihai</v>
      </c>
      <c r="AB1284" s="828">
        <f t="shared" si="13"/>
        <v>1.583333333</v>
      </c>
    </row>
    <row r="1285" ht="11.25" customHeight="1">
      <c r="A1285" s="135" t="s">
        <v>844</v>
      </c>
      <c r="B1285" s="97" t="s">
        <v>148</v>
      </c>
      <c r="C1285" s="135" t="s">
        <v>9302</v>
      </c>
      <c r="D1285" s="98" t="s">
        <v>7643</v>
      </c>
      <c r="E1285" s="231">
        <f>19/3*0.1</f>
        <v>0.6333333333</v>
      </c>
      <c r="F1285" s="166">
        <f t="shared" si="42"/>
        <v>0.6333333333</v>
      </c>
      <c r="G1285" s="103" t="s">
        <v>649</v>
      </c>
      <c r="H1285" s="104"/>
      <c r="I1285" s="105"/>
      <c r="J1285" s="827"/>
      <c r="K1285" s="827"/>
      <c r="L1285" s="827"/>
      <c r="M1285" s="827"/>
      <c r="N1285" s="827"/>
      <c r="O1285" s="827"/>
      <c r="P1285" s="827"/>
      <c r="Q1285" s="827"/>
      <c r="R1285" s="827"/>
      <c r="S1285" s="827"/>
      <c r="T1285" s="827"/>
      <c r="U1285" s="827"/>
      <c r="V1285" s="827"/>
      <c r="W1285" s="827"/>
      <c r="X1285" s="827"/>
      <c r="Y1285" s="827"/>
      <c r="Z1285" s="827"/>
      <c r="AA1285" s="817" t="str">
        <f t="shared" si="12"/>
        <v>Rusu Horatiu Mihai</v>
      </c>
      <c r="AB1285" s="828">
        <f t="shared" si="13"/>
        <v>0.6333333333</v>
      </c>
    </row>
    <row r="1286" ht="11.25" customHeight="1">
      <c r="A1286" s="135" t="s">
        <v>844</v>
      </c>
      <c r="B1286" s="97" t="s">
        <v>148</v>
      </c>
      <c r="C1286" s="135" t="s">
        <v>9303</v>
      </c>
      <c r="D1286" s="98" t="s">
        <v>7643</v>
      </c>
      <c r="E1286" s="231">
        <f t="shared" ref="E1286:E1287" si="44">(19+26+20+15)/3</f>
        <v>26.66666667</v>
      </c>
      <c r="F1286" s="166">
        <f t="shared" si="42"/>
        <v>26.66666667</v>
      </c>
      <c r="G1286" s="103" t="s">
        <v>649</v>
      </c>
      <c r="H1286" s="104"/>
      <c r="I1286" s="105"/>
      <c r="J1286" s="827"/>
      <c r="K1286" s="827"/>
      <c r="L1286" s="827"/>
      <c r="M1286" s="827"/>
      <c r="N1286" s="827"/>
      <c r="O1286" s="827"/>
      <c r="P1286" s="827"/>
      <c r="Q1286" s="827"/>
      <c r="R1286" s="827"/>
      <c r="S1286" s="827"/>
      <c r="T1286" s="827"/>
      <c r="U1286" s="827"/>
      <c r="V1286" s="827"/>
      <c r="W1286" s="827"/>
      <c r="X1286" s="827"/>
      <c r="Y1286" s="827"/>
      <c r="Z1286" s="827"/>
      <c r="AA1286" s="817" t="str">
        <f t="shared" si="12"/>
        <v>Rusu Horatiu Mihai</v>
      </c>
      <c r="AB1286" s="828">
        <f t="shared" si="13"/>
        <v>26.66666667</v>
      </c>
    </row>
    <row r="1287" ht="11.25" customHeight="1">
      <c r="A1287" s="135" t="s">
        <v>844</v>
      </c>
      <c r="B1287" s="97" t="s">
        <v>148</v>
      </c>
      <c r="C1287" s="135" t="s">
        <v>9304</v>
      </c>
      <c r="D1287" s="98" t="s">
        <v>7643</v>
      </c>
      <c r="E1287" s="231">
        <f t="shared" si="44"/>
        <v>26.66666667</v>
      </c>
      <c r="F1287" s="166">
        <f t="shared" si="42"/>
        <v>26.66666667</v>
      </c>
      <c r="G1287" s="103" t="s">
        <v>649</v>
      </c>
      <c r="H1287" s="104"/>
      <c r="I1287" s="105"/>
      <c r="J1287" s="827"/>
      <c r="K1287" s="827"/>
      <c r="L1287" s="827"/>
      <c r="M1287" s="827"/>
      <c r="N1287" s="827"/>
      <c r="O1287" s="827"/>
      <c r="P1287" s="827"/>
      <c r="Q1287" s="827"/>
      <c r="R1287" s="827"/>
      <c r="S1287" s="827"/>
      <c r="T1287" s="827"/>
      <c r="U1287" s="827"/>
      <c r="V1287" s="827"/>
      <c r="W1287" s="827"/>
      <c r="X1287" s="827"/>
      <c r="Y1287" s="827"/>
      <c r="Z1287" s="827"/>
      <c r="AA1287" s="817" t="str">
        <f t="shared" si="12"/>
        <v>Rusu Horatiu Mihai</v>
      </c>
      <c r="AB1287" s="828">
        <f t="shared" si="13"/>
        <v>26.66666667</v>
      </c>
    </row>
    <row r="1288" ht="11.25" customHeight="1">
      <c r="A1288" s="135" t="s">
        <v>844</v>
      </c>
      <c r="B1288" s="97" t="s">
        <v>148</v>
      </c>
      <c r="C1288" s="135" t="s">
        <v>9305</v>
      </c>
      <c r="D1288" s="98" t="s">
        <v>7643</v>
      </c>
      <c r="E1288" s="231">
        <f>(19+26+20+15)/3*0.25</f>
        <v>6.666666667</v>
      </c>
      <c r="F1288" s="166">
        <f t="shared" si="42"/>
        <v>6.666666667</v>
      </c>
      <c r="G1288" s="103" t="s">
        <v>649</v>
      </c>
      <c r="H1288" s="104"/>
      <c r="I1288" s="105"/>
      <c r="J1288" s="827"/>
      <c r="K1288" s="827"/>
      <c r="L1288" s="827"/>
      <c r="M1288" s="827"/>
      <c r="N1288" s="827"/>
      <c r="O1288" s="827"/>
      <c r="P1288" s="827"/>
      <c r="Q1288" s="827"/>
      <c r="R1288" s="827"/>
      <c r="S1288" s="827"/>
      <c r="T1288" s="827"/>
      <c r="U1288" s="827"/>
      <c r="V1288" s="827"/>
      <c r="W1288" s="827"/>
      <c r="X1288" s="827"/>
      <c r="Y1288" s="827"/>
      <c r="Z1288" s="827"/>
      <c r="AA1288" s="817" t="str">
        <f t="shared" si="12"/>
        <v>Rusu Horatiu Mihai</v>
      </c>
      <c r="AB1288" s="828">
        <f t="shared" si="13"/>
        <v>6.666666667</v>
      </c>
    </row>
    <row r="1289" ht="11.25" customHeight="1">
      <c r="A1289" s="135" t="s">
        <v>844</v>
      </c>
      <c r="B1289" s="97" t="s">
        <v>148</v>
      </c>
      <c r="C1289" s="135" t="s">
        <v>9306</v>
      </c>
      <c r="D1289" s="98" t="s">
        <v>7643</v>
      </c>
      <c r="E1289" s="231">
        <f>(19+26+20+15)/3*0.1</f>
        <v>2.666666667</v>
      </c>
      <c r="F1289" s="166">
        <f t="shared" si="42"/>
        <v>2.666666667</v>
      </c>
      <c r="G1289" s="103" t="s">
        <v>649</v>
      </c>
      <c r="H1289" s="104"/>
      <c r="I1289" s="105"/>
      <c r="J1289" s="827"/>
      <c r="K1289" s="827"/>
      <c r="L1289" s="827"/>
      <c r="M1289" s="827"/>
      <c r="N1289" s="827"/>
      <c r="O1289" s="827"/>
      <c r="P1289" s="827"/>
      <c r="Q1289" s="827"/>
      <c r="R1289" s="827"/>
      <c r="S1289" s="827"/>
      <c r="T1289" s="827"/>
      <c r="U1289" s="827"/>
      <c r="V1289" s="827"/>
      <c r="W1289" s="827"/>
      <c r="X1289" s="827"/>
      <c r="Y1289" s="827"/>
      <c r="Z1289" s="827"/>
      <c r="AA1289" s="817" t="str">
        <f t="shared" si="12"/>
        <v>Rusu Horatiu Mihai</v>
      </c>
      <c r="AB1289" s="828">
        <f t="shared" si="13"/>
        <v>2.666666667</v>
      </c>
    </row>
    <row r="1290" ht="11.25" customHeight="1">
      <c r="A1290" s="135" t="s">
        <v>844</v>
      </c>
      <c r="B1290" s="97" t="s">
        <v>148</v>
      </c>
      <c r="C1290" s="135" t="s">
        <v>9307</v>
      </c>
      <c r="D1290" s="98" t="s">
        <v>7643</v>
      </c>
      <c r="E1290" s="231">
        <f t="shared" ref="E1290:E1291" si="45">(21+53)/3</f>
        <v>24.66666667</v>
      </c>
      <c r="F1290" s="166">
        <f t="shared" si="42"/>
        <v>24.66666667</v>
      </c>
      <c r="G1290" s="103" t="s">
        <v>649</v>
      </c>
      <c r="H1290" s="104"/>
      <c r="I1290" s="105"/>
      <c r="J1290" s="827"/>
      <c r="K1290" s="827"/>
      <c r="L1290" s="827"/>
      <c r="M1290" s="827"/>
      <c r="N1290" s="827"/>
      <c r="O1290" s="827"/>
      <c r="P1290" s="827"/>
      <c r="Q1290" s="827"/>
      <c r="R1290" s="827"/>
      <c r="S1290" s="827"/>
      <c r="T1290" s="827"/>
      <c r="U1290" s="827"/>
      <c r="V1290" s="827"/>
      <c r="W1290" s="827"/>
      <c r="X1290" s="827"/>
      <c r="Y1290" s="827"/>
      <c r="Z1290" s="827"/>
      <c r="AA1290" s="817" t="str">
        <f t="shared" si="12"/>
        <v>Rusu Horatiu Mihai</v>
      </c>
      <c r="AB1290" s="828">
        <f t="shared" si="13"/>
        <v>24.66666667</v>
      </c>
    </row>
    <row r="1291" ht="11.25" customHeight="1">
      <c r="A1291" s="135" t="s">
        <v>844</v>
      </c>
      <c r="B1291" s="97" t="s">
        <v>148</v>
      </c>
      <c r="C1291" s="135" t="s">
        <v>9308</v>
      </c>
      <c r="D1291" s="98" t="s">
        <v>7643</v>
      </c>
      <c r="E1291" s="231">
        <f t="shared" si="45"/>
        <v>24.66666667</v>
      </c>
      <c r="F1291" s="166">
        <f t="shared" si="42"/>
        <v>24.66666667</v>
      </c>
      <c r="G1291" s="103" t="s">
        <v>649</v>
      </c>
      <c r="H1291" s="104"/>
      <c r="I1291" s="105"/>
      <c r="J1291" s="827"/>
      <c r="K1291" s="827"/>
      <c r="L1291" s="827"/>
      <c r="M1291" s="827"/>
      <c r="N1291" s="827"/>
      <c r="O1291" s="827"/>
      <c r="P1291" s="827"/>
      <c r="Q1291" s="827"/>
      <c r="R1291" s="827"/>
      <c r="S1291" s="827"/>
      <c r="T1291" s="827"/>
      <c r="U1291" s="827"/>
      <c r="V1291" s="827"/>
      <c r="W1291" s="827"/>
      <c r="X1291" s="827"/>
      <c r="Y1291" s="827"/>
      <c r="Z1291" s="827"/>
      <c r="AA1291" s="817" t="str">
        <f t="shared" si="12"/>
        <v>Rusu Horatiu Mihai</v>
      </c>
      <c r="AB1291" s="828">
        <f t="shared" si="13"/>
        <v>24.66666667</v>
      </c>
    </row>
    <row r="1292" ht="11.25" customHeight="1">
      <c r="A1292" s="135" t="s">
        <v>844</v>
      </c>
      <c r="B1292" s="97" t="s">
        <v>148</v>
      </c>
      <c r="C1292" s="135" t="s">
        <v>9309</v>
      </c>
      <c r="D1292" s="98" t="s">
        <v>7643</v>
      </c>
      <c r="E1292" s="231">
        <f>(21+53)/3*0.25</f>
        <v>6.166666667</v>
      </c>
      <c r="F1292" s="166">
        <f t="shared" si="42"/>
        <v>6.166666667</v>
      </c>
      <c r="G1292" s="103" t="s">
        <v>649</v>
      </c>
      <c r="H1292" s="104"/>
      <c r="I1292" s="105"/>
      <c r="J1292" s="827"/>
      <c r="K1292" s="827"/>
      <c r="L1292" s="827"/>
      <c r="M1292" s="827"/>
      <c r="N1292" s="827"/>
      <c r="O1292" s="827"/>
      <c r="P1292" s="827"/>
      <c r="Q1292" s="827"/>
      <c r="R1292" s="827"/>
      <c r="S1292" s="827"/>
      <c r="T1292" s="827"/>
      <c r="U1292" s="827"/>
      <c r="V1292" s="827"/>
      <c r="W1292" s="827"/>
      <c r="X1292" s="827"/>
      <c r="Y1292" s="827"/>
      <c r="Z1292" s="827"/>
      <c r="AA1292" s="817" t="str">
        <f t="shared" si="12"/>
        <v>Rusu Horatiu Mihai</v>
      </c>
      <c r="AB1292" s="828">
        <f t="shared" si="13"/>
        <v>6.166666667</v>
      </c>
    </row>
    <row r="1293" ht="11.25" customHeight="1">
      <c r="A1293" s="135" t="s">
        <v>844</v>
      </c>
      <c r="B1293" s="97" t="s">
        <v>148</v>
      </c>
      <c r="C1293" s="135" t="s">
        <v>9310</v>
      </c>
      <c r="D1293" s="98" t="s">
        <v>7643</v>
      </c>
      <c r="E1293" s="231">
        <f>(21+53)/3*0.1</f>
        <v>2.466666667</v>
      </c>
      <c r="F1293" s="166">
        <f t="shared" si="42"/>
        <v>2.466666667</v>
      </c>
      <c r="G1293" s="103" t="s">
        <v>649</v>
      </c>
      <c r="H1293" s="104"/>
      <c r="I1293" s="105"/>
      <c r="J1293" s="827"/>
      <c r="K1293" s="827"/>
      <c r="L1293" s="827"/>
      <c r="M1293" s="827"/>
      <c r="N1293" s="827"/>
      <c r="O1293" s="827"/>
      <c r="P1293" s="827"/>
      <c r="Q1293" s="827"/>
      <c r="R1293" s="827"/>
      <c r="S1293" s="827"/>
      <c r="T1293" s="827"/>
      <c r="U1293" s="827"/>
      <c r="V1293" s="827"/>
      <c r="W1293" s="827"/>
      <c r="X1293" s="827"/>
      <c r="Y1293" s="827"/>
      <c r="Z1293" s="827"/>
      <c r="AA1293" s="817" t="str">
        <f t="shared" si="12"/>
        <v>Rusu Horatiu Mihai</v>
      </c>
      <c r="AB1293" s="828">
        <f t="shared" si="13"/>
        <v>2.466666667</v>
      </c>
    </row>
    <row r="1294" ht="11.25" customHeight="1">
      <c r="A1294" s="135" t="s">
        <v>844</v>
      </c>
      <c r="B1294" s="97" t="s">
        <v>148</v>
      </c>
      <c r="C1294" s="135" t="s">
        <v>9311</v>
      </c>
      <c r="D1294" s="98" t="s">
        <v>7643</v>
      </c>
      <c r="E1294" s="231">
        <f>15/3*2</f>
        <v>10</v>
      </c>
      <c r="F1294" s="166">
        <v>10.0</v>
      </c>
      <c r="G1294" s="103" t="s">
        <v>649</v>
      </c>
      <c r="H1294" s="104"/>
      <c r="I1294" s="105"/>
      <c r="J1294" s="827"/>
      <c r="K1294" s="827"/>
      <c r="L1294" s="827"/>
      <c r="M1294" s="827"/>
      <c r="N1294" s="827"/>
      <c r="O1294" s="827"/>
      <c r="P1294" s="827"/>
      <c r="Q1294" s="827"/>
      <c r="R1294" s="827"/>
      <c r="S1294" s="827"/>
      <c r="T1294" s="827"/>
      <c r="U1294" s="827"/>
      <c r="V1294" s="827"/>
      <c r="W1294" s="827"/>
      <c r="X1294" s="827"/>
      <c r="Y1294" s="827"/>
      <c r="Z1294" s="827"/>
      <c r="AA1294" s="817" t="str">
        <f t="shared" si="12"/>
        <v>Rusu Horatiu Mihai</v>
      </c>
      <c r="AB1294" s="828">
        <f t="shared" si="13"/>
        <v>10</v>
      </c>
    </row>
    <row r="1295" ht="11.25" customHeight="1">
      <c r="A1295" s="135" t="s">
        <v>658</v>
      </c>
      <c r="B1295" s="97" t="s">
        <v>148</v>
      </c>
      <c r="C1295" s="252" t="s">
        <v>9312</v>
      </c>
      <c r="D1295" s="98" t="s">
        <v>7625</v>
      </c>
      <c r="E1295" s="231">
        <f t="shared" ref="E1295:F1295" si="46">38/3</f>
        <v>12.66666667</v>
      </c>
      <c r="F1295" s="231">
        <f t="shared" si="46"/>
        <v>12.66666667</v>
      </c>
      <c r="G1295" s="130" t="s">
        <v>658</v>
      </c>
      <c r="H1295" s="104"/>
      <c r="I1295" s="105"/>
      <c r="J1295" s="827"/>
      <c r="K1295" s="827"/>
      <c r="L1295" s="827"/>
      <c r="M1295" s="827"/>
      <c r="N1295" s="827"/>
      <c r="O1295" s="827"/>
      <c r="P1295" s="827"/>
      <c r="Q1295" s="827"/>
      <c r="R1295" s="827"/>
      <c r="S1295" s="827"/>
      <c r="T1295" s="827"/>
      <c r="U1295" s="827"/>
      <c r="V1295" s="827"/>
      <c r="W1295" s="827"/>
      <c r="X1295" s="827"/>
      <c r="Y1295" s="827"/>
      <c r="Z1295" s="827"/>
      <c r="AA1295" s="817" t="str">
        <f t="shared" si="12"/>
        <v>Rusu, Mihai Stelian</v>
      </c>
      <c r="AB1295" s="828">
        <f t="shared" si="13"/>
        <v>12.66666667</v>
      </c>
    </row>
    <row r="1296" ht="11.25" customHeight="1">
      <c r="A1296" s="135" t="s">
        <v>658</v>
      </c>
      <c r="B1296" s="97" t="s">
        <v>148</v>
      </c>
      <c r="C1296" s="252" t="s">
        <v>9313</v>
      </c>
      <c r="D1296" s="98" t="s">
        <v>7625</v>
      </c>
      <c r="E1296" s="231">
        <f t="shared" ref="E1296:F1296" si="47">38/3</f>
        <v>12.66666667</v>
      </c>
      <c r="F1296" s="231">
        <f t="shared" si="47"/>
        <v>12.66666667</v>
      </c>
      <c r="G1296" s="130" t="s">
        <v>658</v>
      </c>
      <c r="H1296" s="104"/>
      <c r="I1296" s="105"/>
      <c r="J1296" s="827"/>
      <c r="K1296" s="827"/>
      <c r="L1296" s="827"/>
      <c r="M1296" s="827"/>
      <c r="N1296" s="827"/>
      <c r="O1296" s="827"/>
      <c r="P1296" s="827"/>
      <c r="Q1296" s="827"/>
      <c r="R1296" s="827"/>
      <c r="S1296" s="827"/>
      <c r="T1296" s="827"/>
      <c r="U1296" s="827"/>
      <c r="V1296" s="827"/>
      <c r="W1296" s="827"/>
      <c r="X1296" s="827"/>
      <c r="Y1296" s="827"/>
      <c r="Z1296" s="827"/>
      <c r="AA1296" s="817" t="str">
        <f t="shared" si="12"/>
        <v>Rusu, Mihai Stelian</v>
      </c>
      <c r="AB1296" s="828">
        <f t="shared" si="13"/>
        <v>12.66666667</v>
      </c>
    </row>
    <row r="1297" ht="11.25" customHeight="1">
      <c r="A1297" s="135" t="s">
        <v>658</v>
      </c>
      <c r="B1297" s="97" t="s">
        <v>148</v>
      </c>
      <c r="C1297" s="252" t="s">
        <v>9314</v>
      </c>
      <c r="D1297" s="98" t="s">
        <v>7625</v>
      </c>
      <c r="E1297" s="231">
        <f t="shared" ref="E1297:F1297" si="48">(38)/3*0.25</f>
        <v>3.166666667</v>
      </c>
      <c r="F1297" s="231">
        <f t="shared" si="48"/>
        <v>3.166666667</v>
      </c>
      <c r="G1297" s="130" t="s">
        <v>658</v>
      </c>
      <c r="H1297" s="104"/>
      <c r="I1297" s="105"/>
      <c r="J1297" s="827"/>
      <c r="K1297" s="827"/>
      <c r="L1297" s="827"/>
      <c r="M1297" s="827"/>
      <c r="N1297" s="827"/>
      <c r="O1297" s="827"/>
      <c r="P1297" s="827"/>
      <c r="Q1297" s="827"/>
      <c r="R1297" s="827"/>
      <c r="S1297" s="827"/>
      <c r="T1297" s="827"/>
      <c r="U1297" s="827"/>
      <c r="V1297" s="827"/>
      <c r="W1297" s="827"/>
      <c r="X1297" s="827"/>
      <c r="Y1297" s="827"/>
      <c r="Z1297" s="827"/>
      <c r="AA1297" s="817" t="str">
        <f t="shared" si="12"/>
        <v>Rusu, Mihai Stelian</v>
      </c>
      <c r="AB1297" s="828">
        <f t="shared" si="13"/>
        <v>3.166666667</v>
      </c>
    </row>
    <row r="1298" ht="11.25" customHeight="1">
      <c r="A1298" s="135" t="s">
        <v>658</v>
      </c>
      <c r="B1298" s="97" t="s">
        <v>148</v>
      </c>
      <c r="C1298" s="252" t="s">
        <v>9315</v>
      </c>
      <c r="D1298" s="98" t="s">
        <v>7625</v>
      </c>
      <c r="E1298" s="231">
        <f t="shared" ref="E1298:F1298" si="49">(38)/3*0.1</f>
        <v>1.266666667</v>
      </c>
      <c r="F1298" s="231">
        <f t="shared" si="49"/>
        <v>1.266666667</v>
      </c>
      <c r="G1298" s="130" t="s">
        <v>658</v>
      </c>
      <c r="H1298" s="104"/>
      <c r="I1298" s="105"/>
      <c r="J1298" s="827"/>
      <c r="K1298" s="827"/>
      <c r="L1298" s="827"/>
      <c r="M1298" s="827"/>
      <c r="N1298" s="827"/>
      <c r="O1298" s="827"/>
      <c r="P1298" s="827"/>
      <c r="Q1298" s="827"/>
      <c r="R1298" s="827"/>
      <c r="S1298" s="827"/>
      <c r="T1298" s="827"/>
      <c r="U1298" s="827"/>
      <c r="V1298" s="827"/>
      <c r="W1298" s="827"/>
      <c r="X1298" s="827"/>
      <c r="Y1298" s="827"/>
      <c r="Z1298" s="827"/>
      <c r="AA1298" s="817" t="str">
        <f t="shared" si="12"/>
        <v>Rusu, Mihai Stelian</v>
      </c>
      <c r="AB1298" s="828">
        <f t="shared" si="13"/>
        <v>1.266666667</v>
      </c>
    </row>
    <row r="1299" ht="11.25" customHeight="1">
      <c r="A1299" s="135" t="s">
        <v>658</v>
      </c>
      <c r="B1299" s="97" t="s">
        <v>148</v>
      </c>
      <c r="C1299" s="252" t="s">
        <v>9316</v>
      </c>
      <c r="D1299" s="98" t="s">
        <v>7625</v>
      </c>
      <c r="E1299" s="231">
        <f t="shared" ref="E1299:F1299" si="50">(56)/3</f>
        <v>18.66666667</v>
      </c>
      <c r="F1299" s="231">
        <f t="shared" si="50"/>
        <v>18.66666667</v>
      </c>
      <c r="G1299" s="130" t="s">
        <v>658</v>
      </c>
      <c r="H1299" s="104"/>
      <c r="I1299" s="105"/>
      <c r="J1299" s="827"/>
      <c r="K1299" s="827"/>
      <c r="L1299" s="827"/>
      <c r="M1299" s="827"/>
      <c r="N1299" s="827"/>
      <c r="O1299" s="827"/>
      <c r="P1299" s="827"/>
      <c r="Q1299" s="827"/>
      <c r="R1299" s="827"/>
      <c r="S1299" s="827"/>
      <c r="T1299" s="827"/>
      <c r="U1299" s="827"/>
      <c r="V1299" s="827"/>
      <c r="W1299" s="827"/>
      <c r="X1299" s="827"/>
      <c r="Y1299" s="827"/>
      <c r="Z1299" s="827"/>
      <c r="AA1299" s="817" t="str">
        <f t="shared" si="12"/>
        <v>Rusu, Mihai Stelian</v>
      </c>
      <c r="AB1299" s="828">
        <f t="shared" si="13"/>
        <v>18.66666667</v>
      </c>
    </row>
    <row r="1300" ht="11.25" customHeight="1">
      <c r="A1300" s="135" t="s">
        <v>658</v>
      </c>
      <c r="B1300" s="97" t="s">
        <v>148</v>
      </c>
      <c r="C1300" s="252" t="s">
        <v>9317</v>
      </c>
      <c r="D1300" s="98" t="s">
        <v>7625</v>
      </c>
      <c r="E1300" s="231">
        <f t="shared" ref="E1300:F1300" si="51">(56)/3</f>
        <v>18.66666667</v>
      </c>
      <c r="F1300" s="231">
        <f t="shared" si="51"/>
        <v>18.66666667</v>
      </c>
      <c r="G1300" s="130" t="s">
        <v>658</v>
      </c>
      <c r="H1300" s="104"/>
      <c r="I1300" s="105"/>
      <c r="J1300" s="827"/>
      <c r="K1300" s="827"/>
      <c r="L1300" s="827"/>
      <c r="M1300" s="827"/>
      <c r="N1300" s="827"/>
      <c r="O1300" s="827"/>
      <c r="P1300" s="827"/>
      <c r="Q1300" s="827"/>
      <c r="R1300" s="827"/>
      <c r="S1300" s="827"/>
      <c r="T1300" s="827"/>
      <c r="U1300" s="827"/>
      <c r="V1300" s="827"/>
      <c r="W1300" s="827"/>
      <c r="X1300" s="827"/>
      <c r="Y1300" s="827"/>
      <c r="Z1300" s="827"/>
      <c r="AA1300" s="817" t="str">
        <f t="shared" si="12"/>
        <v>Rusu, Mihai Stelian</v>
      </c>
      <c r="AB1300" s="828">
        <f t="shared" si="13"/>
        <v>18.66666667</v>
      </c>
    </row>
    <row r="1301" ht="11.25" customHeight="1">
      <c r="A1301" s="135" t="s">
        <v>658</v>
      </c>
      <c r="B1301" s="97" t="s">
        <v>148</v>
      </c>
      <c r="C1301" s="252" t="s">
        <v>9318</v>
      </c>
      <c r="D1301" s="98" t="s">
        <v>7625</v>
      </c>
      <c r="E1301" s="231">
        <f t="shared" ref="E1301:F1301" si="52">(56)/3*0.25</f>
        <v>4.666666667</v>
      </c>
      <c r="F1301" s="231">
        <f t="shared" si="52"/>
        <v>4.666666667</v>
      </c>
      <c r="G1301" s="130" t="s">
        <v>658</v>
      </c>
      <c r="H1301" s="104"/>
      <c r="I1301" s="105"/>
      <c r="J1301" s="827"/>
      <c r="K1301" s="827"/>
      <c r="L1301" s="827"/>
      <c r="M1301" s="827"/>
      <c r="N1301" s="827"/>
      <c r="O1301" s="827"/>
      <c r="P1301" s="827"/>
      <c r="Q1301" s="827"/>
      <c r="R1301" s="827"/>
      <c r="S1301" s="827"/>
      <c r="T1301" s="827"/>
      <c r="U1301" s="827"/>
      <c r="V1301" s="827"/>
      <c r="W1301" s="827"/>
      <c r="X1301" s="827"/>
      <c r="Y1301" s="827"/>
      <c r="Z1301" s="827"/>
      <c r="AA1301" s="817" t="str">
        <f t="shared" si="12"/>
        <v>Rusu, Mihai Stelian</v>
      </c>
      <c r="AB1301" s="828">
        <f t="shared" si="13"/>
        <v>4.666666667</v>
      </c>
    </row>
    <row r="1302" ht="11.25" customHeight="1">
      <c r="A1302" s="135" t="s">
        <v>658</v>
      </c>
      <c r="B1302" s="97" t="s">
        <v>148</v>
      </c>
      <c r="C1302" s="252" t="s">
        <v>9319</v>
      </c>
      <c r="D1302" s="98" t="s">
        <v>7625</v>
      </c>
      <c r="E1302" s="231">
        <f t="shared" ref="E1302:F1302" si="53">(56)/3*0.1</f>
        <v>1.866666667</v>
      </c>
      <c r="F1302" s="231">
        <f t="shared" si="53"/>
        <v>1.866666667</v>
      </c>
      <c r="G1302" s="130" t="s">
        <v>658</v>
      </c>
      <c r="H1302" s="104"/>
      <c r="I1302" s="105"/>
      <c r="J1302" s="827"/>
      <c r="K1302" s="827"/>
      <c r="L1302" s="827"/>
      <c r="M1302" s="827"/>
      <c r="N1302" s="827"/>
      <c r="O1302" s="827"/>
      <c r="P1302" s="827"/>
      <c r="Q1302" s="827"/>
      <c r="R1302" s="827"/>
      <c r="S1302" s="827"/>
      <c r="T1302" s="827"/>
      <c r="U1302" s="827"/>
      <c r="V1302" s="827"/>
      <c r="W1302" s="827"/>
      <c r="X1302" s="827"/>
      <c r="Y1302" s="827"/>
      <c r="Z1302" s="827"/>
      <c r="AA1302" s="817" t="str">
        <f t="shared" si="12"/>
        <v>Rusu, Mihai Stelian</v>
      </c>
      <c r="AB1302" s="828">
        <f t="shared" si="13"/>
        <v>1.866666667</v>
      </c>
    </row>
    <row r="1303" ht="11.25" customHeight="1">
      <c r="A1303" s="135" t="s">
        <v>658</v>
      </c>
      <c r="B1303" s="97" t="s">
        <v>148</v>
      </c>
      <c r="C1303" s="252" t="s">
        <v>9320</v>
      </c>
      <c r="D1303" s="98" t="s">
        <v>7625</v>
      </c>
      <c r="E1303" s="231">
        <f t="shared" ref="E1303:F1303" si="54">(22)/3</f>
        <v>7.333333333</v>
      </c>
      <c r="F1303" s="231">
        <f t="shared" si="54"/>
        <v>7.333333333</v>
      </c>
      <c r="G1303" s="130" t="s">
        <v>658</v>
      </c>
      <c r="H1303" s="104"/>
      <c r="I1303" s="105"/>
      <c r="J1303" s="827"/>
      <c r="K1303" s="827"/>
      <c r="L1303" s="827"/>
      <c r="M1303" s="827"/>
      <c r="N1303" s="827"/>
      <c r="O1303" s="827"/>
      <c r="P1303" s="827"/>
      <c r="Q1303" s="827"/>
      <c r="R1303" s="827"/>
      <c r="S1303" s="827"/>
      <c r="T1303" s="827"/>
      <c r="U1303" s="827"/>
      <c r="V1303" s="827"/>
      <c r="W1303" s="827"/>
      <c r="X1303" s="827"/>
      <c r="Y1303" s="827"/>
      <c r="Z1303" s="827"/>
      <c r="AA1303" s="817" t="str">
        <f t="shared" si="12"/>
        <v>Rusu, Mihai Stelian</v>
      </c>
      <c r="AB1303" s="828">
        <f t="shared" si="13"/>
        <v>7.333333333</v>
      </c>
    </row>
    <row r="1304" ht="11.25" customHeight="1">
      <c r="A1304" s="135" t="s">
        <v>658</v>
      </c>
      <c r="B1304" s="97" t="s">
        <v>148</v>
      </c>
      <c r="C1304" s="252" t="s">
        <v>9321</v>
      </c>
      <c r="D1304" s="98" t="s">
        <v>7625</v>
      </c>
      <c r="E1304" s="231">
        <f t="shared" ref="E1304:F1304" si="55">(22)/3</f>
        <v>7.333333333</v>
      </c>
      <c r="F1304" s="231">
        <f t="shared" si="55"/>
        <v>7.333333333</v>
      </c>
      <c r="G1304" s="130" t="s">
        <v>658</v>
      </c>
      <c r="H1304" s="104"/>
      <c r="I1304" s="105"/>
      <c r="J1304" s="827"/>
      <c r="K1304" s="827"/>
      <c r="L1304" s="827"/>
      <c r="M1304" s="827"/>
      <c r="N1304" s="827"/>
      <c r="O1304" s="827"/>
      <c r="P1304" s="827"/>
      <c r="Q1304" s="827"/>
      <c r="R1304" s="827"/>
      <c r="S1304" s="827"/>
      <c r="T1304" s="827"/>
      <c r="U1304" s="827"/>
      <c r="V1304" s="827"/>
      <c r="W1304" s="827"/>
      <c r="X1304" s="827"/>
      <c r="Y1304" s="827"/>
      <c r="Z1304" s="827"/>
      <c r="AA1304" s="817" t="str">
        <f t="shared" si="12"/>
        <v>Rusu, Mihai Stelian</v>
      </c>
      <c r="AB1304" s="828">
        <f t="shared" si="13"/>
        <v>7.333333333</v>
      </c>
    </row>
    <row r="1305" ht="11.25" customHeight="1">
      <c r="A1305" s="135" t="s">
        <v>658</v>
      </c>
      <c r="B1305" s="97" t="s">
        <v>148</v>
      </c>
      <c r="C1305" s="252" t="s">
        <v>9322</v>
      </c>
      <c r="D1305" s="98" t="s">
        <v>7625</v>
      </c>
      <c r="E1305" s="231">
        <f t="shared" ref="E1305:F1305" si="56">(22)/3*0.25</f>
        <v>1.833333333</v>
      </c>
      <c r="F1305" s="231">
        <f t="shared" si="56"/>
        <v>1.833333333</v>
      </c>
      <c r="G1305" s="130" t="s">
        <v>658</v>
      </c>
      <c r="H1305" s="104"/>
      <c r="I1305" s="105"/>
      <c r="J1305" s="827"/>
      <c r="K1305" s="827"/>
      <c r="L1305" s="827"/>
      <c r="M1305" s="827"/>
      <c r="N1305" s="827"/>
      <c r="O1305" s="827"/>
      <c r="P1305" s="827"/>
      <c r="Q1305" s="827"/>
      <c r="R1305" s="827"/>
      <c r="S1305" s="827"/>
      <c r="T1305" s="827"/>
      <c r="U1305" s="827"/>
      <c r="V1305" s="827"/>
      <c r="W1305" s="827"/>
      <c r="X1305" s="827"/>
      <c r="Y1305" s="827"/>
      <c r="Z1305" s="827"/>
      <c r="AA1305" s="817" t="str">
        <f t="shared" si="12"/>
        <v>Rusu, Mihai Stelian</v>
      </c>
      <c r="AB1305" s="828">
        <f t="shared" si="13"/>
        <v>1.833333333</v>
      </c>
    </row>
    <row r="1306" ht="11.25" customHeight="1">
      <c r="A1306" s="135" t="s">
        <v>658</v>
      </c>
      <c r="B1306" s="97" t="s">
        <v>148</v>
      </c>
      <c r="C1306" s="252" t="s">
        <v>9323</v>
      </c>
      <c r="D1306" s="98" t="s">
        <v>7625</v>
      </c>
      <c r="E1306" s="231">
        <f t="shared" ref="E1306:F1306" si="57">(22)/3*0.1</f>
        <v>0.7333333333</v>
      </c>
      <c r="F1306" s="231">
        <f t="shared" si="57"/>
        <v>0.7333333333</v>
      </c>
      <c r="G1306" s="130" t="s">
        <v>658</v>
      </c>
      <c r="H1306" s="104"/>
      <c r="I1306" s="105"/>
      <c r="J1306" s="827"/>
      <c r="K1306" s="827"/>
      <c r="L1306" s="827"/>
      <c r="M1306" s="827"/>
      <c r="N1306" s="827"/>
      <c r="O1306" s="827"/>
      <c r="P1306" s="827"/>
      <c r="Q1306" s="827"/>
      <c r="R1306" s="827"/>
      <c r="S1306" s="827"/>
      <c r="T1306" s="827"/>
      <c r="U1306" s="827"/>
      <c r="V1306" s="827"/>
      <c r="W1306" s="827"/>
      <c r="X1306" s="827"/>
      <c r="Y1306" s="827"/>
      <c r="Z1306" s="827"/>
      <c r="AA1306" s="817" t="str">
        <f t="shared" si="12"/>
        <v>Rusu, Mihai Stelian</v>
      </c>
      <c r="AB1306" s="828">
        <f t="shared" si="13"/>
        <v>0.7333333333</v>
      </c>
    </row>
    <row r="1307" ht="11.25" customHeight="1">
      <c r="A1307" s="135" t="s">
        <v>189</v>
      </c>
      <c r="B1307" s="97" t="s">
        <v>148</v>
      </c>
      <c r="C1307" s="135" t="s">
        <v>9324</v>
      </c>
      <c r="D1307" s="98" t="s">
        <v>7643</v>
      </c>
      <c r="E1307" s="231">
        <f>38/3</f>
        <v>12.66666667</v>
      </c>
      <c r="F1307" s="166">
        <f t="shared" ref="F1307:F1314" si="58">E1307</f>
        <v>12.66666667</v>
      </c>
      <c r="G1307" s="103" t="s">
        <v>667</v>
      </c>
      <c r="H1307" s="104"/>
      <c r="I1307" s="105"/>
      <c r="J1307" s="827"/>
      <c r="K1307" s="827"/>
      <c r="L1307" s="827"/>
      <c r="M1307" s="827"/>
      <c r="N1307" s="827"/>
      <c r="O1307" s="827"/>
      <c r="P1307" s="827"/>
      <c r="Q1307" s="827"/>
      <c r="R1307" s="827"/>
      <c r="S1307" s="827"/>
      <c r="T1307" s="827"/>
      <c r="U1307" s="827"/>
      <c r="V1307" s="827"/>
      <c r="W1307" s="827"/>
      <c r="X1307" s="827"/>
      <c r="Y1307" s="827"/>
      <c r="Z1307" s="827"/>
      <c r="AA1307" s="817" t="str">
        <f t="shared" si="12"/>
        <v>Vlase Ionela</v>
      </c>
      <c r="AB1307" s="828">
        <f t="shared" si="13"/>
        <v>12.66666667</v>
      </c>
    </row>
    <row r="1308" ht="11.25" customHeight="1">
      <c r="A1308" s="135" t="s">
        <v>189</v>
      </c>
      <c r="B1308" s="97" t="s">
        <v>148</v>
      </c>
      <c r="C1308" s="135" t="s">
        <v>9325</v>
      </c>
      <c r="D1308" s="98" t="s">
        <v>7643</v>
      </c>
      <c r="E1308" s="231">
        <f>21/3</f>
        <v>7</v>
      </c>
      <c r="F1308" s="166">
        <f t="shared" si="58"/>
        <v>7</v>
      </c>
      <c r="G1308" s="103" t="s">
        <v>667</v>
      </c>
      <c r="H1308" s="104"/>
      <c r="I1308" s="105"/>
      <c r="J1308" s="827"/>
      <c r="K1308" s="827"/>
      <c r="L1308" s="827"/>
      <c r="M1308" s="827"/>
      <c r="N1308" s="827"/>
      <c r="O1308" s="827"/>
      <c r="P1308" s="827"/>
      <c r="Q1308" s="827"/>
      <c r="R1308" s="827"/>
      <c r="S1308" s="827"/>
      <c r="T1308" s="827"/>
      <c r="U1308" s="827"/>
      <c r="V1308" s="827"/>
      <c r="W1308" s="827"/>
      <c r="X1308" s="827"/>
      <c r="Y1308" s="827"/>
      <c r="Z1308" s="827"/>
      <c r="AA1308" s="817" t="str">
        <f t="shared" si="12"/>
        <v>Vlase Ionela</v>
      </c>
      <c r="AB1308" s="828">
        <f t="shared" si="13"/>
        <v>7</v>
      </c>
    </row>
    <row r="1309" ht="11.25" customHeight="1">
      <c r="A1309" s="135" t="s">
        <v>189</v>
      </c>
      <c r="B1309" s="97" t="s">
        <v>148</v>
      </c>
      <c r="C1309" s="135" t="s">
        <v>9326</v>
      </c>
      <c r="D1309" s="98" t="s">
        <v>7643</v>
      </c>
      <c r="E1309" s="231">
        <f>(26+19+20)/3</f>
        <v>21.66666667</v>
      </c>
      <c r="F1309" s="166">
        <f t="shared" si="58"/>
        <v>21.66666667</v>
      </c>
      <c r="G1309" s="103" t="s">
        <v>667</v>
      </c>
      <c r="H1309" s="104"/>
      <c r="I1309" s="105"/>
      <c r="J1309" s="827"/>
      <c r="K1309" s="827"/>
      <c r="L1309" s="827"/>
      <c r="M1309" s="827"/>
      <c r="N1309" s="827"/>
      <c r="O1309" s="827"/>
      <c r="P1309" s="827"/>
      <c r="Q1309" s="827"/>
      <c r="R1309" s="827"/>
      <c r="S1309" s="827"/>
      <c r="T1309" s="827"/>
      <c r="U1309" s="827"/>
      <c r="V1309" s="827"/>
      <c r="W1309" s="827"/>
      <c r="X1309" s="827"/>
      <c r="Y1309" s="827"/>
      <c r="Z1309" s="827"/>
      <c r="AA1309" s="817" t="str">
        <f t="shared" si="12"/>
        <v>Vlase Ionela</v>
      </c>
      <c r="AB1309" s="828">
        <f t="shared" si="13"/>
        <v>21.66666667</v>
      </c>
    </row>
    <row r="1310" ht="11.25" customHeight="1">
      <c r="A1310" s="135" t="s">
        <v>189</v>
      </c>
      <c r="B1310" s="97" t="s">
        <v>148</v>
      </c>
      <c r="C1310" s="135" t="s">
        <v>9327</v>
      </c>
      <c r="D1310" s="98" t="s">
        <v>7643</v>
      </c>
      <c r="E1310" s="231">
        <f>15/3*3</f>
        <v>15</v>
      </c>
      <c r="F1310" s="166">
        <f t="shared" si="58"/>
        <v>15</v>
      </c>
      <c r="G1310" s="103" t="s">
        <v>667</v>
      </c>
      <c r="H1310" s="104"/>
      <c r="I1310" s="105"/>
      <c r="J1310" s="827"/>
      <c r="K1310" s="827"/>
      <c r="L1310" s="827"/>
      <c r="M1310" s="827"/>
      <c r="N1310" s="827"/>
      <c r="O1310" s="827"/>
      <c r="P1310" s="827"/>
      <c r="Q1310" s="827"/>
      <c r="R1310" s="827"/>
      <c r="S1310" s="827"/>
      <c r="T1310" s="827"/>
      <c r="U1310" s="827"/>
      <c r="V1310" s="827"/>
      <c r="W1310" s="827"/>
      <c r="X1310" s="827"/>
      <c r="Y1310" s="827"/>
      <c r="Z1310" s="827"/>
      <c r="AA1310" s="817" t="str">
        <f t="shared" si="12"/>
        <v>Vlase Ionela</v>
      </c>
      <c r="AB1310" s="828">
        <f t="shared" si="13"/>
        <v>15</v>
      </c>
    </row>
    <row r="1311" ht="11.25" customHeight="1">
      <c r="A1311" s="135" t="s">
        <v>189</v>
      </c>
      <c r="B1311" s="97" t="s">
        <v>148</v>
      </c>
      <c r="C1311" s="135" t="s">
        <v>9328</v>
      </c>
      <c r="D1311" s="98" t="s">
        <v>7643</v>
      </c>
      <c r="E1311" s="231">
        <f>4/3*2</f>
        <v>2.666666667</v>
      </c>
      <c r="F1311" s="166">
        <f t="shared" si="58"/>
        <v>2.666666667</v>
      </c>
      <c r="G1311" s="103" t="s">
        <v>667</v>
      </c>
      <c r="H1311" s="104"/>
      <c r="I1311" s="105"/>
      <c r="J1311" s="827"/>
      <c r="K1311" s="827"/>
      <c r="L1311" s="827"/>
      <c r="M1311" s="827"/>
      <c r="N1311" s="827"/>
      <c r="O1311" s="827"/>
      <c r="P1311" s="827"/>
      <c r="Q1311" s="827"/>
      <c r="R1311" s="827"/>
      <c r="S1311" s="827"/>
      <c r="T1311" s="827"/>
      <c r="U1311" s="827"/>
      <c r="V1311" s="827"/>
      <c r="W1311" s="827"/>
      <c r="X1311" s="827"/>
      <c r="Y1311" s="827"/>
      <c r="Z1311" s="827"/>
      <c r="AA1311" s="817" t="str">
        <f t="shared" si="12"/>
        <v>Vlase Ionela</v>
      </c>
      <c r="AB1311" s="828">
        <f t="shared" si="13"/>
        <v>2.666666667</v>
      </c>
    </row>
    <row r="1312" ht="11.25" customHeight="1">
      <c r="A1312" s="135" t="s">
        <v>189</v>
      </c>
      <c r="B1312" s="97" t="s">
        <v>148</v>
      </c>
      <c r="C1312" s="135" t="s">
        <v>9329</v>
      </c>
      <c r="D1312" s="98" t="s">
        <v>7643</v>
      </c>
      <c r="E1312" s="231">
        <f>19/3*2</f>
        <v>12.66666667</v>
      </c>
      <c r="F1312" s="166">
        <f t="shared" si="58"/>
        <v>12.66666667</v>
      </c>
      <c r="G1312" s="103" t="s">
        <v>667</v>
      </c>
      <c r="H1312" s="104"/>
      <c r="I1312" s="105"/>
      <c r="J1312" s="827"/>
      <c r="K1312" s="827"/>
      <c r="L1312" s="827"/>
      <c r="M1312" s="827"/>
      <c r="N1312" s="827"/>
      <c r="O1312" s="827"/>
      <c r="P1312" s="827"/>
      <c r="Q1312" s="827"/>
      <c r="R1312" s="827"/>
      <c r="S1312" s="827"/>
      <c r="T1312" s="827"/>
      <c r="U1312" s="827"/>
      <c r="V1312" s="827"/>
      <c r="W1312" s="827"/>
      <c r="X1312" s="827"/>
      <c r="Y1312" s="827"/>
      <c r="Z1312" s="827"/>
      <c r="AA1312" s="817" t="str">
        <f t="shared" si="12"/>
        <v>Vlase Ionela</v>
      </c>
      <c r="AB1312" s="828">
        <f t="shared" si="13"/>
        <v>12.66666667</v>
      </c>
    </row>
    <row r="1313" ht="11.25" customHeight="1">
      <c r="A1313" s="135" t="s">
        <v>189</v>
      </c>
      <c r="B1313" s="97" t="s">
        <v>148</v>
      </c>
      <c r="C1313" s="135" t="s">
        <v>9330</v>
      </c>
      <c r="D1313" s="98" t="s">
        <v>7643</v>
      </c>
      <c r="E1313" s="231">
        <f>(3/3)*2</f>
        <v>2</v>
      </c>
      <c r="F1313" s="166">
        <f t="shared" si="58"/>
        <v>2</v>
      </c>
      <c r="G1313" s="103" t="s">
        <v>667</v>
      </c>
      <c r="H1313" s="104"/>
      <c r="I1313" s="105"/>
      <c r="J1313" s="827"/>
      <c r="K1313" s="827"/>
      <c r="L1313" s="827"/>
      <c r="M1313" s="827"/>
      <c r="N1313" s="827"/>
      <c r="O1313" s="827"/>
      <c r="P1313" s="827"/>
      <c r="Q1313" s="827"/>
      <c r="R1313" s="827"/>
      <c r="S1313" s="827"/>
      <c r="T1313" s="827"/>
      <c r="U1313" s="827"/>
      <c r="V1313" s="827"/>
      <c r="W1313" s="827"/>
      <c r="X1313" s="827"/>
      <c r="Y1313" s="827"/>
      <c r="Z1313" s="827"/>
      <c r="AA1313" s="817" t="str">
        <f t="shared" si="12"/>
        <v>Vlase Ionela</v>
      </c>
      <c r="AB1313" s="828">
        <f t="shared" si="13"/>
        <v>2</v>
      </c>
    </row>
    <row r="1314" ht="11.25" customHeight="1">
      <c r="A1314" s="135" t="s">
        <v>189</v>
      </c>
      <c r="B1314" s="97" t="s">
        <v>148</v>
      </c>
      <c r="C1314" s="135" t="s">
        <v>9330</v>
      </c>
      <c r="D1314" s="98" t="s">
        <v>7643</v>
      </c>
      <c r="E1314" s="231">
        <f>16/3*2</f>
        <v>10.66666667</v>
      </c>
      <c r="F1314" s="166">
        <f t="shared" si="58"/>
        <v>10.66666667</v>
      </c>
      <c r="G1314" s="103" t="s">
        <v>667</v>
      </c>
      <c r="H1314" s="104"/>
      <c r="I1314" s="105"/>
      <c r="J1314" s="827"/>
      <c r="K1314" s="827"/>
      <c r="L1314" s="827"/>
      <c r="M1314" s="827"/>
      <c r="N1314" s="827"/>
      <c r="O1314" s="827"/>
      <c r="P1314" s="827"/>
      <c r="Q1314" s="827"/>
      <c r="R1314" s="827"/>
      <c r="S1314" s="827"/>
      <c r="T1314" s="827"/>
      <c r="U1314" s="827"/>
      <c r="V1314" s="827"/>
      <c r="W1314" s="827"/>
      <c r="X1314" s="827"/>
      <c r="Y1314" s="827"/>
      <c r="Z1314" s="827"/>
      <c r="AA1314" s="817" t="str">
        <f t="shared" si="12"/>
        <v>Vlase Ionela</v>
      </c>
      <c r="AB1314" s="828">
        <f t="shared" si="13"/>
        <v>10.66666667</v>
      </c>
    </row>
    <row r="1315" ht="11.25" customHeight="1">
      <c r="A1315" s="135"/>
      <c r="B1315" s="97"/>
      <c r="C1315" s="135"/>
      <c r="D1315" s="98"/>
      <c r="E1315" s="231"/>
      <c r="F1315" s="166"/>
      <c r="G1315" s="105"/>
      <c r="H1315" s="105"/>
      <c r="I1315" s="105"/>
      <c r="J1315" s="803"/>
      <c r="K1315" s="803"/>
      <c r="L1315" s="803"/>
      <c r="M1315" s="803"/>
      <c r="N1315" s="803"/>
      <c r="O1315" s="803"/>
      <c r="P1315" s="803"/>
      <c r="Q1315" s="803"/>
      <c r="R1315" s="803"/>
      <c r="S1315" s="803"/>
      <c r="T1315" s="803"/>
      <c r="U1315" s="803"/>
      <c r="V1315" s="803"/>
      <c r="W1315" s="803"/>
      <c r="X1315" s="803"/>
      <c r="Y1315" s="803"/>
      <c r="Z1315" s="803"/>
      <c r="AA1315" s="803"/>
      <c r="AB1315" s="803"/>
    </row>
    <row r="1316" ht="11.25" customHeight="1">
      <c r="A1316" s="80"/>
      <c r="B1316" s="111"/>
      <c r="C1316" s="111"/>
      <c r="D1316" s="758"/>
      <c r="E1316" s="758"/>
      <c r="F1316" s="758">
        <f>SUM(F16:F1315)</f>
        <v>17099.59</v>
      </c>
      <c r="G1316" s="105"/>
      <c r="H1316" s="105"/>
      <c r="I1316" s="105"/>
      <c r="J1316" s="803"/>
      <c r="K1316" s="803"/>
      <c r="L1316" s="803"/>
      <c r="M1316" s="803"/>
      <c r="N1316" s="803"/>
      <c r="O1316" s="803"/>
      <c r="P1316" s="803"/>
      <c r="Q1316" s="803"/>
      <c r="R1316" s="803"/>
      <c r="S1316" s="803"/>
      <c r="T1316" s="803"/>
      <c r="U1316" s="803"/>
      <c r="V1316" s="803"/>
      <c r="W1316" s="803"/>
      <c r="X1316" s="803"/>
      <c r="Y1316" s="803"/>
      <c r="Z1316" s="803"/>
      <c r="AA1316" s="803"/>
      <c r="AB1316" s="803"/>
    </row>
    <row r="1317" ht="11.25" customHeight="1">
      <c r="A1317" s="68"/>
      <c r="B1317" s="68"/>
      <c r="C1317" s="69"/>
      <c r="D1317" s="69"/>
      <c r="E1317" s="69"/>
      <c r="F1317" s="69"/>
      <c r="G1317" s="1"/>
      <c r="H1317" s="1"/>
      <c r="I1317" s="1"/>
      <c r="J1317" s="803"/>
      <c r="K1317" s="803"/>
      <c r="L1317" s="803"/>
      <c r="M1317" s="803"/>
      <c r="N1317" s="803"/>
      <c r="O1317" s="803"/>
      <c r="P1317" s="803"/>
      <c r="Q1317" s="803"/>
      <c r="R1317" s="803"/>
      <c r="S1317" s="803"/>
      <c r="T1317" s="803"/>
      <c r="U1317" s="803"/>
      <c r="V1317" s="803"/>
      <c r="W1317" s="803"/>
      <c r="X1317" s="803"/>
      <c r="Y1317" s="803"/>
      <c r="Z1317" s="803"/>
      <c r="AA1317" s="803"/>
      <c r="AB1317" s="803"/>
    </row>
    <row r="1318" ht="11.25" customHeight="1">
      <c r="A1318" s="228" t="s">
        <v>675</v>
      </c>
      <c r="B1318" s="229"/>
      <c r="C1318" s="229"/>
      <c r="D1318" s="229"/>
      <c r="E1318" s="229"/>
      <c r="F1318" s="229"/>
      <c r="G1318" s="229"/>
      <c r="H1318" s="229"/>
      <c r="I1318" s="229"/>
      <c r="J1318" s="68"/>
      <c r="K1318" s="68"/>
      <c r="L1318" s="68"/>
      <c r="M1318" s="68"/>
      <c r="N1318" s="68"/>
      <c r="O1318" s="68"/>
      <c r="P1318" s="68"/>
      <c r="Q1318" s="68"/>
      <c r="R1318" s="68"/>
      <c r="S1318" s="68"/>
      <c r="T1318" s="68"/>
      <c r="U1318" s="68"/>
      <c r="V1318" s="68"/>
      <c r="W1318" s="68"/>
      <c r="X1318" s="68"/>
      <c r="Y1318" s="68"/>
      <c r="Z1318" s="68"/>
      <c r="AA1318" s="803"/>
      <c r="AB1318" s="803"/>
    </row>
    <row r="1319" ht="15.75" customHeight="1">
      <c r="A1319" s="68"/>
      <c r="B1319" s="68"/>
      <c r="C1319" s="69"/>
      <c r="D1319" s="69"/>
      <c r="E1319" s="69"/>
      <c r="F1319" s="1"/>
      <c r="G1319" s="1"/>
      <c r="H1319" s="1"/>
      <c r="I1319" s="1"/>
    </row>
    <row r="1320" ht="15.75" customHeight="1">
      <c r="A1320" s="68"/>
      <c r="B1320" s="68"/>
      <c r="C1320" s="69"/>
      <c r="D1320" s="69"/>
      <c r="E1320" s="69"/>
      <c r="F1320" s="69"/>
      <c r="G1320" s="1"/>
      <c r="H1320" s="1"/>
      <c r="I1320" s="1"/>
    </row>
    <row r="1321" ht="15.75" customHeight="1">
      <c r="A1321" s="68"/>
      <c r="B1321" s="68"/>
      <c r="C1321" s="69"/>
      <c r="D1321" s="69"/>
      <c r="E1321" s="69"/>
      <c r="F1321" s="1"/>
      <c r="G1321" s="1"/>
      <c r="H1321" s="1"/>
      <c r="I1321" s="1"/>
    </row>
    <row r="1322" ht="15.75" customHeight="1">
      <c r="A1322" s="68"/>
      <c r="B1322" s="68"/>
      <c r="C1322" s="69"/>
      <c r="D1322" s="69"/>
      <c r="E1322" s="69"/>
      <c r="F1322" s="69"/>
      <c r="G1322" s="1"/>
      <c r="H1322" s="1"/>
      <c r="I1322" s="1"/>
    </row>
    <row r="1323" ht="15.75" customHeight="1">
      <c r="A1323" s="68"/>
      <c r="B1323" s="68"/>
      <c r="C1323" s="69"/>
      <c r="D1323" s="69"/>
      <c r="E1323" s="69"/>
      <c r="F1323" s="69"/>
      <c r="G1323" s="1"/>
      <c r="H1323" s="1"/>
      <c r="I1323" s="1"/>
    </row>
    <row r="1324" ht="15.75" customHeight="1">
      <c r="A1324" s="68"/>
      <c r="B1324" s="68"/>
      <c r="C1324" s="69"/>
      <c r="D1324" s="69"/>
      <c r="E1324" s="69"/>
      <c r="F1324" s="69"/>
      <c r="G1324" s="1"/>
      <c r="H1324" s="1"/>
      <c r="I1324" s="1"/>
    </row>
    <row r="1325" ht="15.75" customHeight="1">
      <c r="A1325" s="68"/>
      <c r="B1325" s="68"/>
      <c r="C1325" s="69"/>
      <c r="D1325" s="69"/>
      <c r="E1325" s="69"/>
      <c r="F1325" s="69"/>
      <c r="G1325" s="1"/>
      <c r="H1325" s="1"/>
      <c r="I1325" s="1"/>
    </row>
    <row r="1326" ht="15.75" customHeight="1">
      <c r="A1326" s="68"/>
      <c r="B1326" s="68"/>
      <c r="C1326" s="69"/>
      <c r="D1326" s="69"/>
      <c r="E1326" s="69"/>
      <c r="F1326" s="69"/>
      <c r="G1326" s="1"/>
      <c r="H1326" s="1"/>
      <c r="I1326" s="1"/>
    </row>
    <row r="1327" ht="15.75" customHeight="1">
      <c r="A1327" s="68"/>
      <c r="B1327" s="68"/>
      <c r="C1327" s="69"/>
      <c r="D1327" s="69"/>
      <c r="E1327" s="69"/>
      <c r="F1327" s="69"/>
      <c r="G1327" s="1"/>
      <c r="H1327" s="1"/>
      <c r="I1327" s="1"/>
    </row>
    <row r="1328" ht="15.75" customHeight="1">
      <c r="A1328" s="68"/>
      <c r="B1328" s="68"/>
      <c r="C1328" s="69"/>
      <c r="D1328" s="69"/>
      <c r="E1328" s="69"/>
      <c r="F1328" s="69"/>
      <c r="G1328" s="1"/>
      <c r="H1328" s="1"/>
      <c r="I1328" s="1"/>
    </row>
    <row r="1329" ht="15.75" customHeight="1">
      <c r="A1329" s="68"/>
      <c r="B1329" s="68"/>
      <c r="C1329" s="69"/>
      <c r="D1329" s="69"/>
      <c r="E1329" s="69"/>
      <c r="F1329" s="69"/>
      <c r="G1329" s="1"/>
      <c r="H1329" s="1"/>
      <c r="I1329" s="1"/>
    </row>
    <row r="1330" ht="15.75" customHeight="1">
      <c r="A1330" s="68"/>
      <c r="B1330" s="68"/>
      <c r="C1330" s="69"/>
      <c r="D1330" s="69"/>
      <c r="E1330" s="69"/>
      <c r="F1330" s="69"/>
      <c r="G1330" s="1"/>
      <c r="H1330" s="1"/>
      <c r="I1330" s="1"/>
    </row>
    <row r="1331" ht="15.75" customHeight="1">
      <c r="A1331" s="68"/>
      <c r="B1331" s="68"/>
      <c r="C1331" s="69"/>
      <c r="D1331" s="69"/>
      <c r="E1331" s="69"/>
      <c r="F1331" s="69"/>
      <c r="G1331" s="1"/>
      <c r="H1331" s="1"/>
      <c r="I1331" s="1"/>
    </row>
    <row r="1332" ht="15.75" customHeight="1">
      <c r="A1332" s="68"/>
      <c r="B1332" s="68"/>
      <c r="C1332" s="69"/>
      <c r="D1332" s="69"/>
      <c r="E1332" s="69"/>
      <c r="F1332" s="69"/>
      <c r="G1332" s="1"/>
      <c r="H1332" s="1"/>
      <c r="I1332" s="1"/>
    </row>
    <row r="1333" ht="15.75" customHeight="1">
      <c r="A1333" s="68"/>
      <c r="B1333" s="68"/>
      <c r="C1333" s="69"/>
      <c r="D1333" s="69"/>
      <c r="E1333" s="69"/>
      <c r="F1333" s="69"/>
      <c r="G1333" s="1"/>
      <c r="H1333" s="1"/>
      <c r="I1333" s="1"/>
    </row>
    <row r="1334" ht="15.75" customHeight="1">
      <c r="A1334" s="68"/>
      <c r="B1334" s="68"/>
      <c r="C1334" s="69"/>
      <c r="D1334" s="69"/>
      <c r="E1334" s="69"/>
      <c r="F1334" s="69"/>
      <c r="G1334" s="1"/>
      <c r="H1334" s="1"/>
      <c r="I1334" s="1"/>
    </row>
    <row r="1335" ht="15.75" customHeight="1">
      <c r="A1335" s="68"/>
      <c r="B1335" s="68"/>
      <c r="C1335" s="69"/>
      <c r="D1335" s="69"/>
      <c r="E1335" s="69"/>
      <c r="F1335" s="69"/>
      <c r="G1335" s="1"/>
      <c r="H1335" s="1"/>
      <c r="I1335" s="1"/>
    </row>
    <row r="1336" ht="15.75" customHeight="1">
      <c r="A1336" s="68"/>
      <c r="B1336" s="68"/>
      <c r="C1336" s="69"/>
      <c r="D1336" s="69"/>
      <c r="E1336" s="69"/>
      <c r="F1336" s="69"/>
      <c r="G1336" s="1"/>
      <c r="H1336" s="1"/>
      <c r="I1336" s="1"/>
    </row>
    <row r="1337" ht="15.75" customHeight="1">
      <c r="A1337" s="68"/>
      <c r="B1337" s="68"/>
      <c r="C1337" s="69"/>
      <c r="D1337" s="69"/>
      <c r="E1337" s="69"/>
      <c r="F1337" s="69"/>
      <c r="G1337" s="1"/>
      <c r="H1337" s="1"/>
      <c r="I1337" s="1"/>
    </row>
    <row r="1338" ht="15.75" customHeight="1">
      <c r="A1338" s="68"/>
      <c r="B1338" s="68"/>
      <c r="C1338" s="69"/>
      <c r="D1338" s="69"/>
      <c r="E1338" s="69"/>
      <c r="F1338" s="69"/>
      <c r="G1338" s="1"/>
      <c r="H1338" s="1"/>
      <c r="I1338" s="1"/>
    </row>
    <row r="1339" ht="15.75" customHeight="1">
      <c r="A1339" s="68"/>
      <c r="B1339" s="68"/>
      <c r="C1339" s="69"/>
      <c r="D1339" s="69"/>
      <c r="E1339" s="69"/>
      <c r="F1339" s="69"/>
      <c r="G1339" s="1"/>
      <c r="H1339" s="1"/>
      <c r="I1339" s="1"/>
    </row>
    <row r="1340" ht="15.75" customHeight="1">
      <c r="A1340" s="68"/>
      <c r="B1340" s="68"/>
      <c r="C1340" s="69"/>
      <c r="D1340" s="69"/>
      <c r="E1340" s="69"/>
      <c r="F1340" s="69"/>
      <c r="G1340" s="1"/>
      <c r="H1340" s="1"/>
      <c r="I1340" s="1"/>
    </row>
    <row r="1341" ht="15.75" customHeight="1">
      <c r="A1341" s="68"/>
      <c r="B1341" s="68"/>
      <c r="C1341" s="69"/>
      <c r="D1341" s="69"/>
      <c r="E1341" s="69"/>
      <c r="F1341" s="69"/>
      <c r="G1341" s="1"/>
      <c r="H1341" s="1"/>
      <c r="I1341" s="1"/>
    </row>
    <row r="1342" ht="15.75" customHeight="1">
      <c r="A1342" s="68"/>
      <c r="B1342" s="68"/>
      <c r="C1342" s="69"/>
      <c r="D1342" s="69"/>
      <c r="E1342" s="69"/>
      <c r="F1342" s="69"/>
      <c r="G1342" s="1"/>
      <c r="H1342" s="1"/>
      <c r="I1342" s="1"/>
    </row>
    <row r="1343" ht="15.75" customHeight="1">
      <c r="A1343" s="68"/>
      <c r="B1343" s="68"/>
      <c r="C1343" s="69"/>
      <c r="D1343" s="69"/>
      <c r="E1343" s="69"/>
      <c r="F1343" s="69"/>
      <c r="G1343" s="1"/>
      <c r="H1343" s="1"/>
      <c r="I1343" s="1"/>
    </row>
    <row r="1344" ht="15.75" customHeight="1">
      <c r="A1344" s="68"/>
      <c r="B1344" s="68"/>
      <c r="C1344" s="69"/>
      <c r="D1344" s="69"/>
      <c r="E1344" s="69"/>
      <c r="F1344" s="69"/>
      <c r="G1344" s="1"/>
      <c r="H1344" s="1"/>
      <c r="I1344" s="1"/>
    </row>
    <row r="1345" ht="15.75" customHeight="1">
      <c r="A1345" s="68"/>
      <c r="B1345" s="68"/>
      <c r="C1345" s="69"/>
      <c r="D1345" s="69"/>
      <c r="E1345" s="69"/>
      <c r="F1345" s="69"/>
      <c r="G1345" s="1"/>
      <c r="H1345" s="1"/>
      <c r="I1345" s="1"/>
    </row>
    <row r="1346" ht="15.75" customHeight="1">
      <c r="A1346" s="68"/>
      <c r="B1346" s="68"/>
      <c r="C1346" s="69"/>
      <c r="D1346" s="69"/>
      <c r="E1346" s="69"/>
      <c r="F1346" s="69"/>
      <c r="G1346" s="1"/>
      <c r="H1346" s="1"/>
      <c r="I1346" s="1"/>
    </row>
    <row r="1347" ht="15.75" customHeight="1">
      <c r="A1347" s="68"/>
      <c r="B1347" s="68"/>
      <c r="C1347" s="69"/>
      <c r="D1347" s="69"/>
      <c r="E1347" s="69"/>
      <c r="F1347" s="69"/>
      <c r="G1347" s="1"/>
      <c r="H1347" s="1"/>
      <c r="I1347" s="1"/>
    </row>
    <row r="1348" ht="15.75" customHeight="1">
      <c r="A1348" s="68"/>
      <c r="B1348" s="68"/>
      <c r="C1348" s="69"/>
      <c r="D1348" s="69"/>
      <c r="E1348" s="69"/>
      <c r="F1348" s="69"/>
      <c r="G1348" s="1"/>
      <c r="H1348" s="1"/>
      <c r="I1348" s="1"/>
    </row>
    <row r="1349" ht="15.75" customHeight="1">
      <c r="A1349" s="68"/>
      <c r="B1349" s="68"/>
      <c r="C1349" s="69"/>
      <c r="D1349" s="69"/>
      <c r="E1349" s="69"/>
      <c r="F1349" s="69"/>
      <c r="G1349" s="1"/>
      <c r="H1349" s="1"/>
      <c r="I1349" s="1"/>
    </row>
    <row r="1350" ht="15.75" customHeight="1">
      <c r="A1350" s="68"/>
      <c r="B1350" s="68"/>
      <c r="C1350" s="69"/>
      <c r="D1350" s="69"/>
      <c r="E1350" s="69"/>
      <c r="F1350" s="69"/>
      <c r="G1350" s="1"/>
      <c r="H1350" s="1"/>
      <c r="I1350" s="1"/>
    </row>
    <row r="1351" ht="15.75" customHeight="1">
      <c r="A1351" s="68"/>
      <c r="B1351" s="68"/>
      <c r="C1351" s="69"/>
      <c r="D1351" s="69"/>
      <c r="E1351" s="69"/>
      <c r="F1351" s="69"/>
      <c r="G1351" s="1"/>
      <c r="H1351" s="1"/>
      <c r="I1351" s="1"/>
    </row>
    <row r="1352" ht="15.75" customHeight="1">
      <c r="A1352" s="68"/>
      <c r="B1352" s="68"/>
      <c r="C1352" s="69"/>
      <c r="D1352" s="69"/>
      <c r="E1352" s="69"/>
      <c r="F1352" s="69"/>
      <c r="G1352" s="1"/>
      <c r="H1352" s="1"/>
      <c r="I1352" s="1"/>
    </row>
    <row r="1353" ht="15.75" customHeight="1">
      <c r="A1353" s="68"/>
      <c r="B1353" s="68"/>
      <c r="C1353" s="69"/>
      <c r="D1353" s="69"/>
      <c r="E1353" s="69"/>
      <c r="F1353" s="69"/>
      <c r="G1353" s="1"/>
      <c r="H1353" s="1"/>
      <c r="I1353" s="1"/>
    </row>
    <row r="1354" ht="15.75" customHeight="1">
      <c r="A1354" s="68"/>
      <c r="B1354" s="68"/>
      <c r="C1354" s="69"/>
      <c r="D1354" s="69"/>
      <c r="E1354" s="69"/>
      <c r="F1354" s="69"/>
      <c r="G1354" s="1"/>
      <c r="H1354" s="1"/>
      <c r="I1354" s="1"/>
    </row>
    <row r="1355" ht="15.75" customHeight="1">
      <c r="A1355" s="68"/>
      <c r="B1355" s="68"/>
      <c r="C1355" s="69"/>
      <c r="D1355" s="69"/>
      <c r="E1355" s="69"/>
      <c r="F1355" s="69"/>
      <c r="G1355" s="1"/>
      <c r="H1355" s="1"/>
      <c r="I1355" s="1"/>
    </row>
    <row r="1356" ht="15.75" customHeight="1">
      <c r="A1356" s="68"/>
      <c r="B1356" s="68"/>
      <c r="C1356" s="69"/>
      <c r="D1356" s="69"/>
      <c r="E1356" s="69"/>
      <c r="F1356" s="69"/>
      <c r="G1356" s="1"/>
      <c r="H1356" s="1"/>
      <c r="I1356" s="1"/>
    </row>
    <row r="1357" ht="15.75" customHeight="1">
      <c r="A1357" s="68"/>
      <c r="B1357" s="68"/>
      <c r="C1357" s="69"/>
      <c r="D1357" s="69"/>
      <c r="E1357" s="69"/>
      <c r="F1357" s="69"/>
      <c r="G1357" s="1"/>
      <c r="H1357" s="1"/>
      <c r="I1357" s="1"/>
    </row>
    <row r="1358" ht="15.75" customHeight="1">
      <c r="A1358" s="68"/>
      <c r="B1358" s="68"/>
      <c r="C1358" s="69"/>
      <c r="D1358" s="69"/>
      <c r="E1358" s="69"/>
      <c r="F1358" s="69"/>
      <c r="G1358" s="1"/>
      <c r="H1358" s="1"/>
      <c r="I1358" s="1"/>
    </row>
    <row r="1359" ht="15.75" customHeight="1">
      <c r="A1359" s="68"/>
      <c r="B1359" s="68"/>
      <c r="C1359" s="69"/>
      <c r="D1359" s="69"/>
      <c r="E1359" s="69"/>
      <c r="F1359" s="69"/>
      <c r="G1359" s="1"/>
      <c r="H1359" s="1"/>
      <c r="I1359" s="1"/>
    </row>
    <row r="1360" ht="15.75" customHeight="1">
      <c r="A1360" s="68"/>
      <c r="B1360" s="68"/>
      <c r="C1360" s="69"/>
      <c r="D1360" s="69"/>
      <c r="E1360" s="69"/>
      <c r="F1360" s="69"/>
      <c r="G1360" s="1"/>
      <c r="H1360" s="1"/>
      <c r="I1360" s="1"/>
    </row>
    <row r="1361" ht="15.75" customHeight="1">
      <c r="A1361" s="68"/>
      <c r="B1361" s="68"/>
      <c r="C1361" s="69"/>
      <c r="D1361" s="69"/>
      <c r="E1361" s="69"/>
      <c r="F1361" s="69"/>
      <c r="G1361" s="1"/>
      <c r="H1361" s="1"/>
      <c r="I1361" s="1"/>
    </row>
    <row r="1362" ht="15.75" customHeight="1">
      <c r="A1362" s="68"/>
      <c r="B1362" s="68"/>
      <c r="C1362" s="69"/>
      <c r="D1362" s="69"/>
      <c r="E1362" s="69"/>
      <c r="F1362" s="69"/>
      <c r="G1362" s="1"/>
      <c r="H1362" s="1"/>
      <c r="I1362" s="1"/>
    </row>
    <row r="1363" ht="15.75" customHeight="1">
      <c r="A1363" s="68"/>
      <c r="B1363" s="68"/>
      <c r="C1363" s="69"/>
      <c r="D1363" s="69"/>
      <c r="E1363" s="69"/>
      <c r="F1363" s="69"/>
      <c r="G1363" s="1"/>
      <c r="H1363" s="1"/>
      <c r="I1363" s="1"/>
    </row>
    <row r="1364" ht="15.75" customHeight="1">
      <c r="A1364" s="68"/>
      <c r="B1364" s="68"/>
      <c r="C1364" s="69"/>
      <c r="D1364" s="69"/>
      <c r="E1364" s="69"/>
      <c r="F1364" s="69"/>
      <c r="G1364" s="1"/>
      <c r="H1364" s="1"/>
      <c r="I1364" s="1"/>
    </row>
    <row r="1365" ht="15.75" customHeight="1">
      <c r="A1365" s="68"/>
      <c r="B1365" s="68"/>
      <c r="C1365" s="69"/>
      <c r="D1365" s="69"/>
      <c r="E1365" s="69"/>
      <c r="F1365" s="69"/>
      <c r="G1365" s="1"/>
      <c r="H1365" s="1"/>
      <c r="I1365" s="1"/>
    </row>
    <row r="1366" ht="15.75" customHeight="1">
      <c r="A1366" s="68"/>
      <c r="B1366" s="68"/>
      <c r="C1366" s="69"/>
      <c r="D1366" s="69"/>
      <c r="E1366" s="69"/>
      <c r="F1366" s="69"/>
      <c r="G1366" s="1"/>
      <c r="H1366" s="1"/>
      <c r="I1366" s="1"/>
    </row>
    <row r="1367" ht="15.75" customHeight="1">
      <c r="A1367" s="68"/>
      <c r="B1367" s="68"/>
      <c r="C1367" s="69"/>
      <c r="D1367" s="69"/>
      <c r="E1367" s="69"/>
      <c r="F1367" s="69"/>
      <c r="G1367" s="1"/>
      <c r="H1367" s="1"/>
      <c r="I1367" s="1"/>
    </row>
    <row r="1368" ht="15.75" customHeight="1">
      <c r="A1368" s="68"/>
      <c r="B1368" s="68"/>
      <c r="C1368" s="69"/>
      <c r="D1368" s="69"/>
      <c r="E1368" s="69"/>
      <c r="F1368" s="69"/>
      <c r="G1368" s="1"/>
      <c r="H1368" s="1"/>
      <c r="I1368" s="1"/>
    </row>
    <row r="1369" ht="15.75" customHeight="1">
      <c r="A1369" s="68"/>
      <c r="B1369" s="68"/>
      <c r="C1369" s="69"/>
      <c r="D1369" s="69"/>
      <c r="E1369" s="69"/>
      <c r="F1369" s="69"/>
      <c r="G1369" s="1"/>
      <c r="H1369" s="1"/>
      <c r="I1369" s="1"/>
    </row>
    <row r="1370" ht="15.75" customHeight="1">
      <c r="A1370" s="68"/>
      <c r="B1370" s="68"/>
      <c r="C1370" s="69"/>
      <c r="D1370" s="69"/>
      <c r="E1370" s="69"/>
      <c r="F1370" s="69"/>
      <c r="G1370" s="1"/>
      <c r="H1370" s="1"/>
      <c r="I1370" s="1"/>
    </row>
    <row r="1371" ht="15.75" customHeight="1">
      <c r="A1371" s="68"/>
      <c r="B1371" s="68"/>
      <c r="C1371" s="69"/>
      <c r="D1371" s="69"/>
      <c r="E1371" s="69"/>
      <c r="F1371" s="69"/>
      <c r="G1371" s="1"/>
      <c r="H1371" s="1"/>
      <c r="I1371" s="1"/>
    </row>
    <row r="1372" ht="15.75" customHeight="1">
      <c r="A1372" s="68"/>
      <c r="B1372" s="68"/>
      <c r="C1372" s="69"/>
      <c r="D1372" s="69"/>
      <c r="E1372" s="69"/>
      <c r="F1372" s="69"/>
      <c r="G1372" s="1"/>
      <c r="H1372" s="1"/>
      <c r="I1372" s="1"/>
    </row>
    <row r="1373" ht="15.75" customHeight="1">
      <c r="A1373" s="68"/>
      <c r="B1373" s="68"/>
      <c r="C1373" s="69"/>
      <c r="D1373" s="69"/>
      <c r="E1373" s="69"/>
      <c r="F1373" s="69"/>
      <c r="G1373" s="1"/>
      <c r="H1373" s="1"/>
      <c r="I1373" s="1"/>
    </row>
    <row r="1374" ht="15.75" customHeight="1">
      <c r="A1374" s="68"/>
      <c r="B1374" s="68"/>
      <c r="C1374" s="69"/>
      <c r="D1374" s="69"/>
      <c r="E1374" s="69"/>
      <c r="F1374" s="69"/>
      <c r="G1374" s="1"/>
      <c r="H1374" s="1"/>
      <c r="I1374" s="1"/>
    </row>
    <row r="1375" ht="15.75" customHeight="1">
      <c r="A1375" s="68"/>
      <c r="B1375" s="68"/>
      <c r="C1375" s="69"/>
      <c r="D1375" s="69"/>
      <c r="E1375" s="69"/>
      <c r="F1375" s="69"/>
      <c r="G1375" s="1"/>
      <c r="H1375" s="1"/>
      <c r="I1375" s="1"/>
    </row>
    <row r="1376" ht="15.75" customHeight="1">
      <c r="A1376" s="68"/>
      <c r="B1376" s="68"/>
      <c r="C1376" s="69"/>
      <c r="D1376" s="69"/>
      <c r="E1376" s="69"/>
      <c r="F1376" s="69"/>
      <c r="G1376" s="1"/>
      <c r="H1376" s="1"/>
      <c r="I1376" s="1"/>
    </row>
    <row r="1377" ht="15.75" customHeight="1">
      <c r="A1377" s="68"/>
      <c r="B1377" s="68"/>
      <c r="C1377" s="69"/>
      <c r="D1377" s="69"/>
      <c r="E1377" s="69"/>
      <c r="F1377" s="69"/>
      <c r="G1377" s="1"/>
      <c r="H1377" s="1"/>
      <c r="I1377" s="1"/>
    </row>
    <row r="1378" ht="15.75" customHeight="1">
      <c r="A1378" s="68"/>
      <c r="B1378" s="68"/>
      <c r="C1378" s="69"/>
      <c r="D1378" s="69"/>
      <c r="E1378" s="69"/>
      <c r="F1378" s="69"/>
      <c r="G1378" s="1"/>
      <c r="H1378" s="1"/>
      <c r="I1378" s="1"/>
    </row>
    <row r="1379" ht="15.75" customHeight="1">
      <c r="A1379" s="68"/>
      <c r="B1379" s="68"/>
      <c r="C1379" s="69"/>
      <c r="D1379" s="69"/>
      <c r="E1379" s="69"/>
      <c r="F1379" s="69"/>
      <c r="G1379" s="1"/>
      <c r="H1379" s="1"/>
      <c r="I1379" s="1"/>
    </row>
    <row r="1380" ht="15.75" customHeight="1">
      <c r="A1380" s="68"/>
      <c r="B1380" s="68"/>
      <c r="C1380" s="69"/>
      <c r="D1380" s="69"/>
      <c r="E1380" s="69"/>
      <c r="F1380" s="69"/>
      <c r="G1380" s="1"/>
      <c r="H1380" s="1"/>
      <c r="I1380" s="1"/>
    </row>
    <row r="1381" ht="15.75" customHeight="1">
      <c r="A1381" s="68"/>
      <c r="B1381" s="68"/>
      <c r="C1381" s="69"/>
      <c r="D1381" s="69"/>
      <c r="E1381" s="69"/>
      <c r="F1381" s="69"/>
      <c r="G1381" s="1"/>
      <c r="H1381" s="1"/>
      <c r="I1381" s="1"/>
    </row>
    <row r="1382" ht="15.75" customHeight="1">
      <c r="A1382" s="68"/>
      <c r="B1382" s="68"/>
      <c r="C1382" s="69"/>
      <c r="D1382" s="69"/>
      <c r="E1382" s="69"/>
      <c r="F1382" s="69"/>
      <c r="G1382" s="1"/>
      <c r="H1382" s="1"/>
      <c r="I1382" s="1"/>
    </row>
    <row r="1383" ht="15.75" customHeight="1">
      <c r="A1383" s="68"/>
      <c r="B1383" s="68"/>
      <c r="C1383" s="69"/>
      <c r="D1383" s="69"/>
      <c r="E1383" s="69"/>
      <c r="F1383" s="69"/>
      <c r="G1383" s="1"/>
      <c r="H1383" s="1"/>
      <c r="I1383" s="1"/>
    </row>
    <row r="1384" ht="15.75" customHeight="1">
      <c r="A1384" s="68"/>
      <c r="B1384" s="68"/>
      <c r="C1384" s="69"/>
      <c r="D1384" s="69"/>
      <c r="E1384" s="69"/>
      <c r="F1384" s="69"/>
      <c r="G1384" s="1"/>
      <c r="H1384" s="1"/>
      <c r="I1384" s="1"/>
    </row>
    <row r="1385" ht="15.75" customHeight="1">
      <c r="A1385" s="68"/>
      <c r="B1385" s="68"/>
      <c r="C1385" s="69"/>
      <c r="D1385" s="69"/>
      <c r="E1385" s="69"/>
      <c r="F1385" s="69"/>
      <c r="G1385" s="1"/>
      <c r="H1385" s="1"/>
      <c r="I1385" s="1"/>
    </row>
    <row r="1386" ht="15.75" customHeight="1">
      <c r="A1386" s="68"/>
      <c r="B1386" s="68"/>
      <c r="C1386" s="69"/>
      <c r="D1386" s="69"/>
      <c r="E1386" s="69"/>
      <c r="F1386" s="69"/>
      <c r="G1386" s="1"/>
      <c r="H1386" s="1"/>
      <c r="I1386" s="1"/>
    </row>
    <row r="1387" ht="15.75" customHeight="1">
      <c r="A1387" s="68"/>
      <c r="B1387" s="68"/>
      <c r="C1387" s="69"/>
      <c r="D1387" s="69"/>
      <c r="E1387" s="69"/>
      <c r="F1387" s="69"/>
      <c r="G1387" s="1"/>
      <c r="H1387" s="1"/>
      <c r="I1387" s="1"/>
    </row>
    <row r="1388" ht="15.75" customHeight="1">
      <c r="A1388" s="68"/>
      <c r="B1388" s="68"/>
      <c r="C1388" s="69"/>
      <c r="D1388" s="69"/>
      <c r="E1388" s="69"/>
      <c r="F1388" s="69"/>
      <c r="G1388" s="1"/>
      <c r="H1388" s="1"/>
      <c r="I1388" s="1"/>
    </row>
    <row r="1389" ht="15.75" customHeight="1">
      <c r="A1389" s="68"/>
      <c r="B1389" s="68"/>
      <c r="C1389" s="69"/>
      <c r="D1389" s="69"/>
      <c r="E1389" s="69"/>
      <c r="F1389" s="69"/>
      <c r="G1389" s="1"/>
      <c r="H1389" s="1"/>
      <c r="I1389" s="1"/>
    </row>
    <row r="1390" ht="15.75" customHeight="1">
      <c r="A1390" s="68"/>
      <c r="B1390" s="68"/>
      <c r="C1390" s="69"/>
      <c r="D1390" s="69"/>
      <c r="E1390" s="69"/>
      <c r="F1390" s="69"/>
      <c r="G1390" s="1"/>
      <c r="H1390" s="1"/>
      <c r="I1390" s="1"/>
    </row>
    <row r="1391" ht="15.75" customHeight="1">
      <c r="A1391" s="68"/>
      <c r="B1391" s="68"/>
      <c r="C1391" s="69"/>
      <c r="D1391" s="69"/>
      <c r="E1391" s="69"/>
      <c r="F1391" s="69"/>
      <c r="G1391" s="1"/>
      <c r="H1391" s="1"/>
      <c r="I1391" s="1"/>
    </row>
    <row r="1392" ht="15.75" customHeight="1">
      <c r="A1392" s="68"/>
      <c r="B1392" s="68"/>
      <c r="C1392" s="69"/>
      <c r="D1392" s="69"/>
      <c r="E1392" s="69"/>
      <c r="F1392" s="69"/>
      <c r="G1392" s="1"/>
      <c r="H1392" s="1"/>
      <c r="I1392" s="1"/>
    </row>
    <row r="1393" ht="15.75" customHeight="1">
      <c r="A1393" s="68"/>
      <c r="B1393" s="68"/>
      <c r="C1393" s="69"/>
      <c r="D1393" s="69"/>
      <c r="E1393" s="69"/>
      <c r="F1393" s="69"/>
      <c r="G1393" s="1"/>
      <c r="H1393" s="1"/>
      <c r="I1393" s="1"/>
    </row>
    <row r="1394" ht="15.75" customHeight="1">
      <c r="A1394" s="68"/>
      <c r="B1394" s="68"/>
      <c r="C1394" s="69"/>
      <c r="D1394" s="69"/>
      <c r="E1394" s="69"/>
      <c r="F1394" s="69"/>
      <c r="G1394" s="1"/>
      <c r="H1394" s="1"/>
      <c r="I1394" s="1"/>
    </row>
    <row r="1395" ht="15.75" customHeight="1">
      <c r="A1395" s="68"/>
      <c r="B1395" s="68"/>
      <c r="C1395" s="69"/>
      <c r="D1395" s="69"/>
      <c r="E1395" s="69"/>
      <c r="F1395" s="69"/>
      <c r="G1395" s="1"/>
      <c r="H1395" s="1"/>
      <c r="I1395" s="1"/>
    </row>
    <row r="1396" ht="15.75" customHeight="1">
      <c r="A1396" s="68"/>
      <c r="B1396" s="68"/>
      <c r="C1396" s="69"/>
      <c r="D1396" s="69"/>
      <c r="E1396" s="69"/>
      <c r="F1396" s="69"/>
      <c r="G1396" s="1"/>
      <c r="H1396" s="1"/>
      <c r="I1396" s="1"/>
    </row>
    <row r="1397" ht="15.75" customHeight="1">
      <c r="A1397" s="68"/>
      <c r="B1397" s="68"/>
      <c r="C1397" s="69"/>
      <c r="D1397" s="69"/>
      <c r="E1397" s="69"/>
      <c r="F1397" s="69"/>
      <c r="G1397" s="1"/>
      <c r="H1397" s="1"/>
      <c r="I1397" s="1"/>
    </row>
    <row r="1398" ht="15.75" customHeight="1">
      <c r="A1398" s="68"/>
      <c r="B1398" s="68"/>
      <c r="C1398" s="69"/>
      <c r="D1398" s="69"/>
      <c r="E1398" s="69"/>
      <c r="F1398" s="69"/>
      <c r="G1398" s="1"/>
      <c r="H1398" s="1"/>
      <c r="I1398" s="1"/>
    </row>
    <row r="1399" ht="15.75" customHeight="1">
      <c r="A1399" s="68"/>
      <c r="B1399" s="68"/>
      <c r="C1399" s="69"/>
      <c r="D1399" s="69"/>
      <c r="E1399" s="69"/>
      <c r="F1399" s="69"/>
      <c r="G1399" s="1"/>
      <c r="H1399" s="1"/>
      <c r="I1399" s="1"/>
    </row>
    <row r="1400" ht="15.75" customHeight="1">
      <c r="A1400" s="68"/>
      <c r="B1400" s="68"/>
      <c r="C1400" s="69"/>
      <c r="D1400" s="69"/>
      <c r="E1400" s="69"/>
      <c r="F1400" s="69"/>
      <c r="G1400" s="1"/>
      <c r="H1400" s="1"/>
      <c r="I1400" s="1"/>
    </row>
    <row r="1401" ht="15.75" customHeight="1">
      <c r="A1401" s="68"/>
      <c r="B1401" s="68"/>
      <c r="C1401" s="69"/>
      <c r="D1401" s="69"/>
      <c r="E1401" s="69"/>
      <c r="F1401" s="69"/>
      <c r="G1401" s="1"/>
      <c r="H1401" s="1"/>
      <c r="I1401" s="1"/>
    </row>
    <row r="1402" ht="15.75" customHeight="1">
      <c r="A1402" s="68"/>
      <c r="B1402" s="68"/>
      <c r="C1402" s="69"/>
      <c r="D1402" s="69"/>
      <c r="E1402" s="69"/>
      <c r="F1402" s="69"/>
      <c r="G1402" s="1"/>
      <c r="H1402" s="1"/>
      <c r="I1402" s="1"/>
    </row>
    <row r="1403" ht="15.75" customHeight="1">
      <c r="A1403" s="68"/>
      <c r="B1403" s="68"/>
      <c r="C1403" s="69"/>
      <c r="D1403" s="69"/>
      <c r="E1403" s="69"/>
      <c r="F1403" s="69"/>
      <c r="G1403" s="1"/>
      <c r="H1403" s="1"/>
      <c r="I1403" s="1"/>
    </row>
    <row r="1404" ht="15.75" customHeight="1">
      <c r="A1404" s="68"/>
      <c r="B1404" s="68"/>
      <c r="C1404" s="69"/>
      <c r="D1404" s="69"/>
      <c r="E1404" s="69"/>
      <c r="F1404" s="69"/>
      <c r="G1404" s="1"/>
      <c r="H1404" s="1"/>
      <c r="I1404" s="1"/>
    </row>
    <row r="1405" ht="15.75" customHeight="1">
      <c r="A1405" s="68"/>
      <c r="B1405" s="68"/>
      <c r="C1405" s="69"/>
      <c r="D1405" s="69"/>
      <c r="E1405" s="69"/>
      <c r="F1405" s="69"/>
      <c r="G1405" s="1"/>
      <c r="H1405" s="1"/>
      <c r="I1405" s="1"/>
    </row>
    <row r="1406" ht="15.75" customHeight="1">
      <c r="A1406" s="68"/>
      <c r="B1406" s="68"/>
      <c r="C1406" s="69"/>
      <c r="D1406" s="69"/>
      <c r="E1406" s="69"/>
      <c r="F1406" s="69"/>
      <c r="G1406" s="1"/>
      <c r="H1406" s="1"/>
      <c r="I1406" s="1"/>
    </row>
    <row r="1407" ht="15.75" customHeight="1">
      <c r="A1407" s="68"/>
      <c r="B1407" s="68"/>
      <c r="C1407" s="69"/>
      <c r="D1407" s="69"/>
      <c r="E1407" s="69"/>
      <c r="F1407" s="69"/>
      <c r="G1407" s="1"/>
      <c r="H1407" s="1"/>
      <c r="I1407" s="1"/>
    </row>
    <row r="1408" ht="15.75" customHeight="1">
      <c r="A1408" s="68"/>
      <c r="B1408" s="68"/>
      <c r="C1408" s="69"/>
      <c r="D1408" s="69"/>
      <c r="E1408" s="69"/>
      <c r="F1408" s="69"/>
      <c r="G1408" s="1"/>
      <c r="H1408" s="1"/>
      <c r="I1408" s="1"/>
    </row>
    <row r="1409" ht="15.75" customHeight="1">
      <c r="A1409" s="68"/>
      <c r="B1409" s="68"/>
      <c r="C1409" s="69"/>
      <c r="D1409" s="69"/>
      <c r="E1409" s="69"/>
      <c r="F1409" s="69"/>
      <c r="G1409" s="1"/>
      <c r="H1409" s="1"/>
      <c r="I1409" s="1"/>
    </row>
    <row r="1410" ht="15.75" customHeight="1">
      <c r="A1410" s="68"/>
      <c r="B1410" s="68"/>
      <c r="C1410" s="69"/>
      <c r="D1410" s="69"/>
      <c r="E1410" s="69"/>
      <c r="F1410" s="69"/>
      <c r="G1410" s="1"/>
      <c r="H1410" s="1"/>
      <c r="I1410" s="1"/>
    </row>
    <row r="1411" ht="15.75" customHeight="1">
      <c r="A1411" s="68"/>
      <c r="B1411" s="68"/>
      <c r="C1411" s="69"/>
      <c r="D1411" s="69"/>
      <c r="E1411" s="69"/>
      <c r="F1411" s="69"/>
      <c r="G1411" s="1"/>
      <c r="H1411" s="1"/>
      <c r="I1411" s="1"/>
    </row>
    <row r="1412" ht="15.75" customHeight="1">
      <c r="A1412" s="68"/>
      <c r="B1412" s="68"/>
      <c r="C1412" s="69"/>
      <c r="D1412" s="69"/>
      <c r="E1412" s="69"/>
      <c r="F1412" s="69"/>
      <c r="G1412" s="1"/>
      <c r="H1412" s="1"/>
      <c r="I1412" s="1"/>
    </row>
    <row r="1413" ht="15.75" customHeight="1">
      <c r="A1413" s="68"/>
      <c r="B1413" s="68"/>
      <c r="C1413" s="69"/>
      <c r="D1413" s="69"/>
      <c r="E1413" s="69"/>
      <c r="F1413" s="69"/>
      <c r="G1413" s="1"/>
      <c r="H1413" s="1"/>
      <c r="I1413" s="1"/>
    </row>
    <row r="1414" ht="15.75" customHeight="1">
      <c r="A1414" s="68"/>
      <c r="B1414" s="68"/>
      <c r="C1414" s="69"/>
      <c r="D1414" s="69"/>
      <c r="E1414" s="69"/>
      <c r="F1414" s="69"/>
      <c r="G1414" s="1"/>
      <c r="H1414" s="1"/>
      <c r="I1414" s="1"/>
    </row>
    <row r="1415" ht="15.75" customHeight="1">
      <c r="A1415" s="68"/>
      <c r="B1415" s="68"/>
      <c r="C1415" s="69"/>
      <c r="D1415" s="69"/>
      <c r="E1415" s="69"/>
      <c r="F1415" s="69"/>
      <c r="G1415" s="1"/>
      <c r="H1415" s="1"/>
      <c r="I1415" s="1"/>
    </row>
    <row r="1416" ht="15.75" customHeight="1">
      <c r="A1416" s="68"/>
      <c r="B1416" s="68"/>
      <c r="C1416" s="69"/>
      <c r="D1416" s="69"/>
      <c r="E1416" s="69"/>
      <c r="F1416" s="69"/>
      <c r="G1416" s="1"/>
      <c r="H1416" s="1"/>
      <c r="I1416" s="1"/>
    </row>
    <row r="1417" ht="15.75" customHeight="1">
      <c r="A1417" s="68"/>
      <c r="B1417" s="68"/>
      <c r="C1417" s="69"/>
      <c r="D1417" s="69"/>
      <c r="E1417" s="69"/>
      <c r="F1417" s="69"/>
      <c r="G1417" s="1"/>
      <c r="H1417" s="1"/>
      <c r="I1417" s="1"/>
    </row>
    <row r="1418" ht="15.75" customHeight="1">
      <c r="A1418" s="68"/>
      <c r="B1418" s="68"/>
      <c r="C1418" s="69"/>
      <c r="D1418" s="69"/>
      <c r="E1418" s="69"/>
      <c r="F1418" s="69"/>
      <c r="G1418" s="1"/>
      <c r="H1418" s="1"/>
      <c r="I1418" s="1"/>
    </row>
    <row r="1419" ht="15.75" customHeight="1">
      <c r="A1419" s="68"/>
      <c r="B1419" s="68"/>
      <c r="C1419" s="69"/>
      <c r="D1419" s="69"/>
      <c r="E1419" s="69"/>
      <c r="F1419" s="69"/>
      <c r="G1419" s="1"/>
      <c r="H1419" s="1"/>
      <c r="I1419" s="1"/>
    </row>
    <row r="1420" ht="15.75" customHeight="1">
      <c r="A1420" s="68"/>
      <c r="B1420" s="68"/>
      <c r="C1420" s="69"/>
      <c r="D1420" s="69"/>
      <c r="E1420" s="69"/>
      <c r="F1420" s="69"/>
      <c r="G1420" s="1"/>
      <c r="H1420" s="1"/>
      <c r="I1420" s="1"/>
    </row>
    <row r="1421" ht="15.75" customHeight="1">
      <c r="A1421" s="68"/>
      <c r="B1421" s="68"/>
      <c r="C1421" s="69"/>
      <c r="D1421" s="69"/>
      <c r="E1421" s="69"/>
      <c r="F1421" s="69"/>
      <c r="G1421" s="1"/>
      <c r="H1421" s="1"/>
      <c r="I1421" s="1"/>
    </row>
    <row r="1422" ht="15.75" customHeight="1">
      <c r="A1422" s="68"/>
      <c r="B1422" s="68"/>
      <c r="C1422" s="69"/>
      <c r="D1422" s="69"/>
      <c r="E1422" s="69"/>
      <c r="F1422" s="69"/>
      <c r="G1422" s="1"/>
      <c r="H1422" s="1"/>
      <c r="I1422" s="1"/>
    </row>
    <row r="1423" ht="15.75" customHeight="1">
      <c r="A1423" s="68"/>
      <c r="B1423" s="68"/>
      <c r="C1423" s="69"/>
      <c r="D1423" s="69"/>
      <c r="E1423" s="69"/>
      <c r="F1423" s="69"/>
      <c r="G1423" s="1"/>
      <c r="H1423" s="1"/>
      <c r="I1423" s="1"/>
    </row>
    <row r="1424" ht="15.75" customHeight="1">
      <c r="A1424" s="68"/>
      <c r="B1424" s="68"/>
      <c r="C1424" s="69"/>
      <c r="D1424" s="69"/>
      <c r="E1424" s="69"/>
      <c r="F1424" s="69"/>
      <c r="G1424" s="1"/>
      <c r="H1424" s="1"/>
      <c r="I1424" s="1"/>
    </row>
    <row r="1425" ht="15.75" customHeight="1">
      <c r="A1425" s="68"/>
      <c r="B1425" s="68"/>
      <c r="C1425" s="69"/>
      <c r="D1425" s="69"/>
      <c r="E1425" s="69"/>
      <c r="F1425" s="69"/>
      <c r="G1425" s="1"/>
      <c r="H1425" s="1"/>
      <c r="I1425" s="1"/>
    </row>
    <row r="1426" ht="15.75" customHeight="1">
      <c r="A1426" s="68"/>
      <c r="B1426" s="68"/>
      <c r="C1426" s="69"/>
      <c r="D1426" s="69"/>
      <c r="E1426" s="69"/>
      <c r="F1426" s="69"/>
      <c r="G1426" s="1"/>
      <c r="H1426" s="1"/>
      <c r="I1426" s="1"/>
    </row>
    <row r="1427" ht="15.75" customHeight="1">
      <c r="A1427" s="68"/>
      <c r="B1427" s="68"/>
      <c r="C1427" s="69"/>
      <c r="D1427" s="69"/>
      <c r="E1427" s="69"/>
      <c r="F1427" s="69"/>
      <c r="G1427" s="1"/>
      <c r="H1427" s="1"/>
      <c r="I1427" s="1"/>
    </row>
    <row r="1428" ht="15.75" customHeight="1">
      <c r="A1428" s="68"/>
      <c r="B1428" s="68"/>
      <c r="C1428" s="69"/>
      <c r="D1428" s="69"/>
      <c r="E1428" s="69"/>
      <c r="F1428" s="69"/>
      <c r="G1428" s="1"/>
      <c r="H1428" s="1"/>
      <c r="I1428" s="1"/>
    </row>
    <row r="1429" ht="15.75" customHeight="1">
      <c r="A1429" s="68"/>
      <c r="B1429" s="68"/>
      <c r="C1429" s="69"/>
      <c r="D1429" s="69"/>
      <c r="E1429" s="69"/>
      <c r="F1429" s="69"/>
      <c r="G1429" s="1"/>
      <c r="H1429" s="1"/>
      <c r="I1429" s="1"/>
    </row>
    <row r="1430" ht="15.75" customHeight="1">
      <c r="A1430" s="68"/>
      <c r="B1430" s="68"/>
      <c r="C1430" s="69"/>
      <c r="D1430" s="69"/>
      <c r="E1430" s="69"/>
      <c r="F1430" s="69"/>
      <c r="G1430" s="1"/>
      <c r="H1430" s="1"/>
      <c r="I1430" s="1"/>
    </row>
    <row r="1431" ht="15.75" customHeight="1">
      <c r="A1431" s="68"/>
      <c r="B1431" s="68"/>
      <c r="C1431" s="69"/>
      <c r="D1431" s="69"/>
      <c r="E1431" s="69"/>
      <c r="F1431" s="69"/>
      <c r="G1431" s="1"/>
      <c r="H1431" s="1"/>
      <c r="I1431" s="1"/>
    </row>
    <row r="1432" ht="15.75" customHeight="1">
      <c r="A1432" s="68"/>
      <c r="B1432" s="68"/>
      <c r="C1432" s="69"/>
      <c r="D1432" s="69"/>
      <c r="E1432" s="69"/>
      <c r="F1432" s="69"/>
      <c r="G1432" s="1"/>
      <c r="H1432" s="1"/>
      <c r="I1432" s="1"/>
    </row>
    <row r="1433" ht="15.75" customHeight="1">
      <c r="A1433" s="68"/>
      <c r="B1433" s="68"/>
      <c r="C1433" s="69"/>
      <c r="D1433" s="69"/>
      <c r="E1433" s="69"/>
      <c r="F1433" s="69"/>
      <c r="G1433" s="1"/>
      <c r="H1433" s="1"/>
      <c r="I1433" s="1"/>
    </row>
    <row r="1434" ht="15.75" customHeight="1">
      <c r="A1434" s="68"/>
      <c r="B1434" s="68"/>
      <c r="C1434" s="69"/>
      <c r="D1434" s="69"/>
      <c r="E1434" s="69"/>
      <c r="F1434" s="69"/>
      <c r="G1434" s="1"/>
      <c r="H1434" s="1"/>
      <c r="I1434" s="1"/>
    </row>
    <row r="1435" ht="15.75" customHeight="1">
      <c r="A1435" s="68"/>
      <c r="B1435" s="68"/>
      <c r="C1435" s="69"/>
      <c r="D1435" s="69"/>
      <c r="E1435" s="69"/>
      <c r="F1435" s="69"/>
      <c r="G1435" s="1"/>
      <c r="H1435" s="1"/>
      <c r="I1435" s="1"/>
    </row>
    <row r="1436" ht="15.75" customHeight="1">
      <c r="A1436" s="68"/>
      <c r="B1436" s="68"/>
      <c r="C1436" s="69"/>
      <c r="D1436" s="69"/>
      <c r="E1436" s="69"/>
      <c r="F1436" s="69"/>
      <c r="G1436" s="1"/>
      <c r="H1436" s="1"/>
      <c r="I1436" s="1"/>
    </row>
    <row r="1437" ht="15.75" customHeight="1">
      <c r="A1437" s="68"/>
      <c r="B1437" s="68"/>
      <c r="C1437" s="69"/>
      <c r="D1437" s="69"/>
      <c r="E1437" s="69"/>
      <c r="F1437" s="69"/>
      <c r="G1437" s="1"/>
      <c r="H1437" s="1"/>
      <c r="I1437" s="1"/>
    </row>
    <row r="1438" ht="15.75" customHeight="1">
      <c r="A1438" s="68"/>
      <c r="B1438" s="68"/>
      <c r="C1438" s="69"/>
      <c r="D1438" s="69"/>
      <c r="E1438" s="69"/>
      <c r="F1438" s="69"/>
      <c r="G1438" s="1"/>
      <c r="H1438" s="1"/>
      <c r="I1438" s="1"/>
    </row>
    <row r="1439" ht="15.75" customHeight="1">
      <c r="A1439" s="68"/>
      <c r="B1439" s="68"/>
      <c r="C1439" s="69"/>
      <c r="D1439" s="69"/>
      <c r="E1439" s="69"/>
      <c r="F1439" s="69"/>
      <c r="G1439" s="1"/>
      <c r="H1439" s="1"/>
      <c r="I1439" s="1"/>
    </row>
    <row r="1440" ht="15.75" customHeight="1">
      <c r="A1440" s="68"/>
      <c r="B1440" s="68"/>
      <c r="C1440" s="69"/>
      <c r="D1440" s="69"/>
      <c r="E1440" s="69"/>
      <c r="F1440" s="69"/>
      <c r="G1440" s="1"/>
      <c r="H1440" s="1"/>
      <c r="I1440" s="1"/>
    </row>
    <row r="1441" ht="15.75" customHeight="1">
      <c r="A1441" s="68"/>
      <c r="B1441" s="68"/>
      <c r="C1441" s="69"/>
      <c r="D1441" s="69"/>
      <c r="E1441" s="69"/>
      <c r="F1441" s="69"/>
      <c r="G1441" s="1"/>
      <c r="H1441" s="1"/>
      <c r="I1441" s="1"/>
    </row>
    <row r="1442" ht="15.75" customHeight="1">
      <c r="A1442" s="68"/>
      <c r="B1442" s="68"/>
      <c r="C1442" s="69"/>
      <c r="D1442" s="69"/>
      <c r="E1442" s="69"/>
      <c r="F1442" s="69"/>
      <c r="G1442" s="1"/>
      <c r="H1442" s="1"/>
      <c r="I1442" s="1"/>
    </row>
    <row r="1443" ht="15.75" customHeight="1">
      <c r="A1443" s="68"/>
      <c r="B1443" s="68"/>
      <c r="C1443" s="69"/>
      <c r="D1443" s="69"/>
      <c r="E1443" s="69"/>
      <c r="F1443" s="69"/>
      <c r="G1443" s="1"/>
      <c r="H1443" s="1"/>
      <c r="I1443" s="1"/>
    </row>
    <row r="1444" ht="15.75" customHeight="1">
      <c r="A1444" s="68"/>
      <c r="B1444" s="68"/>
      <c r="C1444" s="69"/>
      <c r="D1444" s="69"/>
      <c r="E1444" s="69"/>
      <c r="F1444" s="69"/>
      <c r="G1444" s="1"/>
      <c r="H1444" s="1"/>
      <c r="I1444" s="1"/>
    </row>
    <row r="1445" ht="15.75" customHeight="1">
      <c r="A1445" s="68"/>
      <c r="B1445" s="68"/>
      <c r="C1445" s="69"/>
      <c r="D1445" s="69"/>
      <c r="E1445" s="69"/>
      <c r="F1445" s="69"/>
      <c r="G1445" s="1"/>
      <c r="H1445" s="1"/>
      <c r="I1445" s="1"/>
    </row>
    <row r="1446" ht="15.75" customHeight="1">
      <c r="A1446" s="68"/>
      <c r="B1446" s="68"/>
      <c r="C1446" s="69"/>
      <c r="D1446" s="69"/>
      <c r="E1446" s="69"/>
      <c r="F1446" s="69"/>
      <c r="G1446" s="1"/>
      <c r="H1446" s="1"/>
      <c r="I1446" s="1"/>
    </row>
    <row r="1447" ht="15.75" customHeight="1">
      <c r="A1447" s="68"/>
      <c r="B1447" s="68"/>
      <c r="C1447" s="69"/>
      <c r="D1447" s="69"/>
      <c r="E1447" s="69"/>
      <c r="F1447" s="69"/>
      <c r="G1447" s="1"/>
      <c r="H1447" s="1"/>
      <c r="I1447" s="1"/>
    </row>
    <row r="1448" ht="15.75" customHeight="1">
      <c r="A1448" s="68"/>
      <c r="B1448" s="68"/>
      <c r="C1448" s="69"/>
      <c r="D1448" s="69"/>
      <c r="E1448" s="69"/>
      <c r="F1448" s="69"/>
      <c r="G1448" s="1"/>
      <c r="H1448" s="1"/>
      <c r="I1448" s="1"/>
    </row>
    <row r="1449" ht="15.75" customHeight="1">
      <c r="A1449" s="68"/>
      <c r="B1449" s="68"/>
      <c r="C1449" s="69"/>
      <c r="D1449" s="69"/>
      <c r="E1449" s="69"/>
      <c r="F1449" s="69"/>
      <c r="G1449" s="1"/>
      <c r="H1449" s="1"/>
      <c r="I1449" s="1"/>
    </row>
    <row r="1450" ht="15.75" customHeight="1">
      <c r="A1450" s="68"/>
      <c r="B1450" s="68"/>
      <c r="C1450" s="69"/>
      <c r="D1450" s="69"/>
      <c r="E1450" s="69"/>
      <c r="F1450" s="69"/>
      <c r="G1450" s="1"/>
      <c r="H1450" s="1"/>
      <c r="I1450" s="1"/>
    </row>
    <row r="1451" ht="15.75" customHeight="1">
      <c r="A1451" s="68"/>
      <c r="B1451" s="68"/>
      <c r="C1451" s="69"/>
      <c r="D1451" s="69"/>
      <c r="E1451" s="69"/>
      <c r="F1451" s="69"/>
      <c r="G1451" s="1"/>
      <c r="H1451" s="1"/>
      <c r="I1451" s="1"/>
    </row>
    <row r="1452" ht="15.75" customHeight="1">
      <c r="A1452" s="68"/>
      <c r="B1452" s="68"/>
      <c r="C1452" s="69"/>
      <c r="D1452" s="69"/>
      <c r="E1452" s="69"/>
      <c r="F1452" s="69"/>
      <c r="G1452" s="1"/>
      <c r="H1452" s="1"/>
      <c r="I1452" s="1"/>
    </row>
    <row r="1453" ht="15.75" customHeight="1">
      <c r="A1453" s="68"/>
      <c r="B1453" s="68"/>
      <c r="C1453" s="69"/>
      <c r="D1453" s="69"/>
      <c r="E1453" s="69"/>
      <c r="F1453" s="69"/>
      <c r="G1453" s="1"/>
      <c r="H1453" s="1"/>
      <c r="I1453" s="1"/>
    </row>
    <row r="1454" ht="15.75" customHeight="1">
      <c r="A1454" s="68"/>
      <c r="B1454" s="68"/>
      <c r="C1454" s="69"/>
      <c r="D1454" s="69"/>
      <c r="E1454" s="69"/>
      <c r="F1454" s="69"/>
      <c r="G1454" s="1"/>
      <c r="H1454" s="1"/>
      <c r="I1454" s="1"/>
    </row>
    <row r="1455" ht="15.75" customHeight="1">
      <c r="A1455" s="68"/>
      <c r="B1455" s="68"/>
      <c r="C1455" s="69"/>
      <c r="D1455" s="69"/>
      <c r="E1455" s="69"/>
      <c r="F1455" s="69"/>
      <c r="G1455" s="1"/>
      <c r="H1455" s="1"/>
      <c r="I1455" s="1"/>
    </row>
    <row r="1456" ht="15.75" customHeight="1">
      <c r="A1456" s="68"/>
      <c r="B1456" s="68"/>
      <c r="C1456" s="69"/>
      <c r="D1456" s="69"/>
      <c r="E1456" s="69"/>
      <c r="F1456" s="69"/>
      <c r="G1456" s="1"/>
      <c r="H1456" s="1"/>
      <c r="I1456" s="1"/>
    </row>
    <row r="1457" ht="15.75" customHeight="1">
      <c r="A1457" s="68"/>
      <c r="B1457" s="68"/>
      <c r="C1457" s="69"/>
      <c r="D1457" s="69"/>
      <c r="E1457" s="69"/>
      <c r="F1457" s="69"/>
      <c r="G1457" s="1"/>
      <c r="H1457" s="1"/>
      <c r="I1457" s="1"/>
    </row>
    <row r="1458" ht="15.75" customHeight="1">
      <c r="A1458" s="68"/>
      <c r="B1458" s="68"/>
      <c r="C1458" s="69"/>
      <c r="D1458" s="69"/>
      <c r="E1458" s="69"/>
      <c r="F1458" s="69"/>
      <c r="G1458" s="1"/>
      <c r="H1458" s="1"/>
      <c r="I1458" s="1"/>
    </row>
    <row r="1459" ht="15.75" customHeight="1">
      <c r="A1459" s="68"/>
      <c r="B1459" s="68"/>
      <c r="C1459" s="69"/>
      <c r="D1459" s="69"/>
      <c r="E1459" s="69"/>
      <c r="F1459" s="69"/>
      <c r="G1459" s="1"/>
      <c r="H1459" s="1"/>
      <c r="I1459" s="1"/>
    </row>
    <row r="1460" ht="15.75" customHeight="1">
      <c r="A1460" s="68"/>
      <c r="B1460" s="68"/>
      <c r="C1460" s="69"/>
      <c r="D1460" s="69"/>
      <c r="E1460" s="69"/>
      <c r="F1460" s="69"/>
      <c r="G1460" s="1"/>
      <c r="H1460" s="1"/>
      <c r="I1460" s="1"/>
    </row>
    <row r="1461" ht="15.75" customHeight="1">
      <c r="A1461" s="68"/>
      <c r="B1461" s="68"/>
      <c r="C1461" s="69"/>
      <c r="D1461" s="69"/>
      <c r="E1461" s="69"/>
      <c r="F1461" s="69"/>
      <c r="G1461" s="1"/>
      <c r="H1461" s="1"/>
      <c r="I1461" s="1"/>
    </row>
    <row r="1462" ht="15.75" customHeight="1">
      <c r="A1462" s="68"/>
      <c r="B1462" s="68"/>
      <c r="C1462" s="69"/>
      <c r="D1462" s="69"/>
      <c r="E1462" s="69"/>
      <c r="F1462" s="69"/>
      <c r="G1462" s="1"/>
      <c r="H1462" s="1"/>
      <c r="I1462" s="1"/>
    </row>
    <row r="1463" ht="15.75" customHeight="1">
      <c r="A1463" s="68"/>
      <c r="B1463" s="68"/>
      <c r="C1463" s="69"/>
      <c r="D1463" s="69"/>
      <c r="E1463" s="69"/>
      <c r="F1463" s="69"/>
      <c r="G1463" s="1"/>
      <c r="H1463" s="1"/>
      <c r="I1463" s="1"/>
    </row>
    <row r="1464" ht="15.75" customHeight="1">
      <c r="A1464" s="68"/>
      <c r="B1464" s="68"/>
      <c r="C1464" s="69"/>
      <c r="D1464" s="69"/>
      <c r="E1464" s="69"/>
      <c r="F1464" s="69"/>
      <c r="G1464" s="1"/>
      <c r="H1464" s="1"/>
      <c r="I1464" s="1"/>
    </row>
    <row r="1465" ht="15.75" customHeight="1">
      <c r="A1465" s="68"/>
      <c r="B1465" s="68"/>
      <c r="C1465" s="69"/>
      <c r="D1465" s="69"/>
      <c r="E1465" s="69"/>
      <c r="F1465" s="69"/>
      <c r="G1465" s="1"/>
      <c r="H1465" s="1"/>
      <c r="I1465" s="1"/>
    </row>
    <row r="1466" ht="15.75" customHeight="1">
      <c r="A1466" s="68"/>
      <c r="B1466" s="68"/>
      <c r="C1466" s="69"/>
      <c r="D1466" s="69"/>
      <c r="E1466" s="69"/>
      <c r="F1466" s="69"/>
      <c r="G1466" s="1"/>
      <c r="H1466" s="1"/>
      <c r="I1466" s="1"/>
    </row>
    <row r="1467" ht="15.75" customHeight="1">
      <c r="A1467" s="68"/>
      <c r="B1467" s="68"/>
      <c r="C1467" s="69"/>
      <c r="D1467" s="69"/>
      <c r="E1467" s="69"/>
      <c r="F1467" s="69"/>
      <c r="G1467" s="1"/>
      <c r="H1467" s="1"/>
      <c r="I1467" s="1"/>
    </row>
    <row r="1468" ht="15.75" customHeight="1">
      <c r="A1468" s="68"/>
      <c r="B1468" s="68"/>
      <c r="C1468" s="69"/>
      <c r="D1468" s="69"/>
      <c r="E1468" s="69"/>
      <c r="F1468" s="69"/>
      <c r="G1468" s="1"/>
      <c r="H1468" s="1"/>
      <c r="I1468" s="1"/>
    </row>
    <row r="1469" ht="15.75" customHeight="1">
      <c r="A1469" s="68"/>
      <c r="B1469" s="68"/>
      <c r="C1469" s="69"/>
      <c r="D1469" s="69"/>
      <c r="E1469" s="69"/>
      <c r="F1469" s="69"/>
      <c r="G1469" s="1"/>
      <c r="H1469" s="1"/>
      <c r="I1469" s="1"/>
    </row>
    <row r="1470" ht="15.75" customHeight="1">
      <c r="A1470" s="68"/>
      <c r="B1470" s="68"/>
      <c r="C1470" s="69"/>
      <c r="D1470" s="69"/>
      <c r="E1470" s="69"/>
      <c r="F1470" s="69"/>
      <c r="G1470" s="1"/>
      <c r="H1470" s="1"/>
      <c r="I1470" s="1"/>
    </row>
    <row r="1471" ht="15.75" customHeight="1">
      <c r="A1471" s="68"/>
      <c r="B1471" s="68"/>
      <c r="C1471" s="69"/>
      <c r="D1471" s="69"/>
      <c r="E1471" s="69"/>
      <c r="F1471" s="69"/>
      <c r="G1471" s="1"/>
      <c r="H1471" s="1"/>
      <c r="I1471" s="1"/>
    </row>
    <row r="1472" ht="15.75" customHeight="1">
      <c r="A1472" s="68"/>
      <c r="B1472" s="68"/>
      <c r="C1472" s="69"/>
      <c r="D1472" s="69"/>
      <c r="E1472" s="69"/>
      <c r="F1472" s="69"/>
      <c r="G1472" s="1"/>
      <c r="H1472" s="1"/>
      <c r="I1472" s="1"/>
    </row>
    <row r="1473" ht="15.75" customHeight="1">
      <c r="A1473" s="68"/>
      <c r="B1473" s="68"/>
      <c r="C1473" s="69"/>
      <c r="D1473" s="69"/>
      <c r="E1473" s="69"/>
      <c r="F1473" s="69"/>
      <c r="G1473" s="1"/>
      <c r="H1473" s="1"/>
      <c r="I1473" s="1"/>
    </row>
    <row r="1474" ht="15.75" customHeight="1">
      <c r="A1474" s="68"/>
      <c r="B1474" s="68"/>
      <c r="C1474" s="69"/>
      <c r="D1474" s="69"/>
      <c r="E1474" s="69"/>
      <c r="F1474" s="69"/>
      <c r="G1474" s="1"/>
      <c r="H1474" s="1"/>
      <c r="I1474" s="1"/>
    </row>
    <row r="1475" ht="15.75" customHeight="1">
      <c r="A1475" s="68"/>
      <c r="B1475" s="68"/>
      <c r="C1475" s="69"/>
      <c r="D1475" s="69"/>
      <c r="E1475" s="69"/>
      <c r="F1475" s="69"/>
      <c r="G1475" s="1"/>
      <c r="H1475" s="1"/>
      <c r="I1475" s="1"/>
    </row>
    <row r="1476" ht="15.75" customHeight="1">
      <c r="A1476" s="68"/>
      <c r="B1476" s="68"/>
      <c r="C1476" s="69"/>
      <c r="D1476" s="69"/>
      <c r="E1476" s="69"/>
      <c r="F1476" s="69"/>
      <c r="G1476" s="1"/>
      <c r="H1476" s="1"/>
      <c r="I1476" s="1"/>
    </row>
    <row r="1477" ht="15.75" customHeight="1">
      <c r="A1477" s="68"/>
      <c r="B1477" s="68"/>
      <c r="C1477" s="69"/>
      <c r="D1477" s="69"/>
      <c r="E1477" s="69"/>
      <c r="F1477" s="69"/>
      <c r="G1477" s="1"/>
      <c r="H1477" s="1"/>
      <c r="I1477" s="1"/>
    </row>
    <row r="1478" ht="15.75" customHeight="1">
      <c r="A1478" s="68"/>
      <c r="B1478" s="68"/>
      <c r="C1478" s="69"/>
      <c r="D1478" s="69"/>
      <c r="E1478" s="69"/>
      <c r="F1478" s="69"/>
      <c r="G1478" s="1"/>
      <c r="H1478" s="1"/>
      <c r="I1478" s="1"/>
    </row>
    <row r="1479" ht="15.75" customHeight="1">
      <c r="A1479" s="68"/>
      <c r="B1479" s="68"/>
      <c r="C1479" s="69"/>
      <c r="D1479" s="69"/>
      <c r="E1479" s="69"/>
      <c r="F1479" s="69"/>
      <c r="G1479" s="1"/>
      <c r="H1479" s="1"/>
      <c r="I1479" s="1"/>
    </row>
    <row r="1480" ht="15.75" customHeight="1">
      <c r="A1480" s="68"/>
      <c r="B1480" s="68"/>
      <c r="C1480" s="69"/>
      <c r="D1480" s="69"/>
      <c r="E1480" s="69"/>
      <c r="F1480" s="69"/>
      <c r="G1480" s="1"/>
      <c r="H1480" s="1"/>
      <c r="I1480" s="1"/>
    </row>
    <row r="1481" ht="15.75" customHeight="1">
      <c r="A1481" s="68"/>
      <c r="B1481" s="68"/>
      <c r="C1481" s="69"/>
      <c r="D1481" s="69"/>
      <c r="E1481" s="69"/>
      <c r="F1481" s="69"/>
      <c r="G1481" s="1"/>
      <c r="H1481" s="1"/>
      <c r="I1481" s="1"/>
    </row>
    <row r="1482" ht="15.75" customHeight="1">
      <c r="A1482" s="68"/>
      <c r="B1482" s="68"/>
      <c r="C1482" s="69"/>
      <c r="D1482" s="69"/>
      <c r="E1482" s="69"/>
      <c r="F1482" s="69"/>
      <c r="G1482" s="1"/>
      <c r="H1482" s="1"/>
      <c r="I1482" s="1"/>
    </row>
    <row r="1483" ht="15.75" customHeight="1">
      <c r="A1483" s="68"/>
      <c r="B1483" s="68"/>
      <c r="C1483" s="69"/>
      <c r="D1483" s="69"/>
      <c r="E1483" s="69"/>
      <c r="F1483" s="69"/>
      <c r="G1483" s="1"/>
      <c r="H1483" s="1"/>
      <c r="I1483" s="1"/>
    </row>
    <row r="1484" ht="15.75" customHeight="1">
      <c r="A1484" s="68"/>
      <c r="B1484" s="68"/>
      <c r="C1484" s="69"/>
      <c r="D1484" s="69"/>
      <c r="E1484" s="69"/>
      <c r="F1484" s="69"/>
      <c r="G1484" s="1"/>
      <c r="H1484" s="1"/>
      <c r="I1484" s="1"/>
    </row>
    <row r="1485" ht="15.75" customHeight="1">
      <c r="A1485" s="68"/>
      <c r="B1485" s="68"/>
      <c r="C1485" s="69"/>
      <c r="D1485" s="69"/>
      <c r="E1485" s="69"/>
      <c r="F1485" s="69"/>
      <c r="G1485" s="1"/>
      <c r="H1485" s="1"/>
      <c r="I1485" s="1"/>
    </row>
    <row r="1486" ht="15.75" customHeight="1">
      <c r="A1486" s="68"/>
      <c r="B1486" s="68"/>
      <c r="C1486" s="69"/>
      <c r="D1486" s="69"/>
      <c r="E1486" s="69"/>
      <c r="F1486" s="69"/>
      <c r="G1486" s="1"/>
      <c r="H1486" s="1"/>
      <c r="I1486" s="1"/>
    </row>
    <row r="1487" ht="15.75" customHeight="1">
      <c r="A1487" s="68"/>
      <c r="B1487" s="68"/>
      <c r="C1487" s="69"/>
      <c r="D1487" s="69"/>
      <c r="E1487" s="69"/>
      <c r="F1487" s="69"/>
      <c r="G1487" s="1"/>
      <c r="H1487" s="1"/>
      <c r="I1487" s="1"/>
    </row>
    <row r="1488" ht="15.75" customHeight="1">
      <c r="A1488" s="68"/>
      <c r="B1488" s="68"/>
      <c r="C1488" s="69"/>
      <c r="D1488" s="69"/>
      <c r="E1488" s="69"/>
      <c r="F1488" s="69"/>
      <c r="G1488" s="1"/>
      <c r="H1488" s="1"/>
      <c r="I1488" s="1"/>
    </row>
    <row r="1489" ht="15.75" customHeight="1">
      <c r="A1489" s="68"/>
      <c r="B1489" s="68"/>
      <c r="C1489" s="69"/>
      <c r="D1489" s="69"/>
      <c r="E1489" s="69"/>
      <c r="F1489" s="69"/>
      <c r="G1489" s="1"/>
      <c r="H1489" s="1"/>
      <c r="I1489" s="1"/>
    </row>
    <row r="1490" ht="15.75" customHeight="1">
      <c r="A1490" s="68"/>
      <c r="B1490" s="68"/>
      <c r="C1490" s="69"/>
      <c r="D1490" s="69"/>
      <c r="E1490" s="69"/>
      <c r="F1490" s="69"/>
      <c r="G1490" s="1"/>
      <c r="H1490" s="1"/>
      <c r="I1490" s="1"/>
    </row>
    <row r="1491" ht="15.75" customHeight="1">
      <c r="A1491" s="68"/>
      <c r="B1491" s="68"/>
      <c r="C1491" s="69"/>
      <c r="D1491" s="69"/>
      <c r="E1491" s="69"/>
      <c r="F1491" s="69"/>
      <c r="G1491" s="1"/>
      <c r="H1491" s="1"/>
      <c r="I1491" s="1"/>
    </row>
    <row r="1492" ht="15.75" customHeight="1">
      <c r="A1492" s="68"/>
      <c r="B1492" s="68"/>
      <c r="C1492" s="69"/>
      <c r="D1492" s="69"/>
      <c r="E1492" s="69"/>
      <c r="F1492" s="69"/>
      <c r="G1492" s="1"/>
      <c r="H1492" s="1"/>
      <c r="I1492" s="1"/>
    </row>
    <row r="1493" ht="15.75" customHeight="1">
      <c r="A1493" s="68"/>
      <c r="B1493" s="68"/>
      <c r="C1493" s="69"/>
      <c r="D1493" s="69"/>
      <c r="E1493" s="69"/>
      <c r="F1493" s="69"/>
      <c r="G1493" s="1"/>
      <c r="H1493" s="1"/>
      <c r="I1493" s="1"/>
    </row>
    <row r="1494" ht="15.75" customHeight="1">
      <c r="A1494" s="68"/>
      <c r="B1494" s="68"/>
      <c r="C1494" s="69"/>
      <c r="D1494" s="69"/>
      <c r="E1494" s="69"/>
      <c r="F1494" s="69"/>
      <c r="G1494" s="1"/>
      <c r="H1494" s="1"/>
      <c r="I1494" s="1"/>
    </row>
    <row r="1495" ht="15.75" customHeight="1">
      <c r="A1495" s="68"/>
      <c r="B1495" s="68"/>
      <c r="C1495" s="69"/>
      <c r="D1495" s="69"/>
      <c r="E1495" s="69"/>
      <c r="F1495" s="69"/>
      <c r="G1495" s="1"/>
      <c r="H1495" s="1"/>
      <c r="I1495" s="1"/>
    </row>
    <row r="1496" ht="15.75" customHeight="1">
      <c r="A1496" s="68"/>
      <c r="B1496" s="68"/>
      <c r="C1496" s="69"/>
      <c r="D1496" s="69"/>
      <c r="E1496" s="69"/>
      <c r="F1496" s="69"/>
      <c r="G1496" s="1"/>
      <c r="H1496" s="1"/>
      <c r="I1496" s="1"/>
    </row>
    <row r="1497" ht="15.75" customHeight="1">
      <c r="A1497" s="68"/>
      <c r="B1497" s="68"/>
      <c r="C1497" s="69"/>
      <c r="D1497" s="69"/>
      <c r="E1497" s="69"/>
      <c r="F1497" s="69"/>
      <c r="G1497" s="1"/>
      <c r="H1497" s="1"/>
      <c r="I1497" s="1"/>
    </row>
    <row r="1498" ht="15.75" customHeight="1">
      <c r="A1498" s="68"/>
      <c r="B1498" s="68"/>
      <c r="C1498" s="69"/>
      <c r="D1498" s="69"/>
      <c r="E1498" s="69"/>
      <c r="F1498" s="69"/>
      <c r="G1498" s="1"/>
      <c r="H1498" s="1"/>
      <c r="I1498" s="1"/>
    </row>
    <row r="1499" ht="15.75" customHeight="1">
      <c r="A1499" s="68"/>
      <c r="B1499" s="68"/>
      <c r="C1499" s="69"/>
      <c r="D1499" s="69"/>
      <c r="E1499" s="69"/>
      <c r="F1499" s="69"/>
      <c r="G1499" s="1"/>
      <c r="H1499" s="1"/>
      <c r="I1499" s="1"/>
    </row>
    <row r="1500" ht="15.75" customHeight="1">
      <c r="A1500" s="68"/>
      <c r="B1500" s="68"/>
      <c r="C1500" s="69"/>
      <c r="D1500" s="69"/>
      <c r="E1500" s="69"/>
      <c r="F1500" s="69"/>
      <c r="G1500" s="1"/>
      <c r="H1500" s="1"/>
      <c r="I1500" s="1"/>
    </row>
    <row r="1501" ht="15.75" customHeight="1">
      <c r="A1501" s="68"/>
      <c r="B1501" s="68"/>
      <c r="C1501" s="69"/>
      <c r="D1501" s="69"/>
      <c r="E1501" s="69"/>
      <c r="F1501" s="69"/>
      <c r="G1501" s="1"/>
      <c r="H1501" s="1"/>
      <c r="I1501" s="1"/>
    </row>
    <row r="1502" ht="15.75" customHeight="1">
      <c r="A1502" s="68"/>
      <c r="B1502" s="68"/>
      <c r="C1502" s="69"/>
      <c r="D1502" s="69"/>
      <c r="E1502" s="69"/>
      <c r="F1502" s="69"/>
      <c r="G1502" s="1"/>
      <c r="H1502" s="1"/>
      <c r="I1502" s="1"/>
    </row>
    <row r="1503" ht="15.75" customHeight="1">
      <c r="A1503" s="68"/>
      <c r="B1503" s="68"/>
      <c r="C1503" s="69"/>
      <c r="D1503" s="69"/>
      <c r="E1503" s="69"/>
      <c r="F1503" s="69"/>
      <c r="G1503" s="1"/>
      <c r="H1503" s="1"/>
      <c r="I1503" s="1"/>
    </row>
    <row r="1504" ht="15.75" customHeight="1">
      <c r="A1504" s="68"/>
      <c r="B1504" s="68"/>
      <c r="C1504" s="69"/>
      <c r="D1504" s="69"/>
      <c r="E1504" s="69"/>
      <c r="F1504" s="69"/>
      <c r="G1504" s="1"/>
      <c r="H1504" s="1"/>
      <c r="I1504" s="1"/>
    </row>
    <row r="1505" ht="15.75" customHeight="1">
      <c r="A1505" s="68"/>
      <c r="B1505" s="68"/>
      <c r="C1505" s="69"/>
      <c r="D1505" s="69"/>
      <c r="E1505" s="69"/>
      <c r="F1505" s="69"/>
      <c r="G1505" s="1"/>
      <c r="H1505" s="1"/>
      <c r="I1505" s="1"/>
    </row>
    <row r="1506" ht="15.75" customHeight="1">
      <c r="A1506" s="68"/>
      <c r="B1506" s="68"/>
      <c r="C1506" s="69"/>
      <c r="D1506" s="69"/>
      <c r="E1506" s="69"/>
      <c r="F1506" s="69"/>
      <c r="G1506" s="1"/>
      <c r="H1506" s="1"/>
      <c r="I1506" s="1"/>
    </row>
    <row r="1507" ht="15.75" customHeight="1">
      <c r="A1507" s="68"/>
      <c r="B1507" s="68"/>
      <c r="C1507" s="69"/>
      <c r="D1507" s="69"/>
      <c r="E1507" s="69"/>
      <c r="F1507" s="69"/>
      <c r="G1507" s="1"/>
      <c r="H1507" s="1"/>
      <c r="I1507" s="1"/>
    </row>
    <row r="1508" ht="15.75" customHeight="1">
      <c r="A1508" s="68"/>
      <c r="B1508" s="68"/>
      <c r="C1508" s="69"/>
      <c r="D1508" s="69"/>
      <c r="E1508" s="69"/>
      <c r="F1508" s="69"/>
      <c r="G1508" s="1"/>
      <c r="H1508" s="1"/>
      <c r="I1508" s="1"/>
    </row>
    <row r="1509" ht="15.75" customHeight="1">
      <c r="A1509" s="68"/>
      <c r="B1509" s="68"/>
      <c r="C1509" s="69"/>
      <c r="D1509" s="69"/>
      <c r="E1509" s="69"/>
      <c r="F1509" s="69"/>
      <c r="G1509" s="1"/>
      <c r="H1509" s="1"/>
      <c r="I1509" s="1"/>
    </row>
    <row r="1510" ht="15.75" customHeight="1">
      <c r="A1510" s="68"/>
      <c r="B1510" s="68"/>
      <c r="C1510" s="69"/>
      <c r="D1510" s="69"/>
      <c r="E1510" s="69"/>
      <c r="F1510" s="69"/>
      <c r="G1510" s="1"/>
      <c r="H1510" s="1"/>
      <c r="I1510" s="1"/>
    </row>
    <row r="1511" ht="15.75" customHeight="1">
      <c r="A1511" s="68"/>
      <c r="B1511" s="68"/>
      <c r="C1511" s="69"/>
      <c r="D1511" s="69"/>
      <c r="E1511" s="69"/>
      <c r="F1511" s="69"/>
      <c r="G1511" s="1"/>
      <c r="H1511" s="1"/>
      <c r="I1511" s="1"/>
    </row>
    <row r="1512" ht="15.75" customHeight="1">
      <c r="A1512" s="68"/>
      <c r="B1512" s="68"/>
      <c r="C1512" s="69"/>
      <c r="D1512" s="69"/>
      <c r="E1512" s="69"/>
      <c r="F1512" s="69"/>
      <c r="G1512" s="1"/>
      <c r="H1512" s="1"/>
      <c r="I1512" s="1"/>
    </row>
    <row r="1513" ht="15.75" customHeight="1">
      <c r="A1513" s="68"/>
      <c r="B1513" s="68"/>
      <c r="C1513" s="69"/>
      <c r="D1513" s="69"/>
      <c r="E1513" s="69"/>
      <c r="F1513" s="69"/>
      <c r="G1513" s="1"/>
      <c r="H1513" s="1"/>
      <c r="I1513" s="1"/>
    </row>
    <row r="1514" ht="15.75" customHeight="1">
      <c r="A1514" s="68"/>
      <c r="B1514" s="68"/>
      <c r="C1514" s="69"/>
      <c r="D1514" s="69"/>
      <c r="E1514" s="69"/>
      <c r="F1514" s="69"/>
      <c r="G1514" s="1"/>
      <c r="H1514" s="1"/>
      <c r="I1514" s="1"/>
    </row>
    <row r="1515" ht="15.75" customHeight="1">
      <c r="A1515" s="68"/>
      <c r="B1515" s="68"/>
      <c r="C1515" s="69"/>
      <c r="D1515" s="69"/>
      <c r="E1515" s="69"/>
      <c r="F1515" s="69"/>
      <c r="G1515" s="1"/>
      <c r="H1515" s="1"/>
      <c r="I1515" s="1"/>
    </row>
    <row r="1516" ht="15.75" customHeight="1">
      <c r="A1516" s="68"/>
      <c r="B1516" s="68"/>
      <c r="C1516" s="69"/>
      <c r="D1516" s="69"/>
      <c r="E1516" s="69"/>
      <c r="F1516" s="69"/>
      <c r="G1516" s="1"/>
      <c r="H1516" s="1"/>
      <c r="I1516" s="1"/>
    </row>
    <row r="1517" ht="15.75" customHeight="1">
      <c r="A1517" s="68"/>
      <c r="B1517" s="68"/>
      <c r="C1517" s="69"/>
      <c r="D1517" s="69"/>
      <c r="E1517" s="69"/>
      <c r="F1517" s="69"/>
      <c r="G1517" s="1"/>
      <c r="H1517" s="1"/>
      <c r="I1517" s="1"/>
    </row>
    <row r="1518" ht="15.75" customHeight="1">
      <c r="A1518" s="68"/>
      <c r="B1518" s="68"/>
      <c r="C1518" s="69"/>
      <c r="D1518" s="69"/>
      <c r="E1518" s="69"/>
      <c r="F1518" s="69"/>
      <c r="G1518" s="1"/>
      <c r="H1518" s="1"/>
      <c r="I1518" s="1"/>
    </row>
  </sheetData>
  <mergeCells count="14">
    <mergeCell ref="A10:F10"/>
    <mergeCell ref="A11:F11"/>
    <mergeCell ref="A12:F12"/>
    <mergeCell ref="A13:F13"/>
    <mergeCell ref="A717:A724"/>
    <mergeCell ref="B717:B724"/>
    <mergeCell ref="A1318:I1318"/>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8"/>
      <c r="B1" s="68"/>
      <c r="C1" s="69"/>
      <c r="D1" s="69"/>
      <c r="E1" s="69"/>
      <c r="F1" s="1"/>
      <c r="G1" s="1"/>
      <c r="H1" s="1"/>
    </row>
    <row r="2" ht="15.75" customHeight="1">
      <c r="A2" s="230" t="s">
        <v>9331</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4.25" customHeight="1">
      <c r="A4" s="241" t="s">
        <v>9332</v>
      </c>
      <c r="B4" s="71"/>
      <c r="C4" s="71"/>
      <c r="D4" s="71"/>
      <c r="E4" s="72"/>
      <c r="F4" s="784"/>
      <c r="G4" s="784"/>
      <c r="H4" s="784"/>
      <c r="I4" s="74"/>
      <c r="J4" s="74"/>
      <c r="K4" s="74"/>
      <c r="L4" s="74"/>
      <c r="M4" s="74"/>
      <c r="N4" s="74"/>
      <c r="O4" s="74"/>
      <c r="P4" s="74"/>
      <c r="Q4" s="74"/>
      <c r="R4" s="74"/>
      <c r="S4" s="74"/>
      <c r="T4" s="74"/>
      <c r="U4" s="74"/>
      <c r="V4" s="74"/>
      <c r="W4" s="74"/>
      <c r="X4" s="74"/>
      <c r="Y4" s="74"/>
    </row>
    <row r="5" ht="16.5" customHeight="1">
      <c r="A5" s="424" t="s">
        <v>9333</v>
      </c>
      <c r="B5" s="71"/>
      <c r="C5" s="71"/>
      <c r="D5" s="71"/>
      <c r="E5" s="72"/>
      <c r="F5" s="784"/>
      <c r="G5" s="784"/>
      <c r="H5" s="784"/>
      <c r="I5" s="74"/>
      <c r="J5" s="74"/>
      <c r="K5" s="74"/>
      <c r="L5" s="74"/>
      <c r="M5" s="74"/>
      <c r="N5" s="74"/>
      <c r="O5" s="74"/>
      <c r="P5" s="74"/>
      <c r="Q5" s="74"/>
      <c r="R5" s="74"/>
      <c r="S5" s="74"/>
      <c r="T5" s="74"/>
      <c r="U5" s="74"/>
      <c r="V5" s="74"/>
      <c r="W5" s="74"/>
      <c r="X5" s="74"/>
      <c r="Y5" s="74"/>
    </row>
    <row r="6" ht="62.25" customHeight="1">
      <c r="A6" s="791" t="s">
        <v>9334</v>
      </c>
      <c r="B6" s="71"/>
      <c r="C6" s="71"/>
      <c r="D6" s="71"/>
      <c r="E6" s="72"/>
      <c r="F6" s="784"/>
      <c r="G6" s="784"/>
      <c r="H6" s="784"/>
      <c r="I6" s="74"/>
      <c r="J6" s="74"/>
      <c r="K6" s="74"/>
      <c r="L6" s="74"/>
      <c r="M6" s="74"/>
      <c r="N6" s="74"/>
      <c r="O6" s="74"/>
      <c r="P6" s="74"/>
      <c r="Q6" s="74"/>
      <c r="R6" s="74"/>
      <c r="S6" s="74"/>
      <c r="T6" s="74"/>
      <c r="U6" s="74"/>
      <c r="V6" s="74"/>
      <c r="W6" s="74"/>
      <c r="X6" s="74"/>
      <c r="Y6" s="74"/>
    </row>
    <row r="7">
      <c r="A7" s="79"/>
      <c r="B7" s="79"/>
      <c r="C7" s="80"/>
      <c r="D7" s="80"/>
      <c r="E7" s="80"/>
      <c r="F7" s="79"/>
      <c r="G7" s="79"/>
      <c r="H7" s="79"/>
      <c r="I7" s="74"/>
      <c r="J7" s="74"/>
      <c r="K7" s="74"/>
      <c r="L7" s="74"/>
      <c r="M7" s="74"/>
      <c r="N7" s="74"/>
      <c r="O7" s="74"/>
      <c r="P7" s="74"/>
      <c r="Q7" s="74"/>
      <c r="R7" s="74"/>
      <c r="S7" s="74"/>
      <c r="T7" s="74"/>
      <c r="U7" s="74"/>
      <c r="V7" s="74"/>
      <c r="W7" s="74"/>
      <c r="X7" s="74"/>
      <c r="Y7" s="74"/>
    </row>
    <row r="8" ht="61.5" customHeight="1">
      <c r="A8" s="290" t="s">
        <v>2830</v>
      </c>
      <c r="B8" s="771" t="s">
        <v>8</v>
      </c>
      <c r="C8" s="290" t="s">
        <v>9335</v>
      </c>
      <c r="D8" s="802" t="s">
        <v>222</v>
      </c>
      <c r="E8" s="802" t="s">
        <v>226</v>
      </c>
      <c r="F8" s="86" t="s">
        <v>227</v>
      </c>
      <c r="I8" s="74"/>
      <c r="J8" s="74"/>
      <c r="K8" s="74"/>
      <c r="L8" s="74"/>
      <c r="M8" s="74"/>
      <c r="N8" s="74"/>
      <c r="O8" s="74"/>
      <c r="P8" s="74"/>
      <c r="Q8" s="74"/>
      <c r="R8" s="74"/>
      <c r="S8" s="74"/>
      <c r="T8" s="74"/>
      <c r="U8" s="74"/>
      <c r="V8" s="74"/>
      <c r="W8" s="74"/>
      <c r="X8" s="74"/>
      <c r="Y8" s="74"/>
    </row>
    <row r="9" ht="11.25" customHeight="1">
      <c r="A9" s="295" t="s">
        <v>9336</v>
      </c>
      <c r="B9" s="160" t="s">
        <v>52</v>
      </c>
      <c r="C9" s="295" t="s">
        <v>9337</v>
      </c>
      <c r="D9" s="621">
        <v>20.0</v>
      </c>
      <c r="E9" s="621">
        <v>10.0</v>
      </c>
      <c r="F9" s="475" t="s">
        <v>235</v>
      </c>
      <c r="G9" s="104"/>
      <c r="H9" s="105"/>
      <c r="I9" s="105"/>
      <c r="J9" s="105"/>
      <c r="K9" s="105"/>
      <c r="L9" s="105"/>
      <c r="M9" s="105"/>
      <c r="N9" s="105"/>
      <c r="O9" s="105"/>
      <c r="P9" s="105"/>
      <c r="Q9" s="105"/>
      <c r="R9" s="105"/>
      <c r="S9" s="105"/>
      <c r="T9" s="105"/>
      <c r="U9" s="105"/>
      <c r="V9" s="105"/>
      <c r="W9" s="105"/>
      <c r="X9" s="105"/>
      <c r="Y9" s="105"/>
      <c r="Z9" s="105"/>
      <c r="AA9" s="105"/>
      <c r="AB9" s="105"/>
    </row>
    <row r="10" ht="11.25" customHeight="1">
      <c r="A10" s="295" t="s">
        <v>7516</v>
      </c>
      <c r="B10" s="160" t="s">
        <v>52</v>
      </c>
      <c r="C10" s="295" t="s">
        <v>9338</v>
      </c>
      <c r="D10" s="621">
        <v>20.0</v>
      </c>
      <c r="E10" s="621">
        <v>20.0</v>
      </c>
      <c r="F10" s="475" t="s">
        <v>235</v>
      </c>
      <c r="G10" s="104"/>
      <c r="H10" s="105"/>
      <c r="I10" s="105"/>
      <c r="J10" s="105"/>
      <c r="K10" s="105"/>
      <c r="L10" s="105"/>
      <c r="M10" s="105"/>
      <c r="N10" s="105"/>
      <c r="O10" s="105"/>
      <c r="P10" s="105"/>
      <c r="Q10" s="105"/>
      <c r="R10" s="105"/>
      <c r="S10" s="105"/>
      <c r="T10" s="105"/>
      <c r="U10" s="105"/>
      <c r="V10" s="105"/>
      <c r="W10" s="105"/>
      <c r="X10" s="105"/>
      <c r="Y10" s="105"/>
      <c r="Z10" s="105"/>
      <c r="AA10" s="105"/>
      <c r="AB10" s="105"/>
    </row>
    <row r="11" ht="11.25" customHeight="1">
      <c r="A11" s="295" t="s">
        <v>7516</v>
      </c>
      <c r="B11" s="160" t="s">
        <v>52</v>
      </c>
      <c r="C11" s="295" t="s">
        <v>9339</v>
      </c>
      <c r="D11" s="621">
        <v>20.0</v>
      </c>
      <c r="E11" s="621">
        <v>20.0</v>
      </c>
      <c r="F11" s="475" t="s">
        <v>235</v>
      </c>
      <c r="G11" s="104"/>
      <c r="H11" s="105"/>
      <c r="I11" s="105"/>
      <c r="J11" s="105"/>
      <c r="K11" s="105"/>
      <c r="L11" s="105"/>
      <c r="M11" s="105"/>
      <c r="N11" s="105"/>
      <c r="O11" s="105"/>
      <c r="P11" s="105"/>
      <c r="Q11" s="105"/>
      <c r="R11" s="105"/>
      <c r="S11" s="105"/>
      <c r="T11" s="105"/>
      <c r="U11" s="105"/>
      <c r="V11" s="105"/>
      <c r="W11" s="105"/>
      <c r="X11" s="105"/>
      <c r="Y11" s="105"/>
      <c r="Z11" s="105"/>
      <c r="AA11" s="105"/>
      <c r="AB11" s="105"/>
    </row>
    <row r="12" ht="11.25" customHeight="1">
      <c r="A12" s="295" t="s">
        <v>7516</v>
      </c>
      <c r="B12" s="160" t="s">
        <v>52</v>
      </c>
      <c r="C12" s="295" t="s">
        <v>9340</v>
      </c>
      <c r="D12" s="621">
        <v>20.0</v>
      </c>
      <c r="E12" s="621">
        <v>20.0</v>
      </c>
      <c r="F12" s="475" t="s">
        <v>235</v>
      </c>
      <c r="G12" s="104"/>
      <c r="H12" s="105"/>
      <c r="I12" s="105"/>
      <c r="J12" s="105"/>
      <c r="K12" s="105"/>
      <c r="L12" s="105"/>
      <c r="M12" s="105"/>
      <c r="N12" s="105"/>
      <c r="O12" s="105"/>
      <c r="P12" s="105"/>
      <c r="Q12" s="105"/>
      <c r="R12" s="105"/>
      <c r="S12" s="105"/>
      <c r="T12" s="105"/>
      <c r="U12" s="105"/>
      <c r="V12" s="105"/>
      <c r="W12" s="105"/>
      <c r="X12" s="105"/>
      <c r="Y12" s="105"/>
      <c r="Z12" s="105"/>
      <c r="AA12" s="105"/>
      <c r="AB12" s="105"/>
    </row>
    <row r="13" ht="11.25" customHeight="1">
      <c r="A13" s="295" t="s">
        <v>7516</v>
      </c>
      <c r="B13" s="160" t="s">
        <v>52</v>
      </c>
      <c r="C13" s="295" t="s">
        <v>9341</v>
      </c>
      <c r="D13" s="621">
        <v>20.0</v>
      </c>
      <c r="E13" s="621">
        <v>20.0</v>
      </c>
      <c r="F13" s="475" t="s">
        <v>235</v>
      </c>
      <c r="G13" s="104"/>
      <c r="H13" s="105"/>
      <c r="I13" s="105"/>
      <c r="J13" s="105"/>
      <c r="K13" s="105"/>
      <c r="L13" s="105"/>
      <c r="M13" s="105"/>
      <c r="N13" s="105"/>
      <c r="O13" s="105"/>
      <c r="P13" s="105"/>
      <c r="Q13" s="105"/>
      <c r="R13" s="105"/>
      <c r="S13" s="105"/>
      <c r="T13" s="105"/>
      <c r="U13" s="105"/>
      <c r="V13" s="105"/>
      <c r="W13" s="105"/>
      <c r="X13" s="105"/>
      <c r="Y13" s="105"/>
      <c r="Z13" s="105"/>
      <c r="AA13" s="105"/>
      <c r="AB13" s="105"/>
    </row>
    <row r="14" ht="11.25" customHeight="1">
      <c r="A14" s="295" t="s">
        <v>7516</v>
      </c>
      <c r="B14" s="160" t="s">
        <v>52</v>
      </c>
      <c r="C14" s="295" t="s">
        <v>9342</v>
      </c>
      <c r="D14" s="621">
        <v>20.0</v>
      </c>
      <c r="E14" s="621">
        <v>20.0</v>
      </c>
      <c r="F14" s="475" t="s">
        <v>235</v>
      </c>
      <c r="G14" s="104"/>
      <c r="H14" s="105"/>
      <c r="I14" s="105"/>
      <c r="J14" s="105"/>
      <c r="K14" s="105"/>
      <c r="L14" s="105"/>
      <c r="M14" s="105"/>
      <c r="N14" s="105"/>
      <c r="O14" s="105"/>
      <c r="P14" s="105"/>
      <c r="Q14" s="105"/>
      <c r="R14" s="105"/>
      <c r="S14" s="105"/>
      <c r="T14" s="105"/>
      <c r="U14" s="105"/>
      <c r="V14" s="105"/>
      <c r="W14" s="105"/>
      <c r="X14" s="105"/>
      <c r="Y14" s="105"/>
      <c r="Z14" s="105"/>
      <c r="AA14" s="105"/>
      <c r="AB14" s="105"/>
    </row>
    <row r="15" ht="11.25" customHeight="1">
      <c r="A15" s="295" t="s">
        <v>9343</v>
      </c>
      <c r="B15" s="160" t="s">
        <v>52</v>
      </c>
      <c r="C15" s="295" t="s">
        <v>9344</v>
      </c>
      <c r="D15" s="621">
        <v>20.0</v>
      </c>
      <c r="E15" s="621">
        <v>10.0</v>
      </c>
      <c r="F15" s="475" t="s">
        <v>235</v>
      </c>
      <c r="G15" s="104"/>
      <c r="H15" s="105"/>
      <c r="I15" s="105"/>
      <c r="J15" s="105"/>
      <c r="K15" s="105"/>
      <c r="L15" s="105"/>
      <c r="M15" s="105"/>
      <c r="N15" s="105"/>
      <c r="O15" s="105"/>
      <c r="P15" s="105"/>
      <c r="Q15" s="105"/>
      <c r="R15" s="105"/>
      <c r="S15" s="105"/>
      <c r="T15" s="105"/>
      <c r="U15" s="105"/>
      <c r="V15" s="105"/>
      <c r="W15" s="105"/>
      <c r="X15" s="105"/>
      <c r="Y15" s="105"/>
      <c r="Z15" s="105"/>
      <c r="AA15" s="105"/>
      <c r="AB15" s="105"/>
    </row>
    <row r="16" ht="11.25" customHeight="1">
      <c r="A16" s="295" t="s">
        <v>9345</v>
      </c>
      <c r="B16" s="160" t="s">
        <v>52</v>
      </c>
      <c r="C16" s="295" t="s">
        <v>9346</v>
      </c>
      <c r="D16" s="621">
        <v>20.0</v>
      </c>
      <c r="E16" s="621">
        <v>10.0</v>
      </c>
      <c r="F16" s="475" t="s">
        <v>235</v>
      </c>
      <c r="G16" s="104"/>
      <c r="H16" s="105"/>
      <c r="I16" s="105"/>
      <c r="J16" s="105"/>
      <c r="K16" s="105"/>
      <c r="L16" s="105"/>
      <c r="M16" s="105"/>
      <c r="N16" s="105"/>
      <c r="O16" s="105"/>
      <c r="P16" s="105"/>
      <c r="Q16" s="105"/>
      <c r="R16" s="105"/>
      <c r="S16" s="105"/>
      <c r="T16" s="105"/>
      <c r="U16" s="105"/>
      <c r="V16" s="105"/>
      <c r="W16" s="105"/>
      <c r="X16" s="105"/>
      <c r="Y16" s="105"/>
      <c r="Z16" s="105"/>
      <c r="AA16" s="105"/>
      <c r="AB16" s="105"/>
    </row>
    <row r="17" ht="11.25" customHeight="1">
      <c r="A17" s="295" t="s">
        <v>7516</v>
      </c>
      <c r="B17" s="160" t="s">
        <v>52</v>
      </c>
      <c r="C17" s="295" t="s">
        <v>9347</v>
      </c>
      <c r="D17" s="621">
        <v>30.0</v>
      </c>
      <c r="E17" s="621">
        <v>30.0</v>
      </c>
      <c r="F17" s="475" t="s">
        <v>235</v>
      </c>
      <c r="G17" s="104"/>
      <c r="H17" s="105"/>
      <c r="I17" s="105"/>
      <c r="J17" s="105"/>
      <c r="K17" s="105"/>
      <c r="L17" s="105"/>
      <c r="M17" s="105"/>
      <c r="N17" s="105"/>
      <c r="O17" s="105"/>
      <c r="P17" s="105"/>
      <c r="Q17" s="105"/>
      <c r="R17" s="105"/>
      <c r="S17" s="105"/>
      <c r="T17" s="105"/>
      <c r="U17" s="105"/>
      <c r="V17" s="105"/>
      <c r="W17" s="105"/>
      <c r="X17" s="105"/>
      <c r="Y17" s="105"/>
      <c r="Z17" s="105"/>
      <c r="AA17" s="105"/>
      <c r="AB17" s="105"/>
    </row>
    <row r="18" ht="11.25" customHeight="1">
      <c r="A18" s="295" t="s">
        <v>7516</v>
      </c>
      <c r="B18" s="160" t="s">
        <v>52</v>
      </c>
      <c r="C18" s="295" t="s">
        <v>9348</v>
      </c>
      <c r="D18" s="621">
        <v>30.0</v>
      </c>
      <c r="E18" s="621">
        <v>30.0</v>
      </c>
      <c r="F18" s="475" t="s">
        <v>235</v>
      </c>
      <c r="G18" s="104"/>
      <c r="H18" s="105"/>
      <c r="I18" s="105"/>
      <c r="J18" s="105"/>
      <c r="K18" s="105"/>
      <c r="L18" s="105"/>
      <c r="M18" s="105"/>
      <c r="N18" s="105"/>
      <c r="O18" s="105"/>
      <c r="P18" s="105"/>
      <c r="Q18" s="105"/>
      <c r="R18" s="105"/>
      <c r="S18" s="105"/>
      <c r="T18" s="105"/>
      <c r="U18" s="105"/>
      <c r="V18" s="105"/>
      <c r="W18" s="105"/>
      <c r="X18" s="105"/>
      <c r="Y18" s="105"/>
      <c r="Z18" s="105"/>
      <c r="AA18" s="105"/>
      <c r="AB18" s="105"/>
    </row>
    <row r="19" ht="11.25" customHeight="1">
      <c r="A19" s="295" t="s">
        <v>7516</v>
      </c>
      <c r="B19" s="160" t="s">
        <v>52</v>
      </c>
      <c r="C19" s="295" t="s">
        <v>9349</v>
      </c>
      <c r="D19" s="621">
        <v>30.0</v>
      </c>
      <c r="E19" s="621">
        <v>30.0</v>
      </c>
      <c r="F19" s="475" t="s">
        <v>235</v>
      </c>
      <c r="G19" s="104"/>
      <c r="H19" s="105"/>
      <c r="I19" s="105"/>
      <c r="J19" s="105"/>
      <c r="K19" s="105"/>
      <c r="L19" s="105"/>
      <c r="M19" s="105"/>
      <c r="N19" s="105"/>
      <c r="O19" s="105"/>
      <c r="P19" s="105"/>
      <c r="Q19" s="105"/>
      <c r="R19" s="105"/>
      <c r="S19" s="105"/>
      <c r="T19" s="105"/>
      <c r="U19" s="105"/>
      <c r="V19" s="105"/>
      <c r="W19" s="105"/>
      <c r="X19" s="105"/>
      <c r="Y19" s="105"/>
      <c r="Z19" s="105"/>
      <c r="AA19" s="105"/>
      <c r="AB19" s="105"/>
    </row>
    <row r="20" ht="11.25" customHeight="1">
      <c r="A20" s="135" t="s">
        <v>9350</v>
      </c>
      <c r="B20" s="97" t="s">
        <v>52</v>
      </c>
      <c r="C20" s="135" t="s">
        <v>9351</v>
      </c>
      <c r="D20" s="231">
        <v>30.0</v>
      </c>
      <c r="E20" s="166">
        <v>30.0</v>
      </c>
      <c r="F20" s="475" t="s">
        <v>58</v>
      </c>
      <c r="G20" s="104"/>
      <c r="H20" s="105"/>
      <c r="I20" s="105"/>
      <c r="J20" s="105"/>
      <c r="K20" s="105"/>
      <c r="L20" s="105"/>
      <c r="M20" s="105"/>
      <c r="N20" s="105"/>
      <c r="O20" s="105"/>
      <c r="P20" s="105"/>
      <c r="Q20" s="105"/>
      <c r="R20" s="105"/>
      <c r="S20" s="105"/>
      <c r="T20" s="105"/>
      <c r="U20" s="105"/>
      <c r="V20" s="105"/>
      <c r="W20" s="105"/>
      <c r="X20" s="105"/>
      <c r="Y20" s="105"/>
      <c r="Z20" s="105"/>
      <c r="AA20" s="105"/>
      <c r="AB20" s="105"/>
    </row>
    <row r="21" ht="11.25" customHeight="1">
      <c r="A21" s="135" t="s">
        <v>9350</v>
      </c>
      <c r="B21" s="97" t="s">
        <v>52</v>
      </c>
      <c r="C21" s="135" t="s">
        <v>9352</v>
      </c>
      <c r="D21" s="231">
        <v>30.0</v>
      </c>
      <c r="E21" s="166">
        <v>30.0</v>
      </c>
      <c r="F21" s="475" t="s">
        <v>58</v>
      </c>
      <c r="G21" s="104"/>
      <c r="H21" s="105"/>
      <c r="I21" s="105"/>
      <c r="J21" s="105"/>
      <c r="K21" s="105"/>
      <c r="L21" s="105"/>
      <c r="M21" s="105"/>
      <c r="N21" s="105"/>
      <c r="O21" s="105"/>
      <c r="P21" s="105"/>
      <c r="Q21" s="105"/>
      <c r="R21" s="105"/>
      <c r="S21" s="105"/>
      <c r="T21" s="105"/>
      <c r="U21" s="105"/>
      <c r="V21" s="105"/>
      <c r="W21" s="105"/>
      <c r="X21" s="105"/>
      <c r="Y21" s="105"/>
      <c r="Z21" s="105"/>
      <c r="AA21" s="105"/>
      <c r="AB21" s="105"/>
    </row>
    <row r="22" ht="11.25" customHeight="1">
      <c r="A22" s="135" t="s">
        <v>9350</v>
      </c>
      <c r="B22" s="97" t="s">
        <v>52</v>
      </c>
      <c r="C22" s="135" t="s">
        <v>9353</v>
      </c>
      <c r="D22" s="231">
        <v>30.0</v>
      </c>
      <c r="E22" s="166">
        <v>30.0</v>
      </c>
      <c r="F22" s="475" t="s">
        <v>58</v>
      </c>
      <c r="G22" s="104"/>
      <c r="H22" s="105"/>
      <c r="I22" s="105"/>
      <c r="J22" s="105"/>
      <c r="K22" s="105"/>
      <c r="L22" s="105"/>
      <c r="M22" s="105"/>
      <c r="N22" s="105"/>
      <c r="O22" s="105"/>
      <c r="P22" s="105"/>
      <c r="Q22" s="105"/>
      <c r="R22" s="105"/>
      <c r="S22" s="105"/>
      <c r="T22" s="105"/>
      <c r="U22" s="105"/>
      <c r="V22" s="105"/>
      <c r="W22" s="105"/>
      <c r="X22" s="105"/>
      <c r="Y22" s="105"/>
      <c r="Z22" s="105"/>
      <c r="AA22" s="105"/>
      <c r="AB22" s="105"/>
    </row>
    <row r="23" ht="11.25" customHeight="1">
      <c r="A23" s="135" t="s">
        <v>9350</v>
      </c>
      <c r="B23" s="97" t="s">
        <v>52</v>
      </c>
      <c r="C23" s="135" t="s">
        <v>9354</v>
      </c>
      <c r="D23" s="231">
        <v>30.0</v>
      </c>
      <c r="E23" s="166">
        <v>30.0</v>
      </c>
      <c r="F23" s="475" t="s">
        <v>58</v>
      </c>
      <c r="G23" s="104"/>
      <c r="H23" s="105"/>
      <c r="I23" s="105"/>
      <c r="J23" s="105"/>
      <c r="K23" s="105"/>
      <c r="L23" s="105"/>
      <c r="M23" s="105"/>
      <c r="N23" s="105"/>
      <c r="O23" s="105"/>
      <c r="P23" s="105"/>
      <c r="Q23" s="105"/>
      <c r="R23" s="105"/>
      <c r="S23" s="105"/>
      <c r="T23" s="105"/>
      <c r="U23" s="105"/>
      <c r="V23" s="105"/>
      <c r="W23" s="105"/>
      <c r="X23" s="105"/>
      <c r="Y23" s="105"/>
      <c r="Z23" s="105"/>
      <c r="AA23" s="105"/>
      <c r="AB23" s="105"/>
    </row>
    <row r="24" ht="11.25" customHeight="1">
      <c r="A24" s="295" t="s">
        <v>6103</v>
      </c>
      <c r="B24" s="160" t="s">
        <v>52</v>
      </c>
      <c r="C24" s="295" t="s">
        <v>9355</v>
      </c>
      <c r="D24" s="621">
        <v>20.0</v>
      </c>
      <c r="E24" s="793">
        <v>20.0</v>
      </c>
      <c r="F24" s="475" t="s">
        <v>244</v>
      </c>
      <c r="G24" s="104"/>
      <c r="H24" s="105"/>
      <c r="I24" s="105"/>
      <c r="J24" s="105"/>
      <c r="K24" s="105"/>
      <c r="L24" s="105"/>
      <c r="M24" s="105"/>
      <c r="N24" s="105"/>
      <c r="O24" s="105"/>
      <c r="P24" s="105"/>
      <c r="Q24" s="105"/>
      <c r="R24" s="105"/>
      <c r="S24" s="105"/>
      <c r="T24" s="105"/>
      <c r="U24" s="105"/>
      <c r="V24" s="105"/>
      <c r="W24" s="105"/>
      <c r="X24" s="105"/>
      <c r="Y24" s="105"/>
      <c r="Z24" s="105"/>
      <c r="AA24" s="105"/>
      <c r="AB24" s="105"/>
    </row>
    <row r="25" ht="11.25" customHeight="1">
      <c r="A25" s="295" t="s">
        <v>6103</v>
      </c>
      <c r="B25" s="160" t="s">
        <v>52</v>
      </c>
      <c r="C25" s="295" t="s">
        <v>9356</v>
      </c>
      <c r="D25" s="621">
        <v>20.0</v>
      </c>
      <c r="E25" s="793">
        <v>20.0</v>
      </c>
      <c r="F25" s="475" t="s">
        <v>244</v>
      </c>
      <c r="G25" s="104"/>
      <c r="H25" s="105"/>
      <c r="I25" s="105"/>
      <c r="J25" s="105"/>
      <c r="K25" s="105"/>
      <c r="L25" s="105"/>
      <c r="M25" s="105"/>
      <c r="N25" s="105"/>
      <c r="O25" s="105"/>
      <c r="P25" s="105"/>
      <c r="Q25" s="105"/>
      <c r="R25" s="105"/>
      <c r="S25" s="105"/>
      <c r="T25" s="105"/>
      <c r="U25" s="105"/>
      <c r="V25" s="105"/>
      <c r="W25" s="105"/>
      <c r="X25" s="105"/>
      <c r="Y25" s="105"/>
      <c r="Z25" s="105"/>
      <c r="AA25" s="105"/>
      <c r="AB25" s="105"/>
    </row>
    <row r="26" ht="11.25" customHeight="1">
      <c r="A26" s="295" t="s">
        <v>6103</v>
      </c>
      <c r="B26" s="160" t="s">
        <v>52</v>
      </c>
      <c r="C26" s="295" t="s">
        <v>9357</v>
      </c>
      <c r="D26" s="621">
        <v>20.0</v>
      </c>
      <c r="E26" s="793">
        <v>20.0</v>
      </c>
      <c r="F26" s="475" t="s">
        <v>244</v>
      </c>
      <c r="G26" s="104"/>
      <c r="H26" s="105"/>
      <c r="I26" s="105"/>
      <c r="J26" s="105"/>
      <c r="K26" s="105"/>
      <c r="L26" s="105"/>
      <c r="M26" s="105"/>
      <c r="N26" s="105"/>
      <c r="O26" s="105"/>
      <c r="P26" s="105"/>
      <c r="Q26" s="105"/>
      <c r="R26" s="105"/>
      <c r="S26" s="105"/>
      <c r="T26" s="105"/>
      <c r="U26" s="105"/>
      <c r="V26" s="105"/>
      <c r="W26" s="105"/>
      <c r="X26" s="105"/>
      <c r="Y26" s="105"/>
      <c r="Z26" s="105"/>
      <c r="AA26" s="105"/>
      <c r="AB26" s="105"/>
    </row>
    <row r="27" ht="11.25" customHeight="1">
      <c r="A27" s="295" t="s">
        <v>6103</v>
      </c>
      <c r="B27" s="160" t="s">
        <v>52</v>
      </c>
      <c r="C27" s="295" t="s">
        <v>9358</v>
      </c>
      <c r="D27" s="621">
        <v>30.0</v>
      </c>
      <c r="E27" s="793">
        <v>30.0</v>
      </c>
      <c r="F27" s="475" t="s">
        <v>244</v>
      </c>
      <c r="G27" s="104"/>
      <c r="H27" s="105"/>
      <c r="I27" s="105"/>
      <c r="J27" s="105"/>
      <c r="K27" s="105"/>
      <c r="L27" s="105"/>
      <c r="M27" s="105"/>
      <c r="N27" s="105"/>
      <c r="O27" s="105"/>
      <c r="P27" s="105"/>
      <c r="Q27" s="105"/>
      <c r="R27" s="105"/>
      <c r="S27" s="105"/>
      <c r="T27" s="105"/>
      <c r="U27" s="105"/>
      <c r="V27" s="105"/>
      <c r="W27" s="105"/>
      <c r="X27" s="105"/>
      <c r="Y27" s="105"/>
      <c r="Z27" s="105"/>
      <c r="AA27" s="105"/>
      <c r="AB27" s="105"/>
    </row>
    <row r="28" ht="11.25" customHeight="1">
      <c r="A28" s="135" t="s">
        <v>59</v>
      </c>
      <c r="B28" s="97" t="s">
        <v>52</v>
      </c>
      <c r="C28" s="135" t="s">
        <v>9359</v>
      </c>
      <c r="D28" s="231">
        <v>20.0</v>
      </c>
      <c r="E28" s="166">
        <v>20.0</v>
      </c>
      <c r="F28" s="475" t="s">
        <v>59</v>
      </c>
      <c r="G28" s="104"/>
      <c r="H28" s="105"/>
      <c r="I28" s="105"/>
      <c r="J28" s="105"/>
      <c r="K28" s="105"/>
      <c r="L28" s="105"/>
      <c r="M28" s="105"/>
      <c r="N28" s="105"/>
      <c r="O28" s="105"/>
      <c r="P28" s="105"/>
      <c r="Q28" s="105"/>
      <c r="R28" s="105"/>
      <c r="S28" s="105"/>
      <c r="T28" s="105"/>
      <c r="U28" s="105"/>
      <c r="V28" s="105"/>
      <c r="W28" s="105"/>
      <c r="X28" s="105"/>
      <c r="Y28" s="105"/>
      <c r="Z28" s="105"/>
      <c r="AA28" s="105"/>
      <c r="AB28" s="105"/>
    </row>
    <row r="29" ht="11.25" customHeight="1">
      <c r="A29" s="295" t="s">
        <v>5397</v>
      </c>
      <c r="B29" s="160" t="s">
        <v>52</v>
      </c>
      <c r="C29" s="295" t="s">
        <v>9360</v>
      </c>
      <c r="D29" s="621">
        <v>20.0</v>
      </c>
      <c r="E29" s="793">
        <v>20.0</v>
      </c>
      <c r="F29" s="475" t="s">
        <v>62</v>
      </c>
      <c r="G29" s="104"/>
      <c r="H29" s="105"/>
      <c r="I29" s="105"/>
      <c r="J29" s="105"/>
      <c r="K29" s="105"/>
      <c r="L29" s="105"/>
      <c r="M29" s="105"/>
      <c r="N29" s="105"/>
      <c r="O29" s="105"/>
      <c r="P29" s="105"/>
      <c r="Q29" s="105"/>
      <c r="R29" s="105"/>
      <c r="S29" s="105"/>
      <c r="T29" s="105"/>
      <c r="U29" s="105"/>
      <c r="V29" s="105"/>
      <c r="W29" s="105"/>
      <c r="X29" s="105"/>
      <c r="Y29" s="105"/>
      <c r="Z29" s="105"/>
      <c r="AA29" s="105"/>
      <c r="AB29" s="105"/>
    </row>
    <row r="30" ht="11.25" customHeight="1">
      <c r="A30" s="295" t="s">
        <v>5397</v>
      </c>
      <c r="B30" s="160" t="s">
        <v>52</v>
      </c>
      <c r="C30" s="295" t="s">
        <v>9361</v>
      </c>
      <c r="D30" s="621">
        <v>20.0</v>
      </c>
      <c r="E30" s="793">
        <v>20.0</v>
      </c>
      <c r="F30" s="475" t="s">
        <v>62</v>
      </c>
      <c r="G30" s="104"/>
      <c r="H30" s="105"/>
      <c r="I30" s="105"/>
      <c r="J30" s="105"/>
      <c r="K30" s="105"/>
      <c r="L30" s="105"/>
      <c r="M30" s="105"/>
      <c r="N30" s="105"/>
      <c r="O30" s="105"/>
      <c r="P30" s="105"/>
      <c r="Q30" s="105"/>
      <c r="R30" s="105"/>
      <c r="S30" s="105"/>
      <c r="T30" s="105"/>
      <c r="U30" s="105"/>
      <c r="V30" s="105"/>
      <c r="W30" s="105"/>
      <c r="X30" s="105"/>
      <c r="Y30" s="105"/>
      <c r="Z30" s="105"/>
      <c r="AA30" s="105"/>
      <c r="AB30" s="105"/>
    </row>
    <row r="31" ht="11.25" customHeight="1">
      <c r="A31" s="135" t="s">
        <v>9362</v>
      </c>
      <c r="B31" s="97" t="s">
        <v>52</v>
      </c>
      <c r="C31" s="135" t="s">
        <v>9363</v>
      </c>
      <c r="D31" s="231">
        <v>20.0</v>
      </c>
      <c r="E31" s="166">
        <v>20.0</v>
      </c>
      <c r="F31" s="475" t="s">
        <v>66</v>
      </c>
      <c r="G31" s="104"/>
      <c r="H31" s="105"/>
      <c r="I31" s="105"/>
      <c r="J31" s="105"/>
      <c r="K31" s="105"/>
      <c r="L31" s="105"/>
      <c r="M31" s="105"/>
      <c r="N31" s="105"/>
      <c r="O31" s="105"/>
      <c r="P31" s="105"/>
      <c r="Q31" s="105"/>
      <c r="R31" s="105"/>
      <c r="S31" s="105"/>
      <c r="T31" s="105"/>
      <c r="U31" s="105"/>
      <c r="V31" s="105"/>
      <c r="W31" s="105"/>
      <c r="X31" s="105"/>
      <c r="Y31" s="105"/>
      <c r="Z31" s="105"/>
      <c r="AA31" s="105"/>
      <c r="AB31" s="105"/>
    </row>
    <row r="32" ht="11.25" customHeight="1">
      <c r="A32" s="135" t="s">
        <v>9362</v>
      </c>
      <c r="B32" s="97" t="s">
        <v>52</v>
      </c>
      <c r="C32" s="135" t="s">
        <v>9364</v>
      </c>
      <c r="D32" s="231">
        <v>20.0</v>
      </c>
      <c r="E32" s="166">
        <v>10.0</v>
      </c>
      <c r="F32" s="475" t="s">
        <v>66</v>
      </c>
      <c r="G32" s="104"/>
      <c r="H32" s="105"/>
      <c r="I32" s="105"/>
      <c r="J32" s="105"/>
      <c r="K32" s="105"/>
      <c r="L32" s="105"/>
      <c r="M32" s="105"/>
      <c r="N32" s="105"/>
      <c r="O32" s="105"/>
      <c r="P32" s="105"/>
      <c r="Q32" s="105"/>
      <c r="R32" s="105"/>
      <c r="S32" s="105"/>
      <c r="T32" s="105"/>
      <c r="U32" s="105"/>
      <c r="V32" s="105"/>
      <c r="W32" s="105"/>
      <c r="X32" s="105"/>
      <c r="Y32" s="105"/>
      <c r="Z32" s="105"/>
      <c r="AA32" s="105"/>
      <c r="AB32" s="105"/>
    </row>
    <row r="33" ht="11.25" customHeight="1">
      <c r="A33" s="135" t="s">
        <v>9362</v>
      </c>
      <c r="B33" s="97" t="s">
        <v>52</v>
      </c>
      <c r="C33" s="135" t="s">
        <v>9365</v>
      </c>
      <c r="D33" s="231">
        <v>20.0</v>
      </c>
      <c r="E33" s="166">
        <v>10.0</v>
      </c>
      <c r="F33" s="475" t="s">
        <v>66</v>
      </c>
      <c r="G33" s="104"/>
      <c r="H33" s="105"/>
      <c r="I33" s="105"/>
      <c r="J33" s="105"/>
      <c r="K33" s="105"/>
      <c r="L33" s="105"/>
      <c r="M33" s="105"/>
      <c r="N33" s="105"/>
      <c r="O33" s="105"/>
      <c r="P33" s="105"/>
      <c r="Q33" s="105"/>
      <c r="R33" s="105"/>
      <c r="S33" s="105"/>
      <c r="T33" s="105"/>
      <c r="U33" s="105"/>
      <c r="V33" s="105"/>
      <c r="W33" s="105"/>
      <c r="X33" s="105"/>
      <c r="Y33" s="105"/>
      <c r="Z33" s="105"/>
      <c r="AA33" s="105"/>
      <c r="AB33" s="105"/>
    </row>
    <row r="34" ht="11.25" customHeight="1">
      <c r="A34" s="135" t="s">
        <v>9362</v>
      </c>
      <c r="B34" s="97" t="s">
        <v>52</v>
      </c>
      <c r="C34" s="135" t="s">
        <v>9366</v>
      </c>
      <c r="D34" s="231">
        <v>20.0</v>
      </c>
      <c r="E34" s="166">
        <v>10.0</v>
      </c>
      <c r="F34" s="475" t="s">
        <v>66</v>
      </c>
      <c r="G34" s="104"/>
      <c r="H34" s="105"/>
      <c r="I34" s="105"/>
      <c r="J34" s="105"/>
      <c r="K34" s="105"/>
      <c r="L34" s="105"/>
      <c r="M34" s="105"/>
      <c r="N34" s="105"/>
      <c r="O34" s="105"/>
      <c r="P34" s="105"/>
      <c r="Q34" s="105"/>
      <c r="R34" s="105"/>
      <c r="S34" s="105"/>
      <c r="T34" s="105"/>
      <c r="U34" s="105"/>
      <c r="V34" s="105"/>
      <c r="W34" s="105"/>
      <c r="X34" s="105"/>
      <c r="Y34" s="105"/>
      <c r="Z34" s="105"/>
      <c r="AA34" s="105"/>
      <c r="AB34" s="105"/>
    </row>
    <row r="35" ht="11.25" customHeight="1">
      <c r="A35" s="295" t="s">
        <v>69</v>
      </c>
      <c r="B35" s="97" t="s">
        <v>52</v>
      </c>
      <c r="C35" s="295" t="s">
        <v>9367</v>
      </c>
      <c r="D35" s="621">
        <v>20.0</v>
      </c>
      <c r="E35" s="793">
        <v>20.0</v>
      </c>
      <c r="F35" s="475" t="s">
        <v>69</v>
      </c>
      <c r="G35" s="104"/>
      <c r="H35" s="105"/>
      <c r="I35" s="105"/>
      <c r="J35" s="105"/>
      <c r="K35" s="105"/>
      <c r="L35" s="105"/>
      <c r="M35" s="105"/>
      <c r="N35" s="105"/>
      <c r="O35" s="105"/>
      <c r="P35" s="105"/>
      <c r="Q35" s="105"/>
      <c r="R35" s="105"/>
      <c r="S35" s="105"/>
      <c r="T35" s="105"/>
      <c r="U35" s="105"/>
      <c r="V35" s="105"/>
      <c r="W35" s="105"/>
      <c r="X35" s="105"/>
      <c r="Y35" s="105"/>
      <c r="Z35" s="105"/>
      <c r="AA35" s="105"/>
      <c r="AB35" s="105"/>
    </row>
    <row r="36" ht="11.25" customHeight="1">
      <c r="A36" s="135" t="s">
        <v>5418</v>
      </c>
      <c r="B36" s="97" t="s">
        <v>52</v>
      </c>
      <c r="C36" s="135" t="s">
        <v>9368</v>
      </c>
      <c r="D36" s="231">
        <v>20.0</v>
      </c>
      <c r="E36" s="166">
        <v>20.0</v>
      </c>
      <c r="F36" s="475" t="s">
        <v>70</v>
      </c>
      <c r="G36" s="104"/>
      <c r="H36" s="105"/>
      <c r="I36" s="105"/>
      <c r="J36" s="105"/>
      <c r="K36" s="105"/>
      <c r="L36" s="105"/>
      <c r="M36" s="105"/>
      <c r="N36" s="105"/>
      <c r="O36" s="105"/>
      <c r="P36" s="105"/>
      <c r="Q36" s="105"/>
      <c r="R36" s="105"/>
      <c r="S36" s="105"/>
      <c r="T36" s="105"/>
      <c r="U36" s="105"/>
      <c r="V36" s="105"/>
      <c r="W36" s="105"/>
      <c r="X36" s="105"/>
      <c r="Y36" s="105"/>
      <c r="Z36" s="105"/>
      <c r="AA36" s="105"/>
      <c r="AB36" s="105"/>
    </row>
    <row r="37" ht="11.25" customHeight="1">
      <c r="A37" s="135" t="s">
        <v>5418</v>
      </c>
      <c r="B37" s="97" t="s">
        <v>52</v>
      </c>
      <c r="C37" s="135" t="s">
        <v>9369</v>
      </c>
      <c r="D37" s="231">
        <v>20.0</v>
      </c>
      <c r="E37" s="166">
        <v>20.0</v>
      </c>
      <c r="F37" s="475" t="s">
        <v>70</v>
      </c>
      <c r="G37" s="104"/>
      <c r="H37" s="105"/>
      <c r="I37" s="105"/>
      <c r="J37" s="105"/>
      <c r="K37" s="105"/>
      <c r="L37" s="105"/>
      <c r="M37" s="105"/>
      <c r="N37" s="105"/>
      <c r="O37" s="105"/>
      <c r="P37" s="105"/>
      <c r="Q37" s="105"/>
      <c r="R37" s="105"/>
      <c r="S37" s="105"/>
      <c r="T37" s="105"/>
      <c r="U37" s="105"/>
      <c r="V37" s="105"/>
      <c r="W37" s="105"/>
      <c r="X37" s="105"/>
      <c r="Y37" s="105"/>
      <c r="Z37" s="105"/>
      <c r="AA37" s="105"/>
      <c r="AB37" s="105"/>
    </row>
    <row r="38" ht="11.25" customHeight="1">
      <c r="A38" s="135" t="s">
        <v>73</v>
      </c>
      <c r="B38" s="97" t="s">
        <v>52</v>
      </c>
      <c r="C38" s="135" t="s">
        <v>9370</v>
      </c>
      <c r="D38" s="231">
        <v>20.0</v>
      </c>
      <c r="E38" s="166">
        <v>20.0</v>
      </c>
      <c r="F38" s="475" t="s">
        <v>73</v>
      </c>
      <c r="G38" s="104"/>
      <c r="H38" s="105"/>
      <c r="I38" s="105"/>
      <c r="J38" s="105"/>
      <c r="K38" s="105"/>
      <c r="L38" s="105"/>
      <c r="M38" s="105"/>
      <c r="N38" s="105"/>
      <c r="O38" s="105"/>
      <c r="P38" s="105"/>
      <c r="Q38" s="105"/>
      <c r="R38" s="105"/>
      <c r="S38" s="105"/>
      <c r="T38" s="105"/>
      <c r="U38" s="105"/>
      <c r="V38" s="105"/>
      <c r="W38" s="105"/>
      <c r="X38" s="105"/>
      <c r="Y38" s="105"/>
      <c r="Z38" s="105"/>
      <c r="AA38" s="105"/>
      <c r="AB38" s="105"/>
    </row>
    <row r="39" ht="11.25" customHeight="1">
      <c r="A39" s="135" t="s">
        <v>73</v>
      </c>
      <c r="B39" s="97" t="s">
        <v>52</v>
      </c>
      <c r="C39" s="135" t="s">
        <v>9371</v>
      </c>
      <c r="D39" s="231">
        <v>20.0</v>
      </c>
      <c r="E39" s="166">
        <v>20.0</v>
      </c>
      <c r="F39" s="475" t="s">
        <v>73</v>
      </c>
      <c r="G39" s="104"/>
      <c r="H39" s="105"/>
      <c r="I39" s="105"/>
      <c r="J39" s="105"/>
      <c r="K39" s="105"/>
      <c r="L39" s="105"/>
      <c r="M39" s="105"/>
      <c r="N39" s="105"/>
      <c r="O39" s="105"/>
      <c r="P39" s="105"/>
      <c r="Q39" s="105"/>
      <c r="R39" s="105"/>
      <c r="S39" s="105"/>
      <c r="T39" s="105"/>
      <c r="U39" s="105"/>
      <c r="V39" s="105"/>
      <c r="W39" s="105"/>
      <c r="X39" s="105"/>
      <c r="Y39" s="105"/>
      <c r="Z39" s="105"/>
      <c r="AA39" s="105"/>
      <c r="AB39" s="105"/>
    </row>
    <row r="40" ht="11.25" customHeight="1">
      <c r="A40" s="135" t="s">
        <v>73</v>
      </c>
      <c r="B40" s="97" t="s">
        <v>52</v>
      </c>
      <c r="C40" s="135" t="s">
        <v>9372</v>
      </c>
      <c r="D40" s="231">
        <v>20.0</v>
      </c>
      <c r="E40" s="166">
        <v>20.0</v>
      </c>
      <c r="F40" s="475" t="s">
        <v>73</v>
      </c>
      <c r="G40" s="104"/>
      <c r="H40" s="105"/>
      <c r="I40" s="105"/>
      <c r="J40" s="105"/>
      <c r="K40" s="105"/>
      <c r="L40" s="105"/>
      <c r="M40" s="105"/>
      <c r="N40" s="105"/>
      <c r="O40" s="105"/>
      <c r="P40" s="105"/>
      <c r="Q40" s="105"/>
      <c r="R40" s="105"/>
      <c r="S40" s="105"/>
      <c r="T40" s="105"/>
      <c r="U40" s="105"/>
      <c r="V40" s="105"/>
      <c r="W40" s="105"/>
      <c r="X40" s="105"/>
      <c r="Y40" s="105"/>
      <c r="Z40" s="105"/>
      <c r="AA40" s="105"/>
      <c r="AB40" s="105"/>
    </row>
    <row r="41" ht="11.25" customHeight="1">
      <c r="A41" s="135" t="s">
        <v>73</v>
      </c>
      <c r="B41" s="97" t="s">
        <v>52</v>
      </c>
      <c r="C41" s="135" t="s">
        <v>9373</v>
      </c>
      <c r="D41" s="231">
        <v>20.0</v>
      </c>
      <c r="E41" s="166">
        <v>20.0</v>
      </c>
      <c r="F41" s="475" t="s">
        <v>73</v>
      </c>
      <c r="G41" s="104"/>
      <c r="H41" s="105"/>
      <c r="I41" s="105"/>
      <c r="J41" s="105"/>
      <c r="K41" s="105"/>
      <c r="L41" s="105"/>
      <c r="M41" s="105"/>
      <c r="N41" s="105"/>
      <c r="O41" s="105"/>
      <c r="P41" s="105"/>
      <c r="Q41" s="105"/>
      <c r="R41" s="105"/>
      <c r="S41" s="105"/>
      <c r="T41" s="105"/>
      <c r="U41" s="105"/>
      <c r="V41" s="105"/>
      <c r="W41" s="105"/>
      <c r="X41" s="105"/>
      <c r="Y41" s="105"/>
      <c r="Z41" s="105"/>
      <c r="AA41" s="105"/>
      <c r="AB41" s="105"/>
    </row>
    <row r="42" ht="11.25" customHeight="1">
      <c r="A42" s="135" t="s">
        <v>73</v>
      </c>
      <c r="B42" s="97" t="s">
        <v>52</v>
      </c>
      <c r="C42" s="135" t="s">
        <v>9374</v>
      </c>
      <c r="D42" s="231">
        <v>20.0</v>
      </c>
      <c r="E42" s="166">
        <v>20.0</v>
      </c>
      <c r="F42" s="475" t="s">
        <v>73</v>
      </c>
      <c r="G42" s="104"/>
      <c r="H42" s="105"/>
      <c r="I42" s="105"/>
      <c r="J42" s="105"/>
      <c r="K42" s="105"/>
      <c r="L42" s="105"/>
      <c r="M42" s="105"/>
      <c r="N42" s="105"/>
      <c r="O42" s="105"/>
      <c r="P42" s="105"/>
      <c r="Q42" s="105"/>
      <c r="R42" s="105"/>
      <c r="S42" s="105"/>
      <c r="T42" s="105"/>
      <c r="U42" s="105"/>
      <c r="V42" s="105"/>
      <c r="W42" s="105"/>
      <c r="X42" s="105"/>
      <c r="Y42" s="105"/>
      <c r="Z42" s="105"/>
      <c r="AA42" s="105"/>
      <c r="AB42" s="105"/>
    </row>
    <row r="43" ht="11.25" customHeight="1">
      <c r="A43" s="135" t="s">
        <v>73</v>
      </c>
      <c r="B43" s="97" t="s">
        <v>52</v>
      </c>
      <c r="C43" s="135" t="s">
        <v>9375</v>
      </c>
      <c r="D43" s="231">
        <v>30.0</v>
      </c>
      <c r="E43" s="166">
        <v>30.0</v>
      </c>
      <c r="F43" s="475" t="s">
        <v>73</v>
      </c>
      <c r="G43" s="104"/>
      <c r="H43" s="105"/>
      <c r="I43" s="105"/>
      <c r="J43" s="105"/>
      <c r="K43" s="105"/>
      <c r="L43" s="105"/>
      <c r="M43" s="105"/>
      <c r="N43" s="105"/>
      <c r="O43" s="105"/>
      <c r="P43" s="105"/>
      <c r="Q43" s="105"/>
      <c r="R43" s="105"/>
      <c r="S43" s="105"/>
      <c r="T43" s="105"/>
      <c r="U43" s="105"/>
      <c r="V43" s="105"/>
      <c r="W43" s="105"/>
      <c r="X43" s="105"/>
      <c r="Y43" s="105"/>
      <c r="Z43" s="105"/>
      <c r="AA43" s="105"/>
      <c r="AB43" s="105"/>
    </row>
    <row r="44" ht="11.25" customHeight="1">
      <c r="A44" s="135" t="s">
        <v>73</v>
      </c>
      <c r="B44" s="97" t="s">
        <v>52</v>
      </c>
      <c r="C44" s="135" t="s">
        <v>9376</v>
      </c>
      <c r="D44" s="231">
        <v>30.0</v>
      </c>
      <c r="E44" s="166">
        <v>30.0</v>
      </c>
      <c r="F44" s="475" t="s">
        <v>73</v>
      </c>
      <c r="G44" s="104"/>
      <c r="H44" s="105"/>
      <c r="I44" s="105"/>
      <c r="J44" s="105"/>
      <c r="K44" s="105"/>
      <c r="L44" s="105"/>
      <c r="M44" s="105"/>
      <c r="N44" s="105"/>
      <c r="O44" s="105"/>
      <c r="P44" s="105"/>
      <c r="Q44" s="105"/>
      <c r="R44" s="105"/>
      <c r="S44" s="105"/>
      <c r="T44" s="105"/>
      <c r="U44" s="105"/>
      <c r="V44" s="105"/>
      <c r="W44" s="105"/>
      <c r="X44" s="105"/>
      <c r="Y44" s="105"/>
      <c r="Z44" s="105"/>
      <c r="AA44" s="105"/>
      <c r="AB44" s="105"/>
    </row>
    <row r="45" ht="11.25" customHeight="1">
      <c r="A45" s="135" t="s">
        <v>77</v>
      </c>
      <c r="B45" s="97" t="s">
        <v>52</v>
      </c>
      <c r="C45" s="135" t="s">
        <v>9377</v>
      </c>
      <c r="D45" s="231">
        <v>20.0</v>
      </c>
      <c r="E45" s="166">
        <v>20.0</v>
      </c>
      <c r="F45" s="475" t="s">
        <v>77</v>
      </c>
      <c r="G45" s="104"/>
      <c r="H45" s="105"/>
      <c r="I45" s="105"/>
      <c r="J45" s="105"/>
      <c r="K45" s="105"/>
      <c r="L45" s="105"/>
      <c r="M45" s="105"/>
      <c r="N45" s="105"/>
      <c r="O45" s="105"/>
      <c r="P45" s="105"/>
      <c r="Q45" s="105"/>
      <c r="R45" s="105"/>
      <c r="S45" s="105"/>
      <c r="T45" s="105"/>
      <c r="U45" s="105"/>
      <c r="V45" s="105"/>
      <c r="W45" s="105"/>
      <c r="X45" s="105"/>
      <c r="Y45" s="105"/>
      <c r="Z45" s="105"/>
      <c r="AA45" s="105"/>
      <c r="AB45" s="105"/>
    </row>
    <row r="46" ht="11.25" customHeight="1">
      <c r="A46" s="135" t="s">
        <v>77</v>
      </c>
      <c r="B46" s="97" t="s">
        <v>52</v>
      </c>
      <c r="C46" s="135" t="s">
        <v>9378</v>
      </c>
      <c r="D46" s="231">
        <v>20.0</v>
      </c>
      <c r="E46" s="166">
        <v>20.0</v>
      </c>
      <c r="F46" s="475" t="s">
        <v>77</v>
      </c>
      <c r="G46" s="104"/>
      <c r="H46" s="105"/>
      <c r="I46" s="105"/>
      <c r="J46" s="105"/>
      <c r="K46" s="105"/>
      <c r="L46" s="105"/>
      <c r="M46" s="105"/>
      <c r="N46" s="105"/>
      <c r="O46" s="105"/>
      <c r="P46" s="105"/>
      <c r="Q46" s="105"/>
      <c r="R46" s="105"/>
      <c r="S46" s="105"/>
      <c r="T46" s="105"/>
      <c r="U46" s="105"/>
      <c r="V46" s="105"/>
      <c r="W46" s="105"/>
      <c r="X46" s="105"/>
      <c r="Y46" s="105"/>
      <c r="Z46" s="105"/>
      <c r="AA46" s="105"/>
      <c r="AB46" s="105"/>
    </row>
    <row r="47" ht="11.25" customHeight="1">
      <c r="A47" s="135" t="s">
        <v>77</v>
      </c>
      <c r="B47" s="97" t="s">
        <v>52</v>
      </c>
      <c r="C47" s="135" t="s">
        <v>9379</v>
      </c>
      <c r="D47" s="231">
        <v>20.0</v>
      </c>
      <c r="E47" s="166">
        <v>20.0</v>
      </c>
      <c r="F47" s="475" t="s">
        <v>77</v>
      </c>
      <c r="G47" s="104"/>
      <c r="H47" s="105"/>
      <c r="I47" s="105"/>
      <c r="J47" s="105"/>
      <c r="K47" s="105"/>
      <c r="L47" s="105"/>
      <c r="M47" s="105"/>
      <c r="N47" s="105"/>
      <c r="O47" s="105"/>
      <c r="P47" s="105"/>
      <c r="Q47" s="105"/>
      <c r="R47" s="105"/>
      <c r="S47" s="105"/>
      <c r="T47" s="105"/>
      <c r="U47" s="105"/>
      <c r="V47" s="105"/>
      <c r="W47" s="105"/>
      <c r="X47" s="105"/>
      <c r="Y47" s="105"/>
      <c r="Z47" s="105"/>
      <c r="AA47" s="105"/>
      <c r="AB47" s="105"/>
    </row>
    <row r="48" ht="11.25" customHeight="1">
      <c r="A48" s="135" t="s">
        <v>83</v>
      </c>
      <c r="B48" s="97" t="s">
        <v>5467</v>
      </c>
      <c r="C48" s="135" t="s">
        <v>9380</v>
      </c>
      <c r="D48" s="231">
        <v>30.0</v>
      </c>
      <c r="E48" s="166">
        <v>30.0</v>
      </c>
      <c r="F48" s="475" t="s">
        <v>83</v>
      </c>
      <c r="G48" s="104"/>
      <c r="H48" s="105"/>
      <c r="I48" s="105"/>
      <c r="J48" s="105"/>
      <c r="K48" s="105"/>
      <c r="L48" s="105"/>
      <c r="M48" s="105"/>
      <c r="N48" s="105"/>
      <c r="O48" s="105"/>
      <c r="P48" s="105"/>
      <c r="Q48" s="105"/>
      <c r="R48" s="105"/>
      <c r="S48" s="105"/>
      <c r="T48" s="105"/>
      <c r="U48" s="105"/>
      <c r="V48" s="105"/>
      <c r="W48" s="105"/>
      <c r="X48" s="105"/>
      <c r="Y48" s="105"/>
      <c r="Z48" s="105"/>
      <c r="AA48" s="105"/>
      <c r="AB48" s="105"/>
    </row>
    <row r="49" ht="11.25" customHeight="1">
      <c r="A49" s="135" t="s">
        <v>98</v>
      </c>
      <c r="B49" s="97" t="s">
        <v>81</v>
      </c>
      <c r="C49" s="135" t="s">
        <v>9381</v>
      </c>
      <c r="D49" s="231">
        <v>20.0</v>
      </c>
      <c r="E49" s="166">
        <v>20.0</v>
      </c>
      <c r="F49" s="135" t="s">
        <v>98</v>
      </c>
      <c r="G49" s="104"/>
      <c r="H49" s="105"/>
      <c r="I49" s="105"/>
      <c r="J49" s="105"/>
      <c r="K49" s="105"/>
      <c r="L49" s="105"/>
      <c r="M49" s="105"/>
      <c r="N49" s="105"/>
      <c r="O49" s="105"/>
      <c r="P49" s="105"/>
      <c r="Q49" s="105"/>
      <c r="R49" s="105"/>
      <c r="S49" s="105"/>
      <c r="T49" s="105"/>
      <c r="U49" s="105"/>
      <c r="V49" s="105"/>
      <c r="W49" s="105"/>
      <c r="X49" s="105"/>
      <c r="Y49" s="105"/>
      <c r="Z49" s="105"/>
      <c r="AA49" s="105"/>
      <c r="AB49" s="105"/>
    </row>
    <row r="50" ht="11.25" customHeight="1">
      <c r="A50" s="135" t="s">
        <v>98</v>
      </c>
      <c r="B50" s="97" t="s">
        <v>81</v>
      </c>
      <c r="C50" s="135" t="s">
        <v>9382</v>
      </c>
      <c r="D50" s="231">
        <v>20.0</v>
      </c>
      <c r="E50" s="166">
        <v>20.0</v>
      </c>
      <c r="F50" s="135" t="s">
        <v>98</v>
      </c>
      <c r="G50" s="104"/>
      <c r="H50" s="105"/>
      <c r="I50" s="105"/>
      <c r="J50" s="105"/>
      <c r="K50" s="105"/>
      <c r="L50" s="105"/>
      <c r="M50" s="105"/>
      <c r="N50" s="105"/>
      <c r="O50" s="105"/>
      <c r="P50" s="105"/>
      <c r="Q50" s="105"/>
      <c r="R50" s="105"/>
      <c r="S50" s="105"/>
      <c r="T50" s="105"/>
      <c r="U50" s="105"/>
      <c r="V50" s="105"/>
      <c r="W50" s="105"/>
      <c r="X50" s="105"/>
      <c r="Y50" s="105"/>
      <c r="Z50" s="105"/>
      <c r="AA50" s="105"/>
      <c r="AB50" s="105"/>
    </row>
    <row r="51" ht="11.25" customHeight="1">
      <c r="A51" s="135" t="s">
        <v>98</v>
      </c>
      <c r="B51" s="97" t="s">
        <v>81</v>
      </c>
      <c r="C51" s="135" t="s">
        <v>9383</v>
      </c>
      <c r="D51" s="231">
        <v>30.0</v>
      </c>
      <c r="E51" s="166">
        <v>30.0</v>
      </c>
      <c r="F51" s="135" t="s">
        <v>98</v>
      </c>
      <c r="G51" s="104"/>
      <c r="H51" s="105"/>
      <c r="I51" s="105"/>
      <c r="J51" s="105"/>
      <c r="K51" s="105"/>
      <c r="L51" s="105"/>
      <c r="M51" s="105"/>
      <c r="N51" s="105"/>
      <c r="O51" s="105"/>
      <c r="P51" s="105"/>
      <c r="Q51" s="105"/>
      <c r="R51" s="105"/>
      <c r="S51" s="105"/>
      <c r="T51" s="105"/>
      <c r="U51" s="105"/>
      <c r="V51" s="105"/>
      <c r="W51" s="105"/>
      <c r="X51" s="105"/>
      <c r="Y51" s="105"/>
      <c r="Z51" s="105"/>
      <c r="AA51" s="105"/>
      <c r="AB51" s="105"/>
    </row>
    <row r="52" ht="11.25" customHeight="1">
      <c r="A52" s="135" t="s">
        <v>98</v>
      </c>
      <c r="B52" s="97" t="s">
        <v>81</v>
      </c>
      <c r="C52" s="135" t="s">
        <v>9384</v>
      </c>
      <c r="D52" s="231">
        <v>30.0</v>
      </c>
      <c r="E52" s="166">
        <v>30.0</v>
      </c>
      <c r="F52" s="135" t="s">
        <v>98</v>
      </c>
      <c r="G52" s="104"/>
      <c r="H52" s="105"/>
      <c r="I52" s="105"/>
      <c r="J52" s="105"/>
      <c r="K52" s="105"/>
      <c r="L52" s="105"/>
      <c r="M52" s="105"/>
      <c r="N52" s="105"/>
      <c r="O52" s="105"/>
      <c r="P52" s="105"/>
      <c r="Q52" s="105"/>
      <c r="R52" s="105"/>
      <c r="S52" s="105"/>
      <c r="T52" s="105"/>
      <c r="U52" s="105"/>
      <c r="V52" s="105"/>
      <c r="W52" s="105"/>
      <c r="X52" s="105"/>
      <c r="Y52" s="105"/>
      <c r="Z52" s="105"/>
      <c r="AA52" s="105"/>
      <c r="AB52" s="105"/>
    </row>
    <row r="53" ht="11.25" customHeight="1">
      <c r="A53" s="135" t="s">
        <v>96</v>
      </c>
      <c r="B53" s="97" t="s">
        <v>81</v>
      </c>
      <c r="C53" s="97" t="s">
        <v>9385</v>
      </c>
      <c r="D53" s="231">
        <v>20.0</v>
      </c>
      <c r="E53" s="166">
        <v>20.0</v>
      </c>
      <c r="F53" s="475" t="s">
        <v>96</v>
      </c>
      <c r="G53" s="104"/>
      <c r="H53" s="105"/>
      <c r="I53" s="105"/>
      <c r="J53" s="105"/>
      <c r="K53" s="105"/>
      <c r="L53" s="105"/>
      <c r="M53" s="105"/>
      <c r="N53" s="105"/>
      <c r="O53" s="105"/>
      <c r="P53" s="105"/>
      <c r="Q53" s="105"/>
      <c r="R53" s="105"/>
      <c r="S53" s="105"/>
      <c r="T53" s="105"/>
      <c r="U53" s="105"/>
      <c r="V53" s="105"/>
      <c r="W53" s="105"/>
      <c r="X53" s="105"/>
      <c r="Y53" s="105"/>
      <c r="Z53" s="105"/>
      <c r="AA53" s="105"/>
      <c r="AB53" s="105"/>
    </row>
    <row r="54" ht="11.25" customHeight="1">
      <c r="A54" s="135" t="s">
        <v>96</v>
      </c>
      <c r="B54" s="97" t="s">
        <v>81</v>
      </c>
      <c r="C54" s="97" t="s">
        <v>9386</v>
      </c>
      <c r="D54" s="231">
        <v>20.0</v>
      </c>
      <c r="E54" s="166">
        <v>20.0</v>
      </c>
      <c r="F54" s="475" t="s">
        <v>96</v>
      </c>
      <c r="G54" s="104"/>
      <c r="H54" s="105"/>
      <c r="I54" s="105"/>
      <c r="J54" s="105"/>
      <c r="K54" s="105"/>
      <c r="L54" s="105"/>
      <c r="M54" s="105"/>
      <c r="N54" s="105"/>
      <c r="O54" s="105"/>
      <c r="P54" s="105"/>
      <c r="Q54" s="105"/>
      <c r="R54" s="105"/>
      <c r="S54" s="105"/>
      <c r="T54" s="105"/>
      <c r="U54" s="105"/>
      <c r="V54" s="105"/>
      <c r="W54" s="105"/>
      <c r="X54" s="105"/>
      <c r="Y54" s="105"/>
      <c r="Z54" s="105"/>
      <c r="AA54" s="105"/>
      <c r="AB54" s="105"/>
    </row>
    <row r="55" ht="11.25" customHeight="1">
      <c r="A55" s="135" t="s">
        <v>96</v>
      </c>
      <c r="B55" s="97" t="s">
        <v>81</v>
      </c>
      <c r="C55" s="97" t="s">
        <v>9387</v>
      </c>
      <c r="D55" s="231">
        <v>20.0</v>
      </c>
      <c r="E55" s="166">
        <v>20.0</v>
      </c>
      <c r="F55" s="475" t="s">
        <v>96</v>
      </c>
      <c r="G55" s="104"/>
      <c r="H55" s="105"/>
      <c r="I55" s="105"/>
      <c r="J55" s="105"/>
      <c r="K55" s="105"/>
      <c r="L55" s="105"/>
      <c r="M55" s="105"/>
      <c r="N55" s="105"/>
      <c r="O55" s="105"/>
      <c r="P55" s="105"/>
      <c r="Q55" s="105"/>
      <c r="R55" s="105"/>
      <c r="S55" s="105"/>
      <c r="T55" s="105"/>
      <c r="U55" s="105"/>
      <c r="V55" s="105"/>
      <c r="W55" s="105"/>
      <c r="X55" s="105"/>
      <c r="Y55" s="105"/>
      <c r="Z55" s="105"/>
      <c r="AA55" s="105"/>
      <c r="AB55" s="105"/>
    </row>
    <row r="56" ht="11.25" customHeight="1">
      <c r="A56" s="135" t="s">
        <v>96</v>
      </c>
      <c r="B56" s="97" t="s">
        <v>81</v>
      </c>
      <c r="C56" s="97" t="s">
        <v>9388</v>
      </c>
      <c r="D56" s="231">
        <v>30.0</v>
      </c>
      <c r="E56" s="166">
        <v>30.0</v>
      </c>
      <c r="F56" s="475" t="s">
        <v>96</v>
      </c>
      <c r="G56" s="104"/>
      <c r="H56" s="105"/>
      <c r="I56" s="105"/>
      <c r="J56" s="105"/>
      <c r="K56" s="105"/>
      <c r="L56" s="105"/>
      <c r="M56" s="105"/>
      <c r="N56" s="105"/>
      <c r="O56" s="105"/>
      <c r="P56" s="105"/>
      <c r="Q56" s="105"/>
      <c r="R56" s="105"/>
      <c r="S56" s="105"/>
      <c r="T56" s="105"/>
      <c r="U56" s="105"/>
      <c r="V56" s="105"/>
      <c r="W56" s="105"/>
      <c r="X56" s="105"/>
      <c r="Y56" s="105"/>
      <c r="Z56" s="105"/>
      <c r="AA56" s="105"/>
      <c r="AB56" s="105"/>
    </row>
    <row r="57" ht="11.25" customHeight="1">
      <c r="A57" s="135" t="s">
        <v>96</v>
      </c>
      <c r="B57" s="97" t="s">
        <v>81</v>
      </c>
      <c r="C57" s="97" t="s">
        <v>9389</v>
      </c>
      <c r="D57" s="231">
        <v>30.0</v>
      </c>
      <c r="E57" s="166">
        <v>30.0</v>
      </c>
      <c r="F57" s="475" t="s">
        <v>96</v>
      </c>
      <c r="G57" s="104"/>
      <c r="H57" s="105"/>
      <c r="I57" s="105"/>
      <c r="J57" s="105"/>
      <c r="K57" s="105"/>
      <c r="L57" s="105"/>
      <c r="M57" s="105"/>
      <c r="N57" s="105"/>
      <c r="O57" s="105"/>
      <c r="P57" s="105"/>
      <c r="Q57" s="105"/>
      <c r="R57" s="105"/>
      <c r="S57" s="105"/>
      <c r="T57" s="105"/>
      <c r="U57" s="105"/>
      <c r="V57" s="105"/>
      <c r="W57" s="105"/>
      <c r="X57" s="105"/>
      <c r="Y57" s="105"/>
      <c r="Z57" s="105"/>
      <c r="AA57" s="105"/>
      <c r="AB57" s="105"/>
    </row>
    <row r="58" ht="11.25" customHeight="1">
      <c r="A58" s="135" t="s">
        <v>96</v>
      </c>
      <c r="B58" s="97" t="s">
        <v>81</v>
      </c>
      <c r="C58" s="97" t="s">
        <v>9390</v>
      </c>
      <c r="D58" s="231">
        <v>30.0</v>
      </c>
      <c r="E58" s="166">
        <v>30.0</v>
      </c>
      <c r="F58" s="475" t="s">
        <v>96</v>
      </c>
      <c r="G58" s="104"/>
      <c r="H58" s="105"/>
      <c r="I58" s="105"/>
      <c r="J58" s="105"/>
      <c r="K58" s="105"/>
      <c r="L58" s="105"/>
      <c r="M58" s="105"/>
      <c r="N58" s="105"/>
      <c r="O58" s="105"/>
      <c r="P58" s="105"/>
      <c r="Q58" s="105"/>
      <c r="R58" s="105"/>
      <c r="S58" s="105"/>
      <c r="T58" s="105"/>
      <c r="U58" s="105"/>
      <c r="V58" s="105"/>
      <c r="W58" s="105"/>
      <c r="X58" s="105"/>
      <c r="Y58" s="105"/>
      <c r="Z58" s="105"/>
      <c r="AA58" s="105"/>
      <c r="AB58" s="105"/>
    </row>
    <row r="59" ht="11.25" customHeight="1">
      <c r="A59" s="135" t="s">
        <v>96</v>
      </c>
      <c r="B59" s="5" t="s">
        <v>81</v>
      </c>
      <c r="C59" s="202" t="s">
        <v>9391</v>
      </c>
      <c r="D59" s="187">
        <v>30.0</v>
      </c>
      <c r="E59" s="187">
        <v>30.0</v>
      </c>
      <c r="F59" s="475" t="s">
        <v>96</v>
      </c>
      <c r="G59" s="104"/>
      <c r="H59" s="105"/>
      <c r="I59" s="105"/>
      <c r="J59" s="105"/>
      <c r="K59" s="105"/>
      <c r="L59" s="105"/>
      <c r="M59" s="105"/>
      <c r="N59" s="105"/>
      <c r="O59" s="105"/>
      <c r="P59" s="105"/>
      <c r="Q59" s="105"/>
      <c r="R59" s="105"/>
      <c r="S59" s="105"/>
      <c r="T59" s="105"/>
      <c r="U59" s="105"/>
      <c r="V59" s="105"/>
      <c r="W59" s="105"/>
      <c r="X59" s="105"/>
      <c r="Y59" s="105"/>
      <c r="Z59" s="105"/>
      <c r="AA59" s="105"/>
      <c r="AB59" s="105"/>
    </row>
    <row r="60" ht="11.25" customHeight="1">
      <c r="A60" s="135" t="s">
        <v>96</v>
      </c>
      <c r="B60" s="5" t="s">
        <v>81</v>
      </c>
      <c r="C60" s="202" t="s">
        <v>9392</v>
      </c>
      <c r="D60" s="187">
        <v>30.0</v>
      </c>
      <c r="E60" s="187">
        <v>30.0</v>
      </c>
      <c r="F60" s="475" t="s">
        <v>96</v>
      </c>
      <c r="G60" s="104"/>
      <c r="H60" s="105"/>
      <c r="I60" s="105"/>
      <c r="J60" s="105"/>
      <c r="K60" s="105"/>
      <c r="L60" s="105"/>
      <c r="M60" s="105"/>
      <c r="N60" s="105"/>
      <c r="O60" s="105"/>
      <c r="P60" s="105"/>
      <c r="Q60" s="105"/>
      <c r="R60" s="105"/>
      <c r="S60" s="105"/>
      <c r="T60" s="105"/>
      <c r="U60" s="105"/>
      <c r="V60" s="105"/>
      <c r="W60" s="105"/>
      <c r="X60" s="105"/>
      <c r="Y60" s="105"/>
      <c r="Z60" s="105"/>
      <c r="AA60" s="105"/>
      <c r="AB60" s="105"/>
    </row>
    <row r="61" ht="11.25" customHeight="1">
      <c r="A61" s="135" t="s">
        <v>6368</v>
      </c>
      <c r="B61" s="97" t="s">
        <v>81</v>
      </c>
      <c r="C61" s="97" t="s">
        <v>9393</v>
      </c>
      <c r="D61" s="231">
        <v>30.0</v>
      </c>
      <c r="E61" s="166">
        <v>30.0</v>
      </c>
      <c r="F61" s="475" t="s">
        <v>88</v>
      </c>
      <c r="G61" s="104"/>
      <c r="H61" s="105"/>
      <c r="I61" s="105"/>
      <c r="J61" s="105"/>
      <c r="K61" s="105"/>
      <c r="L61" s="105"/>
      <c r="M61" s="105"/>
      <c r="N61" s="105"/>
      <c r="O61" s="105"/>
      <c r="P61" s="105"/>
      <c r="Q61" s="105"/>
      <c r="R61" s="105"/>
      <c r="S61" s="105"/>
      <c r="T61" s="105"/>
      <c r="U61" s="105"/>
      <c r="V61" s="105"/>
      <c r="W61" s="105"/>
      <c r="X61" s="105"/>
      <c r="Y61" s="105"/>
      <c r="Z61" s="105"/>
      <c r="AA61" s="105"/>
      <c r="AB61" s="105"/>
    </row>
    <row r="62" ht="11.25" customHeight="1">
      <c r="A62" s="135" t="s">
        <v>6368</v>
      </c>
      <c r="B62" s="97" t="s">
        <v>81</v>
      </c>
      <c r="C62" s="97" t="s">
        <v>9394</v>
      </c>
      <c r="D62" s="231">
        <v>30.0</v>
      </c>
      <c r="E62" s="166">
        <v>30.0</v>
      </c>
      <c r="F62" s="475" t="s">
        <v>88</v>
      </c>
      <c r="G62" s="104"/>
      <c r="H62" s="105"/>
      <c r="I62" s="105"/>
      <c r="J62" s="105"/>
      <c r="K62" s="105"/>
      <c r="L62" s="105"/>
      <c r="M62" s="105"/>
      <c r="N62" s="105"/>
      <c r="O62" s="105"/>
      <c r="P62" s="105"/>
      <c r="Q62" s="105"/>
      <c r="R62" s="105"/>
      <c r="S62" s="105"/>
      <c r="T62" s="105"/>
      <c r="U62" s="105"/>
      <c r="V62" s="105"/>
      <c r="W62" s="105"/>
      <c r="X62" s="105"/>
      <c r="Y62" s="105"/>
      <c r="Z62" s="105"/>
      <c r="AA62" s="105"/>
      <c r="AB62" s="105"/>
    </row>
    <row r="63" ht="11.25" customHeight="1">
      <c r="A63" s="135" t="s">
        <v>6368</v>
      </c>
      <c r="B63" s="97" t="s">
        <v>81</v>
      </c>
      <c r="C63" s="97" t="s">
        <v>9395</v>
      </c>
      <c r="D63" s="231">
        <v>30.0</v>
      </c>
      <c r="E63" s="166">
        <v>30.0</v>
      </c>
      <c r="F63" s="475" t="s">
        <v>88</v>
      </c>
      <c r="G63" s="104"/>
      <c r="H63" s="105"/>
      <c r="I63" s="105"/>
      <c r="J63" s="105"/>
      <c r="K63" s="105"/>
      <c r="L63" s="105"/>
      <c r="M63" s="105"/>
      <c r="N63" s="105"/>
      <c r="O63" s="105"/>
      <c r="P63" s="105"/>
      <c r="Q63" s="105"/>
      <c r="R63" s="105"/>
      <c r="S63" s="105"/>
      <c r="T63" s="105"/>
      <c r="U63" s="105"/>
      <c r="V63" s="105"/>
      <c r="W63" s="105"/>
      <c r="X63" s="105"/>
      <c r="Y63" s="105"/>
      <c r="Z63" s="105"/>
      <c r="AA63" s="105"/>
      <c r="AB63" s="105"/>
    </row>
    <row r="64" ht="11.25" customHeight="1">
      <c r="A64" s="135" t="s">
        <v>6368</v>
      </c>
      <c r="B64" s="97" t="s">
        <v>81</v>
      </c>
      <c r="C64" s="97" t="s">
        <v>9396</v>
      </c>
      <c r="D64" s="231">
        <v>30.0</v>
      </c>
      <c r="E64" s="166">
        <v>30.0</v>
      </c>
      <c r="F64" s="475" t="s">
        <v>88</v>
      </c>
      <c r="G64" s="104"/>
      <c r="H64" s="105"/>
      <c r="I64" s="105"/>
      <c r="J64" s="105"/>
      <c r="K64" s="105"/>
      <c r="L64" s="105"/>
      <c r="M64" s="105"/>
      <c r="N64" s="105"/>
      <c r="O64" s="105"/>
      <c r="P64" s="105"/>
      <c r="Q64" s="105"/>
      <c r="R64" s="105"/>
      <c r="S64" s="105"/>
      <c r="T64" s="105"/>
      <c r="U64" s="105"/>
      <c r="V64" s="105"/>
      <c r="W64" s="105"/>
      <c r="X64" s="105"/>
      <c r="Y64" s="105"/>
      <c r="Z64" s="105"/>
      <c r="AA64" s="105"/>
      <c r="AB64" s="105"/>
    </row>
    <row r="65" ht="11.25" customHeight="1">
      <c r="A65" s="135" t="s">
        <v>6368</v>
      </c>
      <c r="B65" s="97" t="s">
        <v>81</v>
      </c>
      <c r="C65" s="97" t="s">
        <v>9397</v>
      </c>
      <c r="D65" s="231">
        <v>30.0</v>
      </c>
      <c r="E65" s="166">
        <v>30.0</v>
      </c>
      <c r="F65" s="475" t="s">
        <v>88</v>
      </c>
      <c r="G65" s="104"/>
      <c r="H65" s="105"/>
      <c r="I65" s="105"/>
      <c r="J65" s="105"/>
      <c r="K65" s="105"/>
      <c r="L65" s="105"/>
      <c r="M65" s="105"/>
      <c r="N65" s="105"/>
      <c r="O65" s="105"/>
      <c r="P65" s="105"/>
      <c r="Q65" s="105"/>
      <c r="R65" s="105"/>
      <c r="S65" s="105"/>
      <c r="T65" s="105"/>
      <c r="U65" s="105"/>
      <c r="V65" s="105"/>
      <c r="W65" s="105"/>
      <c r="X65" s="105"/>
      <c r="Y65" s="105"/>
      <c r="Z65" s="105"/>
      <c r="AA65" s="105"/>
      <c r="AB65" s="105"/>
    </row>
    <row r="66" ht="11.25" customHeight="1">
      <c r="A66" s="135" t="s">
        <v>6368</v>
      </c>
      <c r="B66" s="97" t="s">
        <v>81</v>
      </c>
      <c r="C66" s="97" t="s">
        <v>9398</v>
      </c>
      <c r="D66" s="231">
        <v>30.0</v>
      </c>
      <c r="E66" s="166">
        <v>30.0</v>
      </c>
      <c r="F66" s="475" t="s">
        <v>88</v>
      </c>
      <c r="G66" s="104"/>
      <c r="H66" s="105"/>
      <c r="I66" s="105"/>
      <c r="J66" s="105"/>
      <c r="K66" s="105"/>
      <c r="L66" s="105"/>
      <c r="M66" s="105"/>
      <c r="N66" s="105"/>
      <c r="O66" s="105"/>
      <c r="P66" s="105"/>
      <c r="Q66" s="105"/>
      <c r="R66" s="105"/>
      <c r="S66" s="105"/>
      <c r="T66" s="105"/>
      <c r="U66" s="105"/>
      <c r="V66" s="105"/>
      <c r="W66" s="105"/>
      <c r="X66" s="105"/>
      <c r="Y66" s="105"/>
      <c r="Z66" s="105"/>
      <c r="AA66" s="105"/>
      <c r="AB66" s="105"/>
    </row>
    <row r="67" ht="11.25" customHeight="1">
      <c r="A67" s="135" t="s">
        <v>6368</v>
      </c>
      <c r="B67" s="97" t="s">
        <v>81</v>
      </c>
      <c r="C67" s="97" t="s">
        <v>9399</v>
      </c>
      <c r="D67" s="231">
        <v>30.0</v>
      </c>
      <c r="E67" s="166">
        <v>30.0</v>
      </c>
      <c r="F67" s="475" t="s">
        <v>88</v>
      </c>
      <c r="G67" s="104"/>
      <c r="H67" s="105"/>
      <c r="I67" s="105"/>
      <c r="J67" s="105"/>
      <c r="K67" s="105"/>
      <c r="L67" s="105"/>
      <c r="M67" s="105"/>
      <c r="N67" s="105"/>
      <c r="O67" s="105"/>
      <c r="P67" s="105"/>
      <c r="Q67" s="105"/>
      <c r="R67" s="105"/>
      <c r="S67" s="105"/>
      <c r="T67" s="105"/>
      <c r="U67" s="105"/>
      <c r="V67" s="105"/>
      <c r="W67" s="105"/>
      <c r="X67" s="105"/>
      <c r="Y67" s="105"/>
      <c r="Z67" s="105"/>
      <c r="AA67" s="105"/>
      <c r="AB67" s="105"/>
    </row>
    <row r="68" ht="11.25" customHeight="1">
      <c r="A68" s="135" t="s">
        <v>6368</v>
      </c>
      <c r="B68" s="97" t="s">
        <v>81</v>
      </c>
      <c r="C68" s="97" t="s">
        <v>9400</v>
      </c>
      <c r="D68" s="231">
        <v>30.0</v>
      </c>
      <c r="E68" s="166">
        <v>30.0</v>
      </c>
      <c r="F68" s="475" t="s">
        <v>88</v>
      </c>
      <c r="G68" s="104"/>
      <c r="H68" s="105"/>
      <c r="I68" s="105"/>
      <c r="J68" s="105"/>
      <c r="K68" s="105"/>
      <c r="L68" s="105"/>
      <c r="M68" s="105"/>
      <c r="N68" s="105"/>
      <c r="O68" s="105"/>
      <c r="P68" s="105"/>
      <c r="Q68" s="105"/>
      <c r="R68" s="105"/>
      <c r="S68" s="105"/>
      <c r="T68" s="105"/>
      <c r="U68" s="105"/>
      <c r="V68" s="105"/>
      <c r="W68" s="105"/>
      <c r="X68" s="105"/>
      <c r="Y68" s="105"/>
      <c r="Z68" s="105"/>
      <c r="AA68" s="105"/>
      <c r="AB68" s="105"/>
    </row>
    <row r="69" ht="11.25" customHeight="1">
      <c r="A69" s="135" t="s">
        <v>6368</v>
      </c>
      <c r="B69" s="97" t="s">
        <v>81</v>
      </c>
      <c r="C69" s="97" t="s">
        <v>9401</v>
      </c>
      <c r="D69" s="231">
        <v>30.0</v>
      </c>
      <c r="E69" s="166">
        <v>30.0</v>
      </c>
      <c r="F69" s="475" t="s">
        <v>88</v>
      </c>
      <c r="G69" s="104"/>
      <c r="H69" s="105"/>
      <c r="I69" s="105"/>
      <c r="J69" s="105"/>
      <c r="K69" s="105"/>
      <c r="L69" s="105"/>
      <c r="M69" s="105"/>
      <c r="N69" s="105"/>
      <c r="O69" s="105"/>
      <c r="P69" s="105"/>
      <c r="Q69" s="105"/>
      <c r="R69" s="105"/>
      <c r="S69" s="105"/>
      <c r="T69" s="105"/>
      <c r="U69" s="105"/>
      <c r="V69" s="105"/>
      <c r="W69" s="105"/>
      <c r="X69" s="105"/>
      <c r="Y69" s="105"/>
      <c r="Z69" s="105"/>
      <c r="AA69" s="105"/>
      <c r="AB69" s="105"/>
    </row>
    <row r="70" ht="11.25" customHeight="1">
      <c r="A70" s="135" t="s">
        <v>6368</v>
      </c>
      <c r="B70" s="97" t="s">
        <v>81</v>
      </c>
      <c r="C70" s="97" t="s">
        <v>9402</v>
      </c>
      <c r="D70" s="231">
        <v>30.0</v>
      </c>
      <c r="E70" s="166">
        <v>30.0</v>
      </c>
      <c r="F70" s="475" t="s">
        <v>88</v>
      </c>
      <c r="G70" s="104"/>
      <c r="H70" s="105"/>
      <c r="I70" s="105"/>
      <c r="J70" s="105"/>
      <c r="K70" s="105"/>
      <c r="L70" s="105"/>
      <c r="M70" s="105"/>
      <c r="N70" s="105"/>
      <c r="O70" s="105"/>
      <c r="P70" s="105"/>
      <c r="Q70" s="105"/>
      <c r="R70" s="105"/>
      <c r="S70" s="105"/>
      <c r="T70" s="105"/>
      <c r="U70" s="105"/>
      <c r="V70" s="105"/>
      <c r="W70" s="105"/>
      <c r="X70" s="105"/>
      <c r="Y70" s="105"/>
      <c r="Z70" s="105"/>
      <c r="AA70" s="105"/>
      <c r="AB70" s="105"/>
    </row>
    <row r="71" ht="11.25" customHeight="1">
      <c r="A71" s="135" t="s">
        <v>6368</v>
      </c>
      <c r="B71" s="97" t="s">
        <v>81</v>
      </c>
      <c r="C71" s="97" t="s">
        <v>9403</v>
      </c>
      <c r="D71" s="231">
        <v>20.0</v>
      </c>
      <c r="E71" s="166">
        <v>20.0</v>
      </c>
      <c r="F71" s="475" t="s">
        <v>88</v>
      </c>
      <c r="G71" s="104"/>
      <c r="H71" s="105"/>
      <c r="I71" s="105"/>
      <c r="J71" s="105"/>
      <c r="K71" s="105"/>
      <c r="L71" s="105"/>
      <c r="M71" s="105"/>
      <c r="N71" s="105"/>
      <c r="O71" s="105"/>
      <c r="P71" s="105"/>
      <c r="Q71" s="105"/>
      <c r="R71" s="105"/>
      <c r="S71" s="105"/>
      <c r="T71" s="105"/>
      <c r="U71" s="105"/>
      <c r="V71" s="105"/>
      <c r="W71" s="105"/>
      <c r="X71" s="105"/>
      <c r="Y71" s="105"/>
      <c r="Z71" s="105"/>
      <c r="AA71" s="105"/>
      <c r="AB71" s="105"/>
    </row>
    <row r="72" ht="11.25" customHeight="1">
      <c r="A72" s="135" t="s">
        <v>6368</v>
      </c>
      <c r="B72" s="97" t="s">
        <v>81</v>
      </c>
      <c r="C72" s="97" t="s">
        <v>9404</v>
      </c>
      <c r="D72" s="231">
        <v>20.0</v>
      </c>
      <c r="E72" s="166">
        <v>20.0</v>
      </c>
      <c r="F72" s="475" t="s">
        <v>88</v>
      </c>
      <c r="G72" s="104"/>
      <c r="H72" s="105"/>
      <c r="I72" s="105"/>
      <c r="J72" s="105"/>
      <c r="K72" s="105"/>
      <c r="L72" s="105"/>
      <c r="M72" s="105"/>
      <c r="N72" s="105"/>
      <c r="O72" s="105"/>
      <c r="P72" s="105"/>
      <c r="Q72" s="105"/>
      <c r="R72" s="105"/>
      <c r="S72" s="105"/>
      <c r="T72" s="105"/>
      <c r="U72" s="105"/>
      <c r="V72" s="105"/>
      <c r="W72" s="105"/>
      <c r="X72" s="105"/>
      <c r="Y72" s="105"/>
      <c r="Z72" s="105"/>
      <c r="AA72" s="105"/>
      <c r="AB72" s="105"/>
    </row>
    <row r="73" ht="11.25" customHeight="1">
      <c r="A73" s="135" t="s">
        <v>6368</v>
      </c>
      <c r="B73" s="97" t="s">
        <v>81</v>
      </c>
      <c r="C73" s="97" t="s">
        <v>9405</v>
      </c>
      <c r="D73" s="231">
        <v>20.0</v>
      </c>
      <c r="E73" s="166">
        <v>20.0</v>
      </c>
      <c r="F73" s="475" t="s">
        <v>88</v>
      </c>
      <c r="G73" s="104"/>
      <c r="H73" s="105"/>
      <c r="I73" s="105"/>
      <c r="J73" s="105"/>
      <c r="K73" s="105"/>
      <c r="L73" s="105"/>
      <c r="M73" s="105"/>
      <c r="N73" s="105"/>
      <c r="O73" s="105"/>
      <c r="P73" s="105"/>
      <c r="Q73" s="105"/>
      <c r="R73" s="105"/>
      <c r="S73" s="105"/>
      <c r="T73" s="105"/>
      <c r="U73" s="105"/>
      <c r="V73" s="105"/>
      <c r="W73" s="105"/>
      <c r="X73" s="105"/>
      <c r="Y73" s="105"/>
      <c r="Z73" s="105"/>
      <c r="AA73" s="105"/>
      <c r="AB73" s="105"/>
    </row>
    <row r="74" ht="11.25" customHeight="1">
      <c r="A74" s="135" t="s">
        <v>6368</v>
      </c>
      <c r="B74" s="97" t="s">
        <v>81</v>
      </c>
      <c r="C74" s="97" t="s">
        <v>9406</v>
      </c>
      <c r="D74" s="231">
        <v>20.0</v>
      </c>
      <c r="E74" s="166">
        <v>20.0</v>
      </c>
      <c r="F74" s="475" t="s">
        <v>88</v>
      </c>
      <c r="G74" s="104"/>
      <c r="H74" s="105"/>
      <c r="I74" s="105"/>
      <c r="J74" s="105"/>
      <c r="K74" s="105"/>
      <c r="L74" s="105"/>
      <c r="M74" s="105"/>
      <c r="N74" s="105"/>
      <c r="O74" s="105"/>
      <c r="P74" s="105"/>
      <c r="Q74" s="105"/>
      <c r="R74" s="105"/>
      <c r="S74" s="105"/>
      <c r="T74" s="105"/>
      <c r="U74" s="105"/>
      <c r="V74" s="105"/>
      <c r="W74" s="105"/>
      <c r="X74" s="105"/>
      <c r="Y74" s="105"/>
      <c r="Z74" s="105"/>
      <c r="AA74" s="105"/>
      <c r="AB74" s="105"/>
    </row>
    <row r="75" ht="11.25" customHeight="1">
      <c r="A75" s="135" t="s">
        <v>6368</v>
      </c>
      <c r="B75" s="97" t="s">
        <v>81</v>
      </c>
      <c r="C75" s="97" t="s">
        <v>9407</v>
      </c>
      <c r="D75" s="231">
        <v>30.0</v>
      </c>
      <c r="E75" s="166">
        <v>30.0</v>
      </c>
      <c r="F75" s="475" t="s">
        <v>88</v>
      </c>
      <c r="G75" s="104"/>
      <c r="H75" s="105"/>
      <c r="I75" s="105"/>
      <c r="J75" s="105"/>
      <c r="K75" s="105"/>
      <c r="L75" s="105"/>
      <c r="M75" s="105"/>
      <c r="N75" s="105"/>
      <c r="O75" s="105"/>
      <c r="P75" s="105"/>
      <c r="Q75" s="105"/>
      <c r="R75" s="105"/>
      <c r="S75" s="105"/>
      <c r="T75" s="105"/>
      <c r="U75" s="105"/>
      <c r="V75" s="105"/>
      <c r="W75" s="105"/>
      <c r="X75" s="105"/>
      <c r="Y75" s="105"/>
      <c r="Z75" s="105"/>
      <c r="AA75" s="105"/>
      <c r="AB75" s="105"/>
    </row>
    <row r="76" ht="11.25" customHeight="1">
      <c r="A76" s="135" t="s">
        <v>6373</v>
      </c>
      <c r="B76" s="97" t="s">
        <v>81</v>
      </c>
      <c r="C76" s="135" t="s">
        <v>9408</v>
      </c>
      <c r="D76" s="231">
        <v>20.0</v>
      </c>
      <c r="E76" s="166">
        <v>20.0</v>
      </c>
      <c r="F76" s="475" t="s">
        <v>84</v>
      </c>
      <c r="G76" s="104"/>
      <c r="H76" s="105"/>
      <c r="I76" s="105"/>
      <c r="J76" s="105"/>
      <c r="K76" s="105"/>
      <c r="L76" s="105"/>
      <c r="M76" s="105"/>
      <c r="N76" s="105"/>
      <c r="O76" s="105"/>
      <c r="P76" s="105"/>
      <c r="Q76" s="105"/>
      <c r="R76" s="105"/>
      <c r="S76" s="105"/>
      <c r="T76" s="105"/>
      <c r="U76" s="105"/>
      <c r="V76" s="105"/>
      <c r="W76" s="105"/>
      <c r="X76" s="105"/>
      <c r="Y76" s="105"/>
      <c r="Z76" s="105"/>
      <c r="AA76" s="105"/>
      <c r="AB76" s="105"/>
    </row>
    <row r="77" ht="11.25" customHeight="1">
      <c r="A77" s="135" t="s">
        <v>6373</v>
      </c>
      <c r="B77" s="97" t="s">
        <v>81</v>
      </c>
      <c r="C77" s="135" t="s">
        <v>9409</v>
      </c>
      <c r="D77" s="231">
        <v>20.0</v>
      </c>
      <c r="E77" s="166">
        <v>20.0</v>
      </c>
      <c r="F77" s="475" t="s">
        <v>84</v>
      </c>
      <c r="G77" s="104"/>
      <c r="H77" s="105"/>
      <c r="I77" s="105"/>
      <c r="J77" s="105"/>
      <c r="K77" s="105"/>
      <c r="L77" s="105"/>
      <c r="M77" s="105"/>
      <c r="N77" s="105"/>
      <c r="O77" s="105"/>
      <c r="P77" s="105"/>
      <c r="Q77" s="105"/>
      <c r="R77" s="105"/>
      <c r="S77" s="105"/>
      <c r="T77" s="105"/>
      <c r="U77" s="105"/>
      <c r="V77" s="105"/>
      <c r="W77" s="105"/>
      <c r="X77" s="105"/>
      <c r="Y77" s="105"/>
      <c r="Z77" s="105"/>
      <c r="AA77" s="105"/>
      <c r="AB77" s="105"/>
    </row>
    <row r="78" ht="11.25" customHeight="1">
      <c r="A78" s="135" t="s">
        <v>6373</v>
      </c>
      <c r="B78" s="97" t="s">
        <v>81</v>
      </c>
      <c r="C78" s="135" t="s">
        <v>9410</v>
      </c>
      <c r="D78" s="231">
        <v>20.0</v>
      </c>
      <c r="E78" s="166">
        <v>20.0</v>
      </c>
      <c r="F78" s="475" t="s">
        <v>84</v>
      </c>
      <c r="G78" s="104"/>
      <c r="H78" s="105"/>
      <c r="I78" s="105"/>
      <c r="J78" s="105"/>
      <c r="K78" s="105"/>
      <c r="L78" s="105"/>
      <c r="M78" s="105"/>
      <c r="N78" s="105"/>
      <c r="O78" s="105"/>
      <c r="P78" s="105"/>
      <c r="Q78" s="105"/>
      <c r="R78" s="105"/>
      <c r="S78" s="105"/>
      <c r="T78" s="105"/>
      <c r="U78" s="105"/>
      <c r="V78" s="105"/>
      <c r="W78" s="105"/>
      <c r="X78" s="105"/>
      <c r="Y78" s="105"/>
      <c r="Z78" s="105"/>
      <c r="AA78" s="105"/>
      <c r="AB78" s="105"/>
    </row>
    <row r="79" ht="11.25" customHeight="1">
      <c r="A79" s="135" t="s">
        <v>6373</v>
      </c>
      <c r="B79" s="97" t="s">
        <v>81</v>
      </c>
      <c r="C79" s="135" t="s">
        <v>9411</v>
      </c>
      <c r="D79" s="231">
        <v>20.0</v>
      </c>
      <c r="E79" s="166">
        <v>20.0</v>
      </c>
      <c r="F79" s="475" t="s">
        <v>84</v>
      </c>
      <c r="G79" s="104"/>
      <c r="H79" s="105"/>
      <c r="I79" s="105"/>
      <c r="J79" s="105"/>
      <c r="K79" s="105"/>
      <c r="L79" s="105"/>
      <c r="M79" s="105"/>
      <c r="N79" s="105"/>
      <c r="O79" s="105"/>
      <c r="P79" s="105"/>
      <c r="Q79" s="105"/>
      <c r="R79" s="105"/>
      <c r="S79" s="105"/>
      <c r="T79" s="105"/>
      <c r="U79" s="105"/>
      <c r="V79" s="105"/>
      <c r="W79" s="105"/>
      <c r="X79" s="105"/>
      <c r="Y79" s="105"/>
      <c r="Z79" s="105"/>
      <c r="AA79" s="105"/>
      <c r="AB79" s="105"/>
    </row>
    <row r="80" ht="11.25" customHeight="1">
      <c r="A80" s="135" t="s">
        <v>6373</v>
      </c>
      <c r="B80" s="97" t="s">
        <v>81</v>
      </c>
      <c r="C80" s="135" t="s">
        <v>9412</v>
      </c>
      <c r="D80" s="231">
        <v>20.0</v>
      </c>
      <c r="E80" s="166">
        <v>20.0</v>
      </c>
      <c r="F80" s="475" t="s">
        <v>84</v>
      </c>
      <c r="G80" s="104"/>
      <c r="H80" s="105"/>
      <c r="I80" s="105"/>
      <c r="J80" s="105"/>
      <c r="K80" s="105"/>
      <c r="L80" s="105"/>
      <c r="M80" s="105"/>
      <c r="N80" s="105"/>
      <c r="O80" s="105"/>
      <c r="P80" s="105"/>
      <c r="Q80" s="105"/>
      <c r="R80" s="105"/>
      <c r="S80" s="105"/>
      <c r="T80" s="105"/>
      <c r="U80" s="105"/>
      <c r="V80" s="105"/>
      <c r="W80" s="105"/>
      <c r="X80" s="105"/>
      <c r="Y80" s="105"/>
      <c r="Z80" s="105"/>
      <c r="AA80" s="105"/>
      <c r="AB80" s="105"/>
    </row>
    <row r="81" ht="11.25" customHeight="1">
      <c r="A81" s="135" t="s">
        <v>6373</v>
      </c>
      <c r="B81" s="97" t="s">
        <v>81</v>
      </c>
      <c r="C81" s="135" t="s">
        <v>9413</v>
      </c>
      <c r="D81" s="231">
        <v>30.0</v>
      </c>
      <c r="E81" s="166">
        <v>30.0</v>
      </c>
      <c r="F81" s="475" t="s">
        <v>84</v>
      </c>
      <c r="G81" s="104"/>
      <c r="H81" s="105"/>
      <c r="I81" s="105"/>
      <c r="J81" s="105"/>
      <c r="K81" s="105"/>
      <c r="L81" s="105"/>
      <c r="M81" s="105"/>
      <c r="N81" s="105"/>
      <c r="O81" s="105"/>
      <c r="P81" s="105"/>
      <c r="Q81" s="105"/>
      <c r="R81" s="105"/>
      <c r="S81" s="105"/>
      <c r="T81" s="105"/>
      <c r="U81" s="105"/>
      <c r="V81" s="105"/>
      <c r="W81" s="105"/>
      <c r="X81" s="105"/>
      <c r="Y81" s="105"/>
      <c r="Z81" s="105"/>
      <c r="AA81" s="105"/>
      <c r="AB81" s="105"/>
    </row>
    <row r="82" ht="11.25" customHeight="1">
      <c r="A82" s="135" t="s">
        <v>6373</v>
      </c>
      <c r="B82" s="97" t="s">
        <v>81</v>
      </c>
      <c r="C82" s="135" t="s">
        <v>9414</v>
      </c>
      <c r="D82" s="231">
        <v>30.0</v>
      </c>
      <c r="E82" s="166">
        <v>30.0</v>
      </c>
      <c r="F82" s="475" t="s">
        <v>84</v>
      </c>
      <c r="G82" s="104"/>
      <c r="H82" s="105"/>
      <c r="I82" s="105"/>
      <c r="J82" s="105"/>
      <c r="K82" s="105"/>
      <c r="L82" s="105"/>
      <c r="M82" s="105"/>
      <c r="N82" s="105"/>
      <c r="O82" s="105"/>
      <c r="P82" s="105"/>
      <c r="Q82" s="105"/>
      <c r="R82" s="105"/>
      <c r="S82" s="105"/>
      <c r="T82" s="105"/>
      <c r="U82" s="105"/>
      <c r="V82" s="105"/>
      <c r="W82" s="105"/>
      <c r="X82" s="105"/>
      <c r="Y82" s="105"/>
      <c r="Z82" s="105"/>
      <c r="AA82" s="105"/>
      <c r="AB82" s="105"/>
    </row>
    <row r="83" ht="11.25" customHeight="1">
      <c r="A83" s="135" t="s">
        <v>6373</v>
      </c>
      <c r="B83" s="97" t="s">
        <v>81</v>
      </c>
      <c r="C83" s="135" t="s">
        <v>9415</v>
      </c>
      <c r="D83" s="231">
        <v>30.0</v>
      </c>
      <c r="E83" s="166">
        <v>30.0</v>
      </c>
      <c r="F83" s="475" t="s">
        <v>84</v>
      </c>
      <c r="G83" s="104"/>
      <c r="H83" s="105"/>
      <c r="I83" s="105"/>
      <c r="J83" s="105"/>
      <c r="K83" s="105"/>
      <c r="L83" s="105"/>
      <c r="M83" s="105"/>
      <c r="N83" s="105"/>
      <c r="O83" s="105"/>
      <c r="P83" s="105"/>
      <c r="Q83" s="105"/>
      <c r="R83" s="105"/>
      <c r="S83" s="105"/>
      <c r="T83" s="105"/>
      <c r="U83" s="105"/>
      <c r="V83" s="105"/>
      <c r="W83" s="105"/>
      <c r="X83" s="105"/>
      <c r="Y83" s="105"/>
      <c r="Z83" s="105"/>
      <c r="AA83" s="105"/>
      <c r="AB83" s="105"/>
    </row>
    <row r="84" ht="11.25" customHeight="1">
      <c r="A84" s="135" t="s">
        <v>6373</v>
      </c>
      <c r="B84" s="97" t="s">
        <v>81</v>
      </c>
      <c r="C84" s="135" t="s">
        <v>9416</v>
      </c>
      <c r="D84" s="231">
        <v>30.0</v>
      </c>
      <c r="E84" s="166">
        <v>30.0</v>
      </c>
      <c r="F84" s="475" t="s">
        <v>84</v>
      </c>
      <c r="G84" s="104"/>
      <c r="H84" s="105"/>
      <c r="I84" s="105"/>
      <c r="J84" s="105"/>
      <c r="K84" s="105"/>
      <c r="L84" s="105"/>
      <c r="M84" s="105"/>
      <c r="N84" s="105"/>
      <c r="O84" s="105"/>
      <c r="P84" s="105"/>
      <c r="Q84" s="105"/>
      <c r="R84" s="105"/>
      <c r="S84" s="105"/>
      <c r="T84" s="105"/>
      <c r="U84" s="105"/>
      <c r="V84" s="105"/>
      <c r="W84" s="105"/>
      <c r="X84" s="105"/>
      <c r="Y84" s="105"/>
      <c r="Z84" s="105"/>
      <c r="AA84" s="105"/>
      <c r="AB84" s="105"/>
    </row>
    <row r="85" ht="11.25" customHeight="1">
      <c r="A85" s="135" t="s">
        <v>6373</v>
      </c>
      <c r="B85" s="97" t="s">
        <v>81</v>
      </c>
      <c r="C85" s="135" t="s">
        <v>9417</v>
      </c>
      <c r="D85" s="231">
        <v>30.0</v>
      </c>
      <c r="E85" s="166">
        <v>30.0</v>
      </c>
      <c r="F85" s="475" t="s">
        <v>84</v>
      </c>
      <c r="G85" s="104"/>
      <c r="H85" s="105"/>
      <c r="I85" s="105"/>
      <c r="J85" s="105"/>
      <c r="K85" s="105"/>
      <c r="L85" s="105"/>
      <c r="M85" s="105"/>
      <c r="N85" s="105"/>
      <c r="O85" s="105"/>
      <c r="P85" s="105"/>
      <c r="Q85" s="105"/>
      <c r="R85" s="105"/>
      <c r="S85" s="105"/>
      <c r="T85" s="105"/>
      <c r="U85" s="105"/>
      <c r="V85" s="105"/>
      <c r="W85" s="105"/>
      <c r="X85" s="105"/>
      <c r="Y85" s="105"/>
      <c r="Z85" s="105"/>
      <c r="AA85" s="105"/>
      <c r="AB85" s="105"/>
    </row>
    <row r="86" ht="11.25" customHeight="1">
      <c r="A86" s="135" t="s">
        <v>791</v>
      </c>
      <c r="B86" s="97" t="s">
        <v>81</v>
      </c>
      <c r="C86" s="135" t="s">
        <v>9418</v>
      </c>
      <c r="D86" s="231">
        <v>20.0</v>
      </c>
      <c r="E86" s="166">
        <f t="shared" ref="E86:E97" si="1">D86</f>
        <v>20</v>
      </c>
      <c r="F86" s="475" t="s">
        <v>89</v>
      </c>
      <c r="G86" s="104"/>
      <c r="H86" s="105"/>
      <c r="I86" s="105"/>
      <c r="J86" s="105"/>
      <c r="K86" s="105"/>
      <c r="L86" s="105"/>
      <c r="M86" s="105"/>
      <c r="N86" s="105"/>
      <c r="O86" s="105"/>
      <c r="P86" s="105"/>
      <c r="Q86" s="105"/>
      <c r="R86" s="105"/>
      <c r="S86" s="105"/>
      <c r="T86" s="105"/>
      <c r="U86" s="105"/>
      <c r="V86" s="105"/>
      <c r="W86" s="105"/>
      <c r="X86" s="105"/>
      <c r="Y86" s="105"/>
      <c r="Z86" s="105"/>
      <c r="AA86" s="105"/>
      <c r="AB86" s="105"/>
    </row>
    <row r="87" ht="11.25" customHeight="1">
      <c r="A87" s="135" t="s">
        <v>791</v>
      </c>
      <c r="B87" s="97" t="s">
        <v>81</v>
      </c>
      <c r="C87" s="135" t="s">
        <v>9419</v>
      </c>
      <c r="D87" s="231">
        <v>20.0</v>
      </c>
      <c r="E87" s="166">
        <f t="shared" si="1"/>
        <v>20</v>
      </c>
      <c r="F87" s="475" t="s">
        <v>89</v>
      </c>
      <c r="G87" s="104"/>
      <c r="H87" s="105"/>
      <c r="I87" s="105"/>
      <c r="J87" s="105"/>
      <c r="K87" s="105"/>
      <c r="L87" s="105"/>
      <c r="M87" s="105"/>
      <c r="N87" s="105"/>
      <c r="O87" s="105"/>
      <c r="P87" s="105"/>
      <c r="Q87" s="105"/>
      <c r="R87" s="105"/>
      <c r="S87" s="105"/>
      <c r="T87" s="105"/>
      <c r="U87" s="105"/>
      <c r="V87" s="105"/>
      <c r="W87" s="105"/>
      <c r="X87" s="105"/>
      <c r="Y87" s="105"/>
      <c r="Z87" s="105"/>
      <c r="AA87" s="105"/>
      <c r="AB87" s="105"/>
    </row>
    <row r="88" ht="11.25" customHeight="1">
      <c r="A88" s="135" t="s">
        <v>791</v>
      </c>
      <c r="B88" s="97" t="s">
        <v>81</v>
      </c>
      <c r="C88" s="135" t="s">
        <v>9420</v>
      </c>
      <c r="D88" s="231">
        <v>20.0</v>
      </c>
      <c r="E88" s="166">
        <f t="shared" si="1"/>
        <v>20</v>
      </c>
      <c r="F88" s="475" t="s">
        <v>89</v>
      </c>
      <c r="G88" s="104"/>
      <c r="H88" s="105"/>
      <c r="I88" s="105"/>
      <c r="J88" s="105"/>
      <c r="K88" s="105"/>
      <c r="L88" s="105"/>
      <c r="M88" s="105"/>
      <c r="N88" s="105"/>
      <c r="O88" s="105"/>
      <c r="P88" s="105"/>
      <c r="Q88" s="105"/>
      <c r="R88" s="105"/>
      <c r="S88" s="105"/>
      <c r="T88" s="105"/>
      <c r="U88" s="105"/>
      <c r="V88" s="105"/>
      <c r="W88" s="105"/>
      <c r="X88" s="105"/>
      <c r="Y88" s="105"/>
      <c r="Z88" s="105"/>
      <c r="AA88" s="105"/>
      <c r="AB88" s="105"/>
    </row>
    <row r="89" ht="11.25" customHeight="1">
      <c r="A89" s="135" t="s">
        <v>791</v>
      </c>
      <c r="B89" s="97" t="s">
        <v>81</v>
      </c>
      <c r="C89" s="135" t="s">
        <v>9421</v>
      </c>
      <c r="D89" s="231">
        <v>20.0</v>
      </c>
      <c r="E89" s="166">
        <f t="shared" si="1"/>
        <v>20</v>
      </c>
      <c r="F89" s="475" t="s">
        <v>89</v>
      </c>
      <c r="G89" s="104"/>
      <c r="H89" s="105"/>
      <c r="I89" s="105"/>
      <c r="J89" s="105"/>
      <c r="K89" s="105"/>
      <c r="L89" s="105"/>
      <c r="M89" s="105"/>
      <c r="N89" s="105"/>
      <c r="O89" s="105"/>
      <c r="P89" s="105"/>
      <c r="Q89" s="105"/>
      <c r="R89" s="105"/>
      <c r="S89" s="105"/>
      <c r="T89" s="105"/>
      <c r="U89" s="105"/>
      <c r="V89" s="105"/>
      <c r="W89" s="105"/>
      <c r="X89" s="105"/>
      <c r="Y89" s="105"/>
      <c r="Z89" s="105"/>
      <c r="AA89" s="105"/>
      <c r="AB89" s="105"/>
    </row>
    <row r="90" ht="11.25" customHeight="1">
      <c r="A90" s="135" t="s">
        <v>791</v>
      </c>
      <c r="B90" s="97" t="s">
        <v>81</v>
      </c>
      <c r="C90" s="135" t="s">
        <v>9422</v>
      </c>
      <c r="D90" s="231">
        <v>20.0</v>
      </c>
      <c r="E90" s="166">
        <f t="shared" si="1"/>
        <v>20</v>
      </c>
      <c r="F90" s="475" t="s">
        <v>89</v>
      </c>
      <c r="G90" s="104"/>
      <c r="H90" s="105"/>
      <c r="I90" s="105"/>
      <c r="J90" s="105"/>
      <c r="K90" s="105"/>
      <c r="L90" s="105"/>
      <c r="M90" s="105"/>
      <c r="N90" s="105"/>
      <c r="O90" s="105"/>
      <c r="P90" s="105"/>
      <c r="Q90" s="105"/>
      <c r="R90" s="105"/>
      <c r="S90" s="105"/>
      <c r="T90" s="105"/>
      <c r="U90" s="105"/>
      <c r="V90" s="105"/>
      <c r="W90" s="105"/>
      <c r="X90" s="105"/>
      <c r="Y90" s="105"/>
      <c r="Z90" s="105"/>
      <c r="AA90" s="105"/>
      <c r="AB90" s="105"/>
    </row>
    <row r="91" ht="11.25" customHeight="1">
      <c r="A91" s="135" t="s">
        <v>791</v>
      </c>
      <c r="B91" s="97" t="s">
        <v>81</v>
      </c>
      <c r="C91" s="135" t="s">
        <v>9423</v>
      </c>
      <c r="D91" s="231">
        <v>20.0</v>
      </c>
      <c r="E91" s="166">
        <f t="shared" si="1"/>
        <v>20</v>
      </c>
      <c r="F91" s="475" t="s">
        <v>89</v>
      </c>
      <c r="G91" s="104"/>
      <c r="H91" s="105"/>
      <c r="I91" s="105"/>
      <c r="J91" s="105"/>
      <c r="K91" s="105"/>
      <c r="L91" s="105"/>
      <c r="M91" s="105"/>
      <c r="N91" s="105"/>
      <c r="O91" s="105"/>
      <c r="P91" s="105"/>
      <c r="Q91" s="105"/>
      <c r="R91" s="105"/>
      <c r="S91" s="105"/>
      <c r="T91" s="105"/>
      <c r="U91" s="105"/>
      <c r="V91" s="105"/>
      <c r="W91" s="105"/>
      <c r="X91" s="105"/>
      <c r="Y91" s="105"/>
      <c r="Z91" s="105"/>
      <c r="AA91" s="105"/>
      <c r="AB91" s="105"/>
    </row>
    <row r="92" ht="11.25" customHeight="1">
      <c r="A92" s="135" t="s">
        <v>791</v>
      </c>
      <c r="B92" s="97" t="s">
        <v>81</v>
      </c>
      <c r="C92" s="135" t="s">
        <v>9424</v>
      </c>
      <c r="D92" s="231">
        <v>30.0</v>
      </c>
      <c r="E92" s="166">
        <f t="shared" si="1"/>
        <v>30</v>
      </c>
      <c r="F92" s="475" t="s">
        <v>89</v>
      </c>
      <c r="G92" s="104"/>
      <c r="H92" s="105"/>
      <c r="I92" s="105"/>
      <c r="J92" s="105"/>
      <c r="K92" s="105"/>
      <c r="L92" s="105"/>
      <c r="M92" s="105"/>
      <c r="N92" s="105"/>
      <c r="O92" s="105"/>
      <c r="P92" s="105"/>
      <c r="Q92" s="105"/>
      <c r="R92" s="105"/>
      <c r="S92" s="105"/>
      <c r="T92" s="105"/>
      <c r="U92" s="105"/>
      <c r="V92" s="105"/>
      <c r="W92" s="105"/>
      <c r="X92" s="105"/>
      <c r="Y92" s="105"/>
      <c r="Z92" s="105"/>
      <c r="AA92" s="105"/>
      <c r="AB92" s="105"/>
    </row>
    <row r="93" ht="11.25" customHeight="1">
      <c r="A93" s="135" t="s">
        <v>791</v>
      </c>
      <c r="B93" s="97" t="s">
        <v>81</v>
      </c>
      <c r="C93" s="135" t="s">
        <v>9425</v>
      </c>
      <c r="D93" s="231">
        <v>30.0</v>
      </c>
      <c r="E93" s="166">
        <f t="shared" si="1"/>
        <v>30</v>
      </c>
      <c r="F93" s="475" t="s">
        <v>89</v>
      </c>
      <c r="G93" s="104"/>
      <c r="H93" s="105"/>
      <c r="I93" s="105"/>
      <c r="J93" s="105"/>
      <c r="K93" s="105"/>
      <c r="L93" s="105"/>
      <c r="M93" s="105"/>
      <c r="N93" s="105"/>
      <c r="O93" s="105"/>
      <c r="P93" s="105"/>
      <c r="Q93" s="105"/>
      <c r="R93" s="105"/>
      <c r="S93" s="105"/>
      <c r="T93" s="105"/>
      <c r="U93" s="105"/>
      <c r="V93" s="105"/>
      <c r="W93" s="105"/>
      <c r="X93" s="105"/>
      <c r="Y93" s="105"/>
      <c r="Z93" s="105"/>
      <c r="AA93" s="105"/>
      <c r="AB93" s="105"/>
    </row>
    <row r="94" ht="11.25" customHeight="1">
      <c r="A94" s="135" t="s">
        <v>791</v>
      </c>
      <c r="B94" s="97" t="s">
        <v>81</v>
      </c>
      <c r="C94" s="135" t="s">
        <v>9426</v>
      </c>
      <c r="D94" s="231">
        <v>30.0</v>
      </c>
      <c r="E94" s="166">
        <f t="shared" si="1"/>
        <v>30</v>
      </c>
      <c r="F94" s="475" t="s">
        <v>89</v>
      </c>
      <c r="G94" s="104"/>
      <c r="H94" s="105"/>
      <c r="I94" s="105"/>
      <c r="J94" s="105"/>
      <c r="K94" s="105"/>
      <c r="L94" s="105"/>
      <c r="M94" s="105"/>
      <c r="N94" s="105"/>
      <c r="O94" s="105"/>
      <c r="P94" s="105"/>
      <c r="Q94" s="105"/>
      <c r="R94" s="105"/>
      <c r="S94" s="105"/>
      <c r="T94" s="105"/>
      <c r="U94" s="105"/>
      <c r="V94" s="105"/>
      <c r="W94" s="105"/>
      <c r="X94" s="105"/>
      <c r="Y94" s="105"/>
      <c r="Z94" s="105"/>
      <c r="AA94" s="105"/>
      <c r="AB94" s="105"/>
    </row>
    <row r="95" ht="11.25" customHeight="1">
      <c r="A95" s="135" t="s">
        <v>791</v>
      </c>
      <c r="B95" s="97" t="s">
        <v>81</v>
      </c>
      <c r="C95" s="135" t="s">
        <v>9427</v>
      </c>
      <c r="D95" s="231">
        <v>30.0</v>
      </c>
      <c r="E95" s="166">
        <f t="shared" si="1"/>
        <v>30</v>
      </c>
      <c r="F95" s="475" t="s">
        <v>89</v>
      </c>
      <c r="G95" s="104"/>
      <c r="H95" s="105"/>
      <c r="I95" s="105"/>
      <c r="J95" s="105"/>
      <c r="K95" s="105"/>
      <c r="L95" s="105"/>
      <c r="M95" s="105"/>
      <c r="N95" s="105"/>
      <c r="O95" s="105"/>
      <c r="P95" s="105"/>
      <c r="Q95" s="105"/>
      <c r="R95" s="105"/>
      <c r="S95" s="105"/>
      <c r="T95" s="105"/>
      <c r="U95" s="105"/>
      <c r="V95" s="105"/>
      <c r="W95" s="105"/>
      <c r="X95" s="105"/>
      <c r="Y95" s="105"/>
      <c r="Z95" s="105"/>
      <c r="AA95" s="105"/>
      <c r="AB95" s="105"/>
    </row>
    <row r="96" ht="11.25" customHeight="1">
      <c r="A96" s="135" t="s">
        <v>791</v>
      </c>
      <c r="B96" s="97" t="s">
        <v>81</v>
      </c>
      <c r="C96" s="135" t="s">
        <v>9428</v>
      </c>
      <c r="D96" s="231">
        <v>30.0</v>
      </c>
      <c r="E96" s="166">
        <f t="shared" si="1"/>
        <v>30</v>
      </c>
      <c r="F96" s="475" t="s">
        <v>89</v>
      </c>
      <c r="G96" s="104"/>
      <c r="H96" s="105"/>
      <c r="I96" s="105"/>
      <c r="J96" s="105"/>
      <c r="K96" s="105"/>
      <c r="L96" s="105"/>
      <c r="M96" s="105"/>
      <c r="N96" s="105"/>
      <c r="O96" s="105"/>
      <c r="P96" s="105"/>
      <c r="Q96" s="105"/>
      <c r="R96" s="105"/>
      <c r="S96" s="105"/>
      <c r="T96" s="105"/>
      <c r="U96" s="105"/>
      <c r="V96" s="105"/>
      <c r="W96" s="105"/>
      <c r="X96" s="105"/>
      <c r="Y96" s="105"/>
      <c r="Z96" s="105"/>
      <c r="AA96" s="105"/>
      <c r="AB96" s="105"/>
    </row>
    <row r="97" ht="11.25" customHeight="1">
      <c r="A97" s="135" t="s">
        <v>791</v>
      </c>
      <c r="B97" s="97" t="s">
        <v>81</v>
      </c>
      <c r="C97" s="135" t="s">
        <v>9429</v>
      </c>
      <c r="D97" s="231">
        <v>30.0</v>
      </c>
      <c r="E97" s="166">
        <f t="shared" si="1"/>
        <v>30</v>
      </c>
      <c r="F97" s="475" t="s">
        <v>89</v>
      </c>
      <c r="G97" s="104"/>
      <c r="H97" s="105"/>
      <c r="I97" s="105"/>
      <c r="J97" s="105"/>
      <c r="K97" s="105"/>
      <c r="L97" s="105"/>
      <c r="M97" s="105"/>
      <c r="N97" s="105"/>
      <c r="O97" s="105"/>
      <c r="P97" s="105"/>
      <c r="Q97" s="105"/>
      <c r="R97" s="105"/>
      <c r="S97" s="105"/>
      <c r="T97" s="105"/>
      <c r="U97" s="105"/>
      <c r="V97" s="105"/>
      <c r="W97" s="105"/>
      <c r="X97" s="105"/>
      <c r="Y97" s="105"/>
      <c r="Z97" s="105"/>
      <c r="AA97" s="105"/>
      <c r="AB97" s="105"/>
    </row>
    <row r="98" ht="11.25" customHeight="1">
      <c r="A98" s="295" t="s">
        <v>86</v>
      </c>
      <c r="B98" s="160" t="s">
        <v>81</v>
      </c>
      <c r="C98" s="295" t="s">
        <v>9430</v>
      </c>
      <c r="D98" s="621">
        <v>30.0</v>
      </c>
      <c r="E98" s="793">
        <v>30.0</v>
      </c>
      <c r="F98" s="475" t="s">
        <v>86</v>
      </c>
      <c r="G98" s="104"/>
      <c r="H98" s="105"/>
      <c r="I98" s="105"/>
      <c r="J98" s="105"/>
      <c r="K98" s="105"/>
      <c r="L98" s="105"/>
      <c r="M98" s="105"/>
      <c r="N98" s="105"/>
      <c r="O98" s="105"/>
      <c r="P98" s="105"/>
      <c r="Q98" s="105"/>
      <c r="R98" s="105"/>
      <c r="S98" s="105"/>
      <c r="T98" s="105"/>
      <c r="U98" s="105"/>
      <c r="V98" s="105"/>
      <c r="W98" s="105"/>
      <c r="X98" s="105"/>
      <c r="Y98" s="105"/>
      <c r="Z98" s="105"/>
      <c r="AA98" s="105"/>
      <c r="AB98" s="105"/>
    </row>
    <row r="99" ht="11.25" customHeight="1">
      <c r="A99" s="295" t="s">
        <v>86</v>
      </c>
      <c r="B99" s="160" t="s">
        <v>81</v>
      </c>
      <c r="C99" s="295" t="s">
        <v>9431</v>
      </c>
      <c r="D99" s="621">
        <v>20.0</v>
      </c>
      <c r="E99" s="793">
        <v>20.0</v>
      </c>
      <c r="F99" s="475" t="s">
        <v>86</v>
      </c>
      <c r="G99" s="104"/>
      <c r="H99" s="105"/>
      <c r="I99" s="105"/>
      <c r="J99" s="105"/>
      <c r="K99" s="105"/>
      <c r="L99" s="105"/>
      <c r="M99" s="105"/>
      <c r="N99" s="105"/>
      <c r="O99" s="105"/>
      <c r="P99" s="105"/>
      <c r="Q99" s="105"/>
      <c r="R99" s="105"/>
      <c r="S99" s="105"/>
      <c r="T99" s="105"/>
      <c r="U99" s="105"/>
      <c r="V99" s="105"/>
      <c r="W99" s="105"/>
      <c r="X99" s="105"/>
      <c r="Y99" s="105"/>
      <c r="Z99" s="105"/>
      <c r="AA99" s="105"/>
      <c r="AB99" s="105"/>
    </row>
    <row r="100" ht="11.25" customHeight="1">
      <c r="A100" s="295" t="s">
        <v>86</v>
      </c>
      <c r="B100" s="160" t="s">
        <v>81</v>
      </c>
      <c r="C100" s="295" t="s">
        <v>9432</v>
      </c>
      <c r="D100" s="621">
        <v>20.0</v>
      </c>
      <c r="E100" s="793">
        <v>20.0</v>
      </c>
      <c r="F100" s="475" t="s">
        <v>86</v>
      </c>
      <c r="G100" s="104"/>
      <c r="H100" s="105"/>
      <c r="I100" s="105"/>
      <c r="J100" s="105"/>
      <c r="K100" s="105"/>
      <c r="L100" s="105"/>
      <c r="M100" s="105"/>
      <c r="N100" s="105"/>
      <c r="O100" s="105"/>
      <c r="P100" s="105"/>
      <c r="Q100" s="105"/>
      <c r="R100" s="105"/>
      <c r="S100" s="105"/>
      <c r="T100" s="105"/>
      <c r="U100" s="105"/>
      <c r="V100" s="105"/>
      <c r="W100" s="105"/>
      <c r="X100" s="105"/>
      <c r="Y100" s="105"/>
      <c r="Z100" s="105"/>
      <c r="AA100" s="105"/>
      <c r="AB100" s="105"/>
    </row>
    <row r="101" ht="11.25" customHeight="1">
      <c r="A101" s="295" t="s">
        <v>86</v>
      </c>
      <c r="B101" s="160" t="s">
        <v>81</v>
      </c>
      <c r="C101" s="295" t="s">
        <v>9433</v>
      </c>
      <c r="D101" s="621">
        <v>20.0</v>
      </c>
      <c r="E101" s="793">
        <v>20.0</v>
      </c>
      <c r="F101" s="475" t="s">
        <v>86</v>
      </c>
      <c r="G101" s="104"/>
      <c r="H101" s="105"/>
      <c r="I101" s="105"/>
      <c r="J101" s="105"/>
      <c r="K101" s="105"/>
      <c r="L101" s="105"/>
      <c r="M101" s="105"/>
      <c r="N101" s="105"/>
      <c r="O101" s="105"/>
      <c r="P101" s="105"/>
      <c r="Q101" s="105"/>
      <c r="R101" s="105"/>
      <c r="S101" s="105"/>
      <c r="T101" s="105"/>
      <c r="U101" s="105"/>
      <c r="V101" s="105"/>
      <c r="W101" s="105"/>
      <c r="X101" s="105"/>
      <c r="Y101" s="105"/>
      <c r="Z101" s="105"/>
      <c r="AA101" s="105"/>
      <c r="AB101" s="105"/>
    </row>
    <row r="102" ht="11.25" customHeight="1">
      <c r="A102" s="295" t="s">
        <v>86</v>
      </c>
      <c r="B102" s="160" t="s">
        <v>81</v>
      </c>
      <c r="C102" s="295" t="s">
        <v>9434</v>
      </c>
      <c r="D102" s="621">
        <v>20.0</v>
      </c>
      <c r="E102" s="793">
        <v>20.0</v>
      </c>
      <c r="F102" s="475" t="s">
        <v>86</v>
      </c>
      <c r="G102" s="104"/>
      <c r="H102" s="105"/>
      <c r="I102" s="105"/>
      <c r="J102" s="105"/>
      <c r="K102" s="105"/>
      <c r="L102" s="105"/>
      <c r="M102" s="105"/>
      <c r="N102" s="105"/>
      <c r="O102" s="105"/>
      <c r="P102" s="105"/>
      <c r="Q102" s="105"/>
      <c r="R102" s="105"/>
      <c r="S102" s="105"/>
      <c r="T102" s="105"/>
      <c r="U102" s="105"/>
      <c r="V102" s="105"/>
      <c r="W102" s="105"/>
      <c r="X102" s="105"/>
      <c r="Y102" s="105"/>
      <c r="Z102" s="105"/>
      <c r="AA102" s="105"/>
      <c r="AB102" s="105"/>
    </row>
    <row r="103" ht="11.25" customHeight="1">
      <c r="A103" s="135" t="s">
        <v>9435</v>
      </c>
      <c r="B103" s="97" t="s">
        <v>81</v>
      </c>
      <c r="C103" s="135" t="s">
        <v>9436</v>
      </c>
      <c r="D103" s="231">
        <v>30.0</v>
      </c>
      <c r="E103" s="166">
        <v>30.0</v>
      </c>
      <c r="F103" s="475" t="s">
        <v>92</v>
      </c>
      <c r="G103" s="104"/>
      <c r="H103" s="105"/>
      <c r="I103" s="105"/>
      <c r="J103" s="105"/>
      <c r="K103" s="105"/>
      <c r="L103" s="105"/>
      <c r="M103" s="105"/>
      <c r="N103" s="105"/>
      <c r="O103" s="105"/>
      <c r="P103" s="105"/>
      <c r="Q103" s="105"/>
      <c r="R103" s="105"/>
      <c r="S103" s="105"/>
      <c r="T103" s="105"/>
      <c r="U103" s="105"/>
      <c r="V103" s="105"/>
      <c r="W103" s="105"/>
      <c r="X103" s="105"/>
      <c r="Y103" s="105"/>
      <c r="Z103" s="105"/>
      <c r="AA103" s="105"/>
      <c r="AB103" s="105"/>
    </row>
    <row r="104" ht="11.25" customHeight="1">
      <c r="A104" s="135" t="s">
        <v>9435</v>
      </c>
      <c r="B104" s="97" t="s">
        <v>81</v>
      </c>
      <c r="C104" s="135" t="s">
        <v>9437</v>
      </c>
      <c r="D104" s="231">
        <v>30.0</v>
      </c>
      <c r="E104" s="166">
        <v>30.0</v>
      </c>
      <c r="F104" s="475" t="s">
        <v>92</v>
      </c>
      <c r="G104" s="104"/>
      <c r="H104" s="105"/>
      <c r="I104" s="105"/>
      <c r="J104" s="105"/>
      <c r="K104" s="105"/>
      <c r="L104" s="105"/>
      <c r="M104" s="105"/>
      <c r="N104" s="105"/>
      <c r="O104" s="105"/>
      <c r="P104" s="105"/>
      <c r="Q104" s="105"/>
      <c r="R104" s="105"/>
      <c r="S104" s="105"/>
      <c r="T104" s="105"/>
      <c r="U104" s="105"/>
      <c r="V104" s="105"/>
      <c r="W104" s="105"/>
      <c r="X104" s="105"/>
      <c r="Y104" s="105"/>
      <c r="Z104" s="105"/>
      <c r="AA104" s="105"/>
      <c r="AB104" s="105"/>
    </row>
    <row r="105" ht="11.25" customHeight="1">
      <c r="A105" s="135" t="s">
        <v>9435</v>
      </c>
      <c r="B105" s="97" t="s">
        <v>81</v>
      </c>
      <c r="C105" s="135" t="s">
        <v>9438</v>
      </c>
      <c r="D105" s="231">
        <v>30.0</v>
      </c>
      <c r="E105" s="166">
        <v>30.0</v>
      </c>
      <c r="F105" s="475" t="s">
        <v>92</v>
      </c>
      <c r="G105" s="104"/>
      <c r="H105" s="105"/>
      <c r="I105" s="105"/>
      <c r="J105" s="105"/>
      <c r="K105" s="105"/>
      <c r="L105" s="105"/>
      <c r="M105" s="105"/>
      <c r="N105" s="105"/>
      <c r="O105" s="105"/>
      <c r="P105" s="105"/>
      <c r="Q105" s="105"/>
      <c r="R105" s="105"/>
      <c r="S105" s="105"/>
      <c r="T105" s="105"/>
      <c r="U105" s="105"/>
      <c r="V105" s="105"/>
      <c r="W105" s="105"/>
      <c r="X105" s="105"/>
      <c r="Y105" s="105"/>
      <c r="Z105" s="105"/>
      <c r="AA105" s="105"/>
      <c r="AB105" s="105"/>
    </row>
    <row r="106" ht="11.25" customHeight="1">
      <c r="A106" s="135" t="s">
        <v>9435</v>
      </c>
      <c r="B106" s="97" t="s">
        <v>81</v>
      </c>
      <c r="C106" s="135" t="s">
        <v>9439</v>
      </c>
      <c r="D106" s="231">
        <v>30.0</v>
      </c>
      <c r="E106" s="166">
        <v>30.0</v>
      </c>
      <c r="F106" s="475" t="s">
        <v>92</v>
      </c>
      <c r="G106" s="104"/>
      <c r="H106" s="105"/>
      <c r="I106" s="105"/>
      <c r="J106" s="105"/>
      <c r="K106" s="105"/>
      <c r="L106" s="105"/>
      <c r="M106" s="105"/>
      <c r="N106" s="105"/>
      <c r="O106" s="105"/>
      <c r="P106" s="105"/>
      <c r="Q106" s="105"/>
      <c r="R106" s="105"/>
      <c r="S106" s="105"/>
      <c r="T106" s="105"/>
      <c r="U106" s="105"/>
      <c r="V106" s="105"/>
      <c r="W106" s="105"/>
      <c r="X106" s="105"/>
      <c r="Y106" s="105"/>
      <c r="Z106" s="105"/>
      <c r="AA106" s="105"/>
      <c r="AB106" s="105"/>
    </row>
    <row r="107" ht="11.25" customHeight="1">
      <c r="A107" s="135" t="s">
        <v>9435</v>
      </c>
      <c r="B107" s="97" t="s">
        <v>81</v>
      </c>
      <c r="C107" s="135" t="s">
        <v>9440</v>
      </c>
      <c r="D107" s="231">
        <v>30.0</v>
      </c>
      <c r="E107" s="166">
        <v>30.0</v>
      </c>
      <c r="F107" s="475" t="s">
        <v>92</v>
      </c>
      <c r="G107" s="104"/>
      <c r="H107" s="105"/>
      <c r="I107" s="105"/>
      <c r="J107" s="105"/>
      <c r="K107" s="105"/>
      <c r="L107" s="105"/>
      <c r="M107" s="105"/>
      <c r="N107" s="105"/>
      <c r="O107" s="105"/>
      <c r="P107" s="105"/>
      <c r="Q107" s="105"/>
      <c r="R107" s="105"/>
      <c r="S107" s="105"/>
      <c r="T107" s="105"/>
      <c r="U107" s="105"/>
      <c r="V107" s="105"/>
      <c r="W107" s="105"/>
      <c r="X107" s="105"/>
      <c r="Y107" s="105"/>
      <c r="Z107" s="105"/>
      <c r="AA107" s="105"/>
      <c r="AB107" s="105"/>
    </row>
    <row r="108" ht="11.25" customHeight="1">
      <c r="A108" s="135" t="s">
        <v>9435</v>
      </c>
      <c r="B108" s="97" t="s">
        <v>81</v>
      </c>
      <c r="C108" s="135" t="s">
        <v>9441</v>
      </c>
      <c r="D108" s="231">
        <v>30.0</v>
      </c>
      <c r="E108" s="166">
        <v>30.0</v>
      </c>
      <c r="F108" s="475" t="s">
        <v>92</v>
      </c>
      <c r="G108" s="104"/>
      <c r="H108" s="105"/>
      <c r="I108" s="105"/>
      <c r="J108" s="105"/>
      <c r="K108" s="105"/>
      <c r="L108" s="105"/>
      <c r="M108" s="105"/>
      <c r="N108" s="105"/>
      <c r="O108" s="105"/>
      <c r="P108" s="105"/>
      <c r="Q108" s="105"/>
      <c r="R108" s="105"/>
      <c r="S108" s="105"/>
      <c r="T108" s="105"/>
      <c r="U108" s="105"/>
      <c r="V108" s="105"/>
      <c r="W108" s="105"/>
      <c r="X108" s="105"/>
      <c r="Y108" s="105"/>
      <c r="Z108" s="105"/>
      <c r="AA108" s="105"/>
      <c r="AB108" s="105"/>
    </row>
    <row r="109" ht="11.25" customHeight="1">
      <c r="A109" s="135" t="s">
        <v>9435</v>
      </c>
      <c r="B109" s="97" t="s">
        <v>81</v>
      </c>
      <c r="C109" s="135" t="s">
        <v>9442</v>
      </c>
      <c r="D109" s="231">
        <v>20.0</v>
      </c>
      <c r="E109" s="166">
        <v>20.0</v>
      </c>
      <c r="F109" s="475" t="s">
        <v>92</v>
      </c>
      <c r="G109" s="104"/>
      <c r="H109" s="105"/>
      <c r="I109" s="105"/>
      <c r="J109" s="105"/>
      <c r="K109" s="105"/>
      <c r="L109" s="105"/>
      <c r="M109" s="105"/>
      <c r="N109" s="105"/>
      <c r="O109" s="105"/>
      <c r="P109" s="105"/>
      <c r="Q109" s="105"/>
      <c r="R109" s="105"/>
      <c r="S109" s="105"/>
      <c r="T109" s="105"/>
      <c r="U109" s="105"/>
      <c r="V109" s="105"/>
      <c r="W109" s="105"/>
      <c r="X109" s="105"/>
      <c r="Y109" s="105"/>
      <c r="Z109" s="105"/>
      <c r="AA109" s="105"/>
      <c r="AB109" s="105"/>
    </row>
    <row r="110" ht="11.25" customHeight="1">
      <c r="A110" s="135" t="s">
        <v>9435</v>
      </c>
      <c r="B110" s="97" t="s">
        <v>81</v>
      </c>
      <c r="C110" s="135" t="s">
        <v>9443</v>
      </c>
      <c r="D110" s="231">
        <v>20.0</v>
      </c>
      <c r="E110" s="166">
        <v>20.0</v>
      </c>
      <c r="F110" s="475" t="s">
        <v>92</v>
      </c>
      <c r="G110" s="104"/>
      <c r="H110" s="105"/>
      <c r="I110" s="105"/>
      <c r="J110" s="105"/>
      <c r="K110" s="105"/>
      <c r="L110" s="105"/>
      <c r="M110" s="105"/>
      <c r="N110" s="105"/>
      <c r="O110" s="105"/>
      <c r="P110" s="105"/>
      <c r="Q110" s="105"/>
      <c r="R110" s="105"/>
      <c r="S110" s="105"/>
      <c r="T110" s="105"/>
      <c r="U110" s="105"/>
      <c r="V110" s="105"/>
      <c r="W110" s="105"/>
      <c r="X110" s="105"/>
      <c r="Y110" s="105"/>
      <c r="Z110" s="105"/>
      <c r="AA110" s="105"/>
      <c r="AB110" s="105"/>
    </row>
    <row r="111" ht="11.25" customHeight="1">
      <c r="A111" s="135" t="s">
        <v>9435</v>
      </c>
      <c r="B111" s="97" t="s">
        <v>81</v>
      </c>
      <c r="C111" s="135" t="s">
        <v>9444</v>
      </c>
      <c r="D111" s="231">
        <v>20.0</v>
      </c>
      <c r="E111" s="166">
        <v>20.0</v>
      </c>
      <c r="F111" s="475" t="s">
        <v>92</v>
      </c>
      <c r="G111" s="104"/>
      <c r="H111" s="105"/>
      <c r="I111" s="105"/>
      <c r="J111" s="105"/>
      <c r="K111" s="105"/>
      <c r="L111" s="105"/>
      <c r="M111" s="105"/>
      <c r="N111" s="105"/>
      <c r="O111" s="105"/>
      <c r="P111" s="105"/>
      <c r="Q111" s="105"/>
      <c r="R111" s="105"/>
      <c r="S111" s="105"/>
      <c r="T111" s="105"/>
      <c r="U111" s="105"/>
      <c r="V111" s="105"/>
      <c r="W111" s="105"/>
      <c r="X111" s="105"/>
      <c r="Y111" s="105"/>
      <c r="Z111" s="105"/>
      <c r="AA111" s="105"/>
      <c r="AB111" s="105"/>
    </row>
    <row r="112" ht="11.25" customHeight="1">
      <c r="A112" s="135" t="s">
        <v>3628</v>
      </c>
      <c r="B112" s="97" t="s">
        <v>81</v>
      </c>
      <c r="C112" s="135" t="s">
        <v>9445</v>
      </c>
      <c r="D112" s="231">
        <v>20.0</v>
      </c>
      <c r="E112" s="166">
        <v>20.0</v>
      </c>
      <c r="F112" s="475" t="s">
        <v>3628</v>
      </c>
      <c r="G112" s="104"/>
      <c r="H112" s="105"/>
      <c r="I112" s="105"/>
      <c r="J112" s="105"/>
      <c r="K112" s="105"/>
      <c r="L112" s="105"/>
      <c r="M112" s="105"/>
      <c r="N112" s="105"/>
      <c r="O112" s="105"/>
      <c r="P112" s="105"/>
      <c r="Q112" s="105"/>
      <c r="R112" s="105"/>
      <c r="S112" s="105"/>
      <c r="T112" s="105"/>
      <c r="U112" s="105"/>
      <c r="V112" s="105"/>
      <c r="W112" s="105"/>
      <c r="X112" s="105"/>
      <c r="Y112" s="105"/>
      <c r="Z112" s="105"/>
      <c r="AA112" s="105"/>
      <c r="AB112" s="105"/>
    </row>
    <row r="113" ht="11.25" customHeight="1">
      <c r="A113" s="135" t="s">
        <v>3628</v>
      </c>
      <c r="B113" s="97" t="s">
        <v>81</v>
      </c>
      <c r="C113" s="135" t="s">
        <v>9446</v>
      </c>
      <c r="D113" s="231">
        <v>20.0</v>
      </c>
      <c r="E113" s="166">
        <v>20.0</v>
      </c>
      <c r="F113" s="475" t="s">
        <v>3628</v>
      </c>
      <c r="G113" s="104"/>
      <c r="H113" s="105"/>
      <c r="I113" s="105"/>
      <c r="J113" s="105"/>
      <c r="K113" s="105"/>
      <c r="L113" s="105"/>
      <c r="M113" s="105"/>
      <c r="N113" s="105"/>
      <c r="O113" s="105"/>
      <c r="P113" s="105"/>
      <c r="Q113" s="105"/>
      <c r="R113" s="105"/>
      <c r="S113" s="105"/>
      <c r="T113" s="105"/>
      <c r="U113" s="105"/>
      <c r="V113" s="105"/>
      <c r="W113" s="105"/>
      <c r="X113" s="105"/>
      <c r="Y113" s="105"/>
      <c r="Z113" s="105"/>
      <c r="AA113" s="105"/>
      <c r="AB113" s="105"/>
    </row>
    <row r="114" ht="11.25" customHeight="1">
      <c r="A114" s="135" t="s">
        <v>6419</v>
      </c>
      <c r="B114" s="97" t="s">
        <v>81</v>
      </c>
      <c r="C114" s="135" t="s">
        <v>9447</v>
      </c>
      <c r="D114" s="231">
        <v>30.0</v>
      </c>
      <c r="E114" s="166">
        <v>30.0</v>
      </c>
      <c r="F114" s="475" t="s">
        <v>90</v>
      </c>
      <c r="G114" s="104"/>
      <c r="H114" s="105"/>
      <c r="I114" s="105"/>
      <c r="J114" s="105"/>
      <c r="K114" s="105"/>
      <c r="L114" s="105"/>
      <c r="M114" s="105"/>
      <c r="N114" s="105"/>
      <c r="O114" s="105"/>
      <c r="P114" s="105"/>
      <c r="Q114" s="105"/>
      <c r="R114" s="105"/>
      <c r="S114" s="105"/>
      <c r="T114" s="105"/>
      <c r="U114" s="105"/>
      <c r="V114" s="105"/>
      <c r="W114" s="105"/>
      <c r="X114" s="105"/>
      <c r="Y114" s="105"/>
      <c r="Z114" s="105"/>
      <c r="AA114" s="105"/>
      <c r="AB114" s="105"/>
    </row>
    <row r="115" ht="11.25" customHeight="1">
      <c r="A115" s="135" t="s">
        <v>6419</v>
      </c>
      <c r="B115" s="97" t="s">
        <v>81</v>
      </c>
      <c r="C115" s="135" t="s">
        <v>9448</v>
      </c>
      <c r="D115" s="231">
        <v>30.0</v>
      </c>
      <c r="E115" s="166">
        <v>30.0</v>
      </c>
      <c r="F115" s="475" t="s">
        <v>90</v>
      </c>
      <c r="G115" s="104"/>
      <c r="H115" s="105"/>
      <c r="I115" s="105"/>
      <c r="J115" s="105"/>
      <c r="K115" s="105"/>
      <c r="L115" s="105"/>
      <c r="M115" s="105"/>
      <c r="N115" s="105"/>
      <c r="O115" s="105"/>
      <c r="P115" s="105"/>
      <c r="Q115" s="105"/>
      <c r="R115" s="105"/>
      <c r="S115" s="105"/>
      <c r="T115" s="105"/>
      <c r="U115" s="105"/>
      <c r="V115" s="105"/>
      <c r="W115" s="105"/>
      <c r="X115" s="105"/>
      <c r="Y115" s="105"/>
      <c r="Z115" s="105"/>
      <c r="AA115" s="105"/>
      <c r="AB115" s="105"/>
    </row>
    <row r="116" ht="11.25" customHeight="1">
      <c r="A116" s="135" t="s">
        <v>6419</v>
      </c>
      <c r="B116" s="97" t="s">
        <v>81</v>
      </c>
      <c r="C116" s="135" t="s">
        <v>9449</v>
      </c>
      <c r="D116" s="231">
        <v>30.0</v>
      </c>
      <c r="E116" s="166">
        <v>30.0</v>
      </c>
      <c r="F116" s="475" t="s">
        <v>90</v>
      </c>
      <c r="G116" s="104"/>
      <c r="H116" s="105"/>
      <c r="I116" s="105"/>
      <c r="J116" s="105"/>
      <c r="K116" s="105"/>
      <c r="L116" s="105"/>
      <c r="M116" s="105"/>
      <c r="N116" s="105"/>
      <c r="O116" s="105"/>
      <c r="P116" s="105"/>
      <c r="Q116" s="105"/>
      <c r="R116" s="105"/>
      <c r="S116" s="105"/>
      <c r="T116" s="105"/>
      <c r="U116" s="105"/>
      <c r="V116" s="105"/>
      <c r="W116" s="105"/>
      <c r="X116" s="105"/>
      <c r="Y116" s="105"/>
      <c r="Z116" s="105"/>
      <c r="AA116" s="105"/>
      <c r="AB116" s="105"/>
    </row>
    <row r="117" ht="11.25" customHeight="1">
      <c r="A117" s="135" t="s">
        <v>91</v>
      </c>
      <c r="B117" s="97" t="s">
        <v>81</v>
      </c>
      <c r="C117" s="135" t="s">
        <v>9450</v>
      </c>
      <c r="D117" s="231">
        <v>20.0</v>
      </c>
      <c r="E117" s="166">
        <v>20.0</v>
      </c>
      <c r="F117" s="475" t="s">
        <v>91</v>
      </c>
      <c r="G117" s="104"/>
      <c r="H117" s="105"/>
      <c r="I117" s="105"/>
      <c r="J117" s="105"/>
      <c r="K117" s="105"/>
      <c r="L117" s="105"/>
      <c r="M117" s="105"/>
      <c r="N117" s="105"/>
      <c r="O117" s="105"/>
      <c r="P117" s="105"/>
      <c r="Q117" s="105"/>
      <c r="R117" s="105"/>
      <c r="S117" s="105"/>
      <c r="T117" s="105"/>
      <c r="U117" s="105"/>
      <c r="V117" s="105"/>
      <c r="W117" s="105"/>
      <c r="X117" s="105"/>
      <c r="Y117" s="105"/>
      <c r="Z117" s="105"/>
      <c r="AA117" s="105"/>
      <c r="AB117" s="105"/>
    </row>
    <row r="118" ht="11.25" customHeight="1">
      <c r="A118" s="135" t="s">
        <v>9451</v>
      </c>
      <c r="B118" s="97" t="s">
        <v>81</v>
      </c>
      <c r="C118" s="135" t="s">
        <v>9452</v>
      </c>
      <c r="D118" s="231">
        <v>20.0</v>
      </c>
      <c r="E118" s="166">
        <v>20.0</v>
      </c>
      <c r="F118" s="475" t="s">
        <v>85</v>
      </c>
      <c r="G118" s="104"/>
      <c r="H118" s="105"/>
      <c r="I118" s="105"/>
      <c r="J118" s="105"/>
      <c r="K118" s="105"/>
      <c r="L118" s="105"/>
      <c r="M118" s="105"/>
      <c r="N118" s="105"/>
      <c r="O118" s="105"/>
      <c r="P118" s="105"/>
      <c r="Q118" s="105"/>
      <c r="R118" s="105"/>
      <c r="S118" s="105"/>
      <c r="T118" s="105"/>
      <c r="U118" s="105"/>
      <c r="V118" s="105"/>
      <c r="W118" s="105"/>
      <c r="X118" s="105"/>
      <c r="Y118" s="105"/>
      <c r="Z118" s="105"/>
      <c r="AA118" s="105"/>
      <c r="AB118" s="105"/>
    </row>
    <row r="119" ht="11.25" customHeight="1">
      <c r="A119" s="135" t="s">
        <v>9451</v>
      </c>
      <c r="B119" s="97" t="s">
        <v>81</v>
      </c>
      <c r="C119" s="135" t="s">
        <v>9453</v>
      </c>
      <c r="D119" s="231">
        <v>20.0</v>
      </c>
      <c r="E119" s="166">
        <v>20.0</v>
      </c>
      <c r="F119" s="475" t="s">
        <v>85</v>
      </c>
      <c r="G119" s="104"/>
      <c r="H119" s="105"/>
      <c r="I119" s="105"/>
      <c r="J119" s="105"/>
      <c r="K119" s="105"/>
      <c r="L119" s="105"/>
      <c r="M119" s="105"/>
      <c r="N119" s="105"/>
      <c r="O119" s="105"/>
      <c r="P119" s="105"/>
      <c r="Q119" s="105"/>
      <c r="R119" s="105"/>
      <c r="S119" s="105"/>
      <c r="T119" s="105"/>
      <c r="U119" s="105"/>
      <c r="V119" s="105"/>
      <c r="W119" s="105"/>
      <c r="X119" s="105"/>
      <c r="Y119" s="105"/>
      <c r="Z119" s="105"/>
      <c r="AA119" s="105"/>
      <c r="AB119" s="105"/>
    </row>
    <row r="120" ht="11.25" customHeight="1">
      <c r="A120" s="135" t="s">
        <v>9451</v>
      </c>
      <c r="B120" s="97" t="s">
        <v>81</v>
      </c>
      <c r="C120" s="135" t="s">
        <v>9454</v>
      </c>
      <c r="D120" s="231">
        <v>20.0</v>
      </c>
      <c r="E120" s="166">
        <v>20.0</v>
      </c>
      <c r="F120" s="475" t="s">
        <v>85</v>
      </c>
      <c r="G120" s="104"/>
      <c r="H120" s="105"/>
      <c r="I120" s="105"/>
      <c r="J120" s="105"/>
      <c r="K120" s="105"/>
      <c r="L120" s="105"/>
      <c r="M120" s="105"/>
      <c r="N120" s="105"/>
      <c r="O120" s="105"/>
      <c r="P120" s="105"/>
      <c r="Q120" s="105"/>
      <c r="R120" s="105"/>
      <c r="S120" s="105"/>
      <c r="T120" s="105"/>
      <c r="U120" s="105"/>
      <c r="V120" s="105"/>
      <c r="W120" s="105"/>
      <c r="X120" s="105"/>
      <c r="Y120" s="105"/>
      <c r="Z120" s="105"/>
      <c r="AA120" s="105"/>
      <c r="AB120" s="105"/>
    </row>
    <row r="121" ht="11.25" customHeight="1">
      <c r="A121" s="135" t="s">
        <v>9451</v>
      </c>
      <c r="B121" s="97" t="s">
        <v>81</v>
      </c>
      <c r="C121" s="135" t="s">
        <v>9455</v>
      </c>
      <c r="D121" s="231">
        <v>20.0</v>
      </c>
      <c r="E121" s="166">
        <v>20.0</v>
      </c>
      <c r="F121" s="475" t="s">
        <v>85</v>
      </c>
      <c r="G121" s="104"/>
      <c r="H121" s="105"/>
      <c r="I121" s="105"/>
      <c r="J121" s="105"/>
      <c r="K121" s="105"/>
      <c r="L121" s="105"/>
      <c r="M121" s="105"/>
      <c r="N121" s="105"/>
      <c r="O121" s="105"/>
      <c r="P121" s="105"/>
      <c r="Q121" s="105"/>
      <c r="R121" s="105"/>
      <c r="S121" s="105"/>
      <c r="T121" s="105"/>
      <c r="U121" s="105"/>
      <c r="V121" s="105"/>
      <c r="W121" s="105"/>
      <c r="X121" s="105"/>
      <c r="Y121" s="105"/>
      <c r="Z121" s="105"/>
      <c r="AA121" s="105"/>
      <c r="AB121" s="105"/>
    </row>
    <row r="122" ht="11.25" customHeight="1">
      <c r="A122" s="135" t="s">
        <v>9451</v>
      </c>
      <c r="B122" s="97" t="s">
        <v>81</v>
      </c>
      <c r="C122" s="135" t="s">
        <v>9456</v>
      </c>
      <c r="D122" s="231">
        <v>20.0</v>
      </c>
      <c r="E122" s="166">
        <v>20.0</v>
      </c>
      <c r="F122" s="475" t="s">
        <v>85</v>
      </c>
      <c r="G122" s="104"/>
      <c r="H122" s="105"/>
      <c r="I122" s="105"/>
      <c r="J122" s="105"/>
      <c r="K122" s="105"/>
      <c r="L122" s="105"/>
      <c r="M122" s="105"/>
      <c r="N122" s="105"/>
      <c r="O122" s="105"/>
      <c r="P122" s="105"/>
      <c r="Q122" s="105"/>
      <c r="R122" s="105"/>
      <c r="S122" s="105"/>
      <c r="T122" s="105"/>
      <c r="U122" s="105"/>
      <c r="V122" s="105"/>
      <c r="W122" s="105"/>
      <c r="X122" s="105"/>
      <c r="Y122" s="105"/>
      <c r="Z122" s="105"/>
      <c r="AA122" s="105"/>
      <c r="AB122" s="105"/>
    </row>
    <row r="123" ht="11.25" customHeight="1">
      <c r="A123" s="135" t="s">
        <v>9451</v>
      </c>
      <c r="B123" s="97" t="s">
        <v>81</v>
      </c>
      <c r="C123" s="135" t="s">
        <v>9457</v>
      </c>
      <c r="D123" s="231">
        <v>20.0</v>
      </c>
      <c r="E123" s="166">
        <v>20.0</v>
      </c>
      <c r="F123" s="475" t="s">
        <v>85</v>
      </c>
      <c r="G123" s="104"/>
      <c r="H123" s="105"/>
      <c r="I123" s="105"/>
      <c r="J123" s="105"/>
      <c r="K123" s="105"/>
      <c r="L123" s="105"/>
      <c r="M123" s="105"/>
      <c r="N123" s="105"/>
      <c r="O123" s="105"/>
      <c r="P123" s="105"/>
      <c r="Q123" s="105"/>
      <c r="R123" s="105"/>
      <c r="S123" s="105"/>
      <c r="T123" s="105"/>
      <c r="U123" s="105"/>
      <c r="V123" s="105"/>
      <c r="W123" s="105"/>
      <c r="X123" s="105"/>
      <c r="Y123" s="105"/>
      <c r="Z123" s="105"/>
      <c r="AA123" s="105"/>
      <c r="AB123" s="105"/>
    </row>
    <row r="124" ht="11.25" customHeight="1">
      <c r="A124" s="135" t="s">
        <v>9451</v>
      </c>
      <c r="B124" s="97" t="s">
        <v>81</v>
      </c>
      <c r="C124" s="135" t="s">
        <v>9458</v>
      </c>
      <c r="D124" s="231">
        <v>20.0</v>
      </c>
      <c r="E124" s="166">
        <v>20.0</v>
      </c>
      <c r="F124" s="475" t="s">
        <v>85</v>
      </c>
      <c r="G124" s="104"/>
      <c r="H124" s="105"/>
      <c r="I124" s="105"/>
      <c r="J124" s="105"/>
      <c r="K124" s="105"/>
      <c r="L124" s="105"/>
      <c r="M124" s="105"/>
      <c r="N124" s="105"/>
      <c r="O124" s="105"/>
      <c r="P124" s="105"/>
      <c r="Q124" s="105"/>
      <c r="R124" s="105"/>
      <c r="S124" s="105"/>
      <c r="T124" s="105"/>
      <c r="U124" s="105"/>
      <c r="V124" s="105"/>
      <c r="W124" s="105"/>
      <c r="X124" s="105"/>
      <c r="Y124" s="105"/>
      <c r="Z124" s="105"/>
      <c r="AA124" s="105"/>
      <c r="AB124" s="105"/>
    </row>
    <row r="125" ht="11.25" customHeight="1">
      <c r="A125" s="135" t="s">
        <v>9451</v>
      </c>
      <c r="B125" s="97" t="s">
        <v>81</v>
      </c>
      <c r="C125" s="135" t="s">
        <v>9459</v>
      </c>
      <c r="D125" s="231">
        <v>20.0</v>
      </c>
      <c r="E125" s="166">
        <v>20.0</v>
      </c>
      <c r="F125" s="475" t="s">
        <v>85</v>
      </c>
      <c r="G125" s="104"/>
      <c r="H125" s="105"/>
      <c r="I125" s="105"/>
      <c r="J125" s="105"/>
      <c r="K125" s="105"/>
      <c r="L125" s="105"/>
      <c r="M125" s="105"/>
      <c r="N125" s="105"/>
      <c r="O125" s="105"/>
      <c r="P125" s="105"/>
      <c r="Q125" s="105"/>
      <c r="R125" s="105"/>
      <c r="S125" s="105"/>
      <c r="T125" s="105"/>
      <c r="U125" s="105"/>
      <c r="V125" s="105"/>
      <c r="W125" s="105"/>
      <c r="X125" s="105"/>
      <c r="Y125" s="105"/>
      <c r="Z125" s="105"/>
      <c r="AA125" s="105"/>
      <c r="AB125" s="105"/>
    </row>
    <row r="126" ht="11.25" customHeight="1">
      <c r="A126" s="135" t="s">
        <v>9451</v>
      </c>
      <c r="B126" s="97" t="s">
        <v>81</v>
      </c>
      <c r="C126" s="135" t="s">
        <v>9460</v>
      </c>
      <c r="D126" s="231">
        <v>30.0</v>
      </c>
      <c r="E126" s="166">
        <v>30.0</v>
      </c>
      <c r="F126" s="475" t="s">
        <v>85</v>
      </c>
      <c r="G126" s="104"/>
      <c r="H126" s="105"/>
      <c r="I126" s="105"/>
      <c r="J126" s="105"/>
      <c r="K126" s="105"/>
      <c r="L126" s="105"/>
      <c r="M126" s="105"/>
      <c r="N126" s="105"/>
      <c r="O126" s="105"/>
      <c r="P126" s="105"/>
      <c r="Q126" s="105"/>
      <c r="R126" s="105"/>
      <c r="S126" s="105"/>
      <c r="T126" s="105"/>
      <c r="U126" s="105"/>
      <c r="V126" s="105"/>
      <c r="W126" s="105"/>
      <c r="X126" s="105"/>
      <c r="Y126" s="105"/>
      <c r="Z126" s="105"/>
      <c r="AA126" s="105"/>
      <c r="AB126" s="105"/>
    </row>
    <row r="127" ht="11.25" customHeight="1">
      <c r="A127" s="135" t="s">
        <v>9451</v>
      </c>
      <c r="B127" s="97" t="s">
        <v>81</v>
      </c>
      <c r="C127" s="135" t="s">
        <v>9461</v>
      </c>
      <c r="D127" s="231">
        <v>30.0</v>
      </c>
      <c r="E127" s="166">
        <v>30.0</v>
      </c>
      <c r="F127" s="475" t="s">
        <v>85</v>
      </c>
      <c r="G127" s="104"/>
      <c r="H127" s="105"/>
      <c r="I127" s="105"/>
      <c r="J127" s="105"/>
      <c r="K127" s="105"/>
      <c r="L127" s="105"/>
      <c r="M127" s="105"/>
      <c r="N127" s="105"/>
      <c r="O127" s="105"/>
      <c r="P127" s="105"/>
      <c r="Q127" s="105"/>
      <c r="R127" s="105"/>
      <c r="S127" s="105"/>
      <c r="T127" s="105"/>
      <c r="U127" s="105"/>
      <c r="V127" s="105"/>
      <c r="W127" s="105"/>
      <c r="X127" s="105"/>
      <c r="Y127" s="105"/>
      <c r="Z127" s="105"/>
      <c r="AA127" s="105"/>
      <c r="AB127" s="105"/>
    </row>
    <row r="128" ht="11.25" customHeight="1">
      <c r="A128" s="135" t="s">
        <v>9451</v>
      </c>
      <c r="B128" s="97" t="s">
        <v>81</v>
      </c>
      <c r="C128" s="135" t="s">
        <v>9462</v>
      </c>
      <c r="D128" s="231">
        <v>30.0</v>
      </c>
      <c r="E128" s="166">
        <v>30.0</v>
      </c>
      <c r="F128" s="475" t="s">
        <v>85</v>
      </c>
      <c r="G128" s="104"/>
      <c r="H128" s="105"/>
      <c r="I128" s="105"/>
      <c r="J128" s="105"/>
      <c r="K128" s="105"/>
      <c r="L128" s="105"/>
      <c r="M128" s="105"/>
      <c r="N128" s="105"/>
      <c r="O128" s="105"/>
      <c r="P128" s="105"/>
      <c r="Q128" s="105"/>
      <c r="R128" s="105"/>
      <c r="S128" s="105"/>
      <c r="T128" s="105"/>
      <c r="U128" s="105"/>
      <c r="V128" s="105"/>
      <c r="W128" s="105"/>
      <c r="X128" s="105"/>
      <c r="Y128" s="105"/>
      <c r="Z128" s="105"/>
      <c r="AA128" s="105"/>
      <c r="AB128" s="105"/>
    </row>
    <row r="129" ht="11.25" customHeight="1">
      <c r="A129" s="135" t="s">
        <v>9451</v>
      </c>
      <c r="B129" s="97" t="s">
        <v>81</v>
      </c>
      <c r="C129" s="135" t="s">
        <v>9463</v>
      </c>
      <c r="D129" s="231">
        <v>30.0</v>
      </c>
      <c r="E129" s="166">
        <v>30.0</v>
      </c>
      <c r="F129" s="475" t="s">
        <v>85</v>
      </c>
      <c r="G129" s="104"/>
      <c r="H129" s="105"/>
      <c r="I129" s="105"/>
      <c r="J129" s="105"/>
      <c r="K129" s="105"/>
      <c r="L129" s="105"/>
      <c r="M129" s="105"/>
      <c r="N129" s="105"/>
      <c r="O129" s="105"/>
      <c r="P129" s="105"/>
      <c r="Q129" s="105"/>
      <c r="R129" s="105"/>
      <c r="S129" s="105"/>
      <c r="T129" s="105"/>
      <c r="U129" s="105"/>
      <c r="V129" s="105"/>
      <c r="W129" s="105"/>
      <c r="X129" s="105"/>
      <c r="Y129" s="105"/>
      <c r="Z129" s="105"/>
      <c r="AA129" s="105"/>
      <c r="AB129" s="105"/>
    </row>
    <row r="130" ht="11.25" customHeight="1">
      <c r="A130" s="135" t="s">
        <v>9451</v>
      </c>
      <c r="B130" s="97" t="s">
        <v>81</v>
      </c>
      <c r="C130" s="135" t="s">
        <v>9464</v>
      </c>
      <c r="D130" s="231">
        <v>30.0</v>
      </c>
      <c r="E130" s="166">
        <v>30.0</v>
      </c>
      <c r="F130" s="475" t="s">
        <v>85</v>
      </c>
      <c r="G130" s="104"/>
      <c r="H130" s="105"/>
      <c r="I130" s="105"/>
      <c r="J130" s="105"/>
      <c r="K130" s="105"/>
      <c r="L130" s="105"/>
      <c r="M130" s="105"/>
      <c r="N130" s="105"/>
      <c r="O130" s="105"/>
      <c r="P130" s="105"/>
      <c r="Q130" s="105"/>
      <c r="R130" s="105"/>
      <c r="S130" s="105"/>
      <c r="T130" s="105"/>
      <c r="U130" s="105"/>
      <c r="V130" s="105"/>
      <c r="W130" s="105"/>
      <c r="X130" s="105"/>
      <c r="Y130" s="105"/>
      <c r="Z130" s="105"/>
      <c r="AA130" s="105"/>
      <c r="AB130" s="105"/>
    </row>
    <row r="131" ht="11.25" customHeight="1">
      <c r="A131" s="135" t="s">
        <v>9451</v>
      </c>
      <c r="B131" s="97" t="s">
        <v>81</v>
      </c>
      <c r="C131" s="135" t="s">
        <v>9465</v>
      </c>
      <c r="D131" s="231">
        <v>30.0</v>
      </c>
      <c r="E131" s="166">
        <v>30.0</v>
      </c>
      <c r="F131" s="475" t="s">
        <v>85</v>
      </c>
      <c r="G131" s="104"/>
      <c r="H131" s="105"/>
      <c r="I131" s="105"/>
      <c r="J131" s="105"/>
      <c r="K131" s="105"/>
      <c r="L131" s="105"/>
      <c r="M131" s="105"/>
      <c r="N131" s="105"/>
      <c r="O131" s="105"/>
      <c r="P131" s="105"/>
      <c r="Q131" s="105"/>
      <c r="R131" s="105"/>
      <c r="S131" s="105"/>
      <c r="T131" s="105"/>
      <c r="U131" s="105"/>
      <c r="V131" s="105"/>
      <c r="W131" s="105"/>
      <c r="X131" s="105"/>
      <c r="Y131" s="105"/>
      <c r="Z131" s="105"/>
      <c r="AA131" s="105"/>
      <c r="AB131" s="105"/>
    </row>
    <row r="132" ht="11.25" customHeight="1">
      <c r="A132" s="135" t="s">
        <v>95</v>
      </c>
      <c r="B132" s="97" t="s">
        <v>81</v>
      </c>
      <c r="C132" s="135" t="s">
        <v>9466</v>
      </c>
      <c r="D132" s="231">
        <v>20.0</v>
      </c>
      <c r="E132" s="166">
        <v>20.0</v>
      </c>
      <c r="F132" s="475" t="s">
        <v>95</v>
      </c>
      <c r="G132" s="104"/>
      <c r="H132" s="105"/>
      <c r="I132" s="105"/>
      <c r="J132" s="105"/>
      <c r="K132" s="105"/>
      <c r="L132" s="105"/>
      <c r="M132" s="105"/>
      <c r="N132" s="105"/>
      <c r="O132" s="105"/>
      <c r="P132" s="105"/>
      <c r="Q132" s="105"/>
      <c r="R132" s="105"/>
      <c r="S132" s="105"/>
      <c r="T132" s="105"/>
      <c r="U132" s="105"/>
      <c r="V132" s="105"/>
      <c r="W132" s="105"/>
      <c r="X132" s="105"/>
      <c r="Y132" s="105"/>
      <c r="Z132" s="105"/>
      <c r="AA132" s="105"/>
      <c r="AB132" s="105"/>
    </row>
    <row r="133" ht="11.25" customHeight="1">
      <c r="A133" s="135" t="s">
        <v>95</v>
      </c>
      <c r="B133" s="97" t="s">
        <v>81</v>
      </c>
      <c r="C133" s="135" t="s">
        <v>9467</v>
      </c>
      <c r="D133" s="231">
        <v>20.0</v>
      </c>
      <c r="E133" s="166">
        <v>20.0</v>
      </c>
      <c r="F133" s="475" t="s">
        <v>95</v>
      </c>
      <c r="G133" s="104"/>
      <c r="H133" s="105"/>
      <c r="I133" s="105"/>
      <c r="J133" s="105"/>
      <c r="K133" s="105"/>
      <c r="L133" s="105"/>
      <c r="M133" s="105"/>
      <c r="N133" s="105"/>
      <c r="O133" s="105"/>
      <c r="P133" s="105"/>
      <c r="Q133" s="105"/>
      <c r="R133" s="105"/>
      <c r="S133" s="105"/>
      <c r="T133" s="105"/>
      <c r="U133" s="105"/>
      <c r="V133" s="105"/>
      <c r="W133" s="105"/>
      <c r="X133" s="105"/>
      <c r="Y133" s="105"/>
      <c r="Z133" s="105"/>
      <c r="AA133" s="105"/>
      <c r="AB133" s="105"/>
    </row>
    <row r="134" ht="11.25" customHeight="1">
      <c r="A134" s="135" t="s">
        <v>95</v>
      </c>
      <c r="B134" s="97" t="s">
        <v>81</v>
      </c>
      <c r="C134" s="135" t="s">
        <v>9468</v>
      </c>
      <c r="D134" s="231">
        <v>30.0</v>
      </c>
      <c r="E134" s="166">
        <v>30.0</v>
      </c>
      <c r="F134" s="475" t="s">
        <v>95</v>
      </c>
      <c r="G134" s="104"/>
      <c r="H134" s="105"/>
      <c r="I134" s="105"/>
      <c r="J134" s="105"/>
      <c r="K134" s="105"/>
      <c r="L134" s="105"/>
      <c r="M134" s="105"/>
      <c r="N134" s="105"/>
      <c r="O134" s="105"/>
      <c r="P134" s="105"/>
      <c r="Q134" s="105"/>
      <c r="R134" s="105"/>
      <c r="S134" s="105"/>
      <c r="T134" s="105"/>
      <c r="U134" s="105"/>
      <c r="V134" s="105"/>
      <c r="W134" s="105"/>
      <c r="X134" s="105"/>
      <c r="Y134" s="105"/>
      <c r="Z134" s="105"/>
      <c r="AA134" s="105"/>
      <c r="AB134" s="105"/>
    </row>
    <row r="135" ht="11.25" customHeight="1">
      <c r="A135" s="135" t="s">
        <v>95</v>
      </c>
      <c r="B135" s="97" t="s">
        <v>81</v>
      </c>
      <c r="C135" s="135" t="s">
        <v>9469</v>
      </c>
      <c r="D135" s="231">
        <v>30.0</v>
      </c>
      <c r="E135" s="166">
        <v>30.0</v>
      </c>
      <c r="F135" s="475" t="s">
        <v>95</v>
      </c>
      <c r="G135" s="104"/>
      <c r="H135" s="105"/>
      <c r="I135" s="105"/>
      <c r="J135" s="105"/>
      <c r="K135" s="105"/>
      <c r="L135" s="105"/>
      <c r="M135" s="105"/>
      <c r="N135" s="105"/>
      <c r="O135" s="105"/>
      <c r="P135" s="105"/>
      <c r="Q135" s="105"/>
      <c r="R135" s="105"/>
      <c r="S135" s="105"/>
      <c r="T135" s="105"/>
      <c r="U135" s="105"/>
      <c r="V135" s="105"/>
      <c r="W135" s="105"/>
      <c r="X135" s="105"/>
      <c r="Y135" s="105"/>
      <c r="Z135" s="105"/>
      <c r="AA135" s="105"/>
      <c r="AB135" s="105"/>
    </row>
    <row r="136" ht="11.25" customHeight="1">
      <c r="A136" s="135" t="s">
        <v>93</v>
      </c>
      <c r="B136" s="97" t="s">
        <v>81</v>
      </c>
      <c r="C136" s="103" t="s">
        <v>9470</v>
      </c>
      <c r="D136" s="231">
        <v>20.0</v>
      </c>
      <c r="E136" s="166">
        <v>20.0</v>
      </c>
      <c r="F136" s="475" t="s">
        <v>93</v>
      </c>
      <c r="G136" s="104"/>
      <c r="H136" s="105"/>
      <c r="I136" s="105"/>
      <c r="J136" s="105"/>
      <c r="K136" s="105"/>
      <c r="L136" s="105"/>
      <c r="M136" s="105"/>
      <c r="N136" s="105"/>
      <c r="O136" s="105"/>
      <c r="P136" s="105"/>
      <c r="Q136" s="105"/>
      <c r="R136" s="105"/>
      <c r="S136" s="105"/>
      <c r="T136" s="105"/>
      <c r="U136" s="105"/>
      <c r="V136" s="105"/>
      <c r="W136" s="105"/>
      <c r="X136" s="105"/>
      <c r="Y136" s="105"/>
      <c r="Z136" s="105"/>
      <c r="AA136" s="105"/>
      <c r="AB136" s="105"/>
    </row>
    <row r="137" ht="11.25" customHeight="1">
      <c r="A137" s="135" t="s">
        <v>93</v>
      </c>
      <c r="B137" s="97" t="s">
        <v>81</v>
      </c>
      <c r="C137" s="103" t="s">
        <v>9471</v>
      </c>
      <c r="D137" s="231">
        <v>20.0</v>
      </c>
      <c r="E137" s="166">
        <v>20.0</v>
      </c>
      <c r="F137" s="475" t="s">
        <v>93</v>
      </c>
      <c r="G137" s="104"/>
      <c r="H137" s="105"/>
      <c r="I137" s="105"/>
      <c r="J137" s="105"/>
      <c r="K137" s="105"/>
      <c r="L137" s="105"/>
      <c r="M137" s="105"/>
      <c r="N137" s="105"/>
      <c r="O137" s="105"/>
      <c r="P137" s="105"/>
      <c r="Q137" s="105"/>
      <c r="R137" s="105"/>
      <c r="S137" s="105"/>
      <c r="T137" s="105"/>
      <c r="U137" s="105"/>
      <c r="V137" s="105"/>
      <c r="W137" s="105"/>
      <c r="X137" s="105"/>
      <c r="Y137" s="105"/>
      <c r="Z137" s="105"/>
      <c r="AA137" s="105"/>
      <c r="AB137" s="105"/>
    </row>
    <row r="138" ht="11.25" customHeight="1">
      <c r="A138" s="135" t="s">
        <v>93</v>
      </c>
      <c r="B138" s="97" t="s">
        <v>81</v>
      </c>
      <c r="C138" s="103" t="s">
        <v>9472</v>
      </c>
      <c r="D138" s="231">
        <v>20.0</v>
      </c>
      <c r="E138" s="166">
        <v>20.0</v>
      </c>
      <c r="F138" s="475" t="s">
        <v>93</v>
      </c>
      <c r="G138" s="104"/>
      <c r="H138" s="105"/>
      <c r="I138" s="105"/>
      <c r="J138" s="105"/>
      <c r="K138" s="105"/>
      <c r="L138" s="105"/>
      <c r="M138" s="105"/>
      <c r="N138" s="105"/>
      <c r="O138" s="105"/>
      <c r="P138" s="105"/>
      <c r="Q138" s="105"/>
      <c r="R138" s="105"/>
      <c r="S138" s="105"/>
      <c r="T138" s="105"/>
      <c r="U138" s="105"/>
      <c r="V138" s="105"/>
      <c r="W138" s="105"/>
      <c r="X138" s="105"/>
      <c r="Y138" s="105"/>
      <c r="Z138" s="105"/>
      <c r="AA138" s="105"/>
      <c r="AB138" s="105"/>
    </row>
    <row r="139" ht="11.25" customHeight="1">
      <c r="A139" s="135" t="s">
        <v>93</v>
      </c>
      <c r="B139" s="97" t="s">
        <v>81</v>
      </c>
      <c r="C139" s="103" t="s">
        <v>9473</v>
      </c>
      <c r="D139" s="231">
        <v>20.0</v>
      </c>
      <c r="E139" s="166">
        <v>20.0</v>
      </c>
      <c r="F139" s="475" t="s">
        <v>93</v>
      </c>
      <c r="G139" s="104"/>
      <c r="H139" s="105"/>
      <c r="I139" s="105"/>
      <c r="J139" s="105"/>
      <c r="K139" s="105"/>
      <c r="L139" s="105"/>
      <c r="M139" s="105"/>
      <c r="N139" s="105"/>
      <c r="O139" s="105"/>
      <c r="P139" s="105"/>
      <c r="Q139" s="105"/>
      <c r="R139" s="105"/>
      <c r="S139" s="105"/>
      <c r="T139" s="105"/>
      <c r="U139" s="105"/>
      <c r="V139" s="105"/>
      <c r="W139" s="105"/>
      <c r="X139" s="105"/>
      <c r="Y139" s="105"/>
      <c r="Z139" s="105"/>
      <c r="AA139" s="105"/>
      <c r="AB139" s="105"/>
    </row>
    <row r="140" ht="11.25" customHeight="1">
      <c r="A140" s="135" t="s">
        <v>93</v>
      </c>
      <c r="B140" s="97" t="s">
        <v>81</v>
      </c>
      <c r="C140" s="103" t="s">
        <v>9474</v>
      </c>
      <c r="D140" s="231">
        <v>20.0</v>
      </c>
      <c r="E140" s="166">
        <v>20.0</v>
      </c>
      <c r="F140" s="475" t="s">
        <v>93</v>
      </c>
      <c r="G140" s="104"/>
      <c r="H140" s="105"/>
      <c r="I140" s="105"/>
      <c r="J140" s="105"/>
      <c r="K140" s="105"/>
      <c r="L140" s="105"/>
      <c r="M140" s="105"/>
      <c r="N140" s="105"/>
      <c r="O140" s="105"/>
      <c r="P140" s="105"/>
      <c r="Q140" s="105"/>
      <c r="R140" s="105"/>
      <c r="S140" s="105"/>
      <c r="T140" s="105"/>
      <c r="U140" s="105"/>
      <c r="V140" s="105"/>
      <c r="W140" s="105"/>
      <c r="X140" s="105"/>
      <c r="Y140" s="105"/>
      <c r="Z140" s="105"/>
      <c r="AA140" s="105"/>
      <c r="AB140" s="105"/>
    </row>
    <row r="141" ht="11.25" customHeight="1">
      <c r="A141" s="135" t="s">
        <v>93</v>
      </c>
      <c r="B141" s="97" t="s">
        <v>81</v>
      </c>
      <c r="C141" s="103" t="s">
        <v>9475</v>
      </c>
      <c r="D141" s="231">
        <v>20.0</v>
      </c>
      <c r="E141" s="166">
        <v>20.0</v>
      </c>
      <c r="F141" s="475" t="s">
        <v>93</v>
      </c>
      <c r="G141" s="104"/>
      <c r="H141" s="105"/>
      <c r="I141" s="105"/>
      <c r="J141" s="105"/>
      <c r="K141" s="105"/>
      <c r="L141" s="105"/>
      <c r="M141" s="105"/>
      <c r="N141" s="105"/>
      <c r="O141" s="105"/>
      <c r="P141" s="105"/>
      <c r="Q141" s="105"/>
      <c r="R141" s="105"/>
      <c r="S141" s="105"/>
      <c r="T141" s="105"/>
      <c r="U141" s="105"/>
      <c r="V141" s="105"/>
      <c r="W141" s="105"/>
      <c r="X141" s="105"/>
      <c r="Y141" s="105"/>
      <c r="Z141" s="105"/>
      <c r="AA141" s="105"/>
      <c r="AB141" s="105"/>
    </row>
    <row r="142" ht="11.25" customHeight="1">
      <c r="A142" s="135" t="s">
        <v>93</v>
      </c>
      <c r="B142" s="97" t="s">
        <v>81</v>
      </c>
      <c r="C142" s="103" t="s">
        <v>9476</v>
      </c>
      <c r="D142" s="231">
        <v>20.0</v>
      </c>
      <c r="E142" s="166">
        <v>20.0</v>
      </c>
      <c r="F142" s="475" t="s">
        <v>93</v>
      </c>
      <c r="G142" s="104"/>
      <c r="H142" s="105"/>
      <c r="I142" s="105"/>
      <c r="J142" s="105"/>
      <c r="K142" s="105"/>
      <c r="L142" s="105"/>
      <c r="M142" s="105"/>
      <c r="N142" s="105"/>
      <c r="O142" s="105"/>
      <c r="P142" s="105"/>
      <c r="Q142" s="105"/>
      <c r="R142" s="105"/>
      <c r="S142" s="105"/>
      <c r="T142" s="105"/>
      <c r="U142" s="105"/>
      <c r="V142" s="105"/>
      <c r="W142" s="105"/>
      <c r="X142" s="105"/>
      <c r="Y142" s="105"/>
      <c r="Z142" s="105"/>
      <c r="AA142" s="105"/>
      <c r="AB142" s="105"/>
    </row>
    <row r="143" ht="11.25" customHeight="1">
      <c r="A143" s="135" t="s">
        <v>93</v>
      </c>
      <c r="B143" s="97" t="s">
        <v>81</v>
      </c>
      <c r="C143" s="103" t="s">
        <v>9477</v>
      </c>
      <c r="D143" s="231">
        <v>20.0</v>
      </c>
      <c r="E143" s="166">
        <v>20.0</v>
      </c>
      <c r="F143" s="475" t="s">
        <v>93</v>
      </c>
      <c r="G143" s="104"/>
      <c r="H143" s="105"/>
      <c r="I143" s="105"/>
      <c r="J143" s="105"/>
      <c r="K143" s="105"/>
      <c r="L143" s="105"/>
      <c r="M143" s="105"/>
      <c r="N143" s="105"/>
      <c r="O143" s="105"/>
      <c r="P143" s="105"/>
      <c r="Q143" s="105"/>
      <c r="R143" s="105"/>
      <c r="S143" s="105"/>
      <c r="T143" s="105"/>
      <c r="U143" s="105"/>
      <c r="V143" s="105"/>
      <c r="W143" s="105"/>
      <c r="X143" s="105"/>
      <c r="Y143" s="105"/>
      <c r="Z143" s="105"/>
      <c r="AA143" s="105"/>
      <c r="AB143" s="105"/>
    </row>
    <row r="144" ht="11.25" customHeight="1">
      <c r="A144" s="135" t="s">
        <v>93</v>
      </c>
      <c r="B144" s="97" t="s">
        <v>81</v>
      </c>
      <c r="C144" s="103" t="s">
        <v>9478</v>
      </c>
      <c r="D144" s="231">
        <v>20.0</v>
      </c>
      <c r="E144" s="166">
        <v>20.0</v>
      </c>
      <c r="F144" s="475" t="s">
        <v>93</v>
      </c>
      <c r="G144" s="104"/>
      <c r="H144" s="105"/>
      <c r="I144" s="105"/>
      <c r="J144" s="105"/>
      <c r="K144" s="105"/>
      <c r="L144" s="105"/>
      <c r="M144" s="105"/>
      <c r="N144" s="105"/>
      <c r="O144" s="105"/>
      <c r="P144" s="105"/>
      <c r="Q144" s="105"/>
      <c r="R144" s="105"/>
      <c r="S144" s="105"/>
      <c r="T144" s="105"/>
      <c r="U144" s="105"/>
      <c r="V144" s="105"/>
      <c r="W144" s="105"/>
      <c r="X144" s="105"/>
      <c r="Y144" s="105"/>
      <c r="Z144" s="105"/>
      <c r="AA144" s="105"/>
      <c r="AB144" s="105"/>
    </row>
    <row r="145" ht="11.25" customHeight="1">
      <c r="A145" s="135" t="s">
        <v>93</v>
      </c>
      <c r="B145" s="97" t="s">
        <v>81</v>
      </c>
      <c r="C145" s="103" t="s">
        <v>9479</v>
      </c>
      <c r="D145" s="231">
        <v>20.0</v>
      </c>
      <c r="E145" s="166">
        <v>20.0</v>
      </c>
      <c r="F145" s="475" t="s">
        <v>93</v>
      </c>
      <c r="G145" s="104"/>
      <c r="H145" s="105"/>
      <c r="I145" s="105"/>
      <c r="J145" s="105"/>
      <c r="K145" s="105"/>
      <c r="L145" s="105"/>
      <c r="M145" s="105"/>
      <c r="N145" s="105"/>
      <c r="O145" s="105"/>
      <c r="P145" s="105"/>
      <c r="Q145" s="105"/>
      <c r="R145" s="105"/>
      <c r="S145" s="105"/>
      <c r="T145" s="105"/>
      <c r="U145" s="105"/>
      <c r="V145" s="105"/>
      <c r="W145" s="105"/>
      <c r="X145" s="105"/>
      <c r="Y145" s="105"/>
      <c r="Z145" s="105"/>
      <c r="AA145" s="105"/>
      <c r="AB145" s="105"/>
    </row>
    <row r="146" ht="11.25" customHeight="1">
      <c r="A146" s="135" t="s">
        <v>6465</v>
      </c>
      <c r="B146" s="97" t="s">
        <v>81</v>
      </c>
      <c r="C146" s="135" t="s">
        <v>9480</v>
      </c>
      <c r="D146" s="231">
        <v>20.0</v>
      </c>
      <c r="E146" s="166">
        <v>20.0</v>
      </c>
      <c r="F146" s="475" t="s">
        <v>94</v>
      </c>
      <c r="G146" s="104"/>
      <c r="H146" s="105"/>
      <c r="I146" s="105"/>
      <c r="J146" s="105"/>
      <c r="K146" s="105"/>
      <c r="L146" s="105"/>
      <c r="M146" s="105"/>
      <c r="N146" s="105"/>
      <c r="O146" s="105"/>
      <c r="P146" s="105"/>
      <c r="Q146" s="105"/>
      <c r="R146" s="105"/>
      <c r="S146" s="105"/>
      <c r="T146" s="105"/>
      <c r="U146" s="105"/>
      <c r="V146" s="105"/>
      <c r="W146" s="105"/>
      <c r="X146" s="105"/>
      <c r="Y146" s="105"/>
      <c r="Z146" s="105"/>
      <c r="AA146" s="105"/>
      <c r="AB146" s="105"/>
    </row>
    <row r="147" ht="11.25" customHeight="1">
      <c r="A147" s="135" t="s">
        <v>6465</v>
      </c>
      <c r="B147" s="97" t="s">
        <v>81</v>
      </c>
      <c r="C147" s="135" t="s">
        <v>9481</v>
      </c>
      <c r="D147" s="231">
        <v>20.0</v>
      </c>
      <c r="E147" s="166">
        <v>20.0</v>
      </c>
      <c r="F147" s="475" t="s">
        <v>94</v>
      </c>
      <c r="G147" s="104"/>
      <c r="H147" s="105"/>
      <c r="I147" s="105"/>
      <c r="J147" s="105"/>
      <c r="K147" s="105"/>
      <c r="L147" s="105"/>
      <c r="M147" s="105"/>
      <c r="N147" s="105"/>
      <c r="O147" s="105"/>
      <c r="P147" s="105"/>
      <c r="Q147" s="105"/>
      <c r="R147" s="105"/>
      <c r="S147" s="105"/>
      <c r="T147" s="105"/>
      <c r="U147" s="105"/>
      <c r="V147" s="105"/>
      <c r="W147" s="105"/>
      <c r="X147" s="105"/>
      <c r="Y147" s="105"/>
      <c r="Z147" s="105"/>
      <c r="AA147" s="105"/>
      <c r="AB147" s="105"/>
    </row>
    <row r="148" ht="11.25" customHeight="1">
      <c r="A148" s="135" t="s">
        <v>3638</v>
      </c>
      <c r="B148" s="97" t="s">
        <v>81</v>
      </c>
      <c r="C148" s="135" t="s">
        <v>9482</v>
      </c>
      <c r="D148" s="231">
        <v>20.0</v>
      </c>
      <c r="E148" s="166">
        <v>20.0</v>
      </c>
      <c r="F148" s="475" t="s">
        <v>87</v>
      </c>
      <c r="G148" s="104"/>
      <c r="H148" s="105"/>
      <c r="I148" s="105"/>
      <c r="J148" s="105"/>
      <c r="K148" s="105"/>
      <c r="L148" s="105"/>
      <c r="M148" s="105"/>
      <c r="N148" s="105"/>
      <c r="O148" s="105"/>
      <c r="P148" s="105"/>
      <c r="Q148" s="105"/>
      <c r="R148" s="105"/>
      <c r="S148" s="105"/>
      <c r="T148" s="105"/>
      <c r="U148" s="105"/>
      <c r="V148" s="105"/>
      <c r="W148" s="105"/>
      <c r="X148" s="105"/>
      <c r="Y148" s="105"/>
      <c r="Z148" s="105"/>
      <c r="AA148" s="105"/>
      <c r="AB148" s="105"/>
    </row>
    <row r="149" ht="11.25" customHeight="1">
      <c r="A149" s="135" t="s">
        <v>3638</v>
      </c>
      <c r="B149" s="97" t="s">
        <v>81</v>
      </c>
      <c r="C149" s="135" t="s">
        <v>9483</v>
      </c>
      <c r="D149" s="231">
        <v>20.0</v>
      </c>
      <c r="E149" s="166">
        <v>20.0</v>
      </c>
      <c r="F149" s="475" t="s">
        <v>87</v>
      </c>
      <c r="G149" s="104"/>
      <c r="H149" s="105"/>
      <c r="I149" s="105"/>
      <c r="J149" s="105"/>
      <c r="K149" s="105"/>
      <c r="L149" s="105"/>
      <c r="M149" s="105"/>
      <c r="N149" s="105"/>
      <c r="O149" s="105"/>
      <c r="P149" s="105"/>
      <c r="Q149" s="105"/>
      <c r="R149" s="105"/>
      <c r="S149" s="105"/>
      <c r="T149" s="105"/>
      <c r="U149" s="105"/>
      <c r="V149" s="105"/>
      <c r="W149" s="105"/>
      <c r="X149" s="105"/>
      <c r="Y149" s="105"/>
      <c r="Z149" s="105"/>
      <c r="AA149" s="105"/>
      <c r="AB149" s="105"/>
    </row>
    <row r="150" ht="11.25" customHeight="1">
      <c r="A150" s="135" t="s">
        <v>3638</v>
      </c>
      <c r="B150" s="97" t="s">
        <v>81</v>
      </c>
      <c r="C150" s="135" t="s">
        <v>9484</v>
      </c>
      <c r="D150" s="231">
        <v>20.0</v>
      </c>
      <c r="E150" s="166">
        <v>20.0</v>
      </c>
      <c r="F150" s="475" t="s">
        <v>87</v>
      </c>
      <c r="G150" s="104"/>
      <c r="H150" s="105"/>
      <c r="I150" s="105"/>
      <c r="J150" s="105"/>
      <c r="K150" s="105"/>
      <c r="L150" s="105"/>
      <c r="M150" s="105"/>
      <c r="N150" s="105"/>
      <c r="O150" s="105"/>
      <c r="P150" s="105"/>
      <c r="Q150" s="105"/>
      <c r="R150" s="105"/>
      <c r="S150" s="105"/>
      <c r="T150" s="105"/>
      <c r="U150" s="105"/>
      <c r="V150" s="105"/>
      <c r="W150" s="105"/>
      <c r="X150" s="105"/>
      <c r="Y150" s="105"/>
      <c r="Z150" s="105"/>
      <c r="AA150" s="105"/>
      <c r="AB150" s="105"/>
    </row>
    <row r="151" ht="11.25" customHeight="1">
      <c r="A151" s="135" t="s">
        <v>3638</v>
      </c>
      <c r="B151" s="97" t="s">
        <v>81</v>
      </c>
      <c r="C151" s="135" t="s">
        <v>9485</v>
      </c>
      <c r="D151" s="231">
        <v>20.0</v>
      </c>
      <c r="E151" s="166">
        <v>20.0</v>
      </c>
      <c r="F151" s="475" t="s">
        <v>87</v>
      </c>
      <c r="G151" s="104"/>
      <c r="H151" s="105"/>
      <c r="I151" s="105"/>
      <c r="J151" s="105"/>
      <c r="K151" s="105"/>
      <c r="L151" s="105"/>
      <c r="M151" s="105"/>
      <c r="N151" s="105"/>
      <c r="O151" s="105"/>
      <c r="P151" s="105"/>
      <c r="Q151" s="105"/>
      <c r="R151" s="105"/>
      <c r="S151" s="105"/>
      <c r="T151" s="105"/>
      <c r="U151" s="105"/>
      <c r="V151" s="105"/>
      <c r="W151" s="105"/>
      <c r="X151" s="105"/>
      <c r="Y151" s="105"/>
      <c r="Z151" s="105"/>
      <c r="AA151" s="105"/>
      <c r="AB151" s="105"/>
    </row>
    <row r="152" ht="11.25" customHeight="1">
      <c r="A152" s="135" t="s">
        <v>3638</v>
      </c>
      <c r="B152" s="97" t="s">
        <v>81</v>
      </c>
      <c r="C152" s="135" t="s">
        <v>9486</v>
      </c>
      <c r="D152" s="231">
        <v>20.0</v>
      </c>
      <c r="E152" s="166">
        <v>20.0</v>
      </c>
      <c r="F152" s="475" t="s">
        <v>87</v>
      </c>
      <c r="G152" s="104"/>
      <c r="H152" s="105"/>
      <c r="I152" s="105"/>
      <c r="J152" s="105"/>
      <c r="K152" s="105"/>
      <c r="L152" s="105"/>
      <c r="M152" s="105"/>
      <c r="N152" s="105"/>
      <c r="O152" s="105"/>
      <c r="P152" s="105"/>
      <c r="Q152" s="105"/>
      <c r="R152" s="105"/>
      <c r="S152" s="105"/>
      <c r="T152" s="105"/>
      <c r="U152" s="105"/>
      <c r="V152" s="105"/>
      <c r="W152" s="105"/>
      <c r="X152" s="105"/>
      <c r="Y152" s="105"/>
      <c r="Z152" s="105"/>
      <c r="AA152" s="105"/>
      <c r="AB152" s="105"/>
    </row>
    <row r="153" ht="11.25" customHeight="1">
      <c r="A153" s="135" t="s">
        <v>3638</v>
      </c>
      <c r="B153" s="97" t="s">
        <v>81</v>
      </c>
      <c r="C153" s="135" t="s">
        <v>9487</v>
      </c>
      <c r="D153" s="231">
        <v>20.0</v>
      </c>
      <c r="E153" s="166">
        <v>20.0</v>
      </c>
      <c r="F153" s="475" t="s">
        <v>87</v>
      </c>
      <c r="G153" s="104"/>
      <c r="H153" s="105"/>
      <c r="I153" s="105"/>
      <c r="J153" s="105"/>
      <c r="K153" s="105"/>
      <c r="L153" s="105"/>
      <c r="M153" s="105"/>
      <c r="N153" s="105"/>
      <c r="O153" s="105"/>
      <c r="P153" s="105"/>
      <c r="Q153" s="105"/>
      <c r="R153" s="105"/>
      <c r="S153" s="105"/>
      <c r="T153" s="105"/>
      <c r="U153" s="105"/>
      <c r="V153" s="105"/>
      <c r="W153" s="105"/>
      <c r="X153" s="105"/>
      <c r="Y153" s="105"/>
      <c r="Z153" s="105"/>
      <c r="AA153" s="105"/>
      <c r="AB153" s="105"/>
    </row>
    <row r="154" ht="11.25" customHeight="1">
      <c r="A154" s="135" t="s">
        <v>3638</v>
      </c>
      <c r="B154" s="97" t="s">
        <v>81</v>
      </c>
      <c r="C154" s="135" t="s">
        <v>9488</v>
      </c>
      <c r="D154" s="231">
        <v>20.0</v>
      </c>
      <c r="E154" s="166">
        <v>20.0</v>
      </c>
      <c r="F154" s="475" t="s">
        <v>87</v>
      </c>
      <c r="G154" s="104"/>
      <c r="H154" s="105"/>
      <c r="I154" s="105"/>
      <c r="J154" s="105"/>
      <c r="K154" s="105"/>
      <c r="L154" s="105"/>
      <c r="M154" s="105"/>
      <c r="N154" s="105"/>
      <c r="O154" s="105"/>
      <c r="P154" s="105"/>
      <c r="Q154" s="105"/>
      <c r="R154" s="105"/>
      <c r="S154" s="105"/>
      <c r="T154" s="105"/>
      <c r="U154" s="105"/>
      <c r="V154" s="105"/>
      <c r="W154" s="105"/>
      <c r="X154" s="105"/>
      <c r="Y154" s="105"/>
      <c r="Z154" s="105"/>
      <c r="AA154" s="105"/>
      <c r="AB154" s="105"/>
    </row>
    <row r="155" ht="11.25" customHeight="1">
      <c r="A155" s="135" t="s">
        <v>3638</v>
      </c>
      <c r="B155" s="97" t="s">
        <v>81</v>
      </c>
      <c r="C155" s="190" t="s">
        <v>9489</v>
      </c>
      <c r="D155" s="231">
        <v>30.0</v>
      </c>
      <c r="E155" s="166">
        <v>30.0</v>
      </c>
      <c r="F155" s="475" t="s">
        <v>87</v>
      </c>
      <c r="G155" s="104"/>
      <c r="H155" s="105"/>
      <c r="I155" s="105"/>
      <c r="J155" s="105"/>
      <c r="K155" s="105"/>
      <c r="L155" s="105"/>
      <c r="M155" s="105"/>
      <c r="N155" s="105"/>
      <c r="O155" s="105"/>
      <c r="P155" s="105"/>
      <c r="Q155" s="105"/>
      <c r="R155" s="105"/>
      <c r="S155" s="105"/>
      <c r="T155" s="105"/>
      <c r="U155" s="105"/>
      <c r="V155" s="105"/>
      <c r="W155" s="105"/>
      <c r="X155" s="105"/>
      <c r="Y155" s="105"/>
      <c r="Z155" s="105"/>
      <c r="AA155" s="105"/>
      <c r="AB155" s="105"/>
    </row>
    <row r="156" ht="11.25" customHeight="1">
      <c r="A156" s="135" t="s">
        <v>3638</v>
      </c>
      <c r="B156" s="97" t="s">
        <v>81</v>
      </c>
      <c r="C156" s="190" t="s">
        <v>9490</v>
      </c>
      <c r="D156" s="231">
        <v>30.0</v>
      </c>
      <c r="E156" s="166">
        <v>30.0</v>
      </c>
      <c r="F156" s="475" t="s">
        <v>87</v>
      </c>
      <c r="G156" s="104"/>
      <c r="H156" s="105"/>
      <c r="I156" s="105"/>
      <c r="J156" s="105"/>
      <c r="K156" s="105"/>
      <c r="L156" s="105"/>
      <c r="M156" s="105"/>
      <c r="N156" s="105"/>
      <c r="O156" s="105"/>
      <c r="P156" s="105"/>
      <c r="Q156" s="105"/>
      <c r="R156" s="105"/>
      <c r="S156" s="105"/>
      <c r="T156" s="105"/>
      <c r="U156" s="105"/>
      <c r="V156" s="105"/>
      <c r="W156" s="105"/>
      <c r="X156" s="105"/>
      <c r="Y156" s="105"/>
      <c r="Z156" s="105"/>
      <c r="AA156" s="105"/>
      <c r="AB156" s="105"/>
    </row>
    <row r="157" ht="11.25" customHeight="1">
      <c r="A157" s="135" t="s">
        <v>3638</v>
      </c>
      <c r="B157" s="97" t="s">
        <v>81</v>
      </c>
      <c r="C157" s="190" t="s">
        <v>9491</v>
      </c>
      <c r="D157" s="231">
        <v>30.0</v>
      </c>
      <c r="E157" s="166">
        <v>30.0</v>
      </c>
      <c r="F157" s="475" t="s">
        <v>87</v>
      </c>
      <c r="G157" s="104"/>
      <c r="H157" s="105"/>
      <c r="I157" s="105"/>
      <c r="J157" s="105"/>
      <c r="K157" s="105"/>
      <c r="L157" s="105"/>
      <c r="M157" s="105"/>
      <c r="N157" s="105"/>
      <c r="O157" s="105"/>
      <c r="P157" s="105"/>
      <c r="Q157" s="105"/>
      <c r="R157" s="105"/>
      <c r="S157" s="105"/>
      <c r="T157" s="105"/>
      <c r="U157" s="105"/>
      <c r="V157" s="105"/>
      <c r="W157" s="105"/>
      <c r="X157" s="105"/>
      <c r="Y157" s="105"/>
      <c r="Z157" s="105"/>
      <c r="AA157" s="105"/>
      <c r="AB157" s="105"/>
    </row>
    <row r="158" ht="11.25" customHeight="1">
      <c r="A158" s="135" t="s">
        <v>3638</v>
      </c>
      <c r="B158" s="97" t="s">
        <v>81</v>
      </c>
      <c r="C158" s="190" t="s">
        <v>9492</v>
      </c>
      <c r="D158" s="231">
        <v>30.0</v>
      </c>
      <c r="E158" s="166">
        <v>30.0</v>
      </c>
      <c r="F158" s="475" t="s">
        <v>87</v>
      </c>
      <c r="G158" s="104"/>
      <c r="H158" s="105"/>
      <c r="I158" s="105"/>
      <c r="J158" s="105"/>
      <c r="K158" s="105"/>
      <c r="L158" s="105"/>
      <c r="M158" s="105"/>
      <c r="N158" s="105"/>
      <c r="O158" s="105"/>
      <c r="P158" s="105"/>
      <c r="Q158" s="105"/>
      <c r="R158" s="105"/>
      <c r="S158" s="105"/>
      <c r="T158" s="105"/>
      <c r="U158" s="105"/>
      <c r="V158" s="105"/>
      <c r="W158" s="105"/>
      <c r="X158" s="105"/>
      <c r="Y158" s="105"/>
      <c r="Z158" s="105"/>
      <c r="AA158" s="105"/>
      <c r="AB158" s="105"/>
    </row>
    <row r="159" ht="11.25" customHeight="1">
      <c r="A159" s="135" t="s">
        <v>3638</v>
      </c>
      <c r="B159" s="97" t="s">
        <v>81</v>
      </c>
      <c r="C159" s="190" t="s">
        <v>9493</v>
      </c>
      <c r="D159" s="231">
        <v>30.0</v>
      </c>
      <c r="E159" s="166">
        <v>30.0</v>
      </c>
      <c r="F159" s="475" t="s">
        <v>87</v>
      </c>
      <c r="G159" s="104"/>
      <c r="H159" s="105"/>
      <c r="I159" s="105"/>
      <c r="J159" s="105"/>
      <c r="K159" s="105"/>
      <c r="L159" s="105"/>
      <c r="M159" s="105"/>
      <c r="N159" s="105"/>
      <c r="O159" s="105"/>
      <c r="P159" s="105"/>
      <c r="Q159" s="105"/>
      <c r="R159" s="105"/>
      <c r="S159" s="105"/>
      <c r="T159" s="105"/>
      <c r="U159" s="105"/>
      <c r="V159" s="105"/>
      <c r="W159" s="105"/>
      <c r="X159" s="105"/>
      <c r="Y159" s="105"/>
      <c r="Z159" s="105"/>
      <c r="AA159" s="105"/>
      <c r="AB159" s="105"/>
    </row>
    <row r="160" ht="11.25" customHeight="1">
      <c r="A160" s="135" t="s">
        <v>3638</v>
      </c>
      <c r="B160" s="97" t="s">
        <v>81</v>
      </c>
      <c r="C160" s="190" t="s">
        <v>9494</v>
      </c>
      <c r="D160" s="231">
        <v>30.0</v>
      </c>
      <c r="E160" s="166">
        <v>30.0</v>
      </c>
      <c r="F160" s="475" t="s">
        <v>87</v>
      </c>
      <c r="G160" s="104"/>
      <c r="H160" s="105"/>
      <c r="I160" s="105"/>
      <c r="J160" s="105"/>
      <c r="K160" s="105"/>
      <c r="L160" s="105"/>
      <c r="M160" s="105"/>
      <c r="N160" s="105"/>
      <c r="O160" s="105"/>
      <c r="P160" s="105"/>
      <c r="Q160" s="105"/>
      <c r="R160" s="105"/>
      <c r="S160" s="105"/>
      <c r="T160" s="105"/>
      <c r="U160" s="105"/>
      <c r="V160" s="105"/>
      <c r="W160" s="105"/>
      <c r="X160" s="105"/>
      <c r="Y160" s="105"/>
      <c r="Z160" s="105"/>
      <c r="AA160" s="105"/>
      <c r="AB160" s="105"/>
    </row>
    <row r="161" ht="11.25" customHeight="1">
      <c r="A161" s="135" t="s">
        <v>3638</v>
      </c>
      <c r="B161" s="97" t="s">
        <v>81</v>
      </c>
      <c r="C161" s="190" t="s">
        <v>9495</v>
      </c>
      <c r="D161" s="231">
        <v>30.0</v>
      </c>
      <c r="E161" s="166">
        <v>30.0</v>
      </c>
      <c r="F161" s="475" t="s">
        <v>87</v>
      </c>
      <c r="G161" s="104"/>
      <c r="H161" s="105"/>
      <c r="I161" s="105"/>
      <c r="J161" s="105"/>
      <c r="K161" s="105"/>
      <c r="L161" s="105"/>
      <c r="M161" s="105"/>
      <c r="N161" s="105"/>
      <c r="O161" s="105"/>
      <c r="P161" s="105"/>
      <c r="Q161" s="105"/>
      <c r="R161" s="105"/>
      <c r="S161" s="105"/>
      <c r="T161" s="105"/>
      <c r="U161" s="105"/>
      <c r="V161" s="105"/>
      <c r="W161" s="105"/>
      <c r="X161" s="105"/>
      <c r="Y161" s="105"/>
      <c r="Z161" s="105"/>
      <c r="AA161" s="105"/>
      <c r="AB161" s="105"/>
    </row>
    <row r="162" ht="11.25" customHeight="1">
      <c r="A162" s="135" t="s">
        <v>3638</v>
      </c>
      <c r="B162" s="97" t="s">
        <v>81</v>
      </c>
      <c r="C162" s="190" t="s">
        <v>9496</v>
      </c>
      <c r="D162" s="231">
        <v>30.0</v>
      </c>
      <c r="E162" s="166">
        <v>30.0</v>
      </c>
      <c r="F162" s="475" t="s">
        <v>87</v>
      </c>
      <c r="G162" s="104"/>
      <c r="H162" s="105"/>
      <c r="I162" s="105"/>
      <c r="J162" s="105"/>
      <c r="K162" s="105"/>
      <c r="L162" s="105"/>
      <c r="M162" s="105"/>
      <c r="N162" s="105"/>
      <c r="O162" s="105"/>
      <c r="P162" s="105"/>
      <c r="Q162" s="105"/>
      <c r="R162" s="105"/>
      <c r="S162" s="105"/>
      <c r="T162" s="105"/>
      <c r="U162" s="105"/>
      <c r="V162" s="105"/>
      <c r="W162" s="105"/>
      <c r="X162" s="105"/>
      <c r="Y162" s="105"/>
      <c r="Z162" s="105"/>
      <c r="AA162" s="105"/>
      <c r="AB162" s="105"/>
    </row>
    <row r="163" ht="11.25" customHeight="1">
      <c r="A163" s="135" t="s">
        <v>3638</v>
      </c>
      <c r="B163" s="97" t="s">
        <v>81</v>
      </c>
      <c r="C163" s="190" t="s">
        <v>9496</v>
      </c>
      <c r="D163" s="231">
        <v>30.0</v>
      </c>
      <c r="E163" s="166">
        <v>30.0</v>
      </c>
      <c r="F163" s="475" t="s">
        <v>87</v>
      </c>
      <c r="G163" s="104"/>
      <c r="H163" s="105"/>
      <c r="I163" s="105"/>
      <c r="J163" s="105"/>
      <c r="K163" s="105"/>
      <c r="L163" s="105"/>
      <c r="M163" s="105"/>
      <c r="N163" s="105"/>
      <c r="O163" s="105"/>
      <c r="P163" s="105"/>
      <c r="Q163" s="105"/>
      <c r="R163" s="105"/>
      <c r="S163" s="105"/>
      <c r="T163" s="105"/>
      <c r="U163" s="105"/>
      <c r="V163" s="105"/>
      <c r="W163" s="105"/>
      <c r="X163" s="105"/>
      <c r="Y163" s="105"/>
      <c r="Z163" s="105"/>
      <c r="AA163" s="105"/>
      <c r="AB163" s="105"/>
    </row>
    <row r="164" ht="11.25" customHeight="1">
      <c r="A164" s="135" t="s">
        <v>3638</v>
      </c>
      <c r="B164" s="97" t="s">
        <v>81</v>
      </c>
      <c r="C164" s="190" t="s">
        <v>9497</v>
      </c>
      <c r="D164" s="231">
        <v>30.0</v>
      </c>
      <c r="E164" s="166">
        <v>30.0</v>
      </c>
      <c r="F164" s="475" t="s">
        <v>87</v>
      </c>
      <c r="G164" s="104"/>
      <c r="H164" s="105"/>
      <c r="I164" s="105"/>
      <c r="J164" s="105"/>
      <c r="K164" s="105"/>
      <c r="L164" s="105"/>
      <c r="M164" s="105"/>
      <c r="N164" s="105"/>
      <c r="O164" s="105"/>
      <c r="P164" s="105"/>
      <c r="Q164" s="105"/>
      <c r="R164" s="105"/>
      <c r="S164" s="105"/>
      <c r="T164" s="105"/>
      <c r="U164" s="105"/>
      <c r="V164" s="105"/>
      <c r="W164" s="105"/>
      <c r="X164" s="105"/>
      <c r="Y164" s="105"/>
      <c r="Z164" s="105"/>
      <c r="AA164" s="105"/>
      <c r="AB164" s="105"/>
    </row>
    <row r="165" ht="11.25" customHeight="1">
      <c r="A165" s="135" t="s">
        <v>3638</v>
      </c>
      <c r="B165" s="97" t="s">
        <v>81</v>
      </c>
      <c r="C165" s="190" t="s">
        <v>9498</v>
      </c>
      <c r="D165" s="231">
        <v>30.0</v>
      </c>
      <c r="E165" s="166">
        <v>30.0</v>
      </c>
      <c r="F165" s="475" t="s">
        <v>87</v>
      </c>
      <c r="G165" s="104"/>
      <c r="H165" s="105"/>
      <c r="I165" s="105"/>
      <c r="J165" s="105"/>
      <c r="K165" s="105"/>
      <c r="L165" s="105"/>
      <c r="M165" s="105"/>
      <c r="N165" s="105"/>
      <c r="O165" s="105"/>
      <c r="P165" s="105"/>
      <c r="Q165" s="105"/>
      <c r="R165" s="105"/>
      <c r="S165" s="105"/>
      <c r="T165" s="105"/>
      <c r="U165" s="105"/>
      <c r="V165" s="105"/>
      <c r="W165" s="105"/>
      <c r="X165" s="105"/>
      <c r="Y165" s="105"/>
      <c r="Z165" s="105"/>
      <c r="AA165" s="105"/>
      <c r="AB165" s="105"/>
    </row>
    <row r="166" ht="11.25" customHeight="1">
      <c r="A166" s="135" t="s">
        <v>3638</v>
      </c>
      <c r="B166" s="97" t="s">
        <v>81</v>
      </c>
      <c r="C166" s="190" t="s">
        <v>9499</v>
      </c>
      <c r="D166" s="231">
        <v>30.0</v>
      </c>
      <c r="E166" s="166">
        <v>30.0</v>
      </c>
      <c r="F166" s="475" t="s">
        <v>87</v>
      </c>
      <c r="G166" s="104"/>
      <c r="H166" s="105"/>
      <c r="I166" s="105"/>
      <c r="J166" s="105"/>
      <c r="K166" s="105"/>
      <c r="L166" s="105"/>
      <c r="M166" s="105"/>
      <c r="N166" s="105"/>
      <c r="O166" s="105"/>
      <c r="P166" s="105"/>
      <c r="Q166" s="105"/>
      <c r="R166" s="105"/>
      <c r="S166" s="105"/>
      <c r="T166" s="105"/>
      <c r="U166" s="105"/>
      <c r="V166" s="105"/>
      <c r="W166" s="105"/>
      <c r="X166" s="105"/>
      <c r="Y166" s="105"/>
      <c r="Z166" s="105"/>
      <c r="AA166" s="105"/>
      <c r="AB166" s="105"/>
    </row>
    <row r="167" ht="11.25" customHeight="1">
      <c r="A167" s="135" t="s">
        <v>3638</v>
      </c>
      <c r="B167" s="97" t="s">
        <v>81</v>
      </c>
      <c r="C167" s="190" t="s">
        <v>9500</v>
      </c>
      <c r="D167" s="231">
        <v>30.0</v>
      </c>
      <c r="E167" s="166">
        <v>30.0</v>
      </c>
      <c r="F167" s="475" t="s">
        <v>87</v>
      </c>
      <c r="G167" s="104"/>
      <c r="H167" s="105"/>
      <c r="I167" s="105"/>
      <c r="J167" s="105"/>
      <c r="K167" s="105"/>
      <c r="L167" s="105"/>
      <c r="M167" s="105"/>
      <c r="N167" s="105"/>
      <c r="O167" s="105"/>
      <c r="P167" s="105"/>
      <c r="Q167" s="105"/>
      <c r="R167" s="105"/>
      <c r="S167" s="105"/>
      <c r="T167" s="105"/>
      <c r="U167" s="105"/>
      <c r="V167" s="105"/>
      <c r="W167" s="105"/>
      <c r="X167" s="105"/>
      <c r="Y167" s="105"/>
      <c r="Z167" s="105"/>
      <c r="AA167" s="105"/>
      <c r="AB167" s="105"/>
    </row>
    <row r="168" ht="11.25" customHeight="1">
      <c r="A168" s="135" t="s">
        <v>8229</v>
      </c>
      <c r="B168" s="97" t="s">
        <v>81</v>
      </c>
      <c r="C168" s="135" t="s">
        <v>9501</v>
      </c>
      <c r="D168" s="231">
        <v>30.0</v>
      </c>
      <c r="E168" s="166">
        <v>30.0</v>
      </c>
      <c r="F168" s="475" t="s">
        <v>80</v>
      </c>
      <c r="G168" s="104"/>
      <c r="H168" s="105"/>
      <c r="I168" s="105"/>
      <c r="J168" s="105"/>
      <c r="K168" s="105"/>
      <c r="L168" s="105"/>
      <c r="M168" s="105"/>
      <c r="N168" s="105"/>
      <c r="O168" s="105"/>
      <c r="P168" s="105"/>
      <c r="Q168" s="105"/>
      <c r="R168" s="105"/>
      <c r="S168" s="105"/>
      <c r="T168" s="105"/>
      <c r="U168" s="105"/>
      <c r="V168" s="105"/>
      <c r="W168" s="105"/>
      <c r="X168" s="105"/>
      <c r="Y168" s="105"/>
      <c r="Z168" s="105"/>
      <c r="AA168" s="105"/>
      <c r="AB168" s="105"/>
    </row>
    <row r="169" ht="11.25" customHeight="1">
      <c r="A169" s="135" t="s">
        <v>8229</v>
      </c>
      <c r="B169" s="97" t="s">
        <v>81</v>
      </c>
      <c r="C169" s="135" t="s">
        <v>9502</v>
      </c>
      <c r="D169" s="231">
        <v>30.0</v>
      </c>
      <c r="E169" s="166">
        <v>30.0</v>
      </c>
      <c r="F169" s="475" t="s">
        <v>80</v>
      </c>
      <c r="G169" s="104"/>
      <c r="H169" s="105"/>
      <c r="I169" s="105"/>
      <c r="J169" s="105"/>
      <c r="K169" s="105"/>
      <c r="L169" s="105"/>
      <c r="M169" s="105"/>
      <c r="N169" s="105"/>
      <c r="O169" s="105"/>
      <c r="P169" s="105"/>
      <c r="Q169" s="105"/>
      <c r="R169" s="105"/>
      <c r="S169" s="105"/>
      <c r="T169" s="105"/>
      <c r="U169" s="105"/>
      <c r="V169" s="105"/>
      <c r="W169" s="105"/>
      <c r="X169" s="105"/>
      <c r="Y169" s="105"/>
      <c r="Z169" s="105"/>
      <c r="AA169" s="105"/>
      <c r="AB169" s="105"/>
    </row>
    <row r="170" ht="11.25" customHeight="1">
      <c r="A170" s="135" t="s">
        <v>8229</v>
      </c>
      <c r="B170" s="97" t="s">
        <v>81</v>
      </c>
      <c r="C170" s="135" t="s">
        <v>9503</v>
      </c>
      <c r="D170" s="231">
        <v>20.0</v>
      </c>
      <c r="E170" s="166">
        <v>20.0</v>
      </c>
      <c r="F170" s="475" t="s">
        <v>80</v>
      </c>
      <c r="G170" s="104"/>
      <c r="H170" s="105"/>
      <c r="I170" s="105"/>
      <c r="J170" s="105"/>
      <c r="K170" s="105"/>
      <c r="L170" s="105"/>
      <c r="M170" s="105"/>
      <c r="N170" s="105"/>
      <c r="O170" s="105"/>
      <c r="P170" s="105"/>
      <c r="Q170" s="105"/>
      <c r="R170" s="105"/>
      <c r="S170" s="105"/>
      <c r="T170" s="105"/>
      <c r="U170" s="105"/>
      <c r="V170" s="105"/>
      <c r="W170" s="105"/>
      <c r="X170" s="105"/>
      <c r="Y170" s="105"/>
      <c r="Z170" s="105"/>
      <c r="AA170" s="105"/>
      <c r="AB170" s="105"/>
    </row>
    <row r="171" ht="11.25" customHeight="1">
      <c r="A171" s="135" t="s">
        <v>99</v>
      </c>
      <c r="B171" s="97" t="s">
        <v>100</v>
      </c>
      <c r="C171" s="135" t="s">
        <v>9504</v>
      </c>
      <c r="D171" s="231">
        <v>10.0</v>
      </c>
      <c r="E171" s="166">
        <v>10.0</v>
      </c>
      <c r="F171" s="475" t="s">
        <v>99</v>
      </c>
      <c r="G171" s="104"/>
      <c r="H171" s="105"/>
      <c r="I171" s="105"/>
      <c r="J171" s="105"/>
      <c r="K171" s="105"/>
      <c r="L171" s="105"/>
      <c r="M171" s="105"/>
      <c r="N171" s="105"/>
      <c r="O171" s="105"/>
      <c r="P171" s="105"/>
      <c r="Q171" s="105"/>
      <c r="R171" s="105"/>
      <c r="S171" s="105"/>
      <c r="T171" s="105"/>
      <c r="U171" s="105"/>
      <c r="V171" s="105"/>
      <c r="W171" s="105"/>
      <c r="X171" s="105"/>
      <c r="Y171" s="105"/>
      <c r="Z171" s="105"/>
      <c r="AA171" s="105"/>
      <c r="AB171" s="105"/>
    </row>
    <row r="172" ht="11.25" customHeight="1">
      <c r="A172" s="135" t="s">
        <v>99</v>
      </c>
      <c r="B172" s="97" t="s">
        <v>100</v>
      </c>
      <c r="C172" s="135" t="s">
        <v>9505</v>
      </c>
      <c r="D172" s="231">
        <v>10.0</v>
      </c>
      <c r="E172" s="166">
        <v>10.0</v>
      </c>
      <c r="F172" s="475" t="s">
        <v>99</v>
      </c>
      <c r="G172" s="104"/>
      <c r="H172" s="105"/>
      <c r="I172" s="105"/>
      <c r="J172" s="105"/>
      <c r="K172" s="105"/>
      <c r="L172" s="105"/>
      <c r="M172" s="105"/>
      <c r="N172" s="105"/>
      <c r="O172" s="105"/>
      <c r="P172" s="105"/>
      <c r="Q172" s="105"/>
      <c r="R172" s="105"/>
      <c r="S172" s="105"/>
      <c r="T172" s="105"/>
      <c r="U172" s="105"/>
      <c r="V172" s="105"/>
      <c r="W172" s="105"/>
      <c r="X172" s="105"/>
      <c r="Y172" s="105"/>
      <c r="Z172" s="105"/>
      <c r="AA172" s="105"/>
      <c r="AB172" s="105"/>
    </row>
    <row r="173" ht="11.25" customHeight="1">
      <c r="A173" s="135" t="s">
        <v>99</v>
      </c>
      <c r="B173" s="97" t="s">
        <v>100</v>
      </c>
      <c r="C173" s="135" t="s">
        <v>9506</v>
      </c>
      <c r="D173" s="231">
        <v>20.0</v>
      </c>
      <c r="E173" s="166">
        <v>20.0</v>
      </c>
      <c r="F173" s="475" t="s">
        <v>99</v>
      </c>
      <c r="G173" s="104"/>
      <c r="H173" s="105"/>
      <c r="I173" s="105"/>
      <c r="J173" s="105"/>
      <c r="K173" s="105"/>
      <c r="L173" s="105"/>
      <c r="M173" s="105"/>
      <c r="N173" s="105"/>
      <c r="O173" s="105"/>
      <c r="P173" s="105"/>
      <c r="Q173" s="105"/>
      <c r="R173" s="105"/>
      <c r="S173" s="105"/>
      <c r="T173" s="105"/>
      <c r="U173" s="105"/>
      <c r="V173" s="105"/>
      <c r="W173" s="105"/>
      <c r="X173" s="105"/>
      <c r="Y173" s="105"/>
      <c r="Z173" s="105"/>
      <c r="AA173" s="105"/>
      <c r="AB173" s="105"/>
    </row>
    <row r="174" ht="11.25" customHeight="1">
      <c r="A174" s="135" t="s">
        <v>99</v>
      </c>
      <c r="B174" s="97" t="s">
        <v>100</v>
      </c>
      <c r="C174" s="135" t="s">
        <v>9507</v>
      </c>
      <c r="D174" s="231">
        <v>20.0</v>
      </c>
      <c r="E174" s="166">
        <v>20.0</v>
      </c>
      <c r="F174" s="475" t="s">
        <v>99</v>
      </c>
      <c r="G174" s="104"/>
      <c r="H174" s="105"/>
      <c r="I174" s="105"/>
      <c r="J174" s="105"/>
      <c r="K174" s="105"/>
      <c r="L174" s="105"/>
      <c r="M174" s="105"/>
      <c r="N174" s="105"/>
      <c r="O174" s="105"/>
      <c r="P174" s="105"/>
      <c r="Q174" s="105"/>
      <c r="R174" s="105"/>
      <c r="S174" s="105"/>
      <c r="T174" s="105"/>
      <c r="U174" s="105"/>
      <c r="V174" s="105"/>
      <c r="W174" s="105"/>
      <c r="X174" s="105"/>
      <c r="Y174" s="105"/>
      <c r="Z174" s="105"/>
      <c r="AA174" s="105"/>
      <c r="AB174" s="105"/>
    </row>
    <row r="175" ht="11.25" customHeight="1">
      <c r="A175" s="135" t="s">
        <v>99</v>
      </c>
      <c r="B175" s="97" t="s">
        <v>100</v>
      </c>
      <c r="C175" s="135" t="s">
        <v>9508</v>
      </c>
      <c r="D175" s="231">
        <v>20.0</v>
      </c>
      <c r="E175" s="166">
        <v>20.0</v>
      </c>
      <c r="F175" s="475" t="s">
        <v>99</v>
      </c>
      <c r="G175" s="104"/>
      <c r="H175" s="105"/>
      <c r="I175" s="105"/>
      <c r="J175" s="105"/>
      <c r="K175" s="105"/>
      <c r="L175" s="105"/>
      <c r="M175" s="105"/>
      <c r="N175" s="105"/>
      <c r="O175" s="105"/>
      <c r="P175" s="105"/>
      <c r="Q175" s="105"/>
      <c r="R175" s="105"/>
      <c r="S175" s="105"/>
      <c r="T175" s="105"/>
      <c r="U175" s="105"/>
      <c r="V175" s="105"/>
      <c r="W175" s="105"/>
      <c r="X175" s="105"/>
      <c r="Y175" s="105"/>
      <c r="Z175" s="105"/>
      <c r="AA175" s="105"/>
      <c r="AB175" s="105"/>
    </row>
    <row r="176" ht="11.25" customHeight="1">
      <c r="A176" s="135" t="s">
        <v>99</v>
      </c>
      <c r="B176" s="97" t="s">
        <v>100</v>
      </c>
      <c r="C176" s="135" t="s">
        <v>9509</v>
      </c>
      <c r="D176" s="231">
        <v>20.0</v>
      </c>
      <c r="E176" s="166">
        <v>20.0</v>
      </c>
      <c r="F176" s="475" t="s">
        <v>99</v>
      </c>
      <c r="G176" s="104"/>
      <c r="H176" s="105"/>
      <c r="I176" s="105"/>
      <c r="J176" s="105"/>
      <c r="K176" s="105"/>
      <c r="L176" s="105"/>
      <c r="M176" s="105"/>
      <c r="N176" s="105"/>
      <c r="O176" s="105"/>
      <c r="P176" s="105"/>
      <c r="Q176" s="105"/>
      <c r="R176" s="105"/>
      <c r="S176" s="105"/>
      <c r="T176" s="105"/>
      <c r="U176" s="105"/>
      <c r="V176" s="105"/>
      <c r="W176" s="105"/>
      <c r="X176" s="105"/>
      <c r="Y176" s="105"/>
      <c r="Z176" s="105"/>
      <c r="AA176" s="105"/>
      <c r="AB176" s="105"/>
    </row>
    <row r="177" ht="11.25" customHeight="1">
      <c r="A177" s="135" t="s">
        <v>99</v>
      </c>
      <c r="B177" s="97" t="s">
        <v>100</v>
      </c>
      <c r="C177" s="135" t="s">
        <v>9510</v>
      </c>
      <c r="D177" s="231">
        <v>30.0</v>
      </c>
      <c r="E177" s="166">
        <v>30.0</v>
      </c>
      <c r="F177" s="475" t="s">
        <v>99</v>
      </c>
      <c r="G177" s="104"/>
      <c r="H177" s="105"/>
      <c r="I177" s="105"/>
      <c r="J177" s="105"/>
      <c r="K177" s="105"/>
      <c r="L177" s="105"/>
      <c r="M177" s="105"/>
      <c r="N177" s="105"/>
      <c r="O177" s="105"/>
      <c r="P177" s="105"/>
      <c r="Q177" s="105"/>
      <c r="R177" s="105"/>
      <c r="S177" s="105"/>
      <c r="T177" s="105"/>
      <c r="U177" s="105"/>
      <c r="V177" s="105"/>
      <c r="W177" s="105"/>
      <c r="X177" s="105"/>
      <c r="Y177" s="105"/>
      <c r="Z177" s="105"/>
      <c r="AA177" s="105"/>
      <c r="AB177" s="105"/>
    </row>
    <row r="178" ht="11.25" customHeight="1">
      <c r="A178" s="135" t="s">
        <v>102</v>
      </c>
      <c r="B178" s="97" t="s">
        <v>100</v>
      </c>
      <c r="C178" s="135" t="s">
        <v>9511</v>
      </c>
      <c r="D178" s="231">
        <v>20.0</v>
      </c>
      <c r="E178" s="166">
        <v>20.0</v>
      </c>
      <c r="F178" s="475" t="s">
        <v>102</v>
      </c>
      <c r="G178" s="104"/>
      <c r="H178" s="105"/>
      <c r="I178" s="105"/>
      <c r="J178" s="105"/>
      <c r="K178" s="105"/>
      <c r="L178" s="105"/>
      <c r="M178" s="105"/>
      <c r="N178" s="105"/>
      <c r="O178" s="105"/>
      <c r="P178" s="105"/>
      <c r="Q178" s="105"/>
      <c r="R178" s="105"/>
      <c r="S178" s="105"/>
      <c r="T178" s="105"/>
      <c r="U178" s="105"/>
      <c r="V178" s="105"/>
      <c r="W178" s="105"/>
      <c r="X178" s="105"/>
      <c r="Y178" s="105"/>
      <c r="Z178" s="105"/>
      <c r="AA178" s="105"/>
      <c r="AB178" s="105"/>
    </row>
    <row r="179" ht="11.25" customHeight="1">
      <c r="A179" s="135" t="s">
        <v>102</v>
      </c>
      <c r="B179" s="97" t="s">
        <v>100</v>
      </c>
      <c r="C179" s="135" t="s">
        <v>9512</v>
      </c>
      <c r="D179" s="231">
        <v>20.0</v>
      </c>
      <c r="E179" s="166">
        <v>20.0</v>
      </c>
      <c r="F179" s="475" t="s">
        <v>102</v>
      </c>
      <c r="G179" s="104"/>
      <c r="H179" s="105"/>
      <c r="I179" s="105"/>
      <c r="J179" s="105"/>
      <c r="K179" s="105"/>
      <c r="L179" s="105"/>
      <c r="M179" s="105"/>
      <c r="N179" s="105"/>
      <c r="O179" s="105"/>
      <c r="P179" s="105"/>
      <c r="Q179" s="105"/>
      <c r="R179" s="105"/>
      <c r="S179" s="105"/>
      <c r="T179" s="105"/>
      <c r="U179" s="105"/>
      <c r="V179" s="105"/>
      <c r="W179" s="105"/>
      <c r="X179" s="105"/>
      <c r="Y179" s="105"/>
      <c r="Z179" s="105"/>
      <c r="AA179" s="105"/>
      <c r="AB179" s="105"/>
    </row>
    <row r="180" ht="11.25" customHeight="1">
      <c r="A180" s="135" t="s">
        <v>102</v>
      </c>
      <c r="B180" s="97" t="s">
        <v>100</v>
      </c>
      <c r="C180" s="135" t="s">
        <v>9513</v>
      </c>
      <c r="D180" s="231">
        <v>20.0</v>
      </c>
      <c r="E180" s="166">
        <v>20.0</v>
      </c>
      <c r="F180" s="475" t="s">
        <v>102</v>
      </c>
      <c r="G180" s="104"/>
      <c r="H180" s="105"/>
      <c r="I180" s="105"/>
      <c r="J180" s="105"/>
      <c r="K180" s="105"/>
      <c r="L180" s="105"/>
      <c r="M180" s="105"/>
      <c r="N180" s="105"/>
      <c r="O180" s="105"/>
      <c r="P180" s="105"/>
      <c r="Q180" s="105"/>
      <c r="R180" s="105"/>
      <c r="S180" s="105"/>
      <c r="T180" s="105"/>
      <c r="U180" s="105"/>
      <c r="V180" s="105"/>
      <c r="W180" s="105"/>
      <c r="X180" s="105"/>
      <c r="Y180" s="105"/>
      <c r="Z180" s="105"/>
      <c r="AA180" s="105"/>
      <c r="AB180" s="105"/>
    </row>
    <row r="181" ht="11.25" customHeight="1">
      <c r="A181" s="135" t="s">
        <v>102</v>
      </c>
      <c r="B181" s="97" t="s">
        <v>100</v>
      </c>
      <c r="C181" s="135" t="s">
        <v>9514</v>
      </c>
      <c r="D181" s="231">
        <v>20.0</v>
      </c>
      <c r="E181" s="166">
        <v>20.0</v>
      </c>
      <c r="F181" s="475" t="s">
        <v>102</v>
      </c>
      <c r="G181" s="104"/>
      <c r="H181" s="105"/>
      <c r="I181" s="105"/>
      <c r="J181" s="105"/>
      <c r="K181" s="105"/>
      <c r="L181" s="105"/>
      <c r="M181" s="105"/>
      <c r="N181" s="105"/>
      <c r="O181" s="105"/>
      <c r="P181" s="105"/>
      <c r="Q181" s="105"/>
      <c r="R181" s="105"/>
      <c r="S181" s="105"/>
      <c r="T181" s="105"/>
      <c r="U181" s="105"/>
      <c r="V181" s="105"/>
      <c r="W181" s="105"/>
      <c r="X181" s="105"/>
      <c r="Y181" s="105"/>
      <c r="Z181" s="105"/>
      <c r="AA181" s="105"/>
      <c r="AB181" s="105"/>
    </row>
    <row r="182" ht="11.25" customHeight="1">
      <c r="A182" s="135" t="s">
        <v>102</v>
      </c>
      <c r="B182" s="97" t="s">
        <v>100</v>
      </c>
      <c r="C182" s="135" t="s">
        <v>9515</v>
      </c>
      <c r="D182" s="231">
        <v>20.0</v>
      </c>
      <c r="E182" s="166">
        <v>20.0</v>
      </c>
      <c r="F182" s="475" t="s">
        <v>102</v>
      </c>
      <c r="G182" s="104"/>
      <c r="H182" s="105"/>
      <c r="I182" s="105"/>
      <c r="J182" s="105"/>
      <c r="K182" s="105"/>
      <c r="L182" s="105"/>
      <c r="M182" s="105"/>
      <c r="N182" s="105"/>
      <c r="O182" s="105"/>
      <c r="P182" s="105"/>
      <c r="Q182" s="105"/>
      <c r="R182" s="105"/>
      <c r="S182" s="105"/>
      <c r="T182" s="105"/>
      <c r="U182" s="105"/>
      <c r="V182" s="105"/>
      <c r="W182" s="105"/>
      <c r="X182" s="105"/>
      <c r="Y182" s="105"/>
      <c r="Z182" s="105"/>
      <c r="AA182" s="105"/>
      <c r="AB182" s="105"/>
    </row>
    <row r="183" ht="11.25" customHeight="1">
      <c r="A183" s="135" t="s">
        <v>102</v>
      </c>
      <c r="B183" s="97" t="s">
        <v>100</v>
      </c>
      <c r="C183" s="135" t="s">
        <v>9516</v>
      </c>
      <c r="D183" s="231">
        <v>20.0</v>
      </c>
      <c r="E183" s="166">
        <v>20.0</v>
      </c>
      <c r="F183" s="475" t="s">
        <v>102</v>
      </c>
      <c r="G183" s="104"/>
      <c r="H183" s="105"/>
      <c r="I183" s="105"/>
      <c r="J183" s="105"/>
      <c r="K183" s="105"/>
      <c r="L183" s="105"/>
      <c r="M183" s="105"/>
      <c r="N183" s="105"/>
      <c r="O183" s="105"/>
      <c r="P183" s="105"/>
      <c r="Q183" s="105"/>
      <c r="R183" s="105"/>
      <c r="S183" s="105"/>
      <c r="T183" s="105"/>
      <c r="U183" s="105"/>
      <c r="V183" s="105"/>
      <c r="W183" s="105"/>
      <c r="X183" s="105"/>
      <c r="Y183" s="105"/>
      <c r="Z183" s="105"/>
      <c r="AA183" s="105"/>
      <c r="AB183" s="105"/>
    </row>
    <row r="184" ht="11.25" customHeight="1">
      <c r="A184" s="135" t="s">
        <v>102</v>
      </c>
      <c r="B184" s="97" t="s">
        <v>100</v>
      </c>
      <c r="C184" s="135" t="s">
        <v>9517</v>
      </c>
      <c r="D184" s="231">
        <v>20.0</v>
      </c>
      <c r="E184" s="166">
        <v>20.0</v>
      </c>
      <c r="F184" s="475" t="s">
        <v>102</v>
      </c>
      <c r="G184" s="104"/>
      <c r="H184" s="105"/>
      <c r="I184" s="105"/>
      <c r="J184" s="105"/>
      <c r="K184" s="105"/>
      <c r="L184" s="105"/>
      <c r="M184" s="105"/>
      <c r="N184" s="105"/>
      <c r="O184" s="105"/>
      <c r="P184" s="105"/>
      <c r="Q184" s="105"/>
      <c r="R184" s="105"/>
      <c r="S184" s="105"/>
      <c r="T184" s="105"/>
      <c r="U184" s="105"/>
      <c r="V184" s="105"/>
      <c r="W184" s="105"/>
      <c r="X184" s="105"/>
      <c r="Y184" s="105"/>
      <c r="Z184" s="105"/>
      <c r="AA184" s="105"/>
      <c r="AB184" s="105"/>
    </row>
    <row r="185" ht="11.25" customHeight="1">
      <c r="A185" s="135" t="s">
        <v>102</v>
      </c>
      <c r="B185" s="97" t="s">
        <v>100</v>
      </c>
      <c r="C185" s="135" t="s">
        <v>9518</v>
      </c>
      <c r="D185" s="231">
        <v>20.0</v>
      </c>
      <c r="E185" s="166">
        <v>20.0</v>
      </c>
      <c r="F185" s="475" t="s">
        <v>102</v>
      </c>
      <c r="G185" s="104"/>
      <c r="H185" s="105"/>
      <c r="I185" s="105"/>
      <c r="J185" s="105"/>
      <c r="K185" s="105"/>
      <c r="L185" s="105"/>
      <c r="M185" s="105"/>
      <c r="N185" s="105"/>
      <c r="O185" s="105"/>
      <c r="P185" s="105"/>
      <c r="Q185" s="105"/>
      <c r="R185" s="105"/>
      <c r="S185" s="105"/>
      <c r="T185" s="105"/>
      <c r="U185" s="105"/>
      <c r="V185" s="105"/>
      <c r="W185" s="105"/>
      <c r="X185" s="105"/>
      <c r="Y185" s="105"/>
      <c r="Z185" s="105"/>
      <c r="AA185" s="105"/>
      <c r="AB185" s="105"/>
    </row>
    <row r="186" ht="11.25" customHeight="1">
      <c r="A186" s="135" t="s">
        <v>102</v>
      </c>
      <c r="B186" s="97" t="s">
        <v>100</v>
      </c>
      <c r="C186" s="135" t="s">
        <v>9519</v>
      </c>
      <c r="D186" s="231">
        <v>10.0</v>
      </c>
      <c r="E186" s="166">
        <v>10.0</v>
      </c>
      <c r="F186" s="475" t="s">
        <v>102</v>
      </c>
      <c r="G186" s="104"/>
      <c r="H186" s="105"/>
      <c r="I186" s="105"/>
      <c r="J186" s="105"/>
      <c r="K186" s="105"/>
      <c r="L186" s="105"/>
      <c r="M186" s="105"/>
      <c r="N186" s="105"/>
      <c r="O186" s="105"/>
      <c r="P186" s="105"/>
      <c r="Q186" s="105"/>
      <c r="R186" s="105"/>
      <c r="S186" s="105"/>
      <c r="T186" s="105"/>
      <c r="U186" s="105"/>
      <c r="V186" s="105"/>
      <c r="W186" s="105"/>
      <c r="X186" s="105"/>
      <c r="Y186" s="105"/>
      <c r="Z186" s="105"/>
      <c r="AA186" s="105"/>
      <c r="AB186" s="105"/>
    </row>
    <row r="187" ht="11.25" customHeight="1">
      <c r="A187" s="135" t="s">
        <v>102</v>
      </c>
      <c r="B187" s="97" t="s">
        <v>100</v>
      </c>
      <c r="C187" s="135" t="s">
        <v>9520</v>
      </c>
      <c r="D187" s="231">
        <v>10.0</v>
      </c>
      <c r="E187" s="166">
        <v>10.0</v>
      </c>
      <c r="F187" s="475" t="s">
        <v>102</v>
      </c>
      <c r="G187" s="104"/>
      <c r="H187" s="105"/>
      <c r="I187" s="105"/>
      <c r="J187" s="105"/>
      <c r="K187" s="105"/>
      <c r="L187" s="105"/>
      <c r="M187" s="105"/>
      <c r="N187" s="105"/>
      <c r="O187" s="105"/>
      <c r="P187" s="105"/>
      <c r="Q187" s="105"/>
      <c r="R187" s="105"/>
      <c r="S187" s="105"/>
      <c r="T187" s="105"/>
      <c r="U187" s="105"/>
      <c r="V187" s="105"/>
      <c r="W187" s="105"/>
      <c r="X187" s="105"/>
      <c r="Y187" s="105"/>
      <c r="Z187" s="105"/>
      <c r="AA187" s="105"/>
      <c r="AB187" s="105"/>
    </row>
    <row r="188" ht="11.25" customHeight="1">
      <c r="A188" s="135" t="s">
        <v>102</v>
      </c>
      <c r="B188" s="97" t="s">
        <v>100</v>
      </c>
      <c r="C188" s="135" t="s">
        <v>9521</v>
      </c>
      <c r="D188" s="231">
        <v>10.0</v>
      </c>
      <c r="E188" s="166">
        <v>10.0</v>
      </c>
      <c r="F188" s="475" t="s">
        <v>102</v>
      </c>
      <c r="G188" s="104"/>
      <c r="H188" s="105"/>
      <c r="I188" s="105"/>
      <c r="J188" s="105"/>
      <c r="K188" s="105"/>
      <c r="L188" s="105"/>
      <c r="M188" s="105"/>
      <c r="N188" s="105"/>
      <c r="O188" s="105"/>
      <c r="P188" s="105"/>
      <c r="Q188" s="105"/>
      <c r="R188" s="105"/>
      <c r="S188" s="105"/>
      <c r="T188" s="105"/>
      <c r="U188" s="105"/>
      <c r="V188" s="105"/>
      <c r="W188" s="105"/>
      <c r="X188" s="105"/>
      <c r="Y188" s="105"/>
      <c r="Z188" s="105"/>
      <c r="AA188" s="105"/>
      <c r="AB188" s="105"/>
    </row>
    <row r="189" ht="11.25" customHeight="1">
      <c r="A189" s="135" t="s">
        <v>102</v>
      </c>
      <c r="B189" s="97" t="s">
        <v>100</v>
      </c>
      <c r="C189" s="135" t="s">
        <v>9522</v>
      </c>
      <c r="D189" s="231">
        <v>10.0</v>
      </c>
      <c r="E189" s="166">
        <v>10.0</v>
      </c>
      <c r="F189" s="475" t="s">
        <v>102</v>
      </c>
      <c r="G189" s="104"/>
      <c r="H189" s="105"/>
      <c r="I189" s="105"/>
      <c r="J189" s="105"/>
      <c r="K189" s="105"/>
      <c r="L189" s="105"/>
      <c r="M189" s="105"/>
      <c r="N189" s="105"/>
      <c r="O189" s="105"/>
      <c r="P189" s="105"/>
      <c r="Q189" s="105"/>
      <c r="R189" s="105"/>
      <c r="S189" s="105"/>
      <c r="T189" s="105"/>
      <c r="U189" s="105"/>
      <c r="V189" s="105"/>
      <c r="W189" s="105"/>
      <c r="X189" s="105"/>
      <c r="Y189" s="105"/>
      <c r="Z189" s="105"/>
      <c r="AA189" s="105"/>
      <c r="AB189" s="105"/>
    </row>
    <row r="190" ht="11.25" customHeight="1">
      <c r="A190" s="135" t="s">
        <v>102</v>
      </c>
      <c r="B190" s="97" t="s">
        <v>100</v>
      </c>
      <c r="C190" s="135" t="s">
        <v>9523</v>
      </c>
      <c r="D190" s="231">
        <v>10.0</v>
      </c>
      <c r="E190" s="166">
        <v>10.0</v>
      </c>
      <c r="F190" s="475" t="s">
        <v>102</v>
      </c>
      <c r="G190" s="104"/>
      <c r="H190" s="105"/>
      <c r="I190" s="105"/>
      <c r="J190" s="105"/>
      <c r="K190" s="105"/>
      <c r="L190" s="105"/>
      <c r="M190" s="105"/>
      <c r="N190" s="105"/>
      <c r="O190" s="105"/>
      <c r="P190" s="105"/>
      <c r="Q190" s="105"/>
      <c r="R190" s="105"/>
      <c r="S190" s="105"/>
      <c r="T190" s="105"/>
      <c r="U190" s="105"/>
      <c r="V190" s="105"/>
      <c r="W190" s="105"/>
      <c r="X190" s="105"/>
      <c r="Y190" s="105"/>
      <c r="Z190" s="105"/>
      <c r="AA190" s="105"/>
      <c r="AB190" s="105"/>
    </row>
    <row r="191" ht="11.25" customHeight="1">
      <c r="A191" s="135" t="s">
        <v>102</v>
      </c>
      <c r="B191" s="97" t="s">
        <v>100</v>
      </c>
      <c r="C191" s="135" t="s">
        <v>9524</v>
      </c>
      <c r="D191" s="231">
        <v>10.0</v>
      </c>
      <c r="E191" s="166">
        <v>10.0</v>
      </c>
      <c r="F191" s="475" t="s">
        <v>102</v>
      </c>
      <c r="G191" s="104"/>
      <c r="H191" s="105"/>
      <c r="I191" s="105"/>
      <c r="J191" s="105"/>
      <c r="K191" s="105"/>
      <c r="L191" s="105"/>
      <c r="M191" s="105"/>
      <c r="N191" s="105"/>
      <c r="O191" s="105"/>
      <c r="P191" s="105"/>
      <c r="Q191" s="105"/>
      <c r="R191" s="105"/>
      <c r="S191" s="105"/>
      <c r="T191" s="105"/>
      <c r="U191" s="105"/>
      <c r="V191" s="105"/>
      <c r="W191" s="105"/>
      <c r="X191" s="105"/>
      <c r="Y191" s="105"/>
      <c r="Z191" s="105"/>
      <c r="AA191" s="105"/>
      <c r="AB191" s="105"/>
    </row>
    <row r="192" ht="11.25" customHeight="1">
      <c r="A192" s="135" t="s">
        <v>102</v>
      </c>
      <c r="B192" s="97" t="s">
        <v>100</v>
      </c>
      <c r="C192" s="135" t="s">
        <v>9525</v>
      </c>
      <c r="D192" s="231">
        <v>10.0</v>
      </c>
      <c r="E192" s="166">
        <v>10.0</v>
      </c>
      <c r="F192" s="475" t="s">
        <v>102</v>
      </c>
      <c r="G192" s="104"/>
      <c r="H192" s="105"/>
      <c r="I192" s="105"/>
      <c r="J192" s="105"/>
      <c r="K192" s="105"/>
      <c r="L192" s="105"/>
      <c r="M192" s="105"/>
      <c r="N192" s="105"/>
      <c r="O192" s="105"/>
      <c r="P192" s="105"/>
      <c r="Q192" s="105"/>
      <c r="R192" s="105"/>
      <c r="S192" s="105"/>
      <c r="T192" s="105"/>
      <c r="U192" s="105"/>
      <c r="V192" s="105"/>
      <c r="W192" s="105"/>
      <c r="X192" s="105"/>
      <c r="Y192" s="105"/>
      <c r="Z192" s="105"/>
      <c r="AA192" s="105"/>
      <c r="AB192" s="105"/>
    </row>
    <row r="193" ht="11.25" customHeight="1">
      <c r="A193" s="135" t="s">
        <v>102</v>
      </c>
      <c r="B193" s="97" t="s">
        <v>100</v>
      </c>
      <c r="C193" s="135" t="s">
        <v>9526</v>
      </c>
      <c r="D193" s="231">
        <v>10.0</v>
      </c>
      <c r="E193" s="166">
        <v>10.0</v>
      </c>
      <c r="F193" s="475" t="s">
        <v>102</v>
      </c>
      <c r="G193" s="104"/>
      <c r="H193" s="105"/>
      <c r="I193" s="105"/>
      <c r="J193" s="105"/>
      <c r="K193" s="105"/>
      <c r="L193" s="105"/>
      <c r="M193" s="105"/>
      <c r="N193" s="105"/>
      <c r="O193" s="105"/>
      <c r="P193" s="105"/>
      <c r="Q193" s="105"/>
      <c r="R193" s="105"/>
      <c r="S193" s="105"/>
      <c r="T193" s="105"/>
      <c r="U193" s="105"/>
      <c r="V193" s="105"/>
      <c r="W193" s="105"/>
      <c r="X193" s="105"/>
      <c r="Y193" s="105"/>
      <c r="Z193" s="105"/>
      <c r="AA193" s="105"/>
      <c r="AB193" s="105"/>
    </row>
    <row r="194" ht="11.25" customHeight="1">
      <c r="A194" s="135" t="s">
        <v>102</v>
      </c>
      <c r="B194" s="97" t="s">
        <v>100</v>
      </c>
      <c r="C194" s="135" t="s">
        <v>9527</v>
      </c>
      <c r="D194" s="231">
        <v>10.0</v>
      </c>
      <c r="E194" s="166">
        <v>10.0</v>
      </c>
      <c r="F194" s="475" t="s">
        <v>102</v>
      </c>
      <c r="G194" s="104"/>
      <c r="H194" s="105"/>
      <c r="I194" s="105"/>
      <c r="J194" s="105"/>
      <c r="K194" s="105"/>
      <c r="L194" s="105"/>
      <c r="M194" s="105"/>
      <c r="N194" s="105"/>
      <c r="O194" s="105"/>
      <c r="P194" s="105"/>
      <c r="Q194" s="105"/>
      <c r="R194" s="105"/>
      <c r="S194" s="105"/>
      <c r="T194" s="105"/>
      <c r="U194" s="105"/>
      <c r="V194" s="105"/>
      <c r="W194" s="105"/>
      <c r="X194" s="105"/>
      <c r="Y194" s="105"/>
      <c r="Z194" s="105"/>
      <c r="AA194" s="105"/>
      <c r="AB194" s="105"/>
    </row>
    <row r="195" ht="11.25" customHeight="1">
      <c r="A195" s="135" t="s">
        <v>102</v>
      </c>
      <c r="B195" s="97" t="s">
        <v>100</v>
      </c>
      <c r="C195" s="135" t="s">
        <v>9528</v>
      </c>
      <c r="D195" s="231">
        <v>10.0</v>
      </c>
      <c r="E195" s="166">
        <v>10.0</v>
      </c>
      <c r="F195" s="475" t="s">
        <v>102</v>
      </c>
      <c r="G195" s="104"/>
      <c r="H195" s="105"/>
      <c r="I195" s="105"/>
      <c r="J195" s="105"/>
      <c r="K195" s="105"/>
      <c r="L195" s="105"/>
      <c r="M195" s="105"/>
      <c r="N195" s="105"/>
      <c r="O195" s="105"/>
      <c r="P195" s="105"/>
      <c r="Q195" s="105"/>
      <c r="R195" s="105"/>
      <c r="S195" s="105"/>
      <c r="T195" s="105"/>
      <c r="U195" s="105"/>
      <c r="V195" s="105"/>
      <c r="W195" s="105"/>
      <c r="X195" s="105"/>
      <c r="Y195" s="105"/>
      <c r="Z195" s="105"/>
      <c r="AA195" s="105"/>
      <c r="AB195" s="105"/>
    </row>
    <row r="196" ht="11.25" customHeight="1">
      <c r="A196" s="135" t="s">
        <v>102</v>
      </c>
      <c r="B196" s="97" t="s">
        <v>100</v>
      </c>
      <c r="C196" s="135" t="s">
        <v>9529</v>
      </c>
      <c r="D196" s="231">
        <v>10.0</v>
      </c>
      <c r="E196" s="166">
        <v>10.0</v>
      </c>
      <c r="F196" s="475" t="s">
        <v>102</v>
      </c>
      <c r="G196" s="104"/>
      <c r="H196" s="105"/>
      <c r="I196" s="105"/>
      <c r="J196" s="105"/>
      <c r="K196" s="105"/>
      <c r="L196" s="105"/>
      <c r="M196" s="105"/>
      <c r="N196" s="105"/>
      <c r="O196" s="105"/>
      <c r="P196" s="105"/>
      <c r="Q196" s="105"/>
      <c r="R196" s="105"/>
      <c r="S196" s="105"/>
      <c r="T196" s="105"/>
      <c r="U196" s="105"/>
      <c r="V196" s="105"/>
      <c r="W196" s="105"/>
      <c r="X196" s="105"/>
      <c r="Y196" s="105"/>
      <c r="Z196" s="105"/>
      <c r="AA196" s="105"/>
      <c r="AB196" s="105"/>
    </row>
    <row r="197" ht="11.25" customHeight="1">
      <c r="A197" s="135" t="s">
        <v>102</v>
      </c>
      <c r="B197" s="97" t="s">
        <v>100</v>
      </c>
      <c r="C197" s="135" t="s">
        <v>9530</v>
      </c>
      <c r="D197" s="231">
        <v>10.0</v>
      </c>
      <c r="E197" s="166">
        <v>10.0</v>
      </c>
      <c r="F197" s="475" t="s">
        <v>102</v>
      </c>
      <c r="G197" s="104"/>
      <c r="H197" s="105"/>
      <c r="I197" s="105"/>
      <c r="J197" s="105"/>
      <c r="K197" s="105"/>
      <c r="L197" s="105"/>
      <c r="M197" s="105"/>
      <c r="N197" s="105"/>
      <c r="O197" s="105"/>
      <c r="P197" s="105"/>
      <c r="Q197" s="105"/>
      <c r="R197" s="105"/>
      <c r="S197" s="105"/>
      <c r="T197" s="105"/>
      <c r="U197" s="105"/>
      <c r="V197" s="105"/>
      <c r="W197" s="105"/>
      <c r="X197" s="105"/>
      <c r="Y197" s="105"/>
      <c r="Z197" s="105"/>
      <c r="AA197" s="105"/>
      <c r="AB197" s="105"/>
    </row>
    <row r="198" ht="11.25" customHeight="1">
      <c r="A198" s="135" t="s">
        <v>102</v>
      </c>
      <c r="B198" s="97" t="s">
        <v>100</v>
      </c>
      <c r="C198" s="135" t="s">
        <v>9531</v>
      </c>
      <c r="D198" s="231">
        <v>10.0</v>
      </c>
      <c r="E198" s="166">
        <v>10.0</v>
      </c>
      <c r="F198" s="475" t="s">
        <v>102</v>
      </c>
      <c r="G198" s="104"/>
      <c r="H198" s="105"/>
      <c r="I198" s="105"/>
      <c r="J198" s="105"/>
      <c r="K198" s="105"/>
      <c r="L198" s="105"/>
      <c r="M198" s="105"/>
      <c r="N198" s="105"/>
      <c r="O198" s="105"/>
      <c r="P198" s="105"/>
      <c r="Q198" s="105"/>
      <c r="R198" s="105"/>
      <c r="S198" s="105"/>
      <c r="T198" s="105"/>
      <c r="U198" s="105"/>
      <c r="V198" s="105"/>
      <c r="W198" s="105"/>
      <c r="X198" s="105"/>
      <c r="Y198" s="105"/>
      <c r="Z198" s="105"/>
      <c r="AA198" s="105"/>
      <c r="AB198" s="105"/>
    </row>
    <row r="199" ht="11.25" customHeight="1">
      <c r="A199" s="135" t="s">
        <v>102</v>
      </c>
      <c r="B199" s="97" t="s">
        <v>100</v>
      </c>
      <c r="C199" s="135" t="s">
        <v>9532</v>
      </c>
      <c r="D199" s="231">
        <v>30.0</v>
      </c>
      <c r="E199" s="166">
        <v>30.0</v>
      </c>
      <c r="F199" s="475" t="s">
        <v>102</v>
      </c>
      <c r="G199" s="104"/>
      <c r="H199" s="105"/>
      <c r="I199" s="105"/>
      <c r="J199" s="105"/>
      <c r="K199" s="105"/>
      <c r="L199" s="105"/>
      <c r="M199" s="105"/>
      <c r="N199" s="105"/>
      <c r="O199" s="105"/>
      <c r="P199" s="105"/>
      <c r="Q199" s="105"/>
      <c r="R199" s="105"/>
      <c r="S199" s="105"/>
      <c r="T199" s="105"/>
      <c r="U199" s="105"/>
      <c r="V199" s="105"/>
      <c r="W199" s="105"/>
      <c r="X199" s="105"/>
      <c r="Y199" s="105"/>
      <c r="Z199" s="105"/>
      <c r="AA199" s="105"/>
      <c r="AB199" s="105"/>
    </row>
    <row r="200" ht="11.25" customHeight="1">
      <c r="A200" s="135" t="s">
        <v>102</v>
      </c>
      <c r="B200" s="97" t="s">
        <v>100</v>
      </c>
      <c r="C200" s="135" t="s">
        <v>9533</v>
      </c>
      <c r="D200" s="231">
        <v>30.0</v>
      </c>
      <c r="E200" s="166">
        <v>30.0</v>
      </c>
      <c r="F200" s="475" t="s">
        <v>102</v>
      </c>
      <c r="G200" s="104"/>
      <c r="H200" s="105"/>
      <c r="I200" s="105"/>
      <c r="J200" s="105"/>
      <c r="K200" s="105"/>
      <c r="L200" s="105"/>
      <c r="M200" s="105"/>
      <c r="N200" s="105"/>
      <c r="O200" s="105"/>
      <c r="P200" s="105"/>
      <c r="Q200" s="105"/>
      <c r="R200" s="105"/>
      <c r="S200" s="105"/>
      <c r="T200" s="105"/>
      <c r="U200" s="105"/>
      <c r="V200" s="105"/>
      <c r="W200" s="105"/>
      <c r="X200" s="105"/>
      <c r="Y200" s="105"/>
      <c r="Z200" s="105"/>
      <c r="AA200" s="105"/>
      <c r="AB200" s="105"/>
    </row>
    <row r="201" ht="11.25" customHeight="1">
      <c r="A201" s="135" t="s">
        <v>103</v>
      </c>
      <c r="B201" s="97" t="s">
        <v>100</v>
      </c>
      <c r="C201" s="135" t="s">
        <v>9534</v>
      </c>
      <c r="D201" s="231">
        <v>450.0</v>
      </c>
      <c r="E201" s="166">
        <v>450.0</v>
      </c>
      <c r="F201" s="475" t="s">
        <v>103</v>
      </c>
      <c r="G201" s="104"/>
      <c r="H201" s="105"/>
      <c r="I201" s="105"/>
      <c r="J201" s="105"/>
      <c r="K201" s="105"/>
      <c r="L201" s="105"/>
      <c r="M201" s="105"/>
      <c r="N201" s="105"/>
      <c r="O201" s="105"/>
      <c r="P201" s="105"/>
      <c r="Q201" s="105"/>
      <c r="R201" s="105"/>
      <c r="S201" s="105"/>
      <c r="T201" s="105"/>
      <c r="U201" s="105"/>
      <c r="V201" s="105"/>
      <c r="W201" s="105"/>
      <c r="X201" s="105"/>
      <c r="Y201" s="105"/>
      <c r="Z201" s="105"/>
      <c r="AA201" s="105"/>
      <c r="AB201" s="105"/>
    </row>
    <row r="202" ht="11.25" customHeight="1">
      <c r="A202" s="135" t="s">
        <v>103</v>
      </c>
      <c r="B202" s="97" t="s">
        <v>100</v>
      </c>
      <c r="C202" s="135" t="s">
        <v>9535</v>
      </c>
      <c r="D202" s="231">
        <v>80.0</v>
      </c>
      <c r="E202" s="166">
        <v>80.0</v>
      </c>
      <c r="F202" s="475" t="s">
        <v>103</v>
      </c>
      <c r="G202" s="104"/>
      <c r="H202" s="105"/>
      <c r="I202" s="105"/>
      <c r="J202" s="105"/>
      <c r="K202" s="105"/>
      <c r="L202" s="105"/>
      <c r="M202" s="105"/>
      <c r="N202" s="105"/>
      <c r="O202" s="105"/>
      <c r="P202" s="105"/>
      <c r="Q202" s="105"/>
      <c r="R202" s="105"/>
      <c r="S202" s="105"/>
      <c r="T202" s="105"/>
      <c r="U202" s="105"/>
      <c r="V202" s="105"/>
      <c r="W202" s="105"/>
      <c r="X202" s="105"/>
      <c r="Y202" s="105"/>
      <c r="Z202" s="105"/>
      <c r="AA202" s="105"/>
      <c r="AB202" s="105"/>
    </row>
    <row r="203" ht="11.25" customHeight="1">
      <c r="A203" s="135" t="s">
        <v>103</v>
      </c>
      <c r="B203" s="97" t="s">
        <v>9536</v>
      </c>
      <c r="C203" s="135" t="s">
        <v>9537</v>
      </c>
      <c r="D203" s="231">
        <v>30.0</v>
      </c>
      <c r="E203" s="166">
        <v>30.0</v>
      </c>
      <c r="F203" s="475" t="s">
        <v>103</v>
      </c>
      <c r="G203" s="104"/>
      <c r="H203" s="105"/>
      <c r="I203" s="105"/>
      <c r="J203" s="105"/>
      <c r="K203" s="105"/>
      <c r="L203" s="105"/>
      <c r="M203" s="105"/>
      <c r="N203" s="105"/>
      <c r="O203" s="105"/>
      <c r="P203" s="105"/>
      <c r="Q203" s="105"/>
      <c r="R203" s="105"/>
      <c r="S203" s="105"/>
      <c r="T203" s="105"/>
      <c r="U203" s="105"/>
      <c r="V203" s="105"/>
      <c r="W203" s="105"/>
      <c r="X203" s="105"/>
      <c r="Y203" s="105"/>
      <c r="Z203" s="105"/>
      <c r="AA203" s="105"/>
      <c r="AB203" s="105"/>
    </row>
    <row r="204" ht="11.25" customHeight="1">
      <c r="A204" s="135" t="s">
        <v>105</v>
      </c>
      <c r="B204" s="97" t="s">
        <v>100</v>
      </c>
      <c r="C204" s="135" t="s">
        <v>9538</v>
      </c>
      <c r="D204" s="231">
        <v>10.0</v>
      </c>
      <c r="E204" s="166">
        <v>10.0</v>
      </c>
      <c r="F204" s="475" t="s">
        <v>105</v>
      </c>
      <c r="G204" s="104"/>
      <c r="H204" s="105"/>
      <c r="I204" s="105"/>
      <c r="J204" s="105"/>
      <c r="K204" s="105"/>
      <c r="L204" s="105"/>
      <c r="M204" s="105"/>
      <c r="N204" s="105"/>
      <c r="O204" s="105"/>
      <c r="P204" s="105"/>
      <c r="Q204" s="105"/>
      <c r="R204" s="105"/>
      <c r="S204" s="105"/>
      <c r="T204" s="105"/>
      <c r="U204" s="105"/>
      <c r="V204" s="105"/>
      <c r="W204" s="105"/>
      <c r="X204" s="105"/>
      <c r="Y204" s="105"/>
      <c r="Z204" s="105"/>
      <c r="AA204" s="105"/>
      <c r="AB204" s="105"/>
    </row>
    <row r="205" ht="11.25" customHeight="1">
      <c r="A205" s="135" t="s">
        <v>105</v>
      </c>
      <c r="B205" s="97" t="s">
        <v>100</v>
      </c>
      <c r="C205" s="135" t="s">
        <v>9539</v>
      </c>
      <c r="D205" s="231">
        <v>10.0</v>
      </c>
      <c r="E205" s="166">
        <v>10.0</v>
      </c>
      <c r="F205" s="475" t="s">
        <v>105</v>
      </c>
      <c r="G205" s="104"/>
      <c r="H205" s="105"/>
      <c r="I205" s="105"/>
      <c r="J205" s="105"/>
      <c r="K205" s="105"/>
      <c r="L205" s="105"/>
      <c r="M205" s="105"/>
      <c r="N205" s="105"/>
      <c r="O205" s="105"/>
      <c r="P205" s="105"/>
      <c r="Q205" s="105"/>
      <c r="R205" s="105"/>
      <c r="S205" s="105"/>
      <c r="T205" s="105"/>
      <c r="U205" s="105"/>
      <c r="V205" s="105"/>
      <c r="W205" s="105"/>
      <c r="X205" s="105"/>
      <c r="Y205" s="105"/>
      <c r="Z205" s="105"/>
      <c r="AA205" s="105"/>
      <c r="AB205" s="105"/>
    </row>
    <row r="206" ht="11.25" customHeight="1">
      <c r="A206" s="135" t="s">
        <v>105</v>
      </c>
      <c r="B206" s="97" t="s">
        <v>100</v>
      </c>
      <c r="C206" s="135" t="s">
        <v>9540</v>
      </c>
      <c r="D206" s="231">
        <v>10.0</v>
      </c>
      <c r="E206" s="166">
        <v>10.0</v>
      </c>
      <c r="F206" s="475" t="s">
        <v>105</v>
      </c>
      <c r="G206" s="104"/>
      <c r="H206" s="105"/>
      <c r="I206" s="105"/>
      <c r="J206" s="105"/>
      <c r="K206" s="105"/>
      <c r="L206" s="105"/>
      <c r="M206" s="105"/>
      <c r="N206" s="105"/>
      <c r="O206" s="105"/>
      <c r="P206" s="105"/>
      <c r="Q206" s="105"/>
      <c r="R206" s="105"/>
      <c r="S206" s="105"/>
      <c r="T206" s="105"/>
      <c r="U206" s="105"/>
      <c r="V206" s="105"/>
      <c r="W206" s="105"/>
      <c r="X206" s="105"/>
      <c r="Y206" s="105"/>
      <c r="Z206" s="105"/>
      <c r="AA206" s="105"/>
      <c r="AB206" s="105"/>
    </row>
    <row r="207" ht="11.25" customHeight="1">
      <c r="A207" s="135" t="s">
        <v>105</v>
      </c>
      <c r="B207" s="97" t="s">
        <v>100</v>
      </c>
      <c r="C207" s="135" t="s">
        <v>9541</v>
      </c>
      <c r="D207" s="231">
        <v>20.0</v>
      </c>
      <c r="E207" s="166">
        <v>20.0</v>
      </c>
      <c r="F207" s="475" t="s">
        <v>105</v>
      </c>
      <c r="G207" s="104"/>
      <c r="H207" s="105"/>
      <c r="I207" s="105"/>
      <c r="J207" s="105"/>
      <c r="K207" s="105"/>
      <c r="L207" s="105"/>
      <c r="M207" s="105"/>
      <c r="N207" s="105"/>
      <c r="O207" s="105"/>
      <c r="P207" s="105"/>
      <c r="Q207" s="105"/>
      <c r="R207" s="105"/>
      <c r="S207" s="105"/>
      <c r="T207" s="105"/>
      <c r="U207" s="105"/>
      <c r="V207" s="105"/>
      <c r="W207" s="105"/>
      <c r="X207" s="105"/>
      <c r="Y207" s="105"/>
      <c r="Z207" s="105"/>
      <c r="AA207" s="105"/>
      <c r="AB207" s="105"/>
    </row>
    <row r="208" ht="11.25" customHeight="1">
      <c r="A208" s="135" t="s">
        <v>105</v>
      </c>
      <c r="B208" s="97" t="s">
        <v>100</v>
      </c>
      <c r="C208" s="135" t="s">
        <v>9542</v>
      </c>
      <c r="D208" s="231">
        <v>20.0</v>
      </c>
      <c r="E208" s="166">
        <v>20.0</v>
      </c>
      <c r="F208" s="475" t="s">
        <v>105</v>
      </c>
      <c r="G208" s="104"/>
      <c r="H208" s="105"/>
      <c r="I208" s="105"/>
      <c r="J208" s="105"/>
      <c r="K208" s="105"/>
      <c r="L208" s="105"/>
      <c r="M208" s="105"/>
      <c r="N208" s="105"/>
      <c r="O208" s="105"/>
      <c r="P208" s="105"/>
      <c r="Q208" s="105"/>
      <c r="R208" s="105"/>
      <c r="S208" s="105"/>
      <c r="T208" s="105"/>
      <c r="U208" s="105"/>
      <c r="V208" s="105"/>
      <c r="W208" s="105"/>
      <c r="X208" s="105"/>
      <c r="Y208" s="105"/>
      <c r="Z208" s="105"/>
      <c r="AA208" s="105"/>
      <c r="AB208" s="105"/>
    </row>
    <row r="209" ht="11.25" customHeight="1">
      <c r="A209" s="135" t="s">
        <v>105</v>
      </c>
      <c r="B209" s="97" t="s">
        <v>100</v>
      </c>
      <c r="C209" s="135" t="s">
        <v>9543</v>
      </c>
      <c r="D209" s="231">
        <v>20.0</v>
      </c>
      <c r="E209" s="166">
        <v>20.0</v>
      </c>
      <c r="F209" s="475" t="s">
        <v>105</v>
      </c>
      <c r="G209" s="104"/>
      <c r="H209" s="105"/>
      <c r="I209" s="105"/>
      <c r="J209" s="105"/>
      <c r="K209" s="105"/>
      <c r="L209" s="105"/>
      <c r="M209" s="105"/>
      <c r="N209" s="105"/>
      <c r="O209" s="105"/>
      <c r="P209" s="105"/>
      <c r="Q209" s="105"/>
      <c r="R209" s="105"/>
      <c r="S209" s="105"/>
      <c r="T209" s="105"/>
      <c r="U209" s="105"/>
      <c r="V209" s="105"/>
      <c r="W209" s="105"/>
      <c r="X209" s="105"/>
      <c r="Y209" s="105"/>
      <c r="Z209" s="105"/>
      <c r="AA209" s="105"/>
      <c r="AB209" s="105"/>
    </row>
    <row r="210" ht="11.25" customHeight="1">
      <c r="A210" s="135" t="s">
        <v>105</v>
      </c>
      <c r="B210" s="97" t="s">
        <v>100</v>
      </c>
      <c r="C210" s="135" t="s">
        <v>9544</v>
      </c>
      <c r="D210" s="231">
        <v>20.0</v>
      </c>
      <c r="E210" s="166">
        <v>20.0</v>
      </c>
      <c r="F210" s="475" t="s">
        <v>105</v>
      </c>
      <c r="G210" s="104"/>
      <c r="H210" s="105"/>
      <c r="I210" s="105"/>
      <c r="J210" s="105"/>
      <c r="K210" s="105"/>
      <c r="L210" s="105"/>
      <c r="M210" s="105"/>
      <c r="N210" s="105"/>
      <c r="O210" s="105"/>
      <c r="P210" s="105"/>
      <c r="Q210" s="105"/>
      <c r="R210" s="105"/>
      <c r="S210" s="105"/>
      <c r="T210" s="105"/>
      <c r="U210" s="105"/>
      <c r="V210" s="105"/>
      <c r="W210" s="105"/>
      <c r="X210" s="105"/>
      <c r="Y210" s="105"/>
      <c r="Z210" s="105"/>
      <c r="AA210" s="105"/>
      <c r="AB210" s="105"/>
    </row>
    <row r="211" ht="11.25" customHeight="1">
      <c r="A211" s="135" t="s">
        <v>105</v>
      </c>
      <c r="B211" s="97" t="s">
        <v>100</v>
      </c>
      <c r="C211" s="135" t="s">
        <v>9545</v>
      </c>
      <c r="D211" s="231">
        <v>20.0</v>
      </c>
      <c r="E211" s="166">
        <v>20.0</v>
      </c>
      <c r="F211" s="475" t="s">
        <v>105</v>
      </c>
      <c r="G211" s="104"/>
      <c r="H211" s="105"/>
      <c r="I211" s="105"/>
      <c r="J211" s="105"/>
      <c r="K211" s="105"/>
      <c r="L211" s="105"/>
      <c r="M211" s="105"/>
      <c r="N211" s="105"/>
      <c r="O211" s="105"/>
      <c r="P211" s="105"/>
      <c r="Q211" s="105"/>
      <c r="R211" s="105"/>
      <c r="S211" s="105"/>
      <c r="T211" s="105"/>
      <c r="U211" s="105"/>
      <c r="V211" s="105"/>
      <c r="W211" s="105"/>
      <c r="X211" s="105"/>
      <c r="Y211" s="105"/>
      <c r="Z211" s="105"/>
      <c r="AA211" s="105"/>
      <c r="AB211" s="105"/>
    </row>
    <row r="212" ht="11.25" customHeight="1">
      <c r="A212" s="135" t="s">
        <v>105</v>
      </c>
      <c r="B212" s="97" t="s">
        <v>100</v>
      </c>
      <c r="C212" s="135" t="s">
        <v>9546</v>
      </c>
      <c r="D212" s="231">
        <v>20.0</v>
      </c>
      <c r="E212" s="166">
        <v>20.0</v>
      </c>
      <c r="F212" s="475" t="s">
        <v>105</v>
      </c>
      <c r="G212" s="104"/>
      <c r="H212" s="105"/>
      <c r="I212" s="105"/>
      <c r="J212" s="105"/>
      <c r="K212" s="105"/>
      <c r="L212" s="105"/>
      <c r="M212" s="105"/>
      <c r="N212" s="105"/>
      <c r="O212" s="105"/>
      <c r="P212" s="105"/>
      <c r="Q212" s="105"/>
      <c r="R212" s="105"/>
      <c r="S212" s="105"/>
      <c r="T212" s="105"/>
      <c r="U212" s="105"/>
      <c r="V212" s="105"/>
      <c r="W212" s="105"/>
      <c r="X212" s="105"/>
      <c r="Y212" s="105"/>
      <c r="Z212" s="105"/>
      <c r="AA212" s="105"/>
      <c r="AB212" s="105"/>
    </row>
    <row r="213" ht="11.25" customHeight="1">
      <c r="A213" s="135" t="s">
        <v>105</v>
      </c>
      <c r="B213" s="97" t="s">
        <v>100</v>
      </c>
      <c r="C213" s="135" t="s">
        <v>9547</v>
      </c>
      <c r="D213" s="231">
        <v>20.0</v>
      </c>
      <c r="E213" s="166">
        <v>20.0</v>
      </c>
      <c r="F213" s="475" t="s">
        <v>105</v>
      </c>
      <c r="G213" s="104"/>
      <c r="H213" s="105"/>
      <c r="I213" s="105"/>
      <c r="J213" s="105"/>
      <c r="K213" s="105"/>
      <c r="L213" s="105"/>
      <c r="M213" s="105"/>
      <c r="N213" s="105"/>
      <c r="O213" s="105"/>
      <c r="P213" s="105"/>
      <c r="Q213" s="105"/>
      <c r="R213" s="105"/>
      <c r="S213" s="105"/>
      <c r="T213" s="105"/>
      <c r="U213" s="105"/>
      <c r="V213" s="105"/>
      <c r="W213" s="105"/>
      <c r="X213" s="105"/>
      <c r="Y213" s="105"/>
      <c r="Z213" s="105"/>
      <c r="AA213" s="105"/>
      <c r="AB213" s="105"/>
    </row>
    <row r="214" ht="11.25" customHeight="1">
      <c r="A214" s="135" t="s">
        <v>106</v>
      </c>
      <c r="B214" s="97" t="s">
        <v>100</v>
      </c>
      <c r="C214" s="135" t="s">
        <v>9548</v>
      </c>
      <c r="D214" s="231">
        <v>20.0</v>
      </c>
      <c r="E214" s="166">
        <v>20.0</v>
      </c>
      <c r="F214" s="475" t="s">
        <v>106</v>
      </c>
      <c r="G214" s="104"/>
      <c r="H214" s="105"/>
      <c r="I214" s="105"/>
      <c r="J214" s="105"/>
      <c r="K214" s="105"/>
      <c r="L214" s="105"/>
      <c r="M214" s="105"/>
      <c r="N214" s="105"/>
      <c r="O214" s="105"/>
      <c r="P214" s="105"/>
      <c r="Q214" s="105"/>
      <c r="R214" s="105"/>
      <c r="S214" s="105"/>
      <c r="T214" s="105"/>
      <c r="U214" s="105"/>
      <c r="V214" s="105"/>
      <c r="W214" s="105"/>
      <c r="X214" s="105"/>
      <c r="Y214" s="105"/>
      <c r="Z214" s="105"/>
      <c r="AA214" s="105"/>
      <c r="AB214" s="105"/>
    </row>
    <row r="215" ht="11.25" customHeight="1">
      <c r="A215" s="135" t="s">
        <v>106</v>
      </c>
      <c r="B215" s="97" t="s">
        <v>100</v>
      </c>
      <c r="C215" s="135" t="s">
        <v>9549</v>
      </c>
      <c r="D215" s="231">
        <v>20.0</v>
      </c>
      <c r="E215" s="166">
        <v>20.0</v>
      </c>
      <c r="F215" s="475" t="s">
        <v>106</v>
      </c>
      <c r="G215" s="104"/>
      <c r="H215" s="105"/>
      <c r="I215" s="105"/>
      <c r="J215" s="105"/>
      <c r="K215" s="105"/>
      <c r="L215" s="105"/>
      <c r="M215" s="105"/>
      <c r="N215" s="105"/>
      <c r="O215" s="105"/>
      <c r="P215" s="105"/>
      <c r="Q215" s="105"/>
      <c r="R215" s="105"/>
      <c r="S215" s="105"/>
      <c r="T215" s="105"/>
      <c r="U215" s="105"/>
      <c r="V215" s="105"/>
      <c r="W215" s="105"/>
      <c r="X215" s="105"/>
      <c r="Y215" s="105"/>
      <c r="Z215" s="105"/>
      <c r="AA215" s="105"/>
      <c r="AB215" s="105"/>
    </row>
    <row r="216" ht="11.25" customHeight="1">
      <c r="A216" s="135" t="s">
        <v>106</v>
      </c>
      <c r="B216" s="97" t="s">
        <v>100</v>
      </c>
      <c r="C216" s="135" t="s">
        <v>9550</v>
      </c>
      <c r="D216" s="231">
        <v>20.0</v>
      </c>
      <c r="E216" s="166">
        <v>20.0</v>
      </c>
      <c r="F216" s="475" t="s">
        <v>106</v>
      </c>
      <c r="G216" s="104"/>
      <c r="H216" s="105"/>
      <c r="I216" s="105"/>
      <c r="J216" s="105"/>
      <c r="K216" s="105"/>
      <c r="L216" s="105"/>
      <c r="M216" s="105"/>
      <c r="N216" s="105"/>
      <c r="O216" s="105"/>
      <c r="P216" s="105"/>
      <c r="Q216" s="105"/>
      <c r="R216" s="105"/>
      <c r="S216" s="105"/>
      <c r="T216" s="105"/>
      <c r="U216" s="105"/>
      <c r="V216" s="105"/>
      <c r="W216" s="105"/>
      <c r="X216" s="105"/>
      <c r="Y216" s="105"/>
      <c r="Z216" s="105"/>
      <c r="AA216" s="105"/>
      <c r="AB216" s="105"/>
    </row>
    <row r="217" ht="11.25" customHeight="1">
      <c r="A217" s="135" t="s">
        <v>106</v>
      </c>
      <c r="B217" s="97" t="s">
        <v>100</v>
      </c>
      <c r="C217" s="135" t="s">
        <v>9551</v>
      </c>
      <c r="D217" s="231">
        <v>20.0</v>
      </c>
      <c r="E217" s="166">
        <v>20.0</v>
      </c>
      <c r="F217" s="475" t="s">
        <v>106</v>
      </c>
      <c r="G217" s="104"/>
      <c r="H217" s="105"/>
      <c r="I217" s="105"/>
      <c r="J217" s="105"/>
      <c r="K217" s="105"/>
      <c r="L217" s="105"/>
      <c r="M217" s="105"/>
      <c r="N217" s="105"/>
      <c r="O217" s="105"/>
      <c r="P217" s="105"/>
      <c r="Q217" s="105"/>
      <c r="R217" s="105"/>
      <c r="S217" s="105"/>
      <c r="T217" s="105"/>
      <c r="U217" s="105"/>
      <c r="V217" s="105"/>
      <c r="W217" s="105"/>
      <c r="X217" s="105"/>
      <c r="Y217" s="105"/>
      <c r="Z217" s="105"/>
      <c r="AA217" s="105"/>
      <c r="AB217" s="105"/>
    </row>
    <row r="218" ht="11.25" customHeight="1">
      <c r="A218" s="135" t="s">
        <v>106</v>
      </c>
      <c r="B218" s="97" t="s">
        <v>100</v>
      </c>
      <c r="C218" s="135" t="s">
        <v>9552</v>
      </c>
      <c r="D218" s="231">
        <v>20.0</v>
      </c>
      <c r="E218" s="166">
        <v>20.0</v>
      </c>
      <c r="F218" s="475" t="s">
        <v>106</v>
      </c>
      <c r="G218" s="104"/>
      <c r="H218" s="105"/>
      <c r="I218" s="105"/>
      <c r="J218" s="105"/>
      <c r="K218" s="105"/>
      <c r="L218" s="105"/>
      <c r="M218" s="105"/>
      <c r="N218" s="105"/>
      <c r="O218" s="105"/>
      <c r="P218" s="105"/>
      <c r="Q218" s="105"/>
      <c r="R218" s="105"/>
      <c r="S218" s="105"/>
      <c r="T218" s="105"/>
      <c r="U218" s="105"/>
      <c r="V218" s="105"/>
      <c r="W218" s="105"/>
      <c r="X218" s="105"/>
      <c r="Y218" s="105"/>
      <c r="Z218" s="105"/>
      <c r="AA218" s="105"/>
      <c r="AB218" s="105"/>
    </row>
    <row r="219" ht="11.25" customHeight="1">
      <c r="A219" s="135" t="s">
        <v>106</v>
      </c>
      <c r="B219" s="97" t="s">
        <v>100</v>
      </c>
      <c r="C219" s="135" t="s">
        <v>9553</v>
      </c>
      <c r="D219" s="231">
        <v>30.0</v>
      </c>
      <c r="E219" s="166">
        <v>30.0</v>
      </c>
      <c r="F219" s="475" t="s">
        <v>106</v>
      </c>
      <c r="G219" s="104"/>
      <c r="H219" s="105"/>
      <c r="I219" s="105"/>
      <c r="J219" s="105"/>
      <c r="K219" s="105"/>
      <c r="L219" s="105"/>
      <c r="M219" s="105"/>
      <c r="N219" s="105"/>
      <c r="O219" s="105"/>
      <c r="P219" s="105"/>
      <c r="Q219" s="105"/>
      <c r="R219" s="105"/>
      <c r="S219" s="105"/>
      <c r="T219" s="105"/>
      <c r="U219" s="105"/>
      <c r="V219" s="105"/>
      <c r="W219" s="105"/>
      <c r="X219" s="105"/>
      <c r="Y219" s="105"/>
      <c r="Z219" s="105"/>
      <c r="AA219" s="105"/>
      <c r="AB219" s="105"/>
    </row>
    <row r="220" ht="11.25" customHeight="1">
      <c r="A220" s="135" t="s">
        <v>107</v>
      </c>
      <c r="B220" s="97" t="s">
        <v>100</v>
      </c>
      <c r="C220" s="135" t="s">
        <v>9554</v>
      </c>
      <c r="D220" s="231">
        <v>20.0</v>
      </c>
      <c r="E220" s="166">
        <v>20.0</v>
      </c>
      <c r="F220" s="475" t="s">
        <v>107</v>
      </c>
      <c r="G220" s="104"/>
      <c r="H220" s="105"/>
      <c r="I220" s="105"/>
      <c r="J220" s="105"/>
      <c r="K220" s="105"/>
      <c r="L220" s="105"/>
      <c r="M220" s="105"/>
      <c r="N220" s="105"/>
      <c r="O220" s="105"/>
      <c r="P220" s="105"/>
      <c r="Q220" s="105"/>
      <c r="R220" s="105"/>
      <c r="S220" s="105"/>
      <c r="T220" s="105"/>
      <c r="U220" s="105"/>
      <c r="V220" s="105"/>
      <c r="W220" s="105"/>
      <c r="X220" s="105"/>
      <c r="Y220" s="105"/>
      <c r="Z220" s="105"/>
      <c r="AA220" s="105"/>
      <c r="AB220" s="105"/>
    </row>
    <row r="221" ht="11.25" customHeight="1">
      <c r="A221" s="135" t="s">
        <v>107</v>
      </c>
      <c r="B221" s="97" t="s">
        <v>100</v>
      </c>
      <c r="C221" s="135" t="s">
        <v>9555</v>
      </c>
      <c r="D221" s="231">
        <v>20.0</v>
      </c>
      <c r="E221" s="166">
        <v>20.0</v>
      </c>
      <c r="F221" s="475" t="s">
        <v>107</v>
      </c>
      <c r="G221" s="104"/>
      <c r="H221" s="105"/>
      <c r="I221" s="105"/>
      <c r="J221" s="105"/>
      <c r="K221" s="105"/>
      <c r="L221" s="105"/>
      <c r="M221" s="105"/>
      <c r="N221" s="105"/>
      <c r="O221" s="105"/>
      <c r="P221" s="105"/>
      <c r="Q221" s="105"/>
      <c r="R221" s="105"/>
      <c r="S221" s="105"/>
      <c r="T221" s="105"/>
      <c r="U221" s="105"/>
      <c r="V221" s="105"/>
      <c r="W221" s="105"/>
      <c r="X221" s="105"/>
      <c r="Y221" s="105"/>
      <c r="Z221" s="105"/>
      <c r="AA221" s="105"/>
      <c r="AB221" s="105"/>
    </row>
    <row r="222" ht="11.25" customHeight="1">
      <c r="A222" s="135" t="s">
        <v>107</v>
      </c>
      <c r="B222" s="97" t="s">
        <v>100</v>
      </c>
      <c r="C222" s="135" t="s">
        <v>9556</v>
      </c>
      <c r="D222" s="231">
        <v>10.0</v>
      </c>
      <c r="E222" s="166">
        <v>110.0</v>
      </c>
      <c r="F222" s="475" t="s">
        <v>107</v>
      </c>
      <c r="G222" s="104"/>
      <c r="H222" s="105"/>
      <c r="I222" s="105"/>
      <c r="J222" s="105"/>
      <c r="K222" s="105"/>
      <c r="L222" s="105"/>
      <c r="M222" s="105"/>
      <c r="N222" s="105"/>
      <c r="O222" s="105"/>
      <c r="P222" s="105"/>
      <c r="Q222" s="105"/>
      <c r="R222" s="105"/>
      <c r="S222" s="105"/>
      <c r="T222" s="105"/>
      <c r="U222" s="105"/>
      <c r="V222" s="105"/>
      <c r="W222" s="105"/>
      <c r="X222" s="105"/>
      <c r="Y222" s="105"/>
      <c r="Z222" s="105"/>
      <c r="AA222" s="105"/>
      <c r="AB222" s="105"/>
    </row>
    <row r="223" ht="11.25" customHeight="1">
      <c r="A223" s="135" t="s">
        <v>108</v>
      </c>
      <c r="B223" s="97" t="s">
        <v>100</v>
      </c>
      <c r="C223" s="135" t="s">
        <v>9557</v>
      </c>
      <c r="D223" s="231">
        <v>20.0</v>
      </c>
      <c r="E223" s="166">
        <v>20.0</v>
      </c>
      <c r="F223" s="475" t="s">
        <v>108</v>
      </c>
      <c r="G223" s="104"/>
      <c r="H223" s="105"/>
      <c r="I223" s="105"/>
      <c r="J223" s="105"/>
      <c r="K223" s="105"/>
      <c r="L223" s="105"/>
      <c r="M223" s="105"/>
      <c r="N223" s="105"/>
      <c r="O223" s="105"/>
      <c r="P223" s="105"/>
      <c r="Q223" s="105"/>
      <c r="R223" s="105"/>
      <c r="S223" s="105"/>
      <c r="T223" s="105"/>
      <c r="U223" s="105"/>
      <c r="V223" s="105"/>
      <c r="W223" s="105"/>
      <c r="X223" s="105"/>
      <c r="Y223" s="105"/>
      <c r="Z223" s="105"/>
      <c r="AA223" s="105"/>
      <c r="AB223" s="105"/>
    </row>
    <row r="224" ht="11.25" customHeight="1">
      <c r="A224" s="135" t="s">
        <v>108</v>
      </c>
      <c r="B224" s="97" t="s">
        <v>100</v>
      </c>
      <c r="C224" s="135" t="s">
        <v>9558</v>
      </c>
      <c r="D224" s="231">
        <v>20.0</v>
      </c>
      <c r="E224" s="166">
        <v>20.0</v>
      </c>
      <c r="F224" s="475" t="s">
        <v>108</v>
      </c>
      <c r="G224" s="104"/>
      <c r="H224" s="105"/>
      <c r="I224" s="105"/>
      <c r="J224" s="105"/>
      <c r="K224" s="105"/>
      <c r="L224" s="105"/>
      <c r="M224" s="105"/>
      <c r="N224" s="105"/>
      <c r="O224" s="105"/>
      <c r="P224" s="105"/>
      <c r="Q224" s="105"/>
      <c r="R224" s="105"/>
      <c r="S224" s="105"/>
      <c r="T224" s="105"/>
      <c r="U224" s="105"/>
      <c r="V224" s="105"/>
      <c r="W224" s="105"/>
      <c r="X224" s="105"/>
      <c r="Y224" s="105"/>
      <c r="Z224" s="105"/>
      <c r="AA224" s="105"/>
      <c r="AB224" s="105"/>
    </row>
    <row r="225" ht="11.25" customHeight="1">
      <c r="A225" s="135" t="s">
        <v>108</v>
      </c>
      <c r="B225" s="97" t="s">
        <v>100</v>
      </c>
      <c r="C225" s="135" t="s">
        <v>9559</v>
      </c>
      <c r="D225" s="231">
        <v>20.0</v>
      </c>
      <c r="E225" s="166">
        <v>20.0</v>
      </c>
      <c r="F225" s="475" t="s">
        <v>108</v>
      </c>
      <c r="G225" s="104"/>
      <c r="H225" s="105"/>
      <c r="I225" s="105"/>
      <c r="J225" s="105"/>
      <c r="K225" s="105"/>
      <c r="L225" s="105"/>
      <c r="M225" s="105"/>
      <c r="N225" s="105"/>
      <c r="O225" s="105"/>
      <c r="P225" s="105"/>
      <c r="Q225" s="105"/>
      <c r="R225" s="105"/>
      <c r="S225" s="105"/>
      <c r="T225" s="105"/>
      <c r="U225" s="105"/>
      <c r="V225" s="105"/>
      <c r="W225" s="105"/>
      <c r="X225" s="105"/>
      <c r="Y225" s="105"/>
      <c r="Z225" s="105"/>
      <c r="AA225" s="105"/>
      <c r="AB225" s="105"/>
    </row>
    <row r="226" ht="11.25" customHeight="1">
      <c r="A226" s="135" t="s">
        <v>108</v>
      </c>
      <c r="B226" s="97" t="s">
        <v>100</v>
      </c>
      <c r="C226" s="135" t="s">
        <v>9560</v>
      </c>
      <c r="D226" s="231">
        <v>20.0</v>
      </c>
      <c r="E226" s="166">
        <v>20.0</v>
      </c>
      <c r="F226" s="475" t="s">
        <v>108</v>
      </c>
      <c r="G226" s="104"/>
      <c r="H226" s="105"/>
      <c r="I226" s="105"/>
      <c r="J226" s="105"/>
      <c r="K226" s="105"/>
      <c r="L226" s="105"/>
      <c r="M226" s="105"/>
      <c r="N226" s="105"/>
      <c r="O226" s="105"/>
      <c r="P226" s="105"/>
      <c r="Q226" s="105"/>
      <c r="R226" s="105"/>
      <c r="S226" s="105"/>
      <c r="T226" s="105"/>
      <c r="U226" s="105"/>
      <c r="V226" s="105"/>
      <c r="W226" s="105"/>
      <c r="X226" s="105"/>
      <c r="Y226" s="105"/>
      <c r="Z226" s="105"/>
      <c r="AA226" s="105"/>
      <c r="AB226" s="105"/>
    </row>
    <row r="227" ht="11.25" customHeight="1">
      <c r="A227" s="135" t="s">
        <v>108</v>
      </c>
      <c r="B227" s="97" t="s">
        <v>100</v>
      </c>
      <c r="C227" s="135" t="s">
        <v>9561</v>
      </c>
      <c r="D227" s="231">
        <v>20.0</v>
      </c>
      <c r="E227" s="166">
        <v>20.0</v>
      </c>
      <c r="F227" s="475" t="s">
        <v>108</v>
      </c>
      <c r="G227" s="104"/>
      <c r="H227" s="105"/>
      <c r="I227" s="105"/>
      <c r="J227" s="105"/>
      <c r="K227" s="105"/>
      <c r="L227" s="105"/>
      <c r="M227" s="105"/>
      <c r="N227" s="105"/>
      <c r="O227" s="105"/>
      <c r="P227" s="105"/>
      <c r="Q227" s="105"/>
      <c r="R227" s="105"/>
      <c r="S227" s="105"/>
      <c r="T227" s="105"/>
      <c r="U227" s="105"/>
      <c r="V227" s="105"/>
      <c r="W227" s="105"/>
      <c r="X227" s="105"/>
      <c r="Y227" s="105"/>
      <c r="Z227" s="105"/>
      <c r="AA227" s="105"/>
      <c r="AB227" s="105"/>
    </row>
    <row r="228" ht="11.25" customHeight="1">
      <c r="A228" s="135" t="s">
        <v>108</v>
      </c>
      <c r="B228" s="97" t="s">
        <v>100</v>
      </c>
      <c r="C228" s="135" t="s">
        <v>9562</v>
      </c>
      <c r="D228" s="231">
        <v>20.0</v>
      </c>
      <c r="E228" s="166">
        <v>20.0</v>
      </c>
      <c r="F228" s="475" t="s">
        <v>108</v>
      </c>
      <c r="G228" s="104"/>
      <c r="H228" s="105"/>
      <c r="I228" s="105"/>
      <c r="J228" s="105"/>
      <c r="K228" s="105"/>
      <c r="L228" s="105"/>
      <c r="M228" s="105"/>
      <c r="N228" s="105"/>
      <c r="O228" s="105"/>
      <c r="P228" s="105"/>
      <c r="Q228" s="105"/>
      <c r="R228" s="105"/>
      <c r="S228" s="105"/>
      <c r="T228" s="105"/>
      <c r="U228" s="105"/>
      <c r="V228" s="105"/>
      <c r="W228" s="105"/>
      <c r="X228" s="105"/>
      <c r="Y228" s="105"/>
      <c r="Z228" s="105"/>
      <c r="AA228" s="105"/>
      <c r="AB228" s="105"/>
    </row>
    <row r="229" ht="11.25" customHeight="1">
      <c r="A229" s="135" t="s">
        <v>108</v>
      </c>
      <c r="B229" s="97" t="s">
        <v>100</v>
      </c>
      <c r="C229" s="135" t="s">
        <v>9563</v>
      </c>
      <c r="D229" s="231">
        <v>20.0</v>
      </c>
      <c r="E229" s="166">
        <v>20.0</v>
      </c>
      <c r="F229" s="475" t="s">
        <v>108</v>
      </c>
      <c r="G229" s="104"/>
      <c r="H229" s="105"/>
      <c r="I229" s="105"/>
      <c r="J229" s="105"/>
      <c r="K229" s="105"/>
      <c r="L229" s="105"/>
      <c r="M229" s="105"/>
      <c r="N229" s="105"/>
      <c r="O229" s="105"/>
      <c r="P229" s="105"/>
      <c r="Q229" s="105"/>
      <c r="R229" s="105"/>
      <c r="S229" s="105"/>
      <c r="T229" s="105"/>
      <c r="U229" s="105"/>
      <c r="V229" s="105"/>
      <c r="W229" s="105"/>
      <c r="X229" s="105"/>
      <c r="Y229" s="105"/>
      <c r="Z229" s="105"/>
      <c r="AA229" s="105"/>
      <c r="AB229" s="105"/>
    </row>
    <row r="230" ht="11.25" customHeight="1">
      <c r="A230" s="135" t="s">
        <v>108</v>
      </c>
      <c r="B230" s="97" t="s">
        <v>100</v>
      </c>
      <c r="C230" s="135" t="s">
        <v>9564</v>
      </c>
      <c r="D230" s="231">
        <v>30.0</v>
      </c>
      <c r="E230" s="166">
        <v>30.0</v>
      </c>
      <c r="F230" s="475" t="s">
        <v>108</v>
      </c>
      <c r="G230" s="104"/>
      <c r="H230" s="105"/>
      <c r="I230" s="105"/>
      <c r="J230" s="105"/>
      <c r="K230" s="105"/>
      <c r="L230" s="105"/>
      <c r="M230" s="105"/>
      <c r="N230" s="105"/>
      <c r="O230" s="105"/>
      <c r="P230" s="105"/>
      <c r="Q230" s="105"/>
      <c r="R230" s="105"/>
      <c r="S230" s="105"/>
      <c r="T230" s="105"/>
      <c r="U230" s="105"/>
      <c r="V230" s="105"/>
      <c r="W230" s="105"/>
      <c r="X230" s="105"/>
      <c r="Y230" s="105"/>
      <c r="Z230" s="105"/>
      <c r="AA230" s="105"/>
      <c r="AB230" s="105"/>
    </row>
    <row r="231" ht="11.25" customHeight="1">
      <c r="A231" s="135" t="s">
        <v>108</v>
      </c>
      <c r="B231" s="97" t="s">
        <v>100</v>
      </c>
      <c r="C231" s="135" t="s">
        <v>9565</v>
      </c>
      <c r="D231" s="231">
        <v>30.0</v>
      </c>
      <c r="E231" s="166">
        <v>30.0</v>
      </c>
      <c r="F231" s="475" t="s">
        <v>108</v>
      </c>
      <c r="G231" s="104"/>
      <c r="H231" s="105"/>
      <c r="I231" s="105"/>
      <c r="J231" s="105"/>
      <c r="K231" s="105"/>
      <c r="L231" s="105"/>
      <c r="M231" s="105"/>
      <c r="N231" s="105"/>
      <c r="O231" s="105"/>
      <c r="P231" s="105"/>
      <c r="Q231" s="105"/>
      <c r="R231" s="105"/>
      <c r="S231" s="105"/>
      <c r="T231" s="105"/>
      <c r="U231" s="105"/>
      <c r="V231" s="105"/>
      <c r="W231" s="105"/>
      <c r="X231" s="105"/>
      <c r="Y231" s="105"/>
      <c r="Z231" s="105"/>
      <c r="AA231" s="105"/>
      <c r="AB231" s="105"/>
    </row>
    <row r="232" ht="11.25" customHeight="1">
      <c r="A232" s="135" t="s">
        <v>108</v>
      </c>
      <c r="B232" s="97" t="s">
        <v>100</v>
      </c>
      <c r="C232" s="135" t="s">
        <v>9566</v>
      </c>
      <c r="D232" s="231">
        <v>10.0</v>
      </c>
      <c r="E232" s="166">
        <v>10.0</v>
      </c>
      <c r="F232" s="475" t="s">
        <v>108</v>
      </c>
      <c r="G232" s="104"/>
      <c r="H232" s="105"/>
      <c r="I232" s="105"/>
      <c r="J232" s="105"/>
      <c r="K232" s="105"/>
      <c r="L232" s="105"/>
      <c r="M232" s="105"/>
      <c r="N232" s="105"/>
      <c r="O232" s="105"/>
      <c r="P232" s="105"/>
      <c r="Q232" s="105"/>
      <c r="R232" s="105"/>
      <c r="S232" s="105"/>
      <c r="T232" s="105"/>
      <c r="U232" s="105"/>
      <c r="V232" s="105"/>
      <c r="W232" s="105"/>
      <c r="X232" s="105"/>
      <c r="Y232" s="105"/>
      <c r="Z232" s="105"/>
      <c r="AA232" s="105"/>
      <c r="AB232" s="105"/>
    </row>
    <row r="233" ht="11.25" customHeight="1">
      <c r="A233" s="135" t="s">
        <v>108</v>
      </c>
      <c r="B233" s="97" t="s">
        <v>100</v>
      </c>
      <c r="C233" s="135" t="s">
        <v>9567</v>
      </c>
      <c r="D233" s="231">
        <v>10.0</v>
      </c>
      <c r="E233" s="166">
        <v>10.0</v>
      </c>
      <c r="F233" s="475" t="s">
        <v>108</v>
      </c>
      <c r="G233" s="104"/>
      <c r="H233" s="105"/>
      <c r="I233" s="105"/>
      <c r="J233" s="105"/>
      <c r="K233" s="105"/>
      <c r="L233" s="105"/>
      <c r="M233" s="105"/>
      <c r="N233" s="105"/>
      <c r="O233" s="105"/>
      <c r="P233" s="105"/>
      <c r="Q233" s="105"/>
      <c r="R233" s="105"/>
      <c r="S233" s="105"/>
      <c r="T233" s="105"/>
      <c r="U233" s="105"/>
      <c r="V233" s="105"/>
      <c r="W233" s="105"/>
      <c r="X233" s="105"/>
      <c r="Y233" s="105"/>
      <c r="Z233" s="105"/>
      <c r="AA233" s="105"/>
      <c r="AB233" s="105"/>
    </row>
    <row r="234" ht="11.25" customHeight="1">
      <c r="A234" s="135" t="s">
        <v>109</v>
      </c>
      <c r="B234" s="97" t="s">
        <v>100</v>
      </c>
      <c r="C234" s="135" t="s">
        <v>9568</v>
      </c>
      <c r="D234" s="231">
        <v>30.0</v>
      </c>
      <c r="E234" s="166">
        <v>30.0</v>
      </c>
      <c r="F234" s="475" t="s">
        <v>109</v>
      </c>
      <c r="G234" s="104"/>
      <c r="H234" s="105"/>
      <c r="I234" s="105"/>
      <c r="J234" s="105"/>
      <c r="K234" s="105"/>
      <c r="L234" s="105"/>
      <c r="M234" s="105"/>
      <c r="N234" s="105"/>
      <c r="O234" s="105"/>
      <c r="P234" s="105"/>
      <c r="Q234" s="105"/>
      <c r="R234" s="105"/>
      <c r="S234" s="105"/>
      <c r="T234" s="105"/>
      <c r="U234" s="105"/>
      <c r="V234" s="105"/>
      <c r="W234" s="105"/>
      <c r="X234" s="105"/>
      <c r="Y234" s="105"/>
      <c r="Z234" s="105"/>
      <c r="AA234" s="105"/>
      <c r="AB234" s="105"/>
    </row>
    <row r="235" ht="11.25" customHeight="1">
      <c r="A235" s="135" t="s">
        <v>109</v>
      </c>
      <c r="B235" s="97" t="s">
        <v>100</v>
      </c>
      <c r="C235" s="135" t="s">
        <v>9569</v>
      </c>
      <c r="D235" s="231">
        <v>30.0</v>
      </c>
      <c r="E235" s="166">
        <v>30.0</v>
      </c>
      <c r="F235" s="475" t="s">
        <v>109</v>
      </c>
      <c r="G235" s="104"/>
      <c r="H235" s="105"/>
      <c r="I235" s="105"/>
      <c r="J235" s="105"/>
      <c r="K235" s="105"/>
      <c r="L235" s="105"/>
      <c r="M235" s="105"/>
      <c r="N235" s="105"/>
      <c r="O235" s="105"/>
      <c r="P235" s="105"/>
      <c r="Q235" s="105"/>
      <c r="R235" s="105"/>
      <c r="S235" s="105"/>
      <c r="T235" s="105"/>
      <c r="U235" s="105"/>
      <c r="V235" s="105"/>
      <c r="W235" s="105"/>
      <c r="X235" s="105"/>
      <c r="Y235" s="105"/>
      <c r="Z235" s="105"/>
      <c r="AA235" s="105"/>
      <c r="AB235" s="105"/>
    </row>
    <row r="236" ht="11.25" customHeight="1">
      <c r="A236" s="135" t="s">
        <v>109</v>
      </c>
      <c r="B236" s="97" t="s">
        <v>100</v>
      </c>
      <c r="C236" s="135" t="s">
        <v>9570</v>
      </c>
      <c r="D236" s="231">
        <v>30.0</v>
      </c>
      <c r="E236" s="166">
        <v>30.0</v>
      </c>
      <c r="F236" s="475" t="s">
        <v>109</v>
      </c>
      <c r="G236" s="104"/>
      <c r="H236" s="105"/>
      <c r="I236" s="105"/>
      <c r="J236" s="105"/>
      <c r="K236" s="105"/>
      <c r="L236" s="105"/>
      <c r="M236" s="105"/>
      <c r="N236" s="105"/>
      <c r="O236" s="105"/>
      <c r="P236" s="105"/>
      <c r="Q236" s="105"/>
      <c r="R236" s="105"/>
      <c r="S236" s="105"/>
      <c r="T236" s="105"/>
      <c r="U236" s="105"/>
      <c r="V236" s="105"/>
      <c r="W236" s="105"/>
      <c r="X236" s="105"/>
      <c r="Y236" s="105"/>
      <c r="Z236" s="105"/>
      <c r="AA236" s="105"/>
      <c r="AB236" s="105"/>
    </row>
    <row r="237" ht="11.25" customHeight="1">
      <c r="A237" s="135" t="s">
        <v>109</v>
      </c>
      <c r="B237" s="97" t="s">
        <v>100</v>
      </c>
      <c r="C237" s="135" t="s">
        <v>9571</v>
      </c>
      <c r="D237" s="231">
        <v>10.0</v>
      </c>
      <c r="E237" s="166">
        <v>10.0</v>
      </c>
      <c r="F237" s="475" t="s">
        <v>109</v>
      </c>
      <c r="G237" s="104"/>
      <c r="H237" s="105"/>
      <c r="I237" s="105"/>
      <c r="J237" s="105"/>
      <c r="K237" s="105"/>
      <c r="L237" s="105"/>
      <c r="M237" s="105"/>
      <c r="N237" s="105"/>
      <c r="O237" s="105"/>
      <c r="P237" s="105"/>
      <c r="Q237" s="105"/>
      <c r="R237" s="105"/>
      <c r="S237" s="105"/>
      <c r="T237" s="105"/>
      <c r="U237" s="105"/>
      <c r="V237" s="105"/>
      <c r="W237" s="105"/>
      <c r="X237" s="105"/>
      <c r="Y237" s="105"/>
      <c r="Z237" s="105"/>
      <c r="AA237" s="105"/>
      <c r="AB237" s="105"/>
    </row>
    <row r="238" ht="11.25" customHeight="1">
      <c r="A238" s="135" t="s">
        <v>109</v>
      </c>
      <c r="B238" s="97" t="s">
        <v>100</v>
      </c>
      <c r="C238" s="135" t="s">
        <v>9572</v>
      </c>
      <c r="D238" s="231">
        <v>10.0</v>
      </c>
      <c r="E238" s="166">
        <v>10.0</v>
      </c>
      <c r="F238" s="475" t="s">
        <v>109</v>
      </c>
      <c r="G238" s="104"/>
      <c r="H238" s="105"/>
      <c r="I238" s="105"/>
      <c r="J238" s="105"/>
      <c r="K238" s="105"/>
      <c r="L238" s="105"/>
      <c r="M238" s="105"/>
      <c r="N238" s="105"/>
      <c r="O238" s="105"/>
      <c r="P238" s="105"/>
      <c r="Q238" s="105"/>
      <c r="R238" s="105"/>
      <c r="S238" s="105"/>
      <c r="T238" s="105"/>
      <c r="U238" s="105"/>
      <c r="V238" s="105"/>
      <c r="W238" s="105"/>
      <c r="X238" s="105"/>
      <c r="Y238" s="105"/>
      <c r="Z238" s="105"/>
      <c r="AA238" s="105"/>
      <c r="AB238" s="105"/>
    </row>
    <row r="239" ht="11.25" customHeight="1">
      <c r="A239" s="135" t="s">
        <v>109</v>
      </c>
      <c r="B239" s="97" t="s">
        <v>100</v>
      </c>
      <c r="C239" s="135" t="s">
        <v>9573</v>
      </c>
      <c r="D239" s="231">
        <v>10.0</v>
      </c>
      <c r="E239" s="166">
        <v>10.0</v>
      </c>
      <c r="F239" s="475" t="s">
        <v>109</v>
      </c>
      <c r="G239" s="104"/>
      <c r="H239" s="105"/>
      <c r="I239" s="105"/>
      <c r="J239" s="105"/>
      <c r="K239" s="105"/>
      <c r="L239" s="105"/>
      <c r="M239" s="105"/>
      <c r="N239" s="105"/>
      <c r="O239" s="105"/>
      <c r="P239" s="105"/>
      <c r="Q239" s="105"/>
      <c r="R239" s="105"/>
      <c r="S239" s="105"/>
      <c r="T239" s="105"/>
      <c r="U239" s="105"/>
      <c r="V239" s="105"/>
      <c r="W239" s="105"/>
      <c r="X239" s="105"/>
      <c r="Y239" s="105"/>
      <c r="Z239" s="105"/>
      <c r="AA239" s="105"/>
      <c r="AB239" s="105"/>
    </row>
    <row r="240" ht="11.25" customHeight="1">
      <c r="A240" s="135" t="s">
        <v>109</v>
      </c>
      <c r="B240" s="97" t="s">
        <v>100</v>
      </c>
      <c r="C240" s="135" t="s">
        <v>9574</v>
      </c>
      <c r="D240" s="231">
        <v>10.0</v>
      </c>
      <c r="E240" s="166">
        <v>10.0</v>
      </c>
      <c r="F240" s="475" t="s">
        <v>109</v>
      </c>
      <c r="G240" s="104"/>
      <c r="H240" s="105"/>
      <c r="I240" s="105"/>
      <c r="J240" s="105"/>
      <c r="K240" s="105"/>
      <c r="L240" s="105"/>
      <c r="M240" s="105"/>
      <c r="N240" s="105"/>
      <c r="O240" s="105"/>
      <c r="P240" s="105"/>
      <c r="Q240" s="105"/>
      <c r="R240" s="105"/>
      <c r="S240" s="105"/>
      <c r="T240" s="105"/>
      <c r="U240" s="105"/>
      <c r="V240" s="105"/>
      <c r="W240" s="105"/>
      <c r="X240" s="105"/>
      <c r="Y240" s="105"/>
      <c r="Z240" s="105"/>
      <c r="AA240" s="105"/>
      <c r="AB240" s="105"/>
    </row>
    <row r="241" ht="11.25" customHeight="1">
      <c r="A241" s="135" t="s">
        <v>109</v>
      </c>
      <c r="B241" s="97" t="s">
        <v>100</v>
      </c>
      <c r="C241" s="135" t="s">
        <v>9575</v>
      </c>
      <c r="D241" s="231">
        <v>10.0</v>
      </c>
      <c r="E241" s="166">
        <v>10.0</v>
      </c>
      <c r="F241" s="475" t="s">
        <v>109</v>
      </c>
      <c r="G241" s="104"/>
      <c r="H241" s="105"/>
      <c r="I241" s="105"/>
      <c r="J241" s="105"/>
      <c r="K241" s="105"/>
      <c r="L241" s="105"/>
      <c r="M241" s="105"/>
      <c r="N241" s="105"/>
      <c r="O241" s="105"/>
      <c r="P241" s="105"/>
      <c r="Q241" s="105"/>
      <c r="R241" s="105"/>
      <c r="S241" s="105"/>
      <c r="T241" s="105"/>
      <c r="U241" s="105"/>
      <c r="V241" s="105"/>
      <c r="W241" s="105"/>
      <c r="X241" s="105"/>
      <c r="Y241" s="105"/>
      <c r="Z241" s="105"/>
      <c r="AA241" s="105"/>
      <c r="AB241" s="105"/>
    </row>
    <row r="242" ht="11.25" customHeight="1">
      <c r="A242" s="135" t="s">
        <v>109</v>
      </c>
      <c r="B242" s="97" t="s">
        <v>100</v>
      </c>
      <c r="C242" s="135" t="s">
        <v>9576</v>
      </c>
      <c r="D242" s="231">
        <v>10.0</v>
      </c>
      <c r="E242" s="166">
        <v>10.0</v>
      </c>
      <c r="F242" s="475" t="s">
        <v>109</v>
      </c>
      <c r="G242" s="104"/>
      <c r="H242" s="105"/>
      <c r="I242" s="105"/>
      <c r="J242" s="105"/>
      <c r="K242" s="105"/>
      <c r="L242" s="105"/>
      <c r="M242" s="105"/>
      <c r="N242" s="105"/>
      <c r="O242" s="105"/>
      <c r="P242" s="105"/>
      <c r="Q242" s="105"/>
      <c r="R242" s="105"/>
      <c r="S242" s="105"/>
      <c r="T242" s="105"/>
      <c r="U242" s="105"/>
      <c r="V242" s="105"/>
      <c r="W242" s="105"/>
      <c r="X242" s="105"/>
      <c r="Y242" s="105"/>
      <c r="Z242" s="105"/>
      <c r="AA242" s="105"/>
      <c r="AB242" s="105"/>
    </row>
    <row r="243" ht="11.25" customHeight="1">
      <c r="A243" s="135" t="s">
        <v>109</v>
      </c>
      <c r="B243" s="97" t="s">
        <v>100</v>
      </c>
      <c r="C243" s="135" t="s">
        <v>9577</v>
      </c>
      <c r="D243" s="231">
        <v>10.0</v>
      </c>
      <c r="E243" s="166">
        <v>10.0</v>
      </c>
      <c r="F243" s="475" t="s">
        <v>109</v>
      </c>
      <c r="G243" s="104"/>
      <c r="H243" s="105"/>
      <c r="I243" s="105"/>
      <c r="J243" s="105"/>
      <c r="K243" s="105"/>
      <c r="L243" s="105"/>
      <c r="M243" s="105"/>
      <c r="N243" s="105"/>
      <c r="O243" s="105"/>
      <c r="P243" s="105"/>
      <c r="Q243" s="105"/>
      <c r="R243" s="105"/>
      <c r="S243" s="105"/>
      <c r="T243" s="105"/>
      <c r="U243" s="105"/>
      <c r="V243" s="105"/>
      <c r="W243" s="105"/>
      <c r="X243" s="105"/>
      <c r="Y243" s="105"/>
      <c r="Z243" s="105"/>
      <c r="AA243" s="105"/>
      <c r="AB243" s="105"/>
    </row>
    <row r="244" ht="11.25" customHeight="1">
      <c r="A244" s="135" t="s">
        <v>109</v>
      </c>
      <c r="B244" s="97" t="s">
        <v>100</v>
      </c>
      <c r="C244" s="135" t="s">
        <v>9578</v>
      </c>
      <c r="D244" s="231">
        <v>10.0</v>
      </c>
      <c r="E244" s="166">
        <v>10.0</v>
      </c>
      <c r="F244" s="475" t="s">
        <v>109</v>
      </c>
      <c r="G244" s="104"/>
      <c r="H244" s="105"/>
      <c r="I244" s="105"/>
      <c r="J244" s="105"/>
      <c r="K244" s="105"/>
      <c r="L244" s="105"/>
      <c r="M244" s="105"/>
      <c r="N244" s="105"/>
      <c r="O244" s="105"/>
      <c r="P244" s="105"/>
      <c r="Q244" s="105"/>
      <c r="R244" s="105"/>
      <c r="S244" s="105"/>
      <c r="T244" s="105"/>
      <c r="U244" s="105"/>
      <c r="V244" s="105"/>
      <c r="W244" s="105"/>
      <c r="X244" s="105"/>
      <c r="Y244" s="105"/>
      <c r="Z244" s="105"/>
      <c r="AA244" s="105"/>
      <c r="AB244" s="105"/>
    </row>
    <row r="245" ht="11.25" customHeight="1">
      <c r="A245" s="135" t="s">
        <v>109</v>
      </c>
      <c r="B245" s="97" t="s">
        <v>100</v>
      </c>
      <c r="C245" s="135" t="s">
        <v>9579</v>
      </c>
      <c r="D245" s="231">
        <v>10.0</v>
      </c>
      <c r="E245" s="166">
        <v>10.0</v>
      </c>
      <c r="F245" s="475" t="s">
        <v>109</v>
      </c>
      <c r="G245" s="104"/>
      <c r="H245" s="105"/>
      <c r="I245" s="105"/>
      <c r="J245" s="105"/>
      <c r="K245" s="105"/>
      <c r="L245" s="105"/>
      <c r="M245" s="105"/>
      <c r="N245" s="105"/>
      <c r="O245" s="105"/>
      <c r="P245" s="105"/>
      <c r="Q245" s="105"/>
      <c r="R245" s="105"/>
      <c r="S245" s="105"/>
      <c r="T245" s="105"/>
      <c r="U245" s="105"/>
      <c r="V245" s="105"/>
      <c r="W245" s="105"/>
      <c r="X245" s="105"/>
      <c r="Y245" s="105"/>
      <c r="Z245" s="105"/>
      <c r="AA245" s="105"/>
      <c r="AB245" s="105"/>
    </row>
    <row r="246" ht="11.25" customHeight="1">
      <c r="A246" s="135" t="s">
        <v>109</v>
      </c>
      <c r="B246" s="97" t="s">
        <v>100</v>
      </c>
      <c r="C246" s="135" t="s">
        <v>9580</v>
      </c>
      <c r="D246" s="231">
        <v>10.0</v>
      </c>
      <c r="E246" s="166">
        <v>10.0</v>
      </c>
      <c r="F246" s="475" t="s">
        <v>109</v>
      </c>
      <c r="G246" s="104"/>
      <c r="H246" s="105"/>
      <c r="I246" s="105"/>
      <c r="J246" s="105"/>
      <c r="K246" s="105"/>
      <c r="L246" s="105"/>
      <c r="M246" s="105"/>
      <c r="N246" s="105"/>
      <c r="O246" s="105"/>
      <c r="P246" s="105"/>
      <c r="Q246" s="105"/>
      <c r="R246" s="105"/>
      <c r="S246" s="105"/>
      <c r="T246" s="105"/>
      <c r="U246" s="105"/>
      <c r="V246" s="105"/>
      <c r="W246" s="105"/>
      <c r="X246" s="105"/>
      <c r="Y246" s="105"/>
      <c r="Z246" s="105"/>
      <c r="AA246" s="105"/>
      <c r="AB246" s="105"/>
    </row>
    <row r="247" ht="11.25" customHeight="1">
      <c r="A247" s="135" t="s">
        <v>109</v>
      </c>
      <c r="B247" s="97" t="s">
        <v>100</v>
      </c>
      <c r="C247" s="135" t="s">
        <v>9581</v>
      </c>
      <c r="D247" s="231">
        <v>10.0</v>
      </c>
      <c r="E247" s="166">
        <v>10.0</v>
      </c>
      <c r="F247" s="475" t="s">
        <v>109</v>
      </c>
      <c r="G247" s="104"/>
      <c r="H247" s="105"/>
      <c r="I247" s="105"/>
      <c r="J247" s="105"/>
      <c r="K247" s="105"/>
      <c r="L247" s="105"/>
      <c r="M247" s="105"/>
      <c r="N247" s="105"/>
      <c r="O247" s="105"/>
      <c r="P247" s="105"/>
      <c r="Q247" s="105"/>
      <c r="R247" s="105"/>
      <c r="S247" s="105"/>
      <c r="T247" s="105"/>
      <c r="U247" s="105"/>
      <c r="V247" s="105"/>
      <c r="W247" s="105"/>
      <c r="X247" s="105"/>
      <c r="Y247" s="105"/>
      <c r="Z247" s="105"/>
      <c r="AA247" s="105"/>
      <c r="AB247" s="105"/>
    </row>
    <row r="248" ht="11.25" customHeight="1">
      <c r="A248" s="135" t="s">
        <v>109</v>
      </c>
      <c r="B248" s="97" t="s">
        <v>100</v>
      </c>
      <c r="C248" s="135" t="s">
        <v>9582</v>
      </c>
      <c r="D248" s="231">
        <v>10.0</v>
      </c>
      <c r="E248" s="166">
        <v>10.0</v>
      </c>
      <c r="F248" s="475" t="s">
        <v>109</v>
      </c>
      <c r="G248" s="104"/>
      <c r="H248" s="105"/>
      <c r="I248" s="105"/>
      <c r="J248" s="105"/>
      <c r="K248" s="105"/>
      <c r="L248" s="105"/>
      <c r="M248" s="105"/>
      <c r="N248" s="105"/>
      <c r="O248" s="105"/>
      <c r="P248" s="105"/>
      <c r="Q248" s="105"/>
      <c r="R248" s="105"/>
      <c r="S248" s="105"/>
      <c r="T248" s="105"/>
      <c r="U248" s="105"/>
      <c r="V248" s="105"/>
      <c r="W248" s="105"/>
      <c r="X248" s="105"/>
      <c r="Y248" s="105"/>
      <c r="Z248" s="105"/>
      <c r="AA248" s="105"/>
      <c r="AB248" s="105"/>
    </row>
    <row r="249" ht="11.25" customHeight="1">
      <c r="A249" s="135" t="s">
        <v>109</v>
      </c>
      <c r="B249" s="97" t="s">
        <v>100</v>
      </c>
      <c r="C249" s="135" t="s">
        <v>9583</v>
      </c>
      <c r="D249" s="231">
        <v>10.0</v>
      </c>
      <c r="E249" s="166">
        <v>10.0</v>
      </c>
      <c r="F249" s="475" t="s">
        <v>109</v>
      </c>
      <c r="G249" s="104"/>
      <c r="H249" s="105"/>
      <c r="I249" s="105"/>
      <c r="J249" s="105"/>
      <c r="K249" s="105"/>
      <c r="L249" s="105"/>
      <c r="M249" s="105"/>
      <c r="N249" s="105"/>
      <c r="O249" s="105"/>
      <c r="P249" s="105"/>
      <c r="Q249" s="105"/>
      <c r="R249" s="105"/>
      <c r="S249" s="105"/>
      <c r="T249" s="105"/>
      <c r="U249" s="105"/>
      <c r="V249" s="105"/>
      <c r="W249" s="105"/>
      <c r="X249" s="105"/>
      <c r="Y249" s="105"/>
      <c r="Z249" s="105"/>
      <c r="AA249" s="105"/>
      <c r="AB249" s="105"/>
    </row>
    <row r="250" ht="11.25" customHeight="1">
      <c r="A250" s="135" t="s">
        <v>109</v>
      </c>
      <c r="B250" s="97" t="s">
        <v>100</v>
      </c>
      <c r="C250" s="135" t="s">
        <v>9584</v>
      </c>
      <c r="D250" s="231">
        <v>10.0</v>
      </c>
      <c r="E250" s="166">
        <v>10.0</v>
      </c>
      <c r="F250" s="475" t="s">
        <v>109</v>
      </c>
      <c r="G250" s="104"/>
      <c r="H250" s="105"/>
      <c r="I250" s="105"/>
      <c r="J250" s="105"/>
      <c r="K250" s="105"/>
      <c r="L250" s="105"/>
      <c r="M250" s="105"/>
      <c r="N250" s="105"/>
      <c r="O250" s="105"/>
      <c r="P250" s="105"/>
      <c r="Q250" s="105"/>
      <c r="R250" s="105"/>
      <c r="S250" s="105"/>
      <c r="T250" s="105"/>
      <c r="U250" s="105"/>
      <c r="V250" s="105"/>
      <c r="W250" s="105"/>
      <c r="X250" s="105"/>
      <c r="Y250" s="105"/>
      <c r="Z250" s="105"/>
      <c r="AA250" s="105"/>
      <c r="AB250" s="105"/>
    </row>
    <row r="251" ht="11.25" customHeight="1">
      <c r="A251" s="135" t="s">
        <v>109</v>
      </c>
      <c r="B251" s="97" t="s">
        <v>100</v>
      </c>
      <c r="C251" s="135" t="s">
        <v>9585</v>
      </c>
      <c r="D251" s="231">
        <v>10.0</v>
      </c>
      <c r="E251" s="166">
        <v>10.0</v>
      </c>
      <c r="F251" s="475" t="s">
        <v>109</v>
      </c>
      <c r="G251" s="104"/>
      <c r="H251" s="105"/>
      <c r="I251" s="105"/>
      <c r="J251" s="105"/>
      <c r="K251" s="105"/>
      <c r="L251" s="105"/>
      <c r="M251" s="105"/>
      <c r="N251" s="105"/>
      <c r="O251" s="105"/>
      <c r="P251" s="105"/>
      <c r="Q251" s="105"/>
      <c r="R251" s="105"/>
      <c r="S251" s="105"/>
      <c r="T251" s="105"/>
      <c r="U251" s="105"/>
      <c r="V251" s="105"/>
      <c r="W251" s="105"/>
      <c r="X251" s="105"/>
      <c r="Y251" s="105"/>
      <c r="Z251" s="105"/>
      <c r="AA251" s="105"/>
      <c r="AB251" s="105"/>
    </row>
    <row r="252" ht="11.25" customHeight="1">
      <c r="A252" s="135" t="s">
        <v>109</v>
      </c>
      <c r="B252" s="97" t="s">
        <v>100</v>
      </c>
      <c r="C252" s="135" t="s">
        <v>9586</v>
      </c>
      <c r="D252" s="231">
        <v>10.0</v>
      </c>
      <c r="E252" s="166">
        <v>10.0</v>
      </c>
      <c r="F252" s="475" t="s">
        <v>109</v>
      </c>
      <c r="G252" s="104"/>
      <c r="H252" s="105"/>
      <c r="I252" s="105"/>
      <c r="J252" s="105"/>
      <c r="K252" s="105"/>
      <c r="L252" s="105"/>
      <c r="M252" s="105"/>
      <c r="N252" s="105"/>
      <c r="O252" s="105"/>
      <c r="P252" s="105"/>
      <c r="Q252" s="105"/>
      <c r="R252" s="105"/>
      <c r="S252" s="105"/>
      <c r="T252" s="105"/>
      <c r="U252" s="105"/>
      <c r="V252" s="105"/>
      <c r="W252" s="105"/>
      <c r="X252" s="105"/>
      <c r="Y252" s="105"/>
      <c r="Z252" s="105"/>
      <c r="AA252" s="105"/>
      <c r="AB252" s="105"/>
    </row>
    <row r="253" ht="11.25" customHeight="1">
      <c r="A253" s="135" t="s">
        <v>109</v>
      </c>
      <c r="B253" s="97" t="s">
        <v>100</v>
      </c>
      <c r="C253" s="135" t="s">
        <v>9587</v>
      </c>
      <c r="D253" s="231">
        <v>10.0</v>
      </c>
      <c r="E253" s="166">
        <v>10.0</v>
      </c>
      <c r="F253" s="475" t="s">
        <v>109</v>
      </c>
      <c r="G253" s="104"/>
      <c r="H253" s="105"/>
      <c r="I253" s="105"/>
      <c r="J253" s="105"/>
      <c r="K253" s="105"/>
      <c r="L253" s="105"/>
      <c r="M253" s="105"/>
      <c r="N253" s="105"/>
      <c r="O253" s="105"/>
      <c r="P253" s="105"/>
      <c r="Q253" s="105"/>
      <c r="R253" s="105"/>
      <c r="S253" s="105"/>
      <c r="T253" s="105"/>
      <c r="U253" s="105"/>
      <c r="V253" s="105"/>
      <c r="W253" s="105"/>
      <c r="X253" s="105"/>
      <c r="Y253" s="105"/>
      <c r="Z253" s="105"/>
      <c r="AA253" s="105"/>
      <c r="AB253" s="105"/>
    </row>
    <row r="254" ht="11.25" customHeight="1">
      <c r="A254" s="135" t="s">
        <v>109</v>
      </c>
      <c r="B254" s="97" t="s">
        <v>100</v>
      </c>
      <c r="C254" s="135" t="s">
        <v>9588</v>
      </c>
      <c r="D254" s="231">
        <v>10.0</v>
      </c>
      <c r="E254" s="166">
        <v>10.0</v>
      </c>
      <c r="F254" s="475" t="s">
        <v>109</v>
      </c>
      <c r="G254" s="104"/>
      <c r="H254" s="105"/>
      <c r="I254" s="105"/>
      <c r="J254" s="105"/>
      <c r="K254" s="105"/>
      <c r="L254" s="105"/>
      <c r="M254" s="105"/>
      <c r="N254" s="105"/>
      <c r="O254" s="105"/>
      <c r="P254" s="105"/>
      <c r="Q254" s="105"/>
      <c r="R254" s="105"/>
      <c r="S254" s="105"/>
      <c r="T254" s="105"/>
      <c r="U254" s="105"/>
      <c r="V254" s="105"/>
      <c r="W254" s="105"/>
      <c r="X254" s="105"/>
      <c r="Y254" s="105"/>
      <c r="Z254" s="105"/>
      <c r="AA254" s="105"/>
      <c r="AB254" s="105"/>
    </row>
    <row r="255" ht="11.25" customHeight="1">
      <c r="A255" s="135" t="s">
        <v>109</v>
      </c>
      <c r="B255" s="97" t="s">
        <v>100</v>
      </c>
      <c r="C255" s="135" t="s">
        <v>9589</v>
      </c>
      <c r="D255" s="231">
        <v>10.0</v>
      </c>
      <c r="E255" s="166">
        <v>10.0</v>
      </c>
      <c r="F255" s="475" t="s">
        <v>109</v>
      </c>
      <c r="G255" s="104"/>
      <c r="H255" s="105"/>
      <c r="I255" s="105"/>
      <c r="J255" s="105"/>
      <c r="K255" s="105"/>
      <c r="L255" s="105"/>
      <c r="M255" s="105"/>
      <c r="N255" s="105"/>
      <c r="O255" s="105"/>
      <c r="P255" s="105"/>
      <c r="Q255" s="105"/>
      <c r="R255" s="105"/>
      <c r="S255" s="105"/>
      <c r="T255" s="105"/>
      <c r="U255" s="105"/>
      <c r="V255" s="105"/>
      <c r="W255" s="105"/>
      <c r="X255" s="105"/>
      <c r="Y255" s="105"/>
      <c r="Z255" s="105"/>
      <c r="AA255" s="105"/>
      <c r="AB255" s="105"/>
    </row>
    <row r="256" ht="11.25" customHeight="1">
      <c r="A256" s="135" t="s">
        <v>109</v>
      </c>
      <c r="B256" s="97" t="s">
        <v>100</v>
      </c>
      <c r="C256" s="135" t="s">
        <v>9590</v>
      </c>
      <c r="D256" s="231">
        <v>10.0</v>
      </c>
      <c r="E256" s="166">
        <v>10.0</v>
      </c>
      <c r="F256" s="475" t="s">
        <v>109</v>
      </c>
      <c r="G256" s="104"/>
      <c r="H256" s="105"/>
      <c r="I256" s="105"/>
      <c r="J256" s="105"/>
      <c r="K256" s="105"/>
      <c r="L256" s="105"/>
      <c r="M256" s="105"/>
      <c r="N256" s="105"/>
      <c r="O256" s="105"/>
      <c r="P256" s="105"/>
      <c r="Q256" s="105"/>
      <c r="R256" s="105"/>
      <c r="S256" s="105"/>
      <c r="T256" s="105"/>
      <c r="U256" s="105"/>
      <c r="V256" s="105"/>
      <c r="W256" s="105"/>
      <c r="X256" s="105"/>
      <c r="Y256" s="105"/>
      <c r="Z256" s="105"/>
      <c r="AA256" s="105"/>
      <c r="AB256" s="105"/>
    </row>
    <row r="257" ht="11.25" customHeight="1">
      <c r="A257" s="135" t="s">
        <v>109</v>
      </c>
      <c r="B257" s="97" t="s">
        <v>100</v>
      </c>
      <c r="C257" s="135" t="s">
        <v>9591</v>
      </c>
      <c r="D257" s="231">
        <v>10.0</v>
      </c>
      <c r="E257" s="166">
        <v>10.0</v>
      </c>
      <c r="F257" s="475" t="s">
        <v>109</v>
      </c>
      <c r="G257" s="104"/>
      <c r="H257" s="105"/>
      <c r="I257" s="105"/>
      <c r="J257" s="105"/>
      <c r="K257" s="105"/>
      <c r="L257" s="105"/>
      <c r="M257" s="105"/>
      <c r="N257" s="105"/>
      <c r="O257" s="105"/>
      <c r="P257" s="105"/>
      <c r="Q257" s="105"/>
      <c r="R257" s="105"/>
      <c r="S257" s="105"/>
      <c r="T257" s="105"/>
      <c r="U257" s="105"/>
      <c r="V257" s="105"/>
      <c r="W257" s="105"/>
      <c r="X257" s="105"/>
      <c r="Y257" s="105"/>
      <c r="Z257" s="105"/>
      <c r="AA257" s="105"/>
      <c r="AB257" s="105"/>
    </row>
    <row r="258" ht="11.25" customHeight="1">
      <c r="A258" s="135" t="s">
        <v>109</v>
      </c>
      <c r="B258" s="97" t="s">
        <v>100</v>
      </c>
      <c r="C258" s="135" t="s">
        <v>9592</v>
      </c>
      <c r="D258" s="231">
        <v>10.0</v>
      </c>
      <c r="E258" s="166">
        <v>10.0</v>
      </c>
      <c r="F258" s="475" t="s">
        <v>109</v>
      </c>
      <c r="G258" s="104"/>
      <c r="H258" s="105"/>
      <c r="I258" s="105"/>
      <c r="J258" s="105"/>
      <c r="K258" s="105"/>
      <c r="L258" s="105"/>
      <c r="M258" s="105"/>
      <c r="N258" s="105"/>
      <c r="O258" s="105"/>
      <c r="P258" s="105"/>
      <c r="Q258" s="105"/>
      <c r="R258" s="105"/>
      <c r="S258" s="105"/>
      <c r="T258" s="105"/>
      <c r="U258" s="105"/>
      <c r="V258" s="105"/>
      <c r="W258" s="105"/>
      <c r="X258" s="105"/>
      <c r="Y258" s="105"/>
      <c r="Z258" s="105"/>
      <c r="AA258" s="105"/>
      <c r="AB258" s="105"/>
    </row>
    <row r="259" ht="11.25" customHeight="1">
      <c r="A259" s="135" t="s">
        <v>109</v>
      </c>
      <c r="B259" s="97" t="s">
        <v>100</v>
      </c>
      <c r="C259" s="135" t="s">
        <v>9593</v>
      </c>
      <c r="D259" s="231">
        <v>10.0</v>
      </c>
      <c r="E259" s="166">
        <v>10.0</v>
      </c>
      <c r="F259" s="475" t="s">
        <v>109</v>
      </c>
      <c r="G259" s="104"/>
      <c r="H259" s="105"/>
      <c r="I259" s="105"/>
      <c r="J259" s="105"/>
      <c r="K259" s="105"/>
      <c r="L259" s="105"/>
      <c r="M259" s="105"/>
      <c r="N259" s="105"/>
      <c r="O259" s="105"/>
      <c r="P259" s="105"/>
      <c r="Q259" s="105"/>
      <c r="R259" s="105"/>
      <c r="S259" s="105"/>
      <c r="T259" s="105"/>
      <c r="U259" s="105"/>
      <c r="V259" s="105"/>
      <c r="W259" s="105"/>
      <c r="X259" s="105"/>
      <c r="Y259" s="105"/>
      <c r="Z259" s="105"/>
      <c r="AA259" s="105"/>
      <c r="AB259" s="105"/>
    </row>
    <row r="260" ht="11.25" customHeight="1">
      <c r="A260" s="135" t="s">
        <v>109</v>
      </c>
      <c r="B260" s="97" t="s">
        <v>100</v>
      </c>
      <c r="C260" s="135" t="s">
        <v>9594</v>
      </c>
      <c r="D260" s="231">
        <v>10.0</v>
      </c>
      <c r="E260" s="166">
        <v>10.0</v>
      </c>
      <c r="F260" s="475" t="s">
        <v>109</v>
      </c>
      <c r="G260" s="104"/>
      <c r="H260" s="105"/>
      <c r="I260" s="105"/>
      <c r="J260" s="105"/>
      <c r="K260" s="105"/>
      <c r="L260" s="105"/>
      <c r="M260" s="105"/>
      <c r="N260" s="105"/>
      <c r="O260" s="105"/>
      <c r="P260" s="105"/>
      <c r="Q260" s="105"/>
      <c r="R260" s="105"/>
      <c r="S260" s="105"/>
      <c r="T260" s="105"/>
      <c r="U260" s="105"/>
      <c r="V260" s="105"/>
      <c r="W260" s="105"/>
      <c r="X260" s="105"/>
      <c r="Y260" s="105"/>
      <c r="Z260" s="105"/>
      <c r="AA260" s="105"/>
      <c r="AB260" s="105"/>
    </row>
    <row r="261" ht="11.25" customHeight="1">
      <c r="A261" s="135" t="s">
        <v>109</v>
      </c>
      <c r="B261" s="97" t="s">
        <v>100</v>
      </c>
      <c r="C261" s="135" t="s">
        <v>9595</v>
      </c>
      <c r="D261" s="231">
        <v>10.0</v>
      </c>
      <c r="E261" s="166">
        <v>10.0</v>
      </c>
      <c r="F261" s="475" t="s">
        <v>109</v>
      </c>
      <c r="G261" s="104"/>
      <c r="H261" s="105"/>
      <c r="I261" s="105"/>
      <c r="J261" s="105"/>
      <c r="K261" s="105"/>
      <c r="L261" s="105"/>
      <c r="M261" s="105"/>
      <c r="N261" s="105"/>
      <c r="O261" s="105"/>
      <c r="P261" s="105"/>
      <c r="Q261" s="105"/>
      <c r="R261" s="105"/>
      <c r="S261" s="105"/>
      <c r="T261" s="105"/>
      <c r="U261" s="105"/>
      <c r="V261" s="105"/>
      <c r="W261" s="105"/>
      <c r="X261" s="105"/>
      <c r="Y261" s="105"/>
      <c r="Z261" s="105"/>
      <c r="AA261" s="105"/>
      <c r="AB261" s="105"/>
    </row>
    <row r="262" ht="11.25" customHeight="1">
      <c r="A262" s="135" t="s">
        <v>109</v>
      </c>
      <c r="B262" s="97" t="s">
        <v>100</v>
      </c>
      <c r="C262" s="135" t="s">
        <v>9596</v>
      </c>
      <c r="D262" s="231">
        <v>10.0</v>
      </c>
      <c r="E262" s="166">
        <v>10.0</v>
      </c>
      <c r="F262" s="475" t="s">
        <v>109</v>
      </c>
      <c r="G262" s="104"/>
      <c r="H262" s="105"/>
      <c r="I262" s="105"/>
      <c r="J262" s="105"/>
      <c r="K262" s="105"/>
      <c r="L262" s="105"/>
      <c r="M262" s="105"/>
      <c r="N262" s="105"/>
      <c r="O262" s="105"/>
      <c r="P262" s="105"/>
      <c r="Q262" s="105"/>
      <c r="R262" s="105"/>
      <c r="S262" s="105"/>
      <c r="T262" s="105"/>
      <c r="U262" s="105"/>
      <c r="V262" s="105"/>
      <c r="W262" s="105"/>
      <c r="X262" s="105"/>
      <c r="Y262" s="105"/>
      <c r="Z262" s="105"/>
      <c r="AA262" s="105"/>
      <c r="AB262" s="105"/>
    </row>
    <row r="263" ht="11.25" customHeight="1">
      <c r="A263" s="135" t="s">
        <v>109</v>
      </c>
      <c r="B263" s="97" t="s">
        <v>100</v>
      </c>
      <c r="C263" s="135" t="s">
        <v>9597</v>
      </c>
      <c r="D263" s="231">
        <v>10.0</v>
      </c>
      <c r="E263" s="166">
        <v>10.0</v>
      </c>
      <c r="F263" s="475" t="s">
        <v>109</v>
      </c>
      <c r="G263" s="104"/>
      <c r="H263" s="105"/>
      <c r="I263" s="105"/>
      <c r="J263" s="105"/>
      <c r="K263" s="105"/>
      <c r="L263" s="105"/>
      <c r="M263" s="105"/>
      <c r="N263" s="105"/>
      <c r="O263" s="105"/>
      <c r="P263" s="105"/>
      <c r="Q263" s="105"/>
      <c r="R263" s="105"/>
      <c r="S263" s="105"/>
      <c r="T263" s="105"/>
      <c r="U263" s="105"/>
      <c r="V263" s="105"/>
      <c r="W263" s="105"/>
      <c r="X263" s="105"/>
      <c r="Y263" s="105"/>
      <c r="Z263" s="105"/>
      <c r="AA263" s="105"/>
      <c r="AB263" s="105"/>
    </row>
    <row r="264" ht="11.25" customHeight="1">
      <c r="A264" s="135" t="s">
        <v>109</v>
      </c>
      <c r="B264" s="97" t="s">
        <v>100</v>
      </c>
      <c r="C264" s="135" t="s">
        <v>9598</v>
      </c>
      <c r="D264" s="231">
        <v>10.0</v>
      </c>
      <c r="E264" s="166">
        <v>10.0</v>
      </c>
      <c r="F264" s="475" t="s">
        <v>109</v>
      </c>
      <c r="G264" s="104"/>
      <c r="H264" s="105"/>
      <c r="I264" s="105"/>
      <c r="J264" s="105"/>
      <c r="K264" s="105"/>
      <c r="L264" s="105"/>
      <c r="M264" s="105"/>
      <c r="N264" s="105"/>
      <c r="O264" s="105"/>
      <c r="P264" s="105"/>
      <c r="Q264" s="105"/>
      <c r="R264" s="105"/>
      <c r="S264" s="105"/>
      <c r="T264" s="105"/>
      <c r="U264" s="105"/>
      <c r="V264" s="105"/>
      <c r="W264" s="105"/>
      <c r="X264" s="105"/>
      <c r="Y264" s="105"/>
      <c r="Z264" s="105"/>
      <c r="AA264" s="105"/>
      <c r="AB264" s="105"/>
    </row>
    <row r="265" ht="11.25" customHeight="1">
      <c r="A265" s="135" t="s">
        <v>109</v>
      </c>
      <c r="B265" s="97" t="s">
        <v>100</v>
      </c>
      <c r="C265" s="135" t="s">
        <v>9599</v>
      </c>
      <c r="D265" s="231">
        <v>10.0</v>
      </c>
      <c r="E265" s="166">
        <v>10.0</v>
      </c>
      <c r="F265" s="475" t="s">
        <v>109</v>
      </c>
      <c r="G265" s="104"/>
      <c r="H265" s="105"/>
      <c r="I265" s="105"/>
      <c r="J265" s="105"/>
      <c r="K265" s="105"/>
      <c r="L265" s="105"/>
      <c r="M265" s="105"/>
      <c r="N265" s="105"/>
      <c r="O265" s="105"/>
      <c r="P265" s="105"/>
      <c r="Q265" s="105"/>
      <c r="R265" s="105"/>
      <c r="S265" s="105"/>
      <c r="T265" s="105"/>
      <c r="U265" s="105"/>
      <c r="V265" s="105"/>
      <c r="W265" s="105"/>
      <c r="X265" s="105"/>
      <c r="Y265" s="105"/>
      <c r="Z265" s="105"/>
      <c r="AA265" s="105"/>
      <c r="AB265" s="105"/>
    </row>
    <row r="266" ht="11.25" customHeight="1">
      <c r="A266" s="135" t="s">
        <v>109</v>
      </c>
      <c r="B266" s="97" t="s">
        <v>100</v>
      </c>
      <c r="C266" s="135" t="s">
        <v>9600</v>
      </c>
      <c r="D266" s="231">
        <v>10.0</v>
      </c>
      <c r="E266" s="166">
        <v>10.0</v>
      </c>
      <c r="F266" s="475" t="s">
        <v>109</v>
      </c>
      <c r="G266" s="104"/>
      <c r="H266" s="105"/>
      <c r="I266" s="105"/>
      <c r="J266" s="105"/>
      <c r="K266" s="105"/>
      <c r="L266" s="105"/>
      <c r="M266" s="105"/>
      <c r="N266" s="105"/>
      <c r="O266" s="105"/>
      <c r="P266" s="105"/>
      <c r="Q266" s="105"/>
      <c r="R266" s="105"/>
      <c r="S266" s="105"/>
      <c r="T266" s="105"/>
      <c r="U266" s="105"/>
      <c r="V266" s="105"/>
      <c r="W266" s="105"/>
      <c r="X266" s="105"/>
      <c r="Y266" s="105"/>
      <c r="Z266" s="105"/>
      <c r="AA266" s="105"/>
      <c r="AB266" s="105"/>
    </row>
    <row r="267" ht="11.25" customHeight="1">
      <c r="A267" s="135" t="s">
        <v>109</v>
      </c>
      <c r="B267" s="97" t="s">
        <v>100</v>
      </c>
      <c r="C267" s="135" t="s">
        <v>9601</v>
      </c>
      <c r="D267" s="231">
        <v>10.0</v>
      </c>
      <c r="E267" s="166">
        <v>10.0</v>
      </c>
      <c r="F267" s="475" t="s">
        <v>109</v>
      </c>
      <c r="G267" s="104"/>
      <c r="H267" s="105"/>
      <c r="I267" s="105"/>
      <c r="J267" s="105"/>
      <c r="K267" s="105"/>
      <c r="L267" s="105"/>
      <c r="M267" s="105"/>
      <c r="N267" s="105"/>
      <c r="O267" s="105"/>
      <c r="P267" s="105"/>
      <c r="Q267" s="105"/>
      <c r="R267" s="105"/>
      <c r="S267" s="105"/>
      <c r="T267" s="105"/>
      <c r="U267" s="105"/>
      <c r="V267" s="105"/>
      <c r="W267" s="105"/>
      <c r="X267" s="105"/>
      <c r="Y267" s="105"/>
      <c r="Z267" s="105"/>
      <c r="AA267" s="105"/>
      <c r="AB267" s="105"/>
    </row>
    <row r="268" ht="11.25" customHeight="1">
      <c r="A268" s="135" t="s">
        <v>109</v>
      </c>
      <c r="B268" s="97" t="s">
        <v>100</v>
      </c>
      <c r="C268" s="135" t="s">
        <v>9602</v>
      </c>
      <c r="D268" s="231">
        <v>10.0</v>
      </c>
      <c r="E268" s="166">
        <v>10.0</v>
      </c>
      <c r="F268" s="475" t="s">
        <v>109</v>
      </c>
      <c r="G268" s="104"/>
      <c r="H268" s="105"/>
      <c r="I268" s="105"/>
      <c r="J268" s="105"/>
      <c r="K268" s="105"/>
      <c r="L268" s="105"/>
      <c r="M268" s="105"/>
      <c r="N268" s="105"/>
      <c r="O268" s="105"/>
      <c r="P268" s="105"/>
      <c r="Q268" s="105"/>
      <c r="R268" s="105"/>
      <c r="S268" s="105"/>
      <c r="T268" s="105"/>
      <c r="U268" s="105"/>
      <c r="V268" s="105"/>
      <c r="W268" s="105"/>
      <c r="X268" s="105"/>
      <c r="Y268" s="105"/>
      <c r="Z268" s="105"/>
      <c r="AA268" s="105"/>
      <c r="AB268" s="105"/>
    </row>
    <row r="269" ht="11.25" customHeight="1">
      <c r="A269" s="135" t="s">
        <v>109</v>
      </c>
      <c r="B269" s="97" t="s">
        <v>100</v>
      </c>
      <c r="C269" s="135" t="s">
        <v>9603</v>
      </c>
      <c r="D269" s="231">
        <v>10.0</v>
      </c>
      <c r="E269" s="166">
        <v>10.0</v>
      </c>
      <c r="F269" s="475" t="s">
        <v>109</v>
      </c>
      <c r="G269" s="104"/>
      <c r="H269" s="105"/>
      <c r="I269" s="105"/>
      <c r="J269" s="105"/>
      <c r="K269" s="105"/>
      <c r="L269" s="105"/>
      <c r="M269" s="105"/>
      <c r="N269" s="105"/>
      <c r="O269" s="105"/>
      <c r="P269" s="105"/>
      <c r="Q269" s="105"/>
      <c r="R269" s="105"/>
      <c r="S269" s="105"/>
      <c r="T269" s="105"/>
      <c r="U269" s="105"/>
      <c r="V269" s="105"/>
      <c r="W269" s="105"/>
      <c r="X269" s="105"/>
      <c r="Y269" s="105"/>
      <c r="Z269" s="105"/>
      <c r="AA269" s="105"/>
      <c r="AB269" s="105"/>
    </row>
    <row r="270" ht="11.25" customHeight="1">
      <c r="A270" s="135" t="s">
        <v>109</v>
      </c>
      <c r="B270" s="97" t="s">
        <v>100</v>
      </c>
      <c r="C270" s="135" t="s">
        <v>9604</v>
      </c>
      <c r="D270" s="231">
        <v>10.0</v>
      </c>
      <c r="E270" s="166">
        <v>10.0</v>
      </c>
      <c r="F270" s="475" t="s">
        <v>109</v>
      </c>
      <c r="G270" s="104"/>
      <c r="H270" s="105"/>
      <c r="I270" s="105"/>
      <c r="J270" s="105"/>
      <c r="K270" s="105"/>
      <c r="L270" s="105"/>
      <c r="M270" s="105"/>
      <c r="N270" s="105"/>
      <c r="O270" s="105"/>
      <c r="P270" s="105"/>
      <c r="Q270" s="105"/>
      <c r="R270" s="105"/>
      <c r="S270" s="105"/>
      <c r="T270" s="105"/>
      <c r="U270" s="105"/>
      <c r="V270" s="105"/>
      <c r="W270" s="105"/>
      <c r="X270" s="105"/>
      <c r="Y270" s="105"/>
      <c r="Z270" s="105"/>
      <c r="AA270" s="105"/>
      <c r="AB270" s="105"/>
    </row>
    <row r="271" ht="11.25" customHeight="1">
      <c r="A271" s="135" t="s">
        <v>109</v>
      </c>
      <c r="B271" s="97" t="s">
        <v>100</v>
      </c>
      <c r="C271" s="135" t="s">
        <v>9605</v>
      </c>
      <c r="D271" s="231">
        <v>10.0</v>
      </c>
      <c r="E271" s="166">
        <v>10.0</v>
      </c>
      <c r="F271" s="475" t="s">
        <v>109</v>
      </c>
      <c r="G271" s="104"/>
      <c r="H271" s="105"/>
      <c r="I271" s="105"/>
      <c r="J271" s="105"/>
      <c r="K271" s="105"/>
      <c r="L271" s="105"/>
      <c r="M271" s="105"/>
      <c r="N271" s="105"/>
      <c r="O271" s="105"/>
      <c r="P271" s="105"/>
      <c r="Q271" s="105"/>
      <c r="R271" s="105"/>
      <c r="S271" s="105"/>
      <c r="T271" s="105"/>
      <c r="U271" s="105"/>
      <c r="V271" s="105"/>
      <c r="W271" s="105"/>
      <c r="X271" s="105"/>
      <c r="Y271" s="105"/>
      <c r="Z271" s="105"/>
      <c r="AA271" s="105"/>
      <c r="AB271" s="105"/>
    </row>
    <row r="272" ht="11.25" customHeight="1">
      <c r="A272" s="135" t="s">
        <v>109</v>
      </c>
      <c r="B272" s="97" t="s">
        <v>100</v>
      </c>
      <c r="C272" s="135" t="s">
        <v>9606</v>
      </c>
      <c r="D272" s="231">
        <v>10.0</v>
      </c>
      <c r="E272" s="166">
        <v>10.0</v>
      </c>
      <c r="F272" s="475" t="s">
        <v>109</v>
      </c>
      <c r="G272" s="104"/>
      <c r="H272" s="105"/>
      <c r="I272" s="105"/>
      <c r="J272" s="105"/>
      <c r="K272" s="105"/>
      <c r="L272" s="105"/>
      <c r="M272" s="105"/>
      <c r="N272" s="105"/>
      <c r="O272" s="105"/>
      <c r="P272" s="105"/>
      <c r="Q272" s="105"/>
      <c r="R272" s="105"/>
      <c r="S272" s="105"/>
      <c r="T272" s="105"/>
      <c r="U272" s="105"/>
      <c r="V272" s="105"/>
      <c r="W272" s="105"/>
      <c r="X272" s="105"/>
      <c r="Y272" s="105"/>
      <c r="Z272" s="105"/>
      <c r="AA272" s="105"/>
      <c r="AB272" s="105"/>
    </row>
    <row r="273" ht="11.25" customHeight="1">
      <c r="A273" s="135" t="s">
        <v>109</v>
      </c>
      <c r="B273" s="97" t="s">
        <v>100</v>
      </c>
      <c r="C273" s="135" t="s">
        <v>9607</v>
      </c>
      <c r="D273" s="231">
        <v>10.0</v>
      </c>
      <c r="E273" s="166">
        <v>10.0</v>
      </c>
      <c r="F273" s="475" t="s">
        <v>109</v>
      </c>
      <c r="G273" s="104"/>
      <c r="H273" s="105"/>
      <c r="I273" s="105"/>
      <c r="J273" s="105"/>
      <c r="K273" s="105"/>
      <c r="L273" s="105"/>
      <c r="M273" s="105"/>
      <c r="N273" s="105"/>
      <c r="O273" s="105"/>
      <c r="P273" s="105"/>
      <c r="Q273" s="105"/>
      <c r="R273" s="105"/>
      <c r="S273" s="105"/>
      <c r="T273" s="105"/>
      <c r="U273" s="105"/>
      <c r="V273" s="105"/>
      <c r="W273" s="105"/>
      <c r="X273" s="105"/>
      <c r="Y273" s="105"/>
      <c r="Z273" s="105"/>
      <c r="AA273" s="105"/>
      <c r="AB273" s="105"/>
    </row>
    <row r="274" ht="11.25" customHeight="1">
      <c r="A274" s="135" t="s">
        <v>109</v>
      </c>
      <c r="B274" s="97" t="s">
        <v>100</v>
      </c>
      <c r="C274" s="135" t="s">
        <v>9608</v>
      </c>
      <c r="D274" s="231">
        <v>10.0</v>
      </c>
      <c r="E274" s="166">
        <v>10.0</v>
      </c>
      <c r="F274" s="475" t="s">
        <v>109</v>
      </c>
      <c r="G274" s="104"/>
      <c r="H274" s="105"/>
      <c r="I274" s="105"/>
      <c r="J274" s="105"/>
      <c r="K274" s="105"/>
      <c r="L274" s="105"/>
      <c r="M274" s="105"/>
      <c r="N274" s="105"/>
      <c r="O274" s="105"/>
      <c r="P274" s="105"/>
      <c r="Q274" s="105"/>
      <c r="R274" s="105"/>
      <c r="S274" s="105"/>
      <c r="T274" s="105"/>
      <c r="U274" s="105"/>
      <c r="V274" s="105"/>
      <c r="W274" s="105"/>
      <c r="X274" s="105"/>
      <c r="Y274" s="105"/>
      <c r="Z274" s="105"/>
      <c r="AA274" s="105"/>
      <c r="AB274" s="105"/>
    </row>
    <row r="275" ht="11.25" customHeight="1">
      <c r="A275" s="135" t="s">
        <v>109</v>
      </c>
      <c r="B275" s="97" t="s">
        <v>100</v>
      </c>
      <c r="C275" s="135" t="s">
        <v>9609</v>
      </c>
      <c r="D275" s="231">
        <v>30.0</v>
      </c>
      <c r="E275" s="166">
        <v>30.0</v>
      </c>
      <c r="F275" s="475" t="s">
        <v>109</v>
      </c>
      <c r="G275" s="104"/>
      <c r="H275" s="105"/>
      <c r="I275" s="105"/>
      <c r="J275" s="105"/>
      <c r="K275" s="105"/>
      <c r="L275" s="105"/>
      <c r="M275" s="105"/>
      <c r="N275" s="105"/>
      <c r="O275" s="105"/>
      <c r="P275" s="105"/>
      <c r="Q275" s="105"/>
      <c r="R275" s="105"/>
      <c r="S275" s="105"/>
      <c r="T275" s="105"/>
      <c r="U275" s="105"/>
      <c r="V275" s="105"/>
      <c r="W275" s="105"/>
      <c r="X275" s="105"/>
      <c r="Y275" s="105"/>
      <c r="Z275" s="105"/>
      <c r="AA275" s="105"/>
      <c r="AB275" s="105"/>
    </row>
    <row r="276" ht="11.25" customHeight="1">
      <c r="A276" s="135" t="s">
        <v>109</v>
      </c>
      <c r="B276" s="97" t="s">
        <v>100</v>
      </c>
      <c r="C276" s="135" t="s">
        <v>9610</v>
      </c>
      <c r="D276" s="231">
        <v>30.0</v>
      </c>
      <c r="E276" s="166">
        <v>30.0</v>
      </c>
      <c r="F276" s="475" t="s">
        <v>109</v>
      </c>
      <c r="G276" s="104"/>
      <c r="H276" s="105"/>
      <c r="I276" s="105"/>
      <c r="J276" s="105"/>
      <c r="K276" s="105"/>
      <c r="L276" s="105"/>
      <c r="M276" s="105"/>
      <c r="N276" s="105"/>
      <c r="O276" s="105"/>
      <c r="P276" s="105"/>
      <c r="Q276" s="105"/>
      <c r="R276" s="105"/>
      <c r="S276" s="105"/>
      <c r="T276" s="105"/>
      <c r="U276" s="105"/>
      <c r="V276" s="105"/>
      <c r="W276" s="105"/>
      <c r="X276" s="105"/>
      <c r="Y276" s="105"/>
      <c r="Z276" s="105"/>
      <c r="AA276" s="105"/>
      <c r="AB276" s="105"/>
    </row>
    <row r="277" ht="11.25" customHeight="1">
      <c r="A277" s="135" t="s">
        <v>109</v>
      </c>
      <c r="B277" s="97" t="s">
        <v>100</v>
      </c>
      <c r="C277" s="135" t="s">
        <v>9611</v>
      </c>
      <c r="D277" s="231">
        <v>30.0</v>
      </c>
      <c r="E277" s="166">
        <v>30.0</v>
      </c>
      <c r="F277" s="475" t="s">
        <v>109</v>
      </c>
      <c r="G277" s="104"/>
      <c r="H277" s="105"/>
      <c r="I277" s="105"/>
      <c r="J277" s="105"/>
      <c r="K277" s="105"/>
      <c r="L277" s="105"/>
      <c r="M277" s="105"/>
      <c r="N277" s="105"/>
      <c r="O277" s="105"/>
      <c r="P277" s="105"/>
      <c r="Q277" s="105"/>
      <c r="R277" s="105"/>
      <c r="S277" s="105"/>
      <c r="T277" s="105"/>
      <c r="U277" s="105"/>
      <c r="V277" s="105"/>
      <c r="W277" s="105"/>
      <c r="X277" s="105"/>
      <c r="Y277" s="105"/>
      <c r="Z277" s="105"/>
      <c r="AA277" s="105"/>
      <c r="AB277" s="105"/>
    </row>
    <row r="278" ht="11.25" customHeight="1">
      <c r="A278" s="135" t="s">
        <v>109</v>
      </c>
      <c r="B278" s="97" t="s">
        <v>100</v>
      </c>
      <c r="C278" s="135" t="s">
        <v>9612</v>
      </c>
      <c r="D278" s="231">
        <v>30.0</v>
      </c>
      <c r="E278" s="166">
        <v>30.0</v>
      </c>
      <c r="F278" s="475" t="s">
        <v>109</v>
      </c>
      <c r="G278" s="104"/>
      <c r="H278" s="105"/>
      <c r="I278" s="105"/>
      <c r="J278" s="105"/>
      <c r="K278" s="105"/>
      <c r="L278" s="105"/>
      <c r="M278" s="105"/>
      <c r="N278" s="105"/>
      <c r="O278" s="105"/>
      <c r="P278" s="105"/>
      <c r="Q278" s="105"/>
      <c r="R278" s="105"/>
      <c r="S278" s="105"/>
      <c r="T278" s="105"/>
      <c r="U278" s="105"/>
      <c r="V278" s="105"/>
      <c r="W278" s="105"/>
      <c r="X278" s="105"/>
      <c r="Y278" s="105"/>
      <c r="Z278" s="105"/>
      <c r="AA278" s="105"/>
      <c r="AB278" s="105"/>
    </row>
    <row r="279" ht="11.25" customHeight="1">
      <c r="A279" s="135" t="s">
        <v>109</v>
      </c>
      <c r="B279" s="97" t="s">
        <v>100</v>
      </c>
      <c r="C279" s="135" t="s">
        <v>9613</v>
      </c>
      <c r="D279" s="231">
        <v>20.0</v>
      </c>
      <c r="E279" s="166">
        <v>20.0</v>
      </c>
      <c r="F279" s="475" t="s">
        <v>109</v>
      </c>
      <c r="G279" s="104"/>
      <c r="H279" s="105"/>
      <c r="I279" s="105"/>
      <c r="J279" s="105"/>
      <c r="K279" s="105"/>
      <c r="L279" s="105"/>
      <c r="M279" s="105"/>
      <c r="N279" s="105"/>
      <c r="O279" s="105"/>
      <c r="P279" s="105"/>
      <c r="Q279" s="105"/>
      <c r="R279" s="105"/>
      <c r="S279" s="105"/>
      <c r="T279" s="105"/>
      <c r="U279" s="105"/>
      <c r="V279" s="105"/>
      <c r="W279" s="105"/>
      <c r="X279" s="105"/>
      <c r="Y279" s="105"/>
      <c r="Z279" s="105"/>
      <c r="AA279" s="105"/>
      <c r="AB279" s="105"/>
    </row>
    <row r="280" ht="11.25" customHeight="1">
      <c r="A280" s="135" t="s">
        <v>109</v>
      </c>
      <c r="B280" s="97" t="s">
        <v>100</v>
      </c>
      <c r="C280" s="135" t="s">
        <v>9614</v>
      </c>
      <c r="D280" s="231">
        <v>20.0</v>
      </c>
      <c r="E280" s="166">
        <v>20.0</v>
      </c>
      <c r="F280" s="475" t="s">
        <v>109</v>
      </c>
      <c r="G280" s="104"/>
      <c r="H280" s="105"/>
      <c r="I280" s="105"/>
      <c r="J280" s="105"/>
      <c r="K280" s="105"/>
      <c r="L280" s="105"/>
      <c r="M280" s="105"/>
      <c r="N280" s="105"/>
      <c r="O280" s="105"/>
      <c r="P280" s="105"/>
      <c r="Q280" s="105"/>
      <c r="R280" s="105"/>
      <c r="S280" s="105"/>
      <c r="T280" s="105"/>
      <c r="U280" s="105"/>
      <c r="V280" s="105"/>
      <c r="W280" s="105"/>
      <c r="X280" s="105"/>
      <c r="Y280" s="105"/>
      <c r="Z280" s="105"/>
      <c r="AA280" s="105"/>
      <c r="AB280" s="105"/>
    </row>
    <row r="281" ht="11.25" customHeight="1">
      <c r="A281" s="135" t="s">
        <v>109</v>
      </c>
      <c r="B281" s="97" t="s">
        <v>100</v>
      </c>
      <c r="C281" s="135" t="s">
        <v>9615</v>
      </c>
      <c r="D281" s="231">
        <v>20.0</v>
      </c>
      <c r="E281" s="166">
        <v>20.0</v>
      </c>
      <c r="F281" s="475" t="s">
        <v>109</v>
      </c>
      <c r="G281" s="104"/>
      <c r="H281" s="105"/>
      <c r="I281" s="105"/>
      <c r="J281" s="105"/>
      <c r="K281" s="105"/>
      <c r="L281" s="105"/>
      <c r="M281" s="105"/>
      <c r="N281" s="105"/>
      <c r="O281" s="105"/>
      <c r="P281" s="105"/>
      <c r="Q281" s="105"/>
      <c r="R281" s="105"/>
      <c r="S281" s="105"/>
      <c r="T281" s="105"/>
      <c r="U281" s="105"/>
      <c r="V281" s="105"/>
      <c r="W281" s="105"/>
      <c r="X281" s="105"/>
      <c r="Y281" s="105"/>
      <c r="Z281" s="105"/>
      <c r="AA281" s="105"/>
      <c r="AB281" s="105"/>
    </row>
    <row r="282" ht="11.25" customHeight="1">
      <c r="A282" s="135" t="s">
        <v>109</v>
      </c>
      <c r="B282" s="97" t="s">
        <v>100</v>
      </c>
      <c r="C282" s="135" t="s">
        <v>9616</v>
      </c>
      <c r="D282" s="231">
        <v>20.0</v>
      </c>
      <c r="E282" s="166">
        <v>20.0</v>
      </c>
      <c r="F282" s="475" t="s">
        <v>109</v>
      </c>
      <c r="G282" s="104"/>
      <c r="H282" s="105"/>
      <c r="I282" s="105"/>
      <c r="J282" s="105"/>
      <c r="K282" s="105"/>
      <c r="L282" s="105"/>
      <c r="M282" s="105"/>
      <c r="N282" s="105"/>
      <c r="O282" s="105"/>
      <c r="P282" s="105"/>
      <c r="Q282" s="105"/>
      <c r="R282" s="105"/>
      <c r="S282" s="105"/>
      <c r="T282" s="105"/>
      <c r="U282" s="105"/>
      <c r="V282" s="105"/>
      <c r="W282" s="105"/>
      <c r="X282" s="105"/>
      <c r="Y282" s="105"/>
      <c r="Z282" s="105"/>
      <c r="AA282" s="105"/>
      <c r="AB282" s="105"/>
    </row>
    <row r="283" ht="11.25" customHeight="1">
      <c r="A283" s="135" t="s">
        <v>110</v>
      </c>
      <c r="B283" s="97" t="s">
        <v>100</v>
      </c>
      <c r="C283" s="135" t="s">
        <v>9617</v>
      </c>
      <c r="D283" s="231">
        <v>30.0</v>
      </c>
      <c r="E283" s="166">
        <v>30.0</v>
      </c>
      <c r="F283" s="475" t="s">
        <v>110</v>
      </c>
      <c r="G283" s="104"/>
      <c r="H283" s="105"/>
      <c r="I283" s="105"/>
      <c r="J283" s="105"/>
      <c r="K283" s="105"/>
      <c r="L283" s="105"/>
      <c r="M283" s="105"/>
      <c r="N283" s="105"/>
      <c r="O283" s="105"/>
      <c r="P283" s="105"/>
      <c r="Q283" s="105"/>
      <c r="R283" s="105"/>
      <c r="S283" s="105"/>
      <c r="T283" s="105"/>
      <c r="U283" s="105"/>
      <c r="V283" s="105"/>
      <c r="W283" s="105"/>
      <c r="X283" s="105"/>
      <c r="Y283" s="105"/>
      <c r="Z283" s="105"/>
      <c r="AA283" s="105"/>
      <c r="AB283" s="105"/>
    </row>
    <row r="284" ht="11.25" customHeight="1">
      <c r="A284" s="135" t="s">
        <v>110</v>
      </c>
      <c r="B284" s="97" t="s">
        <v>148</v>
      </c>
      <c r="C284" s="135" t="s">
        <v>9618</v>
      </c>
      <c r="D284" s="231">
        <v>30.0</v>
      </c>
      <c r="E284" s="166">
        <v>30.0</v>
      </c>
      <c r="F284" s="475" t="s">
        <v>110</v>
      </c>
      <c r="G284" s="104"/>
      <c r="H284" s="105"/>
      <c r="I284" s="105"/>
      <c r="J284" s="105"/>
      <c r="K284" s="105"/>
      <c r="L284" s="105"/>
      <c r="M284" s="105"/>
      <c r="N284" s="105"/>
      <c r="O284" s="105"/>
      <c r="P284" s="105"/>
      <c r="Q284" s="105"/>
      <c r="R284" s="105"/>
      <c r="S284" s="105"/>
      <c r="T284" s="105"/>
      <c r="U284" s="105"/>
      <c r="V284" s="105"/>
      <c r="W284" s="105"/>
      <c r="X284" s="105"/>
      <c r="Y284" s="105"/>
      <c r="Z284" s="105"/>
      <c r="AA284" s="105"/>
      <c r="AB284" s="105"/>
    </row>
    <row r="285" ht="11.25" customHeight="1">
      <c r="A285" s="135" t="s">
        <v>110</v>
      </c>
      <c r="B285" s="97" t="s">
        <v>81</v>
      </c>
      <c r="C285" s="135" t="s">
        <v>9619</v>
      </c>
      <c r="D285" s="231">
        <v>30.0</v>
      </c>
      <c r="E285" s="166">
        <v>30.0</v>
      </c>
      <c r="F285" s="475" t="s">
        <v>110</v>
      </c>
      <c r="G285" s="104"/>
      <c r="H285" s="105"/>
      <c r="I285" s="105"/>
      <c r="J285" s="105"/>
      <c r="K285" s="105"/>
      <c r="L285" s="105"/>
      <c r="M285" s="105"/>
      <c r="N285" s="105"/>
      <c r="O285" s="105"/>
      <c r="P285" s="105"/>
      <c r="Q285" s="105"/>
      <c r="R285" s="105"/>
      <c r="S285" s="105"/>
      <c r="T285" s="105"/>
      <c r="U285" s="105"/>
      <c r="V285" s="105"/>
      <c r="W285" s="105"/>
      <c r="X285" s="105"/>
      <c r="Y285" s="105"/>
      <c r="Z285" s="105"/>
      <c r="AA285" s="105"/>
      <c r="AB285" s="105"/>
    </row>
    <row r="286" ht="11.25" customHeight="1">
      <c r="A286" s="135" t="s">
        <v>110</v>
      </c>
      <c r="B286" s="97" t="s">
        <v>354</v>
      </c>
      <c r="C286" s="135" t="s">
        <v>9620</v>
      </c>
      <c r="D286" s="231">
        <v>30.0</v>
      </c>
      <c r="E286" s="166">
        <v>30.0</v>
      </c>
      <c r="F286" s="475" t="s">
        <v>110</v>
      </c>
      <c r="G286" s="104"/>
      <c r="H286" s="105"/>
      <c r="I286" s="105"/>
      <c r="J286" s="105"/>
      <c r="K286" s="105"/>
      <c r="L286" s="105"/>
      <c r="M286" s="105"/>
      <c r="N286" s="105"/>
      <c r="O286" s="105"/>
      <c r="P286" s="105"/>
      <c r="Q286" s="105"/>
      <c r="R286" s="105"/>
      <c r="S286" s="105"/>
      <c r="T286" s="105"/>
      <c r="U286" s="105"/>
      <c r="V286" s="105"/>
      <c r="W286" s="105"/>
      <c r="X286" s="105"/>
      <c r="Y286" s="105"/>
      <c r="Z286" s="105"/>
      <c r="AA286" s="105"/>
      <c r="AB286" s="105"/>
    </row>
    <row r="287" ht="11.25" customHeight="1">
      <c r="A287" s="135" t="s">
        <v>110</v>
      </c>
      <c r="B287" s="97" t="s">
        <v>5607</v>
      </c>
      <c r="C287" s="135" t="s">
        <v>9621</v>
      </c>
      <c r="D287" s="231">
        <v>20.0</v>
      </c>
      <c r="E287" s="166">
        <v>20.0</v>
      </c>
      <c r="F287" s="475" t="s">
        <v>110</v>
      </c>
      <c r="G287" s="104"/>
      <c r="H287" s="105"/>
      <c r="I287" s="105"/>
      <c r="J287" s="105"/>
      <c r="K287" s="105"/>
      <c r="L287" s="105"/>
      <c r="M287" s="105"/>
      <c r="N287" s="105"/>
      <c r="O287" s="105"/>
      <c r="P287" s="105"/>
      <c r="Q287" s="105"/>
      <c r="R287" s="105"/>
      <c r="S287" s="105"/>
      <c r="T287" s="105"/>
      <c r="U287" s="105"/>
      <c r="V287" s="105"/>
      <c r="W287" s="105"/>
      <c r="X287" s="105"/>
      <c r="Y287" s="105"/>
      <c r="Z287" s="105"/>
      <c r="AA287" s="105"/>
      <c r="AB287" s="105"/>
    </row>
    <row r="288" ht="11.25" customHeight="1">
      <c r="A288" s="135" t="s">
        <v>110</v>
      </c>
      <c r="B288" s="97" t="s">
        <v>9622</v>
      </c>
      <c r="C288" s="135" t="s">
        <v>9623</v>
      </c>
      <c r="D288" s="231">
        <v>20.0</v>
      </c>
      <c r="E288" s="166">
        <v>20.0</v>
      </c>
      <c r="F288" s="475" t="s">
        <v>110</v>
      </c>
      <c r="G288" s="104"/>
      <c r="H288" s="105"/>
      <c r="I288" s="105"/>
      <c r="J288" s="105"/>
      <c r="K288" s="105"/>
      <c r="L288" s="105"/>
      <c r="M288" s="105"/>
      <c r="N288" s="105"/>
      <c r="O288" s="105"/>
      <c r="P288" s="105"/>
      <c r="Q288" s="105"/>
      <c r="R288" s="105"/>
      <c r="S288" s="105"/>
      <c r="T288" s="105"/>
      <c r="U288" s="105"/>
      <c r="V288" s="105"/>
      <c r="W288" s="105"/>
      <c r="X288" s="105"/>
      <c r="Y288" s="105"/>
      <c r="Z288" s="105"/>
      <c r="AA288" s="105"/>
      <c r="AB288" s="105"/>
    </row>
    <row r="289" ht="11.25" customHeight="1">
      <c r="A289" s="135" t="s">
        <v>110</v>
      </c>
      <c r="B289" s="97" t="s">
        <v>9624</v>
      </c>
      <c r="C289" s="135" t="s">
        <v>9625</v>
      </c>
      <c r="D289" s="231">
        <v>20.0</v>
      </c>
      <c r="E289" s="166">
        <v>20.0</v>
      </c>
      <c r="F289" s="475" t="s">
        <v>110</v>
      </c>
      <c r="G289" s="104"/>
      <c r="H289" s="105"/>
      <c r="I289" s="105"/>
      <c r="J289" s="105"/>
      <c r="K289" s="105"/>
      <c r="L289" s="105"/>
      <c r="M289" s="105"/>
      <c r="N289" s="105"/>
      <c r="O289" s="105"/>
      <c r="P289" s="105"/>
      <c r="Q289" s="105"/>
      <c r="R289" s="105"/>
      <c r="S289" s="105"/>
      <c r="T289" s="105"/>
      <c r="U289" s="105"/>
      <c r="V289" s="105"/>
      <c r="W289" s="105"/>
      <c r="X289" s="105"/>
      <c r="Y289" s="105"/>
      <c r="Z289" s="105"/>
      <c r="AA289" s="105"/>
      <c r="AB289" s="105"/>
    </row>
    <row r="290" ht="11.25" customHeight="1">
      <c r="A290" s="135" t="s">
        <v>110</v>
      </c>
      <c r="B290" s="97" t="s">
        <v>9626</v>
      </c>
      <c r="C290" s="135" t="s">
        <v>9627</v>
      </c>
      <c r="D290" s="231">
        <v>20.0</v>
      </c>
      <c r="E290" s="166">
        <v>20.0</v>
      </c>
      <c r="F290" s="475" t="s">
        <v>110</v>
      </c>
      <c r="G290" s="104"/>
      <c r="H290" s="105"/>
      <c r="I290" s="105"/>
      <c r="J290" s="105"/>
      <c r="K290" s="105"/>
      <c r="L290" s="105"/>
      <c r="M290" s="105"/>
      <c r="N290" s="105"/>
      <c r="O290" s="105"/>
      <c r="P290" s="105"/>
      <c r="Q290" s="105"/>
      <c r="R290" s="105"/>
      <c r="S290" s="105"/>
      <c r="T290" s="105"/>
      <c r="U290" s="105"/>
      <c r="V290" s="105"/>
      <c r="W290" s="105"/>
      <c r="X290" s="105"/>
      <c r="Y290" s="105"/>
      <c r="Z290" s="105"/>
      <c r="AA290" s="105"/>
      <c r="AB290" s="105"/>
    </row>
    <row r="291" ht="11.25" customHeight="1">
      <c r="A291" s="135" t="s">
        <v>111</v>
      </c>
      <c r="B291" s="97" t="s">
        <v>100</v>
      </c>
      <c r="C291" s="135" t="s">
        <v>9628</v>
      </c>
      <c r="D291" s="231">
        <v>10.0</v>
      </c>
      <c r="E291" s="166">
        <v>10.0</v>
      </c>
      <c r="F291" s="475" t="s">
        <v>111</v>
      </c>
      <c r="G291" s="104"/>
      <c r="H291" s="105"/>
      <c r="I291" s="105"/>
      <c r="J291" s="105"/>
      <c r="K291" s="105"/>
      <c r="L291" s="105"/>
      <c r="M291" s="105"/>
      <c r="N291" s="105"/>
      <c r="O291" s="105"/>
      <c r="P291" s="105"/>
      <c r="Q291" s="105"/>
      <c r="R291" s="105"/>
      <c r="S291" s="105"/>
      <c r="T291" s="105"/>
      <c r="U291" s="105"/>
      <c r="V291" s="105"/>
      <c r="W291" s="105"/>
      <c r="X291" s="105"/>
      <c r="Y291" s="105"/>
      <c r="Z291" s="105"/>
      <c r="AA291" s="105"/>
      <c r="AB291" s="105"/>
    </row>
    <row r="292" ht="11.25" customHeight="1">
      <c r="A292" s="135" t="s">
        <v>111</v>
      </c>
      <c r="B292" s="97" t="s">
        <v>100</v>
      </c>
      <c r="C292" s="135" t="s">
        <v>9629</v>
      </c>
      <c r="D292" s="231">
        <v>10.0</v>
      </c>
      <c r="E292" s="166">
        <v>10.0</v>
      </c>
      <c r="F292" s="475" t="s">
        <v>111</v>
      </c>
      <c r="G292" s="104"/>
      <c r="H292" s="105"/>
      <c r="I292" s="105"/>
      <c r="J292" s="105"/>
      <c r="K292" s="105"/>
      <c r="L292" s="105"/>
      <c r="M292" s="105"/>
      <c r="N292" s="105"/>
      <c r="O292" s="105"/>
      <c r="P292" s="105"/>
      <c r="Q292" s="105"/>
      <c r="R292" s="105"/>
      <c r="S292" s="105"/>
      <c r="T292" s="105"/>
      <c r="U292" s="105"/>
      <c r="V292" s="105"/>
      <c r="W292" s="105"/>
      <c r="X292" s="105"/>
      <c r="Y292" s="105"/>
      <c r="Z292" s="105"/>
      <c r="AA292" s="105"/>
      <c r="AB292" s="105"/>
    </row>
    <row r="293" ht="11.25" customHeight="1">
      <c r="A293" s="135" t="s">
        <v>111</v>
      </c>
      <c r="B293" s="97" t="s">
        <v>100</v>
      </c>
      <c r="C293" s="135" t="s">
        <v>9630</v>
      </c>
      <c r="D293" s="231">
        <v>10.0</v>
      </c>
      <c r="E293" s="166">
        <v>10.0</v>
      </c>
      <c r="F293" s="475" t="s">
        <v>111</v>
      </c>
      <c r="G293" s="104"/>
      <c r="H293" s="105"/>
      <c r="I293" s="105"/>
      <c r="J293" s="105"/>
      <c r="K293" s="105"/>
      <c r="L293" s="105"/>
      <c r="M293" s="105"/>
      <c r="N293" s="105"/>
      <c r="O293" s="105"/>
      <c r="P293" s="105"/>
      <c r="Q293" s="105"/>
      <c r="R293" s="105"/>
      <c r="S293" s="105"/>
      <c r="T293" s="105"/>
      <c r="U293" s="105"/>
      <c r="V293" s="105"/>
      <c r="W293" s="105"/>
      <c r="X293" s="105"/>
      <c r="Y293" s="105"/>
      <c r="Z293" s="105"/>
      <c r="AA293" s="105"/>
      <c r="AB293" s="105"/>
    </row>
    <row r="294" ht="11.25" customHeight="1">
      <c r="A294" s="135" t="s">
        <v>111</v>
      </c>
      <c r="B294" s="97" t="s">
        <v>100</v>
      </c>
      <c r="C294" s="135" t="s">
        <v>9631</v>
      </c>
      <c r="D294" s="231">
        <v>10.0</v>
      </c>
      <c r="E294" s="166">
        <v>10.0</v>
      </c>
      <c r="F294" s="475" t="s">
        <v>111</v>
      </c>
      <c r="G294" s="104"/>
      <c r="H294" s="105"/>
      <c r="I294" s="105"/>
      <c r="J294" s="105"/>
      <c r="K294" s="105"/>
      <c r="L294" s="105"/>
      <c r="M294" s="105"/>
      <c r="N294" s="105"/>
      <c r="O294" s="105"/>
      <c r="P294" s="105"/>
      <c r="Q294" s="105"/>
      <c r="R294" s="105"/>
      <c r="S294" s="105"/>
      <c r="T294" s="105"/>
      <c r="U294" s="105"/>
      <c r="V294" s="105"/>
      <c r="W294" s="105"/>
      <c r="X294" s="105"/>
      <c r="Y294" s="105"/>
      <c r="Z294" s="105"/>
      <c r="AA294" s="105"/>
      <c r="AB294" s="105"/>
    </row>
    <row r="295" ht="11.25" customHeight="1">
      <c r="A295" s="135" t="s">
        <v>111</v>
      </c>
      <c r="B295" s="97" t="s">
        <v>100</v>
      </c>
      <c r="C295" s="135" t="s">
        <v>9632</v>
      </c>
      <c r="D295" s="231">
        <v>10.0</v>
      </c>
      <c r="E295" s="166">
        <v>10.0</v>
      </c>
      <c r="F295" s="475" t="s">
        <v>111</v>
      </c>
      <c r="G295" s="104"/>
      <c r="H295" s="105"/>
      <c r="I295" s="105"/>
      <c r="J295" s="105"/>
      <c r="K295" s="105"/>
      <c r="L295" s="105"/>
      <c r="M295" s="105"/>
      <c r="N295" s="105"/>
      <c r="O295" s="105"/>
      <c r="P295" s="105"/>
      <c r="Q295" s="105"/>
      <c r="R295" s="105"/>
      <c r="S295" s="105"/>
      <c r="T295" s="105"/>
      <c r="U295" s="105"/>
      <c r="V295" s="105"/>
      <c r="W295" s="105"/>
      <c r="X295" s="105"/>
      <c r="Y295" s="105"/>
      <c r="Z295" s="105"/>
      <c r="AA295" s="105"/>
      <c r="AB295" s="105"/>
    </row>
    <row r="296" ht="11.25" customHeight="1">
      <c r="A296" s="135" t="s">
        <v>111</v>
      </c>
      <c r="B296" s="97" t="s">
        <v>100</v>
      </c>
      <c r="C296" s="135" t="s">
        <v>9633</v>
      </c>
      <c r="D296" s="231">
        <v>10.0</v>
      </c>
      <c r="E296" s="166">
        <v>10.0</v>
      </c>
      <c r="F296" s="475" t="s">
        <v>111</v>
      </c>
      <c r="G296" s="104"/>
      <c r="H296" s="105"/>
      <c r="I296" s="105"/>
      <c r="J296" s="105"/>
      <c r="K296" s="105"/>
      <c r="L296" s="105"/>
      <c r="M296" s="105"/>
      <c r="N296" s="105"/>
      <c r="O296" s="105"/>
      <c r="P296" s="105"/>
      <c r="Q296" s="105"/>
      <c r="R296" s="105"/>
      <c r="S296" s="105"/>
      <c r="T296" s="105"/>
      <c r="U296" s="105"/>
      <c r="V296" s="105"/>
      <c r="W296" s="105"/>
      <c r="X296" s="105"/>
      <c r="Y296" s="105"/>
      <c r="Z296" s="105"/>
      <c r="AA296" s="105"/>
      <c r="AB296" s="105"/>
    </row>
    <row r="297" ht="11.25" customHeight="1">
      <c r="A297" s="135" t="s">
        <v>111</v>
      </c>
      <c r="B297" s="97" t="s">
        <v>100</v>
      </c>
      <c r="C297" s="135" t="s">
        <v>9634</v>
      </c>
      <c r="D297" s="231">
        <v>10.0</v>
      </c>
      <c r="E297" s="166">
        <v>10.0</v>
      </c>
      <c r="F297" s="475" t="s">
        <v>111</v>
      </c>
      <c r="G297" s="104"/>
      <c r="H297" s="105"/>
      <c r="I297" s="105"/>
      <c r="J297" s="105"/>
      <c r="K297" s="105"/>
      <c r="L297" s="105"/>
      <c r="M297" s="105"/>
      <c r="N297" s="105"/>
      <c r="O297" s="105"/>
      <c r="P297" s="105"/>
      <c r="Q297" s="105"/>
      <c r="R297" s="105"/>
      <c r="S297" s="105"/>
      <c r="T297" s="105"/>
      <c r="U297" s="105"/>
      <c r="V297" s="105"/>
      <c r="W297" s="105"/>
      <c r="X297" s="105"/>
      <c r="Y297" s="105"/>
      <c r="Z297" s="105"/>
      <c r="AA297" s="105"/>
      <c r="AB297" s="105"/>
    </row>
    <row r="298" ht="11.25" customHeight="1">
      <c r="A298" s="135" t="s">
        <v>111</v>
      </c>
      <c r="B298" s="97" t="s">
        <v>100</v>
      </c>
      <c r="C298" s="135" t="s">
        <v>9635</v>
      </c>
      <c r="D298" s="231">
        <v>10.0</v>
      </c>
      <c r="E298" s="166">
        <v>10.0</v>
      </c>
      <c r="F298" s="475" t="s">
        <v>111</v>
      </c>
      <c r="G298" s="104"/>
      <c r="H298" s="105"/>
      <c r="I298" s="105"/>
      <c r="J298" s="105"/>
      <c r="K298" s="105"/>
      <c r="L298" s="105"/>
      <c r="M298" s="105"/>
      <c r="N298" s="105"/>
      <c r="O298" s="105"/>
      <c r="P298" s="105"/>
      <c r="Q298" s="105"/>
      <c r="R298" s="105"/>
      <c r="S298" s="105"/>
      <c r="T298" s="105"/>
      <c r="U298" s="105"/>
      <c r="V298" s="105"/>
      <c r="W298" s="105"/>
      <c r="X298" s="105"/>
      <c r="Y298" s="105"/>
      <c r="Z298" s="105"/>
      <c r="AA298" s="105"/>
      <c r="AB298" s="105"/>
    </row>
    <row r="299" ht="11.25" customHeight="1">
      <c r="A299" s="135" t="s">
        <v>111</v>
      </c>
      <c r="B299" s="97" t="s">
        <v>100</v>
      </c>
      <c r="C299" s="135" t="s">
        <v>9636</v>
      </c>
      <c r="D299" s="231">
        <v>10.0</v>
      </c>
      <c r="E299" s="166">
        <v>10.0</v>
      </c>
      <c r="F299" s="475" t="s">
        <v>111</v>
      </c>
      <c r="G299" s="104"/>
      <c r="H299" s="105"/>
      <c r="I299" s="105"/>
      <c r="J299" s="105"/>
      <c r="K299" s="105"/>
      <c r="L299" s="105"/>
      <c r="M299" s="105"/>
      <c r="N299" s="105"/>
      <c r="O299" s="105"/>
      <c r="P299" s="105"/>
      <c r="Q299" s="105"/>
      <c r="R299" s="105"/>
      <c r="S299" s="105"/>
      <c r="T299" s="105"/>
      <c r="U299" s="105"/>
      <c r="V299" s="105"/>
      <c r="W299" s="105"/>
      <c r="X299" s="105"/>
      <c r="Y299" s="105"/>
      <c r="Z299" s="105"/>
      <c r="AA299" s="105"/>
      <c r="AB299" s="105"/>
    </row>
    <row r="300" ht="11.25" customHeight="1">
      <c r="A300" s="135" t="s">
        <v>111</v>
      </c>
      <c r="B300" s="97" t="s">
        <v>100</v>
      </c>
      <c r="C300" s="135" t="s">
        <v>9637</v>
      </c>
      <c r="D300" s="231">
        <v>10.0</v>
      </c>
      <c r="E300" s="166">
        <v>10.0</v>
      </c>
      <c r="F300" s="475" t="s">
        <v>111</v>
      </c>
      <c r="G300" s="104"/>
      <c r="H300" s="105"/>
      <c r="I300" s="105"/>
      <c r="J300" s="105"/>
      <c r="K300" s="105"/>
      <c r="L300" s="105"/>
      <c r="M300" s="105"/>
      <c r="N300" s="105"/>
      <c r="O300" s="105"/>
      <c r="P300" s="105"/>
      <c r="Q300" s="105"/>
      <c r="R300" s="105"/>
      <c r="S300" s="105"/>
      <c r="T300" s="105"/>
      <c r="U300" s="105"/>
      <c r="V300" s="105"/>
      <c r="W300" s="105"/>
      <c r="X300" s="105"/>
      <c r="Y300" s="105"/>
      <c r="Z300" s="105"/>
      <c r="AA300" s="105"/>
      <c r="AB300" s="105"/>
    </row>
    <row r="301" ht="11.25" customHeight="1">
      <c r="A301" s="135" t="s">
        <v>111</v>
      </c>
      <c r="B301" s="97" t="s">
        <v>100</v>
      </c>
      <c r="C301" s="135" t="s">
        <v>9638</v>
      </c>
      <c r="D301" s="231">
        <v>10.0</v>
      </c>
      <c r="E301" s="166">
        <v>10.0</v>
      </c>
      <c r="F301" s="475" t="s">
        <v>111</v>
      </c>
      <c r="G301" s="104"/>
      <c r="H301" s="105"/>
      <c r="I301" s="105"/>
      <c r="J301" s="105"/>
      <c r="K301" s="105"/>
      <c r="L301" s="105"/>
      <c r="M301" s="105"/>
      <c r="N301" s="105"/>
      <c r="O301" s="105"/>
      <c r="P301" s="105"/>
      <c r="Q301" s="105"/>
      <c r="R301" s="105"/>
      <c r="S301" s="105"/>
      <c r="T301" s="105"/>
      <c r="U301" s="105"/>
      <c r="V301" s="105"/>
      <c r="W301" s="105"/>
      <c r="X301" s="105"/>
      <c r="Y301" s="105"/>
      <c r="Z301" s="105"/>
      <c r="AA301" s="105"/>
      <c r="AB301" s="105"/>
    </row>
    <row r="302" ht="11.25" customHeight="1">
      <c r="A302" s="135" t="s">
        <v>111</v>
      </c>
      <c r="B302" s="97" t="s">
        <v>100</v>
      </c>
      <c r="C302" s="135" t="s">
        <v>9639</v>
      </c>
      <c r="D302" s="231">
        <v>10.0</v>
      </c>
      <c r="E302" s="166">
        <v>10.0</v>
      </c>
      <c r="F302" s="475" t="s">
        <v>111</v>
      </c>
      <c r="G302" s="104"/>
      <c r="H302" s="105"/>
      <c r="I302" s="105"/>
      <c r="J302" s="105"/>
      <c r="K302" s="105"/>
      <c r="L302" s="105"/>
      <c r="M302" s="105"/>
      <c r="N302" s="105"/>
      <c r="O302" s="105"/>
      <c r="P302" s="105"/>
      <c r="Q302" s="105"/>
      <c r="R302" s="105"/>
      <c r="S302" s="105"/>
      <c r="T302" s="105"/>
      <c r="U302" s="105"/>
      <c r="V302" s="105"/>
      <c r="W302" s="105"/>
      <c r="X302" s="105"/>
      <c r="Y302" s="105"/>
      <c r="Z302" s="105"/>
      <c r="AA302" s="105"/>
      <c r="AB302" s="105"/>
    </row>
    <row r="303" ht="11.25" customHeight="1">
      <c r="A303" s="135" t="s">
        <v>111</v>
      </c>
      <c r="B303" s="97" t="s">
        <v>100</v>
      </c>
      <c r="C303" s="135" t="s">
        <v>9640</v>
      </c>
      <c r="D303" s="231">
        <v>10.0</v>
      </c>
      <c r="E303" s="166">
        <v>10.0</v>
      </c>
      <c r="F303" s="475" t="s">
        <v>111</v>
      </c>
      <c r="G303" s="104"/>
      <c r="H303" s="105"/>
      <c r="I303" s="105"/>
      <c r="J303" s="105"/>
      <c r="K303" s="105"/>
      <c r="L303" s="105"/>
      <c r="M303" s="105"/>
      <c r="N303" s="105"/>
      <c r="O303" s="105"/>
      <c r="P303" s="105"/>
      <c r="Q303" s="105"/>
      <c r="R303" s="105"/>
      <c r="S303" s="105"/>
      <c r="T303" s="105"/>
      <c r="U303" s="105"/>
      <c r="V303" s="105"/>
      <c r="W303" s="105"/>
      <c r="X303" s="105"/>
      <c r="Y303" s="105"/>
      <c r="Z303" s="105"/>
      <c r="AA303" s="105"/>
      <c r="AB303" s="105"/>
    </row>
    <row r="304" ht="11.25" customHeight="1">
      <c r="A304" s="135" t="s">
        <v>111</v>
      </c>
      <c r="B304" s="97" t="s">
        <v>100</v>
      </c>
      <c r="C304" s="135" t="s">
        <v>9641</v>
      </c>
      <c r="D304" s="231">
        <v>10.0</v>
      </c>
      <c r="E304" s="166">
        <v>10.0</v>
      </c>
      <c r="F304" s="475" t="s">
        <v>111</v>
      </c>
      <c r="G304" s="104"/>
      <c r="H304" s="105"/>
      <c r="I304" s="105"/>
      <c r="J304" s="105"/>
      <c r="K304" s="105"/>
      <c r="L304" s="105"/>
      <c r="M304" s="105"/>
      <c r="N304" s="105"/>
      <c r="O304" s="105"/>
      <c r="P304" s="105"/>
      <c r="Q304" s="105"/>
      <c r="R304" s="105"/>
      <c r="S304" s="105"/>
      <c r="T304" s="105"/>
      <c r="U304" s="105"/>
      <c r="V304" s="105"/>
      <c r="W304" s="105"/>
      <c r="X304" s="105"/>
      <c r="Y304" s="105"/>
      <c r="Z304" s="105"/>
      <c r="AA304" s="105"/>
      <c r="AB304" s="105"/>
    </row>
    <row r="305" ht="11.25" customHeight="1">
      <c r="A305" s="135" t="s">
        <v>111</v>
      </c>
      <c r="B305" s="97" t="s">
        <v>100</v>
      </c>
      <c r="C305" s="135" t="s">
        <v>9642</v>
      </c>
      <c r="D305" s="231">
        <v>10.0</v>
      </c>
      <c r="E305" s="166">
        <v>10.0</v>
      </c>
      <c r="F305" s="475" t="s">
        <v>111</v>
      </c>
      <c r="G305" s="104"/>
      <c r="H305" s="105"/>
      <c r="I305" s="105"/>
      <c r="J305" s="105"/>
      <c r="K305" s="105"/>
      <c r="L305" s="105"/>
      <c r="M305" s="105"/>
      <c r="N305" s="105"/>
      <c r="O305" s="105"/>
      <c r="P305" s="105"/>
      <c r="Q305" s="105"/>
      <c r="R305" s="105"/>
      <c r="S305" s="105"/>
      <c r="T305" s="105"/>
      <c r="U305" s="105"/>
      <c r="V305" s="105"/>
      <c r="W305" s="105"/>
      <c r="X305" s="105"/>
      <c r="Y305" s="105"/>
      <c r="Z305" s="105"/>
      <c r="AA305" s="105"/>
      <c r="AB305" s="105"/>
    </row>
    <row r="306" ht="11.25" customHeight="1">
      <c r="A306" s="135" t="s">
        <v>111</v>
      </c>
      <c r="B306" s="97" t="s">
        <v>100</v>
      </c>
      <c r="C306" s="135" t="s">
        <v>9643</v>
      </c>
      <c r="D306" s="231">
        <v>10.0</v>
      </c>
      <c r="E306" s="166">
        <v>10.0</v>
      </c>
      <c r="F306" s="475" t="s">
        <v>111</v>
      </c>
      <c r="G306" s="104"/>
      <c r="H306" s="105"/>
      <c r="I306" s="105"/>
      <c r="J306" s="105"/>
      <c r="K306" s="105"/>
      <c r="L306" s="105"/>
      <c r="M306" s="105"/>
      <c r="N306" s="105"/>
      <c r="O306" s="105"/>
      <c r="P306" s="105"/>
      <c r="Q306" s="105"/>
      <c r="R306" s="105"/>
      <c r="S306" s="105"/>
      <c r="T306" s="105"/>
      <c r="U306" s="105"/>
      <c r="V306" s="105"/>
      <c r="W306" s="105"/>
      <c r="X306" s="105"/>
      <c r="Y306" s="105"/>
      <c r="Z306" s="105"/>
      <c r="AA306" s="105"/>
      <c r="AB306" s="105"/>
    </row>
    <row r="307" ht="11.25" customHeight="1">
      <c r="A307" s="135" t="s">
        <v>111</v>
      </c>
      <c r="B307" s="97" t="s">
        <v>100</v>
      </c>
      <c r="C307" s="135" t="s">
        <v>9644</v>
      </c>
      <c r="D307" s="231">
        <v>10.0</v>
      </c>
      <c r="E307" s="166">
        <v>10.0</v>
      </c>
      <c r="F307" s="475" t="s">
        <v>111</v>
      </c>
      <c r="G307" s="104"/>
      <c r="H307" s="105"/>
      <c r="I307" s="105"/>
      <c r="J307" s="105"/>
      <c r="K307" s="105"/>
      <c r="L307" s="105"/>
      <c r="M307" s="105"/>
      <c r="N307" s="105"/>
      <c r="O307" s="105"/>
      <c r="P307" s="105"/>
      <c r="Q307" s="105"/>
      <c r="R307" s="105"/>
      <c r="S307" s="105"/>
      <c r="T307" s="105"/>
      <c r="U307" s="105"/>
      <c r="V307" s="105"/>
      <c r="W307" s="105"/>
      <c r="X307" s="105"/>
      <c r="Y307" s="105"/>
      <c r="Z307" s="105"/>
      <c r="AA307" s="105"/>
      <c r="AB307" s="105"/>
    </row>
    <row r="308" ht="11.25" customHeight="1">
      <c r="A308" s="135" t="s">
        <v>111</v>
      </c>
      <c r="B308" s="97" t="s">
        <v>100</v>
      </c>
      <c r="C308" s="135" t="s">
        <v>9645</v>
      </c>
      <c r="D308" s="231">
        <v>10.0</v>
      </c>
      <c r="E308" s="166">
        <v>10.0</v>
      </c>
      <c r="F308" s="475" t="s">
        <v>111</v>
      </c>
      <c r="G308" s="104"/>
      <c r="H308" s="105"/>
      <c r="I308" s="105"/>
      <c r="J308" s="105"/>
      <c r="K308" s="105"/>
      <c r="L308" s="105"/>
      <c r="M308" s="105"/>
      <c r="N308" s="105"/>
      <c r="O308" s="105"/>
      <c r="P308" s="105"/>
      <c r="Q308" s="105"/>
      <c r="R308" s="105"/>
      <c r="S308" s="105"/>
      <c r="T308" s="105"/>
      <c r="U308" s="105"/>
      <c r="V308" s="105"/>
      <c r="W308" s="105"/>
      <c r="X308" s="105"/>
      <c r="Y308" s="105"/>
      <c r="Z308" s="105"/>
      <c r="AA308" s="105"/>
      <c r="AB308" s="105"/>
    </row>
    <row r="309" ht="11.25" customHeight="1">
      <c r="A309" s="135" t="s">
        <v>111</v>
      </c>
      <c r="B309" s="97" t="s">
        <v>100</v>
      </c>
      <c r="C309" s="135" t="s">
        <v>9646</v>
      </c>
      <c r="D309" s="231">
        <v>10.0</v>
      </c>
      <c r="E309" s="166">
        <v>10.0</v>
      </c>
      <c r="F309" s="475" t="s">
        <v>111</v>
      </c>
      <c r="G309" s="104"/>
      <c r="H309" s="105"/>
      <c r="I309" s="105"/>
      <c r="J309" s="105"/>
      <c r="K309" s="105"/>
      <c r="L309" s="105"/>
      <c r="M309" s="105"/>
      <c r="N309" s="105"/>
      <c r="O309" s="105"/>
      <c r="P309" s="105"/>
      <c r="Q309" s="105"/>
      <c r="R309" s="105"/>
      <c r="S309" s="105"/>
      <c r="T309" s="105"/>
      <c r="U309" s="105"/>
      <c r="V309" s="105"/>
      <c r="W309" s="105"/>
      <c r="X309" s="105"/>
      <c r="Y309" s="105"/>
      <c r="Z309" s="105"/>
      <c r="AA309" s="105"/>
      <c r="AB309" s="105"/>
    </row>
    <row r="310" ht="11.25" customHeight="1">
      <c r="A310" s="135" t="s">
        <v>111</v>
      </c>
      <c r="B310" s="97" t="s">
        <v>100</v>
      </c>
      <c r="C310" s="135" t="s">
        <v>9647</v>
      </c>
      <c r="D310" s="231">
        <v>10.0</v>
      </c>
      <c r="E310" s="166">
        <v>10.0</v>
      </c>
      <c r="F310" s="475" t="s">
        <v>111</v>
      </c>
      <c r="G310" s="104"/>
      <c r="H310" s="105"/>
      <c r="I310" s="105"/>
      <c r="J310" s="105"/>
      <c r="K310" s="105"/>
      <c r="L310" s="105"/>
      <c r="M310" s="105"/>
      <c r="N310" s="105"/>
      <c r="O310" s="105"/>
      <c r="P310" s="105"/>
      <c r="Q310" s="105"/>
      <c r="R310" s="105"/>
      <c r="S310" s="105"/>
      <c r="T310" s="105"/>
      <c r="U310" s="105"/>
      <c r="V310" s="105"/>
      <c r="W310" s="105"/>
      <c r="X310" s="105"/>
      <c r="Y310" s="105"/>
      <c r="Z310" s="105"/>
      <c r="AA310" s="105"/>
      <c r="AB310" s="105"/>
    </row>
    <row r="311" ht="11.25" customHeight="1">
      <c r="A311" s="135" t="s">
        <v>111</v>
      </c>
      <c r="B311" s="97" t="s">
        <v>100</v>
      </c>
      <c r="C311" s="135" t="s">
        <v>9648</v>
      </c>
      <c r="D311" s="231">
        <v>10.0</v>
      </c>
      <c r="E311" s="166">
        <v>10.0</v>
      </c>
      <c r="F311" s="475" t="s">
        <v>111</v>
      </c>
      <c r="G311" s="104"/>
      <c r="H311" s="105"/>
      <c r="I311" s="105"/>
      <c r="J311" s="105"/>
      <c r="K311" s="105"/>
      <c r="L311" s="105"/>
      <c r="M311" s="105"/>
      <c r="N311" s="105"/>
      <c r="O311" s="105"/>
      <c r="P311" s="105"/>
      <c r="Q311" s="105"/>
      <c r="R311" s="105"/>
      <c r="S311" s="105"/>
      <c r="T311" s="105"/>
      <c r="U311" s="105"/>
      <c r="V311" s="105"/>
      <c r="W311" s="105"/>
      <c r="X311" s="105"/>
      <c r="Y311" s="105"/>
      <c r="Z311" s="105"/>
      <c r="AA311" s="105"/>
      <c r="AB311" s="105"/>
    </row>
    <row r="312" ht="11.25" customHeight="1">
      <c r="A312" s="135" t="s">
        <v>111</v>
      </c>
      <c r="B312" s="97" t="s">
        <v>100</v>
      </c>
      <c r="C312" s="135" t="s">
        <v>9649</v>
      </c>
      <c r="D312" s="231">
        <v>10.0</v>
      </c>
      <c r="E312" s="166">
        <v>10.0</v>
      </c>
      <c r="F312" s="475" t="s">
        <v>111</v>
      </c>
      <c r="G312" s="104"/>
      <c r="H312" s="105"/>
      <c r="I312" s="105"/>
      <c r="J312" s="105"/>
      <c r="K312" s="105"/>
      <c r="L312" s="105"/>
      <c r="M312" s="105"/>
      <c r="N312" s="105"/>
      <c r="O312" s="105"/>
      <c r="P312" s="105"/>
      <c r="Q312" s="105"/>
      <c r="R312" s="105"/>
      <c r="S312" s="105"/>
      <c r="T312" s="105"/>
      <c r="U312" s="105"/>
      <c r="V312" s="105"/>
      <c r="W312" s="105"/>
      <c r="X312" s="105"/>
      <c r="Y312" s="105"/>
      <c r="Z312" s="105"/>
      <c r="AA312" s="105"/>
      <c r="AB312" s="105"/>
    </row>
    <row r="313" ht="11.25" customHeight="1">
      <c r="A313" s="135" t="s">
        <v>111</v>
      </c>
      <c r="B313" s="97" t="s">
        <v>100</v>
      </c>
      <c r="C313" s="135" t="s">
        <v>9650</v>
      </c>
      <c r="D313" s="231">
        <v>10.0</v>
      </c>
      <c r="E313" s="166">
        <v>10.0</v>
      </c>
      <c r="F313" s="475" t="s">
        <v>111</v>
      </c>
      <c r="G313" s="104"/>
      <c r="H313" s="105"/>
      <c r="I313" s="105"/>
      <c r="J313" s="105"/>
      <c r="K313" s="105"/>
      <c r="L313" s="105"/>
      <c r="M313" s="105"/>
      <c r="N313" s="105"/>
      <c r="O313" s="105"/>
      <c r="P313" s="105"/>
      <c r="Q313" s="105"/>
      <c r="R313" s="105"/>
      <c r="S313" s="105"/>
      <c r="T313" s="105"/>
      <c r="U313" s="105"/>
      <c r="V313" s="105"/>
      <c r="W313" s="105"/>
      <c r="X313" s="105"/>
      <c r="Y313" s="105"/>
      <c r="Z313" s="105"/>
      <c r="AA313" s="105"/>
      <c r="AB313" s="105"/>
    </row>
    <row r="314" ht="11.25" customHeight="1">
      <c r="A314" s="135" t="s">
        <v>111</v>
      </c>
      <c r="B314" s="97" t="s">
        <v>100</v>
      </c>
      <c r="C314" s="135" t="s">
        <v>9651</v>
      </c>
      <c r="D314" s="231">
        <v>10.0</v>
      </c>
      <c r="E314" s="166">
        <v>10.0</v>
      </c>
      <c r="F314" s="475" t="s">
        <v>111</v>
      </c>
      <c r="G314" s="104"/>
      <c r="H314" s="105"/>
      <c r="I314" s="105"/>
      <c r="J314" s="105"/>
      <c r="K314" s="105"/>
      <c r="L314" s="105"/>
      <c r="M314" s="105"/>
      <c r="N314" s="105"/>
      <c r="O314" s="105"/>
      <c r="P314" s="105"/>
      <c r="Q314" s="105"/>
      <c r="R314" s="105"/>
      <c r="S314" s="105"/>
      <c r="T314" s="105"/>
      <c r="U314" s="105"/>
      <c r="V314" s="105"/>
      <c r="W314" s="105"/>
      <c r="X314" s="105"/>
      <c r="Y314" s="105"/>
      <c r="Z314" s="105"/>
      <c r="AA314" s="105"/>
      <c r="AB314" s="105"/>
    </row>
    <row r="315" ht="11.25" customHeight="1">
      <c r="A315" s="135" t="s">
        <v>111</v>
      </c>
      <c r="B315" s="97" t="s">
        <v>100</v>
      </c>
      <c r="C315" s="135" t="s">
        <v>9652</v>
      </c>
      <c r="D315" s="231">
        <v>10.0</v>
      </c>
      <c r="E315" s="166">
        <v>10.0</v>
      </c>
      <c r="F315" s="475" t="s">
        <v>111</v>
      </c>
      <c r="G315" s="104"/>
      <c r="H315" s="105"/>
      <c r="I315" s="105"/>
      <c r="J315" s="105"/>
      <c r="K315" s="105"/>
      <c r="L315" s="105"/>
      <c r="M315" s="105"/>
      <c r="N315" s="105"/>
      <c r="O315" s="105"/>
      <c r="P315" s="105"/>
      <c r="Q315" s="105"/>
      <c r="R315" s="105"/>
      <c r="S315" s="105"/>
      <c r="T315" s="105"/>
      <c r="U315" s="105"/>
      <c r="V315" s="105"/>
      <c r="W315" s="105"/>
      <c r="X315" s="105"/>
      <c r="Y315" s="105"/>
      <c r="Z315" s="105"/>
      <c r="AA315" s="105"/>
      <c r="AB315" s="105"/>
    </row>
    <row r="316" ht="11.25" customHeight="1">
      <c r="A316" s="135" t="s">
        <v>111</v>
      </c>
      <c r="B316" s="97" t="s">
        <v>100</v>
      </c>
      <c r="C316" s="135" t="s">
        <v>9653</v>
      </c>
      <c r="D316" s="231">
        <v>10.0</v>
      </c>
      <c r="E316" s="166">
        <v>10.0</v>
      </c>
      <c r="F316" s="475" t="s">
        <v>111</v>
      </c>
      <c r="G316" s="104"/>
      <c r="H316" s="105"/>
      <c r="I316" s="105"/>
      <c r="J316" s="105"/>
      <c r="K316" s="105"/>
      <c r="L316" s="105"/>
      <c r="M316" s="105"/>
      <c r="N316" s="105"/>
      <c r="O316" s="105"/>
      <c r="P316" s="105"/>
      <c r="Q316" s="105"/>
      <c r="R316" s="105"/>
      <c r="S316" s="105"/>
      <c r="T316" s="105"/>
      <c r="U316" s="105"/>
      <c r="V316" s="105"/>
      <c r="W316" s="105"/>
      <c r="X316" s="105"/>
      <c r="Y316" s="105"/>
      <c r="Z316" s="105"/>
      <c r="AA316" s="105"/>
      <c r="AB316" s="105"/>
    </row>
    <row r="317" ht="11.25" customHeight="1">
      <c r="A317" s="135" t="s">
        <v>111</v>
      </c>
      <c r="B317" s="97" t="s">
        <v>100</v>
      </c>
      <c r="C317" s="135" t="s">
        <v>9654</v>
      </c>
      <c r="D317" s="231">
        <v>10.0</v>
      </c>
      <c r="E317" s="166">
        <v>10.0</v>
      </c>
      <c r="F317" s="475" t="s">
        <v>111</v>
      </c>
      <c r="G317" s="104"/>
      <c r="H317" s="105"/>
      <c r="I317" s="105"/>
      <c r="J317" s="105"/>
      <c r="K317" s="105"/>
      <c r="L317" s="105"/>
      <c r="M317" s="105"/>
      <c r="N317" s="105"/>
      <c r="O317" s="105"/>
      <c r="P317" s="105"/>
      <c r="Q317" s="105"/>
      <c r="R317" s="105"/>
      <c r="S317" s="105"/>
      <c r="T317" s="105"/>
      <c r="U317" s="105"/>
      <c r="V317" s="105"/>
      <c r="W317" s="105"/>
      <c r="X317" s="105"/>
      <c r="Y317" s="105"/>
      <c r="Z317" s="105"/>
      <c r="AA317" s="105"/>
      <c r="AB317" s="105"/>
    </row>
    <row r="318" ht="11.25" customHeight="1">
      <c r="A318" s="135" t="s">
        <v>111</v>
      </c>
      <c r="B318" s="97" t="s">
        <v>100</v>
      </c>
      <c r="C318" s="135" t="s">
        <v>9655</v>
      </c>
      <c r="D318" s="231">
        <v>10.0</v>
      </c>
      <c r="E318" s="166">
        <v>10.0</v>
      </c>
      <c r="F318" s="475" t="s">
        <v>111</v>
      </c>
      <c r="G318" s="104"/>
      <c r="H318" s="105"/>
      <c r="I318" s="105"/>
      <c r="J318" s="105"/>
      <c r="K318" s="105"/>
      <c r="L318" s="105"/>
      <c r="M318" s="105"/>
      <c r="N318" s="105"/>
      <c r="O318" s="105"/>
      <c r="P318" s="105"/>
      <c r="Q318" s="105"/>
      <c r="R318" s="105"/>
      <c r="S318" s="105"/>
      <c r="T318" s="105"/>
      <c r="U318" s="105"/>
      <c r="V318" s="105"/>
      <c r="W318" s="105"/>
      <c r="X318" s="105"/>
      <c r="Y318" s="105"/>
      <c r="Z318" s="105"/>
      <c r="AA318" s="105"/>
      <c r="AB318" s="105"/>
    </row>
    <row r="319" ht="11.25" customHeight="1">
      <c r="A319" s="135" t="s">
        <v>111</v>
      </c>
      <c r="B319" s="97" t="s">
        <v>100</v>
      </c>
      <c r="C319" s="135" t="s">
        <v>9656</v>
      </c>
      <c r="D319" s="231">
        <v>10.0</v>
      </c>
      <c r="E319" s="166">
        <v>10.0</v>
      </c>
      <c r="F319" s="475" t="s">
        <v>111</v>
      </c>
      <c r="G319" s="104"/>
      <c r="H319" s="105"/>
      <c r="I319" s="105"/>
      <c r="J319" s="105"/>
      <c r="K319" s="105"/>
      <c r="L319" s="105"/>
      <c r="M319" s="105"/>
      <c r="N319" s="105"/>
      <c r="O319" s="105"/>
      <c r="P319" s="105"/>
      <c r="Q319" s="105"/>
      <c r="R319" s="105"/>
      <c r="S319" s="105"/>
      <c r="T319" s="105"/>
      <c r="U319" s="105"/>
      <c r="V319" s="105"/>
      <c r="W319" s="105"/>
      <c r="X319" s="105"/>
      <c r="Y319" s="105"/>
      <c r="Z319" s="105"/>
      <c r="AA319" s="105"/>
      <c r="AB319" s="105"/>
    </row>
    <row r="320" ht="11.25" customHeight="1">
      <c r="A320" s="135" t="s">
        <v>111</v>
      </c>
      <c r="B320" s="97" t="s">
        <v>100</v>
      </c>
      <c r="C320" s="135" t="s">
        <v>9657</v>
      </c>
      <c r="D320" s="231">
        <v>10.0</v>
      </c>
      <c r="E320" s="166">
        <v>10.0</v>
      </c>
      <c r="F320" s="475" t="s">
        <v>111</v>
      </c>
      <c r="G320" s="104"/>
      <c r="H320" s="105"/>
      <c r="I320" s="105"/>
      <c r="J320" s="105"/>
      <c r="K320" s="105"/>
      <c r="L320" s="105"/>
      <c r="M320" s="105"/>
      <c r="N320" s="105"/>
      <c r="O320" s="105"/>
      <c r="P320" s="105"/>
      <c r="Q320" s="105"/>
      <c r="R320" s="105"/>
      <c r="S320" s="105"/>
      <c r="T320" s="105"/>
      <c r="U320" s="105"/>
      <c r="V320" s="105"/>
      <c r="W320" s="105"/>
      <c r="X320" s="105"/>
      <c r="Y320" s="105"/>
      <c r="Z320" s="105"/>
      <c r="AA320" s="105"/>
      <c r="AB320" s="105"/>
    </row>
    <row r="321" ht="11.25" customHeight="1">
      <c r="A321" s="135" t="s">
        <v>111</v>
      </c>
      <c r="B321" s="97" t="s">
        <v>100</v>
      </c>
      <c r="C321" s="135" t="s">
        <v>9658</v>
      </c>
      <c r="D321" s="231">
        <v>10.0</v>
      </c>
      <c r="E321" s="166">
        <v>10.0</v>
      </c>
      <c r="F321" s="475" t="s">
        <v>111</v>
      </c>
      <c r="G321" s="104"/>
      <c r="H321" s="105"/>
      <c r="I321" s="105"/>
      <c r="J321" s="105"/>
      <c r="K321" s="105"/>
      <c r="L321" s="105"/>
      <c r="M321" s="105"/>
      <c r="N321" s="105"/>
      <c r="O321" s="105"/>
      <c r="P321" s="105"/>
      <c r="Q321" s="105"/>
      <c r="R321" s="105"/>
      <c r="S321" s="105"/>
      <c r="T321" s="105"/>
      <c r="U321" s="105"/>
      <c r="V321" s="105"/>
      <c r="W321" s="105"/>
      <c r="X321" s="105"/>
      <c r="Y321" s="105"/>
      <c r="Z321" s="105"/>
      <c r="AA321" s="105"/>
      <c r="AB321" s="105"/>
    </row>
    <row r="322" ht="11.25" customHeight="1">
      <c r="A322" s="135" t="s">
        <v>111</v>
      </c>
      <c r="B322" s="97" t="s">
        <v>100</v>
      </c>
      <c r="C322" s="135" t="s">
        <v>9659</v>
      </c>
      <c r="D322" s="231">
        <v>10.0</v>
      </c>
      <c r="E322" s="166">
        <v>10.0</v>
      </c>
      <c r="F322" s="475" t="s">
        <v>111</v>
      </c>
      <c r="G322" s="104"/>
      <c r="H322" s="105"/>
      <c r="I322" s="105"/>
      <c r="J322" s="105"/>
      <c r="K322" s="105"/>
      <c r="L322" s="105"/>
      <c r="M322" s="105"/>
      <c r="N322" s="105"/>
      <c r="O322" s="105"/>
      <c r="P322" s="105"/>
      <c r="Q322" s="105"/>
      <c r="R322" s="105"/>
      <c r="S322" s="105"/>
      <c r="T322" s="105"/>
      <c r="U322" s="105"/>
      <c r="V322" s="105"/>
      <c r="W322" s="105"/>
      <c r="X322" s="105"/>
      <c r="Y322" s="105"/>
      <c r="Z322" s="105"/>
      <c r="AA322" s="105"/>
      <c r="AB322" s="105"/>
    </row>
    <row r="323" ht="11.25" customHeight="1">
      <c r="A323" s="135" t="s">
        <v>111</v>
      </c>
      <c r="B323" s="97" t="s">
        <v>100</v>
      </c>
      <c r="C323" s="135" t="s">
        <v>9660</v>
      </c>
      <c r="D323" s="231">
        <v>10.0</v>
      </c>
      <c r="E323" s="166">
        <v>10.0</v>
      </c>
      <c r="F323" s="475" t="s">
        <v>111</v>
      </c>
      <c r="G323" s="104"/>
      <c r="H323" s="105"/>
      <c r="I323" s="105"/>
      <c r="J323" s="105"/>
      <c r="K323" s="105"/>
      <c r="L323" s="105"/>
      <c r="M323" s="105"/>
      <c r="N323" s="105"/>
      <c r="O323" s="105"/>
      <c r="P323" s="105"/>
      <c r="Q323" s="105"/>
      <c r="R323" s="105"/>
      <c r="S323" s="105"/>
      <c r="T323" s="105"/>
      <c r="U323" s="105"/>
      <c r="V323" s="105"/>
      <c r="W323" s="105"/>
      <c r="X323" s="105"/>
      <c r="Y323" s="105"/>
      <c r="Z323" s="105"/>
      <c r="AA323" s="105"/>
      <c r="AB323" s="105"/>
    </row>
    <row r="324" ht="11.25" customHeight="1">
      <c r="A324" s="135" t="s">
        <v>111</v>
      </c>
      <c r="B324" s="97" t="s">
        <v>100</v>
      </c>
      <c r="C324" s="135" t="s">
        <v>9661</v>
      </c>
      <c r="D324" s="231">
        <v>10.0</v>
      </c>
      <c r="E324" s="166">
        <v>10.0</v>
      </c>
      <c r="F324" s="475" t="s">
        <v>111</v>
      </c>
      <c r="G324" s="104"/>
      <c r="H324" s="105"/>
      <c r="I324" s="105"/>
      <c r="J324" s="105"/>
      <c r="K324" s="105"/>
      <c r="L324" s="105"/>
      <c r="M324" s="105"/>
      <c r="N324" s="105"/>
      <c r="O324" s="105"/>
      <c r="P324" s="105"/>
      <c r="Q324" s="105"/>
      <c r="R324" s="105"/>
      <c r="S324" s="105"/>
      <c r="T324" s="105"/>
      <c r="U324" s="105"/>
      <c r="V324" s="105"/>
      <c r="W324" s="105"/>
      <c r="X324" s="105"/>
      <c r="Y324" s="105"/>
      <c r="Z324" s="105"/>
      <c r="AA324" s="105"/>
      <c r="AB324" s="105"/>
    </row>
    <row r="325" ht="11.25" customHeight="1">
      <c r="A325" s="135" t="s">
        <v>111</v>
      </c>
      <c r="B325" s="97" t="s">
        <v>100</v>
      </c>
      <c r="C325" s="135" t="s">
        <v>9662</v>
      </c>
      <c r="D325" s="231">
        <v>10.0</v>
      </c>
      <c r="E325" s="166">
        <v>10.0</v>
      </c>
      <c r="F325" s="475" t="s">
        <v>111</v>
      </c>
      <c r="G325" s="104"/>
      <c r="H325" s="105"/>
      <c r="I325" s="105"/>
      <c r="J325" s="105"/>
      <c r="K325" s="105"/>
      <c r="L325" s="105"/>
      <c r="M325" s="105"/>
      <c r="N325" s="105"/>
      <c r="O325" s="105"/>
      <c r="P325" s="105"/>
      <c r="Q325" s="105"/>
      <c r="R325" s="105"/>
      <c r="S325" s="105"/>
      <c r="T325" s="105"/>
      <c r="U325" s="105"/>
      <c r="V325" s="105"/>
      <c r="W325" s="105"/>
      <c r="X325" s="105"/>
      <c r="Y325" s="105"/>
      <c r="Z325" s="105"/>
      <c r="AA325" s="105"/>
      <c r="AB325" s="105"/>
    </row>
    <row r="326" ht="11.25" customHeight="1">
      <c r="A326" s="135" t="s">
        <v>111</v>
      </c>
      <c r="B326" s="97" t="s">
        <v>100</v>
      </c>
      <c r="C326" s="135" t="s">
        <v>9663</v>
      </c>
      <c r="D326" s="231">
        <v>10.0</v>
      </c>
      <c r="E326" s="166">
        <v>10.0</v>
      </c>
      <c r="F326" s="475" t="s">
        <v>111</v>
      </c>
      <c r="G326" s="104"/>
      <c r="H326" s="105"/>
      <c r="I326" s="105"/>
      <c r="J326" s="105"/>
      <c r="K326" s="105"/>
      <c r="L326" s="105"/>
      <c r="M326" s="105"/>
      <c r="N326" s="105"/>
      <c r="O326" s="105"/>
      <c r="P326" s="105"/>
      <c r="Q326" s="105"/>
      <c r="R326" s="105"/>
      <c r="S326" s="105"/>
      <c r="T326" s="105"/>
      <c r="U326" s="105"/>
      <c r="V326" s="105"/>
      <c r="W326" s="105"/>
      <c r="X326" s="105"/>
      <c r="Y326" s="105"/>
      <c r="Z326" s="105"/>
      <c r="AA326" s="105"/>
      <c r="AB326" s="105"/>
    </row>
    <row r="327" ht="11.25" customHeight="1">
      <c r="A327" s="135" t="s">
        <v>111</v>
      </c>
      <c r="B327" s="97" t="s">
        <v>100</v>
      </c>
      <c r="C327" s="135" t="s">
        <v>9664</v>
      </c>
      <c r="D327" s="231">
        <v>10.0</v>
      </c>
      <c r="E327" s="166">
        <v>10.0</v>
      </c>
      <c r="F327" s="475" t="s">
        <v>111</v>
      </c>
      <c r="G327" s="104"/>
      <c r="H327" s="105"/>
      <c r="I327" s="105"/>
      <c r="J327" s="105"/>
      <c r="K327" s="105"/>
      <c r="L327" s="105"/>
      <c r="M327" s="105"/>
      <c r="N327" s="105"/>
      <c r="O327" s="105"/>
      <c r="P327" s="105"/>
      <c r="Q327" s="105"/>
      <c r="R327" s="105"/>
      <c r="S327" s="105"/>
      <c r="T327" s="105"/>
      <c r="U327" s="105"/>
      <c r="V327" s="105"/>
      <c r="W327" s="105"/>
      <c r="X327" s="105"/>
      <c r="Y327" s="105"/>
      <c r="Z327" s="105"/>
      <c r="AA327" s="105"/>
      <c r="AB327" s="105"/>
    </row>
    <row r="328" ht="11.25" customHeight="1">
      <c r="A328" s="135" t="s">
        <v>111</v>
      </c>
      <c r="B328" s="97" t="s">
        <v>100</v>
      </c>
      <c r="C328" s="135" t="s">
        <v>9665</v>
      </c>
      <c r="D328" s="231">
        <v>10.0</v>
      </c>
      <c r="E328" s="166">
        <v>10.0</v>
      </c>
      <c r="F328" s="475" t="s">
        <v>111</v>
      </c>
      <c r="G328" s="104"/>
      <c r="H328" s="105"/>
      <c r="I328" s="105"/>
      <c r="J328" s="105"/>
      <c r="K328" s="105"/>
      <c r="L328" s="105"/>
      <c r="M328" s="105"/>
      <c r="N328" s="105"/>
      <c r="O328" s="105"/>
      <c r="P328" s="105"/>
      <c r="Q328" s="105"/>
      <c r="R328" s="105"/>
      <c r="S328" s="105"/>
      <c r="T328" s="105"/>
      <c r="U328" s="105"/>
      <c r="V328" s="105"/>
      <c r="W328" s="105"/>
      <c r="X328" s="105"/>
      <c r="Y328" s="105"/>
      <c r="Z328" s="105"/>
      <c r="AA328" s="105"/>
      <c r="AB328" s="105"/>
    </row>
    <row r="329" ht="11.25" customHeight="1">
      <c r="A329" s="135" t="s">
        <v>111</v>
      </c>
      <c r="B329" s="97" t="s">
        <v>100</v>
      </c>
      <c r="C329" s="135" t="s">
        <v>9666</v>
      </c>
      <c r="D329" s="231">
        <v>10.0</v>
      </c>
      <c r="E329" s="166">
        <v>10.0</v>
      </c>
      <c r="F329" s="475" t="s">
        <v>111</v>
      </c>
      <c r="G329" s="104"/>
      <c r="H329" s="105"/>
      <c r="I329" s="105"/>
      <c r="J329" s="105"/>
      <c r="K329" s="105"/>
      <c r="L329" s="105"/>
      <c r="M329" s="105"/>
      <c r="N329" s="105"/>
      <c r="O329" s="105"/>
      <c r="P329" s="105"/>
      <c r="Q329" s="105"/>
      <c r="R329" s="105"/>
      <c r="S329" s="105"/>
      <c r="T329" s="105"/>
      <c r="U329" s="105"/>
      <c r="V329" s="105"/>
      <c r="W329" s="105"/>
      <c r="X329" s="105"/>
      <c r="Y329" s="105"/>
      <c r="Z329" s="105"/>
      <c r="AA329" s="105"/>
      <c r="AB329" s="105"/>
    </row>
    <row r="330" ht="11.25" customHeight="1">
      <c r="A330" s="135" t="s">
        <v>111</v>
      </c>
      <c r="B330" s="97" t="s">
        <v>100</v>
      </c>
      <c r="C330" s="135" t="s">
        <v>9667</v>
      </c>
      <c r="D330" s="231">
        <v>10.0</v>
      </c>
      <c r="E330" s="166">
        <v>10.0</v>
      </c>
      <c r="F330" s="475" t="s">
        <v>111</v>
      </c>
      <c r="G330" s="104"/>
      <c r="H330" s="105"/>
      <c r="I330" s="105"/>
      <c r="J330" s="105"/>
      <c r="K330" s="105"/>
      <c r="L330" s="105"/>
      <c r="M330" s="105"/>
      <c r="N330" s="105"/>
      <c r="O330" s="105"/>
      <c r="P330" s="105"/>
      <c r="Q330" s="105"/>
      <c r="R330" s="105"/>
      <c r="S330" s="105"/>
      <c r="T330" s="105"/>
      <c r="U330" s="105"/>
      <c r="V330" s="105"/>
      <c r="W330" s="105"/>
      <c r="X330" s="105"/>
      <c r="Y330" s="105"/>
      <c r="Z330" s="105"/>
      <c r="AA330" s="105"/>
      <c r="AB330" s="105"/>
    </row>
    <row r="331" ht="11.25" customHeight="1">
      <c r="A331" s="135" t="s">
        <v>111</v>
      </c>
      <c r="B331" s="97" t="s">
        <v>100</v>
      </c>
      <c r="C331" s="135" t="s">
        <v>9668</v>
      </c>
      <c r="D331" s="231">
        <v>10.0</v>
      </c>
      <c r="E331" s="166">
        <v>10.0</v>
      </c>
      <c r="F331" s="475" t="s">
        <v>111</v>
      </c>
      <c r="G331" s="104"/>
      <c r="H331" s="105"/>
      <c r="I331" s="105"/>
      <c r="J331" s="105"/>
      <c r="K331" s="105"/>
      <c r="L331" s="105"/>
      <c r="M331" s="105"/>
      <c r="N331" s="105"/>
      <c r="O331" s="105"/>
      <c r="P331" s="105"/>
      <c r="Q331" s="105"/>
      <c r="R331" s="105"/>
      <c r="S331" s="105"/>
      <c r="T331" s="105"/>
      <c r="U331" s="105"/>
      <c r="V331" s="105"/>
      <c r="W331" s="105"/>
      <c r="X331" s="105"/>
      <c r="Y331" s="105"/>
      <c r="Z331" s="105"/>
      <c r="AA331" s="105"/>
      <c r="AB331" s="105"/>
    </row>
    <row r="332" ht="11.25" customHeight="1">
      <c r="A332" s="135" t="s">
        <v>111</v>
      </c>
      <c r="B332" s="97" t="s">
        <v>100</v>
      </c>
      <c r="C332" s="135" t="s">
        <v>9669</v>
      </c>
      <c r="D332" s="231">
        <v>10.0</v>
      </c>
      <c r="E332" s="166">
        <v>10.0</v>
      </c>
      <c r="F332" s="475" t="s">
        <v>111</v>
      </c>
      <c r="G332" s="104"/>
      <c r="H332" s="105"/>
      <c r="I332" s="105"/>
      <c r="J332" s="105"/>
      <c r="K332" s="105"/>
      <c r="L332" s="105"/>
      <c r="M332" s="105"/>
      <c r="N332" s="105"/>
      <c r="O332" s="105"/>
      <c r="P332" s="105"/>
      <c r="Q332" s="105"/>
      <c r="R332" s="105"/>
      <c r="S332" s="105"/>
      <c r="T332" s="105"/>
      <c r="U332" s="105"/>
      <c r="V332" s="105"/>
      <c r="W332" s="105"/>
      <c r="X332" s="105"/>
      <c r="Y332" s="105"/>
      <c r="Z332" s="105"/>
      <c r="AA332" s="105"/>
      <c r="AB332" s="105"/>
    </row>
    <row r="333" ht="11.25" customHeight="1">
      <c r="A333" s="135" t="s">
        <v>111</v>
      </c>
      <c r="B333" s="97" t="s">
        <v>100</v>
      </c>
      <c r="C333" s="135" t="s">
        <v>9670</v>
      </c>
      <c r="D333" s="231">
        <v>10.0</v>
      </c>
      <c r="E333" s="166">
        <v>10.0</v>
      </c>
      <c r="F333" s="475" t="s">
        <v>111</v>
      </c>
      <c r="G333" s="104"/>
      <c r="H333" s="105"/>
      <c r="I333" s="105"/>
      <c r="J333" s="105"/>
      <c r="K333" s="105"/>
      <c r="L333" s="105"/>
      <c r="M333" s="105"/>
      <c r="N333" s="105"/>
      <c r="O333" s="105"/>
      <c r="P333" s="105"/>
      <c r="Q333" s="105"/>
      <c r="R333" s="105"/>
      <c r="S333" s="105"/>
      <c r="T333" s="105"/>
      <c r="U333" s="105"/>
      <c r="V333" s="105"/>
      <c r="W333" s="105"/>
      <c r="X333" s="105"/>
      <c r="Y333" s="105"/>
      <c r="Z333" s="105"/>
      <c r="AA333" s="105"/>
      <c r="AB333" s="105"/>
    </row>
    <row r="334" ht="11.25" customHeight="1">
      <c r="A334" s="135" t="s">
        <v>111</v>
      </c>
      <c r="B334" s="97" t="s">
        <v>100</v>
      </c>
      <c r="C334" s="135" t="s">
        <v>9671</v>
      </c>
      <c r="D334" s="231">
        <v>10.0</v>
      </c>
      <c r="E334" s="166">
        <v>10.0</v>
      </c>
      <c r="F334" s="475" t="s">
        <v>111</v>
      </c>
      <c r="G334" s="104"/>
      <c r="H334" s="105"/>
      <c r="I334" s="105"/>
      <c r="J334" s="105"/>
      <c r="K334" s="105"/>
      <c r="L334" s="105"/>
      <c r="M334" s="105"/>
      <c r="N334" s="105"/>
      <c r="O334" s="105"/>
      <c r="P334" s="105"/>
      <c r="Q334" s="105"/>
      <c r="R334" s="105"/>
      <c r="S334" s="105"/>
      <c r="T334" s="105"/>
      <c r="U334" s="105"/>
      <c r="V334" s="105"/>
      <c r="W334" s="105"/>
      <c r="X334" s="105"/>
      <c r="Y334" s="105"/>
      <c r="Z334" s="105"/>
      <c r="AA334" s="105"/>
      <c r="AB334" s="105"/>
    </row>
    <row r="335" ht="11.25" customHeight="1">
      <c r="A335" s="135" t="s">
        <v>111</v>
      </c>
      <c r="B335" s="97" t="s">
        <v>100</v>
      </c>
      <c r="C335" s="135" t="s">
        <v>9672</v>
      </c>
      <c r="D335" s="231">
        <v>10.0</v>
      </c>
      <c r="E335" s="166">
        <v>10.0</v>
      </c>
      <c r="F335" s="475" t="s">
        <v>111</v>
      </c>
      <c r="G335" s="104"/>
      <c r="H335" s="105"/>
      <c r="I335" s="105"/>
      <c r="J335" s="105"/>
      <c r="K335" s="105"/>
      <c r="L335" s="105"/>
      <c r="M335" s="105"/>
      <c r="N335" s="105"/>
      <c r="O335" s="105"/>
      <c r="P335" s="105"/>
      <c r="Q335" s="105"/>
      <c r="R335" s="105"/>
      <c r="S335" s="105"/>
      <c r="T335" s="105"/>
      <c r="U335" s="105"/>
      <c r="V335" s="105"/>
      <c r="W335" s="105"/>
      <c r="X335" s="105"/>
      <c r="Y335" s="105"/>
      <c r="Z335" s="105"/>
      <c r="AA335" s="105"/>
      <c r="AB335" s="105"/>
    </row>
    <row r="336" ht="11.25" customHeight="1">
      <c r="A336" s="135" t="s">
        <v>111</v>
      </c>
      <c r="B336" s="97" t="s">
        <v>100</v>
      </c>
      <c r="C336" s="135" t="s">
        <v>9673</v>
      </c>
      <c r="D336" s="231">
        <v>10.0</v>
      </c>
      <c r="E336" s="166">
        <v>10.0</v>
      </c>
      <c r="F336" s="475" t="s">
        <v>111</v>
      </c>
      <c r="G336" s="104"/>
      <c r="H336" s="105"/>
      <c r="I336" s="105"/>
      <c r="J336" s="105"/>
      <c r="K336" s="105"/>
      <c r="L336" s="105"/>
      <c r="M336" s="105"/>
      <c r="N336" s="105"/>
      <c r="O336" s="105"/>
      <c r="P336" s="105"/>
      <c r="Q336" s="105"/>
      <c r="R336" s="105"/>
      <c r="S336" s="105"/>
      <c r="T336" s="105"/>
      <c r="U336" s="105"/>
      <c r="V336" s="105"/>
      <c r="W336" s="105"/>
      <c r="X336" s="105"/>
      <c r="Y336" s="105"/>
      <c r="Z336" s="105"/>
      <c r="AA336" s="105"/>
      <c r="AB336" s="105"/>
    </row>
    <row r="337" ht="11.25" customHeight="1">
      <c r="A337" s="135" t="s">
        <v>111</v>
      </c>
      <c r="B337" s="97" t="s">
        <v>100</v>
      </c>
      <c r="C337" s="135" t="s">
        <v>9674</v>
      </c>
      <c r="D337" s="231">
        <v>10.0</v>
      </c>
      <c r="E337" s="166">
        <v>10.0</v>
      </c>
      <c r="F337" s="475" t="s">
        <v>111</v>
      </c>
      <c r="G337" s="104"/>
      <c r="H337" s="105"/>
      <c r="I337" s="105"/>
      <c r="J337" s="105"/>
      <c r="K337" s="105"/>
      <c r="L337" s="105"/>
      <c r="M337" s="105"/>
      <c r="N337" s="105"/>
      <c r="O337" s="105"/>
      <c r="P337" s="105"/>
      <c r="Q337" s="105"/>
      <c r="R337" s="105"/>
      <c r="S337" s="105"/>
      <c r="T337" s="105"/>
      <c r="U337" s="105"/>
      <c r="V337" s="105"/>
      <c r="W337" s="105"/>
      <c r="X337" s="105"/>
      <c r="Y337" s="105"/>
      <c r="Z337" s="105"/>
      <c r="AA337" s="105"/>
      <c r="AB337" s="105"/>
    </row>
    <row r="338" ht="11.25" customHeight="1">
      <c r="A338" s="135" t="s">
        <v>111</v>
      </c>
      <c r="B338" s="97" t="s">
        <v>100</v>
      </c>
      <c r="C338" s="135" t="s">
        <v>9675</v>
      </c>
      <c r="D338" s="231">
        <v>30.0</v>
      </c>
      <c r="E338" s="166">
        <v>30.0</v>
      </c>
      <c r="F338" s="475" t="s">
        <v>111</v>
      </c>
      <c r="G338" s="104"/>
      <c r="H338" s="105"/>
      <c r="I338" s="105"/>
      <c r="J338" s="105"/>
      <c r="K338" s="105"/>
      <c r="L338" s="105"/>
      <c r="M338" s="105"/>
      <c r="N338" s="105"/>
      <c r="O338" s="105"/>
      <c r="P338" s="105"/>
      <c r="Q338" s="105"/>
      <c r="R338" s="105"/>
      <c r="S338" s="105"/>
      <c r="T338" s="105"/>
      <c r="U338" s="105"/>
      <c r="V338" s="105"/>
      <c r="W338" s="105"/>
      <c r="X338" s="105"/>
      <c r="Y338" s="105"/>
      <c r="Z338" s="105"/>
      <c r="AA338" s="105"/>
      <c r="AB338" s="105"/>
    </row>
    <row r="339" ht="11.25" customHeight="1">
      <c r="A339" s="135" t="s">
        <v>111</v>
      </c>
      <c r="B339" s="97" t="s">
        <v>100</v>
      </c>
      <c r="C339" s="135" t="s">
        <v>9676</v>
      </c>
      <c r="D339" s="231">
        <v>30.0</v>
      </c>
      <c r="E339" s="166">
        <v>30.0</v>
      </c>
      <c r="F339" s="475" t="s">
        <v>111</v>
      </c>
      <c r="G339" s="104"/>
      <c r="H339" s="105"/>
      <c r="I339" s="105"/>
      <c r="J339" s="105"/>
      <c r="K339" s="105"/>
      <c r="L339" s="105"/>
      <c r="M339" s="105"/>
      <c r="N339" s="105"/>
      <c r="O339" s="105"/>
      <c r="P339" s="105"/>
      <c r="Q339" s="105"/>
      <c r="R339" s="105"/>
      <c r="S339" s="105"/>
      <c r="T339" s="105"/>
      <c r="U339" s="105"/>
      <c r="V339" s="105"/>
      <c r="W339" s="105"/>
      <c r="X339" s="105"/>
      <c r="Y339" s="105"/>
      <c r="Z339" s="105"/>
      <c r="AA339" s="105"/>
      <c r="AB339" s="105"/>
    </row>
    <row r="340" ht="11.25" customHeight="1">
      <c r="A340" s="135" t="s">
        <v>111</v>
      </c>
      <c r="B340" s="97" t="s">
        <v>100</v>
      </c>
      <c r="C340" s="135" t="s">
        <v>9677</v>
      </c>
      <c r="D340" s="231">
        <v>30.0</v>
      </c>
      <c r="E340" s="166">
        <v>30.0</v>
      </c>
      <c r="F340" s="475" t="s">
        <v>111</v>
      </c>
      <c r="G340" s="104"/>
      <c r="H340" s="105"/>
      <c r="I340" s="105"/>
      <c r="J340" s="105"/>
      <c r="K340" s="105"/>
      <c r="L340" s="105"/>
      <c r="M340" s="105"/>
      <c r="N340" s="105"/>
      <c r="O340" s="105"/>
      <c r="P340" s="105"/>
      <c r="Q340" s="105"/>
      <c r="R340" s="105"/>
      <c r="S340" s="105"/>
      <c r="T340" s="105"/>
      <c r="U340" s="105"/>
      <c r="V340" s="105"/>
      <c r="W340" s="105"/>
      <c r="X340" s="105"/>
      <c r="Y340" s="105"/>
      <c r="Z340" s="105"/>
      <c r="AA340" s="105"/>
      <c r="AB340" s="105"/>
    </row>
    <row r="341" ht="11.25" customHeight="1">
      <c r="A341" s="135" t="s">
        <v>113</v>
      </c>
      <c r="B341" s="97" t="s">
        <v>100</v>
      </c>
      <c r="C341" s="135" t="s">
        <v>9678</v>
      </c>
      <c r="D341" s="231">
        <v>30.0</v>
      </c>
      <c r="E341" s="166">
        <v>30.0</v>
      </c>
      <c r="F341" s="833" t="s">
        <v>113</v>
      </c>
      <c r="G341" s="104"/>
      <c r="H341" s="105"/>
      <c r="I341" s="105"/>
      <c r="J341" s="105"/>
      <c r="K341" s="105"/>
      <c r="L341" s="105"/>
      <c r="M341" s="105"/>
      <c r="N341" s="105"/>
      <c r="O341" s="105"/>
      <c r="P341" s="105"/>
      <c r="Q341" s="105"/>
      <c r="R341" s="105"/>
      <c r="S341" s="105"/>
      <c r="T341" s="105"/>
      <c r="U341" s="105"/>
      <c r="V341" s="105"/>
      <c r="W341" s="105"/>
      <c r="X341" s="105"/>
      <c r="Y341" s="105"/>
      <c r="Z341" s="105"/>
      <c r="AA341" s="105"/>
      <c r="AB341" s="105"/>
    </row>
    <row r="342" ht="11.25" customHeight="1">
      <c r="A342" s="135" t="s">
        <v>113</v>
      </c>
      <c r="B342" s="97" t="s">
        <v>100</v>
      </c>
      <c r="C342" s="135" t="s">
        <v>9679</v>
      </c>
      <c r="D342" s="231">
        <v>30.0</v>
      </c>
      <c r="E342" s="166">
        <v>30.0</v>
      </c>
      <c r="F342" s="475" t="s">
        <v>113</v>
      </c>
      <c r="G342" s="104"/>
      <c r="H342" s="105"/>
      <c r="I342" s="105"/>
      <c r="J342" s="105"/>
      <c r="K342" s="105"/>
      <c r="L342" s="105"/>
      <c r="M342" s="105"/>
      <c r="N342" s="105"/>
      <c r="O342" s="105"/>
      <c r="P342" s="105"/>
      <c r="Q342" s="105"/>
      <c r="R342" s="105"/>
      <c r="S342" s="105"/>
      <c r="T342" s="105"/>
      <c r="U342" s="105"/>
      <c r="V342" s="105"/>
      <c r="W342" s="105"/>
      <c r="X342" s="105"/>
      <c r="Y342" s="105"/>
      <c r="Z342" s="105"/>
      <c r="AA342" s="105"/>
      <c r="AB342" s="105"/>
    </row>
    <row r="343" ht="11.25" customHeight="1">
      <c r="A343" s="135" t="s">
        <v>113</v>
      </c>
      <c r="B343" s="97" t="s">
        <v>100</v>
      </c>
      <c r="C343" s="135" t="s">
        <v>9680</v>
      </c>
      <c r="D343" s="231">
        <v>20.0</v>
      </c>
      <c r="E343" s="166">
        <v>20.0</v>
      </c>
      <c r="F343" s="475" t="s">
        <v>113</v>
      </c>
      <c r="G343" s="104"/>
      <c r="H343" s="105"/>
      <c r="I343" s="105"/>
      <c r="J343" s="105"/>
      <c r="K343" s="105"/>
      <c r="L343" s="105"/>
      <c r="M343" s="105"/>
      <c r="N343" s="105"/>
      <c r="O343" s="105"/>
      <c r="P343" s="105"/>
      <c r="Q343" s="105"/>
      <c r="R343" s="105"/>
      <c r="S343" s="105"/>
      <c r="T343" s="105"/>
      <c r="U343" s="105"/>
      <c r="V343" s="105"/>
      <c r="W343" s="105"/>
      <c r="X343" s="105"/>
      <c r="Y343" s="105"/>
      <c r="Z343" s="105"/>
      <c r="AA343" s="105"/>
      <c r="AB343" s="105"/>
    </row>
    <row r="344" ht="11.25" customHeight="1">
      <c r="A344" s="135" t="s">
        <v>113</v>
      </c>
      <c r="B344" s="97" t="s">
        <v>100</v>
      </c>
      <c r="C344" s="135" t="s">
        <v>9681</v>
      </c>
      <c r="D344" s="231">
        <v>20.0</v>
      </c>
      <c r="E344" s="166">
        <v>20.0</v>
      </c>
      <c r="F344" s="475" t="s">
        <v>113</v>
      </c>
      <c r="G344" s="104"/>
      <c r="H344" s="105"/>
      <c r="I344" s="105"/>
      <c r="J344" s="105"/>
      <c r="K344" s="105"/>
      <c r="L344" s="105"/>
      <c r="M344" s="105"/>
      <c r="N344" s="105"/>
      <c r="O344" s="105"/>
      <c r="P344" s="105"/>
      <c r="Q344" s="105"/>
      <c r="R344" s="105"/>
      <c r="S344" s="105"/>
      <c r="T344" s="105"/>
      <c r="U344" s="105"/>
      <c r="V344" s="105"/>
      <c r="W344" s="105"/>
      <c r="X344" s="105"/>
      <c r="Y344" s="105"/>
      <c r="Z344" s="105"/>
      <c r="AA344" s="105"/>
      <c r="AB344" s="105"/>
    </row>
    <row r="345" ht="11.25" customHeight="1">
      <c r="A345" s="135" t="s">
        <v>113</v>
      </c>
      <c r="B345" s="97" t="s">
        <v>100</v>
      </c>
      <c r="C345" s="135" t="s">
        <v>9682</v>
      </c>
      <c r="D345" s="231">
        <v>20.0</v>
      </c>
      <c r="E345" s="166">
        <v>20.0</v>
      </c>
      <c r="F345" s="475" t="s">
        <v>113</v>
      </c>
      <c r="G345" s="104"/>
      <c r="H345" s="105"/>
      <c r="I345" s="105"/>
      <c r="J345" s="105"/>
      <c r="K345" s="105"/>
      <c r="L345" s="105"/>
      <c r="M345" s="105"/>
      <c r="N345" s="105"/>
      <c r="O345" s="105"/>
      <c r="P345" s="105"/>
      <c r="Q345" s="105"/>
      <c r="R345" s="105"/>
      <c r="S345" s="105"/>
      <c r="T345" s="105"/>
      <c r="U345" s="105"/>
      <c r="V345" s="105"/>
      <c r="W345" s="105"/>
      <c r="X345" s="105"/>
      <c r="Y345" s="105"/>
      <c r="Z345" s="105"/>
      <c r="AA345" s="105"/>
      <c r="AB345" s="105"/>
    </row>
    <row r="346" ht="11.25" customHeight="1">
      <c r="A346" s="135" t="s">
        <v>113</v>
      </c>
      <c r="B346" s="97" t="s">
        <v>100</v>
      </c>
      <c r="C346" s="135" t="s">
        <v>9683</v>
      </c>
      <c r="D346" s="231">
        <v>20.0</v>
      </c>
      <c r="E346" s="166">
        <v>20.0</v>
      </c>
      <c r="F346" s="475" t="s">
        <v>113</v>
      </c>
      <c r="G346" s="104"/>
      <c r="H346" s="105"/>
      <c r="I346" s="105"/>
      <c r="J346" s="105"/>
      <c r="K346" s="105"/>
      <c r="L346" s="105"/>
      <c r="M346" s="105"/>
      <c r="N346" s="105"/>
      <c r="O346" s="105"/>
      <c r="P346" s="105"/>
      <c r="Q346" s="105"/>
      <c r="R346" s="105"/>
      <c r="S346" s="105"/>
      <c r="T346" s="105"/>
      <c r="U346" s="105"/>
      <c r="V346" s="105"/>
      <c r="W346" s="105"/>
      <c r="X346" s="105"/>
      <c r="Y346" s="105"/>
      <c r="Z346" s="105"/>
      <c r="AA346" s="105"/>
      <c r="AB346" s="105"/>
    </row>
    <row r="347" ht="11.25" customHeight="1">
      <c r="A347" s="135" t="s">
        <v>113</v>
      </c>
      <c r="B347" s="97" t="s">
        <v>100</v>
      </c>
      <c r="C347" s="135" t="s">
        <v>9684</v>
      </c>
      <c r="D347" s="231">
        <v>20.0</v>
      </c>
      <c r="E347" s="166">
        <v>20.0</v>
      </c>
      <c r="F347" s="475" t="s">
        <v>113</v>
      </c>
      <c r="G347" s="104"/>
      <c r="H347" s="105"/>
      <c r="I347" s="105"/>
      <c r="J347" s="105"/>
      <c r="K347" s="105"/>
      <c r="L347" s="105"/>
      <c r="M347" s="105"/>
      <c r="N347" s="105"/>
      <c r="O347" s="105"/>
      <c r="P347" s="105"/>
      <c r="Q347" s="105"/>
      <c r="R347" s="105"/>
      <c r="S347" s="105"/>
      <c r="T347" s="105"/>
      <c r="U347" s="105"/>
      <c r="V347" s="105"/>
      <c r="W347" s="105"/>
      <c r="X347" s="105"/>
      <c r="Y347" s="105"/>
      <c r="Z347" s="105"/>
      <c r="AA347" s="105"/>
      <c r="AB347" s="105"/>
    </row>
    <row r="348" ht="11.25" customHeight="1">
      <c r="A348" s="135" t="s">
        <v>113</v>
      </c>
      <c r="B348" s="97" t="s">
        <v>100</v>
      </c>
      <c r="C348" s="135" t="s">
        <v>9685</v>
      </c>
      <c r="D348" s="231">
        <v>20.0</v>
      </c>
      <c r="E348" s="166">
        <v>20.0</v>
      </c>
      <c r="F348" s="475" t="s">
        <v>113</v>
      </c>
      <c r="G348" s="104"/>
      <c r="H348" s="105"/>
      <c r="I348" s="105"/>
      <c r="J348" s="105"/>
      <c r="K348" s="105"/>
      <c r="L348" s="105"/>
      <c r="M348" s="105"/>
      <c r="N348" s="105"/>
      <c r="O348" s="105"/>
      <c r="P348" s="105"/>
      <c r="Q348" s="105"/>
      <c r="R348" s="105"/>
      <c r="S348" s="105"/>
      <c r="T348" s="105"/>
      <c r="U348" s="105"/>
      <c r="V348" s="105"/>
      <c r="W348" s="105"/>
      <c r="X348" s="105"/>
      <c r="Y348" s="105"/>
      <c r="Z348" s="105"/>
      <c r="AA348" s="105"/>
      <c r="AB348" s="105"/>
    </row>
    <row r="349" ht="11.25" customHeight="1">
      <c r="A349" s="135" t="s">
        <v>113</v>
      </c>
      <c r="B349" s="97" t="s">
        <v>100</v>
      </c>
      <c r="C349" s="135" t="s">
        <v>9686</v>
      </c>
      <c r="D349" s="231">
        <v>10.0</v>
      </c>
      <c r="E349" s="166">
        <v>10.0</v>
      </c>
      <c r="F349" s="475" t="s">
        <v>113</v>
      </c>
      <c r="G349" s="104"/>
      <c r="H349" s="105"/>
      <c r="I349" s="105"/>
      <c r="J349" s="105"/>
      <c r="K349" s="105"/>
      <c r="L349" s="105"/>
      <c r="M349" s="105"/>
      <c r="N349" s="105"/>
      <c r="O349" s="105"/>
      <c r="P349" s="105"/>
      <c r="Q349" s="105"/>
      <c r="R349" s="105"/>
      <c r="S349" s="105"/>
      <c r="T349" s="105"/>
      <c r="U349" s="105"/>
      <c r="V349" s="105"/>
      <c r="W349" s="105"/>
      <c r="X349" s="105"/>
      <c r="Y349" s="105"/>
      <c r="Z349" s="105"/>
      <c r="AA349" s="105"/>
      <c r="AB349" s="105"/>
    </row>
    <row r="350" ht="11.25" customHeight="1">
      <c r="A350" s="135" t="s">
        <v>114</v>
      </c>
      <c r="B350" s="97" t="s">
        <v>100</v>
      </c>
      <c r="C350" s="135" t="s">
        <v>9687</v>
      </c>
      <c r="D350" s="231">
        <v>480.0</v>
      </c>
      <c r="E350" s="166">
        <v>480.0</v>
      </c>
      <c r="F350" s="475" t="s">
        <v>114</v>
      </c>
      <c r="G350" s="104"/>
      <c r="H350" s="105"/>
      <c r="I350" s="105"/>
      <c r="J350" s="105"/>
      <c r="K350" s="105"/>
      <c r="L350" s="105"/>
      <c r="M350" s="105"/>
      <c r="N350" s="105"/>
      <c r="O350" s="105"/>
      <c r="P350" s="105"/>
      <c r="Q350" s="105"/>
      <c r="R350" s="105"/>
      <c r="S350" s="105"/>
      <c r="T350" s="105"/>
      <c r="U350" s="105"/>
      <c r="V350" s="105"/>
      <c r="W350" s="105"/>
      <c r="X350" s="105"/>
      <c r="Y350" s="105"/>
      <c r="Z350" s="105"/>
      <c r="AA350" s="105"/>
      <c r="AB350" s="105"/>
    </row>
    <row r="351" ht="11.25" customHeight="1">
      <c r="A351" s="135" t="s">
        <v>114</v>
      </c>
      <c r="B351" s="97" t="s">
        <v>100</v>
      </c>
      <c r="C351" s="135" t="s">
        <v>9688</v>
      </c>
      <c r="D351" s="231">
        <v>120.0</v>
      </c>
      <c r="E351" s="166">
        <v>120.0</v>
      </c>
      <c r="F351" s="475" t="s">
        <v>114</v>
      </c>
      <c r="G351" s="104"/>
      <c r="H351" s="105"/>
      <c r="I351" s="105"/>
      <c r="J351" s="105"/>
      <c r="K351" s="105"/>
      <c r="L351" s="105"/>
      <c r="M351" s="105"/>
      <c r="N351" s="105"/>
      <c r="O351" s="105"/>
      <c r="P351" s="105"/>
      <c r="Q351" s="105"/>
      <c r="R351" s="105"/>
      <c r="S351" s="105"/>
      <c r="T351" s="105"/>
      <c r="U351" s="105"/>
      <c r="V351" s="105"/>
      <c r="W351" s="105"/>
      <c r="X351" s="105"/>
      <c r="Y351" s="105"/>
      <c r="Z351" s="105"/>
      <c r="AA351" s="105"/>
      <c r="AB351" s="105"/>
    </row>
    <row r="352" ht="11.25" customHeight="1">
      <c r="A352" s="135" t="s">
        <v>115</v>
      </c>
      <c r="B352" s="97" t="s">
        <v>100</v>
      </c>
      <c r="C352" s="135" t="s">
        <v>9689</v>
      </c>
      <c r="D352" s="231">
        <v>20.0</v>
      </c>
      <c r="E352" s="166">
        <v>20.0</v>
      </c>
      <c r="F352" s="475" t="s">
        <v>115</v>
      </c>
      <c r="G352" s="104"/>
      <c r="H352" s="105"/>
      <c r="I352" s="105"/>
      <c r="J352" s="105"/>
      <c r="K352" s="105"/>
      <c r="L352" s="105"/>
      <c r="M352" s="105"/>
      <c r="N352" s="105"/>
      <c r="O352" s="105"/>
      <c r="P352" s="105"/>
      <c r="Q352" s="105"/>
      <c r="R352" s="105"/>
      <c r="S352" s="105"/>
      <c r="T352" s="105"/>
      <c r="U352" s="105"/>
      <c r="V352" s="105"/>
      <c r="W352" s="105"/>
      <c r="X352" s="105"/>
      <c r="Y352" s="105"/>
      <c r="Z352" s="105"/>
      <c r="AA352" s="105"/>
      <c r="AB352" s="105"/>
    </row>
    <row r="353" ht="11.25" customHeight="1">
      <c r="A353" s="135" t="s">
        <v>115</v>
      </c>
      <c r="B353" s="97" t="s">
        <v>100</v>
      </c>
      <c r="C353" s="135" t="s">
        <v>9690</v>
      </c>
      <c r="D353" s="231">
        <v>20.0</v>
      </c>
      <c r="E353" s="166">
        <v>20.0</v>
      </c>
      <c r="F353" s="475" t="s">
        <v>115</v>
      </c>
      <c r="G353" s="104"/>
      <c r="H353" s="105"/>
      <c r="I353" s="105"/>
      <c r="J353" s="105"/>
      <c r="K353" s="105"/>
      <c r="L353" s="105"/>
      <c r="M353" s="105"/>
      <c r="N353" s="105"/>
      <c r="O353" s="105"/>
      <c r="P353" s="105"/>
      <c r="Q353" s="105"/>
      <c r="R353" s="105"/>
      <c r="S353" s="105"/>
      <c r="T353" s="105"/>
      <c r="U353" s="105"/>
      <c r="V353" s="105"/>
      <c r="W353" s="105"/>
      <c r="X353" s="105"/>
      <c r="Y353" s="105"/>
      <c r="Z353" s="105"/>
      <c r="AA353" s="105"/>
      <c r="AB353" s="105"/>
    </row>
    <row r="354" ht="11.25" customHeight="1">
      <c r="A354" s="135" t="s">
        <v>115</v>
      </c>
      <c r="B354" s="97" t="s">
        <v>100</v>
      </c>
      <c r="C354" s="135" t="s">
        <v>9691</v>
      </c>
      <c r="D354" s="231">
        <v>20.0</v>
      </c>
      <c r="E354" s="166">
        <v>20.0</v>
      </c>
      <c r="F354" s="475" t="s">
        <v>115</v>
      </c>
      <c r="G354" s="104"/>
      <c r="H354" s="105"/>
      <c r="I354" s="105"/>
      <c r="J354" s="105"/>
      <c r="K354" s="105"/>
      <c r="L354" s="105"/>
      <c r="M354" s="105"/>
      <c r="N354" s="105"/>
      <c r="O354" s="105"/>
      <c r="P354" s="105"/>
      <c r="Q354" s="105"/>
      <c r="R354" s="105"/>
      <c r="S354" s="105"/>
      <c r="T354" s="105"/>
      <c r="U354" s="105"/>
      <c r="V354" s="105"/>
      <c r="W354" s="105"/>
      <c r="X354" s="105"/>
      <c r="Y354" s="105"/>
      <c r="Z354" s="105"/>
      <c r="AA354" s="105"/>
      <c r="AB354" s="105"/>
    </row>
    <row r="355" ht="11.25" customHeight="1">
      <c r="A355" s="135" t="s">
        <v>116</v>
      </c>
      <c r="B355" s="97" t="s">
        <v>100</v>
      </c>
      <c r="C355" s="135" t="s">
        <v>9692</v>
      </c>
      <c r="D355" s="231">
        <v>20.0</v>
      </c>
      <c r="E355" s="166">
        <v>20.0</v>
      </c>
      <c r="F355" s="475" t="s">
        <v>116</v>
      </c>
      <c r="G355" s="104"/>
      <c r="H355" s="105"/>
      <c r="I355" s="105"/>
      <c r="J355" s="105"/>
      <c r="K355" s="105"/>
      <c r="L355" s="105"/>
      <c r="M355" s="105"/>
      <c r="N355" s="105"/>
      <c r="O355" s="105"/>
      <c r="P355" s="105"/>
      <c r="Q355" s="105"/>
      <c r="R355" s="105"/>
      <c r="S355" s="105"/>
      <c r="T355" s="105"/>
      <c r="U355" s="105"/>
      <c r="V355" s="105"/>
      <c r="W355" s="105"/>
      <c r="X355" s="105"/>
      <c r="Y355" s="105"/>
      <c r="Z355" s="105"/>
      <c r="AA355" s="105"/>
      <c r="AB355" s="105"/>
    </row>
    <row r="356" ht="11.25" customHeight="1">
      <c r="A356" s="135" t="s">
        <v>116</v>
      </c>
      <c r="B356" s="97" t="s">
        <v>100</v>
      </c>
      <c r="C356" s="135" t="s">
        <v>9693</v>
      </c>
      <c r="D356" s="231">
        <v>20.0</v>
      </c>
      <c r="E356" s="166">
        <v>20.0</v>
      </c>
      <c r="F356" s="475" t="s">
        <v>116</v>
      </c>
      <c r="G356" s="104"/>
      <c r="H356" s="105"/>
      <c r="I356" s="105"/>
      <c r="J356" s="105"/>
      <c r="K356" s="105"/>
      <c r="L356" s="105"/>
      <c r="M356" s="105"/>
      <c r="N356" s="105"/>
      <c r="O356" s="105"/>
      <c r="P356" s="105"/>
      <c r="Q356" s="105"/>
      <c r="R356" s="105"/>
      <c r="S356" s="105"/>
      <c r="T356" s="105"/>
      <c r="U356" s="105"/>
      <c r="V356" s="105"/>
      <c r="W356" s="105"/>
      <c r="X356" s="105"/>
      <c r="Y356" s="105"/>
      <c r="Z356" s="105"/>
      <c r="AA356" s="105"/>
      <c r="AB356" s="105"/>
    </row>
    <row r="357" ht="11.25" customHeight="1">
      <c r="A357" s="135" t="s">
        <v>116</v>
      </c>
      <c r="B357" s="97" t="s">
        <v>100</v>
      </c>
      <c r="C357" s="135" t="s">
        <v>9694</v>
      </c>
      <c r="D357" s="231">
        <v>20.0</v>
      </c>
      <c r="E357" s="166">
        <v>20.0</v>
      </c>
      <c r="F357" s="475" t="s">
        <v>116</v>
      </c>
      <c r="G357" s="104"/>
      <c r="H357" s="105"/>
      <c r="I357" s="105"/>
      <c r="J357" s="105"/>
      <c r="K357" s="105"/>
      <c r="L357" s="105"/>
      <c r="M357" s="105"/>
      <c r="N357" s="105"/>
      <c r="O357" s="105"/>
      <c r="P357" s="105"/>
      <c r="Q357" s="105"/>
      <c r="R357" s="105"/>
      <c r="S357" s="105"/>
      <c r="T357" s="105"/>
      <c r="U357" s="105"/>
      <c r="V357" s="105"/>
      <c r="W357" s="105"/>
      <c r="X357" s="105"/>
      <c r="Y357" s="105"/>
      <c r="Z357" s="105"/>
      <c r="AA357" s="105"/>
      <c r="AB357" s="105"/>
    </row>
    <row r="358" ht="11.25" customHeight="1">
      <c r="A358" s="135" t="s">
        <v>116</v>
      </c>
      <c r="B358" s="97" t="s">
        <v>100</v>
      </c>
      <c r="C358" s="135" t="s">
        <v>9695</v>
      </c>
      <c r="D358" s="231">
        <v>20.0</v>
      </c>
      <c r="E358" s="166">
        <v>20.0</v>
      </c>
      <c r="F358" s="475" t="s">
        <v>116</v>
      </c>
      <c r="G358" s="104"/>
      <c r="H358" s="105"/>
      <c r="I358" s="105"/>
      <c r="J358" s="105"/>
      <c r="K358" s="105"/>
      <c r="L358" s="105"/>
      <c r="M358" s="105"/>
      <c r="N358" s="105"/>
      <c r="O358" s="105"/>
      <c r="P358" s="105"/>
      <c r="Q358" s="105"/>
      <c r="R358" s="105"/>
      <c r="S358" s="105"/>
      <c r="T358" s="105"/>
      <c r="U358" s="105"/>
      <c r="V358" s="105"/>
      <c r="W358" s="105"/>
      <c r="X358" s="105"/>
      <c r="Y358" s="105"/>
      <c r="Z358" s="105"/>
      <c r="AA358" s="105"/>
      <c r="AB358" s="105"/>
    </row>
    <row r="359" ht="11.25" customHeight="1">
      <c r="A359" s="135" t="s">
        <v>116</v>
      </c>
      <c r="B359" s="97" t="s">
        <v>100</v>
      </c>
      <c r="C359" s="135" t="s">
        <v>9696</v>
      </c>
      <c r="D359" s="231">
        <v>20.0</v>
      </c>
      <c r="E359" s="166">
        <v>20.0</v>
      </c>
      <c r="F359" s="475" t="s">
        <v>116</v>
      </c>
      <c r="G359" s="104"/>
      <c r="H359" s="105"/>
      <c r="I359" s="105"/>
      <c r="J359" s="105"/>
      <c r="K359" s="105"/>
      <c r="L359" s="105"/>
      <c r="M359" s="105"/>
      <c r="N359" s="105"/>
      <c r="O359" s="105"/>
      <c r="P359" s="105"/>
      <c r="Q359" s="105"/>
      <c r="R359" s="105"/>
      <c r="S359" s="105"/>
      <c r="T359" s="105"/>
      <c r="U359" s="105"/>
      <c r="V359" s="105"/>
      <c r="W359" s="105"/>
      <c r="X359" s="105"/>
      <c r="Y359" s="105"/>
      <c r="Z359" s="105"/>
      <c r="AA359" s="105"/>
      <c r="AB359" s="105"/>
    </row>
    <row r="360" ht="11.25" customHeight="1">
      <c r="A360" s="135" t="s">
        <v>116</v>
      </c>
      <c r="B360" s="97" t="s">
        <v>100</v>
      </c>
      <c r="C360" s="135" t="s">
        <v>9697</v>
      </c>
      <c r="D360" s="231">
        <v>20.0</v>
      </c>
      <c r="E360" s="166">
        <v>20.0</v>
      </c>
      <c r="F360" s="475" t="s">
        <v>116</v>
      </c>
      <c r="G360" s="104"/>
      <c r="H360" s="105"/>
      <c r="I360" s="105"/>
      <c r="J360" s="105"/>
      <c r="K360" s="105"/>
      <c r="L360" s="105"/>
      <c r="M360" s="105"/>
      <c r="N360" s="105"/>
      <c r="O360" s="105"/>
      <c r="P360" s="105"/>
      <c r="Q360" s="105"/>
      <c r="R360" s="105"/>
      <c r="S360" s="105"/>
      <c r="T360" s="105"/>
      <c r="U360" s="105"/>
      <c r="V360" s="105"/>
      <c r="W360" s="105"/>
      <c r="X360" s="105"/>
      <c r="Y360" s="105"/>
      <c r="Z360" s="105"/>
      <c r="AA360" s="105"/>
      <c r="AB360" s="105"/>
    </row>
    <row r="361" ht="11.25" customHeight="1">
      <c r="A361" s="135" t="s">
        <v>116</v>
      </c>
      <c r="B361" s="97" t="s">
        <v>100</v>
      </c>
      <c r="C361" s="135" t="s">
        <v>9698</v>
      </c>
      <c r="D361" s="231">
        <v>20.0</v>
      </c>
      <c r="E361" s="166">
        <v>20.0</v>
      </c>
      <c r="F361" s="475" t="s">
        <v>116</v>
      </c>
      <c r="G361" s="104"/>
      <c r="H361" s="105"/>
      <c r="I361" s="105"/>
      <c r="J361" s="105"/>
      <c r="K361" s="105"/>
      <c r="L361" s="105"/>
      <c r="M361" s="105"/>
      <c r="N361" s="105"/>
      <c r="O361" s="105"/>
      <c r="P361" s="105"/>
      <c r="Q361" s="105"/>
      <c r="R361" s="105"/>
      <c r="S361" s="105"/>
      <c r="T361" s="105"/>
      <c r="U361" s="105"/>
      <c r="V361" s="105"/>
      <c r="W361" s="105"/>
      <c r="X361" s="105"/>
      <c r="Y361" s="105"/>
      <c r="Z361" s="105"/>
      <c r="AA361" s="105"/>
      <c r="AB361" s="105"/>
    </row>
    <row r="362" ht="11.25" customHeight="1">
      <c r="A362" s="135" t="s">
        <v>116</v>
      </c>
      <c r="B362" s="97" t="s">
        <v>100</v>
      </c>
      <c r="C362" s="135" t="s">
        <v>9699</v>
      </c>
      <c r="D362" s="231">
        <v>30.0</v>
      </c>
      <c r="E362" s="166">
        <v>30.0</v>
      </c>
      <c r="F362" s="475" t="s">
        <v>116</v>
      </c>
      <c r="G362" s="104"/>
      <c r="H362" s="105"/>
      <c r="I362" s="105"/>
      <c r="J362" s="105"/>
      <c r="K362" s="105"/>
      <c r="L362" s="105"/>
      <c r="M362" s="105"/>
      <c r="N362" s="105"/>
      <c r="O362" s="105"/>
      <c r="P362" s="105"/>
      <c r="Q362" s="105"/>
      <c r="R362" s="105"/>
      <c r="S362" s="105"/>
      <c r="T362" s="105"/>
      <c r="U362" s="105"/>
      <c r="V362" s="105"/>
      <c r="W362" s="105"/>
      <c r="X362" s="105"/>
      <c r="Y362" s="105"/>
      <c r="Z362" s="105"/>
      <c r="AA362" s="105"/>
      <c r="AB362" s="105"/>
    </row>
    <row r="363" ht="11.25" customHeight="1">
      <c r="A363" s="135" t="s">
        <v>116</v>
      </c>
      <c r="B363" s="97" t="s">
        <v>100</v>
      </c>
      <c r="C363" s="135" t="s">
        <v>9700</v>
      </c>
      <c r="D363" s="231">
        <v>30.0</v>
      </c>
      <c r="E363" s="166">
        <v>30.0</v>
      </c>
      <c r="F363" s="475" t="s">
        <v>116</v>
      </c>
      <c r="G363" s="104"/>
      <c r="H363" s="105"/>
      <c r="I363" s="105"/>
      <c r="J363" s="105"/>
      <c r="K363" s="105"/>
      <c r="L363" s="105"/>
      <c r="M363" s="105"/>
      <c r="N363" s="105"/>
      <c r="O363" s="105"/>
      <c r="P363" s="105"/>
      <c r="Q363" s="105"/>
      <c r="R363" s="105"/>
      <c r="S363" s="105"/>
      <c r="T363" s="105"/>
      <c r="U363" s="105"/>
      <c r="V363" s="105"/>
      <c r="W363" s="105"/>
      <c r="X363" s="105"/>
      <c r="Y363" s="105"/>
      <c r="Z363" s="105"/>
      <c r="AA363" s="105"/>
      <c r="AB363" s="105"/>
    </row>
    <row r="364" ht="11.25" customHeight="1">
      <c r="A364" s="135" t="s">
        <v>116</v>
      </c>
      <c r="B364" s="97" t="s">
        <v>100</v>
      </c>
      <c r="C364" s="135" t="s">
        <v>9701</v>
      </c>
      <c r="D364" s="231">
        <v>10.0</v>
      </c>
      <c r="E364" s="166">
        <v>10.0</v>
      </c>
      <c r="F364" s="475" t="s">
        <v>116</v>
      </c>
      <c r="G364" s="104"/>
      <c r="H364" s="105"/>
      <c r="I364" s="105"/>
      <c r="J364" s="105"/>
      <c r="K364" s="105"/>
      <c r="L364" s="105"/>
      <c r="M364" s="105"/>
      <c r="N364" s="105"/>
      <c r="O364" s="105"/>
      <c r="P364" s="105"/>
      <c r="Q364" s="105"/>
      <c r="R364" s="105"/>
      <c r="S364" s="105"/>
      <c r="T364" s="105"/>
      <c r="U364" s="105"/>
      <c r="V364" s="105"/>
      <c r="W364" s="105"/>
      <c r="X364" s="105"/>
      <c r="Y364" s="105"/>
      <c r="Z364" s="105"/>
      <c r="AA364" s="105"/>
      <c r="AB364" s="105"/>
    </row>
    <row r="365" ht="11.25" customHeight="1">
      <c r="A365" s="135" t="s">
        <v>116</v>
      </c>
      <c r="B365" s="97" t="s">
        <v>100</v>
      </c>
      <c r="C365" s="135" t="s">
        <v>9702</v>
      </c>
      <c r="D365" s="231">
        <v>10.0</v>
      </c>
      <c r="E365" s="166">
        <v>10.0</v>
      </c>
      <c r="F365" s="475" t="s">
        <v>116</v>
      </c>
      <c r="G365" s="104"/>
      <c r="H365" s="105"/>
      <c r="I365" s="105"/>
      <c r="J365" s="105"/>
      <c r="K365" s="105"/>
      <c r="L365" s="105"/>
      <c r="M365" s="105"/>
      <c r="N365" s="105"/>
      <c r="O365" s="105"/>
      <c r="P365" s="105"/>
      <c r="Q365" s="105"/>
      <c r="R365" s="105"/>
      <c r="S365" s="105"/>
      <c r="T365" s="105"/>
      <c r="U365" s="105"/>
      <c r="V365" s="105"/>
      <c r="W365" s="105"/>
      <c r="X365" s="105"/>
      <c r="Y365" s="105"/>
      <c r="Z365" s="105"/>
      <c r="AA365" s="105"/>
      <c r="AB365" s="105"/>
    </row>
    <row r="366" ht="11.25" customHeight="1">
      <c r="A366" s="135" t="s">
        <v>116</v>
      </c>
      <c r="B366" s="97" t="s">
        <v>100</v>
      </c>
      <c r="C366" s="135" t="s">
        <v>9703</v>
      </c>
      <c r="D366" s="231">
        <v>10.0</v>
      </c>
      <c r="E366" s="166">
        <v>10.0</v>
      </c>
      <c r="F366" s="475" t="s">
        <v>116</v>
      </c>
      <c r="G366" s="104"/>
      <c r="H366" s="105"/>
      <c r="I366" s="105"/>
      <c r="J366" s="105"/>
      <c r="K366" s="105"/>
      <c r="L366" s="105"/>
      <c r="M366" s="105"/>
      <c r="N366" s="105"/>
      <c r="O366" s="105"/>
      <c r="P366" s="105"/>
      <c r="Q366" s="105"/>
      <c r="R366" s="105"/>
      <c r="S366" s="105"/>
      <c r="T366" s="105"/>
      <c r="U366" s="105"/>
      <c r="V366" s="105"/>
      <c r="W366" s="105"/>
      <c r="X366" s="105"/>
      <c r="Y366" s="105"/>
      <c r="Z366" s="105"/>
      <c r="AA366" s="105"/>
      <c r="AB366" s="105"/>
    </row>
    <row r="367" ht="11.25" customHeight="1">
      <c r="A367" s="135" t="s">
        <v>116</v>
      </c>
      <c r="B367" s="97" t="s">
        <v>100</v>
      </c>
      <c r="C367" s="135" t="s">
        <v>9704</v>
      </c>
      <c r="D367" s="231">
        <v>10.0</v>
      </c>
      <c r="E367" s="166">
        <v>10.0</v>
      </c>
      <c r="F367" s="475" t="s">
        <v>116</v>
      </c>
      <c r="G367" s="104"/>
      <c r="H367" s="105"/>
      <c r="I367" s="105"/>
      <c r="J367" s="105"/>
      <c r="K367" s="105"/>
      <c r="L367" s="105"/>
      <c r="M367" s="105"/>
      <c r="N367" s="105"/>
      <c r="O367" s="105"/>
      <c r="P367" s="105"/>
      <c r="Q367" s="105"/>
      <c r="R367" s="105"/>
      <c r="S367" s="105"/>
      <c r="T367" s="105"/>
      <c r="U367" s="105"/>
      <c r="V367" s="105"/>
      <c r="W367" s="105"/>
      <c r="X367" s="105"/>
      <c r="Y367" s="105"/>
      <c r="Z367" s="105"/>
      <c r="AA367" s="105"/>
      <c r="AB367" s="105"/>
    </row>
    <row r="368" ht="11.25" customHeight="1">
      <c r="A368" s="135" t="s">
        <v>116</v>
      </c>
      <c r="B368" s="97" t="s">
        <v>100</v>
      </c>
      <c r="C368" s="135" t="s">
        <v>9705</v>
      </c>
      <c r="D368" s="231">
        <v>10.0</v>
      </c>
      <c r="E368" s="166">
        <v>10.0</v>
      </c>
      <c r="F368" s="475" t="s">
        <v>116</v>
      </c>
      <c r="G368" s="104"/>
      <c r="H368" s="105"/>
      <c r="I368" s="105"/>
      <c r="J368" s="105"/>
      <c r="K368" s="105"/>
      <c r="L368" s="105"/>
      <c r="M368" s="105"/>
      <c r="N368" s="105"/>
      <c r="O368" s="105"/>
      <c r="P368" s="105"/>
      <c r="Q368" s="105"/>
      <c r="R368" s="105"/>
      <c r="S368" s="105"/>
      <c r="T368" s="105"/>
      <c r="U368" s="105"/>
      <c r="V368" s="105"/>
      <c r="W368" s="105"/>
      <c r="X368" s="105"/>
      <c r="Y368" s="105"/>
      <c r="Z368" s="105"/>
      <c r="AA368" s="105"/>
      <c r="AB368" s="105"/>
    </row>
    <row r="369" ht="11.25" customHeight="1">
      <c r="A369" s="135" t="s">
        <v>116</v>
      </c>
      <c r="B369" s="97" t="s">
        <v>100</v>
      </c>
      <c r="C369" s="135" t="s">
        <v>9706</v>
      </c>
      <c r="D369" s="231">
        <v>10.0</v>
      </c>
      <c r="E369" s="166">
        <v>10.0</v>
      </c>
      <c r="F369" s="475" t="s">
        <v>116</v>
      </c>
      <c r="G369" s="104"/>
      <c r="H369" s="105"/>
      <c r="I369" s="105"/>
      <c r="J369" s="105"/>
      <c r="K369" s="105"/>
      <c r="L369" s="105"/>
      <c r="M369" s="105"/>
      <c r="N369" s="105"/>
      <c r="O369" s="105"/>
      <c r="P369" s="105"/>
      <c r="Q369" s="105"/>
      <c r="R369" s="105"/>
      <c r="S369" s="105"/>
      <c r="T369" s="105"/>
      <c r="U369" s="105"/>
      <c r="V369" s="105"/>
      <c r="W369" s="105"/>
      <c r="X369" s="105"/>
      <c r="Y369" s="105"/>
      <c r="Z369" s="105"/>
      <c r="AA369" s="105"/>
      <c r="AB369" s="105"/>
    </row>
    <row r="370" ht="11.25" customHeight="1">
      <c r="A370" s="135" t="s">
        <v>116</v>
      </c>
      <c r="B370" s="97" t="s">
        <v>100</v>
      </c>
      <c r="C370" s="135" t="s">
        <v>9707</v>
      </c>
      <c r="D370" s="231">
        <v>10.0</v>
      </c>
      <c r="E370" s="166">
        <v>10.0</v>
      </c>
      <c r="F370" s="475" t="s">
        <v>116</v>
      </c>
      <c r="G370" s="104"/>
      <c r="H370" s="105"/>
      <c r="I370" s="105"/>
      <c r="J370" s="105"/>
      <c r="K370" s="105"/>
      <c r="L370" s="105"/>
      <c r="M370" s="105"/>
      <c r="N370" s="105"/>
      <c r="O370" s="105"/>
      <c r="P370" s="105"/>
      <c r="Q370" s="105"/>
      <c r="R370" s="105"/>
      <c r="S370" s="105"/>
      <c r="T370" s="105"/>
      <c r="U370" s="105"/>
      <c r="V370" s="105"/>
      <c r="W370" s="105"/>
      <c r="X370" s="105"/>
      <c r="Y370" s="105"/>
      <c r="Z370" s="105"/>
      <c r="AA370" s="105"/>
      <c r="AB370" s="105"/>
    </row>
    <row r="371" ht="11.25" customHeight="1">
      <c r="A371" s="135" t="s">
        <v>116</v>
      </c>
      <c r="B371" s="97" t="s">
        <v>100</v>
      </c>
      <c r="C371" s="135" t="s">
        <v>9708</v>
      </c>
      <c r="D371" s="231">
        <v>10.0</v>
      </c>
      <c r="E371" s="166">
        <v>10.0</v>
      </c>
      <c r="F371" s="475" t="s">
        <v>116</v>
      </c>
      <c r="G371" s="104"/>
      <c r="H371" s="105"/>
      <c r="I371" s="105"/>
      <c r="J371" s="105"/>
      <c r="K371" s="105"/>
      <c r="L371" s="105"/>
      <c r="M371" s="105"/>
      <c r="N371" s="105"/>
      <c r="O371" s="105"/>
      <c r="P371" s="105"/>
      <c r="Q371" s="105"/>
      <c r="R371" s="105"/>
      <c r="S371" s="105"/>
      <c r="T371" s="105"/>
      <c r="U371" s="105"/>
      <c r="V371" s="105"/>
      <c r="W371" s="105"/>
      <c r="X371" s="105"/>
      <c r="Y371" s="105"/>
      <c r="Z371" s="105"/>
      <c r="AA371" s="105"/>
      <c r="AB371" s="105"/>
    </row>
    <row r="372" ht="11.25" customHeight="1">
      <c r="A372" s="135" t="s">
        <v>116</v>
      </c>
      <c r="B372" s="97" t="s">
        <v>100</v>
      </c>
      <c r="C372" s="135" t="s">
        <v>9709</v>
      </c>
      <c r="D372" s="231">
        <v>10.0</v>
      </c>
      <c r="E372" s="166">
        <v>10.0</v>
      </c>
      <c r="F372" s="475" t="s">
        <v>116</v>
      </c>
      <c r="G372" s="104"/>
      <c r="H372" s="105"/>
      <c r="I372" s="105"/>
      <c r="J372" s="105"/>
      <c r="K372" s="105"/>
      <c r="L372" s="105"/>
      <c r="M372" s="105"/>
      <c r="N372" s="105"/>
      <c r="O372" s="105"/>
      <c r="P372" s="105"/>
      <c r="Q372" s="105"/>
      <c r="R372" s="105"/>
      <c r="S372" s="105"/>
      <c r="T372" s="105"/>
      <c r="U372" s="105"/>
      <c r="V372" s="105"/>
      <c r="W372" s="105"/>
      <c r="X372" s="105"/>
      <c r="Y372" s="105"/>
      <c r="Z372" s="105"/>
      <c r="AA372" s="105"/>
      <c r="AB372" s="105"/>
    </row>
    <row r="373" ht="11.25" customHeight="1">
      <c r="A373" s="135" t="s">
        <v>116</v>
      </c>
      <c r="B373" s="97" t="s">
        <v>100</v>
      </c>
      <c r="C373" s="135" t="s">
        <v>9710</v>
      </c>
      <c r="D373" s="231">
        <v>10.0</v>
      </c>
      <c r="E373" s="166">
        <v>10.0</v>
      </c>
      <c r="F373" s="475" t="s">
        <v>116</v>
      </c>
      <c r="G373" s="104"/>
      <c r="H373" s="105"/>
      <c r="I373" s="105"/>
      <c r="J373" s="105"/>
      <c r="K373" s="105"/>
      <c r="L373" s="105"/>
      <c r="M373" s="105"/>
      <c r="N373" s="105"/>
      <c r="O373" s="105"/>
      <c r="P373" s="105"/>
      <c r="Q373" s="105"/>
      <c r="R373" s="105"/>
      <c r="S373" s="105"/>
      <c r="T373" s="105"/>
      <c r="U373" s="105"/>
      <c r="V373" s="105"/>
      <c r="W373" s="105"/>
      <c r="X373" s="105"/>
      <c r="Y373" s="105"/>
      <c r="Z373" s="105"/>
      <c r="AA373" s="105"/>
      <c r="AB373" s="105"/>
    </row>
    <row r="374" ht="11.25" customHeight="1">
      <c r="A374" s="135" t="s">
        <v>116</v>
      </c>
      <c r="B374" s="97" t="s">
        <v>100</v>
      </c>
      <c r="C374" s="135" t="s">
        <v>9711</v>
      </c>
      <c r="D374" s="231">
        <v>10.0</v>
      </c>
      <c r="E374" s="166">
        <v>10.0</v>
      </c>
      <c r="F374" s="475" t="s">
        <v>116</v>
      </c>
      <c r="G374" s="104"/>
      <c r="H374" s="105"/>
      <c r="I374" s="105"/>
      <c r="J374" s="105"/>
      <c r="K374" s="105"/>
      <c r="L374" s="105"/>
      <c r="M374" s="105"/>
      <c r="N374" s="105"/>
      <c r="O374" s="105"/>
      <c r="P374" s="105"/>
      <c r="Q374" s="105"/>
      <c r="R374" s="105"/>
      <c r="S374" s="105"/>
      <c r="T374" s="105"/>
      <c r="U374" s="105"/>
      <c r="V374" s="105"/>
      <c r="W374" s="105"/>
      <c r="X374" s="105"/>
      <c r="Y374" s="105"/>
      <c r="Z374" s="105"/>
      <c r="AA374" s="105"/>
      <c r="AB374" s="105"/>
    </row>
    <row r="375" ht="11.25" customHeight="1">
      <c r="A375" s="135" t="s">
        <v>116</v>
      </c>
      <c r="B375" s="97" t="s">
        <v>100</v>
      </c>
      <c r="C375" s="135" t="s">
        <v>9712</v>
      </c>
      <c r="D375" s="231">
        <v>10.0</v>
      </c>
      <c r="E375" s="166">
        <v>10.0</v>
      </c>
      <c r="F375" s="475" t="s">
        <v>116</v>
      </c>
      <c r="G375" s="104"/>
      <c r="H375" s="105"/>
      <c r="I375" s="105"/>
      <c r="J375" s="105"/>
      <c r="K375" s="105"/>
      <c r="L375" s="105"/>
      <c r="M375" s="105"/>
      <c r="N375" s="105"/>
      <c r="O375" s="105"/>
      <c r="P375" s="105"/>
      <c r="Q375" s="105"/>
      <c r="R375" s="105"/>
      <c r="S375" s="105"/>
      <c r="T375" s="105"/>
      <c r="U375" s="105"/>
      <c r="V375" s="105"/>
      <c r="W375" s="105"/>
      <c r="X375" s="105"/>
      <c r="Y375" s="105"/>
      <c r="Z375" s="105"/>
      <c r="AA375" s="105"/>
      <c r="AB375" s="105"/>
    </row>
    <row r="376" ht="11.25" customHeight="1">
      <c r="A376" s="135" t="s">
        <v>116</v>
      </c>
      <c r="B376" s="97" t="s">
        <v>100</v>
      </c>
      <c r="C376" s="135" t="s">
        <v>9713</v>
      </c>
      <c r="D376" s="231">
        <v>10.0</v>
      </c>
      <c r="E376" s="166">
        <v>10.0</v>
      </c>
      <c r="F376" s="475" t="s">
        <v>116</v>
      </c>
      <c r="G376" s="104"/>
      <c r="H376" s="105"/>
      <c r="I376" s="105"/>
      <c r="J376" s="105"/>
      <c r="K376" s="105"/>
      <c r="L376" s="105"/>
      <c r="M376" s="105"/>
      <c r="N376" s="105"/>
      <c r="O376" s="105"/>
      <c r="P376" s="105"/>
      <c r="Q376" s="105"/>
      <c r="R376" s="105"/>
      <c r="S376" s="105"/>
      <c r="T376" s="105"/>
      <c r="U376" s="105"/>
      <c r="V376" s="105"/>
      <c r="W376" s="105"/>
      <c r="X376" s="105"/>
      <c r="Y376" s="105"/>
      <c r="Z376" s="105"/>
      <c r="AA376" s="105"/>
      <c r="AB376" s="105"/>
    </row>
    <row r="377" ht="11.25" customHeight="1">
      <c r="A377" s="135" t="s">
        <v>116</v>
      </c>
      <c r="B377" s="97" t="s">
        <v>100</v>
      </c>
      <c r="C377" s="135" t="s">
        <v>9714</v>
      </c>
      <c r="D377" s="231">
        <v>10.0</v>
      </c>
      <c r="E377" s="166">
        <v>10.0</v>
      </c>
      <c r="F377" s="475" t="s">
        <v>116</v>
      </c>
      <c r="G377" s="104"/>
      <c r="H377" s="105"/>
      <c r="I377" s="105"/>
      <c r="J377" s="105"/>
      <c r="K377" s="105"/>
      <c r="L377" s="105"/>
      <c r="M377" s="105"/>
      <c r="N377" s="105"/>
      <c r="O377" s="105"/>
      <c r="P377" s="105"/>
      <c r="Q377" s="105"/>
      <c r="R377" s="105"/>
      <c r="S377" s="105"/>
      <c r="T377" s="105"/>
      <c r="U377" s="105"/>
      <c r="V377" s="105"/>
      <c r="W377" s="105"/>
      <c r="X377" s="105"/>
      <c r="Y377" s="105"/>
      <c r="Z377" s="105"/>
      <c r="AA377" s="105"/>
      <c r="AB377" s="105"/>
    </row>
    <row r="378" ht="11.25" customHeight="1">
      <c r="A378" s="135" t="s">
        <v>116</v>
      </c>
      <c r="B378" s="97" t="s">
        <v>100</v>
      </c>
      <c r="C378" s="135" t="s">
        <v>9715</v>
      </c>
      <c r="D378" s="231">
        <v>10.0</v>
      </c>
      <c r="E378" s="166">
        <v>10.0</v>
      </c>
      <c r="F378" s="475" t="s">
        <v>116</v>
      </c>
      <c r="G378" s="104"/>
      <c r="H378" s="105"/>
      <c r="I378" s="105"/>
      <c r="J378" s="105"/>
      <c r="K378" s="105"/>
      <c r="L378" s="105"/>
      <c r="M378" s="105"/>
      <c r="N378" s="105"/>
      <c r="O378" s="105"/>
      <c r="P378" s="105"/>
      <c r="Q378" s="105"/>
      <c r="R378" s="105"/>
      <c r="S378" s="105"/>
      <c r="T378" s="105"/>
      <c r="U378" s="105"/>
      <c r="V378" s="105"/>
      <c r="W378" s="105"/>
      <c r="X378" s="105"/>
      <c r="Y378" s="105"/>
      <c r="Z378" s="105"/>
      <c r="AA378" s="105"/>
      <c r="AB378" s="105"/>
    </row>
    <row r="379" ht="11.25" customHeight="1">
      <c r="A379" s="135" t="s">
        <v>116</v>
      </c>
      <c r="B379" s="97" t="s">
        <v>100</v>
      </c>
      <c r="C379" s="135" t="s">
        <v>9716</v>
      </c>
      <c r="D379" s="231">
        <v>10.0</v>
      </c>
      <c r="E379" s="166">
        <v>10.0</v>
      </c>
      <c r="F379" s="475" t="s">
        <v>116</v>
      </c>
      <c r="G379" s="104"/>
      <c r="H379" s="105"/>
      <c r="I379" s="105"/>
      <c r="J379" s="105"/>
      <c r="K379" s="105"/>
      <c r="L379" s="105"/>
      <c r="M379" s="105"/>
      <c r="N379" s="105"/>
      <c r="O379" s="105"/>
      <c r="P379" s="105"/>
      <c r="Q379" s="105"/>
      <c r="R379" s="105"/>
      <c r="S379" s="105"/>
      <c r="T379" s="105"/>
      <c r="U379" s="105"/>
      <c r="V379" s="105"/>
      <c r="W379" s="105"/>
      <c r="X379" s="105"/>
      <c r="Y379" s="105"/>
      <c r="Z379" s="105"/>
      <c r="AA379" s="105"/>
      <c r="AB379" s="105"/>
    </row>
    <row r="380" ht="11.25" customHeight="1">
      <c r="A380" s="135" t="s">
        <v>116</v>
      </c>
      <c r="B380" s="97" t="s">
        <v>100</v>
      </c>
      <c r="C380" s="135" t="s">
        <v>9717</v>
      </c>
      <c r="D380" s="231">
        <v>10.0</v>
      </c>
      <c r="E380" s="166">
        <v>10.0</v>
      </c>
      <c r="F380" s="475" t="s">
        <v>116</v>
      </c>
      <c r="G380" s="104"/>
      <c r="H380" s="105"/>
      <c r="I380" s="105"/>
      <c r="J380" s="105"/>
      <c r="K380" s="105"/>
      <c r="L380" s="105"/>
      <c r="M380" s="105"/>
      <c r="N380" s="105"/>
      <c r="O380" s="105"/>
      <c r="P380" s="105"/>
      <c r="Q380" s="105"/>
      <c r="R380" s="105"/>
      <c r="S380" s="105"/>
      <c r="T380" s="105"/>
      <c r="U380" s="105"/>
      <c r="V380" s="105"/>
      <c r="W380" s="105"/>
      <c r="X380" s="105"/>
      <c r="Y380" s="105"/>
      <c r="Z380" s="105"/>
      <c r="AA380" s="105"/>
      <c r="AB380" s="105"/>
    </row>
    <row r="381" ht="11.25" customHeight="1">
      <c r="A381" s="135" t="s">
        <v>116</v>
      </c>
      <c r="B381" s="97" t="s">
        <v>100</v>
      </c>
      <c r="C381" s="135" t="s">
        <v>9718</v>
      </c>
      <c r="D381" s="231">
        <v>10.0</v>
      </c>
      <c r="E381" s="166">
        <v>10.0</v>
      </c>
      <c r="F381" s="475" t="s">
        <v>116</v>
      </c>
      <c r="G381" s="104"/>
      <c r="H381" s="105"/>
      <c r="I381" s="105"/>
      <c r="J381" s="105"/>
      <c r="K381" s="105"/>
      <c r="L381" s="105"/>
      <c r="M381" s="105"/>
      <c r="N381" s="105"/>
      <c r="O381" s="105"/>
      <c r="P381" s="105"/>
      <c r="Q381" s="105"/>
      <c r="R381" s="105"/>
      <c r="S381" s="105"/>
      <c r="T381" s="105"/>
      <c r="U381" s="105"/>
      <c r="V381" s="105"/>
      <c r="W381" s="105"/>
      <c r="X381" s="105"/>
      <c r="Y381" s="105"/>
      <c r="Z381" s="105"/>
      <c r="AA381" s="105"/>
      <c r="AB381" s="105"/>
    </row>
    <row r="382" ht="11.25" customHeight="1">
      <c r="A382" s="135" t="s">
        <v>116</v>
      </c>
      <c r="B382" s="97" t="s">
        <v>100</v>
      </c>
      <c r="C382" s="135" t="s">
        <v>9719</v>
      </c>
      <c r="D382" s="231">
        <v>10.0</v>
      </c>
      <c r="E382" s="166">
        <v>10.0</v>
      </c>
      <c r="F382" s="475" t="s">
        <v>116</v>
      </c>
      <c r="G382" s="104"/>
      <c r="H382" s="105"/>
      <c r="I382" s="105"/>
      <c r="J382" s="105"/>
      <c r="K382" s="105"/>
      <c r="L382" s="105"/>
      <c r="M382" s="105"/>
      <c r="N382" s="105"/>
      <c r="O382" s="105"/>
      <c r="P382" s="105"/>
      <c r="Q382" s="105"/>
      <c r="R382" s="105"/>
      <c r="S382" s="105"/>
      <c r="T382" s="105"/>
      <c r="U382" s="105"/>
      <c r="V382" s="105"/>
      <c r="W382" s="105"/>
      <c r="X382" s="105"/>
      <c r="Y382" s="105"/>
      <c r="Z382" s="105"/>
      <c r="AA382" s="105"/>
      <c r="AB382" s="105"/>
    </row>
    <row r="383" ht="11.25" customHeight="1">
      <c r="A383" s="135" t="s">
        <v>116</v>
      </c>
      <c r="B383" s="97" t="s">
        <v>100</v>
      </c>
      <c r="C383" s="135" t="s">
        <v>9720</v>
      </c>
      <c r="D383" s="231">
        <v>10.0</v>
      </c>
      <c r="E383" s="166">
        <v>10.0</v>
      </c>
      <c r="F383" s="475" t="s">
        <v>116</v>
      </c>
      <c r="G383" s="104"/>
      <c r="H383" s="105"/>
      <c r="I383" s="105"/>
      <c r="J383" s="105"/>
      <c r="K383" s="105"/>
      <c r="L383" s="105"/>
      <c r="M383" s="105"/>
      <c r="N383" s="105"/>
      <c r="O383" s="105"/>
      <c r="P383" s="105"/>
      <c r="Q383" s="105"/>
      <c r="R383" s="105"/>
      <c r="S383" s="105"/>
      <c r="T383" s="105"/>
      <c r="U383" s="105"/>
      <c r="V383" s="105"/>
      <c r="W383" s="105"/>
      <c r="X383" s="105"/>
      <c r="Y383" s="105"/>
      <c r="Z383" s="105"/>
      <c r="AA383" s="105"/>
      <c r="AB383" s="105"/>
    </row>
    <row r="384" ht="11.25" customHeight="1">
      <c r="A384" s="135" t="s">
        <v>116</v>
      </c>
      <c r="B384" s="97" t="s">
        <v>100</v>
      </c>
      <c r="C384" s="135" t="s">
        <v>9721</v>
      </c>
      <c r="D384" s="231">
        <v>10.0</v>
      </c>
      <c r="E384" s="166">
        <v>10.0</v>
      </c>
      <c r="F384" s="475" t="s">
        <v>116</v>
      </c>
      <c r="G384" s="104"/>
      <c r="H384" s="105"/>
      <c r="I384" s="105"/>
      <c r="J384" s="105"/>
      <c r="K384" s="105"/>
      <c r="L384" s="105"/>
      <c r="M384" s="105"/>
      <c r="N384" s="105"/>
      <c r="O384" s="105"/>
      <c r="P384" s="105"/>
      <c r="Q384" s="105"/>
      <c r="R384" s="105"/>
      <c r="S384" s="105"/>
      <c r="T384" s="105"/>
      <c r="U384" s="105"/>
      <c r="V384" s="105"/>
      <c r="W384" s="105"/>
      <c r="X384" s="105"/>
      <c r="Y384" s="105"/>
      <c r="Z384" s="105"/>
      <c r="AA384" s="105"/>
      <c r="AB384" s="105"/>
    </row>
    <row r="385" ht="11.25" customHeight="1">
      <c r="A385" s="135" t="s">
        <v>116</v>
      </c>
      <c r="B385" s="97" t="s">
        <v>100</v>
      </c>
      <c r="C385" s="135" t="s">
        <v>9722</v>
      </c>
      <c r="D385" s="231">
        <v>10.0</v>
      </c>
      <c r="E385" s="166">
        <v>10.0</v>
      </c>
      <c r="F385" s="475" t="s">
        <v>116</v>
      </c>
      <c r="G385" s="104"/>
      <c r="H385" s="105"/>
      <c r="I385" s="105"/>
      <c r="J385" s="105"/>
      <c r="K385" s="105"/>
      <c r="L385" s="105"/>
      <c r="M385" s="105"/>
      <c r="N385" s="105"/>
      <c r="O385" s="105"/>
      <c r="P385" s="105"/>
      <c r="Q385" s="105"/>
      <c r="R385" s="105"/>
      <c r="S385" s="105"/>
      <c r="T385" s="105"/>
      <c r="U385" s="105"/>
      <c r="V385" s="105"/>
      <c r="W385" s="105"/>
      <c r="X385" s="105"/>
      <c r="Y385" s="105"/>
      <c r="Z385" s="105"/>
      <c r="AA385" s="105"/>
      <c r="AB385" s="105"/>
    </row>
    <row r="386" ht="11.25" customHeight="1">
      <c r="A386" s="135" t="s">
        <v>116</v>
      </c>
      <c r="B386" s="97" t="s">
        <v>100</v>
      </c>
      <c r="C386" s="135" t="s">
        <v>9723</v>
      </c>
      <c r="D386" s="231">
        <v>10.0</v>
      </c>
      <c r="E386" s="166">
        <v>10.0</v>
      </c>
      <c r="F386" s="475" t="s">
        <v>116</v>
      </c>
      <c r="G386" s="104"/>
      <c r="H386" s="105"/>
      <c r="I386" s="105"/>
      <c r="J386" s="105"/>
      <c r="K386" s="105"/>
      <c r="L386" s="105"/>
      <c r="M386" s="105"/>
      <c r="N386" s="105"/>
      <c r="O386" s="105"/>
      <c r="P386" s="105"/>
      <c r="Q386" s="105"/>
      <c r="R386" s="105"/>
      <c r="S386" s="105"/>
      <c r="T386" s="105"/>
      <c r="U386" s="105"/>
      <c r="V386" s="105"/>
      <c r="W386" s="105"/>
      <c r="X386" s="105"/>
      <c r="Y386" s="105"/>
      <c r="Z386" s="105"/>
      <c r="AA386" s="105"/>
      <c r="AB386" s="105"/>
    </row>
    <row r="387" ht="11.25" customHeight="1">
      <c r="A387" s="135" t="s">
        <v>116</v>
      </c>
      <c r="B387" s="97" t="s">
        <v>100</v>
      </c>
      <c r="C387" s="135" t="s">
        <v>9724</v>
      </c>
      <c r="D387" s="231">
        <v>10.0</v>
      </c>
      <c r="E387" s="166">
        <v>10.0</v>
      </c>
      <c r="F387" s="475" t="s">
        <v>116</v>
      </c>
      <c r="G387" s="104"/>
      <c r="H387" s="105"/>
      <c r="I387" s="105"/>
      <c r="J387" s="105"/>
      <c r="K387" s="105"/>
      <c r="L387" s="105"/>
      <c r="M387" s="105"/>
      <c r="N387" s="105"/>
      <c r="O387" s="105"/>
      <c r="P387" s="105"/>
      <c r="Q387" s="105"/>
      <c r="R387" s="105"/>
      <c r="S387" s="105"/>
      <c r="T387" s="105"/>
      <c r="U387" s="105"/>
      <c r="V387" s="105"/>
      <c r="W387" s="105"/>
      <c r="X387" s="105"/>
      <c r="Y387" s="105"/>
      <c r="Z387" s="105"/>
      <c r="AA387" s="105"/>
      <c r="AB387" s="105"/>
    </row>
    <row r="388" ht="11.25" customHeight="1">
      <c r="A388" s="135" t="s">
        <v>116</v>
      </c>
      <c r="B388" s="97" t="s">
        <v>100</v>
      </c>
      <c r="C388" s="135" t="s">
        <v>9725</v>
      </c>
      <c r="D388" s="231">
        <v>10.0</v>
      </c>
      <c r="E388" s="166">
        <v>10.0</v>
      </c>
      <c r="F388" s="475" t="s">
        <v>116</v>
      </c>
      <c r="G388" s="104"/>
      <c r="H388" s="105"/>
      <c r="I388" s="105"/>
      <c r="J388" s="105"/>
      <c r="K388" s="105"/>
      <c r="L388" s="105"/>
      <c r="M388" s="105"/>
      <c r="N388" s="105"/>
      <c r="O388" s="105"/>
      <c r="P388" s="105"/>
      <c r="Q388" s="105"/>
      <c r="R388" s="105"/>
      <c r="S388" s="105"/>
      <c r="T388" s="105"/>
      <c r="U388" s="105"/>
      <c r="V388" s="105"/>
      <c r="W388" s="105"/>
      <c r="X388" s="105"/>
      <c r="Y388" s="105"/>
      <c r="Z388" s="105"/>
      <c r="AA388" s="105"/>
      <c r="AB388" s="105"/>
    </row>
    <row r="389" ht="11.25" customHeight="1">
      <c r="A389" s="135" t="s">
        <v>116</v>
      </c>
      <c r="B389" s="97" t="s">
        <v>100</v>
      </c>
      <c r="C389" s="135" t="s">
        <v>9726</v>
      </c>
      <c r="D389" s="231">
        <v>10.0</v>
      </c>
      <c r="E389" s="166">
        <v>10.0</v>
      </c>
      <c r="F389" s="475" t="s">
        <v>116</v>
      </c>
      <c r="G389" s="104"/>
      <c r="H389" s="105"/>
      <c r="I389" s="105"/>
      <c r="J389" s="105"/>
      <c r="K389" s="105"/>
      <c r="L389" s="105"/>
      <c r="M389" s="105"/>
      <c r="N389" s="105"/>
      <c r="O389" s="105"/>
      <c r="P389" s="105"/>
      <c r="Q389" s="105"/>
      <c r="R389" s="105"/>
      <c r="S389" s="105"/>
      <c r="T389" s="105"/>
      <c r="U389" s="105"/>
      <c r="V389" s="105"/>
      <c r="W389" s="105"/>
      <c r="X389" s="105"/>
      <c r="Y389" s="105"/>
      <c r="Z389" s="105"/>
      <c r="AA389" s="105"/>
      <c r="AB389" s="105"/>
    </row>
    <row r="390" ht="11.25" customHeight="1">
      <c r="A390" s="135" t="s">
        <v>116</v>
      </c>
      <c r="B390" s="97" t="s">
        <v>100</v>
      </c>
      <c r="C390" s="135" t="s">
        <v>9727</v>
      </c>
      <c r="D390" s="231">
        <v>10.0</v>
      </c>
      <c r="E390" s="166">
        <v>10.0</v>
      </c>
      <c r="F390" s="475" t="s">
        <v>116</v>
      </c>
      <c r="G390" s="104"/>
      <c r="H390" s="105"/>
      <c r="I390" s="105"/>
      <c r="J390" s="105"/>
      <c r="K390" s="105"/>
      <c r="L390" s="105"/>
      <c r="M390" s="105"/>
      <c r="N390" s="105"/>
      <c r="O390" s="105"/>
      <c r="P390" s="105"/>
      <c r="Q390" s="105"/>
      <c r="R390" s="105"/>
      <c r="S390" s="105"/>
      <c r="T390" s="105"/>
      <c r="U390" s="105"/>
      <c r="V390" s="105"/>
      <c r="W390" s="105"/>
      <c r="X390" s="105"/>
      <c r="Y390" s="105"/>
      <c r="Z390" s="105"/>
      <c r="AA390" s="105"/>
      <c r="AB390" s="105"/>
    </row>
    <row r="391" ht="11.25" customHeight="1">
      <c r="A391" s="135" t="s">
        <v>116</v>
      </c>
      <c r="B391" s="97" t="s">
        <v>100</v>
      </c>
      <c r="C391" s="135" t="s">
        <v>9728</v>
      </c>
      <c r="D391" s="231">
        <v>10.0</v>
      </c>
      <c r="E391" s="166">
        <v>10.0</v>
      </c>
      <c r="F391" s="475" t="s">
        <v>116</v>
      </c>
      <c r="G391" s="104"/>
      <c r="H391" s="105"/>
      <c r="I391" s="105"/>
      <c r="J391" s="105"/>
      <c r="K391" s="105"/>
      <c r="L391" s="105"/>
      <c r="M391" s="105"/>
      <c r="N391" s="105"/>
      <c r="O391" s="105"/>
      <c r="P391" s="105"/>
      <c r="Q391" s="105"/>
      <c r="R391" s="105"/>
      <c r="S391" s="105"/>
      <c r="T391" s="105"/>
      <c r="U391" s="105"/>
      <c r="V391" s="105"/>
      <c r="W391" s="105"/>
      <c r="X391" s="105"/>
      <c r="Y391" s="105"/>
      <c r="Z391" s="105"/>
      <c r="AA391" s="105"/>
      <c r="AB391" s="105"/>
    </row>
    <row r="392" ht="11.25" customHeight="1">
      <c r="A392" s="135" t="s">
        <v>116</v>
      </c>
      <c r="B392" s="97" t="s">
        <v>100</v>
      </c>
      <c r="C392" s="135" t="s">
        <v>9729</v>
      </c>
      <c r="D392" s="231">
        <v>10.0</v>
      </c>
      <c r="E392" s="166">
        <v>10.0</v>
      </c>
      <c r="F392" s="475" t="s">
        <v>116</v>
      </c>
      <c r="G392" s="104"/>
      <c r="H392" s="105"/>
      <c r="I392" s="105"/>
      <c r="J392" s="105"/>
      <c r="K392" s="105"/>
      <c r="L392" s="105"/>
      <c r="M392" s="105"/>
      <c r="N392" s="105"/>
      <c r="O392" s="105"/>
      <c r="P392" s="105"/>
      <c r="Q392" s="105"/>
      <c r="R392" s="105"/>
      <c r="S392" s="105"/>
      <c r="T392" s="105"/>
      <c r="U392" s="105"/>
      <c r="V392" s="105"/>
      <c r="W392" s="105"/>
      <c r="X392" s="105"/>
      <c r="Y392" s="105"/>
      <c r="Z392" s="105"/>
      <c r="AA392" s="105"/>
      <c r="AB392" s="105"/>
    </row>
    <row r="393" ht="11.25" customHeight="1">
      <c r="A393" s="135" t="s">
        <v>116</v>
      </c>
      <c r="B393" s="97" t="s">
        <v>100</v>
      </c>
      <c r="C393" s="135" t="s">
        <v>9730</v>
      </c>
      <c r="D393" s="231">
        <v>10.0</v>
      </c>
      <c r="E393" s="166">
        <v>10.0</v>
      </c>
      <c r="F393" s="475" t="s">
        <v>116</v>
      </c>
      <c r="G393" s="104"/>
      <c r="H393" s="105"/>
      <c r="I393" s="105"/>
      <c r="J393" s="105"/>
      <c r="K393" s="105"/>
      <c r="L393" s="105"/>
      <c r="M393" s="105"/>
      <c r="N393" s="105"/>
      <c r="O393" s="105"/>
      <c r="P393" s="105"/>
      <c r="Q393" s="105"/>
      <c r="R393" s="105"/>
      <c r="S393" s="105"/>
      <c r="T393" s="105"/>
      <c r="U393" s="105"/>
      <c r="V393" s="105"/>
      <c r="W393" s="105"/>
      <c r="X393" s="105"/>
      <c r="Y393" s="105"/>
      <c r="Z393" s="105"/>
      <c r="AA393" s="105"/>
      <c r="AB393" s="105"/>
    </row>
    <row r="394" ht="11.25" customHeight="1">
      <c r="A394" s="135" t="s">
        <v>116</v>
      </c>
      <c r="B394" s="97" t="s">
        <v>100</v>
      </c>
      <c r="C394" s="135" t="s">
        <v>9731</v>
      </c>
      <c r="D394" s="231">
        <v>10.0</v>
      </c>
      <c r="E394" s="166">
        <v>10.0</v>
      </c>
      <c r="F394" s="475" t="s">
        <v>116</v>
      </c>
      <c r="G394" s="104"/>
      <c r="H394" s="105"/>
      <c r="I394" s="105"/>
      <c r="J394" s="105"/>
      <c r="K394" s="105"/>
      <c r="L394" s="105"/>
      <c r="M394" s="105"/>
      <c r="N394" s="105"/>
      <c r="O394" s="105"/>
      <c r="P394" s="105"/>
      <c r="Q394" s="105"/>
      <c r="R394" s="105"/>
      <c r="S394" s="105"/>
      <c r="T394" s="105"/>
      <c r="U394" s="105"/>
      <c r="V394" s="105"/>
      <c r="W394" s="105"/>
      <c r="X394" s="105"/>
      <c r="Y394" s="105"/>
      <c r="Z394" s="105"/>
      <c r="AA394" s="105"/>
      <c r="AB394" s="105"/>
    </row>
    <row r="395" ht="11.25" customHeight="1">
      <c r="A395" s="135" t="s">
        <v>116</v>
      </c>
      <c r="B395" s="97" t="s">
        <v>100</v>
      </c>
      <c r="C395" s="135" t="s">
        <v>9732</v>
      </c>
      <c r="D395" s="231">
        <v>10.0</v>
      </c>
      <c r="E395" s="166">
        <v>10.0</v>
      </c>
      <c r="F395" s="475" t="s">
        <v>116</v>
      </c>
      <c r="G395" s="104"/>
      <c r="H395" s="105"/>
      <c r="I395" s="105"/>
      <c r="J395" s="105"/>
      <c r="K395" s="105"/>
      <c r="L395" s="105"/>
      <c r="M395" s="105"/>
      <c r="N395" s="105"/>
      <c r="O395" s="105"/>
      <c r="P395" s="105"/>
      <c r="Q395" s="105"/>
      <c r="R395" s="105"/>
      <c r="S395" s="105"/>
      <c r="T395" s="105"/>
      <c r="U395" s="105"/>
      <c r="V395" s="105"/>
      <c r="W395" s="105"/>
      <c r="X395" s="105"/>
      <c r="Y395" s="105"/>
      <c r="Z395" s="105"/>
      <c r="AA395" s="105"/>
      <c r="AB395" s="105"/>
    </row>
    <row r="396" ht="11.25" customHeight="1">
      <c r="A396" s="135" t="s">
        <v>116</v>
      </c>
      <c r="B396" s="97" t="s">
        <v>100</v>
      </c>
      <c r="C396" s="135" t="s">
        <v>9733</v>
      </c>
      <c r="D396" s="231">
        <v>10.0</v>
      </c>
      <c r="E396" s="166">
        <v>10.0</v>
      </c>
      <c r="F396" s="475" t="s">
        <v>116</v>
      </c>
      <c r="G396" s="104"/>
      <c r="H396" s="105"/>
      <c r="I396" s="105"/>
      <c r="J396" s="105"/>
      <c r="K396" s="105"/>
      <c r="L396" s="105"/>
      <c r="M396" s="105"/>
      <c r="N396" s="105"/>
      <c r="O396" s="105"/>
      <c r="P396" s="105"/>
      <c r="Q396" s="105"/>
      <c r="R396" s="105"/>
      <c r="S396" s="105"/>
      <c r="T396" s="105"/>
      <c r="U396" s="105"/>
      <c r="V396" s="105"/>
      <c r="W396" s="105"/>
      <c r="X396" s="105"/>
      <c r="Y396" s="105"/>
      <c r="Z396" s="105"/>
      <c r="AA396" s="105"/>
      <c r="AB396" s="105"/>
    </row>
    <row r="397" ht="11.25" customHeight="1">
      <c r="A397" s="135" t="s">
        <v>116</v>
      </c>
      <c r="B397" s="97" t="s">
        <v>100</v>
      </c>
      <c r="C397" s="135" t="s">
        <v>9734</v>
      </c>
      <c r="D397" s="231">
        <v>10.0</v>
      </c>
      <c r="E397" s="166">
        <v>10.0</v>
      </c>
      <c r="F397" s="475" t="s">
        <v>116</v>
      </c>
      <c r="G397" s="104"/>
      <c r="H397" s="105"/>
      <c r="I397" s="105"/>
      <c r="J397" s="105"/>
      <c r="K397" s="105"/>
      <c r="L397" s="105"/>
      <c r="M397" s="105"/>
      <c r="N397" s="105"/>
      <c r="O397" s="105"/>
      <c r="P397" s="105"/>
      <c r="Q397" s="105"/>
      <c r="R397" s="105"/>
      <c r="S397" s="105"/>
      <c r="T397" s="105"/>
      <c r="U397" s="105"/>
      <c r="V397" s="105"/>
      <c r="W397" s="105"/>
      <c r="X397" s="105"/>
      <c r="Y397" s="105"/>
      <c r="Z397" s="105"/>
      <c r="AA397" s="105"/>
      <c r="AB397" s="105"/>
    </row>
    <row r="398" ht="11.25" customHeight="1">
      <c r="A398" s="135" t="s">
        <v>116</v>
      </c>
      <c r="B398" s="97" t="s">
        <v>100</v>
      </c>
      <c r="C398" s="135" t="s">
        <v>9735</v>
      </c>
      <c r="D398" s="231">
        <v>10.0</v>
      </c>
      <c r="E398" s="166">
        <v>10.0</v>
      </c>
      <c r="F398" s="475" t="s">
        <v>116</v>
      </c>
      <c r="G398" s="104"/>
      <c r="H398" s="105"/>
      <c r="I398" s="105"/>
      <c r="J398" s="105"/>
      <c r="K398" s="105"/>
      <c r="L398" s="105"/>
      <c r="M398" s="105"/>
      <c r="N398" s="105"/>
      <c r="O398" s="105"/>
      <c r="P398" s="105"/>
      <c r="Q398" s="105"/>
      <c r="R398" s="105"/>
      <c r="S398" s="105"/>
      <c r="T398" s="105"/>
      <c r="U398" s="105"/>
      <c r="V398" s="105"/>
      <c r="W398" s="105"/>
      <c r="X398" s="105"/>
      <c r="Y398" s="105"/>
      <c r="Z398" s="105"/>
      <c r="AA398" s="105"/>
      <c r="AB398" s="105"/>
    </row>
    <row r="399" ht="11.25" customHeight="1">
      <c r="A399" s="135" t="s">
        <v>116</v>
      </c>
      <c r="B399" s="97" t="s">
        <v>100</v>
      </c>
      <c r="C399" s="135" t="s">
        <v>9736</v>
      </c>
      <c r="D399" s="231">
        <v>10.0</v>
      </c>
      <c r="E399" s="166">
        <v>10.0</v>
      </c>
      <c r="F399" s="475" t="s">
        <v>116</v>
      </c>
      <c r="G399" s="104"/>
      <c r="H399" s="105"/>
      <c r="I399" s="105"/>
      <c r="J399" s="105"/>
      <c r="K399" s="105"/>
      <c r="L399" s="105"/>
      <c r="M399" s="105"/>
      <c r="N399" s="105"/>
      <c r="O399" s="105"/>
      <c r="P399" s="105"/>
      <c r="Q399" s="105"/>
      <c r="R399" s="105"/>
      <c r="S399" s="105"/>
      <c r="T399" s="105"/>
      <c r="U399" s="105"/>
      <c r="V399" s="105"/>
      <c r="W399" s="105"/>
      <c r="X399" s="105"/>
      <c r="Y399" s="105"/>
      <c r="Z399" s="105"/>
      <c r="AA399" s="105"/>
      <c r="AB399" s="105"/>
    </row>
    <row r="400" ht="11.25" customHeight="1">
      <c r="A400" s="135" t="s">
        <v>116</v>
      </c>
      <c r="B400" s="97" t="s">
        <v>100</v>
      </c>
      <c r="C400" s="135" t="s">
        <v>9737</v>
      </c>
      <c r="D400" s="231">
        <v>10.0</v>
      </c>
      <c r="E400" s="166">
        <v>10.0</v>
      </c>
      <c r="F400" s="475" t="s">
        <v>116</v>
      </c>
      <c r="G400" s="104"/>
      <c r="H400" s="105"/>
      <c r="I400" s="105"/>
      <c r="J400" s="105"/>
      <c r="K400" s="105"/>
      <c r="L400" s="105"/>
      <c r="M400" s="105"/>
      <c r="N400" s="105"/>
      <c r="O400" s="105"/>
      <c r="P400" s="105"/>
      <c r="Q400" s="105"/>
      <c r="R400" s="105"/>
      <c r="S400" s="105"/>
      <c r="T400" s="105"/>
      <c r="U400" s="105"/>
      <c r="V400" s="105"/>
      <c r="W400" s="105"/>
      <c r="X400" s="105"/>
      <c r="Y400" s="105"/>
      <c r="Z400" s="105"/>
      <c r="AA400" s="105"/>
      <c r="AB400" s="105"/>
    </row>
    <row r="401" ht="11.25" customHeight="1">
      <c r="A401" s="135" t="s">
        <v>116</v>
      </c>
      <c r="B401" s="97" t="s">
        <v>100</v>
      </c>
      <c r="C401" s="135" t="s">
        <v>9738</v>
      </c>
      <c r="D401" s="231">
        <v>10.0</v>
      </c>
      <c r="E401" s="166">
        <v>10.0</v>
      </c>
      <c r="F401" s="475" t="s">
        <v>116</v>
      </c>
      <c r="G401" s="104"/>
      <c r="H401" s="105"/>
      <c r="I401" s="105"/>
      <c r="J401" s="105"/>
      <c r="K401" s="105"/>
      <c r="L401" s="105"/>
      <c r="M401" s="105"/>
      <c r="N401" s="105"/>
      <c r="O401" s="105"/>
      <c r="P401" s="105"/>
      <c r="Q401" s="105"/>
      <c r="R401" s="105"/>
      <c r="S401" s="105"/>
      <c r="T401" s="105"/>
      <c r="U401" s="105"/>
      <c r="V401" s="105"/>
      <c r="W401" s="105"/>
      <c r="X401" s="105"/>
      <c r="Y401" s="105"/>
      <c r="Z401" s="105"/>
      <c r="AA401" s="105"/>
      <c r="AB401" s="105"/>
    </row>
    <row r="402" ht="11.25" customHeight="1">
      <c r="A402" s="135" t="s">
        <v>116</v>
      </c>
      <c r="B402" s="97" t="s">
        <v>100</v>
      </c>
      <c r="C402" s="135" t="s">
        <v>9739</v>
      </c>
      <c r="D402" s="231">
        <v>10.0</v>
      </c>
      <c r="E402" s="166">
        <v>10.0</v>
      </c>
      <c r="F402" s="475" t="s">
        <v>116</v>
      </c>
      <c r="G402" s="104"/>
      <c r="H402" s="105"/>
      <c r="I402" s="105"/>
      <c r="J402" s="105"/>
      <c r="K402" s="105"/>
      <c r="L402" s="105"/>
      <c r="M402" s="105"/>
      <c r="N402" s="105"/>
      <c r="O402" s="105"/>
      <c r="P402" s="105"/>
      <c r="Q402" s="105"/>
      <c r="R402" s="105"/>
      <c r="S402" s="105"/>
      <c r="T402" s="105"/>
      <c r="U402" s="105"/>
      <c r="V402" s="105"/>
      <c r="W402" s="105"/>
      <c r="X402" s="105"/>
      <c r="Y402" s="105"/>
      <c r="Z402" s="105"/>
      <c r="AA402" s="105"/>
      <c r="AB402" s="105"/>
    </row>
    <row r="403" ht="11.25" customHeight="1">
      <c r="A403" s="135" t="s">
        <v>116</v>
      </c>
      <c r="B403" s="97" t="s">
        <v>100</v>
      </c>
      <c r="C403" s="135" t="s">
        <v>9740</v>
      </c>
      <c r="D403" s="231">
        <v>10.0</v>
      </c>
      <c r="E403" s="166">
        <v>10.0</v>
      </c>
      <c r="F403" s="475" t="s">
        <v>116</v>
      </c>
      <c r="G403" s="104"/>
      <c r="H403" s="105"/>
      <c r="I403" s="105"/>
      <c r="J403" s="105"/>
      <c r="K403" s="105"/>
      <c r="L403" s="105"/>
      <c r="M403" s="105"/>
      <c r="N403" s="105"/>
      <c r="O403" s="105"/>
      <c r="P403" s="105"/>
      <c r="Q403" s="105"/>
      <c r="R403" s="105"/>
      <c r="S403" s="105"/>
      <c r="T403" s="105"/>
      <c r="U403" s="105"/>
      <c r="V403" s="105"/>
      <c r="W403" s="105"/>
      <c r="X403" s="105"/>
      <c r="Y403" s="105"/>
      <c r="Z403" s="105"/>
      <c r="AA403" s="105"/>
      <c r="AB403" s="105"/>
    </row>
    <row r="404" ht="11.25" customHeight="1">
      <c r="A404" s="135" t="s">
        <v>116</v>
      </c>
      <c r="B404" s="97" t="s">
        <v>100</v>
      </c>
      <c r="C404" s="135" t="s">
        <v>9741</v>
      </c>
      <c r="D404" s="231">
        <v>10.0</v>
      </c>
      <c r="E404" s="166">
        <v>10.0</v>
      </c>
      <c r="F404" s="475" t="s">
        <v>116</v>
      </c>
      <c r="G404" s="104"/>
      <c r="H404" s="105"/>
      <c r="I404" s="105"/>
      <c r="J404" s="105"/>
      <c r="K404" s="105"/>
      <c r="L404" s="105"/>
      <c r="M404" s="105"/>
      <c r="N404" s="105"/>
      <c r="O404" s="105"/>
      <c r="P404" s="105"/>
      <c r="Q404" s="105"/>
      <c r="R404" s="105"/>
      <c r="S404" s="105"/>
      <c r="T404" s="105"/>
      <c r="U404" s="105"/>
      <c r="V404" s="105"/>
      <c r="W404" s="105"/>
      <c r="X404" s="105"/>
      <c r="Y404" s="105"/>
      <c r="Z404" s="105"/>
      <c r="AA404" s="105"/>
      <c r="AB404" s="105"/>
    </row>
    <row r="405" ht="11.25" customHeight="1">
      <c r="A405" s="135" t="s">
        <v>116</v>
      </c>
      <c r="B405" s="97" t="s">
        <v>100</v>
      </c>
      <c r="C405" s="135" t="s">
        <v>9742</v>
      </c>
      <c r="D405" s="231">
        <v>10.0</v>
      </c>
      <c r="E405" s="166">
        <v>10.0</v>
      </c>
      <c r="F405" s="475" t="s">
        <v>116</v>
      </c>
      <c r="G405" s="104"/>
      <c r="H405" s="105"/>
      <c r="I405" s="105"/>
      <c r="J405" s="105"/>
      <c r="K405" s="105"/>
      <c r="L405" s="105"/>
      <c r="M405" s="105"/>
      <c r="N405" s="105"/>
      <c r="O405" s="105"/>
      <c r="P405" s="105"/>
      <c r="Q405" s="105"/>
      <c r="R405" s="105"/>
      <c r="S405" s="105"/>
      <c r="T405" s="105"/>
      <c r="U405" s="105"/>
      <c r="V405" s="105"/>
      <c r="W405" s="105"/>
      <c r="X405" s="105"/>
      <c r="Y405" s="105"/>
      <c r="Z405" s="105"/>
      <c r="AA405" s="105"/>
      <c r="AB405" s="105"/>
    </row>
    <row r="406" ht="11.25" customHeight="1">
      <c r="A406" s="135" t="s">
        <v>116</v>
      </c>
      <c r="B406" s="97" t="s">
        <v>100</v>
      </c>
      <c r="C406" s="135" t="s">
        <v>9743</v>
      </c>
      <c r="D406" s="231">
        <v>10.0</v>
      </c>
      <c r="E406" s="166">
        <v>10.0</v>
      </c>
      <c r="F406" s="475" t="s">
        <v>116</v>
      </c>
      <c r="G406" s="104"/>
      <c r="H406" s="105"/>
      <c r="I406" s="105"/>
      <c r="J406" s="105"/>
      <c r="K406" s="105"/>
      <c r="L406" s="105"/>
      <c r="M406" s="105"/>
      <c r="N406" s="105"/>
      <c r="O406" s="105"/>
      <c r="P406" s="105"/>
      <c r="Q406" s="105"/>
      <c r="R406" s="105"/>
      <c r="S406" s="105"/>
      <c r="T406" s="105"/>
      <c r="U406" s="105"/>
      <c r="V406" s="105"/>
      <c r="W406" s="105"/>
      <c r="X406" s="105"/>
      <c r="Y406" s="105"/>
      <c r="Z406" s="105"/>
      <c r="AA406" s="105"/>
      <c r="AB406" s="105"/>
    </row>
    <row r="407" ht="11.25" customHeight="1">
      <c r="A407" s="135" t="s">
        <v>116</v>
      </c>
      <c r="B407" s="97" t="s">
        <v>100</v>
      </c>
      <c r="C407" s="135" t="s">
        <v>9744</v>
      </c>
      <c r="D407" s="231">
        <v>10.0</v>
      </c>
      <c r="E407" s="166">
        <v>10.0</v>
      </c>
      <c r="F407" s="475" t="s">
        <v>116</v>
      </c>
      <c r="G407" s="104"/>
      <c r="H407" s="105"/>
      <c r="I407" s="105"/>
      <c r="J407" s="105"/>
      <c r="K407" s="105"/>
      <c r="L407" s="105"/>
      <c r="M407" s="105"/>
      <c r="N407" s="105"/>
      <c r="O407" s="105"/>
      <c r="P407" s="105"/>
      <c r="Q407" s="105"/>
      <c r="R407" s="105"/>
      <c r="S407" s="105"/>
      <c r="T407" s="105"/>
      <c r="U407" s="105"/>
      <c r="V407" s="105"/>
      <c r="W407" s="105"/>
      <c r="X407" s="105"/>
      <c r="Y407" s="105"/>
      <c r="Z407" s="105"/>
      <c r="AA407" s="105"/>
      <c r="AB407" s="105"/>
    </row>
    <row r="408" ht="11.25" customHeight="1">
      <c r="A408" s="135" t="s">
        <v>116</v>
      </c>
      <c r="B408" s="97" t="s">
        <v>100</v>
      </c>
      <c r="C408" s="135" t="s">
        <v>9745</v>
      </c>
      <c r="D408" s="231">
        <v>10.0</v>
      </c>
      <c r="E408" s="166">
        <v>10.0</v>
      </c>
      <c r="F408" s="475" t="s">
        <v>116</v>
      </c>
      <c r="G408" s="104"/>
      <c r="H408" s="105"/>
      <c r="I408" s="105"/>
      <c r="J408" s="105"/>
      <c r="K408" s="105"/>
      <c r="L408" s="105"/>
      <c r="M408" s="105"/>
      <c r="N408" s="105"/>
      <c r="O408" s="105"/>
      <c r="P408" s="105"/>
      <c r="Q408" s="105"/>
      <c r="R408" s="105"/>
      <c r="S408" s="105"/>
      <c r="T408" s="105"/>
      <c r="U408" s="105"/>
      <c r="V408" s="105"/>
      <c r="W408" s="105"/>
      <c r="X408" s="105"/>
      <c r="Y408" s="105"/>
      <c r="Z408" s="105"/>
      <c r="AA408" s="105"/>
      <c r="AB408" s="105"/>
    </row>
    <row r="409" ht="11.25" customHeight="1">
      <c r="A409" s="135" t="s">
        <v>116</v>
      </c>
      <c r="B409" s="97" t="s">
        <v>100</v>
      </c>
      <c r="C409" s="135" t="s">
        <v>9746</v>
      </c>
      <c r="D409" s="231">
        <v>10.0</v>
      </c>
      <c r="E409" s="166">
        <v>10.0</v>
      </c>
      <c r="F409" s="475" t="s">
        <v>116</v>
      </c>
      <c r="G409" s="104"/>
      <c r="H409" s="105"/>
      <c r="I409" s="105"/>
      <c r="J409" s="105"/>
      <c r="K409" s="105"/>
      <c r="L409" s="105"/>
      <c r="M409" s="105"/>
      <c r="N409" s="105"/>
      <c r="O409" s="105"/>
      <c r="P409" s="105"/>
      <c r="Q409" s="105"/>
      <c r="R409" s="105"/>
      <c r="S409" s="105"/>
      <c r="T409" s="105"/>
      <c r="U409" s="105"/>
      <c r="V409" s="105"/>
      <c r="W409" s="105"/>
      <c r="X409" s="105"/>
      <c r="Y409" s="105"/>
      <c r="Z409" s="105"/>
      <c r="AA409" s="105"/>
      <c r="AB409" s="105"/>
    </row>
    <row r="410" ht="11.25" customHeight="1">
      <c r="A410" s="135" t="s">
        <v>116</v>
      </c>
      <c r="B410" s="97" t="s">
        <v>100</v>
      </c>
      <c r="C410" s="135" t="s">
        <v>9747</v>
      </c>
      <c r="D410" s="231">
        <v>10.0</v>
      </c>
      <c r="E410" s="166">
        <v>10.0</v>
      </c>
      <c r="F410" s="475" t="s">
        <v>116</v>
      </c>
      <c r="G410" s="104"/>
      <c r="H410" s="105"/>
      <c r="I410" s="105"/>
      <c r="J410" s="105"/>
      <c r="K410" s="105"/>
      <c r="L410" s="105"/>
      <c r="M410" s="105"/>
      <c r="N410" s="105"/>
      <c r="O410" s="105"/>
      <c r="P410" s="105"/>
      <c r="Q410" s="105"/>
      <c r="R410" s="105"/>
      <c r="S410" s="105"/>
      <c r="T410" s="105"/>
      <c r="U410" s="105"/>
      <c r="V410" s="105"/>
      <c r="W410" s="105"/>
      <c r="X410" s="105"/>
      <c r="Y410" s="105"/>
      <c r="Z410" s="105"/>
      <c r="AA410" s="105"/>
      <c r="AB410" s="105"/>
    </row>
    <row r="411" ht="11.25" customHeight="1">
      <c r="A411" s="135" t="s">
        <v>116</v>
      </c>
      <c r="B411" s="97" t="s">
        <v>100</v>
      </c>
      <c r="C411" s="135" t="s">
        <v>9748</v>
      </c>
      <c r="D411" s="231">
        <v>10.0</v>
      </c>
      <c r="E411" s="166">
        <v>10.0</v>
      </c>
      <c r="F411" s="475" t="s">
        <v>116</v>
      </c>
      <c r="G411" s="104"/>
      <c r="H411" s="105"/>
      <c r="I411" s="105"/>
      <c r="J411" s="105"/>
      <c r="K411" s="105"/>
      <c r="L411" s="105"/>
      <c r="M411" s="105"/>
      <c r="N411" s="105"/>
      <c r="O411" s="105"/>
      <c r="P411" s="105"/>
      <c r="Q411" s="105"/>
      <c r="R411" s="105"/>
      <c r="S411" s="105"/>
      <c r="T411" s="105"/>
      <c r="U411" s="105"/>
      <c r="V411" s="105"/>
      <c r="W411" s="105"/>
      <c r="X411" s="105"/>
      <c r="Y411" s="105"/>
      <c r="Z411" s="105"/>
      <c r="AA411" s="105"/>
      <c r="AB411" s="105"/>
    </row>
    <row r="412" ht="11.25" customHeight="1">
      <c r="A412" s="135" t="s">
        <v>116</v>
      </c>
      <c r="B412" s="97" t="s">
        <v>100</v>
      </c>
      <c r="C412" s="135" t="s">
        <v>9749</v>
      </c>
      <c r="D412" s="231">
        <v>10.0</v>
      </c>
      <c r="E412" s="166">
        <v>10.0</v>
      </c>
      <c r="F412" s="475" t="s">
        <v>116</v>
      </c>
      <c r="G412" s="104"/>
      <c r="H412" s="105"/>
      <c r="I412" s="105"/>
      <c r="J412" s="105"/>
      <c r="K412" s="105"/>
      <c r="L412" s="105"/>
      <c r="M412" s="105"/>
      <c r="N412" s="105"/>
      <c r="O412" s="105"/>
      <c r="P412" s="105"/>
      <c r="Q412" s="105"/>
      <c r="R412" s="105"/>
      <c r="S412" s="105"/>
      <c r="T412" s="105"/>
      <c r="U412" s="105"/>
      <c r="V412" s="105"/>
      <c r="W412" s="105"/>
      <c r="X412" s="105"/>
      <c r="Y412" s="105"/>
      <c r="Z412" s="105"/>
      <c r="AA412" s="105"/>
      <c r="AB412" s="105"/>
    </row>
    <row r="413" ht="11.25" customHeight="1">
      <c r="A413" s="135" t="s">
        <v>116</v>
      </c>
      <c r="B413" s="97" t="s">
        <v>100</v>
      </c>
      <c r="C413" s="135" t="s">
        <v>9750</v>
      </c>
      <c r="D413" s="231">
        <v>10.0</v>
      </c>
      <c r="E413" s="166">
        <v>10.0</v>
      </c>
      <c r="F413" s="475" t="s">
        <v>116</v>
      </c>
      <c r="G413" s="104"/>
      <c r="H413" s="105"/>
      <c r="I413" s="105"/>
      <c r="J413" s="105"/>
      <c r="K413" s="105"/>
      <c r="L413" s="105"/>
      <c r="M413" s="105"/>
      <c r="N413" s="105"/>
      <c r="O413" s="105"/>
      <c r="P413" s="105"/>
      <c r="Q413" s="105"/>
      <c r="R413" s="105"/>
      <c r="S413" s="105"/>
      <c r="T413" s="105"/>
      <c r="U413" s="105"/>
      <c r="V413" s="105"/>
      <c r="W413" s="105"/>
      <c r="X413" s="105"/>
      <c r="Y413" s="105"/>
      <c r="Z413" s="105"/>
      <c r="AA413" s="105"/>
      <c r="AB413" s="105"/>
    </row>
    <row r="414" ht="11.25" customHeight="1">
      <c r="A414" s="135" t="s">
        <v>116</v>
      </c>
      <c r="B414" s="97" t="s">
        <v>100</v>
      </c>
      <c r="C414" s="135" t="s">
        <v>9751</v>
      </c>
      <c r="D414" s="231">
        <v>10.0</v>
      </c>
      <c r="E414" s="166">
        <v>10.0</v>
      </c>
      <c r="F414" s="475" t="s">
        <v>116</v>
      </c>
      <c r="G414" s="104"/>
      <c r="H414" s="105"/>
      <c r="I414" s="105"/>
      <c r="J414" s="105"/>
      <c r="K414" s="105"/>
      <c r="L414" s="105"/>
      <c r="M414" s="105"/>
      <c r="N414" s="105"/>
      <c r="O414" s="105"/>
      <c r="P414" s="105"/>
      <c r="Q414" s="105"/>
      <c r="R414" s="105"/>
      <c r="S414" s="105"/>
      <c r="T414" s="105"/>
      <c r="U414" s="105"/>
      <c r="V414" s="105"/>
      <c r="W414" s="105"/>
      <c r="X414" s="105"/>
      <c r="Y414" s="105"/>
      <c r="Z414" s="105"/>
      <c r="AA414" s="105"/>
      <c r="AB414" s="105"/>
    </row>
    <row r="415" ht="11.25" customHeight="1">
      <c r="A415" s="135" t="s">
        <v>116</v>
      </c>
      <c r="B415" s="97" t="s">
        <v>100</v>
      </c>
      <c r="C415" s="135" t="s">
        <v>9752</v>
      </c>
      <c r="D415" s="231">
        <v>10.0</v>
      </c>
      <c r="E415" s="166">
        <v>10.0</v>
      </c>
      <c r="F415" s="475" t="s">
        <v>116</v>
      </c>
      <c r="G415" s="104"/>
      <c r="H415" s="105"/>
      <c r="I415" s="105"/>
      <c r="J415" s="105"/>
      <c r="K415" s="105"/>
      <c r="L415" s="105"/>
      <c r="M415" s="105"/>
      <c r="N415" s="105"/>
      <c r="O415" s="105"/>
      <c r="P415" s="105"/>
      <c r="Q415" s="105"/>
      <c r="R415" s="105"/>
      <c r="S415" s="105"/>
      <c r="T415" s="105"/>
      <c r="U415" s="105"/>
      <c r="V415" s="105"/>
      <c r="W415" s="105"/>
      <c r="X415" s="105"/>
      <c r="Y415" s="105"/>
      <c r="Z415" s="105"/>
      <c r="AA415" s="105"/>
      <c r="AB415" s="105"/>
    </row>
    <row r="416" ht="11.25" customHeight="1">
      <c r="A416" s="135" t="s">
        <v>116</v>
      </c>
      <c r="B416" s="97" t="s">
        <v>100</v>
      </c>
      <c r="C416" s="135" t="s">
        <v>9753</v>
      </c>
      <c r="D416" s="231">
        <v>10.0</v>
      </c>
      <c r="E416" s="166">
        <v>10.0</v>
      </c>
      <c r="F416" s="475" t="s">
        <v>116</v>
      </c>
      <c r="G416" s="104"/>
      <c r="H416" s="105"/>
      <c r="I416" s="105"/>
      <c r="J416" s="105"/>
      <c r="K416" s="105"/>
      <c r="L416" s="105"/>
      <c r="M416" s="105"/>
      <c r="N416" s="105"/>
      <c r="O416" s="105"/>
      <c r="P416" s="105"/>
      <c r="Q416" s="105"/>
      <c r="R416" s="105"/>
      <c r="S416" s="105"/>
      <c r="T416" s="105"/>
      <c r="U416" s="105"/>
      <c r="V416" s="105"/>
      <c r="W416" s="105"/>
      <c r="X416" s="105"/>
      <c r="Y416" s="105"/>
      <c r="Z416" s="105"/>
      <c r="AA416" s="105"/>
      <c r="AB416" s="105"/>
    </row>
    <row r="417" ht="11.25" customHeight="1">
      <c r="A417" s="135" t="s">
        <v>116</v>
      </c>
      <c r="B417" s="97" t="s">
        <v>100</v>
      </c>
      <c r="C417" s="135" t="s">
        <v>9754</v>
      </c>
      <c r="D417" s="231">
        <v>10.0</v>
      </c>
      <c r="E417" s="166">
        <v>10.0</v>
      </c>
      <c r="F417" s="475" t="s">
        <v>116</v>
      </c>
      <c r="G417" s="104"/>
      <c r="H417" s="105"/>
      <c r="I417" s="105"/>
      <c r="J417" s="105"/>
      <c r="K417" s="105"/>
      <c r="L417" s="105"/>
      <c r="M417" s="105"/>
      <c r="N417" s="105"/>
      <c r="O417" s="105"/>
      <c r="P417" s="105"/>
      <c r="Q417" s="105"/>
      <c r="R417" s="105"/>
      <c r="S417" s="105"/>
      <c r="T417" s="105"/>
      <c r="U417" s="105"/>
      <c r="V417" s="105"/>
      <c r="W417" s="105"/>
      <c r="X417" s="105"/>
      <c r="Y417" s="105"/>
      <c r="Z417" s="105"/>
      <c r="AA417" s="105"/>
      <c r="AB417" s="105"/>
    </row>
    <row r="418" ht="11.25" customHeight="1">
      <c r="A418" s="135" t="s">
        <v>116</v>
      </c>
      <c r="B418" s="97" t="s">
        <v>100</v>
      </c>
      <c r="C418" s="135" t="s">
        <v>9755</v>
      </c>
      <c r="D418" s="231">
        <v>10.0</v>
      </c>
      <c r="E418" s="166">
        <v>10.0</v>
      </c>
      <c r="F418" s="475" t="s">
        <v>116</v>
      </c>
      <c r="G418" s="104"/>
      <c r="H418" s="105"/>
      <c r="I418" s="105"/>
      <c r="J418" s="105"/>
      <c r="K418" s="105"/>
      <c r="L418" s="105"/>
      <c r="M418" s="105"/>
      <c r="N418" s="105"/>
      <c r="O418" s="105"/>
      <c r="P418" s="105"/>
      <c r="Q418" s="105"/>
      <c r="R418" s="105"/>
      <c r="S418" s="105"/>
      <c r="T418" s="105"/>
      <c r="U418" s="105"/>
      <c r="V418" s="105"/>
      <c r="W418" s="105"/>
      <c r="X418" s="105"/>
      <c r="Y418" s="105"/>
      <c r="Z418" s="105"/>
      <c r="AA418" s="105"/>
      <c r="AB418" s="105"/>
    </row>
    <row r="419" ht="11.25" customHeight="1">
      <c r="A419" s="135" t="s">
        <v>116</v>
      </c>
      <c r="B419" s="97" t="s">
        <v>100</v>
      </c>
      <c r="C419" s="135" t="s">
        <v>9756</v>
      </c>
      <c r="D419" s="231">
        <v>10.0</v>
      </c>
      <c r="E419" s="166">
        <v>10.0</v>
      </c>
      <c r="F419" s="475" t="s">
        <v>116</v>
      </c>
      <c r="G419" s="104"/>
      <c r="H419" s="105"/>
      <c r="I419" s="105"/>
      <c r="J419" s="105"/>
      <c r="K419" s="105"/>
      <c r="L419" s="105"/>
      <c r="M419" s="105"/>
      <c r="N419" s="105"/>
      <c r="O419" s="105"/>
      <c r="P419" s="105"/>
      <c r="Q419" s="105"/>
      <c r="R419" s="105"/>
      <c r="S419" s="105"/>
      <c r="T419" s="105"/>
      <c r="U419" s="105"/>
      <c r="V419" s="105"/>
      <c r="W419" s="105"/>
      <c r="X419" s="105"/>
      <c r="Y419" s="105"/>
      <c r="Z419" s="105"/>
      <c r="AA419" s="105"/>
      <c r="AB419" s="105"/>
    </row>
    <row r="420" ht="11.25" customHeight="1">
      <c r="A420" s="135" t="s">
        <v>117</v>
      </c>
      <c r="B420" s="97" t="s">
        <v>3136</v>
      </c>
      <c r="C420" s="135" t="s">
        <v>9757</v>
      </c>
      <c r="D420" s="231">
        <v>20.0</v>
      </c>
      <c r="E420" s="166">
        <v>20.0</v>
      </c>
      <c r="F420" s="475" t="s">
        <v>117</v>
      </c>
      <c r="G420" s="104"/>
      <c r="H420" s="105"/>
      <c r="I420" s="105"/>
      <c r="J420" s="105"/>
      <c r="K420" s="105"/>
      <c r="L420" s="105"/>
      <c r="M420" s="105"/>
      <c r="N420" s="105"/>
      <c r="O420" s="105"/>
      <c r="P420" s="105"/>
      <c r="Q420" s="105"/>
      <c r="R420" s="105"/>
      <c r="S420" s="105"/>
      <c r="T420" s="105"/>
      <c r="U420" s="105"/>
      <c r="V420" s="105"/>
      <c r="W420" s="105"/>
      <c r="X420" s="105"/>
      <c r="Y420" s="105"/>
      <c r="Z420" s="105"/>
      <c r="AA420" s="105"/>
      <c r="AB420" s="105"/>
    </row>
    <row r="421" ht="11.25" customHeight="1">
      <c r="A421" s="135" t="s">
        <v>117</v>
      </c>
      <c r="B421" s="97" t="s">
        <v>3136</v>
      </c>
      <c r="C421" s="135" t="s">
        <v>9758</v>
      </c>
      <c r="D421" s="231">
        <v>20.0</v>
      </c>
      <c r="E421" s="166">
        <v>20.0</v>
      </c>
      <c r="F421" s="475" t="s">
        <v>117</v>
      </c>
      <c r="G421" s="104"/>
      <c r="H421" s="105"/>
      <c r="I421" s="105"/>
      <c r="J421" s="105"/>
      <c r="K421" s="105"/>
      <c r="L421" s="105"/>
      <c r="M421" s="105"/>
      <c r="N421" s="105"/>
      <c r="O421" s="105"/>
      <c r="P421" s="105"/>
      <c r="Q421" s="105"/>
      <c r="R421" s="105"/>
      <c r="S421" s="105"/>
      <c r="T421" s="105"/>
      <c r="U421" s="105"/>
      <c r="V421" s="105"/>
      <c r="W421" s="105"/>
      <c r="X421" s="105"/>
      <c r="Y421" s="105"/>
      <c r="Z421" s="105"/>
      <c r="AA421" s="105"/>
      <c r="AB421" s="105"/>
    </row>
    <row r="422" ht="11.25" customHeight="1">
      <c r="A422" s="135" t="s">
        <v>117</v>
      </c>
      <c r="B422" s="97" t="s">
        <v>3136</v>
      </c>
      <c r="C422" s="135" t="s">
        <v>9759</v>
      </c>
      <c r="D422" s="231">
        <v>20.0</v>
      </c>
      <c r="E422" s="166">
        <v>20.0</v>
      </c>
      <c r="F422" s="475" t="s">
        <v>117</v>
      </c>
      <c r="G422" s="104"/>
      <c r="H422" s="105"/>
      <c r="I422" s="105"/>
      <c r="J422" s="105"/>
      <c r="K422" s="105"/>
      <c r="L422" s="105"/>
      <c r="M422" s="105"/>
      <c r="N422" s="105"/>
      <c r="O422" s="105"/>
      <c r="P422" s="105"/>
      <c r="Q422" s="105"/>
      <c r="R422" s="105"/>
      <c r="S422" s="105"/>
      <c r="T422" s="105"/>
      <c r="U422" s="105"/>
      <c r="V422" s="105"/>
      <c r="W422" s="105"/>
      <c r="X422" s="105"/>
      <c r="Y422" s="105"/>
      <c r="Z422" s="105"/>
      <c r="AA422" s="105"/>
      <c r="AB422" s="105"/>
    </row>
    <row r="423" ht="11.25" customHeight="1">
      <c r="A423" s="135" t="s">
        <v>117</v>
      </c>
      <c r="B423" s="97" t="s">
        <v>3136</v>
      </c>
      <c r="C423" s="135" t="s">
        <v>9760</v>
      </c>
      <c r="D423" s="231">
        <v>20.0</v>
      </c>
      <c r="E423" s="166">
        <v>20.0</v>
      </c>
      <c r="F423" s="475" t="s">
        <v>117</v>
      </c>
      <c r="G423" s="104"/>
      <c r="H423" s="105"/>
      <c r="I423" s="105"/>
      <c r="J423" s="105"/>
      <c r="K423" s="105"/>
      <c r="L423" s="105"/>
      <c r="M423" s="105"/>
      <c r="N423" s="105"/>
      <c r="O423" s="105"/>
      <c r="P423" s="105"/>
      <c r="Q423" s="105"/>
      <c r="R423" s="105"/>
      <c r="S423" s="105"/>
      <c r="T423" s="105"/>
      <c r="U423" s="105"/>
      <c r="V423" s="105"/>
      <c r="W423" s="105"/>
      <c r="X423" s="105"/>
      <c r="Y423" s="105"/>
      <c r="Z423" s="105"/>
      <c r="AA423" s="105"/>
      <c r="AB423" s="105"/>
    </row>
    <row r="424" ht="11.25" customHeight="1">
      <c r="A424" s="135" t="s">
        <v>117</v>
      </c>
      <c r="B424" s="97" t="s">
        <v>3136</v>
      </c>
      <c r="C424" s="135" t="s">
        <v>9761</v>
      </c>
      <c r="D424" s="231">
        <v>20.0</v>
      </c>
      <c r="E424" s="166">
        <v>20.0</v>
      </c>
      <c r="F424" s="475" t="s">
        <v>117</v>
      </c>
      <c r="G424" s="104"/>
      <c r="H424" s="105"/>
      <c r="I424" s="105"/>
      <c r="J424" s="105"/>
      <c r="K424" s="105"/>
      <c r="L424" s="105"/>
      <c r="M424" s="105"/>
      <c r="N424" s="105"/>
      <c r="O424" s="105"/>
      <c r="P424" s="105"/>
      <c r="Q424" s="105"/>
      <c r="R424" s="105"/>
      <c r="S424" s="105"/>
      <c r="T424" s="105"/>
      <c r="U424" s="105"/>
      <c r="V424" s="105"/>
      <c r="W424" s="105"/>
      <c r="X424" s="105"/>
      <c r="Y424" s="105"/>
      <c r="Z424" s="105"/>
      <c r="AA424" s="105"/>
      <c r="AB424" s="105"/>
    </row>
    <row r="425" ht="11.25" customHeight="1">
      <c r="A425" s="135" t="s">
        <v>117</v>
      </c>
      <c r="B425" s="97" t="s">
        <v>3136</v>
      </c>
      <c r="C425" s="135" t="s">
        <v>9762</v>
      </c>
      <c r="D425" s="231">
        <v>20.0</v>
      </c>
      <c r="E425" s="166">
        <v>20.0</v>
      </c>
      <c r="F425" s="475" t="s">
        <v>117</v>
      </c>
      <c r="G425" s="104"/>
      <c r="H425" s="105"/>
      <c r="I425" s="105"/>
      <c r="J425" s="105"/>
      <c r="K425" s="105"/>
      <c r="L425" s="105"/>
      <c r="M425" s="105"/>
      <c r="N425" s="105"/>
      <c r="O425" s="105"/>
      <c r="P425" s="105"/>
      <c r="Q425" s="105"/>
      <c r="R425" s="105"/>
      <c r="S425" s="105"/>
      <c r="T425" s="105"/>
      <c r="U425" s="105"/>
      <c r="V425" s="105"/>
      <c r="W425" s="105"/>
      <c r="X425" s="105"/>
      <c r="Y425" s="105"/>
      <c r="Z425" s="105"/>
      <c r="AA425" s="105"/>
      <c r="AB425" s="105"/>
    </row>
    <row r="426" ht="11.25" customHeight="1">
      <c r="A426" s="135" t="s">
        <v>117</v>
      </c>
      <c r="B426" s="97" t="s">
        <v>3136</v>
      </c>
      <c r="C426" s="135" t="s">
        <v>9763</v>
      </c>
      <c r="D426" s="231">
        <v>20.0</v>
      </c>
      <c r="E426" s="166">
        <v>20.0</v>
      </c>
      <c r="F426" s="475" t="s">
        <v>117</v>
      </c>
      <c r="G426" s="104"/>
      <c r="H426" s="105"/>
      <c r="I426" s="105"/>
      <c r="J426" s="105"/>
      <c r="K426" s="105"/>
      <c r="L426" s="105"/>
      <c r="M426" s="105"/>
      <c r="N426" s="105"/>
      <c r="O426" s="105"/>
      <c r="P426" s="105"/>
      <c r="Q426" s="105"/>
      <c r="R426" s="105"/>
      <c r="S426" s="105"/>
      <c r="T426" s="105"/>
      <c r="U426" s="105"/>
      <c r="V426" s="105"/>
      <c r="W426" s="105"/>
      <c r="X426" s="105"/>
      <c r="Y426" s="105"/>
      <c r="Z426" s="105"/>
      <c r="AA426" s="105"/>
      <c r="AB426" s="105"/>
    </row>
    <row r="427" ht="11.25" customHeight="1">
      <c r="A427" s="135" t="s">
        <v>117</v>
      </c>
      <c r="B427" s="97" t="s">
        <v>3136</v>
      </c>
      <c r="C427" s="135" t="s">
        <v>9764</v>
      </c>
      <c r="D427" s="231">
        <v>10.0</v>
      </c>
      <c r="E427" s="166">
        <v>10.0</v>
      </c>
      <c r="F427" s="475" t="s">
        <v>117</v>
      </c>
      <c r="G427" s="104"/>
      <c r="H427" s="105"/>
      <c r="I427" s="105"/>
      <c r="J427" s="105"/>
      <c r="K427" s="105"/>
      <c r="L427" s="105"/>
      <c r="M427" s="105"/>
      <c r="N427" s="105"/>
      <c r="O427" s="105"/>
      <c r="P427" s="105"/>
      <c r="Q427" s="105"/>
      <c r="R427" s="105"/>
      <c r="S427" s="105"/>
      <c r="T427" s="105"/>
      <c r="U427" s="105"/>
      <c r="V427" s="105"/>
      <c r="W427" s="105"/>
      <c r="X427" s="105"/>
      <c r="Y427" s="105"/>
      <c r="Z427" s="105"/>
      <c r="AA427" s="105"/>
      <c r="AB427" s="105"/>
    </row>
    <row r="428" ht="11.25" customHeight="1">
      <c r="A428" s="135" t="s">
        <v>117</v>
      </c>
      <c r="B428" s="97" t="s">
        <v>3136</v>
      </c>
      <c r="C428" s="135" t="s">
        <v>9765</v>
      </c>
      <c r="D428" s="231">
        <v>10.0</v>
      </c>
      <c r="E428" s="166">
        <v>10.0</v>
      </c>
      <c r="F428" s="475" t="s">
        <v>117</v>
      </c>
      <c r="G428" s="104"/>
      <c r="H428" s="105"/>
      <c r="I428" s="105"/>
      <c r="J428" s="105"/>
      <c r="K428" s="105"/>
      <c r="L428" s="105"/>
      <c r="M428" s="105"/>
      <c r="N428" s="105"/>
      <c r="O428" s="105"/>
      <c r="P428" s="105"/>
      <c r="Q428" s="105"/>
      <c r="R428" s="105"/>
      <c r="S428" s="105"/>
      <c r="T428" s="105"/>
      <c r="U428" s="105"/>
      <c r="V428" s="105"/>
      <c r="W428" s="105"/>
      <c r="X428" s="105"/>
      <c r="Y428" s="105"/>
      <c r="Z428" s="105"/>
      <c r="AA428" s="105"/>
      <c r="AB428" s="105"/>
    </row>
    <row r="429" ht="11.25" customHeight="1">
      <c r="A429" s="135" t="s">
        <v>117</v>
      </c>
      <c r="B429" s="97" t="s">
        <v>3136</v>
      </c>
      <c r="C429" s="135" t="s">
        <v>9766</v>
      </c>
      <c r="D429" s="231">
        <v>10.0</v>
      </c>
      <c r="E429" s="166">
        <v>10.0</v>
      </c>
      <c r="F429" s="475" t="s">
        <v>117</v>
      </c>
      <c r="G429" s="104"/>
      <c r="H429" s="105"/>
      <c r="I429" s="105"/>
      <c r="J429" s="105"/>
      <c r="K429" s="105"/>
      <c r="L429" s="105"/>
      <c r="M429" s="105"/>
      <c r="N429" s="105"/>
      <c r="O429" s="105"/>
      <c r="P429" s="105"/>
      <c r="Q429" s="105"/>
      <c r="R429" s="105"/>
      <c r="S429" s="105"/>
      <c r="T429" s="105"/>
      <c r="U429" s="105"/>
      <c r="V429" s="105"/>
      <c r="W429" s="105"/>
      <c r="X429" s="105"/>
      <c r="Y429" s="105"/>
      <c r="Z429" s="105"/>
      <c r="AA429" s="105"/>
      <c r="AB429" s="105"/>
    </row>
    <row r="430" ht="11.25" customHeight="1">
      <c r="A430" s="135" t="s">
        <v>117</v>
      </c>
      <c r="B430" s="97" t="s">
        <v>3136</v>
      </c>
      <c r="C430" s="135" t="s">
        <v>9767</v>
      </c>
      <c r="D430" s="231">
        <v>10.0</v>
      </c>
      <c r="E430" s="166">
        <v>10.0</v>
      </c>
      <c r="F430" s="475" t="s">
        <v>117</v>
      </c>
      <c r="G430" s="104"/>
      <c r="H430" s="105"/>
      <c r="I430" s="105"/>
      <c r="J430" s="105"/>
      <c r="K430" s="105"/>
      <c r="L430" s="105"/>
      <c r="M430" s="105"/>
      <c r="N430" s="105"/>
      <c r="O430" s="105"/>
      <c r="P430" s="105"/>
      <c r="Q430" s="105"/>
      <c r="R430" s="105"/>
      <c r="S430" s="105"/>
      <c r="T430" s="105"/>
      <c r="U430" s="105"/>
      <c r="V430" s="105"/>
      <c r="W430" s="105"/>
      <c r="X430" s="105"/>
      <c r="Y430" s="105"/>
      <c r="Z430" s="105"/>
      <c r="AA430" s="105"/>
      <c r="AB430" s="105"/>
    </row>
    <row r="431" ht="11.25" customHeight="1">
      <c r="A431" s="135" t="s">
        <v>117</v>
      </c>
      <c r="B431" s="97" t="s">
        <v>3136</v>
      </c>
      <c r="C431" s="135" t="s">
        <v>9768</v>
      </c>
      <c r="D431" s="231">
        <v>10.0</v>
      </c>
      <c r="E431" s="166">
        <v>10.0</v>
      </c>
      <c r="F431" s="475" t="s">
        <v>117</v>
      </c>
      <c r="G431" s="104"/>
      <c r="H431" s="105"/>
      <c r="I431" s="105"/>
      <c r="J431" s="105"/>
      <c r="K431" s="105"/>
      <c r="L431" s="105"/>
      <c r="M431" s="105"/>
      <c r="N431" s="105"/>
      <c r="O431" s="105"/>
      <c r="P431" s="105"/>
      <c r="Q431" s="105"/>
      <c r="R431" s="105"/>
      <c r="S431" s="105"/>
      <c r="T431" s="105"/>
      <c r="U431" s="105"/>
      <c r="V431" s="105"/>
      <c r="W431" s="105"/>
      <c r="X431" s="105"/>
      <c r="Y431" s="105"/>
      <c r="Z431" s="105"/>
      <c r="AA431" s="105"/>
      <c r="AB431" s="105"/>
    </row>
    <row r="432" ht="11.25" customHeight="1">
      <c r="A432" s="135" t="s">
        <v>117</v>
      </c>
      <c r="B432" s="97" t="s">
        <v>3136</v>
      </c>
      <c r="C432" s="135" t="s">
        <v>9769</v>
      </c>
      <c r="D432" s="231">
        <v>10.0</v>
      </c>
      <c r="E432" s="166">
        <v>10.0</v>
      </c>
      <c r="F432" s="475" t="s">
        <v>117</v>
      </c>
      <c r="G432" s="104"/>
      <c r="H432" s="105"/>
      <c r="I432" s="105"/>
      <c r="J432" s="105"/>
      <c r="K432" s="105"/>
      <c r="L432" s="105"/>
      <c r="M432" s="105"/>
      <c r="N432" s="105"/>
      <c r="O432" s="105"/>
      <c r="P432" s="105"/>
      <c r="Q432" s="105"/>
      <c r="R432" s="105"/>
      <c r="S432" s="105"/>
      <c r="T432" s="105"/>
      <c r="U432" s="105"/>
      <c r="V432" s="105"/>
      <c r="W432" s="105"/>
      <c r="X432" s="105"/>
      <c r="Y432" s="105"/>
      <c r="Z432" s="105"/>
      <c r="AA432" s="105"/>
      <c r="AB432" s="105"/>
    </row>
    <row r="433" ht="11.25" customHeight="1">
      <c r="A433" s="135" t="s">
        <v>117</v>
      </c>
      <c r="B433" s="97" t="s">
        <v>3136</v>
      </c>
      <c r="C433" s="135" t="s">
        <v>9770</v>
      </c>
      <c r="D433" s="231">
        <v>10.0</v>
      </c>
      <c r="E433" s="166">
        <v>10.0</v>
      </c>
      <c r="F433" s="475" t="s">
        <v>117</v>
      </c>
      <c r="G433" s="104"/>
      <c r="H433" s="105"/>
      <c r="I433" s="105"/>
      <c r="J433" s="105"/>
      <c r="K433" s="105"/>
      <c r="L433" s="105"/>
      <c r="M433" s="105"/>
      <c r="N433" s="105"/>
      <c r="O433" s="105"/>
      <c r="P433" s="105"/>
      <c r="Q433" s="105"/>
      <c r="R433" s="105"/>
      <c r="S433" s="105"/>
      <c r="T433" s="105"/>
      <c r="U433" s="105"/>
      <c r="V433" s="105"/>
      <c r="W433" s="105"/>
      <c r="X433" s="105"/>
      <c r="Y433" s="105"/>
      <c r="Z433" s="105"/>
      <c r="AA433" s="105"/>
      <c r="AB433" s="105"/>
    </row>
    <row r="434" ht="11.25" customHeight="1">
      <c r="A434" s="135" t="s">
        <v>117</v>
      </c>
      <c r="B434" s="97" t="s">
        <v>3136</v>
      </c>
      <c r="C434" s="135" t="s">
        <v>9771</v>
      </c>
      <c r="D434" s="231">
        <v>10.0</v>
      </c>
      <c r="E434" s="166">
        <v>10.0</v>
      </c>
      <c r="F434" s="475" t="s">
        <v>117</v>
      </c>
      <c r="G434" s="104"/>
      <c r="H434" s="105"/>
      <c r="I434" s="105"/>
      <c r="J434" s="105"/>
      <c r="K434" s="105"/>
      <c r="L434" s="105"/>
      <c r="M434" s="105"/>
      <c r="N434" s="105"/>
      <c r="O434" s="105"/>
      <c r="P434" s="105"/>
      <c r="Q434" s="105"/>
      <c r="R434" s="105"/>
      <c r="S434" s="105"/>
      <c r="T434" s="105"/>
      <c r="U434" s="105"/>
      <c r="V434" s="105"/>
      <c r="W434" s="105"/>
      <c r="X434" s="105"/>
      <c r="Y434" s="105"/>
      <c r="Z434" s="105"/>
      <c r="AA434" s="105"/>
      <c r="AB434" s="105"/>
    </row>
    <row r="435" ht="11.25" customHeight="1">
      <c r="A435" s="135" t="s">
        <v>118</v>
      </c>
      <c r="B435" s="97" t="s">
        <v>100</v>
      </c>
      <c r="C435" s="135" t="s">
        <v>9772</v>
      </c>
      <c r="D435" s="231">
        <v>10.0</v>
      </c>
      <c r="E435" s="166">
        <v>10.0</v>
      </c>
      <c r="F435" s="475" t="s">
        <v>118</v>
      </c>
      <c r="G435" s="104"/>
      <c r="H435" s="105"/>
      <c r="I435" s="105"/>
      <c r="J435" s="105"/>
      <c r="K435" s="105"/>
      <c r="L435" s="105"/>
      <c r="M435" s="105"/>
      <c r="N435" s="105"/>
      <c r="O435" s="105"/>
      <c r="P435" s="105"/>
      <c r="Q435" s="105"/>
      <c r="R435" s="105"/>
      <c r="S435" s="105"/>
      <c r="T435" s="105"/>
      <c r="U435" s="105"/>
      <c r="V435" s="105"/>
      <c r="W435" s="105"/>
      <c r="X435" s="105"/>
      <c r="Y435" s="105"/>
      <c r="Z435" s="105"/>
      <c r="AA435" s="105"/>
      <c r="AB435" s="105"/>
    </row>
    <row r="436" ht="11.25" customHeight="1">
      <c r="A436" s="135" t="s">
        <v>118</v>
      </c>
      <c r="B436" s="97" t="s">
        <v>100</v>
      </c>
      <c r="C436" s="135" t="s">
        <v>9773</v>
      </c>
      <c r="D436" s="231">
        <v>10.0</v>
      </c>
      <c r="E436" s="166">
        <v>10.0</v>
      </c>
      <c r="F436" s="475" t="s">
        <v>118</v>
      </c>
      <c r="G436" s="104"/>
      <c r="H436" s="105"/>
      <c r="I436" s="105"/>
      <c r="J436" s="105"/>
      <c r="K436" s="105"/>
      <c r="L436" s="105"/>
      <c r="M436" s="105"/>
      <c r="N436" s="105"/>
      <c r="O436" s="105"/>
      <c r="P436" s="105"/>
      <c r="Q436" s="105"/>
      <c r="R436" s="105"/>
      <c r="S436" s="105"/>
      <c r="T436" s="105"/>
      <c r="U436" s="105"/>
      <c r="V436" s="105"/>
      <c r="W436" s="105"/>
      <c r="X436" s="105"/>
      <c r="Y436" s="105"/>
      <c r="Z436" s="105"/>
      <c r="AA436" s="105"/>
      <c r="AB436" s="105"/>
    </row>
    <row r="437" ht="11.25" customHeight="1">
      <c r="A437" s="135" t="s">
        <v>118</v>
      </c>
      <c r="B437" s="97" t="s">
        <v>100</v>
      </c>
      <c r="C437" s="135" t="s">
        <v>9774</v>
      </c>
      <c r="D437" s="231">
        <v>10.0</v>
      </c>
      <c r="E437" s="166">
        <v>10.0</v>
      </c>
      <c r="F437" s="475" t="s">
        <v>118</v>
      </c>
      <c r="G437" s="104"/>
      <c r="H437" s="105"/>
      <c r="I437" s="105"/>
      <c r="J437" s="105"/>
      <c r="K437" s="105"/>
      <c r="L437" s="105"/>
      <c r="M437" s="105"/>
      <c r="N437" s="105"/>
      <c r="O437" s="105"/>
      <c r="P437" s="105"/>
      <c r="Q437" s="105"/>
      <c r="R437" s="105"/>
      <c r="S437" s="105"/>
      <c r="T437" s="105"/>
      <c r="U437" s="105"/>
      <c r="V437" s="105"/>
      <c r="W437" s="105"/>
      <c r="X437" s="105"/>
      <c r="Y437" s="105"/>
      <c r="Z437" s="105"/>
      <c r="AA437" s="105"/>
      <c r="AB437" s="105"/>
    </row>
    <row r="438" ht="11.25" customHeight="1">
      <c r="A438" s="135" t="s">
        <v>118</v>
      </c>
      <c r="B438" s="97" t="s">
        <v>100</v>
      </c>
      <c r="C438" s="135" t="s">
        <v>9775</v>
      </c>
      <c r="D438" s="231">
        <v>10.0</v>
      </c>
      <c r="E438" s="166">
        <v>10.0</v>
      </c>
      <c r="F438" s="475" t="s">
        <v>118</v>
      </c>
      <c r="G438" s="104"/>
      <c r="H438" s="105"/>
      <c r="I438" s="105"/>
      <c r="J438" s="105"/>
      <c r="K438" s="105"/>
      <c r="L438" s="105"/>
      <c r="M438" s="105"/>
      <c r="N438" s="105"/>
      <c r="O438" s="105"/>
      <c r="P438" s="105"/>
      <c r="Q438" s="105"/>
      <c r="R438" s="105"/>
      <c r="S438" s="105"/>
      <c r="T438" s="105"/>
      <c r="U438" s="105"/>
      <c r="V438" s="105"/>
      <c r="W438" s="105"/>
      <c r="X438" s="105"/>
      <c r="Y438" s="105"/>
      <c r="Z438" s="105"/>
      <c r="AA438" s="105"/>
      <c r="AB438" s="105"/>
    </row>
    <row r="439" ht="11.25" customHeight="1">
      <c r="A439" s="135" t="s">
        <v>118</v>
      </c>
      <c r="B439" s="97" t="s">
        <v>100</v>
      </c>
      <c r="C439" s="135" t="s">
        <v>9776</v>
      </c>
      <c r="D439" s="231">
        <v>10.0</v>
      </c>
      <c r="E439" s="166">
        <v>10.0</v>
      </c>
      <c r="F439" s="475" t="s">
        <v>118</v>
      </c>
      <c r="G439" s="104"/>
      <c r="H439" s="105"/>
      <c r="I439" s="105"/>
      <c r="J439" s="105"/>
      <c r="K439" s="105"/>
      <c r="L439" s="105"/>
      <c r="M439" s="105"/>
      <c r="N439" s="105"/>
      <c r="O439" s="105"/>
      <c r="P439" s="105"/>
      <c r="Q439" s="105"/>
      <c r="R439" s="105"/>
      <c r="S439" s="105"/>
      <c r="T439" s="105"/>
      <c r="U439" s="105"/>
      <c r="V439" s="105"/>
      <c r="W439" s="105"/>
      <c r="X439" s="105"/>
      <c r="Y439" s="105"/>
      <c r="Z439" s="105"/>
      <c r="AA439" s="105"/>
      <c r="AB439" s="105"/>
    </row>
    <row r="440" ht="11.25" customHeight="1">
      <c r="A440" s="135" t="s">
        <v>118</v>
      </c>
      <c r="B440" s="97" t="s">
        <v>100</v>
      </c>
      <c r="C440" s="135" t="s">
        <v>9777</v>
      </c>
      <c r="D440" s="231">
        <v>10.0</v>
      </c>
      <c r="E440" s="166">
        <v>10.0</v>
      </c>
      <c r="F440" s="475" t="s">
        <v>118</v>
      </c>
      <c r="G440" s="104"/>
      <c r="H440" s="105"/>
      <c r="I440" s="105"/>
      <c r="J440" s="105"/>
      <c r="K440" s="105"/>
      <c r="L440" s="105"/>
      <c r="M440" s="105"/>
      <c r="N440" s="105"/>
      <c r="O440" s="105"/>
      <c r="P440" s="105"/>
      <c r="Q440" s="105"/>
      <c r="R440" s="105"/>
      <c r="S440" s="105"/>
      <c r="T440" s="105"/>
      <c r="U440" s="105"/>
      <c r="V440" s="105"/>
      <c r="W440" s="105"/>
      <c r="X440" s="105"/>
      <c r="Y440" s="105"/>
      <c r="Z440" s="105"/>
      <c r="AA440" s="105"/>
      <c r="AB440" s="105"/>
    </row>
    <row r="441" ht="11.25" customHeight="1">
      <c r="A441" s="135" t="s">
        <v>118</v>
      </c>
      <c r="B441" s="97" t="s">
        <v>100</v>
      </c>
      <c r="C441" s="135" t="s">
        <v>9778</v>
      </c>
      <c r="D441" s="231">
        <v>10.0</v>
      </c>
      <c r="E441" s="166">
        <v>10.0</v>
      </c>
      <c r="F441" s="475" t="s">
        <v>118</v>
      </c>
      <c r="G441" s="104"/>
      <c r="H441" s="105"/>
      <c r="I441" s="105"/>
      <c r="J441" s="105"/>
      <c r="K441" s="105"/>
      <c r="L441" s="105"/>
      <c r="M441" s="105"/>
      <c r="N441" s="105"/>
      <c r="O441" s="105"/>
      <c r="P441" s="105"/>
      <c r="Q441" s="105"/>
      <c r="R441" s="105"/>
      <c r="S441" s="105"/>
      <c r="T441" s="105"/>
      <c r="U441" s="105"/>
      <c r="V441" s="105"/>
      <c r="W441" s="105"/>
      <c r="X441" s="105"/>
      <c r="Y441" s="105"/>
      <c r="Z441" s="105"/>
      <c r="AA441" s="105"/>
      <c r="AB441" s="105"/>
    </row>
    <row r="442" ht="11.25" customHeight="1">
      <c r="A442" s="135" t="s">
        <v>118</v>
      </c>
      <c r="B442" s="97" t="s">
        <v>100</v>
      </c>
      <c r="C442" s="135" t="s">
        <v>9779</v>
      </c>
      <c r="D442" s="231">
        <v>10.0</v>
      </c>
      <c r="E442" s="166">
        <v>10.0</v>
      </c>
      <c r="F442" s="475" t="s">
        <v>118</v>
      </c>
      <c r="G442" s="104"/>
      <c r="H442" s="105"/>
      <c r="I442" s="105"/>
      <c r="J442" s="105"/>
      <c r="K442" s="105"/>
      <c r="L442" s="105"/>
      <c r="M442" s="105"/>
      <c r="N442" s="105"/>
      <c r="O442" s="105"/>
      <c r="P442" s="105"/>
      <c r="Q442" s="105"/>
      <c r="R442" s="105"/>
      <c r="S442" s="105"/>
      <c r="T442" s="105"/>
      <c r="U442" s="105"/>
      <c r="V442" s="105"/>
      <c r="W442" s="105"/>
      <c r="X442" s="105"/>
      <c r="Y442" s="105"/>
      <c r="Z442" s="105"/>
      <c r="AA442" s="105"/>
      <c r="AB442" s="105"/>
    </row>
    <row r="443" ht="11.25" customHeight="1">
      <c r="A443" s="135" t="s">
        <v>118</v>
      </c>
      <c r="B443" s="97" t="s">
        <v>100</v>
      </c>
      <c r="C443" s="135" t="s">
        <v>9780</v>
      </c>
      <c r="D443" s="231">
        <v>10.0</v>
      </c>
      <c r="E443" s="166">
        <v>10.0</v>
      </c>
      <c r="F443" s="475" t="s">
        <v>118</v>
      </c>
      <c r="G443" s="104"/>
      <c r="H443" s="105"/>
      <c r="I443" s="105"/>
      <c r="J443" s="105"/>
      <c r="K443" s="105"/>
      <c r="L443" s="105"/>
      <c r="M443" s="105"/>
      <c r="N443" s="105"/>
      <c r="O443" s="105"/>
      <c r="P443" s="105"/>
      <c r="Q443" s="105"/>
      <c r="R443" s="105"/>
      <c r="S443" s="105"/>
      <c r="T443" s="105"/>
      <c r="U443" s="105"/>
      <c r="V443" s="105"/>
      <c r="W443" s="105"/>
      <c r="X443" s="105"/>
      <c r="Y443" s="105"/>
      <c r="Z443" s="105"/>
      <c r="AA443" s="105"/>
      <c r="AB443" s="105"/>
    </row>
    <row r="444" ht="11.25" customHeight="1">
      <c r="A444" s="135" t="s">
        <v>118</v>
      </c>
      <c r="B444" s="97" t="s">
        <v>100</v>
      </c>
      <c r="C444" s="135" t="s">
        <v>9781</v>
      </c>
      <c r="D444" s="231">
        <v>10.0</v>
      </c>
      <c r="E444" s="166">
        <v>10.0</v>
      </c>
      <c r="F444" s="475" t="s">
        <v>118</v>
      </c>
      <c r="G444" s="104"/>
      <c r="H444" s="105"/>
      <c r="I444" s="105"/>
      <c r="J444" s="105"/>
      <c r="K444" s="105"/>
      <c r="L444" s="105"/>
      <c r="M444" s="105"/>
      <c r="N444" s="105"/>
      <c r="O444" s="105"/>
      <c r="P444" s="105"/>
      <c r="Q444" s="105"/>
      <c r="R444" s="105"/>
      <c r="S444" s="105"/>
      <c r="T444" s="105"/>
      <c r="U444" s="105"/>
      <c r="V444" s="105"/>
      <c r="W444" s="105"/>
      <c r="X444" s="105"/>
      <c r="Y444" s="105"/>
      <c r="Z444" s="105"/>
      <c r="AA444" s="105"/>
      <c r="AB444" s="105"/>
    </row>
    <row r="445" ht="11.25" customHeight="1">
      <c r="A445" s="135" t="s">
        <v>118</v>
      </c>
      <c r="B445" s="97" t="s">
        <v>100</v>
      </c>
      <c r="C445" s="135" t="s">
        <v>9782</v>
      </c>
      <c r="D445" s="231">
        <v>10.0</v>
      </c>
      <c r="E445" s="166">
        <v>10.0</v>
      </c>
      <c r="F445" s="475" t="s">
        <v>118</v>
      </c>
      <c r="G445" s="104"/>
      <c r="H445" s="105"/>
      <c r="I445" s="105"/>
      <c r="J445" s="105"/>
      <c r="K445" s="105"/>
      <c r="L445" s="105"/>
      <c r="M445" s="105"/>
      <c r="N445" s="105"/>
      <c r="O445" s="105"/>
      <c r="P445" s="105"/>
      <c r="Q445" s="105"/>
      <c r="R445" s="105"/>
      <c r="S445" s="105"/>
      <c r="T445" s="105"/>
      <c r="U445" s="105"/>
      <c r="V445" s="105"/>
      <c r="W445" s="105"/>
      <c r="X445" s="105"/>
      <c r="Y445" s="105"/>
      <c r="Z445" s="105"/>
      <c r="AA445" s="105"/>
      <c r="AB445" s="105"/>
    </row>
    <row r="446" ht="11.25" customHeight="1">
      <c r="A446" s="135" t="s">
        <v>118</v>
      </c>
      <c r="B446" s="97" t="s">
        <v>100</v>
      </c>
      <c r="C446" s="135" t="s">
        <v>9783</v>
      </c>
      <c r="D446" s="231">
        <v>30.0</v>
      </c>
      <c r="E446" s="166">
        <v>30.0</v>
      </c>
      <c r="F446" s="475" t="s">
        <v>118</v>
      </c>
      <c r="G446" s="104"/>
      <c r="H446" s="105"/>
      <c r="I446" s="105"/>
      <c r="J446" s="105"/>
      <c r="K446" s="105"/>
      <c r="L446" s="105"/>
      <c r="M446" s="105"/>
      <c r="N446" s="105"/>
      <c r="O446" s="105"/>
      <c r="P446" s="105"/>
      <c r="Q446" s="105"/>
      <c r="R446" s="105"/>
      <c r="S446" s="105"/>
      <c r="T446" s="105"/>
      <c r="U446" s="105"/>
      <c r="V446" s="105"/>
      <c r="W446" s="105"/>
      <c r="X446" s="105"/>
      <c r="Y446" s="105"/>
      <c r="Z446" s="105"/>
      <c r="AA446" s="105"/>
      <c r="AB446" s="105"/>
    </row>
    <row r="447" ht="11.25" customHeight="1">
      <c r="A447" s="135" t="s">
        <v>118</v>
      </c>
      <c r="B447" s="97" t="s">
        <v>100</v>
      </c>
      <c r="C447" s="135" t="s">
        <v>9784</v>
      </c>
      <c r="D447" s="231">
        <v>30.0</v>
      </c>
      <c r="E447" s="166">
        <v>30.0</v>
      </c>
      <c r="F447" s="475" t="s">
        <v>118</v>
      </c>
      <c r="G447" s="104"/>
      <c r="H447" s="105"/>
      <c r="I447" s="105"/>
      <c r="J447" s="105"/>
      <c r="K447" s="105"/>
      <c r="L447" s="105"/>
      <c r="M447" s="105"/>
      <c r="N447" s="105"/>
      <c r="O447" s="105"/>
      <c r="P447" s="105"/>
      <c r="Q447" s="105"/>
      <c r="R447" s="105"/>
      <c r="S447" s="105"/>
      <c r="T447" s="105"/>
      <c r="U447" s="105"/>
      <c r="V447" s="105"/>
      <c r="W447" s="105"/>
      <c r="X447" s="105"/>
      <c r="Y447" s="105"/>
      <c r="Z447" s="105"/>
      <c r="AA447" s="105"/>
      <c r="AB447" s="105"/>
    </row>
    <row r="448" ht="11.25" customHeight="1">
      <c r="A448" s="135" t="s">
        <v>118</v>
      </c>
      <c r="B448" s="97" t="s">
        <v>100</v>
      </c>
      <c r="C448" s="135" t="s">
        <v>9785</v>
      </c>
      <c r="D448" s="231">
        <v>30.0</v>
      </c>
      <c r="E448" s="166">
        <v>30.0</v>
      </c>
      <c r="F448" s="475" t="s">
        <v>118</v>
      </c>
      <c r="G448" s="104"/>
      <c r="H448" s="105"/>
      <c r="I448" s="105"/>
      <c r="J448" s="105"/>
      <c r="K448" s="105"/>
      <c r="L448" s="105"/>
      <c r="M448" s="105"/>
      <c r="N448" s="105"/>
      <c r="O448" s="105"/>
      <c r="P448" s="105"/>
      <c r="Q448" s="105"/>
      <c r="R448" s="105"/>
      <c r="S448" s="105"/>
      <c r="T448" s="105"/>
      <c r="U448" s="105"/>
      <c r="V448" s="105"/>
      <c r="W448" s="105"/>
      <c r="X448" s="105"/>
      <c r="Y448" s="105"/>
      <c r="Z448" s="105"/>
      <c r="AA448" s="105"/>
      <c r="AB448" s="105"/>
    </row>
    <row r="449" ht="11.25" customHeight="1">
      <c r="A449" s="135" t="s">
        <v>118</v>
      </c>
      <c r="B449" s="97" t="s">
        <v>100</v>
      </c>
      <c r="C449" s="135" t="s">
        <v>9786</v>
      </c>
      <c r="D449" s="231">
        <v>20.0</v>
      </c>
      <c r="E449" s="166">
        <v>20.0</v>
      </c>
      <c r="F449" s="475" t="s">
        <v>118</v>
      </c>
      <c r="G449" s="104"/>
      <c r="H449" s="105"/>
      <c r="I449" s="105"/>
      <c r="J449" s="105"/>
      <c r="K449" s="105"/>
      <c r="L449" s="105"/>
      <c r="M449" s="105"/>
      <c r="N449" s="105"/>
      <c r="O449" s="105"/>
      <c r="P449" s="105"/>
      <c r="Q449" s="105"/>
      <c r="R449" s="105"/>
      <c r="S449" s="105"/>
      <c r="T449" s="105"/>
      <c r="U449" s="105"/>
      <c r="V449" s="105"/>
      <c r="W449" s="105"/>
      <c r="X449" s="105"/>
      <c r="Y449" s="105"/>
      <c r="Z449" s="105"/>
      <c r="AA449" s="105"/>
      <c r="AB449" s="105"/>
    </row>
    <row r="450" ht="11.25" customHeight="1">
      <c r="A450" s="135" t="s">
        <v>3735</v>
      </c>
      <c r="B450" s="97" t="s">
        <v>100</v>
      </c>
      <c r="C450" s="135" t="s">
        <v>9787</v>
      </c>
      <c r="D450" s="231">
        <v>10.0</v>
      </c>
      <c r="E450" s="166">
        <v>10.0</v>
      </c>
      <c r="F450" s="475" t="s">
        <v>119</v>
      </c>
      <c r="G450" s="104"/>
      <c r="H450" s="105"/>
      <c r="I450" s="105"/>
      <c r="J450" s="105"/>
      <c r="K450" s="105"/>
      <c r="L450" s="105"/>
      <c r="M450" s="105"/>
      <c r="N450" s="105"/>
      <c r="O450" s="105"/>
      <c r="P450" s="105"/>
      <c r="Q450" s="105"/>
      <c r="R450" s="105"/>
      <c r="S450" s="105"/>
      <c r="T450" s="105"/>
      <c r="U450" s="105"/>
      <c r="V450" s="105"/>
      <c r="W450" s="105"/>
      <c r="X450" s="105"/>
      <c r="Y450" s="105"/>
      <c r="Z450" s="105"/>
      <c r="AA450" s="105"/>
      <c r="AB450" s="105"/>
    </row>
    <row r="451" ht="11.25" customHeight="1">
      <c r="A451" s="135" t="s">
        <v>3735</v>
      </c>
      <c r="B451" s="97" t="s">
        <v>100</v>
      </c>
      <c r="C451" s="135" t="s">
        <v>9788</v>
      </c>
      <c r="D451" s="231">
        <v>10.0</v>
      </c>
      <c r="E451" s="166">
        <v>10.0</v>
      </c>
      <c r="F451" s="475" t="s">
        <v>119</v>
      </c>
      <c r="G451" s="104"/>
      <c r="H451" s="105"/>
      <c r="I451" s="105"/>
      <c r="J451" s="105"/>
      <c r="K451" s="105"/>
      <c r="L451" s="105"/>
      <c r="M451" s="105"/>
      <c r="N451" s="105"/>
      <c r="O451" s="105"/>
      <c r="P451" s="105"/>
      <c r="Q451" s="105"/>
      <c r="R451" s="105"/>
      <c r="S451" s="105"/>
      <c r="T451" s="105"/>
      <c r="U451" s="105"/>
      <c r="V451" s="105"/>
      <c r="W451" s="105"/>
      <c r="X451" s="105"/>
      <c r="Y451" s="105"/>
      <c r="Z451" s="105"/>
      <c r="AA451" s="105"/>
      <c r="AB451" s="105"/>
    </row>
    <row r="452" ht="11.25" customHeight="1">
      <c r="A452" s="135" t="s">
        <v>3735</v>
      </c>
      <c r="B452" s="97" t="s">
        <v>100</v>
      </c>
      <c r="C452" s="135" t="s">
        <v>9789</v>
      </c>
      <c r="D452" s="231">
        <v>10.0</v>
      </c>
      <c r="E452" s="166">
        <v>10.0</v>
      </c>
      <c r="F452" s="475" t="s">
        <v>119</v>
      </c>
      <c r="G452" s="104"/>
      <c r="H452" s="105"/>
      <c r="I452" s="105"/>
      <c r="J452" s="105"/>
      <c r="K452" s="105"/>
      <c r="L452" s="105"/>
      <c r="M452" s="105"/>
      <c r="N452" s="105"/>
      <c r="O452" s="105"/>
      <c r="P452" s="105"/>
      <c r="Q452" s="105"/>
      <c r="R452" s="105"/>
      <c r="S452" s="105"/>
      <c r="T452" s="105"/>
      <c r="U452" s="105"/>
      <c r="V452" s="105"/>
      <c r="W452" s="105"/>
      <c r="X452" s="105"/>
      <c r="Y452" s="105"/>
      <c r="Z452" s="105"/>
      <c r="AA452" s="105"/>
      <c r="AB452" s="105"/>
    </row>
    <row r="453" ht="11.25" customHeight="1">
      <c r="A453" s="135" t="s">
        <v>3735</v>
      </c>
      <c r="B453" s="97" t="s">
        <v>100</v>
      </c>
      <c r="C453" s="135" t="s">
        <v>9789</v>
      </c>
      <c r="D453" s="231">
        <v>10.0</v>
      </c>
      <c r="E453" s="166">
        <v>10.0</v>
      </c>
      <c r="F453" s="475" t="s">
        <v>119</v>
      </c>
      <c r="G453" s="104"/>
      <c r="H453" s="105"/>
      <c r="I453" s="105"/>
      <c r="J453" s="105"/>
      <c r="K453" s="105"/>
      <c r="L453" s="105"/>
      <c r="M453" s="105"/>
      <c r="N453" s="105"/>
      <c r="O453" s="105"/>
      <c r="P453" s="105"/>
      <c r="Q453" s="105"/>
      <c r="R453" s="105"/>
      <c r="S453" s="105"/>
      <c r="T453" s="105"/>
      <c r="U453" s="105"/>
      <c r="V453" s="105"/>
      <c r="W453" s="105"/>
      <c r="X453" s="105"/>
      <c r="Y453" s="105"/>
      <c r="Z453" s="105"/>
      <c r="AA453" s="105"/>
      <c r="AB453" s="105"/>
    </row>
    <row r="454" ht="11.25" customHeight="1">
      <c r="A454" s="135" t="s">
        <v>3735</v>
      </c>
      <c r="B454" s="97" t="s">
        <v>100</v>
      </c>
      <c r="C454" s="135" t="s">
        <v>9790</v>
      </c>
      <c r="D454" s="231">
        <v>10.0</v>
      </c>
      <c r="E454" s="166">
        <v>10.0</v>
      </c>
      <c r="F454" s="475" t="s">
        <v>119</v>
      </c>
      <c r="G454" s="104"/>
      <c r="H454" s="105"/>
      <c r="I454" s="105"/>
      <c r="J454" s="105"/>
      <c r="K454" s="105"/>
      <c r="L454" s="105"/>
      <c r="M454" s="105"/>
      <c r="N454" s="105"/>
      <c r="O454" s="105"/>
      <c r="P454" s="105"/>
      <c r="Q454" s="105"/>
      <c r="R454" s="105"/>
      <c r="S454" s="105"/>
      <c r="T454" s="105"/>
      <c r="U454" s="105"/>
      <c r="V454" s="105"/>
      <c r="W454" s="105"/>
      <c r="X454" s="105"/>
      <c r="Y454" s="105"/>
      <c r="Z454" s="105"/>
      <c r="AA454" s="105"/>
      <c r="AB454" s="105"/>
    </row>
    <row r="455" ht="11.25" customHeight="1">
      <c r="A455" s="135" t="s">
        <v>3735</v>
      </c>
      <c r="B455" s="97" t="s">
        <v>100</v>
      </c>
      <c r="C455" s="135" t="s">
        <v>9791</v>
      </c>
      <c r="D455" s="231">
        <v>10.0</v>
      </c>
      <c r="E455" s="166">
        <v>10.0</v>
      </c>
      <c r="F455" s="475" t="s">
        <v>119</v>
      </c>
      <c r="G455" s="104"/>
      <c r="H455" s="105"/>
      <c r="I455" s="105"/>
      <c r="J455" s="105"/>
      <c r="K455" s="105"/>
      <c r="L455" s="105"/>
      <c r="M455" s="105"/>
      <c r="N455" s="105"/>
      <c r="O455" s="105"/>
      <c r="P455" s="105"/>
      <c r="Q455" s="105"/>
      <c r="R455" s="105"/>
      <c r="S455" s="105"/>
      <c r="T455" s="105"/>
      <c r="U455" s="105"/>
      <c r="V455" s="105"/>
      <c r="W455" s="105"/>
      <c r="X455" s="105"/>
      <c r="Y455" s="105"/>
      <c r="Z455" s="105"/>
      <c r="AA455" s="105"/>
      <c r="AB455" s="105"/>
    </row>
    <row r="456" ht="11.25" customHeight="1">
      <c r="A456" s="135" t="s">
        <v>3735</v>
      </c>
      <c r="B456" s="97" t="s">
        <v>100</v>
      </c>
      <c r="C456" s="135" t="s">
        <v>9792</v>
      </c>
      <c r="D456" s="231">
        <v>10.0</v>
      </c>
      <c r="E456" s="166">
        <v>10.0</v>
      </c>
      <c r="F456" s="475" t="s">
        <v>119</v>
      </c>
      <c r="G456" s="104"/>
      <c r="H456" s="105"/>
      <c r="I456" s="105"/>
      <c r="J456" s="105"/>
      <c r="K456" s="105"/>
      <c r="L456" s="105"/>
      <c r="M456" s="105"/>
      <c r="N456" s="105"/>
      <c r="O456" s="105"/>
      <c r="P456" s="105"/>
      <c r="Q456" s="105"/>
      <c r="R456" s="105"/>
      <c r="S456" s="105"/>
      <c r="T456" s="105"/>
      <c r="U456" s="105"/>
      <c r="V456" s="105"/>
      <c r="W456" s="105"/>
      <c r="X456" s="105"/>
      <c r="Y456" s="105"/>
      <c r="Z456" s="105"/>
      <c r="AA456" s="105"/>
      <c r="AB456" s="105"/>
    </row>
    <row r="457" ht="11.25" customHeight="1">
      <c r="A457" s="135" t="s">
        <v>3735</v>
      </c>
      <c r="B457" s="97" t="s">
        <v>100</v>
      </c>
      <c r="C457" s="135" t="s">
        <v>9793</v>
      </c>
      <c r="D457" s="231">
        <v>10.0</v>
      </c>
      <c r="E457" s="166">
        <v>10.0</v>
      </c>
      <c r="F457" s="475" t="s">
        <v>119</v>
      </c>
      <c r="G457" s="104"/>
      <c r="H457" s="105"/>
      <c r="I457" s="105"/>
      <c r="J457" s="105"/>
      <c r="K457" s="105"/>
      <c r="L457" s="105"/>
      <c r="M457" s="105"/>
      <c r="N457" s="105"/>
      <c r="O457" s="105"/>
      <c r="P457" s="105"/>
      <c r="Q457" s="105"/>
      <c r="R457" s="105"/>
      <c r="S457" s="105"/>
      <c r="T457" s="105"/>
      <c r="U457" s="105"/>
      <c r="V457" s="105"/>
      <c r="W457" s="105"/>
      <c r="X457" s="105"/>
      <c r="Y457" s="105"/>
      <c r="Z457" s="105"/>
      <c r="AA457" s="105"/>
      <c r="AB457" s="105"/>
    </row>
    <row r="458" ht="11.25" customHeight="1">
      <c r="A458" s="135" t="s">
        <v>3735</v>
      </c>
      <c r="B458" s="97" t="s">
        <v>100</v>
      </c>
      <c r="C458" s="135" t="s">
        <v>9794</v>
      </c>
      <c r="D458" s="231">
        <v>10.0</v>
      </c>
      <c r="E458" s="166">
        <v>10.0</v>
      </c>
      <c r="F458" s="475" t="s">
        <v>119</v>
      </c>
      <c r="G458" s="104"/>
      <c r="H458" s="105"/>
      <c r="I458" s="105"/>
      <c r="J458" s="105"/>
      <c r="K458" s="105"/>
      <c r="L458" s="105"/>
      <c r="M458" s="105"/>
      <c r="N458" s="105"/>
      <c r="O458" s="105"/>
      <c r="P458" s="105"/>
      <c r="Q458" s="105"/>
      <c r="R458" s="105"/>
      <c r="S458" s="105"/>
      <c r="T458" s="105"/>
      <c r="U458" s="105"/>
      <c r="V458" s="105"/>
      <c r="W458" s="105"/>
      <c r="X458" s="105"/>
      <c r="Y458" s="105"/>
      <c r="Z458" s="105"/>
      <c r="AA458" s="105"/>
      <c r="AB458" s="105"/>
    </row>
    <row r="459" ht="11.25" customHeight="1">
      <c r="A459" s="135" t="s">
        <v>3735</v>
      </c>
      <c r="B459" s="97" t="s">
        <v>100</v>
      </c>
      <c r="C459" s="135" t="s">
        <v>9795</v>
      </c>
      <c r="D459" s="231">
        <v>10.0</v>
      </c>
      <c r="E459" s="166">
        <v>10.0</v>
      </c>
      <c r="F459" s="475" t="s">
        <v>119</v>
      </c>
      <c r="G459" s="104"/>
      <c r="H459" s="105"/>
      <c r="I459" s="105"/>
      <c r="J459" s="105"/>
      <c r="K459" s="105"/>
      <c r="L459" s="105"/>
      <c r="M459" s="105"/>
      <c r="N459" s="105"/>
      <c r="O459" s="105"/>
      <c r="P459" s="105"/>
      <c r="Q459" s="105"/>
      <c r="R459" s="105"/>
      <c r="S459" s="105"/>
      <c r="T459" s="105"/>
      <c r="U459" s="105"/>
      <c r="V459" s="105"/>
      <c r="W459" s="105"/>
      <c r="X459" s="105"/>
      <c r="Y459" s="105"/>
      <c r="Z459" s="105"/>
      <c r="AA459" s="105"/>
      <c r="AB459" s="105"/>
    </row>
    <row r="460" ht="11.25" customHeight="1">
      <c r="A460" s="135" t="s">
        <v>3735</v>
      </c>
      <c r="B460" s="97" t="s">
        <v>100</v>
      </c>
      <c r="C460" s="135" t="s">
        <v>9796</v>
      </c>
      <c r="D460" s="231">
        <v>20.0</v>
      </c>
      <c r="E460" s="166">
        <v>20.0</v>
      </c>
      <c r="F460" s="475" t="s">
        <v>119</v>
      </c>
      <c r="G460" s="104"/>
      <c r="H460" s="105"/>
      <c r="I460" s="105"/>
      <c r="J460" s="105"/>
      <c r="K460" s="105"/>
      <c r="L460" s="105"/>
      <c r="M460" s="105"/>
      <c r="N460" s="105"/>
      <c r="O460" s="105"/>
      <c r="P460" s="105"/>
      <c r="Q460" s="105"/>
      <c r="R460" s="105"/>
      <c r="S460" s="105"/>
      <c r="T460" s="105"/>
      <c r="U460" s="105"/>
      <c r="V460" s="105"/>
      <c r="W460" s="105"/>
      <c r="X460" s="105"/>
      <c r="Y460" s="105"/>
      <c r="Z460" s="105"/>
      <c r="AA460" s="105"/>
      <c r="AB460" s="105"/>
    </row>
    <row r="461" ht="11.25" customHeight="1">
      <c r="A461" s="135" t="s">
        <v>3735</v>
      </c>
      <c r="B461" s="97" t="s">
        <v>100</v>
      </c>
      <c r="C461" s="135" t="s">
        <v>9797</v>
      </c>
      <c r="D461" s="231">
        <v>20.0</v>
      </c>
      <c r="E461" s="166">
        <v>20.0</v>
      </c>
      <c r="F461" s="475" t="s">
        <v>119</v>
      </c>
      <c r="G461" s="104"/>
      <c r="H461" s="105"/>
      <c r="I461" s="105"/>
      <c r="J461" s="105"/>
      <c r="K461" s="105"/>
      <c r="L461" s="105"/>
      <c r="M461" s="105"/>
      <c r="N461" s="105"/>
      <c r="O461" s="105"/>
      <c r="P461" s="105"/>
      <c r="Q461" s="105"/>
      <c r="R461" s="105"/>
      <c r="S461" s="105"/>
      <c r="T461" s="105"/>
      <c r="U461" s="105"/>
      <c r="V461" s="105"/>
      <c r="W461" s="105"/>
      <c r="X461" s="105"/>
      <c r="Y461" s="105"/>
      <c r="Z461" s="105"/>
      <c r="AA461" s="105"/>
      <c r="AB461" s="105"/>
    </row>
    <row r="462" ht="11.25" customHeight="1">
      <c r="A462" s="135" t="s">
        <v>3735</v>
      </c>
      <c r="B462" s="97" t="s">
        <v>100</v>
      </c>
      <c r="C462" s="135" t="s">
        <v>9798</v>
      </c>
      <c r="D462" s="231">
        <v>20.0</v>
      </c>
      <c r="E462" s="166">
        <v>20.0</v>
      </c>
      <c r="F462" s="475" t="s">
        <v>119</v>
      </c>
      <c r="G462" s="104"/>
      <c r="H462" s="105"/>
      <c r="I462" s="105"/>
      <c r="J462" s="105"/>
      <c r="K462" s="105"/>
      <c r="L462" s="105"/>
      <c r="M462" s="105"/>
      <c r="N462" s="105"/>
      <c r="O462" s="105"/>
      <c r="P462" s="105"/>
      <c r="Q462" s="105"/>
      <c r="R462" s="105"/>
      <c r="S462" s="105"/>
      <c r="T462" s="105"/>
      <c r="U462" s="105"/>
      <c r="V462" s="105"/>
      <c r="W462" s="105"/>
      <c r="X462" s="105"/>
      <c r="Y462" s="105"/>
      <c r="Z462" s="105"/>
      <c r="AA462" s="105"/>
      <c r="AB462" s="105"/>
    </row>
    <row r="463" ht="11.25" customHeight="1">
      <c r="A463" s="135" t="s">
        <v>3735</v>
      </c>
      <c r="B463" s="97" t="s">
        <v>100</v>
      </c>
      <c r="C463" s="135" t="s">
        <v>9799</v>
      </c>
      <c r="D463" s="231">
        <v>20.0</v>
      </c>
      <c r="E463" s="166">
        <v>20.0</v>
      </c>
      <c r="F463" s="475" t="s">
        <v>119</v>
      </c>
      <c r="G463" s="104"/>
      <c r="H463" s="105"/>
      <c r="I463" s="105"/>
      <c r="J463" s="105"/>
      <c r="K463" s="105"/>
      <c r="L463" s="105"/>
      <c r="M463" s="105"/>
      <c r="N463" s="105"/>
      <c r="O463" s="105"/>
      <c r="P463" s="105"/>
      <c r="Q463" s="105"/>
      <c r="R463" s="105"/>
      <c r="S463" s="105"/>
      <c r="T463" s="105"/>
      <c r="U463" s="105"/>
      <c r="V463" s="105"/>
      <c r="W463" s="105"/>
      <c r="X463" s="105"/>
      <c r="Y463" s="105"/>
      <c r="Z463" s="105"/>
      <c r="AA463" s="105"/>
      <c r="AB463" s="105"/>
    </row>
    <row r="464" ht="11.25" customHeight="1">
      <c r="A464" s="135" t="s">
        <v>3735</v>
      </c>
      <c r="B464" s="97" t="s">
        <v>100</v>
      </c>
      <c r="C464" s="135" t="s">
        <v>9800</v>
      </c>
      <c r="D464" s="231">
        <v>20.0</v>
      </c>
      <c r="E464" s="166">
        <v>20.0</v>
      </c>
      <c r="F464" s="475" t="s">
        <v>119</v>
      </c>
      <c r="G464" s="104"/>
      <c r="H464" s="105"/>
      <c r="I464" s="105"/>
      <c r="J464" s="105"/>
      <c r="K464" s="105"/>
      <c r="L464" s="105"/>
      <c r="M464" s="105"/>
      <c r="N464" s="105"/>
      <c r="O464" s="105"/>
      <c r="P464" s="105"/>
      <c r="Q464" s="105"/>
      <c r="R464" s="105"/>
      <c r="S464" s="105"/>
      <c r="T464" s="105"/>
      <c r="U464" s="105"/>
      <c r="V464" s="105"/>
      <c r="W464" s="105"/>
      <c r="X464" s="105"/>
      <c r="Y464" s="105"/>
      <c r="Z464" s="105"/>
      <c r="AA464" s="105"/>
      <c r="AB464" s="105"/>
    </row>
    <row r="465" ht="11.25" customHeight="1">
      <c r="A465" s="135" t="s">
        <v>3735</v>
      </c>
      <c r="B465" s="97" t="s">
        <v>100</v>
      </c>
      <c r="C465" s="135" t="s">
        <v>9801</v>
      </c>
      <c r="D465" s="231">
        <v>20.0</v>
      </c>
      <c r="E465" s="166">
        <v>20.0</v>
      </c>
      <c r="F465" s="475" t="s">
        <v>119</v>
      </c>
      <c r="G465" s="104"/>
      <c r="H465" s="105"/>
      <c r="I465" s="105"/>
      <c r="J465" s="105"/>
      <c r="K465" s="105"/>
      <c r="L465" s="105"/>
      <c r="M465" s="105"/>
      <c r="N465" s="105"/>
      <c r="O465" s="105"/>
      <c r="P465" s="105"/>
      <c r="Q465" s="105"/>
      <c r="R465" s="105"/>
      <c r="S465" s="105"/>
      <c r="T465" s="105"/>
      <c r="U465" s="105"/>
      <c r="V465" s="105"/>
      <c r="W465" s="105"/>
      <c r="X465" s="105"/>
      <c r="Y465" s="105"/>
      <c r="Z465" s="105"/>
      <c r="AA465" s="105"/>
      <c r="AB465" s="105"/>
    </row>
    <row r="466" ht="11.25" customHeight="1">
      <c r="A466" s="135" t="s">
        <v>3735</v>
      </c>
      <c r="B466" s="97" t="s">
        <v>100</v>
      </c>
      <c r="C466" s="135" t="s">
        <v>9802</v>
      </c>
      <c r="D466" s="231">
        <v>20.0</v>
      </c>
      <c r="E466" s="166">
        <v>20.0</v>
      </c>
      <c r="F466" s="475" t="s">
        <v>119</v>
      </c>
      <c r="G466" s="104"/>
      <c r="H466" s="105"/>
      <c r="I466" s="105"/>
      <c r="J466" s="105"/>
      <c r="K466" s="105"/>
      <c r="L466" s="105"/>
      <c r="M466" s="105"/>
      <c r="N466" s="105"/>
      <c r="O466" s="105"/>
      <c r="P466" s="105"/>
      <c r="Q466" s="105"/>
      <c r="R466" s="105"/>
      <c r="S466" s="105"/>
      <c r="T466" s="105"/>
      <c r="U466" s="105"/>
      <c r="V466" s="105"/>
      <c r="W466" s="105"/>
      <c r="X466" s="105"/>
      <c r="Y466" s="105"/>
      <c r="Z466" s="105"/>
      <c r="AA466" s="105"/>
      <c r="AB466" s="105"/>
    </row>
    <row r="467" ht="11.25" customHeight="1">
      <c r="A467" s="135" t="s">
        <v>120</v>
      </c>
      <c r="B467" s="97" t="s">
        <v>100</v>
      </c>
      <c r="C467" s="135" t="s">
        <v>9803</v>
      </c>
      <c r="D467" s="231">
        <v>10.0</v>
      </c>
      <c r="E467" s="166">
        <v>10.0</v>
      </c>
      <c r="F467" s="475" t="s">
        <v>120</v>
      </c>
      <c r="G467" s="104"/>
      <c r="H467" s="105"/>
      <c r="I467" s="105"/>
      <c r="J467" s="105"/>
      <c r="K467" s="105"/>
      <c r="L467" s="105"/>
      <c r="M467" s="105"/>
      <c r="N467" s="105"/>
      <c r="O467" s="105"/>
      <c r="P467" s="105"/>
      <c r="Q467" s="105"/>
      <c r="R467" s="105"/>
      <c r="S467" s="105"/>
      <c r="T467" s="105"/>
      <c r="U467" s="105"/>
      <c r="V467" s="105"/>
      <c r="W467" s="105"/>
      <c r="X467" s="105"/>
      <c r="Y467" s="105"/>
      <c r="Z467" s="105"/>
      <c r="AA467" s="105"/>
      <c r="AB467" s="105"/>
    </row>
    <row r="468" ht="11.25" customHeight="1">
      <c r="A468" s="135" t="s">
        <v>120</v>
      </c>
      <c r="B468" s="97" t="s">
        <v>100</v>
      </c>
      <c r="C468" s="135" t="s">
        <v>9804</v>
      </c>
      <c r="D468" s="231">
        <v>20.0</v>
      </c>
      <c r="E468" s="166">
        <v>20.0</v>
      </c>
      <c r="F468" s="475" t="s">
        <v>120</v>
      </c>
      <c r="G468" s="104"/>
      <c r="H468" s="105"/>
      <c r="I468" s="105"/>
      <c r="J468" s="105"/>
      <c r="K468" s="105"/>
      <c r="L468" s="105"/>
      <c r="M468" s="105"/>
      <c r="N468" s="105"/>
      <c r="O468" s="105"/>
      <c r="P468" s="105"/>
      <c r="Q468" s="105"/>
      <c r="R468" s="105"/>
      <c r="S468" s="105"/>
      <c r="T468" s="105"/>
      <c r="U468" s="105"/>
      <c r="V468" s="105"/>
      <c r="W468" s="105"/>
      <c r="X468" s="105"/>
      <c r="Y468" s="105"/>
      <c r="Z468" s="105"/>
      <c r="AA468" s="105"/>
      <c r="AB468" s="105"/>
    </row>
    <row r="469" ht="11.25" customHeight="1">
      <c r="A469" s="135" t="s">
        <v>120</v>
      </c>
      <c r="B469" s="97" t="s">
        <v>100</v>
      </c>
      <c r="C469" s="135" t="s">
        <v>9805</v>
      </c>
      <c r="D469" s="231">
        <v>20.0</v>
      </c>
      <c r="E469" s="166">
        <v>20.0</v>
      </c>
      <c r="F469" s="475" t="s">
        <v>120</v>
      </c>
      <c r="G469" s="104"/>
      <c r="H469" s="105"/>
      <c r="I469" s="105"/>
      <c r="J469" s="105"/>
      <c r="K469" s="105"/>
      <c r="L469" s="105"/>
      <c r="M469" s="105"/>
      <c r="N469" s="105"/>
      <c r="O469" s="105"/>
      <c r="P469" s="105"/>
      <c r="Q469" s="105"/>
      <c r="R469" s="105"/>
      <c r="S469" s="105"/>
      <c r="T469" s="105"/>
      <c r="U469" s="105"/>
      <c r="V469" s="105"/>
      <c r="W469" s="105"/>
      <c r="X469" s="105"/>
      <c r="Y469" s="105"/>
      <c r="Z469" s="105"/>
      <c r="AA469" s="105"/>
      <c r="AB469" s="105"/>
    </row>
    <row r="470" ht="11.25" customHeight="1">
      <c r="A470" s="135" t="s">
        <v>3170</v>
      </c>
      <c r="B470" s="97" t="s">
        <v>100</v>
      </c>
      <c r="C470" s="135" t="s">
        <v>9806</v>
      </c>
      <c r="D470" s="231">
        <v>20.0</v>
      </c>
      <c r="E470" s="166">
        <v>20.0</v>
      </c>
      <c r="F470" s="475" t="s">
        <v>3170</v>
      </c>
      <c r="G470" s="104"/>
      <c r="H470" s="105"/>
      <c r="I470" s="105"/>
      <c r="J470" s="105"/>
      <c r="K470" s="105"/>
      <c r="L470" s="105"/>
      <c r="M470" s="105"/>
      <c r="N470" s="105"/>
      <c r="O470" s="105"/>
      <c r="P470" s="105"/>
      <c r="Q470" s="105"/>
      <c r="R470" s="105"/>
      <c r="S470" s="105"/>
      <c r="T470" s="105"/>
      <c r="U470" s="105"/>
      <c r="V470" s="105"/>
      <c r="W470" s="105"/>
      <c r="X470" s="105"/>
      <c r="Y470" s="105"/>
      <c r="Z470" s="105"/>
      <c r="AA470" s="105"/>
      <c r="AB470" s="105"/>
    </row>
    <row r="471" ht="11.25" customHeight="1">
      <c r="A471" s="135" t="s">
        <v>3170</v>
      </c>
      <c r="B471" s="97" t="s">
        <v>100</v>
      </c>
      <c r="C471" s="135" t="s">
        <v>9807</v>
      </c>
      <c r="D471" s="231">
        <v>20.0</v>
      </c>
      <c r="E471" s="166">
        <v>20.0</v>
      </c>
      <c r="F471" s="475" t="s">
        <v>3170</v>
      </c>
      <c r="G471" s="104"/>
      <c r="H471" s="105"/>
      <c r="I471" s="105"/>
      <c r="J471" s="105"/>
      <c r="K471" s="105"/>
      <c r="L471" s="105"/>
      <c r="M471" s="105"/>
      <c r="N471" s="105"/>
      <c r="O471" s="105"/>
      <c r="P471" s="105"/>
      <c r="Q471" s="105"/>
      <c r="R471" s="105"/>
      <c r="S471" s="105"/>
      <c r="T471" s="105"/>
      <c r="U471" s="105"/>
      <c r="V471" s="105"/>
      <c r="W471" s="105"/>
      <c r="X471" s="105"/>
      <c r="Y471" s="105"/>
      <c r="Z471" s="105"/>
      <c r="AA471" s="105"/>
      <c r="AB471" s="105"/>
    </row>
    <row r="472" ht="11.25" customHeight="1">
      <c r="A472" s="135" t="s">
        <v>3170</v>
      </c>
      <c r="B472" s="97" t="s">
        <v>100</v>
      </c>
      <c r="C472" s="135" t="s">
        <v>9808</v>
      </c>
      <c r="D472" s="231">
        <v>20.0</v>
      </c>
      <c r="E472" s="166">
        <v>20.0</v>
      </c>
      <c r="F472" s="475" t="s">
        <v>3170</v>
      </c>
      <c r="G472" s="104"/>
      <c r="H472" s="105"/>
      <c r="I472" s="105"/>
      <c r="J472" s="105"/>
      <c r="K472" s="105"/>
      <c r="L472" s="105"/>
      <c r="M472" s="105"/>
      <c r="N472" s="105"/>
      <c r="O472" s="105"/>
      <c r="P472" s="105"/>
      <c r="Q472" s="105"/>
      <c r="R472" s="105"/>
      <c r="S472" s="105"/>
      <c r="T472" s="105"/>
      <c r="U472" s="105"/>
      <c r="V472" s="105"/>
      <c r="W472" s="105"/>
      <c r="X472" s="105"/>
      <c r="Y472" s="105"/>
      <c r="Z472" s="105"/>
      <c r="AA472" s="105"/>
      <c r="AB472" s="105"/>
    </row>
    <row r="473" ht="11.25" customHeight="1">
      <c r="A473" s="135" t="s">
        <v>3170</v>
      </c>
      <c r="B473" s="97" t="s">
        <v>100</v>
      </c>
      <c r="C473" s="135" t="s">
        <v>9809</v>
      </c>
      <c r="D473" s="231">
        <v>20.0</v>
      </c>
      <c r="E473" s="166">
        <v>20.0</v>
      </c>
      <c r="F473" s="475" t="s">
        <v>3170</v>
      </c>
      <c r="G473" s="104"/>
      <c r="H473" s="105"/>
      <c r="I473" s="105"/>
      <c r="J473" s="105"/>
      <c r="K473" s="105"/>
      <c r="L473" s="105"/>
      <c r="M473" s="105"/>
      <c r="N473" s="105"/>
      <c r="O473" s="105"/>
      <c r="P473" s="105"/>
      <c r="Q473" s="105"/>
      <c r="R473" s="105"/>
      <c r="S473" s="105"/>
      <c r="T473" s="105"/>
      <c r="U473" s="105"/>
      <c r="V473" s="105"/>
      <c r="W473" s="105"/>
      <c r="X473" s="105"/>
      <c r="Y473" s="105"/>
      <c r="Z473" s="105"/>
      <c r="AA473" s="105"/>
      <c r="AB473" s="105"/>
    </row>
    <row r="474" ht="11.25" customHeight="1">
      <c r="A474" s="135" t="s">
        <v>3170</v>
      </c>
      <c r="B474" s="97" t="s">
        <v>100</v>
      </c>
      <c r="C474" s="135" t="s">
        <v>9810</v>
      </c>
      <c r="D474" s="231">
        <v>20.0</v>
      </c>
      <c r="E474" s="166">
        <v>20.0</v>
      </c>
      <c r="F474" s="475" t="s">
        <v>3170</v>
      </c>
      <c r="G474" s="104"/>
      <c r="H474" s="105"/>
      <c r="I474" s="105"/>
      <c r="J474" s="105"/>
      <c r="K474" s="105"/>
      <c r="L474" s="105"/>
      <c r="M474" s="105"/>
      <c r="N474" s="105"/>
      <c r="O474" s="105"/>
      <c r="P474" s="105"/>
      <c r="Q474" s="105"/>
      <c r="R474" s="105"/>
      <c r="S474" s="105"/>
      <c r="T474" s="105"/>
      <c r="U474" s="105"/>
      <c r="V474" s="105"/>
      <c r="W474" s="105"/>
      <c r="X474" s="105"/>
      <c r="Y474" s="105"/>
      <c r="Z474" s="105"/>
      <c r="AA474" s="105"/>
      <c r="AB474" s="105"/>
    </row>
    <row r="475" ht="11.25" customHeight="1">
      <c r="A475" s="135" t="s">
        <v>3170</v>
      </c>
      <c r="B475" s="97" t="s">
        <v>100</v>
      </c>
      <c r="C475" s="135" t="s">
        <v>9811</v>
      </c>
      <c r="D475" s="231">
        <v>20.0</v>
      </c>
      <c r="E475" s="166">
        <v>20.0</v>
      </c>
      <c r="F475" s="475" t="s">
        <v>3170</v>
      </c>
      <c r="G475" s="104"/>
      <c r="H475" s="105"/>
      <c r="I475" s="105"/>
      <c r="J475" s="105"/>
      <c r="K475" s="105"/>
      <c r="L475" s="105"/>
      <c r="M475" s="105"/>
      <c r="N475" s="105"/>
      <c r="O475" s="105"/>
      <c r="P475" s="105"/>
      <c r="Q475" s="105"/>
      <c r="R475" s="105"/>
      <c r="S475" s="105"/>
      <c r="T475" s="105"/>
      <c r="U475" s="105"/>
      <c r="V475" s="105"/>
      <c r="W475" s="105"/>
      <c r="X475" s="105"/>
      <c r="Y475" s="105"/>
      <c r="Z475" s="105"/>
      <c r="AA475" s="105"/>
      <c r="AB475" s="105"/>
    </row>
    <row r="476" ht="11.25" customHeight="1">
      <c r="A476" s="135" t="s">
        <v>123</v>
      </c>
      <c r="B476" s="97" t="s">
        <v>100</v>
      </c>
      <c r="C476" s="135" t="s">
        <v>9812</v>
      </c>
      <c r="D476" s="231">
        <v>20.0</v>
      </c>
      <c r="E476" s="166">
        <v>20.0</v>
      </c>
      <c r="F476" s="475" t="s">
        <v>123</v>
      </c>
      <c r="G476" s="104"/>
      <c r="H476" s="105"/>
      <c r="I476" s="105"/>
      <c r="J476" s="105"/>
      <c r="K476" s="105"/>
      <c r="L476" s="105"/>
      <c r="M476" s="105"/>
      <c r="N476" s="105"/>
      <c r="O476" s="105"/>
      <c r="P476" s="105"/>
      <c r="Q476" s="105"/>
      <c r="R476" s="105"/>
      <c r="S476" s="105"/>
      <c r="T476" s="105"/>
      <c r="U476" s="105"/>
      <c r="V476" s="105"/>
      <c r="W476" s="105"/>
      <c r="X476" s="105"/>
      <c r="Y476" s="105"/>
      <c r="Z476" s="105"/>
      <c r="AA476" s="105"/>
      <c r="AB476" s="105"/>
    </row>
    <row r="477" ht="11.25" customHeight="1">
      <c r="A477" s="135" t="s">
        <v>123</v>
      </c>
      <c r="B477" s="97" t="s">
        <v>100</v>
      </c>
      <c r="C477" s="135" t="s">
        <v>9813</v>
      </c>
      <c r="D477" s="231">
        <v>20.0</v>
      </c>
      <c r="E477" s="166">
        <v>20.0</v>
      </c>
      <c r="F477" s="475" t="s">
        <v>123</v>
      </c>
      <c r="G477" s="104"/>
      <c r="H477" s="105"/>
      <c r="I477" s="105"/>
      <c r="J477" s="105"/>
      <c r="K477" s="105"/>
      <c r="L477" s="105"/>
      <c r="M477" s="105"/>
      <c r="N477" s="105"/>
      <c r="O477" s="105"/>
      <c r="P477" s="105"/>
      <c r="Q477" s="105"/>
      <c r="R477" s="105"/>
      <c r="S477" s="105"/>
      <c r="T477" s="105"/>
      <c r="U477" s="105"/>
      <c r="V477" s="105"/>
      <c r="W477" s="105"/>
      <c r="X477" s="105"/>
      <c r="Y477" s="105"/>
      <c r="Z477" s="105"/>
      <c r="AA477" s="105"/>
      <c r="AB477" s="105"/>
    </row>
    <row r="478" ht="11.25" customHeight="1">
      <c r="A478" s="135" t="s">
        <v>123</v>
      </c>
      <c r="B478" s="97" t="s">
        <v>100</v>
      </c>
      <c r="C478" s="135" t="s">
        <v>9814</v>
      </c>
      <c r="D478" s="231">
        <v>20.0</v>
      </c>
      <c r="E478" s="166">
        <v>20.0</v>
      </c>
      <c r="F478" s="475" t="s">
        <v>123</v>
      </c>
      <c r="G478" s="104"/>
      <c r="H478" s="105"/>
      <c r="I478" s="105"/>
      <c r="J478" s="105"/>
      <c r="K478" s="105"/>
      <c r="L478" s="105"/>
      <c r="M478" s="105"/>
      <c r="N478" s="105"/>
      <c r="O478" s="105"/>
      <c r="P478" s="105"/>
      <c r="Q478" s="105"/>
      <c r="R478" s="105"/>
      <c r="S478" s="105"/>
      <c r="T478" s="105"/>
      <c r="U478" s="105"/>
      <c r="V478" s="105"/>
      <c r="W478" s="105"/>
      <c r="X478" s="105"/>
      <c r="Y478" s="105"/>
      <c r="Z478" s="105"/>
      <c r="AA478" s="105"/>
      <c r="AB478" s="105"/>
    </row>
    <row r="479" ht="11.25" customHeight="1">
      <c r="A479" s="135" t="s">
        <v>123</v>
      </c>
      <c r="B479" s="97" t="s">
        <v>100</v>
      </c>
      <c r="C479" s="135" t="s">
        <v>9815</v>
      </c>
      <c r="D479" s="231">
        <v>20.0</v>
      </c>
      <c r="E479" s="166">
        <v>20.0</v>
      </c>
      <c r="F479" s="475" t="s">
        <v>123</v>
      </c>
      <c r="G479" s="104"/>
      <c r="H479" s="105"/>
      <c r="I479" s="105"/>
      <c r="J479" s="105"/>
      <c r="K479" s="105"/>
      <c r="L479" s="105"/>
      <c r="M479" s="105"/>
      <c r="N479" s="105"/>
      <c r="O479" s="105"/>
      <c r="P479" s="105"/>
      <c r="Q479" s="105"/>
      <c r="R479" s="105"/>
      <c r="S479" s="105"/>
      <c r="T479" s="105"/>
      <c r="U479" s="105"/>
      <c r="V479" s="105"/>
      <c r="W479" s="105"/>
      <c r="X479" s="105"/>
      <c r="Y479" s="105"/>
      <c r="Z479" s="105"/>
      <c r="AA479" s="105"/>
      <c r="AB479" s="105"/>
    </row>
    <row r="480" ht="11.25" customHeight="1">
      <c r="A480" s="135" t="s">
        <v>123</v>
      </c>
      <c r="B480" s="97" t="s">
        <v>100</v>
      </c>
      <c r="C480" s="135" t="s">
        <v>9816</v>
      </c>
      <c r="D480" s="231">
        <v>20.0</v>
      </c>
      <c r="E480" s="166">
        <v>20.0</v>
      </c>
      <c r="F480" s="475" t="s">
        <v>123</v>
      </c>
      <c r="G480" s="104"/>
      <c r="H480" s="105"/>
      <c r="I480" s="105"/>
      <c r="J480" s="105"/>
      <c r="K480" s="105"/>
      <c r="L480" s="105"/>
      <c r="M480" s="105"/>
      <c r="N480" s="105"/>
      <c r="O480" s="105"/>
      <c r="P480" s="105"/>
      <c r="Q480" s="105"/>
      <c r="R480" s="105"/>
      <c r="S480" s="105"/>
      <c r="T480" s="105"/>
      <c r="U480" s="105"/>
      <c r="V480" s="105"/>
      <c r="W480" s="105"/>
      <c r="X480" s="105"/>
      <c r="Y480" s="105"/>
      <c r="Z480" s="105"/>
      <c r="AA480" s="105"/>
      <c r="AB480" s="105"/>
    </row>
    <row r="481" ht="11.25" customHeight="1">
      <c r="A481" s="135" t="s">
        <v>123</v>
      </c>
      <c r="B481" s="97" t="s">
        <v>100</v>
      </c>
      <c r="C481" s="135" t="s">
        <v>9817</v>
      </c>
      <c r="D481" s="231">
        <v>20.0</v>
      </c>
      <c r="E481" s="166">
        <v>20.0</v>
      </c>
      <c r="F481" s="475" t="s">
        <v>123</v>
      </c>
      <c r="G481" s="104"/>
      <c r="H481" s="105"/>
      <c r="I481" s="105"/>
      <c r="J481" s="105"/>
      <c r="K481" s="105"/>
      <c r="L481" s="105"/>
      <c r="M481" s="105"/>
      <c r="N481" s="105"/>
      <c r="O481" s="105"/>
      <c r="P481" s="105"/>
      <c r="Q481" s="105"/>
      <c r="R481" s="105"/>
      <c r="S481" s="105"/>
      <c r="T481" s="105"/>
      <c r="U481" s="105"/>
      <c r="V481" s="105"/>
      <c r="W481" s="105"/>
      <c r="X481" s="105"/>
      <c r="Y481" s="105"/>
      <c r="Z481" s="105"/>
      <c r="AA481" s="105"/>
      <c r="AB481" s="105"/>
    </row>
    <row r="482" ht="11.25" customHeight="1">
      <c r="A482" s="135" t="s">
        <v>123</v>
      </c>
      <c r="B482" s="97" t="s">
        <v>100</v>
      </c>
      <c r="C482" s="135" t="s">
        <v>9818</v>
      </c>
      <c r="D482" s="231">
        <v>20.0</v>
      </c>
      <c r="E482" s="166">
        <v>20.0</v>
      </c>
      <c r="F482" s="475" t="s">
        <v>123</v>
      </c>
      <c r="G482" s="104"/>
      <c r="H482" s="105"/>
      <c r="I482" s="105"/>
      <c r="J482" s="105"/>
      <c r="K482" s="105"/>
      <c r="L482" s="105"/>
      <c r="M482" s="105"/>
      <c r="N482" s="105"/>
      <c r="O482" s="105"/>
      <c r="P482" s="105"/>
      <c r="Q482" s="105"/>
      <c r="R482" s="105"/>
      <c r="S482" s="105"/>
      <c r="T482" s="105"/>
      <c r="U482" s="105"/>
      <c r="V482" s="105"/>
      <c r="W482" s="105"/>
      <c r="X482" s="105"/>
      <c r="Y482" s="105"/>
      <c r="Z482" s="105"/>
      <c r="AA482" s="105"/>
      <c r="AB482" s="105"/>
    </row>
    <row r="483" ht="11.25" customHeight="1">
      <c r="A483" s="135" t="s">
        <v>123</v>
      </c>
      <c r="B483" s="97" t="s">
        <v>100</v>
      </c>
      <c r="C483" s="135" t="s">
        <v>9819</v>
      </c>
      <c r="D483" s="231">
        <v>10.0</v>
      </c>
      <c r="E483" s="166">
        <v>10.0</v>
      </c>
      <c r="F483" s="475" t="s">
        <v>123</v>
      </c>
      <c r="G483" s="104"/>
      <c r="H483" s="105"/>
      <c r="I483" s="105"/>
      <c r="J483" s="105"/>
      <c r="K483" s="105"/>
      <c r="L483" s="105"/>
      <c r="M483" s="105"/>
      <c r="N483" s="105"/>
      <c r="O483" s="105"/>
      <c r="P483" s="105"/>
      <c r="Q483" s="105"/>
      <c r="R483" s="105"/>
      <c r="S483" s="105"/>
      <c r="T483" s="105"/>
      <c r="U483" s="105"/>
      <c r="V483" s="105"/>
      <c r="W483" s="105"/>
      <c r="X483" s="105"/>
      <c r="Y483" s="105"/>
      <c r="Z483" s="105"/>
      <c r="AA483" s="105"/>
      <c r="AB483" s="105"/>
    </row>
    <row r="484" ht="11.25" customHeight="1">
      <c r="A484" s="135" t="s">
        <v>123</v>
      </c>
      <c r="B484" s="97" t="s">
        <v>100</v>
      </c>
      <c r="C484" s="135" t="s">
        <v>9820</v>
      </c>
      <c r="D484" s="231">
        <v>10.0</v>
      </c>
      <c r="E484" s="166">
        <v>10.0</v>
      </c>
      <c r="F484" s="475" t="s">
        <v>123</v>
      </c>
      <c r="G484" s="104"/>
      <c r="H484" s="105"/>
      <c r="I484" s="105"/>
      <c r="J484" s="105"/>
      <c r="K484" s="105"/>
      <c r="L484" s="105"/>
      <c r="M484" s="105"/>
      <c r="N484" s="105"/>
      <c r="O484" s="105"/>
      <c r="P484" s="105"/>
      <c r="Q484" s="105"/>
      <c r="R484" s="105"/>
      <c r="S484" s="105"/>
      <c r="T484" s="105"/>
      <c r="U484" s="105"/>
      <c r="V484" s="105"/>
      <c r="W484" s="105"/>
      <c r="X484" s="105"/>
      <c r="Y484" s="105"/>
      <c r="Z484" s="105"/>
      <c r="AA484" s="105"/>
      <c r="AB484" s="105"/>
    </row>
    <row r="485" ht="11.25" customHeight="1">
      <c r="A485" s="135" t="s">
        <v>123</v>
      </c>
      <c r="B485" s="97" t="s">
        <v>100</v>
      </c>
      <c r="C485" s="135" t="s">
        <v>9821</v>
      </c>
      <c r="D485" s="231">
        <v>10.0</v>
      </c>
      <c r="E485" s="166">
        <v>10.0</v>
      </c>
      <c r="F485" s="475" t="s">
        <v>123</v>
      </c>
      <c r="G485" s="104"/>
      <c r="H485" s="105"/>
      <c r="I485" s="105"/>
      <c r="J485" s="105"/>
      <c r="K485" s="105"/>
      <c r="L485" s="105"/>
      <c r="M485" s="105"/>
      <c r="N485" s="105"/>
      <c r="O485" s="105"/>
      <c r="P485" s="105"/>
      <c r="Q485" s="105"/>
      <c r="R485" s="105"/>
      <c r="S485" s="105"/>
      <c r="T485" s="105"/>
      <c r="U485" s="105"/>
      <c r="V485" s="105"/>
      <c r="W485" s="105"/>
      <c r="X485" s="105"/>
      <c r="Y485" s="105"/>
      <c r="Z485" s="105"/>
      <c r="AA485" s="105"/>
      <c r="AB485" s="105"/>
    </row>
    <row r="486" ht="11.25" customHeight="1">
      <c r="A486" s="135" t="s">
        <v>123</v>
      </c>
      <c r="B486" s="97" t="s">
        <v>100</v>
      </c>
      <c r="C486" s="135" t="s">
        <v>9822</v>
      </c>
      <c r="D486" s="231">
        <v>10.0</v>
      </c>
      <c r="E486" s="166">
        <v>10.0</v>
      </c>
      <c r="F486" s="475" t="s">
        <v>123</v>
      </c>
      <c r="G486" s="104"/>
      <c r="H486" s="105"/>
      <c r="I486" s="105"/>
      <c r="J486" s="105"/>
      <c r="K486" s="105"/>
      <c r="L486" s="105"/>
      <c r="M486" s="105"/>
      <c r="N486" s="105"/>
      <c r="O486" s="105"/>
      <c r="P486" s="105"/>
      <c r="Q486" s="105"/>
      <c r="R486" s="105"/>
      <c r="S486" s="105"/>
      <c r="T486" s="105"/>
      <c r="U486" s="105"/>
      <c r="V486" s="105"/>
      <c r="W486" s="105"/>
      <c r="X486" s="105"/>
      <c r="Y486" s="105"/>
      <c r="Z486" s="105"/>
      <c r="AA486" s="105"/>
      <c r="AB486" s="105"/>
    </row>
    <row r="487" ht="11.25" customHeight="1">
      <c r="A487" s="135" t="s">
        <v>123</v>
      </c>
      <c r="B487" s="97" t="s">
        <v>100</v>
      </c>
      <c r="C487" s="135" t="s">
        <v>9823</v>
      </c>
      <c r="D487" s="231">
        <v>10.0</v>
      </c>
      <c r="E487" s="166">
        <v>10.0</v>
      </c>
      <c r="F487" s="475" t="s">
        <v>123</v>
      </c>
      <c r="G487" s="104"/>
      <c r="H487" s="105"/>
      <c r="I487" s="105"/>
      <c r="J487" s="105"/>
      <c r="K487" s="105"/>
      <c r="L487" s="105"/>
      <c r="M487" s="105"/>
      <c r="N487" s="105"/>
      <c r="O487" s="105"/>
      <c r="P487" s="105"/>
      <c r="Q487" s="105"/>
      <c r="R487" s="105"/>
      <c r="S487" s="105"/>
      <c r="T487" s="105"/>
      <c r="U487" s="105"/>
      <c r="V487" s="105"/>
      <c r="W487" s="105"/>
      <c r="X487" s="105"/>
      <c r="Y487" s="105"/>
      <c r="Z487" s="105"/>
      <c r="AA487" s="105"/>
      <c r="AB487" s="105"/>
    </row>
    <row r="488" ht="11.25" customHeight="1">
      <c r="A488" s="135" t="s">
        <v>123</v>
      </c>
      <c r="B488" s="97" t="s">
        <v>100</v>
      </c>
      <c r="C488" s="135" t="s">
        <v>9824</v>
      </c>
      <c r="D488" s="231">
        <v>10.0</v>
      </c>
      <c r="E488" s="166">
        <v>10.0</v>
      </c>
      <c r="F488" s="475" t="s">
        <v>123</v>
      </c>
      <c r="G488" s="104"/>
      <c r="H488" s="105"/>
      <c r="I488" s="105"/>
      <c r="J488" s="105"/>
      <c r="K488" s="105"/>
      <c r="L488" s="105"/>
      <c r="M488" s="105"/>
      <c r="N488" s="105"/>
      <c r="O488" s="105"/>
      <c r="P488" s="105"/>
      <c r="Q488" s="105"/>
      <c r="R488" s="105"/>
      <c r="S488" s="105"/>
      <c r="T488" s="105"/>
      <c r="U488" s="105"/>
      <c r="V488" s="105"/>
      <c r="W488" s="105"/>
      <c r="X488" s="105"/>
      <c r="Y488" s="105"/>
      <c r="Z488" s="105"/>
      <c r="AA488" s="105"/>
      <c r="AB488" s="105"/>
    </row>
    <row r="489" ht="11.25" customHeight="1">
      <c r="A489" s="135" t="s">
        <v>123</v>
      </c>
      <c r="B489" s="97" t="s">
        <v>100</v>
      </c>
      <c r="C489" s="135" t="s">
        <v>9825</v>
      </c>
      <c r="D489" s="231">
        <v>10.0</v>
      </c>
      <c r="E489" s="166">
        <v>10.0</v>
      </c>
      <c r="F489" s="475" t="s">
        <v>123</v>
      </c>
      <c r="G489" s="104"/>
      <c r="H489" s="105"/>
      <c r="I489" s="105"/>
      <c r="J489" s="105"/>
      <c r="K489" s="105"/>
      <c r="L489" s="105"/>
      <c r="M489" s="105"/>
      <c r="N489" s="105"/>
      <c r="O489" s="105"/>
      <c r="P489" s="105"/>
      <c r="Q489" s="105"/>
      <c r="R489" s="105"/>
      <c r="S489" s="105"/>
      <c r="T489" s="105"/>
      <c r="U489" s="105"/>
      <c r="V489" s="105"/>
      <c r="W489" s="105"/>
      <c r="X489" s="105"/>
      <c r="Y489" s="105"/>
      <c r="Z489" s="105"/>
      <c r="AA489" s="105"/>
      <c r="AB489" s="105"/>
    </row>
    <row r="490" ht="11.25" customHeight="1">
      <c r="A490" s="135" t="s">
        <v>124</v>
      </c>
      <c r="B490" s="112" t="s">
        <v>100</v>
      </c>
      <c r="C490" s="135" t="s">
        <v>9826</v>
      </c>
      <c r="D490" s="231">
        <v>20.0</v>
      </c>
      <c r="E490" s="166">
        <v>20.0</v>
      </c>
      <c r="F490" s="475" t="s">
        <v>124</v>
      </c>
      <c r="G490" s="104"/>
      <c r="H490" s="105"/>
      <c r="I490" s="105"/>
      <c r="J490" s="105"/>
      <c r="K490" s="105"/>
      <c r="L490" s="105"/>
      <c r="M490" s="105"/>
      <c r="N490" s="105"/>
      <c r="O490" s="105"/>
      <c r="P490" s="105"/>
      <c r="Q490" s="105"/>
      <c r="R490" s="105"/>
      <c r="S490" s="105"/>
      <c r="T490" s="105"/>
      <c r="U490" s="105"/>
      <c r="V490" s="105"/>
      <c r="W490" s="105"/>
      <c r="X490" s="105"/>
      <c r="Y490" s="105"/>
      <c r="Z490" s="105"/>
      <c r="AA490" s="105"/>
      <c r="AB490" s="105"/>
    </row>
    <row r="491" ht="11.25" customHeight="1">
      <c r="A491" s="135" t="s">
        <v>124</v>
      </c>
      <c r="B491" s="112" t="s">
        <v>100</v>
      </c>
      <c r="C491" s="135" t="s">
        <v>9827</v>
      </c>
      <c r="D491" s="231">
        <v>20.0</v>
      </c>
      <c r="E491" s="166">
        <v>20.0</v>
      </c>
      <c r="F491" s="475" t="s">
        <v>124</v>
      </c>
      <c r="G491" s="104"/>
      <c r="H491" s="105"/>
      <c r="I491" s="105"/>
      <c r="J491" s="105"/>
      <c r="K491" s="105"/>
      <c r="L491" s="105"/>
      <c r="M491" s="105"/>
      <c r="N491" s="105"/>
      <c r="O491" s="105"/>
      <c r="P491" s="105"/>
      <c r="Q491" s="105"/>
      <c r="R491" s="105"/>
      <c r="S491" s="105"/>
      <c r="T491" s="105"/>
      <c r="U491" s="105"/>
      <c r="V491" s="105"/>
      <c r="W491" s="105"/>
      <c r="X491" s="105"/>
      <c r="Y491" s="105"/>
      <c r="Z491" s="105"/>
      <c r="AA491" s="105"/>
      <c r="AB491" s="105"/>
    </row>
    <row r="492" ht="11.25" customHeight="1">
      <c r="A492" s="135" t="s">
        <v>124</v>
      </c>
      <c r="B492" s="112" t="s">
        <v>100</v>
      </c>
      <c r="C492" s="135" t="s">
        <v>9828</v>
      </c>
      <c r="D492" s="231">
        <v>20.0</v>
      </c>
      <c r="E492" s="166">
        <v>20.0</v>
      </c>
      <c r="F492" s="475" t="s">
        <v>124</v>
      </c>
      <c r="G492" s="104"/>
      <c r="H492" s="105"/>
      <c r="I492" s="105"/>
      <c r="J492" s="105"/>
      <c r="K492" s="105"/>
      <c r="L492" s="105"/>
      <c r="M492" s="105"/>
      <c r="N492" s="105"/>
      <c r="O492" s="105"/>
      <c r="P492" s="105"/>
      <c r="Q492" s="105"/>
      <c r="R492" s="105"/>
      <c r="S492" s="105"/>
      <c r="T492" s="105"/>
      <c r="U492" s="105"/>
      <c r="V492" s="105"/>
      <c r="W492" s="105"/>
      <c r="X492" s="105"/>
      <c r="Y492" s="105"/>
      <c r="Z492" s="105"/>
      <c r="AA492" s="105"/>
      <c r="AB492" s="105"/>
    </row>
    <row r="493" ht="11.25" customHeight="1">
      <c r="A493" s="135" t="s">
        <v>124</v>
      </c>
      <c r="B493" s="112" t="s">
        <v>100</v>
      </c>
      <c r="C493" s="135" t="s">
        <v>9829</v>
      </c>
      <c r="D493" s="231">
        <v>20.0</v>
      </c>
      <c r="E493" s="166">
        <v>20.0</v>
      </c>
      <c r="F493" s="475" t="s">
        <v>124</v>
      </c>
      <c r="G493" s="104"/>
      <c r="H493" s="105"/>
      <c r="I493" s="105"/>
      <c r="J493" s="105"/>
      <c r="K493" s="105"/>
      <c r="L493" s="105"/>
      <c r="M493" s="105"/>
      <c r="N493" s="105"/>
      <c r="O493" s="105"/>
      <c r="P493" s="105"/>
      <c r="Q493" s="105"/>
      <c r="R493" s="105"/>
      <c r="S493" s="105"/>
      <c r="T493" s="105"/>
      <c r="U493" s="105"/>
      <c r="V493" s="105"/>
      <c r="W493" s="105"/>
      <c r="X493" s="105"/>
      <c r="Y493" s="105"/>
      <c r="Z493" s="105"/>
      <c r="AA493" s="105"/>
      <c r="AB493" s="105"/>
    </row>
    <row r="494" ht="11.25" customHeight="1">
      <c r="A494" s="135" t="s">
        <v>124</v>
      </c>
      <c r="B494" s="112" t="s">
        <v>100</v>
      </c>
      <c r="C494" s="135" t="s">
        <v>9830</v>
      </c>
      <c r="D494" s="231">
        <v>20.0</v>
      </c>
      <c r="E494" s="166">
        <v>20.0</v>
      </c>
      <c r="F494" s="475" t="s">
        <v>124</v>
      </c>
      <c r="G494" s="104"/>
      <c r="H494" s="105"/>
      <c r="I494" s="105"/>
      <c r="J494" s="105"/>
      <c r="K494" s="105"/>
      <c r="L494" s="105"/>
      <c r="M494" s="105"/>
      <c r="N494" s="105"/>
      <c r="O494" s="105"/>
      <c r="P494" s="105"/>
      <c r="Q494" s="105"/>
      <c r="R494" s="105"/>
      <c r="S494" s="105"/>
      <c r="T494" s="105"/>
      <c r="U494" s="105"/>
      <c r="V494" s="105"/>
      <c r="W494" s="105"/>
      <c r="X494" s="105"/>
      <c r="Y494" s="105"/>
      <c r="Z494" s="105"/>
      <c r="AA494" s="105"/>
      <c r="AB494" s="105"/>
    </row>
    <row r="495" ht="11.25" customHeight="1">
      <c r="A495" s="135" t="s">
        <v>124</v>
      </c>
      <c r="B495" s="112" t="s">
        <v>100</v>
      </c>
      <c r="C495" s="135" t="s">
        <v>9831</v>
      </c>
      <c r="D495" s="231">
        <v>20.0</v>
      </c>
      <c r="E495" s="166">
        <v>20.0</v>
      </c>
      <c r="F495" s="475" t="s">
        <v>124</v>
      </c>
      <c r="G495" s="104"/>
      <c r="H495" s="105"/>
      <c r="I495" s="105"/>
      <c r="J495" s="105"/>
      <c r="K495" s="105"/>
      <c r="L495" s="105"/>
      <c r="M495" s="105"/>
      <c r="N495" s="105"/>
      <c r="O495" s="105"/>
      <c r="P495" s="105"/>
      <c r="Q495" s="105"/>
      <c r="R495" s="105"/>
      <c r="S495" s="105"/>
      <c r="T495" s="105"/>
      <c r="U495" s="105"/>
      <c r="V495" s="105"/>
      <c r="W495" s="105"/>
      <c r="X495" s="105"/>
      <c r="Y495" s="105"/>
      <c r="Z495" s="105"/>
      <c r="AA495" s="105"/>
      <c r="AB495" s="105"/>
    </row>
    <row r="496" ht="11.25" customHeight="1">
      <c r="A496" s="135" t="s">
        <v>5623</v>
      </c>
      <c r="B496" s="97" t="s">
        <v>128</v>
      </c>
      <c r="C496" s="135" t="s">
        <v>9832</v>
      </c>
      <c r="D496" s="231">
        <v>30.0</v>
      </c>
      <c r="E496" s="166">
        <v>30.0</v>
      </c>
      <c r="F496" s="475" t="s">
        <v>5623</v>
      </c>
      <c r="G496" s="104"/>
      <c r="H496" s="105"/>
      <c r="I496" s="105"/>
      <c r="J496" s="105"/>
      <c r="K496" s="105"/>
      <c r="L496" s="105"/>
      <c r="M496" s="105"/>
      <c r="N496" s="105"/>
      <c r="O496" s="105"/>
      <c r="P496" s="105"/>
      <c r="Q496" s="105"/>
      <c r="R496" s="105"/>
      <c r="S496" s="105"/>
      <c r="T496" s="105"/>
      <c r="U496" s="105"/>
      <c r="V496" s="105"/>
      <c r="W496" s="105"/>
      <c r="X496" s="105"/>
      <c r="Y496" s="105"/>
      <c r="Z496" s="105"/>
      <c r="AA496" s="105"/>
      <c r="AB496" s="105"/>
    </row>
    <row r="497" ht="11.25" customHeight="1">
      <c r="A497" s="135" t="s">
        <v>5624</v>
      </c>
      <c r="B497" s="97" t="s">
        <v>128</v>
      </c>
      <c r="C497" s="135" t="s">
        <v>9833</v>
      </c>
      <c r="D497" s="231">
        <v>20.0</v>
      </c>
      <c r="E497" s="166">
        <v>20.0</v>
      </c>
      <c r="F497" s="475" t="s">
        <v>5624</v>
      </c>
      <c r="G497" s="104"/>
      <c r="H497" s="105"/>
      <c r="I497" s="105"/>
      <c r="J497" s="105"/>
      <c r="K497" s="105"/>
      <c r="L497" s="105"/>
      <c r="M497" s="105"/>
      <c r="N497" s="105"/>
      <c r="O497" s="105"/>
      <c r="P497" s="105"/>
      <c r="Q497" s="105"/>
      <c r="R497" s="105"/>
      <c r="S497" s="105"/>
      <c r="T497" s="105"/>
      <c r="U497" s="105"/>
      <c r="V497" s="105"/>
      <c r="W497" s="105"/>
      <c r="X497" s="105"/>
      <c r="Y497" s="105"/>
      <c r="Z497" s="105"/>
      <c r="AA497" s="105"/>
      <c r="AB497" s="105"/>
    </row>
    <row r="498" ht="11.25" customHeight="1">
      <c r="A498" s="135" t="s">
        <v>5630</v>
      </c>
      <c r="B498" s="97" t="s">
        <v>128</v>
      </c>
      <c r="C498" s="135" t="s">
        <v>9834</v>
      </c>
      <c r="D498" s="231">
        <v>20.0</v>
      </c>
      <c r="E498" s="166">
        <v>20.0</v>
      </c>
      <c r="F498" s="475" t="s">
        <v>1799</v>
      </c>
      <c r="G498" s="104"/>
      <c r="H498" s="105"/>
      <c r="I498" s="105"/>
      <c r="J498" s="105"/>
      <c r="K498" s="105"/>
      <c r="L498" s="105"/>
      <c r="M498" s="105"/>
      <c r="N498" s="105"/>
      <c r="O498" s="105"/>
      <c r="P498" s="105"/>
      <c r="Q498" s="105"/>
      <c r="R498" s="105"/>
      <c r="S498" s="105"/>
      <c r="T498" s="105"/>
      <c r="U498" s="105"/>
      <c r="V498" s="105"/>
      <c r="W498" s="105"/>
      <c r="X498" s="105"/>
      <c r="Y498" s="105"/>
      <c r="Z498" s="105"/>
      <c r="AA498" s="105"/>
      <c r="AB498" s="105"/>
    </row>
    <row r="499" ht="11.25" customHeight="1">
      <c r="A499" s="135" t="s">
        <v>135</v>
      </c>
      <c r="B499" s="97" t="s">
        <v>128</v>
      </c>
      <c r="C499" s="135" t="s">
        <v>9835</v>
      </c>
      <c r="D499" s="231">
        <v>20.0</v>
      </c>
      <c r="E499" s="166">
        <v>20.0</v>
      </c>
      <c r="F499" s="475" t="s">
        <v>135</v>
      </c>
      <c r="G499" s="104"/>
      <c r="H499" s="105"/>
      <c r="I499" s="105"/>
      <c r="J499" s="105"/>
      <c r="K499" s="105"/>
      <c r="L499" s="105"/>
      <c r="M499" s="105"/>
      <c r="N499" s="105"/>
      <c r="O499" s="105"/>
      <c r="P499" s="105"/>
      <c r="Q499" s="105"/>
      <c r="R499" s="105"/>
      <c r="S499" s="105"/>
      <c r="T499" s="105"/>
      <c r="U499" s="105"/>
      <c r="V499" s="105"/>
      <c r="W499" s="105"/>
      <c r="X499" s="105"/>
      <c r="Y499" s="105"/>
      <c r="Z499" s="105"/>
      <c r="AA499" s="105"/>
      <c r="AB499" s="105"/>
    </row>
    <row r="500" ht="11.25" customHeight="1">
      <c r="A500" s="135" t="s">
        <v>135</v>
      </c>
      <c r="B500" s="97" t="s">
        <v>128</v>
      </c>
      <c r="C500" s="135" t="s">
        <v>9836</v>
      </c>
      <c r="D500" s="231">
        <v>20.0</v>
      </c>
      <c r="E500" s="166">
        <v>20.0</v>
      </c>
      <c r="F500" s="475" t="s">
        <v>135</v>
      </c>
      <c r="G500" s="104"/>
      <c r="H500" s="105"/>
      <c r="I500" s="105"/>
      <c r="J500" s="105"/>
      <c r="K500" s="105"/>
      <c r="L500" s="105"/>
      <c r="M500" s="105"/>
      <c r="N500" s="105"/>
      <c r="O500" s="105"/>
      <c r="P500" s="105"/>
      <c r="Q500" s="105"/>
      <c r="R500" s="105"/>
      <c r="S500" s="105"/>
      <c r="T500" s="105"/>
      <c r="U500" s="105"/>
      <c r="V500" s="105"/>
      <c r="W500" s="105"/>
      <c r="X500" s="105"/>
      <c r="Y500" s="105"/>
      <c r="Z500" s="105"/>
      <c r="AA500" s="105"/>
      <c r="AB500" s="105"/>
    </row>
    <row r="501" ht="11.25" customHeight="1">
      <c r="A501" s="135" t="s">
        <v>135</v>
      </c>
      <c r="B501" s="97" t="s">
        <v>128</v>
      </c>
      <c r="C501" s="135" t="s">
        <v>9837</v>
      </c>
      <c r="D501" s="231">
        <v>20.0</v>
      </c>
      <c r="E501" s="166">
        <v>20.0</v>
      </c>
      <c r="F501" s="475" t="s">
        <v>135</v>
      </c>
      <c r="G501" s="104"/>
      <c r="H501" s="105"/>
      <c r="I501" s="105"/>
      <c r="J501" s="105"/>
      <c r="K501" s="105"/>
      <c r="L501" s="105"/>
      <c r="M501" s="105"/>
      <c r="N501" s="105"/>
      <c r="O501" s="105"/>
      <c r="P501" s="105"/>
      <c r="Q501" s="105"/>
      <c r="R501" s="105"/>
      <c r="S501" s="105"/>
      <c r="T501" s="105"/>
      <c r="U501" s="105"/>
      <c r="V501" s="105"/>
      <c r="W501" s="105"/>
      <c r="X501" s="105"/>
      <c r="Y501" s="105"/>
      <c r="Z501" s="105"/>
      <c r="AA501" s="105"/>
      <c r="AB501" s="105"/>
    </row>
    <row r="502" ht="11.25" customHeight="1">
      <c r="A502" s="135" t="s">
        <v>135</v>
      </c>
      <c r="B502" s="97" t="s">
        <v>128</v>
      </c>
      <c r="C502" s="135" t="s">
        <v>9838</v>
      </c>
      <c r="D502" s="231">
        <v>20.0</v>
      </c>
      <c r="E502" s="166">
        <v>20.0</v>
      </c>
      <c r="F502" s="475" t="s">
        <v>135</v>
      </c>
      <c r="G502" s="104"/>
      <c r="H502" s="105"/>
      <c r="I502" s="105"/>
      <c r="J502" s="105"/>
      <c r="K502" s="105"/>
      <c r="L502" s="105"/>
      <c r="M502" s="105"/>
      <c r="N502" s="105"/>
      <c r="O502" s="105"/>
      <c r="P502" s="105"/>
      <c r="Q502" s="105"/>
      <c r="R502" s="105"/>
      <c r="S502" s="105"/>
      <c r="T502" s="105"/>
      <c r="U502" s="105"/>
      <c r="V502" s="105"/>
      <c r="W502" s="105"/>
      <c r="X502" s="105"/>
      <c r="Y502" s="105"/>
      <c r="Z502" s="105"/>
      <c r="AA502" s="105"/>
      <c r="AB502" s="105"/>
    </row>
    <row r="503" ht="11.25" customHeight="1">
      <c r="A503" s="135" t="s">
        <v>135</v>
      </c>
      <c r="B503" s="97" t="s">
        <v>128</v>
      </c>
      <c r="C503" s="135" t="s">
        <v>9839</v>
      </c>
      <c r="D503" s="231">
        <v>20.0</v>
      </c>
      <c r="E503" s="166">
        <v>20.0</v>
      </c>
      <c r="F503" s="475" t="s">
        <v>135</v>
      </c>
      <c r="G503" s="104"/>
      <c r="H503" s="105"/>
      <c r="I503" s="105"/>
      <c r="J503" s="105"/>
      <c r="K503" s="105"/>
      <c r="L503" s="105"/>
      <c r="M503" s="105"/>
      <c r="N503" s="105"/>
      <c r="O503" s="105"/>
      <c r="P503" s="105"/>
      <c r="Q503" s="105"/>
      <c r="R503" s="105"/>
      <c r="S503" s="105"/>
      <c r="T503" s="105"/>
      <c r="U503" s="105"/>
      <c r="V503" s="105"/>
      <c r="W503" s="105"/>
      <c r="X503" s="105"/>
      <c r="Y503" s="105"/>
      <c r="Z503" s="105"/>
      <c r="AA503" s="105"/>
      <c r="AB503" s="105"/>
    </row>
    <row r="504" ht="11.25" customHeight="1">
      <c r="A504" s="135" t="s">
        <v>135</v>
      </c>
      <c r="B504" s="97" t="s">
        <v>128</v>
      </c>
      <c r="C504" s="135" t="s">
        <v>9840</v>
      </c>
      <c r="D504" s="231">
        <v>30.0</v>
      </c>
      <c r="E504" s="166">
        <v>30.0</v>
      </c>
      <c r="F504" s="475" t="s">
        <v>135</v>
      </c>
      <c r="G504" s="104"/>
      <c r="H504" s="105"/>
      <c r="I504" s="105"/>
      <c r="J504" s="105"/>
      <c r="K504" s="105"/>
      <c r="L504" s="105"/>
      <c r="M504" s="105"/>
      <c r="N504" s="105"/>
      <c r="O504" s="105"/>
      <c r="P504" s="105"/>
      <c r="Q504" s="105"/>
      <c r="R504" s="105"/>
      <c r="S504" s="105"/>
      <c r="T504" s="105"/>
      <c r="U504" s="105"/>
      <c r="V504" s="105"/>
      <c r="W504" s="105"/>
      <c r="X504" s="105"/>
      <c r="Y504" s="105"/>
      <c r="Z504" s="105"/>
      <c r="AA504" s="105"/>
      <c r="AB504" s="105"/>
    </row>
    <row r="505" ht="11.25" customHeight="1">
      <c r="A505" s="135" t="s">
        <v>135</v>
      </c>
      <c r="B505" s="97" t="s">
        <v>128</v>
      </c>
      <c r="C505" s="135" t="s">
        <v>9841</v>
      </c>
      <c r="D505" s="231">
        <v>30.0</v>
      </c>
      <c r="E505" s="166">
        <v>30.0</v>
      </c>
      <c r="F505" s="475" t="s">
        <v>135</v>
      </c>
      <c r="G505" s="104"/>
      <c r="H505" s="105"/>
      <c r="I505" s="105"/>
      <c r="J505" s="105"/>
      <c r="K505" s="105"/>
      <c r="L505" s="105"/>
      <c r="M505" s="105"/>
      <c r="N505" s="105"/>
      <c r="O505" s="105"/>
      <c r="P505" s="105"/>
      <c r="Q505" s="105"/>
      <c r="R505" s="105"/>
      <c r="S505" s="105"/>
      <c r="T505" s="105"/>
      <c r="U505" s="105"/>
      <c r="V505" s="105"/>
      <c r="W505" s="105"/>
      <c r="X505" s="105"/>
      <c r="Y505" s="105"/>
      <c r="Z505" s="105"/>
      <c r="AA505" s="105"/>
      <c r="AB505" s="105"/>
    </row>
    <row r="506" ht="11.25" customHeight="1">
      <c r="A506" s="135" t="s">
        <v>135</v>
      </c>
      <c r="B506" s="97" t="s">
        <v>128</v>
      </c>
      <c r="C506" s="135" t="s">
        <v>9842</v>
      </c>
      <c r="D506" s="231">
        <v>30.0</v>
      </c>
      <c r="E506" s="166">
        <v>30.0</v>
      </c>
      <c r="F506" s="475" t="s">
        <v>135</v>
      </c>
      <c r="G506" s="104"/>
      <c r="H506" s="105"/>
      <c r="I506" s="105"/>
      <c r="J506" s="105"/>
      <c r="K506" s="105"/>
      <c r="L506" s="105"/>
      <c r="M506" s="105"/>
      <c r="N506" s="105"/>
      <c r="O506" s="105"/>
      <c r="P506" s="105"/>
      <c r="Q506" s="105"/>
      <c r="R506" s="105"/>
      <c r="S506" s="105"/>
      <c r="T506" s="105"/>
      <c r="U506" s="105"/>
      <c r="V506" s="105"/>
      <c r="W506" s="105"/>
      <c r="X506" s="105"/>
      <c r="Y506" s="105"/>
      <c r="Z506" s="105"/>
      <c r="AA506" s="105"/>
      <c r="AB506" s="105"/>
    </row>
    <row r="507" ht="11.25" customHeight="1">
      <c r="A507" s="135" t="s">
        <v>135</v>
      </c>
      <c r="B507" s="97" t="s">
        <v>128</v>
      </c>
      <c r="C507" s="135" t="s">
        <v>9843</v>
      </c>
      <c r="D507" s="231">
        <v>30.0</v>
      </c>
      <c r="E507" s="166">
        <v>30.0</v>
      </c>
      <c r="F507" s="475" t="s">
        <v>135</v>
      </c>
      <c r="G507" s="104"/>
      <c r="H507" s="105"/>
      <c r="I507" s="105"/>
      <c r="J507" s="105"/>
      <c r="K507" s="105"/>
      <c r="L507" s="105"/>
      <c r="M507" s="105"/>
      <c r="N507" s="105"/>
      <c r="O507" s="105"/>
      <c r="P507" s="105"/>
      <c r="Q507" s="105"/>
      <c r="R507" s="105"/>
      <c r="S507" s="105"/>
      <c r="T507" s="105"/>
      <c r="U507" s="105"/>
      <c r="V507" s="105"/>
      <c r="W507" s="105"/>
      <c r="X507" s="105"/>
      <c r="Y507" s="105"/>
      <c r="Z507" s="105"/>
      <c r="AA507" s="105"/>
      <c r="AB507" s="105"/>
    </row>
    <row r="508" ht="11.25" customHeight="1">
      <c r="A508" s="135" t="s">
        <v>5640</v>
      </c>
      <c r="B508" s="97" t="s">
        <v>1825</v>
      </c>
      <c r="C508" s="135" t="s">
        <v>9844</v>
      </c>
      <c r="D508" s="231">
        <v>20.0</v>
      </c>
      <c r="E508" s="166">
        <v>20.0</v>
      </c>
      <c r="F508" s="475" t="s">
        <v>136</v>
      </c>
      <c r="G508" s="104"/>
      <c r="H508" s="105"/>
      <c r="I508" s="105"/>
      <c r="J508" s="105"/>
      <c r="K508" s="105"/>
      <c r="L508" s="105"/>
      <c r="M508" s="105"/>
      <c r="N508" s="105"/>
      <c r="O508" s="105"/>
      <c r="P508" s="105"/>
      <c r="Q508" s="105"/>
      <c r="R508" s="105"/>
      <c r="S508" s="105"/>
      <c r="T508" s="105"/>
      <c r="U508" s="105"/>
      <c r="V508" s="105"/>
      <c r="W508" s="105"/>
      <c r="X508" s="105"/>
      <c r="Y508" s="105"/>
      <c r="Z508" s="105"/>
      <c r="AA508" s="105"/>
      <c r="AB508" s="105"/>
    </row>
    <row r="509" ht="11.25" customHeight="1">
      <c r="A509" s="135" t="s">
        <v>5640</v>
      </c>
      <c r="B509" s="97" t="s">
        <v>1825</v>
      </c>
      <c r="C509" s="135" t="s">
        <v>9845</v>
      </c>
      <c r="D509" s="231">
        <v>20.0</v>
      </c>
      <c r="E509" s="166">
        <v>20.0</v>
      </c>
      <c r="F509" s="475" t="s">
        <v>136</v>
      </c>
      <c r="G509" s="104"/>
      <c r="H509" s="105"/>
      <c r="I509" s="105"/>
      <c r="J509" s="105"/>
      <c r="K509" s="105"/>
      <c r="L509" s="105"/>
      <c r="M509" s="105"/>
      <c r="N509" s="105"/>
      <c r="O509" s="105"/>
      <c r="P509" s="105"/>
      <c r="Q509" s="105"/>
      <c r="R509" s="105"/>
      <c r="S509" s="105"/>
      <c r="T509" s="105"/>
      <c r="U509" s="105"/>
      <c r="V509" s="105"/>
      <c r="W509" s="105"/>
      <c r="X509" s="105"/>
      <c r="Y509" s="105"/>
      <c r="Z509" s="105"/>
      <c r="AA509" s="105"/>
      <c r="AB509" s="105"/>
    </row>
    <row r="510" ht="11.25" customHeight="1">
      <c r="A510" s="135" t="s">
        <v>5640</v>
      </c>
      <c r="B510" s="97" t="s">
        <v>1825</v>
      </c>
      <c r="C510" s="135" t="s">
        <v>9846</v>
      </c>
      <c r="D510" s="231">
        <v>20.0</v>
      </c>
      <c r="E510" s="166">
        <v>20.0</v>
      </c>
      <c r="F510" s="475" t="s">
        <v>136</v>
      </c>
      <c r="G510" s="104"/>
      <c r="H510" s="105"/>
      <c r="I510" s="105"/>
      <c r="J510" s="105"/>
      <c r="K510" s="105"/>
      <c r="L510" s="105"/>
      <c r="M510" s="105"/>
      <c r="N510" s="105"/>
      <c r="O510" s="105"/>
      <c r="P510" s="105"/>
      <c r="Q510" s="105"/>
      <c r="R510" s="105"/>
      <c r="S510" s="105"/>
      <c r="T510" s="105"/>
      <c r="U510" s="105"/>
      <c r="V510" s="105"/>
      <c r="W510" s="105"/>
      <c r="X510" s="105"/>
      <c r="Y510" s="105"/>
      <c r="Z510" s="105"/>
      <c r="AA510" s="105"/>
      <c r="AB510" s="105"/>
    </row>
    <row r="511" ht="11.25" customHeight="1">
      <c r="A511" s="135" t="s">
        <v>5640</v>
      </c>
      <c r="B511" s="97" t="s">
        <v>1825</v>
      </c>
      <c r="C511" s="135" t="s">
        <v>9847</v>
      </c>
      <c r="D511" s="231">
        <v>20.0</v>
      </c>
      <c r="E511" s="166">
        <v>20.0</v>
      </c>
      <c r="F511" s="475" t="s">
        <v>136</v>
      </c>
      <c r="G511" s="104"/>
      <c r="H511" s="105"/>
      <c r="I511" s="105"/>
      <c r="J511" s="105"/>
      <c r="K511" s="105"/>
      <c r="L511" s="105"/>
      <c r="M511" s="105"/>
      <c r="N511" s="105"/>
      <c r="O511" s="105"/>
      <c r="P511" s="105"/>
      <c r="Q511" s="105"/>
      <c r="R511" s="105"/>
      <c r="S511" s="105"/>
      <c r="T511" s="105"/>
      <c r="U511" s="105"/>
      <c r="V511" s="105"/>
      <c r="W511" s="105"/>
      <c r="X511" s="105"/>
      <c r="Y511" s="105"/>
      <c r="Z511" s="105"/>
      <c r="AA511" s="105"/>
      <c r="AB511" s="105"/>
    </row>
    <row r="512" ht="11.25" customHeight="1">
      <c r="A512" s="135" t="s">
        <v>5640</v>
      </c>
      <c r="B512" s="97" t="s">
        <v>1825</v>
      </c>
      <c r="C512" s="135" t="s">
        <v>9848</v>
      </c>
      <c r="D512" s="231">
        <v>29.0</v>
      </c>
      <c r="E512" s="166">
        <v>20.0</v>
      </c>
      <c r="F512" s="475" t="s">
        <v>136</v>
      </c>
      <c r="G512" s="104"/>
      <c r="H512" s="105"/>
      <c r="I512" s="105"/>
      <c r="J512" s="105"/>
      <c r="K512" s="105"/>
      <c r="L512" s="105"/>
      <c r="M512" s="105"/>
      <c r="N512" s="105"/>
      <c r="O512" s="105"/>
      <c r="P512" s="105"/>
      <c r="Q512" s="105"/>
      <c r="R512" s="105"/>
      <c r="S512" s="105"/>
      <c r="T512" s="105"/>
      <c r="U512" s="105"/>
      <c r="V512" s="105"/>
      <c r="W512" s="105"/>
      <c r="X512" s="105"/>
      <c r="Y512" s="105"/>
      <c r="Z512" s="105"/>
      <c r="AA512" s="105"/>
      <c r="AB512" s="105"/>
    </row>
    <row r="513" ht="11.25" customHeight="1">
      <c r="A513" s="135" t="s">
        <v>5640</v>
      </c>
      <c r="B513" s="97" t="s">
        <v>1825</v>
      </c>
      <c r="C513" s="135" t="s">
        <v>9849</v>
      </c>
      <c r="D513" s="231">
        <v>20.0</v>
      </c>
      <c r="E513" s="231">
        <v>30.0</v>
      </c>
      <c r="F513" s="475" t="s">
        <v>136</v>
      </c>
      <c r="G513" s="104"/>
      <c r="H513" s="105"/>
      <c r="I513" s="105"/>
      <c r="J513" s="105"/>
      <c r="K513" s="105"/>
      <c r="L513" s="105"/>
      <c r="M513" s="105"/>
      <c r="N513" s="105"/>
      <c r="O513" s="105"/>
      <c r="P513" s="105"/>
      <c r="Q513" s="105"/>
      <c r="R513" s="105"/>
      <c r="S513" s="105"/>
      <c r="T513" s="105"/>
      <c r="U513" s="105"/>
      <c r="V513" s="105"/>
      <c r="W513" s="105"/>
      <c r="X513" s="105"/>
      <c r="Y513" s="105"/>
      <c r="Z513" s="105"/>
      <c r="AA513" s="105"/>
      <c r="AB513" s="105"/>
    </row>
    <row r="514" ht="11.25" customHeight="1">
      <c r="A514" s="135" t="s">
        <v>5640</v>
      </c>
      <c r="B514" s="97" t="s">
        <v>1825</v>
      </c>
      <c r="C514" s="523" t="s">
        <v>9850</v>
      </c>
      <c r="D514" s="231">
        <v>30.0</v>
      </c>
      <c r="E514" s="166">
        <v>30.0</v>
      </c>
      <c r="F514" s="475" t="s">
        <v>136</v>
      </c>
      <c r="G514" s="104"/>
      <c r="H514" s="105"/>
      <c r="I514" s="105"/>
      <c r="J514" s="105"/>
      <c r="K514" s="105"/>
      <c r="L514" s="105"/>
      <c r="M514" s="105"/>
      <c r="N514" s="105"/>
      <c r="O514" s="105"/>
      <c r="P514" s="105"/>
      <c r="Q514" s="105"/>
      <c r="R514" s="105"/>
      <c r="S514" s="105"/>
      <c r="T514" s="105"/>
      <c r="U514" s="105"/>
      <c r="V514" s="105"/>
      <c r="W514" s="105"/>
      <c r="X514" s="105"/>
      <c r="Y514" s="105"/>
      <c r="Z514" s="105"/>
      <c r="AA514" s="105"/>
      <c r="AB514" s="105"/>
    </row>
    <row r="515" ht="11.25" customHeight="1">
      <c r="A515" s="271" t="s">
        <v>137</v>
      </c>
      <c r="B515" s="273" t="s">
        <v>128</v>
      </c>
      <c r="C515" s="97" t="s">
        <v>9851</v>
      </c>
      <c r="D515" s="231">
        <v>20.0</v>
      </c>
      <c r="E515" s="166">
        <v>20.0</v>
      </c>
      <c r="F515" s="475" t="s">
        <v>137</v>
      </c>
      <c r="G515" s="104"/>
      <c r="H515" s="105"/>
      <c r="I515" s="105"/>
      <c r="J515" s="105"/>
      <c r="K515" s="105"/>
      <c r="L515" s="105"/>
      <c r="M515" s="105"/>
      <c r="N515" s="105"/>
      <c r="O515" s="105"/>
      <c r="P515" s="105"/>
      <c r="Q515" s="105"/>
      <c r="R515" s="105"/>
      <c r="S515" s="105"/>
      <c r="T515" s="105"/>
      <c r="U515" s="105"/>
      <c r="V515" s="105"/>
      <c r="W515" s="105"/>
      <c r="X515" s="105"/>
      <c r="Y515" s="105"/>
      <c r="Z515" s="105"/>
      <c r="AA515" s="105"/>
      <c r="AB515" s="105"/>
    </row>
    <row r="516" ht="11.25" customHeight="1">
      <c r="A516" s="344"/>
      <c r="B516" s="344"/>
      <c r="C516" s="97" t="s">
        <v>9852</v>
      </c>
      <c r="D516" s="231">
        <v>30.0</v>
      </c>
      <c r="E516" s="166">
        <v>30.0</v>
      </c>
      <c r="F516" s="475" t="s">
        <v>137</v>
      </c>
      <c r="G516" s="104"/>
      <c r="H516" s="105"/>
      <c r="I516" s="105"/>
      <c r="J516" s="105"/>
      <c r="K516" s="105"/>
      <c r="L516" s="105"/>
      <c r="M516" s="105"/>
      <c r="N516" s="105"/>
      <c r="O516" s="105"/>
      <c r="P516" s="105"/>
      <c r="Q516" s="105"/>
      <c r="R516" s="105"/>
      <c r="S516" s="105"/>
      <c r="T516" s="105"/>
      <c r="U516" s="105"/>
      <c r="V516" s="105"/>
      <c r="W516" s="105"/>
      <c r="X516" s="105"/>
      <c r="Y516" s="105"/>
      <c r="Z516" s="105"/>
      <c r="AA516" s="105"/>
      <c r="AB516" s="105"/>
    </row>
    <row r="517" ht="11.25" customHeight="1">
      <c r="A517" s="344"/>
      <c r="B517" s="344"/>
      <c r="C517" s="97" t="s">
        <v>9853</v>
      </c>
      <c r="D517" s="231">
        <v>30.0</v>
      </c>
      <c r="E517" s="166">
        <v>30.0</v>
      </c>
      <c r="F517" s="475" t="s">
        <v>137</v>
      </c>
      <c r="G517" s="104"/>
      <c r="H517" s="105"/>
      <c r="I517" s="105"/>
      <c r="J517" s="105"/>
      <c r="K517" s="105"/>
      <c r="L517" s="105"/>
      <c r="M517" s="105"/>
      <c r="N517" s="105"/>
      <c r="O517" s="105"/>
      <c r="P517" s="105"/>
      <c r="Q517" s="105"/>
      <c r="R517" s="105"/>
      <c r="S517" s="105"/>
      <c r="T517" s="105"/>
      <c r="U517" s="105"/>
      <c r="V517" s="105"/>
      <c r="W517" s="105"/>
      <c r="X517" s="105"/>
      <c r="Y517" s="105"/>
      <c r="Z517" s="105"/>
      <c r="AA517" s="105"/>
      <c r="AB517" s="105"/>
    </row>
    <row r="518" ht="11.25" customHeight="1">
      <c r="A518" s="344"/>
      <c r="B518" s="344"/>
      <c r="C518" s="97" t="s">
        <v>9854</v>
      </c>
      <c r="D518" s="231">
        <v>20.0</v>
      </c>
      <c r="E518" s="166">
        <v>20.0</v>
      </c>
      <c r="F518" s="475" t="s">
        <v>137</v>
      </c>
      <c r="G518" s="104"/>
      <c r="H518" s="105"/>
      <c r="I518" s="105"/>
      <c r="J518" s="105"/>
      <c r="K518" s="105"/>
      <c r="L518" s="105"/>
      <c r="M518" s="105"/>
      <c r="N518" s="105"/>
      <c r="O518" s="105"/>
      <c r="P518" s="105"/>
      <c r="Q518" s="105"/>
      <c r="R518" s="105"/>
      <c r="S518" s="105"/>
      <c r="T518" s="105"/>
      <c r="U518" s="105"/>
      <c r="V518" s="105"/>
      <c r="W518" s="105"/>
      <c r="X518" s="105"/>
      <c r="Y518" s="105"/>
      <c r="Z518" s="105"/>
      <c r="AA518" s="105"/>
      <c r="AB518" s="105"/>
    </row>
    <row r="519" ht="11.25" customHeight="1">
      <c r="A519" s="343"/>
      <c r="B519" s="343"/>
      <c r="C519" s="97" t="s">
        <v>9855</v>
      </c>
      <c r="D519" s="231">
        <v>20.0</v>
      </c>
      <c r="E519" s="166">
        <v>20.0</v>
      </c>
      <c r="F519" s="475" t="s">
        <v>137</v>
      </c>
      <c r="G519" s="104"/>
      <c r="H519" s="105"/>
      <c r="I519" s="105"/>
      <c r="J519" s="105"/>
      <c r="K519" s="105"/>
      <c r="L519" s="105"/>
      <c r="M519" s="105"/>
      <c r="N519" s="105"/>
      <c r="O519" s="105"/>
      <c r="P519" s="105"/>
      <c r="Q519" s="105"/>
      <c r="R519" s="105"/>
      <c r="S519" s="105"/>
      <c r="T519" s="105"/>
      <c r="U519" s="105"/>
      <c r="V519" s="105"/>
      <c r="W519" s="105"/>
      <c r="X519" s="105"/>
      <c r="Y519" s="105"/>
      <c r="Z519" s="105"/>
      <c r="AA519" s="105"/>
      <c r="AB519" s="105"/>
    </row>
    <row r="520" ht="11.25" customHeight="1">
      <c r="A520" s="135" t="s">
        <v>5688</v>
      </c>
      <c r="B520" s="97" t="s">
        <v>128</v>
      </c>
      <c r="C520" s="135" t="s">
        <v>9856</v>
      </c>
      <c r="D520" s="231">
        <v>20.0</v>
      </c>
      <c r="E520" s="166">
        <v>20.0</v>
      </c>
      <c r="F520" s="475" t="s">
        <v>140</v>
      </c>
      <c r="G520" s="104"/>
      <c r="H520" s="105"/>
      <c r="I520" s="105"/>
      <c r="J520" s="105"/>
      <c r="K520" s="105"/>
      <c r="L520" s="105"/>
      <c r="M520" s="105"/>
      <c r="N520" s="105"/>
      <c r="O520" s="105"/>
      <c r="P520" s="105"/>
      <c r="Q520" s="105"/>
      <c r="R520" s="105"/>
      <c r="S520" s="105"/>
      <c r="T520" s="105"/>
      <c r="U520" s="105"/>
      <c r="V520" s="105"/>
      <c r="W520" s="105"/>
      <c r="X520" s="105"/>
      <c r="Y520" s="105"/>
      <c r="Z520" s="105"/>
      <c r="AA520" s="105"/>
      <c r="AB520" s="105"/>
    </row>
    <row r="521" ht="11.25" customHeight="1">
      <c r="A521" s="135" t="s">
        <v>5688</v>
      </c>
      <c r="B521" s="97" t="s">
        <v>128</v>
      </c>
      <c r="C521" s="135" t="s">
        <v>9857</v>
      </c>
      <c r="D521" s="231">
        <v>20.0</v>
      </c>
      <c r="E521" s="166">
        <v>20.0</v>
      </c>
      <c r="F521" s="475" t="s">
        <v>140</v>
      </c>
      <c r="G521" s="104"/>
      <c r="H521" s="105"/>
      <c r="I521" s="105"/>
      <c r="J521" s="105"/>
      <c r="K521" s="105"/>
      <c r="L521" s="105"/>
      <c r="M521" s="105"/>
      <c r="N521" s="105"/>
      <c r="O521" s="105"/>
      <c r="P521" s="105"/>
      <c r="Q521" s="105"/>
      <c r="R521" s="105"/>
      <c r="S521" s="105"/>
      <c r="T521" s="105"/>
      <c r="U521" s="105"/>
      <c r="V521" s="105"/>
      <c r="W521" s="105"/>
      <c r="X521" s="105"/>
      <c r="Y521" s="105"/>
      <c r="Z521" s="105"/>
      <c r="AA521" s="105"/>
      <c r="AB521" s="105"/>
    </row>
    <row r="522" ht="11.25" customHeight="1">
      <c r="A522" s="135" t="s">
        <v>5688</v>
      </c>
      <c r="B522" s="97" t="s">
        <v>128</v>
      </c>
      <c r="C522" s="135" t="s">
        <v>9858</v>
      </c>
      <c r="D522" s="231">
        <v>20.0</v>
      </c>
      <c r="E522" s="166">
        <v>20.0</v>
      </c>
      <c r="F522" s="475" t="s">
        <v>140</v>
      </c>
      <c r="G522" s="104"/>
      <c r="H522" s="105"/>
      <c r="I522" s="105"/>
      <c r="J522" s="105"/>
      <c r="K522" s="105"/>
      <c r="L522" s="105"/>
      <c r="M522" s="105"/>
      <c r="N522" s="105"/>
      <c r="O522" s="105"/>
      <c r="P522" s="105"/>
      <c r="Q522" s="105"/>
      <c r="R522" s="105"/>
      <c r="S522" s="105"/>
      <c r="T522" s="105"/>
      <c r="U522" s="105"/>
      <c r="V522" s="105"/>
      <c r="W522" s="105"/>
      <c r="X522" s="105"/>
      <c r="Y522" s="105"/>
      <c r="Z522" s="105"/>
      <c r="AA522" s="105"/>
      <c r="AB522" s="105"/>
    </row>
    <row r="523" ht="11.25" customHeight="1">
      <c r="A523" s="135" t="s">
        <v>5688</v>
      </c>
      <c r="B523" s="97" t="s">
        <v>128</v>
      </c>
      <c r="C523" s="135" t="s">
        <v>9859</v>
      </c>
      <c r="D523" s="231">
        <v>20.0</v>
      </c>
      <c r="E523" s="166">
        <v>20.0</v>
      </c>
      <c r="F523" s="475" t="s">
        <v>140</v>
      </c>
      <c r="G523" s="104"/>
      <c r="H523" s="105"/>
      <c r="I523" s="105"/>
      <c r="J523" s="105"/>
      <c r="K523" s="105"/>
      <c r="L523" s="105"/>
      <c r="M523" s="105"/>
      <c r="N523" s="105"/>
      <c r="O523" s="105"/>
      <c r="P523" s="105"/>
      <c r="Q523" s="105"/>
      <c r="R523" s="105"/>
      <c r="S523" s="105"/>
      <c r="T523" s="105"/>
      <c r="U523" s="105"/>
      <c r="V523" s="105"/>
      <c r="W523" s="105"/>
      <c r="X523" s="105"/>
      <c r="Y523" s="105"/>
      <c r="Z523" s="105"/>
      <c r="AA523" s="105"/>
      <c r="AB523" s="105"/>
    </row>
    <row r="524" ht="11.25" customHeight="1">
      <c r="A524" s="135" t="s">
        <v>9860</v>
      </c>
      <c r="B524" s="97" t="s">
        <v>128</v>
      </c>
      <c r="C524" s="135" t="s">
        <v>9861</v>
      </c>
      <c r="D524" s="231">
        <v>20.0</v>
      </c>
      <c r="E524" s="166">
        <v>20.0</v>
      </c>
      <c r="F524" s="475" t="s">
        <v>141</v>
      </c>
      <c r="G524" s="104"/>
      <c r="H524" s="105"/>
      <c r="I524" s="105"/>
      <c r="J524" s="105"/>
      <c r="K524" s="105"/>
      <c r="L524" s="105"/>
      <c r="M524" s="105"/>
      <c r="N524" s="105"/>
      <c r="O524" s="105"/>
      <c r="P524" s="105"/>
      <c r="Q524" s="105"/>
      <c r="R524" s="105"/>
      <c r="S524" s="105"/>
      <c r="T524" s="105"/>
      <c r="U524" s="105"/>
      <c r="V524" s="105"/>
      <c r="W524" s="105"/>
      <c r="X524" s="105"/>
      <c r="Y524" s="105"/>
      <c r="Z524" s="105"/>
      <c r="AA524" s="105"/>
      <c r="AB524" s="105"/>
    </row>
    <row r="525" ht="11.25" customHeight="1">
      <c r="A525" s="135" t="s">
        <v>9860</v>
      </c>
      <c r="B525" s="97" t="s">
        <v>128</v>
      </c>
      <c r="C525" s="135" t="s">
        <v>9862</v>
      </c>
      <c r="D525" s="231">
        <v>20.0</v>
      </c>
      <c r="E525" s="166">
        <v>20.0</v>
      </c>
      <c r="F525" s="475" t="s">
        <v>141</v>
      </c>
      <c r="G525" s="104"/>
      <c r="H525" s="105"/>
      <c r="I525" s="105"/>
      <c r="J525" s="105"/>
      <c r="K525" s="105"/>
      <c r="L525" s="105"/>
      <c r="M525" s="105"/>
      <c r="N525" s="105"/>
      <c r="O525" s="105"/>
      <c r="P525" s="105"/>
      <c r="Q525" s="105"/>
      <c r="R525" s="105"/>
      <c r="S525" s="105"/>
      <c r="T525" s="105"/>
      <c r="U525" s="105"/>
      <c r="V525" s="105"/>
      <c r="W525" s="105"/>
      <c r="X525" s="105"/>
      <c r="Y525" s="105"/>
      <c r="Z525" s="105"/>
      <c r="AA525" s="105"/>
      <c r="AB525" s="105"/>
    </row>
    <row r="526" ht="11.25" customHeight="1">
      <c r="A526" s="135" t="s">
        <v>9860</v>
      </c>
      <c r="B526" s="97" t="s">
        <v>128</v>
      </c>
      <c r="C526" s="135" t="s">
        <v>9863</v>
      </c>
      <c r="D526" s="231">
        <v>20.0</v>
      </c>
      <c r="E526" s="166">
        <v>20.0</v>
      </c>
      <c r="F526" s="475" t="s">
        <v>141</v>
      </c>
      <c r="G526" s="104"/>
      <c r="H526" s="105"/>
      <c r="I526" s="105"/>
      <c r="J526" s="105"/>
      <c r="K526" s="105"/>
      <c r="L526" s="105"/>
      <c r="M526" s="105"/>
      <c r="N526" s="105"/>
      <c r="O526" s="105"/>
      <c r="P526" s="105"/>
      <c r="Q526" s="105"/>
      <c r="R526" s="105"/>
      <c r="S526" s="105"/>
      <c r="T526" s="105"/>
      <c r="U526" s="105"/>
      <c r="V526" s="105"/>
      <c r="W526" s="105"/>
      <c r="X526" s="105"/>
      <c r="Y526" s="105"/>
      <c r="Z526" s="105"/>
      <c r="AA526" s="105"/>
      <c r="AB526" s="105"/>
    </row>
    <row r="527" ht="11.25" customHeight="1">
      <c r="A527" s="135" t="s">
        <v>9860</v>
      </c>
      <c r="B527" s="97" t="s">
        <v>128</v>
      </c>
      <c r="C527" s="135" t="s">
        <v>9864</v>
      </c>
      <c r="D527" s="231">
        <v>20.0</v>
      </c>
      <c r="E527" s="166">
        <v>20.0</v>
      </c>
      <c r="F527" s="475" t="s">
        <v>141</v>
      </c>
      <c r="G527" s="104"/>
      <c r="H527" s="105"/>
      <c r="I527" s="105"/>
      <c r="J527" s="105"/>
      <c r="K527" s="105"/>
      <c r="L527" s="105"/>
      <c r="M527" s="105"/>
      <c r="N527" s="105"/>
      <c r="O527" s="105"/>
      <c r="P527" s="105"/>
      <c r="Q527" s="105"/>
      <c r="R527" s="105"/>
      <c r="S527" s="105"/>
      <c r="T527" s="105"/>
      <c r="U527" s="105"/>
      <c r="V527" s="105"/>
      <c r="W527" s="105"/>
      <c r="X527" s="105"/>
      <c r="Y527" s="105"/>
      <c r="Z527" s="105"/>
      <c r="AA527" s="105"/>
      <c r="AB527" s="105"/>
    </row>
    <row r="528" ht="11.25" customHeight="1">
      <c r="A528" s="135" t="s">
        <v>9860</v>
      </c>
      <c r="B528" s="97" t="s">
        <v>128</v>
      </c>
      <c r="C528" s="135" t="s">
        <v>9865</v>
      </c>
      <c r="D528" s="231">
        <v>20.0</v>
      </c>
      <c r="E528" s="166">
        <v>20.0</v>
      </c>
      <c r="F528" s="475" t="s">
        <v>141</v>
      </c>
      <c r="G528" s="104"/>
      <c r="H528" s="105"/>
      <c r="I528" s="105"/>
      <c r="J528" s="105"/>
      <c r="K528" s="105"/>
      <c r="L528" s="105"/>
      <c r="M528" s="105"/>
      <c r="N528" s="105"/>
      <c r="O528" s="105"/>
      <c r="P528" s="105"/>
      <c r="Q528" s="105"/>
      <c r="R528" s="105"/>
      <c r="S528" s="105"/>
      <c r="T528" s="105"/>
      <c r="U528" s="105"/>
      <c r="V528" s="105"/>
      <c r="W528" s="105"/>
      <c r="X528" s="105"/>
      <c r="Y528" s="105"/>
      <c r="Z528" s="105"/>
      <c r="AA528" s="105"/>
      <c r="AB528" s="105"/>
    </row>
    <row r="529" ht="11.25" customHeight="1">
      <c r="A529" s="135" t="s">
        <v>9860</v>
      </c>
      <c r="B529" s="97" t="s">
        <v>128</v>
      </c>
      <c r="C529" s="135" t="s">
        <v>9866</v>
      </c>
      <c r="D529" s="231">
        <v>20.0</v>
      </c>
      <c r="E529" s="166">
        <v>20.0</v>
      </c>
      <c r="F529" s="475" t="s">
        <v>141</v>
      </c>
      <c r="G529" s="104"/>
      <c r="H529" s="105"/>
      <c r="I529" s="105"/>
      <c r="J529" s="105"/>
      <c r="K529" s="105"/>
      <c r="L529" s="105"/>
      <c r="M529" s="105"/>
      <c r="N529" s="105"/>
      <c r="O529" s="105"/>
      <c r="P529" s="105"/>
      <c r="Q529" s="105"/>
      <c r="R529" s="105"/>
      <c r="S529" s="105"/>
      <c r="T529" s="105"/>
      <c r="U529" s="105"/>
      <c r="V529" s="105"/>
      <c r="W529" s="105"/>
      <c r="X529" s="105"/>
      <c r="Y529" s="105"/>
      <c r="Z529" s="105"/>
      <c r="AA529" s="105"/>
      <c r="AB529" s="105"/>
    </row>
    <row r="530" ht="11.25" customHeight="1">
      <c r="A530" s="135" t="s">
        <v>3315</v>
      </c>
      <c r="B530" s="97" t="s">
        <v>128</v>
      </c>
      <c r="C530" s="135" t="s">
        <v>9867</v>
      </c>
      <c r="D530" s="231">
        <v>20.0</v>
      </c>
      <c r="E530" s="166">
        <v>20.0</v>
      </c>
      <c r="F530" s="475" t="s">
        <v>143</v>
      </c>
      <c r="G530" s="104"/>
      <c r="H530" s="105"/>
      <c r="I530" s="105"/>
      <c r="J530" s="105"/>
      <c r="K530" s="105"/>
      <c r="L530" s="105"/>
      <c r="M530" s="105"/>
      <c r="N530" s="105"/>
      <c r="O530" s="105"/>
      <c r="P530" s="105"/>
      <c r="Q530" s="105"/>
      <c r="R530" s="105"/>
      <c r="S530" s="105"/>
      <c r="T530" s="105"/>
      <c r="U530" s="105"/>
      <c r="V530" s="105"/>
      <c r="W530" s="105"/>
      <c r="X530" s="105"/>
      <c r="Y530" s="105"/>
      <c r="Z530" s="105"/>
      <c r="AA530" s="105"/>
      <c r="AB530" s="105"/>
    </row>
    <row r="531" ht="11.25" customHeight="1">
      <c r="A531" s="135" t="s">
        <v>144</v>
      </c>
      <c r="B531" s="97" t="s">
        <v>128</v>
      </c>
      <c r="C531" s="135"/>
      <c r="D531" s="231">
        <v>20.0</v>
      </c>
      <c r="E531" s="166">
        <v>20.0</v>
      </c>
      <c r="F531" s="475" t="s">
        <v>144</v>
      </c>
      <c r="G531" s="104"/>
      <c r="H531" s="105"/>
      <c r="I531" s="105"/>
      <c r="J531" s="105"/>
      <c r="K531" s="105"/>
      <c r="L531" s="105"/>
      <c r="M531" s="105"/>
      <c r="N531" s="105"/>
      <c r="O531" s="105"/>
      <c r="P531" s="105"/>
      <c r="Q531" s="105"/>
      <c r="R531" s="105"/>
      <c r="S531" s="105"/>
      <c r="T531" s="105"/>
      <c r="U531" s="105"/>
      <c r="V531" s="105"/>
      <c r="W531" s="105"/>
      <c r="X531" s="105"/>
      <c r="Y531" s="105"/>
      <c r="Z531" s="105"/>
      <c r="AA531" s="105"/>
      <c r="AB531" s="105"/>
    </row>
    <row r="532" ht="11.25" customHeight="1">
      <c r="A532" s="135" t="s">
        <v>144</v>
      </c>
      <c r="B532" s="97" t="s">
        <v>128</v>
      </c>
      <c r="C532" s="135"/>
      <c r="D532" s="231">
        <v>20.0</v>
      </c>
      <c r="E532" s="166">
        <v>20.0</v>
      </c>
      <c r="F532" s="475" t="s">
        <v>144</v>
      </c>
      <c r="G532" s="104"/>
      <c r="H532" s="105"/>
      <c r="I532" s="105"/>
      <c r="J532" s="105"/>
      <c r="K532" s="105"/>
      <c r="L532" s="105"/>
      <c r="M532" s="105"/>
      <c r="N532" s="105"/>
      <c r="O532" s="105"/>
      <c r="P532" s="105"/>
      <c r="Q532" s="105"/>
      <c r="R532" s="105"/>
      <c r="S532" s="105"/>
      <c r="T532" s="105"/>
      <c r="U532" s="105"/>
      <c r="V532" s="105"/>
      <c r="W532" s="105"/>
      <c r="X532" s="105"/>
      <c r="Y532" s="105"/>
      <c r="Z532" s="105"/>
      <c r="AA532" s="105"/>
      <c r="AB532" s="105"/>
    </row>
    <row r="533" ht="11.25" customHeight="1">
      <c r="A533" s="135" t="s">
        <v>144</v>
      </c>
      <c r="B533" s="97" t="s">
        <v>128</v>
      </c>
      <c r="C533" s="135"/>
      <c r="D533" s="231">
        <v>20.0</v>
      </c>
      <c r="E533" s="166">
        <v>20.0</v>
      </c>
      <c r="F533" s="475" t="s">
        <v>144</v>
      </c>
      <c r="G533" s="104"/>
      <c r="H533" s="105"/>
      <c r="I533" s="105"/>
      <c r="J533" s="105"/>
      <c r="K533" s="105"/>
      <c r="L533" s="105"/>
      <c r="M533" s="105"/>
      <c r="N533" s="105"/>
      <c r="O533" s="105"/>
      <c r="P533" s="105"/>
      <c r="Q533" s="105"/>
      <c r="R533" s="105"/>
      <c r="S533" s="105"/>
      <c r="T533" s="105"/>
      <c r="U533" s="105"/>
      <c r="V533" s="105"/>
      <c r="W533" s="105"/>
      <c r="X533" s="105"/>
      <c r="Y533" s="105"/>
      <c r="Z533" s="105"/>
      <c r="AA533" s="105"/>
      <c r="AB533" s="105"/>
    </row>
    <row r="534" ht="11.25" customHeight="1">
      <c r="A534" s="135" t="s">
        <v>144</v>
      </c>
      <c r="B534" s="97" t="s">
        <v>128</v>
      </c>
      <c r="C534" s="135"/>
      <c r="D534" s="231">
        <v>20.0</v>
      </c>
      <c r="E534" s="166">
        <v>20.0</v>
      </c>
      <c r="F534" s="475" t="s">
        <v>144</v>
      </c>
      <c r="G534" s="104"/>
      <c r="H534" s="105"/>
      <c r="I534" s="105"/>
      <c r="J534" s="105"/>
      <c r="K534" s="105"/>
      <c r="L534" s="105"/>
      <c r="M534" s="105"/>
      <c r="N534" s="105"/>
      <c r="O534" s="105"/>
      <c r="P534" s="105"/>
      <c r="Q534" s="105"/>
      <c r="R534" s="105"/>
      <c r="S534" s="105"/>
      <c r="T534" s="105"/>
      <c r="U534" s="105"/>
      <c r="V534" s="105"/>
      <c r="W534" s="105"/>
      <c r="X534" s="105"/>
      <c r="Y534" s="105"/>
      <c r="Z534" s="105"/>
      <c r="AA534" s="105"/>
      <c r="AB534" s="105"/>
    </row>
    <row r="535" ht="11.25" customHeight="1">
      <c r="A535" s="135" t="s">
        <v>770</v>
      </c>
      <c r="B535" s="97" t="s">
        <v>128</v>
      </c>
      <c r="C535" s="135" t="s">
        <v>9868</v>
      </c>
      <c r="D535" s="231">
        <v>30.0</v>
      </c>
      <c r="E535" s="166">
        <v>30.0</v>
      </c>
      <c r="F535" s="475" t="s">
        <v>770</v>
      </c>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row>
    <row r="536" ht="11.25" customHeight="1">
      <c r="A536" s="135" t="s">
        <v>6934</v>
      </c>
      <c r="B536" s="97" t="s">
        <v>148</v>
      </c>
      <c r="C536" s="135" t="s">
        <v>9869</v>
      </c>
      <c r="D536" s="231">
        <v>30.0</v>
      </c>
      <c r="E536" s="166">
        <v>30.0</v>
      </c>
      <c r="F536" s="475" t="s">
        <v>498</v>
      </c>
      <c r="G536" s="104"/>
      <c r="H536" s="105"/>
      <c r="I536" s="104"/>
      <c r="J536" s="105"/>
      <c r="K536" s="105"/>
      <c r="L536" s="105"/>
      <c r="M536" s="105"/>
      <c r="N536" s="105"/>
      <c r="O536" s="105"/>
      <c r="P536" s="105"/>
      <c r="Q536" s="105"/>
      <c r="R536" s="105"/>
      <c r="S536" s="105"/>
      <c r="T536" s="105"/>
      <c r="U536" s="105"/>
      <c r="V536" s="105"/>
      <c r="W536" s="105"/>
      <c r="X536" s="105"/>
      <c r="Y536" s="105"/>
      <c r="Z536" s="105"/>
      <c r="AA536" s="104" t="str">
        <f t="shared" ref="AA536:AA681" si="2">F536</f>
        <v>Beju_Anabella_Maria</v>
      </c>
      <c r="AB536" s="375">
        <f t="shared" ref="AB536:AB681" si="3">E536</f>
        <v>30</v>
      </c>
    </row>
    <row r="537" ht="11.25" customHeight="1">
      <c r="A537" s="135" t="s">
        <v>6934</v>
      </c>
      <c r="B537" s="97" t="s">
        <v>148</v>
      </c>
      <c r="C537" s="135" t="s">
        <v>9870</v>
      </c>
      <c r="D537" s="231">
        <v>30.0</v>
      </c>
      <c r="E537" s="166">
        <v>15.0</v>
      </c>
      <c r="F537" s="475" t="s">
        <v>498</v>
      </c>
      <c r="G537" s="104"/>
      <c r="H537" s="105"/>
      <c r="I537" s="104"/>
      <c r="J537" s="105"/>
      <c r="K537" s="105"/>
      <c r="L537" s="105"/>
      <c r="M537" s="105"/>
      <c r="N537" s="105"/>
      <c r="O537" s="105"/>
      <c r="P537" s="105"/>
      <c r="Q537" s="105"/>
      <c r="R537" s="105"/>
      <c r="S537" s="105"/>
      <c r="T537" s="105"/>
      <c r="U537" s="105"/>
      <c r="V537" s="105"/>
      <c r="W537" s="105"/>
      <c r="X537" s="105"/>
      <c r="Y537" s="105"/>
      <c r="Z537" s="105"/>
      <c r="AA537" s="104" t="str">
        <f t="shared" si="2"/>
        <v>Beju_Anabella_Maria</v>
      </c>
      <c r="AB537" s="375">
        <f t="shared" si="3"/>
        <v>15</v>
      </c>
    </row>
    <row r="538" ht="11.25" customHeight="1">
      <c r="A538" s="135" t="s">
        <v>2138</v>
      </c>
      <c r="B538" s="97" t="s">
        <v>148</v>
      </c>
      <c r="C538" s="135" t="s">
        <v>9871</v>
      </c>
      <c r="D538" s="231">
        <v>20.0</v>
      </c>
      <c r="E538" s="166">
        <v>20.0</v>
      </c>
      <c r="F538" s="475" t="s">
        <v>2142</v>
      </c>
      <c r="G538" s="104"/>
      <c r="H538" s="105"/>
      <c r="I538" s="104"/>
      <c r="J538" s="105"/>
      <c r="K538" s="105"/>
      <c r="L538" s="105"/>
      <c r="M538" s="105"/>
      <c r="N538" s="105"/>
      <c r="O538" s="105"/>
      <c r="P538" s="105"/>
      <c r="Q538" s="105"/>
      <c r="R538" s="105"/>
      <c r="S538" s="105"/>
      <c r="T538" s="105"/>
      <c r="U538" s="105"/>
      <c r="V538" s="105"/>
      <c r="W538" s="105"/>
      <c r="X538" s="105"/>
      <c r="Y538" s="105"/>
      <c r="Z538" s="105"/>
      <c r="AA538" s="104" t="str">
        <f t="shared" si="2"/>
        <v>Ciocan_Ioana_Tatiana</v>
      </c>
      <c r="AB538" s="375">
        <f t="shared" si="3"/>
        <v>20</v>
      </c>
    </row>
    <row r="539" ht="11.25" customHeight="1">
      <c r="A539" s="135" t="s">
        <v>2138</v>
      </c>
      <c r="B539" s="97" t="s">
        <v>148</v>
      </c>
      <c r="C539" s="135" t="s">
        <v>9872</v>
      </c>
      <c r="D539" s="231">
        <v>20.0</v>
      </c>
      <c r="E539" s="166">
        <v>20.0</v>
      </c>
      <c r="F539" s="475" t="s">
        <v>2142</v>
      </c>
      <c r="G539" s="104"/>
      <c r="H539" s="105"/>
      <c r="I539" s="104"/>
      <c r="J539" s="105"/>
      <c r="K539" s="105"/>
      <c r="L539" s="105"/>
      <c r="M539" s="105"/>
      <c r="N539" s="105"/>
      <c r="O539" s="105"/>
      <c r="P539" s="105"/>
      <c r="Q539" s="105"/>
      <c r="R539" s="105"/>
      <c r="S539" s="105"/>
      <c r="T539" s="105"/>
      <c r="U539" s="105"/>
      <c r="V539" s="105"/>
      <c r="W539" s="105"/>
      <c r="X539" s="105"/>
      <c r="Y539" s="105"/>
      <c r="Z539" s="105"/>
      <c r="AA539" s="104" t="str">
        <f t="shared" si="2"/>
        <v>Ciocan_Ioana_Tatiana</v>
      </c>
      <c r="AB539" s="375">
        <f t="shared" si="3"/>
        <v>20</v>
      </c>
    </row>
    <row r="540" ht="11.25" customHeight="1">
      <c r="A540" s="135" t="s">
        <v>9873</v>
      </c>
      <c r="B540" s="97" t="s">
        <v>148</v>
      </c>
      <c r="C540" s="223" t="s">
        <v>9874</v>
      </c>
      <c r="D540" s="231">
        <v>20.0</v>
      </c>
      <c r="E540" s="166">
        <v>10.0</v>
      </c>
      <c r="F540" s="475" t="s">
        <v>2142</v>
      </c>
      <c r="G540" s="104"/>
      <c r="H540" s="105"/>
      <c r="I540" s="104"/>
      <c r="J540" s="105"/>
      <c r="K540" s="105"/>
      <c r="L540" s="105"/>
      <c r="M540" s="105"/>
      <c r="N540" s="105"/>
      <c r="O540" s="105"/>
      <c r="P540" s="105"/>
      <c r="Q540" s="105"/>
      <c r="R540" s="105"/>
      <c r="S540" s="105"/>
      <c r="T540" s="105"/>
      <c r="U540" s="105"/>
      <c r="V540" s="105"/>
      <c r="W540" s="105"/>
      <c r="X540" s="105"/>
      <c r="Y540" s="105"/>
      <c r="Z540" s="105"/>
      <c r="AA540" s="104" t="str">
        <f t="shared" si="2"/>
        <v>Ciocan_Ioana_Tatiana</v>
      </c>
      <c r="AB540" s="375">
        <f t="shared" si="3"/>
        <v>10</v>
      </c>
    </row>
    <row r="541" ht="11.25" customHeight="1">
      <c r="A541" s="135" t="s">
        <v>9873</v>
      </c>
      <c r="B541" s="97" t="s">
        <v>148</v>
      </c>
      <c r="C541" s="223" t="s">
        <v>9875</v>
      </c>
      <c r="D541" s="231">
        <v>20.0</v>
      </c>
      <c r="E541" s="166">
        <v>10.0</v>
      </c>
      <c r="F541" s="475" t="s">
        <v>2142</v>
      </c>
      <c r="G541" s="104"/>
      <c r="H541" s="105"/>
      <c r="I541" s="104"/>
      <c r="J541" s="105"/>
      <c r="K541" s="105"/>
      <c r="L541" s="105"/>
      <c r="M541" s="105"/>
      <c r="N541" s="105"/>
      <c r="O541" s="105"/>
      <c r="P541" s="105"/>
      <c r="Q541" s="105"/>
      <c r="R541" s="105"/>
      <c r="S541" s="105"/>
      <c r="T541" s="105"/>
      <c r="U541" s="105"/>
      <c r="V541" s="105"/>
      <c r="W541" s="105"/>
      <c r="X541" s="105"/>
      <c r="Y541" s="105"/>
      <c r="Z541" s="105"/>
      <c r="AA541" s="104" t="str">
        <f t="shared" si="2"/>
        <v>Ciocan_Ioana_Tatiana</v>
      </c>
      <c r="AB541" s="375">
        <f t="shared" si="3"/>
        <v>10</v>
      </c>
    </row>
    <row r="542" ht="11.25" customHeight="1">
      <c r="A542" s="135" t="s">
        <v>9876</v>
      </c>
      <c r="B542" s="97" t="s">
        <v>148</v>
      </c>
      <c r="C542" s="223" t="s">
        <v>9877</v>
      </c>
      <c r="D542" s="231">
        <v>30.0</v>
      </c>
      <c r="E542" s="166">
        <v>15.0</v>
      </c>
      <c r="F542" s="475" t="s">
        <v>2142</v>
      </c>
      <c r="G542" s="104"/>
      <c r="H542" s="105"/>
      <c r="I542" s="104"/>
      <c r="J542" s="105"/>
      <c r="K542" s="105"/>
      <c r="L542" s="105"/>
      <c r="M542" s="105"/>
      <c r="N542" s="105"/>
      <c r="O542" s="105"/>
      <c r="P542" s="105"/>
      <c r="Q542" s="105"/>
      <c r="R542" s="105"/>
      <c r="S542" s="105"/>
      <c r="T542" s="105"/>
      <c r="U542" s="105"/>
      <c r="V542" s="105"/>
      <c r="W542" s="105"/>
      <c r="X542" s="105"/>
      <c r="Y542" s="105"/>
      <c r="Z542" s="105"/>
      <c r="AA542" s="104" t="str">
        <f t="shared" si="2"/>
        <v>Ciocan_Ioana_Tatiana</v>
      </c>
      <c r="AB542" s="375">
        <f t="shared" si="3"/>
        <v>15</v>
      </c>
    </row>
    <row r="543" ht="11.25" customHeight="1">
      <c r="A543" s="135" t="s">
        <v>9878</v>
      </c>
      <c r="B543" s="97" t="s">
        <v>148</v>
      </c>
      <c r="C543" s="135" t="s">
        <v>9879</v>
      </c>
      <c r="D543" s="231">
        <v>30.0</v>
      </c>
      <c r="E543" s="166">
        <v>15.0</v>
      </c>
      <c r="F543" s="475" t="s">
        <v>2142</v>
      </c>
      <c r="G543" s="104"/>
      <c r="H543" s="105"/>
      <c r="I543" s="104"/>
      <c r="J543" s="105"/>
      <c r="K543" s="105"/>
      <c r="L543" s="105"/>
      <c r="M543" s="105"/>
      <c r="N543" s="105"/>
      <c r="O543" s="105"/>
      <c r="P543" s="105"/>
      <c r="Q543" s="105"/>
      <c r="R543" s="105"/>
      <c r="S543" s="105"/>
      <c r="T543" s="105"/>
      <c r="U543" s="105"/>
      <c r="V543" s="105"/>
      <c r="W543" s="105"/>
      <c r="X543" s="105"/>
      <c r="Y543" s="105"/>
      <c r="Z543" s="105"/>
      <c r="AA543" s="104" t="str">
        <f t="shared" si="2"/>
        <v>Ciocan_Ioana_Tatiana</v>
      </c>
      <c r="AB543" s="375">
        <f t="shared" si="3"/>
        <v>15</v>
      </c>
    </row>
    <row r="544" ht="11.25" customHeight="1">
      <c r="A544" s="135" t="s">
        <v>3852</v>
      </c>
      <c r="B544" s="97" t="s">
        <v>148</v>
      </c>
      <c r="C544" s="532" t="s">
        <v>9880</v>
      </c>
      <c r="D544" s="231">
        <v>30.0</v>
      </c>
      <c r="E544" s="166">
        <v>30.0</v>
      </c>
      <c r="F544" s="475" t="s">
        <v>741</v>
      </c>
      <c r="G544" s="104"/>
      <c r="H544" s="105"/>
      <c r="I544" s="104"/>
      <c r="J544" s="105"/>
      <c r="K544" s="105"/>
      <c r="L544" s="105"/>
      <c r="M544" s="105"/>
      <c r="N544" s="105"/>
      <c r="O544" s="105"/>
      <c r="P544" s="105"/>
      <c r="Q544" s="105"/>
      <c r="R544" s="105"/>
      <c r="S544" s="105"/>
      <c r="T544" s="105"/>
      <c r="U544" s="105"/>
      <c r="V544" s="105"/>
      <c r="W544" s="105"/>
      <c r="X544" s="105"/>
      <c r="Y544" s="105"/>
      <c r="Z544" s="105"/>
      <c r="AA544" s="104" t="str">
        <f t="shared" si="2"/>
        <v>Crețu_Ioana_Narcisa</v>
      </c>
      <c r="AB544" s="375">
        <f t="shared" si="3"/>
        <v>30</v>
      </c>
    </row>
    <row r="545" ht="11.25" customHeight="1">
      <c r="A545" s="135" t="s">
        <v>3852</v>
      </c>
      <c r="B545" s="97" t="s">
        <v>148</v>
      </c>
      <c r="C545" s="223" t="s">
        <v>9881</v>
      </c>
      <c r="D545" s="231">
        <v>20.0</v>
      </c>
      <c r="E545" s="166">
        <v>20.0</v>
      </c>
      <c r="F545" s="475" t="s">
        <v>741</v>
      </c>
      <c r="G545" s="104"/>
      <c r="H545" s="105"/>
      <c r="I545" s="104"/>
      <c r="J545" s="105"/>
      <c r="K545" s="105"/>
      <c r="L545" s="105"/>
      <c r="M545" s="105"/>
      <c r="N545" s="105"/>
      <c r="O545" s="105"/>
      <c r="P545" s="105"/>
      <c r="Q545" s="105"/>
      <c r="R545" s="105"/>
      <c r="S545" s="105"/>
      <c r="T545" s="105"/>
      <c r="U545" s="105"/>
      <c r="V545" s="105"/>
      <c r="W545" s="105"/>
      <c r="X545" s="105"/>
      <c r="Y545" s="105"/>
      <c r="Z545" s="105"/>
      <c r="AA545" s="104" t="str">
        <f t="shared" si="2"/>
        <v>Crețu_Ioana_Narcisa</v>
      </c>
      <c r="AB545" s="375">
        <f t="shared" si="3"/>
        <v>20</v>
      </c>
    </row>
    <row r="546" ht="11.25" customHeight="1">
      <c r="A546" s="135" t="s">
        <v>3852</v>
      </c>
      <c r="B546" s="97" t="s">
        <v>148</v>
      </c>
      <c r="C546" s="135" t="s">
        <v>9882</v>
      </c>
      <c r="D546" s="231">
        <v>20.0</v>
      </c>
      <c r="E546" s="166">
        <v>20.0</v>
      </c>
      <c r="F546" s="475" t="s">
        <v>741</v>
      </c>
      <c r="G546" s="104"/>
      <c r="H546" s="105"/>
      <c r="I546" s="104"/>
      <c r="J546" s="105"/>
      <c r="K546" s="105"/>
      <c r="L546" s="105"/>
      <c r="M546" s="105"/>
      <c r="N546" s="105"/>
      <c r="O546" s="105"/>
      <c r="P546" s="105"/>
      <c r="Q546" s="105"/>
      <c r="R546" s="105"/>
      <c r="S546" s="105"/>
      <c r="T546" s="105"/>
      <c r="U546" s="105"/>
      <c r="V546" s="105"/>
      <c r="W546" s="105"/>
      <c r="X546" s="105"/>
      <c r="Y546" s="105"/>
      <c r="Z546" s="105"/>
      <c r="AA546" s="104" t="str">
        <f t="shared" si="2"/>
        <v>Crețu_Ioana_Narcisa</v>
      </c>
      <c r="AB546" s="375">
        <f t="shared" si="3"/>
        <v>20</v>
      </c>
    </row>
    <row r="547" ht="11.25" customHeight="1">
      <c r="A547" s="135" t="s">
        <v>3852</v>
      </c>
      <c r="B547" s="97" t="s">
        <v>148</v>
      </c>
      <c r="C547" s="223" t="s">
        <v>9883</v>
      </c>
      <c r="D547" s="231">
        <v>20.0</v>
      </c>
      <c r="E547" s="166">
        <v>20.0</v>
      </c>
      <c r="F547" s="475" t="s">
        <v>741</v>
      </c>
      <c r="G547" s="104"/>
      <c r="H547" s="105"/>
      <c r="I547" s="104"/>
      <c r="J547" s="105"/>
      <c r="K547" s="105"/>
      <c r="L547" s="105"/>
      <c r="M547" s="105"/>
      <c r="N547" s="105"/>
      <c r="O547" s="105"/>
      <c r="P547" s="105"/>
      <c r="Q547" s="105"/>
      <c r="R547" s="105"/>
      <c r="S547" s="105"/>
      <c r="T547" s="105"/>
      <c r="U547" s="105"/>
      <c r="V547" s="105"/>
      <c r="W547" s="105"/>
      <c r="X547" s="105"/>
      <c r="Y547" s="105"/>
      <c r="Z547" s="105"/>
      <c r="AA547" s="104" t="str">
        <f t="shared" si="2"/>
        <v>Crețu_Ioana_Narcisa</v>
      </c>
      <c r="AB547" s="375">
        <f t="shared" si="3"/>
        <v>20</v>
      </c>
    </row>
    <row r="548" ht="11.25" customHeight="1">
      <c r="A548" s="135" t="s">
        <v>3852</v>
      </c>
      <c r="B548" s="97" t="s">
        <v>148</v>
      </c>
      <c r="C548" s="223" t="s">
        <v>9884</v>
      </c>
      <c r="D548" s="231">
        <v>20.0</v>
      </c>
      <c r="E548" s="166">
        <v>20.0</v>
      </c>
      <c r="F548" s="475" t="s">
        <v>741</v>
      </c>
      <c r="G548" s="104"/>
      <c r="H548" s="105"/>
      <c r="I548" s="104"/>
      <c r="J548" s="105"/>
      <c r="K548" s="105"/>
      <c r="L548" s="105"/>
      <c r="M548" s="105"/>
      <c r="N548" s="105"/>
      <c r="O548" s="105"/>
      <c r="P548" s="105"/>
      <c r="Q548" s="105"/>
      <c r="R548" s="105"/>
      <c r="S548" s="105"/>
      <c r="T548" s="105"/>
      <c r="U548" s="105"/>
      <c r="V548" s="105"/>
      <c r="W548" s="105"/>
      <c r="X548" s="105"/>
      <c r="Y548" s="105"/>
      <c r="Z548" s="105"/>
      <c r="AA548" s="104" t="str">
        <f t="shared" si="2"/>
        <v>Crețu_Ioana_Narcisa</v>
      </c>
      <c r="AB548" s="375">
        <f t="shared" si="3"/>
        <v>20</v>
      </c>
    </row>
    <row r="549" ht="11.25" customHeight="1">
      <c r="A549" s="135" t="s">
        <v>5753</v>
      </c>
      <c r="B549" s="97" t="s">
        <v>148</v>
      </c>
      <c r="C549" s="135" t="s">
        <v>9885</v>
      </c>
      <c r="D549" s="231">
        <v>20.0</v>
      </c>
      <c r="E549" s="166">
        <v>20.0</v>
      </c>
      <c r="F549" s="475" t="s">
        <v>5753</v>
      </c>
      <c r="G549" s="104"/>
      <c r="H549" s="105"/>
      <c r="I549" s="104"/>
      <c r="J549" s="105"/>
      <c r="K549" s="105"/>
      <c r="L549" s="105"/>
      <c r="M549" s="105"/>
      <c r="N549" s="105"/>
      <c r="O549" s="105"/>
      <c r="P549" s="105"/>
      <c r="Q549" s="105"/>
      <c r="R549" s="105"/>
      <c r="S549" s="105"/>
      <c r="T549" s="105"/>
      <c r="U549" s="105"/>
      <c r="V549" s="105"/>
      <c r="W549" s="105"/>
      <c r="X549" s="105"/>
      <c r="Y549" s="105"/>
      <c r="Z549" s="105"/>
      <c r="AA549" s="104" t="str">
        <f t="shared" si="2"/>
        <v>Curta Ioana Adela</v>
      </c>
      <c r="AB549" s="375">
        <f t="shared" si="3"/>
        <v>20</v>
      </c>
    </row>
    <row r="550" ht="11.25" customHeight="1">
      <c r="A550" s="135" t="s">
        <v>5753</v>
      </c>
      <c r="B550" s="97" t="s">
        <v>148</v>
      </c>
      <c r="C550" s="135" t="s">
        <v>9886</v>
      </c>
      <c r="D550" s="231">
        <v>20.0</v>
      </c>
      <c r="E550" s="166">
        <v>20.0</v>
      </c>
      <c r="F550" s="475" t="s">
        <v>5753</v>
      </c>
      <c r="G550" s="104"/>
      <c r="H550" s="105"/>
      <c r="I550" s="104"/>
      <c r="J550" s="105"/>
      <c r="K550" s="105"/>
      <c r="L550" s="105"/>
      <c r="M550" s="105"/>
      <c r="N550" s="105"/>
      <c r="O550" s="105"/>
      <c r="P550" s="105"/>
      <c r="Q550" s="105"/>
      <c r="R550" s="105"/>
      <c r="S550" s="105"/>
      <c r="T550" s="105"/>
      <c r="U550" s="105"/>
      <c r="V550" s="105"/>
      <c r="W550" s="105"/>
      <c r="X550" s="105"/>
      <c r="Y550" s="105"/>
      <c r="Z550" s="105"/>
      <c r="AA550" s="104" t="str">
        <f t="shared" si="2"/>
        <v>Curta Ioana Adela</v>
      </c>
      <c r="AB550" s="375">
        <f t="shared" si="3"/>
        <v>20</v>
      </c>
    </row>
    <row r="551" ht="11.25" customHeight="1">
      <c r="A551" s="135" t="s">
        <v>5753</v>
      </c>
      <c r="B551" s="97" t="s">
        <v>148</v>
      </c>
      <c r="C551" s="135" t="s">
        <v>9887</v>
      </c>
      <c r="D551" s="231">
        <v>20.0</v>
      </c>
      <c r="E551" s="166">
        <v>20.0</v>
      </c>
      <c r="F551" s="475" t="s">
        <v>5753</v>
      </c>
      <c r="G551" s="104"/>
      <c r="H551" s="105"/>
      <c r="I551" s="104"/>
      <c r="J551" s="105"/>
      <c r="K551" s="105"/>
      <c r="L551" s="105"/>
      <c r="M551" s="105"/>
      <c r="N551" s="105"/>
      <c r="O551" s="105"/>
      <c r="P551" s="105"/>
      <c r="Q551" s="105"/>
      <c r="R551" s="105"/>
      <c r="S551" s="105"/>
      <c r="T551" s="105"/>
      <c r="U551" s="105"/>
      <c r="V551" s="105"/>
      <c r="W551" s="105"/>
      <c r="X551" s="105"/>
      <c r="Y551" s="105"/>
      <c r="Z551" s="105"/>
      <c r="AA551" s="104" t="str">
        <f t="shared" si="2"/>
        <v>Curta Ioana Adela</v>
      </c>
      <c r="AB551" s="375">
        <f t="shared" si="3"/>
        <v>20</v>
      </c>
    </row>
    <row r="552" ht="11.25" customHeight="1">
      <c r="A552" s="135" t="s">
        <v>5753</v>
      </c>
      <c r="B552" s="97" t="s">
        <v>148</v>
      </c>
      <c r="C552" s="135" t="s">
        <v>9888</v>
      </c>
      <c r="D552" s="231">
        <v>20.0</v>
      </c>
      <c r="E552" s="166">
        <v>20.0</v>
      </c>
      <c r="F552" s="475" t="s">
        <v>5753</v>
      </c>
      <c r="G552" s="104"/>
      <c r="H552" s="105"/>
      <c r="I552" s="104"/>
      <c r="J552" s="105"/>
      <c r="K552" s="105"/>
      <c r="L552" s="105"/>
      <c r="M552" s="105"/>
      <c r="N552" s="105"/>
      <c r="O552" s="105"/>
      <c r="P552" s="105"/>
      <c r="Q552" s="105"/>
      <c r="R552" s="105"/>
      <c r="S552" s="105"/>
      <c r="T552" s="105"/>
      <c r="U552" s="105"/>
      <c r="V552" s="105"/>
      <c r="W552" s="105"/>
      <c r="X552" s="105"/>
      <c r="Y552" s="105"/>
      <c r="Z552" s="105"/>
      <c r="AA552" s="104" t="str">
        <f t="shared" si="2"/>
        <v>Curta Ioana Adela</v>
      </c>
      <c r="AB552" s="375">
        <f t="shared" si="3"/>
        <v>20</v>
      </c>
    </row>
    <row r="553" ht="11.25" customHeight="1">
      <c r="A553" s="135" t="s">
        <v>5753</v>
      </c>
      <c r="B553" s="97" t="s">
        <v>148</v>
      </c>
      <c r="C553" s="135" t="s">
        <v>9889</v>
      </c>
      <c r="D553" s="231">
        <v>20.0</v>
      </c>
      <c r="E553" s="166">
        <v>20.0</v>
      </c>
      <c r="F553" s="475" t="s">
        <v>5753</v>
      </c>
      <c r="G553" s="104"/>
      <c r="H553" s="105"/>
      <c r="I553" s="104"/>
      <c r="J553" s="105"/>
      <c r="K553" s="105"/>
      <c r="L553" s="105"/>
      <c r="M553" s="105"/>
      <c r="N553" s="105"/>
      <c r="O553" s="105"/>
      <c r="P553" s="105"/>
      <c r="Q553" s="105"/>
      <c r="R553" s="105"/>
      <c r="S553" s="105"/>
      <c r="T553" s="105"/>
      <c r="U553" s="105"/>
      <c r="V553" s="105"/>
      <c r="W553" s="105"/>
      <c r="X553" s="105"/>
      <c r="Y553" s="105"/>
      <c r="Z553" s="105"/>
      <c r="AA553" s="104" t="str">
        <f t="shared" si="2"/>
        <v>Curta Ioana Adela</v>
      </c>
      <c r="AB553" s="375">
        <f t="shared" si="3"/>
        <v>20</v>
      </c>
    </row>
    <row r="554" ht="11.25" customHeight="1">
      <c r="A554" s="135" t="s">
        <v>5753</v>
      </c>
      <c r="B554" s="97" t="s">
        <v>148</v>
      </c>
      <c r="C554" s="135" t="s">
        <v>9890</v>
      </c>
      <c r="D554" s="231">
        <v>20.0</v>
      </c>
      <c r="E554" s="166">
        <v>20.0</v>
      </c>
      <c r="F554" s="475" t="s">
        <v>5753</v>
      </c>
      <c r="G554" s="104"/>
      <c r="H554" s="105"/>
      <c r="I554" s="104"/>
      <c r="J554" s="105"/>
      <c r="K554" s="105"/>
      <c r="L554" s="105"/>
      <c r="M554" s="105"/>
      <c r="N554" s="105"/>
      <c r="O554" s="105"/>
      <c r="P554" s="105"/>
      <c r="Q554" s="105"/>
      <c r="R554" s="105"/>
      <c r="S554" s="105"/>
      <c r="T554" s="105"/>
      <c r="U554" s="105"/>
      <c r="V554" s="105"/>
      <c r="W554" s="105"/>
      <c r="X554" s="105"/>
      <c r="Y554" s="105"/>
      <c r="Z554" s="105"/>
      <c r="AA554" s="104" t="str">
        <f t="shared" si="2"/>
        <v>Curta Ioana Adela</v>
      </c>
      <c r="AB554" s="375">
        <f t="shared" si="3"/>
        <v>20</v>
      </c>
    </row>
    <row r="555" ht="11.25" customHeight="1">
      <c r="A555" s="135" t="s">
        <v>5753</v>
      </c>
      <c r="B555" s="97" t="s">
        <v>148</v>
      </c>
      <c r="C555" s="135" t="s">
        <v>9891</v>
      </c>
      <c r="D555" s="231">
        <v>20.0</v>
      </c>
      <c r="E555" s="166">
        <v>20.0</v>
      </c>
      <c r="F555" s="475" t="s">
        <v>5753</v>
      </c>
      <c r="G555" s="104"/>
      <c r="H555" s="105"/>
      <c r="I555" s="104"/>
      <c r="J555" s="105"/>
      <c r="K555" s="105"/>
      <c r="L555" s="105"/>
      <c r="M555" s="105"/>
      <c r="N555" s="105"/>
      <c r="O555" s="105"/>
      <c r="P555" s="105"/>
      <c r="Q555" s="105"/>
      <c r="R555" s="105"/>
      <c r="S555" s="105"/>
      <c r="T555" s="105"/>
      <c r="U555" s="105"/>
      <c r="V555" s="105"/>
      <c r="W555" s="105"/>
      <c r="X555" s="105"/>
      <c r="Y555" s="105"/>
      <c r="Z555" s="105"/>
      <c r="AA555" s="104" t="str">
        <f t="shared" si="2"/>
        <v>Curta Ioana Adela</v>
      </c>
      <c r="AB555" s="375">
        <f t="shared" si="3"/>
        <v>20</v>
      </c>
    </row>
    <row r="556" ht="11.25" customHeight="1">
      <c r="A556" s="135" t="s">
        <v>5753</v>
      </c>
      <c r="B556" s="97" t="s">
        <v>148</v>
      </c>
      <c r="C556" s="135" t="s">
        <v>9892</v>
      </c>
      <c r="D556" s="231">
        <v>30.0</v>
      </c>
      <c r="E556" s="166">
        <v>30.0</v>
      </c>
      <c r="F556" s="475" t="s">
        <v>5753</v>
      </c>
      <c r="G556" s="104"/>
      <c r="H556" s="105"/>
      <c r="I556" s="104"/>
      <c r="J556" s="105"/>
      <c r="K556" s="105"/>
      <c r="L556" s="105"/>
      <c r="M556" s="105"/>
      <c r="N556" s="105"/>
      <c r="O556" s="105"/>
      <c r="P556" s="105"/>
      <c r="Q556" s="105"/>
      <c r="R556" s="105"/>
      <c r="S556" s="105"/>
      <c r="T556" s="105"/>
      <c r="U556" s="105"/>
      <c r="V556" s="105"/>
      <c r="W556" s="105"/>
      <c r="X556" s="105"/>
      <c r="Y556" s="105"/>
      <c r="Z556" s="105"/>
      <c r="AA556" s="104" t="str">
        <f t="shared" si="2"/>
        <v>Curta Ioana Adela</v>
      </c>
      <c r="AB556" s="375">
        <f t="shared" si="3"/>
        <v>30</v>
      </c>
    </row>
    <row r="557" ht="11.25" customHeight="1">
      <c r="A557" s="135" t="s">
        <v>5753</v>
      </c>
      <c r="B557" s="97" t="s">
        <v>148</v>
      </c>
      <c r="C557" s="135" t="s">
        <v>9893</v>
      </c>
      <c r="D557" s="231">
        <v>30.0</v>
      </c>
      <c r="E557" s="166">
        <v>30.0</v>
      </c>
      <c r="F557" s="475" t="s">
        <v>5753</v>
      </c>
      <c r="G557" s="104"/>
      <c r="H557" s="105"/>
      <c r="I557" s="104"/>
      <c r="J557" s="105"/>
      <c r="K557" s="105"/>
      <c r="L557" s="105"/>
      <c r="M557" s="105"/>
      <c r="N557" s="105"/>
      <c r="O557" s="105"/>
      <c r="P557" s="105"/>
      <c r="Q557" s="105"/>
      <c r="R557" s="105"/>
      <c r="S557" s="105"/>
      <c r="T557" s="105"/>
      <c r="U557" s="105"/>
      <c r="V557" s="105"/>
      <c r="W557" s="105"/>
      <c r="X557" s="105"/>
      <c r="Y557" s="105"/>
      <c r="Z557" s="105"/>
      <c r="AA557" s="104" t="str">
        <f t="shared" si="2"/>
        <v>Curta Ioana Adela</v>
      </c>
      <c r="AB557" s="375">
        <f t="shared" si="3"/>
        <v>30</v>
      </c>
    </row>
    <row r="558" ht="11.25" customHeight="1">
      <c r="A558" s="135" t="s">
        <v>5753</v>
      </c>
      <c r="B558" s="97" t="s">
        <v>148</v>
      </c>
      <c r="C558" s="295" t="s">
        <v>9894</v>
      </c>
      <c r="D558" s="793">
        <v>30.0</v>
      </c>
      <c r="E558" s="793">
        <v>30.0</v>
      </c>
      <c r="F558" s="475" t="s">
        <v>5753</v>
      </c>
      <c r="G558" s="104"/>
      <c r="H558" s="105"/>
      <c r="I558" s="104"/>
      <c r="J558" s="105"/>
      <c r="K558" s="105"/>
      <c r="L558" s="105"/>
      <c r="M558" s="105"/>
      <c r="N558" s="105"/>
      <c r="O558" s="105"/>
      <c r="P558" s="105"/>
      <c r="Q558" s="105"/>
      <c r="R558" s="105"/>
      <c r="S558" s="105"/>
      <c r="T558" s="105"/>
      <c r="U558" s="105"/>
      <c r="V558" s="105"/>
      <c r="W558" s="105"/>
      <c r="X558" s="105"/>
      <c r="Y558" s="105"/>
      <c r="Z558" s="105"/>
      <c r="AA558" s="104" t="str">
        <f t="shared" si="2"/>
        <v>Curta Ioana Adela</v>
      </c>
      <c r="AB558" s="375">
        <f t="shared" si="3"/>
        <v>30</v>
      </c>
    </row>
    <row r="559" ht="11.25" customHeight="1">
      <c r="A559" s="135" t="s">
        <v>5757</v>
      </c>
      <c r="B559" s="97" t="s">
        <v>148</v>
      </c>
      <c r="C559" s="135" t="s">
        <v>9895</v>
      </c>
      <c r="D559" s="231">
        <v>20.0</v>
      </c>
      <c r="E559" s="166">
        <v>20.0</v>
      </c>
      <c r="F559" s="475" t="s">
        <v>3373</v>
      </c>
      <c r="G559" s="104"/>
      <c r="H559" s="105"/>
      <c r="I559" s="104"/>
      <c r="J559" s="105"/>
      <c r="K559" s="105"/>
      <c r="L559" s="105"/>
      <c r="M559" s="105"/>
      <c r="N559" s="105"/>
      <c r="O559" s="105"/>
      <c r="P559" s="105"/>
      <c r="Q559" s="105"/>
      <c r="R559" s="105"/>
      <c r="S559" s="105"/>
      <c r="T559" s="105"/>
      <c r="U559" s="105"/>
      <c r="V559" s="105"/>
      <c r="W559" s="105"/>
      <c r="X559" s="105"/>
      <c r="Y559" s="105"/>
      <c r="Z559" s="105"/>
      <c r="AA559" s="104" t="str">
        <f t="shared" si="2"/>
        <v>David_Anca_Elena</v>
      </c>
      <c r="AB559" s="375">
        <f t="shared" si="3"/>
        <v>20</v>
      </c>
    </row>
    <row r="560" ht="11.25" customHeight="1">
      <c r="A560" s="135" t="s">
        <v>5757</v>
      </c>
      <c r="B560" s="97" t="s">
        <v>148</v>
      </c>
      <c r="C560" s="135" t="s">
        <v>9896</v>
      </c>
      <c r="D560" s="231">
        <v>20.0</v>
      </c>
      <c r="E560" s="166">
        <v>20.0</v>
      </c>
      <c r="F560" s="475" t="s">
        <v>3373</v>
      </c>
      <c r="G560" s="104"/>
      <c r="H560" s="105"/>
      <c r="I560" s="104"/>
      <c r="J560" s="105"/>
      <c r="K560" s="105"/>
      <c r="L560" s="105"/>
      <c r="M560" s="105"/>
      <c r="N560" s="105"/>
      <c r="O560" s="105"/>
      <c r="P560" s="105"/>
      <c r="Q560" s="105"/>
      <c r="R560" s="105"/>
      <c r="S560" s="105"/>
      <c r="T560" s="105"/>
      <c r="U560" s="105"/>
      <c r="V560" s="105"/>
      <c r="W560" s="105"/>
      <c r="X560" s="105"/>
      <c r="Y560" s="105"/>
      <c r="Z560" s="105"/>
      <c r="AA560" s="104" t="str">
        <f t="shared" si="2"/>
        <v>David_Anca_Elena</v>
      </c>
      <c r="AB560" s="375">
        <f t="shared" si="3"/>
        <v>20</v>
      </c>
    </row>
    <row r="561" ht="11.25" customHeight="1">
      <c r="A561" s="135" t="s">
        <v>9897</v>
      </c>
      <c r="B561" s="97" t="s">
        <v>148</v>
      </c>
      <c r="C561" s="135" t="s">
        <v>9898</v>
      </c>
      <c r="D561" s="231">
        <v>30.0</v>
      </c>
      <c r="E561" s="166">
        <v>30.0</v>
      </c>
      <c r="F561" s="475" t="s">
        <v>3409</v>
      </c>
      <c r="G561" s="104"/>
      <c r="H561" s="105"/>
      <c r="I561" s="104"/>
      <c r="J561" s="105"/>
      <c r="K561" s="105"/>
      <c r="L561" s="105"/>
      <c r="M561" s="105"/>
      <c r="N561" s="105"/>
      <c r="O561" s="105"/>
      <c r="P561" s="105"/>
      <c r="Q561" s="105"/>
      <c r="R561" s="105"/>
      <c r="S561" s="105"/>
      <c r="T561" s="105"/>
      <c r="U561" s="105"/>
      <c r="V561" s="105"/>
      <c r="W561" s="105"/>
      <c r="X561" s="105"/>
      <c r="Y561" s="105"/>
      <c r="Z561" s="105"/>
      <c r="AA561" s="104" t="str">
        <f t="shared" si="2"/>
        <v>Grozea Lucian</v>
      </c>
      <c r="AB561" s="375">
        <f t="shared" si="3"/>
        <v>30</v>
      </c>
    </row>
    <row r="562" ht="11.25" customHeight="1">
      <c r="A562" s="253" t="s">
        <v>9899</v>
      </c>
      <c r="B562" s="97" t="s">
        <v>148</v>
      </c>
      <c r="C562" s="135" t="s">
        <v>9900</v>
      </c>
      <c r="D562" s="231">
        <v>20.0</v>
      </c>
      <c r="E562" s="166">
        <v>20.0</v>
      </c>
      <c r="F562" s="475" t="s">
        <v>3409</v>
      </c>
      <c r="G562" s="104"/>
      <c r="H562" s="105"/>
      <c r="I562" s="104"/>
      <c r="J562" s="105"/>
      <c r="K562" s="105"/>
      <c r="L562" s="105"/>
      <c r="M562" s="105"/>
      <c r="N562" s="105"/>
      <c r="O562" s="105"/>
      <c r="P562" s="105"/>
      <c r="Q562" s="105"/>
      <c r="R562" s="105"/>
      <c r="S562" s="105"/>
      <c r="T562" s="105"/>
      <c r="U562" s="105"/>
      <c r="V562" s="105"/>
      <c r="W562" s="105"/>
      <c r="X562" s="105"/>
      <c r="Y562" s="105"/>
      <c r="Z562" s="105"/>
      <c r="AA562" s="104" t="str">
        <f t="shared" si="2"/>
        <v>Grozea Lucian</v>
      </c>
      <c r="AB562" s="375">
        <f t="shared" si="3"/>
        <v>20</v>
      </c>
    </row>
    <row r="563" ht="11.25" customHeight="1">
      <c r="A563" s="135" t="s">
        <v>9901</v>
      </c>
      <c r="B563" s="97" t="s">
        <v>148</v>
      </c>
      <c r="C563" s="135" t="s">
        <v>9902</v>
      </c>
      <c r="D563" s="231">
        <v>20.0</v>
      </c>
      <c r="E563" s="166">
        <v>20.0</v>
      </c>
      <c r="F563" s="475" t="s">
        <v>3409</v>
      </c>
      <c r="G563" s="104"/>
      <c r="H563" s="105"/>
      <c r="I563" s="104"/>
      <c r="J563" s="105"/>
      <c r="K563" s="105"/>
      <c r="L563" s="105"/>
      <c r="M563" s="105"/>
      <c r="N563" s="105"/>
      <c r="O563" s="105"/>
      <c r="P563" s="105"/>
      <c r="Q563" s="105"/>
      <c r="R563" s="105"/>
      <c r="S563" s="105"/>
      <c r="T563" s="105"/>
      <c r="U563" s="105"/>
      <c r="V563" s="105"/>
      <c r="W563" s="105"/>
      <c r="X563" s="105"/>
      <c r="Y563" s="105"/>
      <c r="Z563" s="105"/>
      <c r="AA563" s="104" t="str">
        <f t="shared" si="2"/>
        <v>Grozea Lucian</v>
      </c>
      <c r="AB563" s="375">
        <f t="shared" si="3"/>
        <v>20</v>
      </c>
    </row>
    <row r="564" ht="11.25" customHeight="1">
      <c r="A564" s="135" t="s">
        <v>9903</v>
      </c>
      <c r="B564" s="97" t="s">
        <v>148</v>
      </c>
      <c r="C564" s="602" t="s">
        <v>9904</v>
      </c>
      <c r="D564" s="231">
        <v>20.0</v>
      </c>
      <c r="E564" s="166">
        <v>20.0</v>
      </c>
      <c r="F564" s="475" t="s">
        <v>3409</v>
      </c>
      <c r="G564" s="104"/>
      <c r="H564" s="105"/>
      <c r="I564" s="104"/>
      <c r="J564" s="105"/>
      <c r="K564" s="105"/>
      <c r="L564" s="105"/>
      <c r="M564" s="105"/>
      <c r="N564" s="105"/>
      <c r="O564" s="105"/>
      <c r="P564" s="105"/>
      <c r="Q564" s="105"/>
      <c r="R564" s="105"/>
      <c r="S564" s="105"/>
      <c r="T564" s="105"/>
      <c r="U564" s="105"/>
      <c r="V564" s="105"/>
      <c r="W564" s="105"/>
      <c r="X564" s="105"/>
      <c r="Y564" s="105"/>
      <c r="Z564" s="105"/>
      <c r="AA564" s="104" t="str">
        <f t="shared" si="2"/>
        <v>Grozea Lucian</v>
      </c>
      <c r="AB564" s="375">
        <f t="shared" si="3"/>
        <v>20</v>
      </c>
    </row>
    <row r="565" ht="11.25" customHeight="1">
      <c r="A565" s="135" t="s">
        <v>9905</v>
      </c>
      <c r="B565" s="97" t="s">
        <v>148</v>
      </c>
      <c r="C565" s="834" t="s">
        <v>9906</v>
      </c>
      <c r="D565" s="231">
        <v>20.0</v>
      </c>
      <c r="E565" s="166">
        <v>20.0</v>
      </c>
      <c r="F565" s="475" t="s">
        <v>3409</v>
      </c>
      <c r="G565" s="104"/>
      <c r="H565" s="105"/>
      <c r="I565" s="104"/>
      <c r="J565" s="105"/>
      <c r="K565" s="105"/>
      <c r="L565" s="105"/>
      <c r="M565" s="105"/>
      <c r="N565" s="105"/>
      <c r="O565" s="105"/>
      <c r="P565" s="105"/>
      <c r="Q565" s="105"/>
      <c r="R565" s="105"/>
      <c r="S565" s="105"/>
      <c r="T565" s="105"/>
      <c r="U565" s="105"/>
      <c r="V565" s="105"/>
      <c r="W565" s="105"/>
      <c r="X565" s="105"/>
      <c r="Y565" s="105"/>
      <c r="Z565" s="105"/>
      <c r="AA565" s="104" t="str">
        <f t="shared" si="2"/>
        <v>Grozea Lucian</v>
      </c>
      <c r="AB565" s="375">
        <f t="shared" si="3"/>
        <v>20</v>
      </c>
    </row>
    <row r="566" ht="11.25" customHeight="1">
      <c r="A566" s="475" t="s">
        <v>9907</v>
      </c>
      <c r="B566" s="97" t="s">
        <v>148</v>
      </c>
      <c r="C566" s="602" t="s">
        <v>9908</v>
      </c>
      <c r="D566" s="231">
        <v>30.0</v>
      </c>
      <c r="E566" s="166">
        <v>15.0</v>
      </c>
      <c r="F566" s="475" t="s">
        <v>3409</v>
      </c>
      <c r="G566" s="104"/>
      <c r="H566" s="105"/>
      <c r="I566" s="104"/>
      <c r="J566" s="105"/>
      <c r="K566" s="105"/>
      <c r="L566" s="105"/>
      <c r="M566" s="105"/>
      <c r="N566" s="105"/>
      <c r="O566" s="105"/>
      <c r="P566" s="105"/>
      <c r="Q566" s="105"/>
      <c r="R566" s="105"/>
      <c r="S566" s="105"/>
      <c r="T566" s="105"/>
      <c r="U566" s="105"/>
      <c r="V566" s="105"/>
      <c r="W566" s="105"/>
      <c r="X566" s="105"/>
      <c r="Y566" s="105"/>
      <c r="Z566" s="105"/>
      <c r="AA566" s="104" t="str">
        <f t="shared" si="2"/>
        <v>Grozea Lucian</v>
      </c>
      <c r="AB566" s="375">
        <f t="shared" si="3"/>
        <v>15</v>
      </c>
    </row>
    <row r="567" ht="11.25" customHeight="1">
      <c r="A567" s="475" t="s">
        <v>9909</v>
      </c>
      <c r="B567" s="97" t="s">
        <v>148</v>
      </c>
      <c r="C567" s="602" t="s">
        <v>9910</v>
      </c>
      <c r="D567" s="231">
        <v>30.0</v>
      </c>
      <c r="E567" s="166">
        <v>30.0</v>
      </c>
      <c r="F567" s="475" t="s">
        <v>3409</v>
      </c>
      <c r="G567" s="104"/>
      <c r="H567" s="105"/>
      <c r="I567" s="104"/>
      <c r="J567" s="105"/>
      <c r="K567" s="105"/>
      <c r="L567" s="105"/>
      <c r="M567" s="105"/>
      <c r="N567" s="105"/>
      <c r="O567" s="105"/>
      <c r="P567" s="105"/>
      <c r="Q567" s="105"/>
      <c r="R567" s="105"/>
      <c r="S567" s="105"/>
      <c r="T567" s="105"/>
      <c r="U567" s="105"/>
      <c r="V567" s="105"/>
      <c r="W567" s="105"/>
      <c r="X567" s="105"/>
      <c r="Y567" s="105"/>
      <c r="Z567" s="105"/>
      <c r="AA567" s="104" t="str">
        <f t="shared" si="2"/>
        <v>Grozea Lucian</v>
      </c>
      <c r="AB567" s="375">
        <f t="shared" si="3"/>
        <v>30</v>
      </c>
    </row>
    <row r="568" ht="11.25" customHeight="1">
      <c r="A568" s="135" t="s">
        <v>2143</v>
      </c>
      <c r="B568" s="97" t="s">
        <v>148</v>
      </c>
      <c r="C568" s="135" t="s">
        <v>9911</v>
      </c>
      <c r="D568" s="231">
        <v>30.0</v>
      </c>
      <c r="E568" s="166">
        <v>30.0</v>
      </c>
      <c r="F568" s="475" t="s">
        <v>2143</v>
      </c>
      <c r="G568" s="104"/>
      <c r="H568" s="105"/>
      <c r="I568" s="104"/>
      <c r="J568" s="105"/>
      <c r="K568" s="105"/>
      <c r="L568" s="105"/>
      <c r="M568" s="105"/>
      <c r="N568" s="105"/>
      <c r="O568" s="105"/>
      <c r="P568" s="105"/>
      <c r="Q568" s="105"/>
      <c r="R568" s="105"/>
      <c r="S568" s="105"/>
      <c r="T568" s="105"/>
      <c r="U568" s="105"/>
      <c r="V568" s="105"/>
      <c r="W568" s="105"/>
      <c r="X568" s="105"/>
      <c r="Y568" s="105"/>
      <c r="Z568" s="105"/>
      <c r="AA568" s="104" t="str">
        <f t="shared" si="2"/>
        <v>Hasmațuchi Gabriel</v>
      </c>
      <c r="AB568" s="375">
        <f t="shared" si="3"/>
        <v>30</v>
      </c>
    </row>
    <row r="569" ht="11.25" customHeight="1">
      <c r="A569" s="135" t="s">
        <v>2143</v>
      </c>
      <c r="B569" s="97" t="s">
        <v>148</v>
      </c>
      <c r="C569" s="135" t="s">
        <v>9912</v>
      </c>
      <c r="D569" s="231">
        <v>30.0</v>
      </c>
      <c r="E569" s="166">
        <v>30.0</v>
      </c>
      <c r="F569" s="475" t="s">
        <v>2143</v>
      </c>
      <c r="G569" s="104"/>
      <c r="H569" s="105"/>
      <c r="I569" s="104"/>
      <c r="J569" s="105"/>
      <c r="K569" s="105"/>
      <c r="L569" s="105"/>
      <c r="M569" s="105"/>
      <c r="N569" s="105"/>
      <c r="O569" s="105"/>
      <c r="P569" s="105"/>
      <c r="Q569" s="105"/>
      <c r="R569" s="105"/>
      <c r="S569" s="105"/>
      <c r="T569" s="105"/>
      <c r="U569" s="105"/>
      <c r="V569" s="105"/>
      <c r="W569" s="105"/>
      <c r="X569" s="105"/>
      <c r="Y569" s="105"/>
      <c r="Z569" s="105"/>
      <c r="AA569" s="104" t="str">
        <f t="shared" si="2"/>
        <v>Hasmațuchi Gabriel</v>
      </c>
      <c r="AB569" s="375">
        <f t="shared" si="3"/>
        <v>30</v>
      </c>
    </row>
    <row r="570" ht="11.25" customHeight="1">
      <c r="A570" s="135" t="s">
        <v>2143</v>
      </c>
      <c r="B570" s="97" t="s">
        <v>148</v>
      </c>
      <c r="C570" s="135" t="s">
        <v>9913</v>
      </c>
      <c r="D570" s="231">
        <v>30.0</v>
      </c>
      <c r="E570" s="166">
        <v>30.0</v>
      </c>
      <c r="F570" s="475" t="s">
        <v>2143</v>
      </c>
      <c r="G570" s="104"/>
      <c r="H570" s="105"/>
      <c r="I570" s="104"/>
      <c r="J570" s="105"/>
      <c r="K570" s="105"/>
      <c r="L570" s="105"/>
      <c r="M570" s="105"/>
      <c r="N570" s="105"/>
      <c r="O570" s="105"/>
      <c r="P570" s="105"/>
      <c r="Q570" s="105"/>
      <c r="R570" s="105"/>
      <c r="S570" s="105"/>
      <c r="T570" s="105"/>
      <c r="U570" s="105"/>
      <c r="V570" s="105"/>
      <c r="W570" s="105"/>
      <c r="X570" s="105"/>
      <c r="Y570" s="105"/>
      <c r="Z570" s="105"/>
      <c r="AA570" s="104" t="str">
        <f t="shared" si="2"/>
        <v>Hasmațuchi Gabriel</v>
      </c>
      <c r="AB570" s="375">
        <f t="shared" si="3"/>
        <v>30</v>
      </c>
    </row>
    <row r="571" ht="11.25" customHeight="1">
      <c r="A571" s="135" t="s">
        <v>2143</v>
      </c>
      <c r="B571" s="97" t="s">
        <v>148</v>
      </c>
      <c r="C571" s="135" t="s">
        <v>9914</v>
      </c>
      <c r="D571" s="231">
        <v>20.0</v>
      </c>
      <c r="E571" s="166">
        <v>20.0</v>
      </c>
      <c r="F571" s="475" t="s">
        <v>2143</v>
      </c>
      <c r="G571" s="104"/>
      <c r="H571" s="105"/>
      <c r="I571" s="104"/>
      <c r="J571" s="105"/>
      <c r="K571" s="105"/>
      <c r="L571" s="105"/>
      <c r="M571" s="105"/>
      <c r="N571" s="105"/>
      <c r="O571" s="105"/>
      <c r="P571" s="105"/>
      <c r="Q571" s="105"/>
      <c r="R571" s="105"/>
      <c r="S571" s="105"/>
      <c r="T571" s="105"/>
      <c r="U571" s="105"/>
      <c r="V571" s="105"/>
      <c r="W571" s="105"/>
      <c r="X571" s="105"/>
      <c r="Y571" s="105"/>
      <c r="Z571" s="105"/>
      <c r="AA571" s="104" t="str">
        <f t="shared" si="2"/>
        <v>Hasmațuchi Gabriel</v>
      </c>
      <c r="AB571" s="375">
        <f t="shared" si="3"/>
        <v>20</v>
      </c>
    </row>
    <row r="572" ht="11.25" customHeight="1">
      <c r="A572" s="135" t="s">
        <v>2153</v>
      </c>
      <c r="B572" s="97" t="s">
        <v>148</v>
      </c>
      <c r="C572" s="135" t="s">
        <v>9915</v>
      </c>
      <c r="D572" s="231">
        <v>20.0</v>
      </c>
      <c r="E572" s="166">
        <v>20.0</v>
      </c>
      <c r="F572" s="475" t="s">
        <v>2153</v>
      </c>
      <c r="G572" s="104"/>
      <c r="H572" s="105"/>
      <c r="I572" s="104"/>
      <c r="J572" s="105"/>
      <c r="K572" s="105"/>
      <c r="L572" s="105"/>
      <c r="M572" s="105"/>
      <c r="N572" s="105"/>
      <c r="O572" s="105"/>
      <c r="P572" s="105"/>
      <c r="Q572" s="105"/>
      <c r="R572" s="105"/>
      <c r="S572" s="105"/>
      <c r="T572" s="105"/>
      <c r="U572" s="105"/>
      <c r="V572" s="105"/>
      <c r="W572" s="105"/>
      <c r="X572" s="105"/>
      <c r="Y572" s="105"/>
      <c r="Z572" s="105"/>
      <c r="AA572" s="104" t="str">
        <f t="shared" si="2"/>
        <v>Muresan Raluca</v>
      </c>
      <c r="AB572" s="375">
        <f t="shared" si="3"/>
        <v>20</v>
      </c>
    </row>
    <row r="573" ht="11.25" customHeight="1">
      <c r="A573" s="135" t="s">
        <v>2153</v>
      </c>
      <c r="B573" s="97" t="s">
        <v>148</v>
      </c>
      <c r="C573" s="135" t="s">
        <v>9916</v>
      </c>
      <c r="D573" s="231">
        <v>20.0</v>
      </c>
      <c r="E573" s="166">
        <v>20.0</v>
      </c>
      <c r="F573" s="475" t="s">
        <v>2153</v>
      </c>
      <c r="G573" s="104"/>
      <c r="H573" s="105"/>
      <c r="I573" s="104"/>
      <c r="J573" s="105"/>
      <c r="K573" s="105"/>
      <c r="L573" s="105"/>
      <c r="M573" s="105"/>
      <c r="N573" s="105"/>
      <c r="O573" s="105"/>
      <c r="P573" s="105"/>
      <c r="Q573" s="105"/>
      <c r="R573" s="105"/>
      <c r="S573" s="105"/>
      <c r="T573" s="105"/>
      <c r="U573" s="105"/>
      <c r="V573" s="105"/>
      <c r="W573" s="105"/>
      <c r="X573" s="105"/>
      <c r="Y573" s="105"/>
      <c r="Z573" s="105"/>
      <c r="AA573" s="104" t="str">
        <f t="shared" si="2"/>
        <v>Muresan Raluca</v>
      </c>
      <c r="AB573" s="375">
        <f t="shared" si="3"/>
        <v>20</v>
      </c>
    </row>
    <row r="574" ht="11.25" customHeight="1">
      <c r="A574" s="135" t="s">
        <v>2153</v>
      </c>
      <c r="B574" s="97" t="s">
        <v>148</v>
      </c>
      <c r="C574" s="135" t="s">
        <v>9917</v>
      </c>
      <c r="D574" s="231">
        <v>30.0</v>
      </c>
      <c r="E574" s="166">
        <v>30.0</v>
      </c>
      <c r="F574" s="475" t="s">
        <v>2153</v>
      </c>
      <c r="G574" s="104"/>
      <c r="H574" s="105"/>
      <c r="I574" s="104"/>
      <c r="J574" s="105"/>
      <c r="K574" s="105"/>
      <c r="L574" s="105"/>
      <c r="M574" s="105"/>
      <c r="N574" s="105"/>
      <c r="O574" s="105"/>
      <c r="P574" s="105"/>
      <c r="Q574" s="105"/>
      <c r="R574" s="105"/>
      <c r="S574" s="105"/>
      <c r="T574" s="105"/>
      <c r="U574" s="105"/>
      <c r="V574" s="105"/>
      <c r="W574" s="105"/>
      <c r="X574" s="105"/>
      <c r="Y574" s="105"/>
      <c r="Z574" s="105"/>
      <c r="AA574" s="104" t="str">
        <f t="shared" si="2"/>
        <v>Muresan Raluca</v>
      </c>
      <c r="AB574" s="375">
        <f t="shared" si="3"/>
        <v>30</v>
      </c>
    </row>
    <row r="575" ht="11.25" customHeight="1">
      <c r="A575" s="135" t="s">
        <v>2153</v>
      </c>
      <c r="B575" s="97" t="s">
        <v>148</v>
      </c>
      <c r="C575" s="135" t="s">
        <v>9918</v>
      </c>
      <c r="D575" s="231">
        <v>30.0</v>
      </c>
      <c r="E575" s="166">
        <v>30.0</v>
      </c>
      <c r="F575" s="475" t="s">
        <v>2153</v>
      </c>
      <c r="G575" s="104"/>
      <c r="H575" s="105"/>
      <c r="I575" s="104"/>
      <c r="J575" s="105"/>
      <c r="K575" s="105"/>
      <c r="L575" s="105"/>
      <c r="M575" s="105"/>
      <c r="N575" s="105"/>
      <c r="O575" s="105"/>
      <c r="P575" s="105"/>
      <c r="Q575" s="105"/>
      <c r="R575" s="105"/>
      <c r="S575" s="105"/>
      <c r="T575" s="105"/>
      <c r="U575" s="105"/>
      <c r="V575" s="105"/>
      <c r="W575" s="105"/>
      <c r="X575" s="105"/>
      <c r="Y575" s="105"/>
      <c r="Z575" s="105"/>
      <c r="AA575" s="104" t="str">
        <f t="shared" si="2"/>
        <v>Muresan Raluca</v>
      </c>
      <c r="AB575" s="375">
        <f t="shared" si="3"/>
        <v>30</v>
      </c>
    </row>
    <row r="576" ht="11.25" customHeight="1">
      <c r="A576" s="135" t="s">
        <v>2153</v>
      </c>
      <c r="B576" s="97" t="s">
        <v>148</v>
      </c>
      <c r="C576" s="135" t="s">
        <v>9919</v>
      </c>
      <c r="D576" s="231">
        <v>30.0</v>
      </c>
      <c r="E576" s="166">
        <v>30.0</v>
      </c>
      <c r="F576" s="475" t="s">
        <v>2153</v>
      </c>
      <c r="G576" s="104"/>
      <c r="H576" s="105"/>
      <c r="I576" s="104"/>
      <c r="J576" s="105"/>
      <c r="K576" s="105"/>
      <c r="L576" s="105"/>
      <c r="M576" s="105"/>
      <c r="N576" s="105"/>
      <c r="O576" s="105"/>
      <c r="P576" s="105"/>
      <c r="Q576" s="105"/>
      <c r="R576" s="105"/>
      <c r="S576" s="105"/>
      <c r="T576" s="105"/>
      <c r="U576" s="105"/>
      <c r="V576" s="105"/>
      <c r="W576" s="105"/>
      <c r="X576" s="105"/>
      <c r="Y576" s="105"/>
      <c r="Z576" s="105"/>
      <c r="AA576" s="104" t="str">
        <f t="shared" si="2"/>
        <v>Muresan Raluca</v>
      </c>
      <c r="AB576" s="375">
        <f t="shared" si="3"/>
        <v>30</v>
      </c>
    </row>
    <row r="577" ht="11.25" customHeight="1">
      <c r="A577" s="135" t="s">
        <v>802</v>
      </c>
      <c r="B577" s="97" t="s">
        <v>148</v>
      </c>
      <c r="C577" s="135" t="s">
        <v>9920</v>
      </c>
      <c r="D577" s="231">
        <v>20.0</v>
      </c>
      <c r="E577" s="166">
        <v>20.0</v>
      </c>
      <c r="F577" s="475" t="s">
        <v>540</v>
      </c>
      <c r="G577" s="104"/>
      <c r="H577" s="105"/>
      <c r="I577" s="104"/>
      <c r="J577" s="105"/>
      <c r="K577" s="105"/>
      <c r="L577" s="105"/>
      <c r="M577" s="105"/>
      <c r="N577" s="105"/>
      <c r="O577" s="105"/>
      <c r="P577" s="105"/>
      <c r="Q577" s="105"/>
      <c r="R577" s="105"/>
      <c r="S577" s="105"/>
      <c r="T577" s="105"/>
      <c r="U577" s="105"/>
      <c r="V577" s="105"/>
      <c r="W577" s="105"/>
      <c r="X577" s="105"/>
      <c r="Y577" s="105"/>
      <c r="Z577" s="105"/>
      <c r="AA577" s="104" t="str">
        <f t="shared" si="2"/>
        <v>Salcudean Minodora</v>
      </c>
      <c r="AB577" s="375">
        <f t="shared" si="3"/>
        <v>20</v>
      </c>
    </row>
    <row r="578" ht="11.25" customHeight="1">
      <c r="A578" s="135" t="s">
        <v>802</v>
      </c>
      <c r="B578" s="97" t="s">
        <v>148</v>
      </c>
      <c r="C578" s="135" t="s">
        <v>9921</v>
      </c>
      <c r="D578" s="231">
        <v>20.0</v>
      </c>
      <c r="E578" s="166">
        <v>20.0</v>
      </c>
      <c r="F578" s="475" t="s">
        <v>540</v>
      </c>
      <c r="G578" s="104"/>
      <c r="H578" s="105"/>
      <c r="I578" s="104"/>
      <c r="J578" s="105"/>
      <c r="K578" s="105"/>
      <c r="L578" s="105"/>
      <c r="M578" s="105"/>
      <c r="N578" s="105"/>
      <c r="O578" s="105"/>
      <c r="P578" s="105"/>
      <c r="Q578" s="105"/>
      <c r="R578" s="105"/>
      <c r="S578" s="105"/>
      <c r="T578" s="105"/>
      <c r="U578" s="105"/>
      <c r="V578" s="105"/>
      <c r="W578" s="105"/>
      <c r="X578" s="105"/>
      <c r="Y578" s="105"/>
      <c r="Z578" s="105"/>
      <c r="AA578" s="104" t="str">
        <f t="shared" si="2"/>
        <v>Salcudean Minodora</v>
      </c>
      <c r="AB578" s="375">
        <f t="shared" si="3"/>
        <v>20</v>
      </c>
    </row>
    <row r="579" ht="11.25" customHeight="1">
      <c r="A579" s="135" t="s">
        <v>802</v>
      </c>
      <c r="B579" s="97" t="s">
        <v>148</v>
      </c>
      <c r="C579" s="135" t="s">
        <v>9922</v>
      </c>
      <c r="D579" s="231">
        <v>30.0</v>
      </c>
      <c r="E579" s="166">
        <v>30.0</v>
      </c>
      <c r="F579" s="475" t="s">
        <v>540</v>
      </c>
      <c r="G579" s="104"/>
      <c r="H579" s="105"/>
      <c r="I579" s="104"/>
      <c r="J579" s="105"/>
      <c r="K579" s="105"/>
      <c r="L579" s="105"/>
      <c r="M579" s="105"/>
      <c r="N579" s="105"/>
      <c r="O579" s="105"/>
      <c r="P579" s="105"/>
      <c r="Q579" s="105"/>
      <c r="R579" s="105"/>
      <c r="S579" s="105"/>
      <c r="T579" s="105"/>
      <c r="U579" s="105"/>
      <c r="V579" s="105"/>
      <c r="W579" s="105"/>
      <c r="X579" s="105"/>
      <c r="Y579" s="105"/>
      <c r="Z579" s="105"/>
      <c r="AA579" s="104" t="str">
        <f t="shared" si="2"/>
        <v>Salcudean Minodora</v>
      </c>
      <c r="AB579" s="375">
        <f t="shared" si="3"/>
        <v>30</v>
      </c>
    </row>
    <row r="580" ht="11.25" customHeight="1">
      <c r="A580" s="135" t="s">
        <v>802</v>
      </c>
      <c r="B580" s="97" t="s">
        <v>148</v>
      </c>
      <c r="C580" s="135" t="s">
        <v>9923</v>
      </c>
      <c r="D580" s="231">
        <v>30.0</v>
      </c>
      <c r="E580" s="166">
        <v>30.0</v>
      </c>
      <c r="F580" s="475" t="s">
        <v>540</v>
      </c>
      <c r="G580" s="104"/>
      <c r="H580" s="105"/>
      <c r="I580" s="104"/>
      <c r="J580" s="105"/>
      <c r="K580" s="105"/>
      <c r="L580" s="105"/>
      <c r="M580" s="105"/>
      <c r="N580" s="105"/>
      <c r="O580" s="105"/>
      <c r="P580" s="105"/>
      <c r="Q580" s="105"/>
      <c r="R580" s="105"/>
      <c r="S580" s="105"/>
      <c r="T580" s="105"/>
      <c r="U580" s="105"/>
      <c r="V580" s="105"/>
      <c r="W580" s="105"/>
      <c r="X580" s="105"/>
      <c r="Y580" s="105"/>
      <c r="Z580" s="105"/>
      <c r="AA580" s="104" t="str">
        <f t="shared" si="2"/>
        <v>Salcudean Minodora</v>
      </c>
      <c r="AB580" s="375">
        <f t="shared" si="3"/>
        <v>30</v>
      </c>
    </row>
    <row r="581" ht="11.25" customHeight="1">
      <c r="A581" s="135" t="s">
        <v>802</v>
      </c>
      <c r="B581" s="97" t="s">
        <v>148</v>
      </c>
      <c r="C581" s="135" t="s">
        <v>9924</v>
      </c>
      <c r="D581" s="231">
        <v>30.0</v>
      </c>
      <c r="E581" s="166">
        <v>30.0</v>
      </c>
      <c r="F581" s="475" t="s">
        <v>540</v>
      </c>
      <c r="G581" s="104"/>
      <c r="H581" s="105"/>
      <c r="I581" s="104"/>
      <c r="J581" s="105"/>
      <c r="K581" s="105"/>
      <c r="L581" s="105"/>
      <c r="M581" s="105"/>
      <c r="N581" s="105"/>
      <c r="O581" s="105"/>
      <c r="P581" s="105"/>
      <c r="Q581" s="105"/>
      <c r="R581" s="105"/>
      <c r="S581" s="105"/>
      <c r="T581" s="105"/>
      <c r="U581" s="105"/>
      <c r="V581" s="105"/>
      <c r="W581" s="105"/>
      <c r="X581" s="105"/>
      <c r="Y581" s="105"/>
      <c r="Z581" s="105"/>
      <c r="AA581" s="104" t="str">
        <f t="shared" si="2"/>
        <v>Salcudean Minodora</v>
      </c>
      <c r="AB581" s="375">
        <f t="shared" si="3"/>
        <v>30</v>
      </c>
    </row>
    <row r="582" ht="11.25" customHeight="1">
      <c r="A582" s="135" t="s">
        <v>3443</v>
      </c>
      <c r="B582" s="97" t="s">
        <v>148</v>
      </c>
      <c r="C582" s="135" t="s">
        <v>9925</v>
      </c>
      <c r="D582" s="231">
        <v>39.0</v>
      </c>
      <c r="E582" s="166">
        <v>30.0</v>
      </c>
      <c r="F582" s="475" t="s">
        <v>3447</v>
      </c>
      <c r="G582" s="104"/>
      <c r="H582" s="105"/>
      <c r="I582" s="104"/>
      <c r="J582" s="105"/>
      <c r="K582" s="105"/>
      <c r="L582" s="105"/>
      <c r="M582" s="105"/>
      <c r="N582" s="105"/>
      <c r="O582" s="105"/>
      <c r="P582" s="105"/>
      <c r="Q582" s="105"/>
      <c r="R582" s="105"/>
      <c r="S582" s="105"/>
      <c r="T582" s="105"/>
      <c r="U582" s="105"/>
      <c r="V582" s="105"/>
      <c r="W582" s="105"/>
      <c r="X582" s="105"/>
      <c r="Y582" s="105"/>
      <c r="Z582" s="105"/>
      <c r="AA582" s="104" t="str">
        <f t="shared" si="2"/>
        <v>Stănese_Radu_Dumitru</v>
      </c>
      <c r="AB582" s="375">
        <f t="shared" si="3"/>
        <v>30</v>
      </c>
    </row>
    <row r="583" ht="11.25" customHeight="1">
      <c r="A583" s="135" t="s">
        <v>3443</v>
      </c>
      <c r="B583" s="97" t="s">
        <v>148</v>
      </c>
      <c r="C583" s="135" t="s">
        <v>9926</v>
      </c>
      <c r="D583" s="231">
        <v>30.0</v>
      </c>
      <c r="E583" s="166">
        <v>30.0</v>
      </c>
      <c r="F583" s="475" t="s">
        <v>3447</v>
      </c>
      <c r="G583" s="104"/>
      <c r="H583" s="105"/>
      <c r="I583" s="104"/>
      <c r="J583" s="105"/>
      <c r="K583" s="105"/>
      <c r="L583" s="105"/>
      <c r="M583" s="105"/>
      <c r="N583" s="105"/>
      <c r="O583" s="105"/>
      <c r="P583" s="105"/>
      <c r="Q583" s="105"/>
      <c r="R583" s="105"/>
      <c r="S583" s="105"/>
      <c r="T583" s="105"/>
      <c r="U583" s="105"/>
      <c r="V583" s="105"/>
      <c r="W583" s="105"/>
      <c r="X583" s="105"/>
      <c r="Y583" s="105"/>
      <c r="Z583" s="105"/>
      <c r="AA583" s="104" t="str">
        <f t="shared" si="2"/>
        <v>Stănese_Radu_Dumitru</v>
      </c>
      <c r="AB583" s="375">
        <f t="shared" si="3"/>
        <v>30</v>
      </c>
    </row>
    <row r="584" ht="11.25" customHeight="1">
      <c r="A584" s="135" t="s">
        <v>3443</v>
      </c>
      <c r="B584" s="97" t="s">
        <v>148</v>
      </c>
      <c r="C584" s="135" t="s">
        <v>9927</v>
      </c>
      <c r="D584" s="231">
        <v>20.0</v>
      </c>
      <c r="E584" s="166">
        <v>20.0</v>
      </c>
      <c r="F584" s="475" t="s">
        <v>3447</v>
      </c>
      <c r="G584" s="104"/>
      <c r="H584" s="105"/>
      <c r="I584" s="104"/>
      <c r="J584" s="105"/>
      <c r="K584" s="105"/>
      <c r="L584" s="105"/>
      <c r="M584" s="105"/>
      <c r="N584" s="105"/>
      <c r="O584" s="105"/>
      <c r="P584" s="105"/>
      <c r="Q584" s="105"/>
      <c r="R584" s="105"/>
      <c r="S584" s="105"/>
      <c r="T584" s="105"/>
      <c r="U584" s="105"/>
      <c r="V584" s="105"/>
      <c r="W584" s="105"/>
      <c r="X584" s="105"/>
      <c r="Y584" s="105"/>
      <c r="Z584" s="105"/>
      <c r="AA584" s="104" t="str">
        <f t="shared" si="2"/>
        <v>Stănese_Radu_Dumitru</v>
      </c>
      <c r="AB584" s="375">
        <f t="shared" si="3"/>
        <v>20</v>
      </c>
    </row>
    <row r="585" ht="11.25" customHeight="1">
      <c r="A585" s="135" t="s">
        <v>3443</v>
      </c>
      <c r="B585" s="97" t="s">
        <v>148</v>
      </c>
      <c r="C585" s="135" t="s">
        <v>9928</v>
      </c>
      <c r="D585" s="231">
        <v>20.0</v>
      </c>
      <c r="E585" s="166">
        <v>20.0</v>
      </c>
      <c r="F585" s="475" t="s">
        <v>3447</v>
      </c>
      <c r="G585" s="104"/>
      <c r="H585" s="105"/>
      <c r="I585" s="104"/>
      <c r="J585" s="105"/>
      <c r="K585" s="105"/>
      <c r="L585" s="105"/>
      <c r="M585" s="105"/>
      <c r="N585" s="105"/>
      <c r="O585" s="105"/>
      <c r="P585" s="105"/>
      <c r="Q585" s="105"/>
      <c r="R585" s="105"/>
      <c r="S585" s="105"/>
      <c r="T585" s="105"/>
      <c r="U585" s="105"/>
      <c r="V585" s="105"/>
      <c r="W585" s="105"/>
      <c r="X585" s="105"/>
      <c r="Y585" s="105"/>
      <c r="Z585" s="105"/>
      <c r="AA585" s="104" t="str">
        <f t="shared" si="2"/>
        <v>Stănese_Radu_Dumitru</v>
      </c>
      <c r="AB585" s="375">
        <f t="shared" si="3"/>
        <v>20</v>
      </c>
    </row>
    <row r="586" ht="11.25" customHeight="1">
      <c r="A586" s="135" t="s">
        <v>7554</v>
      </c>
      <c r="B586" s="97" t="s">
        <v>148</v>
      </c>
      <c r="C586" s="130" t="s">
        <v>9929</v>
      </c>
      <c r="D586" s="231">
        <v>30.0</v>
      </c>
      <c r="E586" s="166">
        <v>30.0</v>
      </c>
      <c r="F586" s="253" t="s">
        <v>552</v>
      </c>
      <c r="G586" s="104"/>
      <c r="H586" s="105"/>
      <c r="I586" s="104"/>
      <c r="J586" s="104"/>
      <c r="K586" s="104"/>
      <c r="L586" s="104"/>
      <c r="M586" s="104"/>
      <c r="N586" s="104"/>
      <c r="O586" s="104"/>
      <c r="P586" s="104"/>
      <c r="Q586" s="104"/>
      <c r="R586" s="104"/>
      <c r="S586" s="104"/>
      <c r="T586" s="104"/>
      <c r="U586" s="104"/>
      <c r="V586" s="104"/>
      <c r="W586" s="104"/>
      <c r="X586" s="104"/>
      <c r="Y586" s="104"/>
      <c r="Z586" s="104"/>
      <c r="AA586" s="104" t="str">
        <f t="shared" si="2"/>
        <v>Bejenaru_AncaMioara</v>
      </c>
      <c r="AB586" s="375">
        <f t="shared" si="3"/>
        <v>30</v>
      </c>
    </row>
    <row r="587" ht="11.25" customHeight="1">
      <c r="A587" s="135" t="s">
        <v>7554</v>
      </c>
      <c r="B587" s="97" t="s">
        <v>148</v>
      </c>
      <c r="C587" s="130" t="s">
        <v>9930</v>
      </c>
      <c r="D587" s="231">
        <v>20.0</v>
      </c>
      <c r="E587" s="166">
        <v>20.0</v>
      </c>
      <c r="F587" s="253" t="s">
        <v>552</v>
      </c>
      <c r="G587" s="104"/>
      <c r="H587" s="105"/>
      <c r="I587" s="104"/>
      <c r="J587" s="104"/>
      <c r="K587" s="104"/>
      <c r="L587" s="104"/>
      <c r="M587" s="104"/>
      <c r="N587" s="104"/>
      <c r="O587" s="104"/>
      <c r="P587" s="104"/>
      <c r="Q587" s="104"/>
      <c r="R587" s="104"/>
      <c r="S587" s="104"/>
      <c r="T587" s="104"/>
      <c r="U587" s="104"/>
      <c r="V587" s="104"/>
      <c r="W587" s="104"/>
      <c r="X587" s="104"/>
      <c r="Y587" s="104"/>
      <c r="Z587" s="104"/>
      <c r="AA587" s="104" t="str">
        <f t="shared" si="2"/>
        <v>Bejenaru_AncaMioara</v>
      </c>
      <c r="AB587" s="375">
        <f t="shared" si="3"/>
        <v>20</v>
      </c>
    </row>
    <row r="588" ht="11.25" customHeight="1">
      <c r="A588" s="135" t="s">
        <v>7554</v>
      </c>
      <c r="B588" s="97" t="s">
        <v>148</v>
      </c>
      <c r="C588" s="130" t="s">
        <v>9931</v>
      </c>
      <c r="D588" s="231">
        <v>20.0</v>
      </c>
      <c r="E588" s="166">
        <v>20.0</v>
      </c>
      <c r="F588" s="253" t="s">
        <v>552</v>
      </c>
      <c r="G588" s="104"/>
      <c r="H588" s="105"/>
      <c r="I588" s="104"/>
      <c r="J588" s="104"/>
      <c r="K588" s="104"/>
      <c r="L588" s="104"/>
      <c r="M588" s="104"/>
      <c r="N588" s="104"/>
      <c r="O588" s="104"/>
      <c r="P588" s="104"/>
      <c r="Q588" s="104"/>
      <c r="R588" s="104"/>
      <c r="S588" s="104"/>
      <c r="T588" s="104"/>
      <c r="U588" s="104"/>
      <c r="V588" s="104"/>
      <c r="W588" s="104"/>
      <c r="X588" s="104"/>
      <c r="Y588" s="104"/>
      <c r="Z588" s="104"/>
      <c r="AA588" s="104" t="str">
        <f t="shared" si="2"/>
        <v>Bejenaru_AncaMioara</v>
      </c>
      <c r="AB588" s="375">
        <f t="shared" si="3"/>
        <v>20</v>
      </c>
    </row>
    <row r="589" ht="11.25" customHeight="1">
      <c r="A589" s="135" t="s">
        <v>7554</v>
      </c>
      <c r="B589" s="97" t="s">
        <v>148</v>
      </c>
      <c r="C589" s="130" t="s">
        <v>9932</v>
      </c>
      <c r="D589" s="231">
        <v>20.0</v>
      </c>
      <c r="E589" s="166">
        <v>20.0</v>
      </c>
      <c r="F589" s="253" t="s">
        <v>552</v>
      </c>
      <c r="G589" s="104"/>
      <c r="H589" s="105"/>
      <c r="I589" s="104"/>
      <c r="J589" s="104"/>
      <c r="K589" s="104"/>
      <c r="L589" s="104"/>
      <c r="M589" s="104"/>
      <c r="N589" s="104"/>
      <c r="O589" s="104"/>
      <c r="P589" s="104"/>
      <c r="Q589" s="104"/>
      <c r="R589" s="104"/>
      <c r="S589" s="104"/>
      <c r="T589" s="104"/>
      <c r="U589" s="104"/>
      <c r="V589" s="104"/>
      <c r="W589" s="104"/>
      <c r="X589" s="104"/>
      <c r="Y589" s="104"/>
      <c r="Z589" s="104"/>
      <c r="AA589" s="104" t="str">
        <f t="shared" si="2"/>
        <v>Bejenaru_AncaMioara</v>
      </c>
      <c r="AB589" s="375">
        <f t="shared" si="3"/>
        <v>20</v>
      </c>
    </row>
    <row r="590" ht="11.25" customHeight="1">
      <c r="A590" s="135" t="s">
        <v>7554</v>
      </c>
      <c r="B590" s="97" t="s">
        <v>148</v>
      </c>
      <c r="C590" s="130" t="s">
        <v>9933</v>
      </c>
      <c r="D590" s="231">
        <v>20.0</v>
      </c>
      <c r="E590" s="166">
        <v>20.0</v>
      </c>
      <c r="F590" s="253" t="s">
        <v>552</v>
      </c>
      <c r="G590" s="104"/>
      <c r="H590" s="105"/>
      <c r="I590" s="104"/>
      <c r="J590" s="104"/>
      <c r="K590" s="104"/>
      <c r="L590" s="104"/>
      <c r="M590" s="104"/>
      <c r="N590" s="104"/>
      <c r="O590" s="104"/>
      <c r="P590" s="104"/>
      <c r="Q590" s="104"/>
      <c r="R590" s="104"/>
      <c r="S590" s="104"/>
      <c r="T590" s="104"/>
      <c r="U590" s="104"/>
      <c r="V590" s="104"/>
      <c r="W590" s="104"/>
      <c r="X590" s="104"/>
      <c r="Y590" s="104"/>
      <c r="Z590" s="104"/>
      <c r="AA590" s="104" t="str">
        <f t="shared" si="2"/>
        <v>Bejenaru_AncaMioara</v>
      </c>
      <c r="AB590" s="375">
        <f t="shared" si="3"/>
        <v>20</v>
      </c>
    </row>
    <row r="591" ht="11.25" customHeight="1">
      <c r="A591" s="135" t="s">
        <v>7554</v>
      </c>
      <c r="B591" s="97" t="s">
        <v>148</v>
      </c>
      <c r="C591" s="130" t="s">
        <v>9934</v>
      </c>
      <c r="D591" s="231">
        <v>20.0</v>
      </c>
      <c r="E591" s="166">
        <v>20.0</v>
      </c>
      <c r="F591" s="253" t="s">
        <v>552</v>
      </c>
      <c r="G591" s="104"/>
      <c r="H591" s="105"/>
      <c r="I591" s="104"/>
      <c r="J591" s="104"/>
      <c r="K591" s="104"/>
      <c r="L591" s="104"/>
      <c r="M591" s="104"/>
      <c r="N591" s="104"/>
      <c r="O591" s="104"/>
      <c r="P591" s="104"/>
      <c r="Q591" s="104"/>
      <c r="R591" s="104"/>
      <c r="S591" s="104"/>
      <c r="T591" s="104"/>
      <c r="U591" s="104"/>
      <c r="V591" s="104"/>
      <c r="W591" s="104"/>
      <c r="X591" s="104"/>
      <c r="Y591" s="104"/>
      <c r="Z591" s="104"/>
      <c r="AA591" s="104" t="str">
        <f t="shared" si="2"/>
        <v>Bejenaru_AncaMioara</v>
      </c>
      <c r="AB591" s="375">
        <f t="shared" si="3"/>
        <v>20</v>
      </c>
    </row>
    <row r="592" ht="11.25" customHeight="1">
      <c r="A592" s="135" t="s">
        <v>7554</v>
      </c>
      <c r="B592" s="97" t="s">
        <v>148</v>
      </c>
      <c r="C592" s="130" t="s">
        <v>9935</v>
      </c>
      <c r="D592" s="231">
        <v>20.0</v>
      </c>
      <c r="E592" s="166">
        <v>20.0</v>
      </c>
      <c r="F592" s="253" t="s">
        <v>552</v>
      </c>
      <c r="G592" s="104"/>
      <c r="H592" s="105"/>
      <c r="I592" s="104"/>
      <c r="J592" s="104"/>
      <c r="K592" s="104"/>
      <c r="L592" s="104"/>
      <c r="M592" s="104"/>
      <c r="N592" s="104"/>
      <c r="O592" s="104"/>
      <c r="P592" s="104"/>
      <c r="Q592" s="104"/>
      <c r="R592" s="104"/>
      <c r="S592" s="104"/>
      <c r="T592" s="104"/>
      <c r="U592" s="104"/>
      <c r="V592" s="104"/>
      <c r="W592" s="104"/>
      <c r="X592" s="104"/>
      <c r="Y592" s="104"/>
      <c r="Z592" s="104"/>
      <c r="AA592" s="104" t="str">
        <f t="shared" si="2"/>
        <v>Bejenaru_AncaMioara</v>
      </c>
      <c r="AB592" s="375">
        <f t="shared" si="3"/>
        <v>20</v>
      </c>
    </row>
    <row r="593" ht="11.25" customHeight="1">
      <c r="A593" s="135" t="s">
        <v>7554</v>
      </c>
      <c r="B593" s="97" t="s">
        <v>148</v>
      </c>
      <c r="C593" s="130" t="s">
        <v>9936</v>
      </c>
      <c r="D593" s="231">
        <v>20.0</v>
      </c>
      <c r="E593" s="166">
        <v>20.0</v>
      </c>
      <c r="F593" s="253" t="s">
        <v>552</v>
      </c>
      <c r="G593" s="104"/>
      <c r="H593" s="105"/>
      <c r="I593" s="104"/>
      <c r="J593" s="104"/>
      <c r="K593" s="104"/>
      <c r="L593" s="104"/>
      <c r="M593" s="104"/>
      <c r="N593" s="104"/>
      <c r="O593" s="104"/>
      <c r="P593" s="104"/>
      <c r="Q593" s="104"/>
      <c r="R593" s="104"/>
      <c r="S593" s="104"/>
      <c r="T593" s="104"/>
      <c r="U593" s="104"/>
      <c r="V593" s="104"/>
      <c r="W593" s="104"/>
      <c r="X593" s="104"/>
      <c r="Y593" s="104"/>
      <c r="Z593" s="104"/>
      <c r="AA593" s="104" t="str">
        <f t="shared" si="2"/>
        <v>Bejenaru_AncaMioara</v>
      </c>
      <c r="AB593" s="375">
        <f t="shared" si="3"/>
        <v>20</v>
      </c>
    </row>
    <row r="594" ht="11.25" customHeight="1">
      <c r="A594" s="135" t="s">
        <v>7554</v>
      </c>
      <c r="B594" s="97" t="s">
        <v>148</v>
      </c>
      <c r="C594" s="130" t="s">
        <v>9937</v>
      </c>
      <c r="D594" s="231">
        <v>20.0</v>
      </c>
      <c r="E594" s="166">
        <v>20.0</v>
      </c>
      <c r="F594" s="253" t="s">
        <v>552</v>
      </c>
      <c r="G594" s="104"/>
      <c r="H594" s="105"/>
      <c r="I594" s="104"/>
      <c r="J594" s="104"/>
      <c r="K594" s="104"/>
      <c r="L594" s="104"/>
      <c r="M594" s="104"/>
      <c r="N594" s="104"/>
      <c r="O594" s="104"/>
      <c r="P594" s="104"/>
      <c r="Q594" s="104"/>
      <c r="R594" s="104"/>
      <c r="S594" s="104"/>
      <c r="T594" s="104"/>
      <c r="U594" s="104"/>
      <c r="V594" s="104"/>
      <c r="W594" s="104"/>
      <c r="X594" s="104"/>
      <c r="Y594" s="104"/>
      <c r="Z594" s="104"/>
      <c r="AA594" s="104" t="str">
        <f t="shared" si="2"/>
        <v>Bejenaru_AncaMioara</v>
      </c>
      <c r="AB594" s="375">
        <f t="shared" si="3"/>
        <v>20</v>
      </c>
    </row>
    <row r="595" ht="11.25" customHeight="1">
      <c r="A595" s="135" t="s">
        <v>7554</v>
      </c>
      <c r="B595" s="97" t="s">
        <v>148</v>
      </c>
      <c r="C595" s="130" t="s">
        <v>9938</v>
      </c>
      <c r="D595" s="231">
        <v>20.0</v>
      </c>
      <c r="E595" s="166">
        <v>20.0</v>
      </c>
      <c r="F595" s="253" t="s">
        <v>552</v>
      </c>
      <c r="G595" s="104"/>
      <c r="H595" s="105"/>
      <c r="I595" s="104"/>
      <c r="J595" s="104"/>
      <c r="K595" s="104"/>
      <c r="L595" s="104"/>
      <c r="M595" s="104"/>
      <c r="N595" s="104"/>
      <c r="O595" s="104"/>
      <c r="P595" s="104"/>
      <c r="Q595" s="104"/>
      <c r="R595" s="104"/>
      <c r="S595" s="104"/>
      <c r="T595" s="104"/>
      <c r="U595" s="104"/>
      <c r="V595" s="104"/>
      <c r="W595" s="104"/>
      <c r="X595" s="104"/>
      <c r="Y595" s="104"/>
      <c r="Z595" s="104"/>
      <c r="AA595" s="104" t="str">
        <f t="shared" si="2"/>
        <v>Bejenaru_AncaMioara</v>
      </c>
      <c r="AB595" s="375">
        <f t="shared" si="3"/>
        <v>20</v>
      </c>
    </row>
    <row r="596" ht="11.25" customHeight="1">
      <c r="A596" s="135" t="s">
        <v>7554</v>
      </c>
      <c r="B596" s="97" t="s">
        <v>148</v>
      </c>
      <c r="C596" s="130" t="s">
        <v>9939</v>
      </c>
      <c r="D596" s="231">
        <v>20.0</v>
      </c>
      <c r="E596" s="166">
        <v>20.0</v>
      </c>
      <c r="F596" s="253" t="s">
        <v>552</v>
      </c>
      <c r="G596" s="104"/>
      <c r="H596" s="105"/>
      <c r="I596" s="104"/>
      <c r="J596" s="104"/>
      <c r="K596" s="104"/>
      <c r="L596" s="104"/>
      <c r="M596" s="104"/>
      <c r="N596" s="104"/>
      <c r="O596" s="104"/>
      <c r="P596" s="104"/>
      <c r="Q596" s="104"/>
      <c r="R596" s="104"/>
      <c r="S596" s="104"/>
      <c r="T596" s="104"/>
      <c r="U596" s="104"/>
      <c r="V596" s="104"/>
      <c r="W596" s="104"/>
      <c r="X596" s="104"/>
      <c r="Y596" s="104"/>
      <c r="Z596" s="104"/>
      <c r="AA596" s="104" t="str">
        <f t="shared" si="2"/>
        <v>Bejenaru_AncaMioara</v>
      </c>
      <c r="AB596" s="375">
        <f t="shared" si="3"/>
        <v>20</v>
      </c>
    </row>
    <row r="597" ht="11.25" customHeight="1">
      <c r="A597" s="135" t="s">
        <v>7018</v>
      </c>
      <c r="B597" s="97" t="s">
        <v>148</v>
      </c>
      <c r="C597" s="130" t="s">
        <v>9940</v>
      </c>
      <c r="D597" s="231">
        <v>20.0</v>
      </c>
      <c r="E597" s="166">
        <v>20.0</v>
      </c>
      <c r="F597" s="135" t="s">
        <v>7018</v>
      </c>
      <c r="G597" s="104"/>
      <c r="H597" s="105"/>
      <c r="I597" s="104"/>
      <c r="J597" s="104"/>
      <c r="K597" s="104"/>
      <c r="L597" s="104"/>
      <c r="M597" s="104"/>
      <c r="N597" s="104"/>
      <c r="O597" s="104"/>
      <c r="P597" s="104"/>
      <c r="Q597" s="104"/>
      <c r="R597" s="104"/>
      <c r="S597" s="104"/>
      <c r="T597" s="104"/>
      <c r="U597" s="104"/>
      <c r="V597" s="104"/>
      <c r="W597" s="104"/>
      <c r="X597" s="104"/>
      <c r="Y597" s="104"/>
      <c r="Z597" s="104"/>
      <c r="AA597" s="104" t="str">
        <f t="shared" si="2"/>
        <v>Bobic Viorica</v>
      </c>
      <c r="AB597" s="375">
        <f t="shared" si="3"/>
        <v>20</v>
      </c>
    </row>
    <row r="598" ht="11.25" customHeight="1">
      <c r="A598" s="135" t="s">
        <v>7018</v>
      </c>
      <c r="B598" s="97" t="s">
        <v>148</v>
      </c>
      <c r="C598" s="130" t="s">
        <v>9941</v>
      </c>
      <c r="D598" s="231">
        <v>20.0</v>
      </c>
      <c r="E598" s="166">
        <v>20.0</v>
      </c>
      <c r="F598" s="135" t="s">
        <v>7018</v>
      </c>
      <c r="G598" s="104"/>
      <c r="H598" s="105"/>
      <c r="I598" s="104"/>
      <c r="J598" s="104"/>
      <c r="K598" s="104"/>
      <c r="L598" s="104"/>
      <c r="M598" s="104"/>
      <c r="N598" s="104"/>
      <c r="O598" s="104"/>
      <c r="P598" s="104"/>
      <c r="Q598" s="104"/>
      <c r="R598" s="104"/>
      <c r="S598" s="104"/>
      <c r="T598" s="104"/>
      <c r="U598" s="104"/>
      <c r="V598" s="104"/>
      <c r="W598" s="104"/>
      <c r="X598" s="104"/>
      <c r="Y598" s="104"/>
      <c r="Z598" s="104"/>
      <c r="AA598" s="104" t="str">
        <f t="shared" si="2"/>
        <v>Bobic Viorica</v>
      </c>
      <c r="AB598" s="375">
        <f t="shared" si="3"/>
        <v>20</v>
      </c>
    </row>
    <row r="599" ht="11.25" customHeight="1">
      <c r="A599" s="135" t="s">
        <v>7018</v>
      </c>
      <c r="B599" s="97" t="s">
        <v>148</v>
      </c>
      <c r="C599" s="130" t="s">
        <v>9942</v>
      </c>
      <c r="D599" s="231">
        <v>20.0</v>
      </c>
      <c r="E599" s="166">
        <v>20.0</v>
      </c>
      <c r="F599" s="135" t="s">
        <v>7018</v>
      </c>
      <c r="G599" s="104"/>
      <c r="H599" s="105"/>
      <c r="I599" s="104"/>
      <c r="J599" s="104"/>
      <c r="K599" s="104"/>
      <c r="L599" s="104"/>
      <c r="M599" s="104"/>
      <c r="N599" s="104"/>
      <c r="O599" s="104"/>
      <c r="P599" s="104"/>
      <c r="Q599" s="104"/>
      <c r="R599" s="104"/>
      <c r="S599" s="104"/>
      <c r="T599" s="104"/>
      <c r="U599" s="104"/>
      <c r="V599" s="104"/>
      <c r="W599" s="104"/>
      <c r="X599" s="104"/>
      <c r="Y599" s="104"/>
      <c r="Z599" s="104"/>
      <c r="AA599" s="104" t="str">
        <f t="shared" si="2"/>
        <v>Bobic Viorica</v>
      </c>
      <c r="AB599" s="375">
        <f t="shared" si="3"/>
        <v>20</v>
      </c>
    </row>
    <row r="600" ht="11.25" customHeight="1">
      <c r="A600" s="135" t="s">
        <v>7018</v>
      </c>
      <c r="B600" s="97" t="s">
        <v>148</v>
      </c>
      <c r="C600" s="130" t="s">
        <v>9943</v>
      </c>
      <c r="D600" s="231">
        <v>20.0</v>
      </c>
      <c r="E600" s="166">
        <v>20.0</v>
      </c>
      <c r="F600" s="135" t="s">
        <v>7018</v>
      </c>
      <c r="G600" s="104"/>
      <c r="H600" s="105"/>
      <c r="I600" s="104"/>
      <c r="J600" s="104"/>
      <c r="K600" s="104"/>
      <c r="L600" s="104"/>
      <c r="M600" s="104"/>
      <c r="N600" s="104"/>
      <c r="O600" s="104"/>
      <c r="P600" s="104"/>
      <c r="Q600" s="104"/>
      <c r="R600" s="104"/>
      <c r="S600" s="104"/>
      <c r="T600" s="104"/>
      <c r="U600" s="104"/>
      <c r="V600" s="104"/>
      <c r="W600" s="104"/>
      <c r="X600" s="104"/>
      <c r="Y600" s="104"/>
      <c r="Z600" s="104"/>
      <c r="AA600" s="104" t="str">
        <f t="shared" si="2"/>
        <v>Bobic Viorica</v>
      </c>
      <c r="AB600" s="375">
        <f t="shared" si="3"/>
        <v>20</v>
      </c>
    </row>
    <row r="601" ht="11.25" customHeight="1">
      <c r="A601" s="135" t="s">
        <v>581</v>
      </c>
      <c r="B601" s="97" t="s">
        <v>574</v>
      </c>
      <c r="C601" s="130" t="s">
        <v>9944</v>
      </c>
      <c r="D601" s="231">
        <v>20.0</v>
      </c>
      <c r="E601" s="166">
        <v>20.0</v>
      </c>
      <c r="F601" s="253" t="s">
        <v>581</v>
      </c>
      <c r="G601" s="104"/>
      <c r="H601" s="105"/>
      <c r="I601" s="104"/>
      <c r="J601" s="104"/>
      <c r="K601" s="104"/>
      <c r="L601" s="104"/>
      <c r="M601" s="104"/>
      <c r="N601" s="104"/>
      <c r="O601" s="104"/>
      <c r="P601" s="104"/>
      <c r="Q601" s="104"/>
      <c r="R601" s="104"/>
      <c r="S601" s="104"/>
      <c r="T601" s="104"/>
      <c r="U601" s="104"/>
      <c r="V601" s="104"/>
      <c r="W601" s="104"/>
      <c r="X601" s="104"/>
      <c r="Y601" s="104"/>
      <c r="Z601" s="104"/>
      <c r="AA601" s="104" t="str">
        <f t="shared" si="2"/>
        <v>Corman Sorina</v>
      </c>
      <c r="AB601" s="375">
        <f t="shared" si="3"/>
        <v>20</v>
      </c>
    </row>
    <row r="602" ht="11.25" customHeight="1">
      <c r="A602" s="135" t="s">
        <v>581</v>
      </c>
      <c r="B602" s="97" t="s">
        <v>574</v>
      </c>
      <c r="C602" s="130" t="s">
        <v>9945</v>
      </c>
      <c r="D602" s="231">
        <v>20.0</v>
      </c>
      <c r="E602" s="166">
        <v>20.0</v>
      </c>
      <c r="F602" s="253" t="s">
        <v>581</v>
      </c>
      <c r="G602" s="104"/>
      <c r="H602" s="105"/>
      <c r="I602" s="104"/>
      <c r="J602" s="104"/>
      <c r="K602" s="104"/>
      <c r="L602" s="104"/>
      <c r="M602" s="104"/>
      <c r="N602" s="104"/>
      <c r="O602" s="104"/>
      <c r="P602" s="104"/>
      <c r="Q602" s="104"/>
      <c r="R602" s="104"/>
      <c r="S602" s="104"/>
      <c r="T602" s="104"/>
      <c r="U602" s="104"/>
      <c r="V602" s="104"/>
      <c r="W602" s="104"/>
      <c r="X602" s="104"/>
      <c r="Y602" s="104"/>
      <c r="Z602" s="104"/>
      <c r="AA602" s="104" t="str">
        <f t="shared" si="2"/>
        <v>Corman Sorina</v>
      </c>
      <c r="AB602" s="375">
        <f t="shared" si="3"/>
        <v>20</v>
      </c>
    </row>
    <row r="603" ht="11.25" customHeight="1">
      <c r="A603" s="135" t="s">
        <v>581</v>
      </c>
      <c r="B603" s="97" t="s">
        <v>574</v>
      </c>
      <c r="C603" s="130" t="s">
        <v>9946</v>
      </c>
      <c r="D603" s="231">
        <v>20.0</v>
      </c>
      <c r="E603" s="166">
        <v>20.0</v>
      </c>
      <c r="F603" s="253" t="s">
        <v>581</v>
      </c>
      <c r="G603" s="104"/>
      <c r="H603" s="105"/>
      <c r="I603" s="104"/>
      <c r="J603" s="104"/>
      <c r="K603" s="104"/>
      <c r="L603" s="104"/>
      <c r="M603" s="104"/>
      <c r="N603" s="104"/>
      <c r="O603" s="104"/>
      <c r="P603" s="104"/>
      <c r="Q603" s="104"/>
      <c r="R603" s="104"/>
      <c r="S603" s="104"/>
      <c r="T603" s="104"/>
      <c r="U603" s="104"/>
      <c r="V603" s="104"/>
      <c r="W603" s="104"/>
      <c r="X603" s="104"/>
      <c r="Y603" s="104"/>
      <c r="Z603" s="104"/>
      <c r="AA603" s="104" t="str">
        <f t="shared" si="2"/>
        <v>Corman Sorina</v>
      </c>
      <c r="AB603" s="375">
        <f t="shared" si="3"/>
        <v>20</v>
      </c>
    </row>
    <row r="604" ht="11.25" customHeight="1">
      <c r="A604" s="135" t="s">
        <v>581</v>
      </c>
      <c r="B604" s="97" t="s">
        <v>574</v>
      </c>
      <c r="C604" s="130" t="s">
        <v>9947</v>
      </c>
      <c r="D604" s="231">
        <v>20.0</v>
      </c>
      <c r="E604" s="166">
        <v>20.0</v>
      </c>
      <c r="F604" s="253" t="s">
        <v>581</v>
      </c>
      <c r="G604" s="104"/>
      <c r="H604" s="105"/>
      <c r="I604" s="104"/>
      <c r="J604" s="104"/>
      <c r="K604" s="104"/>
      <c r="L604" s="104"/>
      <c r="M604" s="104"/>
      <c r="N604" s="104"/>
      <c r="O604" s="104"/>
      <c r="P604" s="104"/>
      <c r="Q604" s="104"/>
      <c r="R604" s="104"/>
      <c r="S604" s="104"/>
      <c r="T604" s="104"/>
      <c r="U604" s="104"/>
      <c r="V604" s="104"/>
      <c r="W604" s="104"/>
      <c r="X604" s="104"/>
      <c r="Y604" s="104"/>
      <c r="Z604" s="104"/>
      <c r="AA604" s="104" t="str">
        <f t="shared" si="2"/>
        <v>Corman Sorina</v>
      </c>
      <c r="AB604" s="375">
        <f t="shared" si="3"/>
        <v>20</v>
      </c>
    </row>
    <row r="605" ht="11.25" customHeight="1">
      <c r="A605" s="135" t="s">
        <v>581</v>
      </c>
      <c r="B605" s="97" t="s">
        <v>574</v>
      </c>
      <c r="C605" s="130" t="s">
        <v>9948</v>
      </c>
      <c r="D605" s="231">
        <v>20.0</v>
      </c>
      <c r="E605" s="166">
        <v>20.0</v>
      </c>
      <c r="F605" s="253" t="s">
        <v>581</v>
      </c>
      <c r="G605" s="104"/>
      <c r="H605" s="105"/>
      <c r="I605" s="104"/>
      <c r="J605" s="104"/>
      <c r="K605" s="104"/>
      <c r="L605" s="104"/>
      <c r="M605" s="104"/>
      <c r="N605" s="104"/>
      <c r="O605" s="104"/>
      <c r="P605" s="104"/>
      <c r="Q605" s="104"/>
      <c r="R605" s="104"/>
      <c r="S605" s="104"/>
      <c r="T605" s="104"/>
      <c r="U605" s="104"/>
      <c r="V605" s="104"/>
      <c r="W605" s="104"/>
      <c r="X605" s="104"/>
      <c r="Y605" s="104"/>
      <c r="Z605" s="104"/>
      <c r="AA605" s="104" t="str">
        <f t="shared" si="2"/>
        <v>Corman Sorina</v>
      </c>
      <c r="AB605" s="375">
        <f t="shared" si="3"/>
        <v>20</v>
      </c>
    </row>
    <row r="606" ht="11.25" customHeight="1">
      <c r="A606" s="135" t="s">
        <v>581</v>
      </c>
      <c r="B606" s="97" t="s">
        <v>574</v>
      </c>
      <c r="C606" s="130" t="s">
        <v>9949</v>
      </c>
      <c r="D606" s="231">
        <v>30.0</v>
      </c>
      <c r="E606" s="166">
        <v>30.0</v>
      </c>
      <c r="F606" s="253" t="s">
        <v>581</v>
      </c>
      <c r="G606" s="104"/>
      <c r="H606" s="105"/>
      <c r="I606" s="104"/>
      <c r="J606" s="104"/>
      <c r="K606" s="104"/>
      <c r="L606" s="104"/>
      <c r="M606" s="104"/>
      <c r="N606" s="104"/>
      <c r="O606" s="104"/>
      <c r="P606" s="104"/>
      <c r="Q606" s="104"/>
      <c r="R606" s="104"/>
      <c r="S606" s="104"/>
      <c r="T606" s="104"/>
      <c r="U606" s="104"/>
      <c r="V606" s="104"/>
      <c r="W606" s="104"/>
      <c r="X606" s="104"/>
      <c r="Y606" s="104"/>
      <c r="Z606" s="104"/>
      <c r="AA606" s="104" t="str">
        <f t="shared" si="2"/>
        <v>Corman Sorina</v>
      </c>
      <c r="AB606" s="375">
        <f t="shared" si="3"/>
        <v>30</v>
      </c>
    </row>
    <row r="607" ht="11.25" customHeight="1">
      <c r="A607" s="135" t="s">
        <v>581</v>
      </c>
      <c r="B607" s="97" t="s">
        <v>574</v>
      </c>
      <c r="C607" s="130" t="s">
        <v>9950</v>
      </c>
      <c r="D607" s="231">
        <v>30.0</v>
      </c>
      <c r="E607" s="166">
        <v>30.0</v>
      </c>
      <c r="F607" s="253" t="s">
        <v>581</v>
      </c>
      <c r="G607" s="104"/>
      <c r="H607" s="105"/>
      <c r="I607" s="104"/>
      <c r="J607" s="104"/>
      <c r="K607" s="104"/>
      <c r="L607" s="104"/>
      <c r="M607" s="104"/>
      <c r="N607" s="104"/>
      <c r="O607" s="104"/>
      <c r="P607" s="104"/>
      <c r="Q607" s="104"/>
      <c r="R607" s="104"/>
      <c r="S607" s="104"/>
      <c r="T607" s="104"/>
      <c r="U607" s="104"/>
      <c r="V607" s="104"/>
      <c r="W607" s="104"/>
      <c r="X607" s="104"/>
      <c r="Y607" s="104"/>
      <c r="Z607" s="104"/>
      <c r="AA607" s="104" t="str">
        <f t="shared" si="2"/>
        <v>Corman Sorina</v>
      </c>
      <c r="AB607" s="375">
        <f t="shared" si="3"/>
        <v>30</v>
      </c>
    </row>
    <row r="608" ht="11.25" customHeight="1">
      <c r="A608" s="135" t="s">
        <v>581</v>
      </c>
      <c r="B608" s="97" t="s">
        <v>574</v>
      </c>
      <c r="C608" s="130" t="s">
        <v>9951</v>
      </c>
      <c r="D608" s="231">
        <v>30.0</v>
      </c>
      <c r="E608" s="166">
        <v>30.0</v>
      </c>
      <c r="F608" s="253" t="s">
        <v>581</v>
      </c>
      <c r="G608" s="104"/>
      <c r="H608" s="105"/>
      <c r="I608" s="104"/>
      <c r="J608" s="104"/>
      <c r="K608" s="104"/>
      <c r="L608" s="104"/>
      <c r="M608" s="104"/>
      <c r="N608" s="104"/>
      <c r="O608" s="104"/>
      <c r="P608" s="104"/>
      <c r="Q608" s="104"/>
      <c r="R608" s="104"/>
      <c r="S608" s="104"/>
      <c r="T608" s="104"/>
      <c r="U608" s="104"/>
      <c r="V608" s="104"/>
      <c r="W608" s="104"/>
      <c r="X608" s="104"/>
      <c r="Y608" s="104"/>
      <c r="Z608" s="104"/>
      <c r="AA608" s="104" t="str">
        <f t="shared" si="2"/>
        <v>Corman Sorina</v>
      </c>
      <c r="AB608" s="375">
        <f t="shared" si="3"/>
        <v>30</v>
      </c>
    </row>
    <row r="609" ht="11.25" customHeight="1">
      <c r="A609" s="135" t="s">
        <v>815</v>
      </c>
      <c r="B609" s="97" t="s">
        <v>574</v>
      </c>
      <c r="C609" s="130" t="s">
        <v>9952</v>
      </c>
      <c r="D609" s="231">
        <v>30.0</v>
      </c>
      <c r="E609" s="231">
        <v>30.0</v>
      </c>
      <c r="F609" s="253" t="s">
        <v>607</v>
      </c>
      <c r="G609" s="104"/>
      <c r="H609" s="105"/>
      <c r="I609" s="104"/>
      <c r="J609" s="104"/>
      <c r="K609" s="104"/>
      <c r="L609" s="104"/>
      <c r="M609" s="104"/>
      <c r="N609" s="104"/>
      <c r="O609" s="104"/>
      <c r="P609" s="104"/>
      <c r="Q609" s="104"/>
      <c r="R609" s="104"/>
      <c r="S609" s="104"/>
      <c r="T609" s="104"/>
      <c r="U609" s="104"/>
      <c r="V609" s="104"/>
      <c r="W609" s="104"/>
      <c r="X609" s="104"/>
      <c r="Y609" s="104"/>
      <c r="Z609" s="104"/>
      <c r="AA609" s="104" t="str">
        <f t="shared" si="2"/>
        <v>Croitoru_Alin</v>
      </c>
      <c r="AB609" s="375">
        <f t="shared" si="3"/>
        <v>30</v>
      </c>
    </row>
    <row r="610" ht="11.25" customHeight="1">
      <c r="A610" s="135" t="s">
        <v>815</v>
      </c>
      <c r="B610" s="97" t="s">
        <v>574</v>
      </c>
      <c r="C610" s="130" t="s">
        <v>9953</v>
      </c>
      <c r="D610" s="231">
        <v>30.0</v>
      </c>
      <c r="E610" s="231">
        <v>30.0</v>
      </c>
      <c r="F610" s="253" t="s">
        <v>607</v>
      </c>
      <c r="G610" s="104"/>
      <c r="H610" s="105"/>
      <c r="I610" s="104"/>
      <c r="J610" s="104"/>
      <c r="K610" s="104"/>
      <c r="L610" s="104"/>
      <c r="M610" s="104"/>
      <c r="N610" s="104"/>
      <c r="O610" s="104"/>
      <c r="P610" s="104"/>
      <c r="Q610" s="104"/>
      <c r="R610" s="104"/>
      <c r="S610" s="104"/>
      <c r="T610" s="104"/>
      <c r="U610" s="104"/>
      <c r="V610" s="104"/>
      <c r="W610" s="104"/>
      <c r="X610" s="104"/>
      <c r="Y610" s="104"/>
      <c r="Z610" s="104"/>
      <c r="AA610" s="104" t="str">
        <f t="shared" si="2"/>
        <v>Croitoru_Alin</v>
      </c>
      <c r="AB610" s="375">
        <f t="shared" si="3"/>
        <v>30</v>
      </c>
    </row>
    <row r="611" ht="11.25" customHeight="1">
      <c r="A611" s="135" t="s">
        <v>815</v>
      </c>
      <c r="B611" s="97" t="s">
        <v>574</v>
      </c>
      <c r="C611" s="130" t="s">
        <v>9954</v>
      </c>
      <c r="D611" s="231">
        <v>30.0</v>
      </c>
      <c r="E611" s="231">
        <v>30.0</v>
      </c>
      <c r="F611" s="253" t="s">
        <v>607</v>
      </c>
      <c r="G611" s="104"/>
      <c r="H611" s="105"/>
      <c r="I611" s="104"/>
      <c r="J611" s="104"/>
      <c r="K611" s="104"/>
      <c r="L611" s="104"/>
      <c r="M611" s="104"/>
      <c r="N611" s="104"/>
      <c r="O611" s="104"/>
      <c r="P611" s="104"/>
      <c r="Q611" s="104"/>
      <c r="R611" s="104"/>
      <c r="S611" s="104"/>
      <c r="T611" s="104"/>
      <c r="U611" s="104"/>
      <c r="V611" s="104"/>
      <c r="W611" s="104"/>
      <c r="X611" s="104"/>
      <c r="Y611" s="104"/>
      <c r="Z611" s="104"/>
      <c r="AA611" s="104" t="str">
        <f t="shared" si="2"/>
        <v>Croitoru_Alin</v>
      </c>
      <c r="AB611" s="375">
        <f t="shared" si="3"/>
        <v>30</v>
      </c>
    </row>
    <row r="612" ht="11.25" customHeight="1">
      <c r="A612" s="135" t="s">
        <v>815</v>
      </c>
      <c r="B612" s="97" t="s">
        <v>574</v>
      </c>
      <c r="C612" s="130" t="s">
        <v>9955</v>
      </c>
      <c r="D612" s="231">
        <v>30.0</v>
      </c>
      <c r="E612" s="231">
        <v>30.0</v>
      </c>
      <c r="F612" s="253" t="s">
        <v>607</v>
      </c>
      <c r="G612" s="104"/>
      <c r="H612" s="105"/>
      <c r="I612" s="104"/>
      <c r="J612" s="104"/>
      <c r="K612" s="104"/>
      <c r="L612" s="104"/>
      <c r="M612" s="104"/>
      <c r="N612" s="104"/>
      <c r="O612" s="104"/>
      <c r="P612" s="104"/>
      <c r="Q612" s="104"/>
      <c r="R612" s="104"/>
      <c r="S612" s="104"/>
      <c r="T612" s="104"/>
      <c r="U612" s="104"/>
      <c r="V612" s="104"/>
      <c r="W612" s="104"/>
      <c r="X612" s="104"/>
      <c r="Y612" s="104"/>
      <c r="Z612" s="104"/>
      <c r="AA612" s="104" t="str">
        <f t="shared" si="2"/>
        <v>Croitoru_Alin</v>
      </c>
      <c r="AB612" s="375">
        <f t="shared" si="3"/>
        <v>30</v>
      </c>
    </row>
    <row r="613" ht="11.25" customHeight="1">
      <c r="A613" s="135" t="s">
        <v>815</v>
      </c>
      <c r="B613" s="97" t="s">
        <v>574</v>
      </c>
      <c r="C613" s="130" t="s">
        <v>9956</v>
      </c>
      <c r="D613" s="231">
        <v>20.0</v>
      </c>
      <c r="E613" s="231">
        <v>20.0</v>
      </c>
      <c r="F613" s="253" t="s">
        <v>607</v>
      </c>
      <c r="G613" s="104"/>
      <c r="H613" s="105"/>
      <c r="I613" s="104"/>
      <c r="J613" s="104"/>
      <c r="K613" s="104"/>
      <c r="L613" s="104"/>
      <c r="M613" s="104"/>
      <c r="N613" s="104"/>
      <c r="O613" s="104"/>
      <c r="P613" s="104"/>
      <c r="Q613" s="104"/>
      <c r="R613" s="104"/>
      <c r="S613" s="104"/>
      <c r="T613" s="104"/>
      <c r="U613" s="104"/>
      <c r="V613" s="104"/>
      <c r="W613" s="104"/>
      <c r="X613" s="104"/>
      <c r="Y613" s="104"/>
      <c r="Z613" s="104"/>
      <c r="AA613" s="104" t="str">
        <f t="shared" si="2"/>
        <v>Croitoru_Alin</v>
      </c>
      <c r="AB613" s="375">
        <f t="shared" si="3"/>
        <v>20</v>
      </c>
    </row>
    <row r="614" ht="11.25" customHeight="1">
      <c r="A614" s="135" t="s">
        <v>815</v>
      </c>
      <c r="B614" s="97" t="s">
        <v>574</v>
      </c>
      <c r="C614" s="130" t="s">
        <v>9957</v>
      </c>
      <c r="D614" s="231">
        <v>20.0</v>
      </c>
      <c r="E614" s="231">
        <v>20.0</v>
      </c>
      <c r="F614" s="253" t="s">
        <v>607</v>
      </c>
      <c r="G614" s="104"/>
      <c r="H614" s="105"/>
      <c r="I614" s="104"/>
      <c r="J614" s="104"/>
      <c r="K614" s="104"/>
      <c r="L614" s="104"/>
      <c r="M614" s="104"/>
      <c r="N614" s="104"/>
      <c r="O614" s="104"/>
      <c r="P614" s="104"/>
      <c r="Q614" s="104"/>
      <c r="R614" s="104"/>
      <c r="S614" s="104"/>
      <c r="T614" s="104"/>
      <c r="U614" s="104"/>
      <c r="V614" s="104"/>
      <c r="W614" s="104"/>
      <c r="X614" s="104"/>
      <c r="Y614" s="104"/>
      <c r="Z614" s="104"/>
      <c r="AA614" s="104" t="str">
        <f t="shared" si="2"/>
        <v>Croitoru_Alin</v>
      </c>
      <c r="AB614" s="375">
        <f t="shared" si="3"/>
        <v>20</v>
      </c>
    </row>
    <row r="615" ht="11.25" customHeight="1">
      <c r="A615" s="135" t="s">
        <v>815</v>
      </c>
      <c r="B615" s="97" t="s">
        <v>574</v>
      </c>
      <c r="C615" s="130" t="s">
        <v>9958</v>
      </c>
      <c r="D615" s="231">
        <v>20.0</v>
      </c>
      <c r="E615" s="231">
        <v>20.0</v>
      </c>
      <c r="F615" s="253" t="s">
        <v>607</v>
      </c>
      <c r="G615" s="104"/>
      <c r="H615" s="105"/>
      <c r="I615" s="104"/>
      <c r="J615" s="104"/>
      <c r="K615" s="104"/>
      <c r="L615" s="104"/>
      <c r="M615" s="104"/>
      <c r="N615" s="104"/>
      <c r="O615" s="104"/>
      <c r="P615" s="104"/>
      <c r="Q615" s="104"/>
      <c r="R615" s="104"/>
      <c r="S615" s="104"/>
      <c r="T615" s="104"/>
      <c r="U615" s="104"/>
      <c r="V615" s="104"/>
      <c r="W615" s="104"/>
      <c r="X615" s="104"/>
      <c r="Y615" s="104"/>
      <c r="Z615" s="104"/>
      <c r="AA615" s="104" t="str">
        <f t="shared" si="2"/>
        <v>Croitoru_Alin</v>
      </c>
      <c r="AB615" s="375">
        <f t="shared" si="3"/>
        <v>20</v>
      </c>
    </row>
    <row r="616" ht="11.25" customHeight="1">
      <c r="A616" s="135" t="s">
        <v>815</v>
      </c>
      <c r="B616" s="97" t="s">
        <v>574</v>
      </c>
      <c r="C616" s="130" t="s">
        <v>9959</v>
      </c>
      <c r="D616" s="231">
        <v>20.0</v>
      </c>
      <c r="E616" s="231">
        <v>20.0</v>
      </c>
      <c r="F616" s="253" t="s">
        <v>607</v>
      </c>
      <c r="G616" s="104"/>
      <c r="H616" s="105"/>
      <c r="I616" s="104"/>
      <c r="J616" s="104"/>
      <c r="K616" s="104"/>
      <c r="L616" s="104"/>
      <c r="M616" s="104"/>
      <c r="N616" s="104"/>
      <c r="O616" s="104"/>
      <c r="P616" s="104"/>
      <c r="Q616" s="104"/>
      <c r="R616" s="104"/>
      <c r="S616" s="104"/>
      <c r="T616" s="104"/>
      <c r="U616" s="104"/>
      <c r="V616" s="104"/>
      <c r="W616" s="104"/>
      <c r="X616" s="104"/>
      <c r="Y616" s="104"/>
      <c r="Z616" s="104"/>
      <c r="AA616" s="104" t="str">
        <f t="shared" si="2"/>
        <v>Croitoru_Alin</v>
      </c>
      <c r="AB616" s="375">
        <f t="shared" si="3"/>
        <v>20</v>
      </c>
    </row>
    <row r="617" ht="11.25" customHeight="1">
      <c r="A617" s="135" t="s">
        <v>815</v>
      </c>
      <c r="B617" s="97" t="s">
        <v>574</v>
      </c>
      <c r="C617" s="130" t="s">
        <v>9960</v>
      </c>
      <c r="D617" s="231">
        <v>20.0</v>
      </c>
      <c r="E617" s="231">
        <v>20.0</v>
      </c>
      <c r="F617" s="253" t="s">
        <v>607</v>
      </c>
      <c r="G617" s="104"/>
      <c r="H617" s="105"/>
      <c r="I617" s="104"/>
      <c r="J617" s="104"/>
      <c r="K617" s="104"/>
      <c r="L617" s="104"/>
      <c r="M617" s="104"/>
      <c r="N617" s="104"/>
      <c r="O617" s="104"/>
      <c r="P617" s="104"/>
      <c r="Q617" s="104"/>
      <c r="R617" s="104"/>
      <c r="S617" s="104"/>
      <c r="T617" s="104"/>
      <c r="U617" s="104"/>
      <c r="V617" s="104"/>
      <c r="W617" s="104"/>
      <c r="X617" s="104"/>
      <c r="Y617" s="104"/>
      <c r="Z617" s="104"/>
      <c r="AA617" s="104" t="str">
        <f t="shared" si="2"/>
        <v>Croitoru_Alin</v>
      </c>
      <c r="AB617" s="375">
        <f t="shared" si="3"/>
        <v>20</v>
      </c>
    </row>
    <row r="618" ht="11.25" customHeight="1">
      <c r="A618" s="135" t="s">
        <v>815</v>
      </c>
      <c r="B618" s="97" t="s">
        <v>574</v>
      </c>
      <c r="C618" s="130" t="s">
        <v>9961</v>
      </c>
      <c r="D618" s="231">
        <v>20.0</v>
      </c>
      <c r="E618" s="231">
        <v>20.0</v>
      </c>
      <c r="F618" s="253" t="s">
        <v>607</v>
      </c>
      <c r="G618" s="104"/>
      <c r="H618" s="105"/>
      <c r="I618" s="104"/>
      <c r="J618" s="104"/>
      <c r="K618" s="104"/>
      <c r="L618" s="104"/>
      <c r="M618" s="104"/>
      <c r="N618" s="104"/>
      <c r="O618" s="104"/>
      <c r="P618" s="104"/>
      <c r="Q618" s="104"/>
      <c r="R618" s="104"/>
      <c r="S618" s="104"/>
      <c r="T618" s="104"/>
      <c r="U618" s="104"/>
      <c r="V618" s="104"/>
      <c r="W618" s="104"/>
      <c r="X618" s="104"/>
      <c r="Y618" s="104"/>
      <c r="Z618" s="104"/>
      <c r="AA618" s="104" t="str">
        <f t="shared" si="2"/>
        <v>Croitoru_Alin</v>
      </c>
      <c r="AB618" s="375">
        <f t="shared" si="3"/>
        <v>20</v>
      </c>
    </row>
    <row r="619" ht="11.25" customHeight="1">
      <c r="A619" s="135" t="s">
        <v>5874</v>
      </c>
      <c r="B619" s="97" t="s">
        <v>148</v>
      </c>
      <c r="C619" s="130" t="s">
        <v>9962</v>
      </c>
      <c r="D619" s="231">
        <v>30.0</v>
      </c>
      <c r="E619" s="166">
        <v>30.0</v>
      </c>
      <c r="F619" s="253" t="s">
        <v>2289</v>
      </c>
      <c r="G619" s="104"/>
      <c r="H619" s="105"/>
      <c r="I619" s="104"/>
      <c r="J619" s="104"/>
      <c r="K619" s="104"/>
      <c r="L619" s="104"/>
      <c r="M619" s="104"/>
      <c r="N619" s="104"/>
      <c r="O619" s="104"/>
      <c r="P619" s="104"/>
      <c r="Q619" s="104"/>
      <c r="R619" s="104"/>
      <c r="S619" s="104"/>
      <c r="T619" s="104"/>
      <c r="U619" s="104"/>
      <c r="V619" s="104"/>
      <c r="W619" s="104"/>
      <c r="X619" s="104"/>
      <c r="Y619" s="104"/>
      <c r="Z619" s="104"/>
      <c r="AA619" s="104" t="str">
        <f t="shared" si="2"/>
        <v>Gheorghita Andrei</v>
      </c>
      <c r="AB619" s="375">
        <f t="shared" si="3"/>
        <v>30</v>
      </c>
    </row>
    <row r="620" ht="11.25" customHeight="1">
      <c r="A620" s="135" t="s">
        <v>818</v>
      </c>
      <c r="B620" s="97" t="s">
        <v>148</v>
      </c>
      <c r="C620" s="103" t="s">
        <v>9963</v>
      </c>
      <c r="D620" s="231">
        <v>20.0</v>
      </c>
      <c r="E620" s="166">
        <v>20.0</v>
      </c>
      <c r="F620" s="253" t="s">
        <v>616</v>
      </c>
      <c r="G620" s="104"/>
      <c r="H620" s="105"/>
      <c r="I620" s="104"/>
      <c r="J620" s="104"/>
      <c r="K620" s="104"/>
      <c r="L620" s="104"/>
      <c r="M620" s="104"/>
      <c r="N620" s="104"/>
      <c r="O620" s="104"/>
      <c r="P620" s="104"/>
      <c r="Q620" s="104"/>
      <c r="R620" s="104"/>
      <c r="S620" s="104"/>
      <c r="T620" s="104"/>
      <c r="U620" s="104"/>
      <c r="V620" s="104"/>
      <c r="W620" s="104"/>
      <c r="X620" s="104"/>
      <c r="Y620" s="104"/>
      <c r="Z620" s="104"/>
      <c r="AA620" s="104" t="str">
        <f t="shared" si="2"/>
        <v>Gutoiu_Giorgian_Ionut</v>
      </c>
      <c r="AB620" s="375">
        <f t="shared" si="3"/>
        <v>20</v>
      </c>
    </row>
    <row r="621" ht="11.25" customHeight="1">
      <c r="A621" s="135" t="s">
        <v>818</v>
      </c>
      <c r="B621" s="97" t="s">
        <v>148</v>
      </c>
      <c r="C621" s="103" t="s">
        <v>9964</v>
      </c>
      <c r="D621" s="231">
        <v>20.0</v>
      </c>
      <c r="E621" s="166">
        <v>20.0</v>
      </c>
      <c r="F621" s="253" t="s">
        <v>616</v>
      </c>
      <c r="G621" s="104"/>
      <c r="H621" s="105"/>
      <c r="I621" s="104"/>
      <c r="J621" s="104"/>
      <c r="K621" s="104"/>
      <c r="L621" s="104"/>
      <c r="M621" s="104"/>
      <c r="N621" s="104"/>
      <c r="O621" s="104"/>
      <c r="P621" s="104"/>
      <c r="Q621" s="104"/>
      <c r="R621" s="104"/>
      <c r="S621" s="104"/>
      <c r="T621" s="104"/>
      <c r="U621" s="104"/>
      <c r="V621" s="104"/>
      <c r="W621" s="104"/>
      <c r="X621" s="104"/>
      <c r="Y621" s="104"/>
      <c r="Z621" s="104"/>
      <c r="AA621" s="104" t="str">
        <f t="shared" si="2"/>
        <v>Gutoiu_Giorgian_Ionut</v>
      </c>
      <c r="AB621" s="375">
        <f t="shared" si="3"/>
        <v>20</v>
      </c>
    </row>
    <row r="622" ht="11.25" customHeight="1">
      <c r="A622" s="135" t="s">
        <v>818</v>
      </c>
      <c r="B622" s="97" t="s">
        <v>148</v>
      </c>
      <c r="C622" s="103" t="s">
        <v>9965</v>
      </c>
      <c r="D622" s="231">
        <v>20.0</v>
      </c>
      <c r="E622" s="166">
        <v>20.0</v>
      </c>
      <c r="F622" s="253" t="s">
        <v>616</v>
      </c>
      <c r="G622" s="104"/>
      <c r="H622" s="105"/>
      <c r="I622" s="104"/>
      <c r="J622" s="104"/>
      <c r="K622" s="104"/>
      <c r="L622" s="104"/>
      <c r="M622" s="104"/>
      <c r="N622" s="104"/>
      <c r="O622" s="104"/>
      <c r="P622" s="104"/>
      <c r="Q622" s="104"/>
      <c r="R622" s="104"/>
      <c r="S622" s="104"/>
      <c r="T622" s="104"/>
      <c r="U622" s="104"/>
      <c r="V622" s="104"/>
      <c r="W622" s="104"/>
      <c r="X622" s="104"/>
      <c r="Y622" s="104"/>
      <c r="Z622" s="104"/>
      <c r="AA622" s="104" t="str">
        <f t="shared" si="2"/>
        <v>Gutoiu_Giorgian_Ionut</v>
      </c>
      <c r="AB622" s="375">
        <f t="shared" si="3"/>
        <v>20</v>
      </c>
    </row>
    <row r="623" ht="11.25" customHeight="1">
      <c r="A623" s="135" t="s">
        <v>818</v>
      </c>
      <c r="B623" s="97" t="s">
        <v>148</v>
      </c>
      <c r="C623" s="103" t="s">
        <v>9966</v>
      </c>
      <c r="D623" s="231">
        <v>20.0</v>
      </c>
      <c r="E623" s="166">
        <v>20.0</v>
      </c>
      <c r="F623" s="253" t="s">
        <v>616</v>
      </c>
      <c r="G623" s="104"/>
      <c r="H623" s="105"/>
      <c r="I623" s="104"/>
      <c r="J623" s="104"/>
      <c r="K623" s="104"/>
      <c r="L623" s="104"/>
      <c r="M623" s="104"/>
      <c r="N623" s="104"/>
      <c r="O623" s="104"/>
      <c r="P623" s="104"/>
      <c r="Q623" s="104"/>
      <c r="R623" s="104"/>
      <c r="S623" s="104"/>
      <c r="T623" s="104"/>
      <c r="U623" s="104"/>
      <c r="V623" s="104"/>
      <c r="W623" s="104"/>
      <c r="X623" s="104"/>
      <c r="Y623" s="104"/>
      <c r="Z623" s="104"/>
      <c r="AA623" s="104" t="str">
        <f t="shared" si="2"/>
        <v>Gutoiu_Giorgian_Ionut</v>
      </c>
      <c r="AB623" s="375">
        <f t="shared" si="3"/>
        <v>20</v>
      </c>
    </row>
    <row r="624" ht="11.25" customHeight="1">
      <c r="A624" s="135" t="s">
        <v>818</v>
      </c>
      <c r="B624" s="97" t="s">
        <v>148</v>
      </c>
      <c r="C624" s="103" t="s">
        <v>9967</v>
      </c>
      <c r="D624" s="231">
        <v>20.0</v>
      </c>
      <c r="E624" s="166">
        <v>20.0</v>
      </c>
      <c r="F624" s="253" t="s">
        <v>616</v>
      </c>
      <c r="G624" s="104"/>
      <c r="H624" s="105"/>
      <c r="I624" s="104"/>
      <c r="J624" s="104"/>
      <c r="K624" s="104"/>
      <c r="L624" s="104"/>
      <c r="M624" s="104"/>
      <c r="N624" s="104"/>
      <c r="O624" s="104"/>
      <c r="P624" s="104"/>
      <c r="Q624" s="104"/>
      <c r="R624" s="104"/>
      <c r="S624" s="104"/>
      <c r="T624" s="104"/>
      <c r="U624" s="104"/>
      <c r="V624" s="104"/>
      <c r="W624" s="104"/>
      <c r="X624" s="104"/>
      <c r="Y624" s="104"/>
      <c r="Z624" s="104"/>
      <c r="AA624" s="104" t="str">
        <f t="shared" si="2"/>
        <v>Gutoiu_Giorgian_Ionut</v>
      </c>
      <c r="AB624" s="375">
        <f t="shared" si="3"/>
        <v>20</v>
      </c>
    </row>
    <row r="625" ht="11.25" customHeight="1">
      <c r="A625" s="135" t="s">
        <v>818</v>
      </c>
      <c r="B625" s="97" t="s">
        <v>148</v>
      </c>
      <c r="C625" s="130" t="s">
        <v>9968</v>
      </c>
      <c r="D625" s="231">
        <v>20.0</v>
      </c>
      <c r="E625" s="166">
        <v>20.0</v>
      </c>
      <c r="F625" s="253" t="s">
        <v>616</v>
      </c>
      <c r="G625" s="104"/>
      <c r="H625" s="105"/>
      <c r="I625" s="104"/>
      <c r="J625" s="104"/>
      <c r="K625" s="104"/>
      <c r="L625" s="104"/>
      <c r="M625" s="104"/>
      <c r="N625" s="104"/>
      <c r="O625" s="104"/>
      <c r="P625" s="104"/>
      <c r="Q625" s="104"/>
      <c r="R625" s="104"/>
      <c r="S625" s="104"/>
      <c r="T625" s="104"/>
      <c r="U625" s="104"/>
      <c r="V625" s="104"/>
      <c r="W625" s="104"/>
      <c r="X625" s="104"/>
      <c r="Y625" s="104"/>
      <c r="Z625" s="104"/>
      <c r="AA625" s="104" t="str">
        <f t="shared" si="2"/>
        <v>Gutoiu_Giorgian_Ionut</v>
      </c>
      <c r="AB625" s="375">
        <f t="shared" si="3"/>
        <v>20</v>
      </c>
    </row>
    <row r="626" ht="11.25" customHeight="1">
      <c r="A626" s="135" t="s">
        <v>818</v>
      </c>
      <c r="B626" s="97" t="s">
        <v>148</v>
      </c>
      <c r="C626" s="130" t="s">
        <v>9969</v>
      </c>
      <c r="D626" s="231">
        <v>20.0</v>
      </c>
      <c r="E626" s="166">
        <v>20.0</v>
      </c>
      <c r="F626" s="253" t="s">
        <v>616</v>
      </c>
      <c r="G626" s="104"/>
      <c r="H626" s="105"/>
      <c r="I626" s="104"/>
      <c r="J626" s="104"/>
      <c r="K626" s="104"/>
      <c r="L626" s="104"/>
      <c r="M626" s="104"/>
      <c r="N626" s="104"/>
      <c r="O626" s="104"/>
      <c r="P626" s="104"/>
      <c r="Q626" s="104"/>
      <c r="R626" s="104"/>
      <c r="S626" s="104"/>
      <c r="T626" s="104"/>
      <c r="U626" s="104"/>
      <c r="V626" s="104"/>
      <c r="W626" s="104"/>
      <c r="X626" s="104"/>
      <c r="Y626" s="104"/>
      <c r="Z626" s="104"/>
      <c r="AA626" s="104" t="str">
        <f t="shared" si="2"/>
        <v>Gutoiu_Giorgian_Ionut</v>
      </c>
      <c r="AB626" s="375">
        <f t="shared" si="3"/>
        <v>20</v>
      </c>
    </row>
    <row r="627" ht="11.25" customHeight="1">
      <c r="A627" s="135" t="s">
        <v>818</v>
      </c>
      <c r="B627" s="97" t="s">
        <v>148</v>
      </c>
      <c r="C627" s="190" t="s">
        <v>9970</v>
      </c>
      <c r="D627" s="231">
        <v>20.0</v>
      </c>
      <c r="E627" s="166">
        <v>20.0</v>
      </c>
      <c r="F627" s="253" t="s">
        <v>616</v>
      </c>
      <c r="G627" s="104"/>
      <c r="H627" s="105"/>
      <c r="I627" s="104"/>
      <c r="J627" s="104"/>
      <c r="K627" s="104"/>
      <c r="L627" s="104"/>
      <c r="M627" s="104"/>
      <c r="N627" s="104"/>
      <c r="O627" s="104"/>
      <c r="P627" s="104"/>
      <c r="Q627" s="104"/>
      <c r="R627" s="104"/>
      <c r="S627" s="104"/>
      <c r="T627" s="104"/>
      <c r="U627" s="104"/>
      <c r="V627" s="104"/>
      <c r="W627" s="104"/>
      <c r="X627" s="104"/>
      <c r="Y627" s="104"/>
      <c r="Z627" s="104"/>
      <c r="AA627" s="104" t="str">
        <f t="shared" si="2"/>
        <v>Gutoiu_Giorgian_Ionut</v>
      </c>
      <c r="AB627" s="375">
        <f t="shared" si="3"/>
        <v>20</v>
      </c>
    </row>
    <row r="628" ht="11.25" customHeight="1">
      <c r="A628" s="135" t="s">
        <v>818</v>
      </c>
      <c r="B628" s="97" t="s">
        <v>148</v>
      </c>
      <c r="C628" s="190" t="s">
        <v>9971</v>
      </c>
      <c r="D628" s="231">
        <v>20.0</v>
      </c>
      <c r="E628" s="166">
        <v>20.0</v>
      </c>
      <c r="F628" s="253" t="s">
        <v>616</v>
      </c>
      <c r="G628" s="104"/>
      <c r="H628" s="105"/>
      <c r="I628" s="104"/>
      <c r="J628" s="104"/>
      <c r="K628" s="104"/>
      <c r="L628" s="104"/>
      <c r="M628" s="104"/>
      <c r="N628" s="104"/>
      <c r="O628" s="104"/>
      <c r="P628" s="104"/>
      <c r="Q628" s="104"/>
      <c r="R628" s="104"/>
      <c r="S628" s="104"/>
      <c r="T628" s="104"/>
      <c r="U628" s="104"/>
      <c r="V628" s="104"/>
      <c r="W628" s="104"/>
      <c r="X628" s="104"/>
      <c r="Y628" s="104"/>
      <c r="Z628" s="104"/>
      <c r="AA628" s="104" t="str">
        <f t="shared" si="2"/>
        <v>Gutoiu_Giorgian_Ionut</v>
      </c>
      <c r="AB628" s="375">
        <f t="shared" si="3"/>
        <v>20</v>
      </c>
    </row>
    <row r="629" ht="11.25" customHeight="1">
      <c r="A629" s="135" t="s">
        <v>5891</v>
      </c>
      <c r="B629" s="97" t="s">
        <v>148</v>
      </c>
      <c r="C629" s="154" t="s">
        <v>9972</v>
      </c>
      <c r="D629" s="231">
        <v>20.0</v>
      </c>
      <c r="E629" s="166">
        <v>20.0</v>
      </c>
      <c r="F629" s="253" t="s">
        <v>829</v>
      </c>
      <c r="G629" s="211"/>
      <c r="H629" s="105"/>
      <c r="I629" s="104"/>
      <c r="J629" s="211"/>
      <c r="K629" s="211"/>
      <c r="L629" s="211"/>
      <c r="M629" s="211"/>
      <c r="N629" s="211"/>
      <c r="O629" s="211"/>
      <c r="P629" s="211"/>
      <c r="Q629" s="211"/>
      <c r="R629" s="211"/>
      <c r="S629" s="211"/>
      <c r="T629" s="211"/>
      <c r="U629" s="211"/>
      <c r="V629" s="211"/>
      <c r="W629" s="211"/>
      <c r="X629" s="211"/>
      <c r="Y629" s="211"/>
      <c r="Z629" s="211"/>
      <c r="AA629" s="104" t="str">
        <f t="shared" si="2"/>
        <v>Lup_Oana</v>
      </c>
      <c r="AB629" s="375">
        <f t="shared" si="3"/>
        <v>20</v>
      </c>
    </row>
    <row r="630" ht="11.25" customHeight="1">
      <c r="A630" s="135" t="s">
        <v>5891</v>
      </c>
      <c r="B630" s="97" t="s">
        <v>148</v>
      </c>
      <c r="C630" s="130" t="s">
        <v>9973</v>
      </c>
      <c r="D630" s="231">
        <v>20.0</v>
      </c>
      <c r="E630" s="166">
        <v>20.0</v>
      </c>
      <c r="F630" s="253" t="s">
        <v>829</v>
      </c>
      <c r="G630" s="211"/>
      <c r="H630" s="105"/>
      <c r="I630" s="104"/>
      <c r="J630" s="211"/>
      <c r="K630" s="211"/>
      <c r="L630" s="211"/>
      <c r="M630" s="211"/>
      <c r="N630" s="211"/>
      <c r="O630" s="211"/>
      <c r="P630" s="211"/>
      <c r="Q630" s="211"/>
      <c r="R630" s="211"/>
      <c r="S630" s="211"/>
      <c r="T630" s="211"/>
      <c r="U630" s="211"/>
      <c r="V630" s="211"/>
      <c r="W630" s="211"/>
      <c r="X630" s="211"/>
      <c r="Y630" s="211"/>
      <c r="Z630" s="211"/>
      <c r="AA630" s="104" t="str">
        <f t="shared" si="2"/>
        <v>Lup_Oana</v>
      </c>
      <c r="AB630" s="375">
        <f t="shared" si="3"/>
        <v>20</v>
      </c>
    </row>
    <row r="631" ht="11.25" customHeight="1">
      <c r="A631" s="135" t="s">
        <v>5891</v>
      </c>
      <c r="B631" s="97" t="s">
        <v>148</v>
      </c>
      <c r="C631" s="130" t="s">
        <v>9974</v>
      </c>
      <c r="D631" s="231">
        <v>20.0</v>
      </c>
      <c r="E631" s="166">
        <v>20.0</v>
      </c>
      <c r="F631" s="253" t="s">
        <v>829</v>
      </c>
      <c r="G631" s="211"/>
      <c r="H631" s="105"/>
      <c r="I631" s="104"/>
      <c r="J631" s="211"/>
      <c r="K631" s="211"/>
      <c r="L631" s="211"/>
      <c r="M631" s="211"/>
      <c r="N631" s="211"/>
      <c r="O631" s="211"/>
      <c r="P631" s="211"/>
      <c r="Q631" s="211"/>
      <c r="R631" s="211"/>
      <c r="S631" s="211"/>
      <c r="T631" s="211"/>
      <c r="U631" s="211"/>
      <c r="V631" s="211"/>
      <c r="W631" s="211"/>
      <c r="X631" s="211"/>
      <c r="Y631" s="211"/>
      <c r="Z631" s="211"/>
      <c r="AA631" s="104" t="str">
        <f t="shared" si="2"/>
        <v>Lup_Oana</v>
      </c>
      <c r="AB631" s="375">
        <f t="shared" si="3"/>
        <v>20</v>
      </c>
    </row>
    <row r="632" ht="11.25" customHeight="1">
      <c r="A632" s="135" t="s">
        <v>5891</v>
      </c>
      <c r="B632" s="97" t="s">
        <v>148</v>
      </c>
      <c r="C632" s="130" t="s">
        <v>9975</v>
      </c>
      <c r="D632" s="231">
        <v>20.0</v>
      </c>
      <c r="E632" s="166">
        <v>20.0</v>
      </c>
      <c r="F632" s="253" t="s">
        <v>829</v>
      </c>
      <c r="G632" s="211"/>
      <c r="H632" s="105"/>
      <c r="I632" s="104"/>
      <c r="J632" s="211"/>
      <c r="K632" s="211"/>
      <c r="L632" s="211"/>
      <c r="M632" s="211"/>
      <c r="N632" s="211"/>
      <c r="O632" s="211"/>
      <c r="P632" s="211"/>
      <c r="Q632" s="211"/>
      <c r="R632" s="211"/>
      <c r="S632" s="211"/>
      <c r="T632" s="211"/>
      <c r="U632" s="211"/>
      <c r="V632" s="211"/>
      <c r="W632" s="211"/>
      <c r="X632" s="211"/>
      <c r="Y632" s="211"/>
      <c r="Z632" s="211"/>
      <c r="AA632" s="104" t="str">
        <f t="shared" si="2"/>
        <v>Lup_Oana</v>
      </c>
      <c r="AB632" s="375">
        <f t="shared" si="3"/>
        <v>20</v>
      </c>
    </row>
    <row r="633" ht="11.25" customHeight="1">
      <c r="A633" s="135" t="s">
        <v>5891</v>
      </c>
      <c r="B633" s="97" t="s">
        <v>148</v>
      </c>
      <c r="C633" s="130" t="s">
        <v>9976</v>
      </c>
      <c r="D633" s="231">
        <v>20.0</v>
      </c>
      <c r="E633" s="166">
        <v>20.0</v>
      </c>
      <c r="F633" s="253" t="s">
        <v>829</v>
      </c>
      <c r="G633" s="211"/>
      <c r="H633" s="105"/>
      <c r="I633" s="104"/>
      <c r="J633" s="211"/>
      <c r="K633" s="211"/>
      <c r="L633" s="211"/>
      <c r="M633" s="211"/>
      <c r="N633" s="211"/>
      <c r="O633" s="211"/>
      <c r="P633" s="211"/>
      <c r="Q633" s="211"/>
      <c r="R633" s="211"/>
      <c r="S633" s="211"/>
      <c r="T633" s="211"/>
      <c r="U633" s="211"/>
      <c r="V633" s="211"/>
      <c r="W633" s="211"/>
      <c r="X633" s="211"/>
      <c r="Y633" s="211"/>
      <c r="Z633" s="211"/>
      <c r="AA633" s="104" t="str">
        <f t="shared" si="2"/>
        <v>Lup_Oana</v>
      </c>
      <c r="AB633" s="375">
        <f t="shared" si="3"/>
        <v>20</v>
      </c>
    </row>
    <row r="634" ht="11.25" customHeight="1">
      <c r="A634" s="135" t="s">
        <v>5891</v>
      </c>
      <c r="B634" s="97" t="s">
        <v>148</v>
      </c>
      <c r="C634" s="130" t="s">
        <v>9977</v>
      </c>
      <c r="D634" s="231">
        <v>20.0</v>
      </c>
      <c r="E634" s="166">
        <v>20.0</v>
      </c>
      <c r="F634" s="253" t="s">
        <v>829</v>
      </c>
      <c r="G634" s="211"/>
      <c r="H634" s="105"/>
      <c r="I634" s="104"/>
      <c r="J634" s="211"/>
      <c r="K634" s="211"/>
      <c r="L634" s="211"/>
      <c r="M634" s="211"/>
      <c r="N634" s="211"/>
      <c r="O634" s="211"/>
      <c r="P634" s="211"/>
      <c r="Q634" s="211"/>
      <c r="R634" s="211"/>
      <c r="S634" s="211"/>
      <c r="T634" s="211"/>
      <c r="U634" s="211"/>
      <c r="V634" s="211"/>
      <c r="W634" s="211"/>
      <c r="X634" s="211"/>
      <c r="Y634" s="211"/>
      <c r="Z634" s="211"/>
      <c r="AA634" s="104" t="str">
        <f t="shared" si="2"/>
        <v>Lup_Oana</v>
      </c>
      <c r="AB634" s="375">
        <f t="shared" si="3"/>
        <v>20</v>
      </c>
    </row>
    <row r="635" ht="11.25" customHeight="1">
      <c r="A635" s="135" t="s">
        <v>9978</v>
      </c>
      <c r="B635" s="97" t="s">
        <v>148</v>
      </c>
      <c r="C635" s="130" t="s">
        <v>9979</v>
      </c>
      <c r="D635" s="231">
        <v>20.0</v>
      </c>
      <c r="E635" s="166">
        <v>20.0</v>
      </c>
      <c r="F635" s="135" t="s">
        <v>2340</v>
      </c>
      <c r="G635" s="104"/>
      <c r="H635" s="105"/>
      <c r="I635" s="104"/>
      <c r="J635" s="104"/>
      <c r="K635" s="104"/>
      <c r="L635" s="104"/>
      <c r="M635" s="104"/>
      <c r="N635" s="104"/>
      <c r="O635" s="104"/>
      <c r="P635" s="104"/>
      <c r="Q635" s="104"/>
      <c r="R635" s="104"/>
      <c r="S635" s="104"/>
      <c r="T635" s="104"/>
      <c r="U635" s="104"/>
      <c r="V635" s="104"/>
      <c r="W635" s="104"/>
      <c r="X635" s="104"/>
      <c r="Y635" s="104"/>
      <c r="Z635" s="104"/>
      <c r="AA635" s="104" t="str">
        <f t="shared" si="2"/>
        <v>Morandau Elena Felicia</v>
      </c>
      <c r="AB635" s="375">
        <f t="shared" si="3"/>
        <v>20</v>
      </c>
    </row>
    <row r="636" ht="11.25" customHeight="1">
      <c r="A636" s="135" t="s">
        <v>9978</v>
      </c>
      <c r="B636" s="97" t="s">
        <v>148</v>
      </c>
      <c r="C636" s="130" t="s">
        <v>9980</v>
      </c>
      <c r="D636" s="231">
        <v>20.0</v>
      </c>
      <c r="E636" s="166">
        <v>20.0</v>
      </c>
      <c r="F636" s="135" t="s">
        <v>2340</v>
      </c>
      <c r="G636" s="104"/>
      <c r="H636" s="105"/>
      <c r="I636" s="104"/>
      <c r="J636" s="104"/>
      <c r="K636" s="104"/>
      <c r="L636" s="104"/>
      <c r="M636" s="104"/>
      <c r="N636" s="104"/>
      <c r="O636" s="104"/>
      <c r="P636" s="104"/>
      <c r="Q636" s="104"/>
      <c r="R636" s="104"/>
      <c r="S636" s="104"/>
      <c r="T636" s="104"/>
      <c r="U636" s="104"/>
      <c r="V636" s="104"/>
      <c r="W636" s="104"/>
      <c r="X636" s="104"/>
      <c r="Y636" s="104"/>
      <c r="Z636" s="104"/>
      <c r="AA636" s="104" t="str">
        <f t="shared" si="2"/>
        <v>Morandau Elena Felicia</v>
      </c>
      <c r="AB636" s="375">
        <f t="shared" si="3"/>
        <v>20</v>
      </c>
    </row>
    <row r="637" ht="11.25" customHeight="1">
      <c r="A637" s="135" t="s">
        <v>9978</v>
      </c>
      <c r="B637" s="97" t="s">
        <v>148</v>
      </c>
      <c r="C637" s="130" t="s">
        <v>9981</v>
      </c>
      <c r="D637" s="231">
        <v>20.0</v>
      </c>
      <c r="E637" s="166">
        <v>20.0</v>
      </c>
      <c r="F637" s="135" t="s">
        <v>2340</v>
      </c>
      <c r="G637" s="104"/>
      <c r="H637" s="105"/>
      <c r="I637" s="104"/>
      <c r="J637" s="104"/>
      <c r="K637" s="104"/>
      <c r="L637" s="104"/>
      <c r="M637" s="104"/>
      <c r="N637" s="104"/>
      <c r="O637" s="104"/>
      <c r="P637" s="104"/>
      <c r="Q637" s="104"/>
      <c r="R637" s="104"/>
      <c r="S637" s="104"/>
      <c r="T637" s="104"/>
      <c r="U637" s="104"/>
      <c r="V637" s="104"/>
      <c r="W637" s="104"/>
      <c r="X637" s="104"/>
      <c r="Y637" s="104"/>
      <c r="Z637" s="104"/>
      <c r="AA637" s="104" t="str">
        <f t="shared" si="2"/>
        <v>Morandau Elena Felicia</v>
      </c>
      <c r="AB637" s="375">
        <f t="shared" si="3"/>
        <v>20</v>
      </c>
    </row>
    <row r="638" ht="11.25" customHeight="1">
      <c r="A638" s="135" t="s">
        <v>9978</v>
      </c>
      <c r="B638" s="97" t="s">
        <v>148</v>
      </c>
      <c r="C638" s="130" t="s">
        <v>9982</v>
      </c>
      <c r="D638" s="231">
        <v>30.0</v>
      </c>
      <c r="E638" s="166">
        <v>30.0</v>
      </c>
      <c r="F638" s="135" t="s">
        <v>2340</v>
      </c>
      <c r="G638" s="104"/>
      <c r="H638" s="105"/>
      <c r="I638" s="104"/>
      <c r="J638" s="104"/>
      <c r="K638" s="104"/>
      <c r="L638" s="104"/>
      <c r="M638" s="104"/>
      <c r="N638" s="104"/>
      <c r="O638" s="104"/>
      <c r="P638" s="104"/>
      <c r="Q638" s="104"/>
      <c r="R638" s="104"/>
      <c r="S638" s="104"/>
      <c r="T638" s="104"/>
      <c r="U638" s="104"/>
      <c r="V638" s="104"/>
      <c r="W638" s="104"/>
      <c r="X638" s="104"/>
      <c r="Y638" s="104"/>
      <c r="Z638" s="104"/>
      <c r="AA638" s="104" t="str">
        <f t="shared" si="2"/>
        <v>Morandau Elena Felicia</v>
      </c>
      <c r="AB638" s="375">
        <f t="shared" si="3"/>
        <v>30</v>
      </c>
    </row>
    <row r="639" ht="11.25" customHeight="1">
      <c r="A639" s="135" t="s">
        <v>9978</v>
      </c>
      <c r="B639" s="97" t="s">
        <v>148</v>
      </c>
      <c r="C639" s="130" t="s">
        <v>9983</v>
      </c>
      <c r="D639" s="231">
        <v>30.0</v>
      </c>
      <c r="E639" s="166">
        <v>30.0</v>
      </c>
      <c r="F639" s="135" t="s">
        <v>2340</v>
      </c>
      <c r="G639" s="104"/>
      <c r="H639" s="105"/>
      <c r="I639" s="104"/>
      <c r="J639" s="104"/>
      <c r="K639" s="104"/>
      <c r="L639" s="104"/>
      <c r="M639" s="104"/>
      <c r="N639" s="104"/>
      <c r="O639" s="104"/>
      <c r="P639" s="104"/>
      <c r="Q639" s="104"/>
      <c r="R639" s="104"/>
      <c r="S639" s="104"/>
      <c r="T639" s="104"/>
      <c r="U639" s="104"/>
      <c r="V639" s="104"/>
      <c r="W639" s="104"/>
      <c r="X639" s="104"/>
      <c r="Y639" s="104"/>
      <c r="Z639" s="104"/>
      <c r="AA639" s="104" t="str">
        <f t="shared" si="2"/>
        <v>Morandau Elena Felicia</v>
      </c>
      <c r="AB639" s="375">
        <f t="shared" si="3"/>
        <v>30</v>
      </c>
    </row>
    <row r="640" ht="11.25" customHeight="1">
      <c r="A640" s="135" t="s">
        <v>9978</v>
      </c>
      <c r="B640" s="97" t="s">
        <v>148</v>
      </c>
      <c r="C640" s="130" t="s">
        <v>9984</v>
      </c>
      <c r="D640" s="231">
        <v>30.0</v>
      </c>
      <c r="E640" s="166">
        <v>30.0</v>
      </c>
      <c r="F640" s="135" t="s">
        <v>2340</v>
      </c>
      <c r="G640" s="104"/>
      <c r="H640" s="105"/>
      <c r="I640" s="104"/>
      <c r="J640" s="104"/>
      <c r="K640" s="104"/>
      <c r="L640" s="104"/>
      <c r="M640" s="104"/>
      <c r="N640" s="104"/>
      <c r="O640" s="104"/>
      <c r="P640" s="104"/>
      <c r="Q640" s="104"/>
      <c r="R640" s="104"/>
      <c r="S640" s="104"/>
      <c r="T640" s="104"/>
      <c r="U640" s="104"/>
      <c r="V640" s="104"/>
      <c r="W640" s="104"/>
      <c r="X640" s="104"/>
      <c r="Y640" s="104"/>
      <c r="Z640" s="104"/>
      <c r="AA640" s="104" t="str">
        <f t="shared" si="2"/>
        <v>Morandau Elena Felicia</v>
      </c>
      <c r="AB640" s="375">
        <f t="shared" si="3"/>
        <v>30</v>
      </c>
    </row>
    <row r="641" ht="11.25" customHeight="1">
      <c r="A641" s="135" t="s">
        <v>9978</v>
      </c>
      <c r="B641" s="97" t="s">
        <v>148</v>
      </c>
      <c r="C641" s="130" t="s">
        <v>9985</v>
      </c>
      <c r="D641" s="231">
        <v>30.0</v>
      </c>
      <c r="E641" s="166">
        <v>30.0</v>
      </c>
      <c r="F641" s="135" t="s">
        <v>2340</v>
      </c>
      <c r="G641" s="104"/>
      <c r="H641" s="105"/>
      <c r="I641" s="104"/>
      <c r="J641" s="104"/>
      <c r="K641" s="104"/>
      <c r="L641" s="104"/>
      <c r="M641" s="104"/>
      <c r="N641" s="104"/>
      <c r="O641" s="104"/>
      <c r="P641" s="104"/>
      <c r="Q641" s="104"/>
      <c r="R641" s="104"/>
      <c r="S641" s="104"/>
      <c r="T641" s="104"/>
      <c r="U641" s="104"/>
      <c r="V641" s="104"/>
      <c r="W641" s="104"/>
      <c r="X641" s="104"/>
      <c r="Y641" s="104"/>
      <c r="Z641" s="104"/>
      <c r="AA641" s="104" t="str">
        <f t="shared" si="2"/>
        <v>Morandau Elena Felicia</v>
      </c>
      <c r="AB641" s="375">
        <f t="shared" si="3"/>
        <v>30</v>
      </c>
    </row>
    <row r="642" ht="11.25" customHeight="1">
      <c r="A642" s="135" t="s">
        <v>830</v>
      </c>
      <c r="B642" s="97" t="s">
        <v>148</v>
      </c>
      <c r="C642" s="130" t="s">
        <v>9986</v>
      </c>
      <c r="D642" s="231">
        <v>20.0</v>
      </c>
      <c r="E642" s="231">
        <v>20.0</v>
      </c>
      <c r="F642" s="135" t="s">
        <v>835</v>
      </c>
      <c r="G642" s="104"/>
      <c r="H642" s="105"/>
      <c r="I642" s="104"/>
      <c r="J642" s="104"/>
      <c r="K642" s="104"/>
      <c r="L642" s="104"/>
      <c r="M642" s="104"/>
      <c r="N642" s="104"/>
      <c r="O642" s="104"/>
      <c r="P642" s="104"/>
      <c r="Q642" s="104"/>
      <c r="R642" s="104"/>
      <c r="S642" s="104"/>
      <c r="T642" s="104"/>
      <c r="U642" s="104"/>
      <c r="V642" s="104"/>
      <c r="W642" s="104"/>
      <c r="X642" s="104"/>
      <c r="Y642" s="104"/>
      <c r="Z642" s="104"/>
      <c r="AA642" s="104" t="str">
        <f t="shared" si="2"/>
        <v>Pogan, Livia Dana</v>
      </c>
      <c r="AB642" s="375">
        <f t="shared" si="3"/>
        <v>20</v>
      </c>
    </row>
    <row r="643" ht="11.25" customHeight="1">
      <c r="A643" s="135" t="s">
        <v>830</v>
      </c>
      <c r="B643" s="97" t="s">
        <v>148</v>
      </c>
      <c r="C643" s="130" t="s">
        <v>9987</v>
      </c>
      <c r="D643" s="231">
        <v>20.0</v>
      </c>
      <c r="E643" s="231">
        <v>20.0</v>
      </c>
      <c r="F643" s="135" t="s">
        <v>835</v>
      </c>
      <c r="G643" s="104"/>
      <c r="H643" s="105"/>
      <c r="I643" s="104"/>
      <c r="J643" s="104"/>
      <c r="K643" s="104"/>
      <c r="L643" s="104"/>
      <c r="M643" s="104"/>
      <c r="N643" s="104"/>
      <c r="O643" s="104"/>
      <c r="P643" s="104"/>
      <c r="Q643" s="104"/>
      <c r="R643" s="104"/>
      <c r="S643" s="104"/>
      <c r="T643" s="104"/>
      <c r="U643" s="104"/>
      <c r="V643" s="104"/>
      <c r="W643" s="104"/>
      <c r="X643" s="104"/>
      <c r="Y643" s="104"/>
      <c r="Z643" s="104"/>
      <c r="AA643" s="104" t="str">
        <f t="shared" si="2"/>
        <v>Pogan, Livia Dana</v>
      </c>
      <c r="AB643" s="375">
        <f t="shared" si="3"/>
        <v>20</v>
      </c>
    </row>
    <row r="644" ht="11.25" customHeight="1">
      <c r="A644" s="135" t="s">
        <v>830</v>
      </c>
      <c r="B644" s="97" t="s">
        <v>148</v>
      </c>
      <c r="C644" s="130" t="s">
        <v>9988</v>
      </c>
      <c r="D644" s="231">
        <v>20.0</v>
      </c>
      <c r="E644" s="231">
        <v>20.0</v>
      </c>
      <c r="F644" s="135" t="s">
        <v>835</v>
      </c>
      <c r="G644" s="104"/>
      <c r="H644" s="105"/>
      <c r="I644" s="104"/>
      <c r="J644" s="104"/>
      <c r="K644" s="104"/>
      <c r="L644" s="104"/>
      <c r="M644" s="104"/>
      <c r="N644" s="104"/>
      <c r="O644" s="104"/>
      <c r="P644" s="104"/>
      <c r="Q644" s="104"/>
      <c r="R644" s="104"/>
      <c r="S644" s="104"/>
      <c r="T644" s="104"/>
      <c r="U644" s="104"/>
      <c r="V644" s="104"/>
      <c r="W644" s="104"/>
      <c r="X644" s="104"/>
      <c r="Y644" s="104"/>
      <c r="Z644" s="104"/>
      <c r="AA644" s="104" t="str">
        <f t="shared" si="2"/>
        <v>Pogan, Livia Dana</v>
      </c>
      <c r="AB644" s="375">
        <f t="shared" si="3"/>
        <v>20</v>
      </c>
    </row>
    <row r="645" ht="11.25" customHeight="1">
      <c r="A645" s="135" t="s">
        <v>830</v>
      </c>
      <c r="B645" s="97" t="s">
        <v>148</v>
      </c>
      <c r="C645" s="130" t="s">
        <v>9989</v>
      </c>
      <c r="D645" s="231">
        <v>20.0</v>
      </c>
      <c r="E645" s="231">
        <v>20.0</v>
      </c>
      <c r="F645" s="135" t="s">
        <v>835</v>
      </c>
      <c r="G645" s="104"/>
      <c r="H645" s="105"/>
      <c r="I645" s="104"/>
      <c r="J645" s="104"/>
      <c r="K645" s="104"/>
      <c r="L645" s="104"/>
      <c r="M645" s="104"/>
      <c r="N645" s="104"/>
      <c r="O645" s="104"/>
      <c r="P645" s="104"/>
      <c r="Q645" s="104"/>
      <c r="R645" s="104"/>
      <c r="S645" s="104"/>
      <c r="T645" s="104"/>
      <c r="U645" s="104"/>
      <c r="V645" s="104"/>
      <c r="W645" s="104"/>
      <c r="X645" s="104"/>
      <c r="Y645" s="104"/>
      <c r="Z645" s="104"/>
      <c r="AA645" s="104" t="str">
        <f t="shared" si="2"/>
        <v>Pogan, Livia Dana</v>
      </c>
      <c r="AB645" s="375">
        <f t="shared" si="3"/>
        <v>20</v>
      </c>
    </row>
    <row r="646" ht="11.25" customHeight="1">
      <c r="A646" s="135" t="s">
        <v>830</v>
      </c>
      <c r="B646" s="97" t="s">
        <v>148</v>
      </c>
      <c r="C646" s="130" t="s">
        <v>9990</v>
      </c>
      <c r="D646" s="231">
        <v>20.0</v>
      </c>
      <c r="E646" s="231">
        <v>20.0</v>
      </c>
      <c r="F646" s="135" t="s">
        <v>835</v>
      </c>
      <c r="G646" s="104"/>
      <c r="H646" s="105"/>
      <c r="I646" s="104"/>
      <c r="J646" s="104"/>
      <c r="K646" s="104"/>
      <c r="L646" s="104"/>
      <c r="M646" s="104"/>
      <c r="N646" s="104"/>
      <c r="O646" s="104"/>
      <c r="P646" s="104"/>
      <c r="Q646" s="104"/>
      <c r="R646" s="104"/>
      <c r="S646" s="104"/>
      <c r="T646" s="104"/>
      <c r="U646" s="104"/>
      <c r="V646" s="104"/>
      <c r="W646" s="104"/>
      <c r="X646" s="104"/>
      <c r="Y646" s="104"/>
      <c r="Z646" s="104"/>
      <c r="AA646" s="104" t="str">
        <f t="shared" si="2"/>
        <v>Pogan, Livia Dana</v>
      </c>
      <c r="AB646" s="375">
        <f t="shared" si="3"/>
        <v>20</v>
      </c>
    </row>
    <row r="647" ht="11.25" customHeight="1">
      <c r="A647" s="135" t="s">
        <v>830</v>
      </c>
      <c r="B647" s="97" t="s">
        <v>148</v>
      </c>
      <c r="C647" s="130" t="s">
        <v>9991</v>
      </c>
      <c r="D647" s="231">
        <v>20.0</v>
      </c>
      <c r="E647" s="231">
        <v>20.0</v>
      </c>
      <c r="F647" s="135" t="s">
        <v>835</v>
      </c>
      <c r="G647" s="104"/>
      <c r="H647" s="105"/>
      <c r="I647" s="104"/>
      <c r="J647" s="104"/>
      <c r="K647" s="104"/>
      <c r="L647" s="104"/>
      <c r="M647" s="104"/>
      <c r="N647" s="104"/>
      <c r="O647" s="104"/>
      <c r="P647" s="104"/>
      <c r="Q647" s="104"/>
      <c r="R647" s="104"/>
      <c r="S647" s="104"/>
      <c r="T647" s="104"/>
      <c r="U647" s="104"/>
      <c r="V647" s="104"/>
      <c r="W647" s="104"/>
      <c r="X647" s="104"/>
      <c r="Y647" s="104"/>
      <c r="Z647" s="104"/>
      <c r="AA647" s="104" t="str">
        <f t="shared" si="2"/>
        <v>Pogan, Livia Dana</v>
      </c>
      <c r="AB647" s="375">
        <f t="shared" si="3"/>
        <v>20</v>
      </c>
    </row>
    <row r="648" ht="11.25" customHeight="1">
      <c r="A648" s="135" t="s">
        <v>626</v>
      </c>
      <c r="B648" s="97" t="s">
        <v>148</v>
      </c>
      <c r="C648" s="130" t="s">
        <v>9992</v>
      </c>
      <c r="D648" s="231">
        <v>30.0</v>
      </c>
      <c r="E648" s="166">
        <v>30.0</v>
      </c>
      <c r="F648" s="135" t="s">
        <v>626</v>
      </c>
      <c r="G648" s="211"/>
      <c r="H648" s="105"/>
      <c r="I648" s="104"/>
      <c r="J648" s="211"/>
      <c r="K648" s="211"/>
      <c r="L648" s="211"/>
      <c r="M648" s="211"/>
      <c r="N648" s="211"/>
      <c r="O648" s="211"/>
      <c r="P648" s="211"/>
      <c r="Q648" s="211"/>
      <c r="R648" s="211"/>
      <c r="S648" s="211"/>
      <c r="T648" s="211"/>
      <c r="U648" s="211"/>
      <c r="V648" s="211"/>
      <c r="W648" s="211"/>
      <c r="X648" s="211"/>
      <c r="Y648" s="211"/>
      <c r="Z648" s="211"/>
      <c r="AA648" s="104" t="str">
        <f t="shared" si="2"/>
        <v>Popa Adela</v>
      </c>
      <c r="AB648" s="375">
        <f t="shared" si="3"/>
        <v>30</v>
      </c>
    </row>
    <row r="649" ht="11.25" customHeight="1">
      <c r="A649" s="135" t="s">
        <v>626</v>
      </c>
      <c r="B649" s="97" t="s">
        <v>148</v>
      </c>
      <c r="C649" s="130" t="s">
        <v>9993</v>
      </c>
      <c r="D649" s="231">
        <v>30.0</v>
      </c>
      <c r="E649" s="166">
        <v>30.0</v>
      </c>
      <c r="F649" s="135" t="s">
        <v>626</v>
      </c>
      <c r="G649" s="211"/>
      <c r="H649" s="105"/>
      <c r="I649" s="104"/>
      <c r="J649" s="211"/>
      <c r="K649" s="211"/>
      <c r="L649" s="211"/>
      <c r="M649" s="211"/>
      <c r="N649" s="211"/>
      <c r="O649" s="211"/>
      <c r="P649" s="211"/>
      <c r="Q649" s="211"/>
      <c r="R649" s="211"/>
      <c r="S649" s="211"/>
      <c r="T649" s="211"/>
      <c r="U649" s="211"/>
      <c r="V649" s="211"/>
      <c r="W649" s="211"/>
      <c r="X649" s="211"/>
      <c r="Y649" s="211"/>
      <c r="Z649" s="211"/>
      <c r="AA649" s="104" t="str">
        <f t="shared" si="2"/>
        <v>Popa Adela</v>
      </c>
      <c r="AB649" s="375">
        <f t="shared" si="3"/>
        <v>30</v>
      </c>
    </row>
    <row r="650" ht="11.25" customHeight="1">
      <c r="A650" s="135" t="s">
        <v>626</v>
      </c>
      <c r="B650" s="97" t="s">
        <v>148</v>
      </c>
      <c r="C650" s="130" t="s">
        <v>9994</v>
      </c>
      <c r="D650" s="231">
        <v>30.0</v>
      </c>
      <c r="E650" s="166">
        <v>30.0</v>
      </c>
      <c r="F650" s="135" t="s">
        <v>626</v>
      </c>
      <c r="G650" s="211"/>
      <c r="H650" s="105"/>
      <c r="I650" s="104"/>
      <c r="J650" s="211"/>
      <c r="K650" s="211"/>
      <c r="L650" s="211"/>
      <c r="M650" s="211"/>
      <c r="N650" s="211"/>
      <c r="O650" s="211"/>
      <c r="P650" s="211"/>
      <c r="Q650" s="211"/>
      <c r="R650" s="211"/>
      <c r="S650" s="211"/>
      <c r="T650" s="211"/>
      <c r="U650" s="211"/>
      <c r="V650" s="211"/>
      <c r="W650" s="211"/>
      <c r="X650" s="211"/>
      <c r="Y650" s="211"/>
      <c r="Z650" s="211"/>
      <c r="AA650" s="104" t="str">
        <f t="shared" si="2"/>
        <v>Popa Adela</v>
      </c>
      <c r="AB650" s="375">
        <f t="shared" si="3"/>
        <v>30</v>
      </c>
    </row>
    <row r="651" ht="11.25" customHeight="1">
      <c r="A651" s="135" t="s">
        <v>626</v>
      </c>
      <c r="B651" s="97" t="s">
        <v>148</v>
      </c>
      <c r="C651" s="130" t="s">
        <v>9995</v>
      </c>
      <c r="D651" s="231">
        <v>30.0</v>
      </c>
      <c r="E651" s="166">
        <v>30.0</v>
      </c>
      <c r="F651" s="135" t="s">
        <v>626</v>
      </c>
      <c r="G651" s="211"/>
      <c r="H651" s="105"/>
      <c r="I651" s="104"/>
      <c r="J651" s="211"/>
      <c r="K651" s="211"/>
      <c r="L651" s="211"/>
      <c r="M651" s="211"/>
      <c r="N651" s="211"/>
      <c r="O651" s="211"/>
      <c r="P651" s="211"/>
      <c r="Q651" s="211"/>
      <c r="R651" s="211"/>
      <c r="S651" s="211"/>
      <c r="T651" s="211"/>
      <c r="U651" s="211"/>
      <c r="V651" s="211"/>
      <c r="W651" s="211"/>
      <c r="X651" s="211"/>
      <c r="Y651" s="211"/>
      <c r="Z651" s="211"/>
      <c r="AA651" s="104" t="str">
        <f t="shared" si="2"/>
        <v>Popa Adela</v>
      </c>
      <c r="AB651" s="375">
        <f t="shared" si="3"/>
        <v>30</v>
      </c>
    </row>
    <row r="652" ht="11.25" customHeight="1">
      <c r="A652" s="135" t="s">
        <v>626</v>
      </c>
      <c r="B652" s="97" t="s">
        <v>148</v>
      </c>
      <c r="C652" s="130" t="s">
        <v>9996</v>
      </c>
      <c r="D652" s="231">
        <v>30.0</v>
      </c>
      <c r="E652" s="166">
        <v>30.0</v>
      </c>
      <c r="F652" s="135" t="s">
        <v>626</v>
      </c>
      <c r="G652" s="211"/>
      <c r="H652" s="105"/>
      <c r="I652" s="104"/>
      <c r="J652" s="211"/>
      <c r="K652" s="211"/>
      <c r="L652" s="211"/>
      <c r="M652" s="211"/>
      <c r="N652" s="211"/>
      <c r="O652" s="211"/>
      <c r="P652" s="211"/>
      <c r="Q652" s="211"/>
      <c r="R652" s="211"/>
      <c r="S652" s="211"/>
      <c r="T652" s="211"/>
      <c r="U652" s="211"/>
      <c r="V652" s="211"/>
      <c r="W652" s="211"/>
      <c r="X652" s="211"/>
      <c r="Y652" s="211"/>
      <c r="Z652" s="211"/>
      <c r="AA652" s="104" t="str">
        <f t="shared" si="2"/>
        <v>Popa Adela</v>
      </c>
      <c r="AB652" s="375">
        <f t="shared" si="3"/>
        <v>30</v>
      </c>
    </row>
    <row r="653" ht="11.25" customHeight="1">
      <c r="A653" s="135" t="s">
        <v>626</v>
      </c>
      <c r="B653" s="97" t="s">
        <v>148</v>
      </c>
      <c r="C653" s="130" t="s">
        <v>9997</v>
      </c>
      <c r="D653" s="231">
        <v>30.0</v>
      </c>
      <c r="E653" s="166">
        <v>30.0</v>
      </c>
      <c r="F653" s="135" t="s">
        <v>626</v>
      </c>
      <c r="G653" s="211"/>
      <c r="H653" s="105"/>
      <c r="I653" s="104"/>
      <c r="J653" s="211"/>
      <c r="K653" s="211"/>
      <c r="L653" s="211"/>
      <c r="M653" s="211"/>
      <c r="N653" s="211"/>
      <c r="O653" s="211"/>
      <c r="P653" s="211"/>
      <c r="Q653" s="211"/>
      <c r="R653" s="211"/>
      <c r="S653" s="211"/>
      <c r="T653" s="211"/>
      <c r="U653" s="211"/>
      <c r="V653" s="211"/>
      <c r="W653" s="211"/>
      <c r="X653" s="211"/>
      <c r="Y653" s="211"/>
      <c r="Z653" s="211"/>
      <c r="AA653" s="104" t="str">
        <f t="shared" si="2"/>
        <v>Popa Adela</v>
      </c>
      <c r="AB653" s="375">
        <f t="shared" si="3"/>
        <v>30</v>
      </c>
    </row>
    <row r="654" ht="11.25" customHeight="1">
      <c r="A654" s="135" t="s">
        <v>626</v>
      </c>
      <c r="B654" s="97" t="s">
        <v>148</v>
      </c>
      <c r="C654" s="130" t="s">
        <v>9998</v>
      </c>
      <c r="D654" s="231">
        <v>20.0</v>
      </c>
      <c r="E654" s="166">
        <v>20.0</v>
      </c>
      <c r="F654" s="135" t="s">
        <v>626</v>
      </c>
      <c r="G654" s="211"/>
      <c r="H654" s="105"/>
      <c r="I654" s="104"/>
      <c r="J654" s="211"/>
      <c r="K654" s="211"/>
      <c r="L654" s="211"/>
      <c r="M654" s="211"/>
      <c r="N654" s="211"/>
      <c r="O654" s="211"/>
      <c r="P654" s="211"/>
      <c r="Q654" s="211"/>
      <c r="R654" s="211"/>
      <c r="S654" s="211"/>
      <c r="T654" s="211"/>
      <c r="U654" s="211"/>
      <c r="V654" s="211"/>
      <c r="W654" s="211"/>
      <c r="X654" s="211"/>
      <c r="Y654" s="211"/>
      <c r="Z654" s="211"/>
      <c r="AA654" s="104" t="str">
        <f t="shared" si="2"/>
        <v>Popa Adela</v>
      </c>
      <c r="AB654" s="375">
        <f t="shared" si="3"/>
        <v>20</v>
      </c>
    </row>
    <row r="655" ht="11.25" customHeight="1">
      <c r="A655" s="135" t="s">
        <v>626</v>
      </c>
      <c r="B655" s="97" t="s">
        <v>148</v>
      </c>
      <c r="C655" s="130" t="s">
        <v>9999</v>
      </c>
      <c r="D655" s="231">
        <v>20.0</v>
      </c>
      <c r="E655" s="166">
        <v>20.0</v>
      </c>
      <c r="F655" s="135" t="s">
        <v>626</v>
      </c>
      <c r="G655" s="211"/>
      <c r="H655" s="105"/>
      <c r="I655" s="104"/>
      <c r="J655" s="211"/>
      <c r="K655" s="211"/>
      <c r="L655" s="211"/>
      <c r="M655" s="211"/>
      <c r="N655" s="211"/>
      <c r="O655" s="211"/>
      <c r="P655" s="211"/>
      <c r="Q655" s="211"/>
      <c r="R655" s="211"/>
      <c r="S655" s="211"/>
      <c r="T655" s="211"/>
      <c r="U655" s="211"/>
      <c r="V655" s="211"/>
      <c r="W655" s="211"/>
      <c r="X655" s="211"/>
      <c r="Y655" s="211"/>
      <c r="Z655" s="211"/>
      <c r="AA655" s="104" t="str">
        <f t="shared" si="2"/>
        <v>Popa Adela</v>
      </c>
      <c r="AB655" s="375">
        <f t="shared" si="3"/>
        <v>20</v>
      </c>
    </row>
    <row r="656" ht="11.25" customHeight="1">
      <c r="A656" s="135" t="s">
        <v>626</v>
      </c>
      <c r="B656" s="97" t="s">
        <v>148</v>
      </c>
      <c r="C656" s="130" t="s">
        <v>10000</v>
      </c>
      <c r="D656" s="231">
        <v>20.0</v>
      </c>
      <c r="E656" s="166">
        <v>20.0</v>
      </c>
      <c r="F656" s="135" t="s">
        <v>626</v>
      </c>
      <c r="G656" s="211"/>
      <c r="H656" s="105"/>
      <c r="I656" s="104"/>
      <c r="J656" s="211"/>
      <c r="K656" s="211"/>
      <c r="L656" s="211"/>
      <c r="M656" s="211"/>
      <c r="N656" s="211"/>
      <c r="O656" s="211"/>
      <c r="P656" s="211"/>
      <c r="Q656" s="211"/>
      <c r="R656" s="211"/>
      <c r="S656" s="211"/>
      <c r="T656" s="211"/>
      <c r="U656" s="211"/>
      <c r="V656" s="211"/>
      <c r="W656" s="211"/>
      <c r="X656" s="211"/>
      <c r="Y656" s="211"/>
      <c r="Z656" s="211"/>
      <c r="AA656" s="104" t="str">
        <f t="shared" si="2"/>
        <v>Popa Adela</v>
      </c>
      <c r="AB656" s="375">
        <f t="shared" si="3"/>
        <v>20</v>
      </c>
    </row>
    <row r="657" ht="11.25" customHeight="1">
      <c r="A657" s="135" t="s">
        <v>626</v>
      </c>
      <c r="B657" s="97" t="s">
        <v>148</v>
      </c>
      <c r="C657" s="130" t="s">
        <v>10001</v>
      </c>
      <c r="D657" s="231">
        <v>20.0</v>
      </c>
      <c r="E657" s="166">
        <v>20.0</v>
      </c>
      <c r="F657" s="135" t="s">
        <v>626</v>
      </c>
      <c r="G657" s="211"/>
      <c r="H657" s="105"/>
      <c r="I657" s="104"/>
      <c r="J657" s="211"/>
      <c r="K657" s="211"/>
      <c r="L657" s="211"/>
      <c r="M657" s="211"/>
      <c r="N657" s="211"/>
      <c r="O657" s="211"/>
      <c r="P657" s="211"/>
      <c r="Q657" s="211"/>
      <c r="R657" s="211"/>
      <c r="S657" s="211"/>
      <c r="T657" s="211"/>
      <c r="U657" s="211"/>
      <c r="V657" s="211"/>
      <c r="W657" s="211"/>
      <c r="X657" s="211"/>
      <c r="Y657" s="211"/>
      <c r="Z657" s="211"/>
      <c r="AA657" s="104" t="str">
        <f t="shared" si="2"/>
        <v>Popa Adela</v>
      </c>
      <c r="AB657" s="375">
        <f t="shared" si="3"/>
        <v>20</v>
      </c>
    </row>
    <row r="658" ht="11.25" customHeight="1">
      <c r="A658" s="135" t="s">
        <v>626</v>
      </c>
      <c r="B658" s="97" t="s">
        <v>148</v>
      </c>
      <c r="C658" s="130" t="s">
        <v>10002</v>
      </c>
      <c r="D658" s="231">
        <v>20.0</v>
      </c>
      <c r="E658" s="166">
        <v>20.0</v>
      </c>
      <c r="F658" s="135" t="s">
        <v>626</v>
      </c>
      <c r="G658" s="211"/>
      <c r="H658" s="105"/>
      <c r="I658" s="104"/>
      <c r="J658" s="211"/>
      <c r="K658" s="211"/>
      <c r="L658" s="211"/>
      <c r="M658" s="211"/>
      <c r="N658" s="211"/>
      <c r="O658" s="211"/>
      <c r="P658" s="211"/>
      <c r="Q658" s="211"/>
      <c r="R658" s="211"/>
      <c r="S658" s="211"/>
      <c r="T658" s="211"/>
      <c r="U658" s="211"/>
      <c r="V658" s="211"/>
      <c r="W658" s="211"/>
      <c r="X658" s="211"/>
      <c r="Y658" s="211"/>
      <c r="Z658" s="211"/>
      <c r="AA658" s="104" t="str">
        <f t="shared" si="2"/>
        <v>Popa Adela</v>
      </c>
      <c r="AB658" s="375">
        <f t="shared" si="3"/>
        <v>20</v>
      </c>
    </row>
    <row r="659" ht="11.25" customHeight="1">
      <c r="A659" s="135" t="s">
        <v>626</v>
      </c>
      <c r="B659" s="97" t="s">
        <v>148</v>
      </c>
      <c r="C659" s="130" t="s">
        <v>10003</v>
      </c>
      <c r="D659" s="231">
        <v>20.0</v>
      </c>
      <c r="E659" s="166">
        <v>20.0</v>
      </c>
      <c r="F659" s="135" t="s">
        <v>626</v>
      </c>
      <c r="G659" s="211"/>
      <c r="H659" s="105"/>
      <c r="I659" s="104"/>
      <c r="J659" s="211"/>
      <c r="K659" s="211"/>
      <c r="L659" s="211"/>
      <c r="M659" s="211"/>
      <c r="N659" s="211"/>
      <c r="O659" s="211"/>
      <c r="P659" s="211"/>
      <c r="Q659" s="211"/>
      <c r="R659" s="211"/>
      <c r="S659" s="211"/>
      <c r="T659" s="211"/>
      <c r="U659" s="211"/>
      <c r="V659" s="211"/>
      <c r="W659" s="211"/>
      <c r="X659" s="211"/>
      <c r="Y659" s="211"/>
      <c r="Z659" s="211"/>
      <c r="AA659" s="104" t="str">
        <f t="shared" si="2"/>
        <v>Popa Adela</v>
      </c>
      <c r="AB659" s="375">
        <f t="shared" si="3"/>
        <v>20</v>
      </c>
    </row>
    <row r="660" ht="11.25" customHeight="1">
      <c r="A660" s="135" t="s">
        <v>3502</v>
      </c>
      <c r="B660" s="97" t="s">
        <v>148</v>
      </c>
      <c r="C660" s="130" t="s">
        <v>10004</v>
      </c>
      <c r="D660" s="231">
        <v>20.0</v>
      </c>
      <c r="E660" s="231">
        <v>20.0</v>
      </c>
      <c r="F660" s="135" t="s">
        <v>630</v>
      </c>
      <c r="G660" s="104"/>
      <c r="H660" s="105"/>
      <c r="I660" s="104"/>
      <c r="J660" s="104"/>
      <c r="K660" s="104"/>
      <c r="L660" s="104"/>
      <c r="M660" s="104"/>
      <c r="N660" s="104"/>
      <c r="O660" s="104"/>
      <c r="P660" s="104"/>
      <c r="Q660" s="104"/>
      <c r="R660" s="104"/>
      <c r="S660" s="104"/>
      <c r="T660" s="104"/>
      <c r="U660" s="104"/>
      <c r="V660" s="104"/>
      <c r="W660" s="104"/>
      <c r="X660" s="104"/>
      <c r="Y660" s="104"/>
      <c r="Z660" s="104"/>
      <c r="AA660" s="104" t="str">
        <f t="shared" si="2"/>
        <v>Popa_Radu-Ioan</v>
      </c>
      <c r="AB660" s="375">
        <f t="shared" si="3"/>
        <v>20</v>
      </c>
    </row>
    <row r="661" ht="11.25" customHeight="1">
      <c r="A661" s="135" t="s">
        <v>3502</v>
      </c>
      <c r="B661" s="97" t="s">
        <v>148</v>
      </c>
      <c r="C661" s="130" t="s">
        <v>10005</v>
      </c>
      <c r="D661" s="231">
        <v>20.0</v>
      </c>
      <c r="E661" s="231">
        <v>20.0</v>
      </c>
      <c r="F661" s="135" t="s">
        <v>630</v>
      </c>
      <c r="G661" s="104"/>
      <c r="H661" s="105"/>
      <c r="I661" s="104"/>
      <c r="J661" s="104"/>
      <c r="K661" s="104"/>
      <c r="L661" s="104"/>
      <c r="M661" s="104"/>
      <c r="N661" s="104"/>
      <c r="O661" s="104"/>
      <c r="P661" s="104"/>
      <c r="Q661" s="104"/>
      <c r="R661" s="104"/>
      <c r="S661" s="104"/>
      <c r="T661" s="104"/>
      <c r="U661" s="104"/>
      <c r="V661" s="104"/>
      <c r="W661" s="104"/>
      <c r="X661" s="104"/>
      <c r="Y661" s="104"/>
      <c r="Z661" s="104"/>
      <c r="AA661" s="104" t="str">
        <f t="shared" si="2"/>
        <v>Popa_Radu-Ioan</v>
      </c>
      <c r="AB661" s="375">
        <f t="shared" si="3"/>
        <v>20</v>
      </c>
    </row>
    <row r="662" ht="11.25" customHeight="1">
      <c r="A662" s="135" t="s">
        <v>3502</v>
      </c>
      <c r="B662" s="97" t="s">
        <v>148</v>
      </c>
      <c r="C662" s="130" t="s">
        <v>10006</v>
      </c>
      <c r="D662" s="231">
        <v>20.0</v>
      </c>
      <c r="E662" s="231">
        <v>20.0</v>
      </c>
      <c r="F662" s="135" t="s">
        <v>630</v>
      </c>
      <c r="G662" s="104"/>
      <c r="H662" s="105"/>
      <c r="I662" s="104"/>
      <c r="J662" s="104"/>
      <c r="K662" s="104"/>
      <c r="L662" s="104"/>
      <c r="M662" s="104"/>
      <c r="N662" s="104"/>
      <c r="O662" s="104"/>
      <c r="P662" s="104"/>
      <c r="Q662" s="104"/>
      <c r="R662" s="104"/>
      <c r="S662" s="104"/>
      <c r="T662" s="104"/>
      <c r="U662" s="104"/>
      <c r="V662" s="104"/>
      <c r="W662" s="104"/>
      <c r="X662" s="104"/>
      <c r="Y662" s="104"/>
      <c r="Z662" s="104"/>
      <c r="AA662" s="104" t="str">
        <f t="shared" si="2"/>
        <v>Popa_Radu-Ioan</v>
      </c>
      <c r="AB662" s="375">
        <f t="shared" si="3"/>
        <v>20</v>
      </c>
    </row>
    <row r="663" ht="11.25" customHeight="1">
      <c r="A663" s="135" t="s">
        <v>3502</v>
      </c>
      <c r="B663" s="97" t="s">
        <v>148</v>
      </c>
      <c r="C663" s="130" t="s">
        <v>10007</v>
      </c>
      <c r="D663" s="231">
        <v>20.0</v>
      </c>
      <c r="E663" s="231">
        <v>20.0</v>
      </c>
      <c r="F663" s="135" t="s">
        <v>630</v>
      </c>
      <c r="G663" s="104"/>
      <c r="H663" s="105"/>
      <c r="I663" s="104"/>
      <c r="J663" s="104"/>
      <c r="K663" s="104"/>
      <c r="L663" s="104"/>
      <c r="M663" s="104"/>
      <c r="N663" s="104"/>
      <c r="O663" s="104"/>
      <c r="P663" s="104"/>
      <c r="Q663" s="104"/>
      <c r="R663" s="104"/>
      <c r="S663" s="104"/>
      <c r="T663" s="104"/>
      <c r="U663" s="104"/>
      <c r="V663" s="104"/>
      <c r="W663" s="104"/>
      <c r="X663" s="104"/>
      <c r="Y663" s="104"/>
      <c r="Z663" s="104"/>
      <c r="AA663" s="104" t="str">
        <f t="shared" si="2"/>
        <v>Popa_Radu-Ioan</v>
      </c>
      <c r="AB663" s="375">
        <f t="shared" si="3"/>
        <v>20</v>
      </c>
    </row>
    <row r="664" ht="11.25" customHeight="1">
      <c r="A664" s="135" t="s">
        <v>3502</v>
      </c>
      <c r="B664" s="97" t="s">
        <v>148</v>
      </c>
      <c r="C664" s="130" t="s">
        <v>10008</v>
      </c>
      <c r="D664" s="231">
        <v>30.0</v>
      </c>
      <c r="E664" s="231">
        <v>30.0</v>
      </c>
      <c r="F664" s="135" t="s">
        <v>630</v>
      </c>
      <c r="G664" s="104"/>
      <c r="H664" s="105"/>
      <c r="I664" s="104"/>
      <c r="J664" s="104"/>
      <c r="K664" s="104"/>
      <c r="L664" s="104"/>
      <c r="M664" s="104"/>
      <c r="N664" s="104"/>
      <c r="O664" s="104"/>
      <c r="P664" s="104"/>
      <c r="Q664" s="104"/>
      <c r="R664" s="104"/>
      <c r="S664" s="104"/>
      <c r="T664" s="104"/>
      <c r="U664" s="104"/>
      <c r="V664" s="104"/>
      <c r="W664" s="104"/>
      <c r="X664" s="104"/>
      <c r="Y664" s="104"/>
      <c r="Z664" s="104"/>
      <c r="AA664" s="104" t="str">
        <f t="shared" si="2"/>
        <v>Popa_Radu-Ioan</v>
      </c>
      <c r="AB664" s="375">
        <f t="shared" si="3"/>
        <v>30</v>
      </c>
    </row>
    <row r="665" ht="11.25" customHeight="1">
      <c r="A665" s="135" t="s">
        <v>7177</v>
      </c>
      <c r="B665" s="97" t="s">
        <v>148</v>
      </c>
      <c r="C665" s="130" t="s">
        <v>10009</v>
      </c>
      <c r="D665" s="231">
        <v>20.0</v>
      </c>
      <c r="E665" s="166">
        <v>20.0</v>
      </c>
      <c r="F665" s="253" t="s">
        <v>640</v>
      </c>
      <c r="G665" s="104"/>
      <c r="H665" s="105"/>
      <c r="I665" s="104"/>
      <c r="J665" s="104"/>
      <c r="K665" s="104"/>
      <c r="L665" s="104"/>
      <c r="M665" s="104"/>
      <c r="N665" s="104"/>
      <c r="O665" s="104"/>
      <c r="P665" s="104"/>
      <c r="Q665" s="104"/>
      <c r="R665" s="104"/>
      <c r="S665" s="104"/>
      <c r="T665" s="104"/>
      <c r="U665" s="104"/>
      <c r="V665" s="104"/>
      <c r="W665" s="104"/>
      <c r="X665" s="104"/>
      <c r="Y665" s="104"/>
      <c r="Z665" s="104"/>
      <c r="AA665" s="104" t="str">
        <f t="shared" si="2"/>
        <v>Radacina_Oana</v>
      </c>
      <c r="AB665" s="375">
        <f t="shared" si="3"/>
        <v>20</v>
      </c>
    </row>
    <row r="666" ht="11.25" customHeight="1">
      <c r="A666" s="135" t="s">
        <v>7177</v>
      </c>
      <c r="B666" s="97" t="s">
        <v>148</v>
      </c>
      <c r="C666" s="130" t="s">
        <v>10010</v>
      </c>
      <c r="D666" s="231">
        <v>20.0</v>
      </c>
      <c r="E666" s="166">
        <v>20.0</v>
      </c>
      <c r="F666" s="253" t="s">
        <v>640</v>
      </c>
      <c r="G666" s="104"/>
      <c r="H666" s="105"/>
      <c r="I666" s="104"/>
      <c r="J666" s="104"/>
      <c r="K666" s="104"/>
      <c r="L666" s="104"/>
      <c r="M666" s="104"/>
      <c r="N666" s="104"/>
      <c r="O666" s="104"/>
      <c r="P666" s="104"/>
      <c r="Q666" s="104"/>
      <c r="R666" s="104"/>
      <c r="S666" s="104"/>
      <c r="T666" s="104"/>
      <c r="U666" s="104"/>
      <c r="V666" s="104"/>
      <c r="W666" s="104"/>
      <c r="X666" s="104"/>
      <c r="Y666" s="104"/>
      <c r="Z666" s="104"/>
      <c r="AA666" s="104" t="str">
        <f t="shared" si="2"/>
        <v>Radacina_Oana</v>
      </c>
      <c r="AB666" s="375">
        <f t="shared" si="3"/>
        <v>20</v>
      </c>
    </row>
    <row r="667" ht="11.25" customHeight="1">
      <c r="A667" s="135" t="s">
        <v>7177</v>
      </c>
      <c r="B667" s="97" t="s">
        <v>148</v>
      </c>
      <c r="C667" s="130" t="s">
        <v>10011</v>
      </c>
      <c r="D667" s="231">
        <v>20.0</v>
      </c>
      <c r="E667" s="166">
        <v>20.0</v>
      </c>
      <c r="F667" s="253" t="s">
        <v>640</v>
      </c>
      <c r="G667" s="104"/>
      <c r="H667" s="105"/>
      <c r="I667" s="104"/>
      <c r="J667" s="104"/>
      <c r="K667" s="104"/>
      <c r="L667" s="104"/>
      <c r="M667" s="104"/>
      <c r="N667" s="104"/>
      <c r="O667" s="104"/>
      <c r="P667" s="104"/>
      <c r="Q667" s="104"/>
      <c r="R667" s="104"/>
      <c r="S667" s="104"/>
      <c r="T667" s="104"/>
      <c r="U667" s="104"/>
      <c r="V667" s="104"/>
      <c r="W667" s="104"/>
      <c r="X667" s="104"/>
      <c r="Y667" s="104"/>
      <c r="Z667" s="104"/>
      <c r="AA667" s="104" t="str">
        <f t="shared" si="2"/>
        <v>Radacina_Oana</v>
      </c>
      <c r="AB667" s="375">
        <f t="shared" si="3"/>
        <v>20</v>
      </c>
    </row>
    <row r="668" ht="11.25" customHeight="1">
      <c r="A668" s="135" t="s">
        <v>844</v>
      </c>
      <c r="B668" s="97" t="s">
        <v>148</v>
      </c>
      <c r="C668" s="130" t="s">
        <v>10012</v>
      </c>
      <c r="D668" s="231">
        <v>30.0</v>
      </c>
      <c r="E668" s="166">
        <v>30.0</v>
      </c>
      <c r="F668" s="253" t="s">
        <v>649</v>
      </c>
      <c r="G668" s="104"/>
      <c r="H668" s="105"/>
      <c r="I668" s="104"/>
      <c r="J668" s="104"/>
      <c r="K668" s="104"/>
      <c r="L668" s="104"/>
      <c r="M668" s="104"/>
      <c r="N668" s="104"/>
      <c r="O668" s="104"/>
      <c r="P668" s="104"/>
      <c r="Q668" s="104"/>
      <c r="R668" s="104"/>
      <c r="S668" s="104"/>
      <c r="T668" s="104"/>
      <c r="U668" s="104"/>
      <c r="V668" s="104"/>
      <c r="W668" s="104"/>
      <c r="X668" s="104"/>
      <c r="Y668" s="104"/>
      <c r="Z668" s="104"/>
      <c r="AA668" s="104" t="str">
        <f t="shared" si="2"/>
        <v>Rusu Horatiu Mihai</v>
      </c>
      <c r="AB668" s="375">
        <f t="shared" si="3"/>
        <v>30</v>
      </c>
    </row>
    <row r="669" ht="11.25" customHeight="1">
      <c r="A669" s="135" t="s">
        <v>844</v>
      </c>
      <c r="B669" s="97" t="s">
        <v>148</v>
      </c>
      <c r="C669" s="130" t="s">
        <v>10013</v>
      </c>
      <c r="D669" s="231">
        <v>30.0</v>
      </c>
      <c r="E669" s="166">
        <v>30.0</v>
      </c>
      <c r="F669" s="253" t="s">
        <v>649</v>
      </c>
      <c r="G669" s="104"/>
      <c r="H669" s="105"/>
      <c r="I669" s="104"/>
      <c r="J669" s="104"/>
      <c r="K669" s="104"/>
      <c r="L669" s="104"/>
      <c r="M669" s="104"/>
      <c r="N669" s="104"/>
      <c r="O669" s="104"/>
      <c r="P669" s="104"/>
      <c r="Q669" s="104"/>
      <c r="R669" s="104"/>
      <c r="S669" s="104"/>
      <c r="T669" s="104"/>
      <c r="U669" s="104"/>
      <c r="V669" s="104"/>
      <c r="W669" s="104"/>
      <c r="X669" s="104"/>
      <c r="Y669" s="104"/>
      <c r="Z669" s="104"/>
      <c r="AA669" s="104" t="str">
        <f t="shared" si="2"/>
        <v>Rusu Horatiu Mihai</v>
      </c>
      <c r="AB669" s="375">
        <f t="shared" si="3"/>
        <v>30</v>
      </c>
    </row>
    <row r="670" ht="11.25" customHeight="1">
      <c r="A670" s="135" t="s">
        <v>844</v>
      </c>
      <c r="B670" s="97" t="s">
        <v>148</v>
      </c>
      <c r="C670" s="130" t="s">
        <v>10014</v>
      </c>
      <c r="D670" s="231">
        <v>30.0</v>
      </c>
      <c r="E670" s="166">
        <v>30.0</v>
      </c>
      <c r="F670" s="253" t="s">
        <v>649</v>
      </c>
      <c r="G670" s="104"/>
      <c r="H670" s="105"/>
      <c r="I670" s="104"/>
      <c r="J670" s="104"/>
      <c r="K670" s="104"/>
      <c r="L670" s="104"/>
      <c r="M670" s="104"/>
      <c r="N670" s="104"/>
      <c r="O670" s="104"/>
      <c r="P670" s="104"/>
      <c r="Q670" s="104"/>
      <c r="R670" s="104"/>
      <c r="S670" s="104"/>
      <c r="T670" s="104"/>
      <c r="U670" s="104"/>
      <c r="V670" s="104"/>
      <c r="W670" s="104"/>
      <c r="X670" s="104"/>
      <c r="Y670" s="104"/>
      <c r="Z670" s="104"/>
      <c r="AA670" s="104" t="str">
        <f t="shared" si="2"/>
        <v>Rusu Horatiu Mihai</v>
      </c>
      <c r="AB670" s="375">
        <f t="shared" si="3"/>
        <v>30</v>
      </c>
    </row>
    <row r="671" ht="11.25" customHeight="1">
      <c r="A671" s="135" t="s">
        <v>844</v>
      </c>
      <c r="B671" s="97" t="s">
        <v>148</v>
      </c>
      <c r="C671" s="130" t="s">
        <v>10015</v>
      </c>
      <c r="D671" s="231">
        <v>30.0</v>
      </c>
      <c r="E671" s="166">
        <v>30.0</v>
      </c>
      <c r="F671" s="253" t="s">
        <v>649</v>
      </c>
      <c r="G671" s="104"/>
      <c r="H671" s="105"/>
      <c r="I671" s="104"/>
      <c r="J671" s="104"/>
      <c r="K671" s="104"/>
      <c r="L671" s="104"/>
      <c r="M671" s="104"/>
      <c r="N671" s="104"/>
      <c r="O671" s="104"/>
      <c r="P671" s="104"/>
      <c r="Q671" s="104"/>
      <c r="R671" s="104"/>
      <c r="S671" s="104"/>
      <c r="T671" s="104"/>
      <c r="U671" s="104"/>
      <c r="V671" s="104"/>
      <c r="W671" s="104"/>
      <c r="X671" s="104"/>
      <c r="Y671" s="104"/>
      <c r="Z671" s="104"/>
      <c r="AA671" s="104" t="str">
        <f t="shared" si="2"/>
        <v>Rusu Horatiu Mihai</v>
      </c>
      <c r="AB671" s="375">
        <f t="shared" si="3"/>
        <v>30</v>
      </c>
    </row>
    <row r="672" ht="11.25" customHeight="1">
      <c r="A672" s="135" t="s">
        <v>658</v>
      </c>
      <c r="B672" s="97" t="s">
        <v>148</v>
      </c>
      <c r="C672" s="130" t="s">
        <v>10016</v>
      </c>
      <c r="D672" s="231">
        <v>30.0</v>
      </c>
      <c r="E672" s="166">
        <v>30.0</v>
      </c>
      <c r="F672" s="135" t="s">
        <v>658</v>
      </c>
      <c r="G672" s="104"/>
      <c r="H672" s="105"/>
      <c r="I672" s="104"/>
      <c r="J672" s="104"/>
      <c r="K672" s="104"/>
      <c r="L672" s="104"/>
      <c r="M672" s="104"/>
      <c r="N672" s="104"/>
      <c r="O672" s="104"/>
      <c r="P672" s="104"/>
      <c r="Q672" s="104"/>
      <c r="R672" s="104"/>
      <c r="S672" s="104"/>
      <c r="T672" s="104"/>
      <c r="U672" s="104"/>
      <c r="V672" s="104"/>
      <c r="W672" s="104"/>
      <c r="X672" s="104"/>
      <c r="Y672" s="104"/>
      <c r="Z672" s="104"/>
      <c r="AA672" s="104" t="str">
        <f t="shared" si="2"/>
        <v>Rusu, Mihai Stelian</v>
      </c>
      <c r="AB672" s="375">
        <f t="shared" si="3"/>
        <v>30</v>
      </c>
    </row>
    <row r="673" ht="11.25" customHeight="1">
      <c r="A673" s="135" t="s">
        <v>658</v>
      </c>
      <c r="B673" s="97" t="s">
        <v>148</v>
      </c>
      <c r="C673" s="130" t="s">
        <v>10017</v>
      </c>
      <c r="D673" s="231">
        <v>30.0</v>
      </c>
      <c r="E673" s="166">
        <v>30.0</v>
      </c>
      <c r="F673" s="135" t="s">
        <v>658</v>
      </c>
      <c r="G673" s="104"/>
      <c r="H673" s="105"/>
      <c r="I673" s="104"/>
      <c r="J673" s="104"/>
      <c r="K673" s="104"/>
      <c r="L673" s="104"/>
      <c r="M673" s="104"/>
      <c r="N673" s="104"/>
      <c r="O673" s="104"/>
      <c r="P673" s="104"/>
      <c r="Q673" s="104"/>
      <c r="R673" s="104"/>
      <c r="S673" s="104"/>
      <c r="T673" s="104"/>
      <c r="U673" s="104"/>
      <c r="V673" s="104"/>
      <c r="W673" s="104"/>
      <c r="X673" s="104"/>
      <c r="Y673" s="104"/>
      <c r="Z673" s="104"/>
      <c r="AA673" s="104" t="str">
        <f t="shared" si="2"/>
        <v>Rusu, Mihai Stelian</v>
      </c>
      <c r="AB673" s="375">
        <f t="shared" si="3"/>
        <v>30</v>
      </c>
    </row>
    <row r="674" ht="11.25" customHeight="1">
      <c r="A674" s="135" t="s">
        <v>658</v>
      </c>
      <c r="B674" s="97" t="s">
        <v>148</v>
      </c>
      <c r="C674" s="130" t="s">
        <v>10018</v>
      </c>
      <c r="D674" s="231">
        <v>20.0</v>
      </c>
      <c r="E674" s="166">
        <v>20.0</v>
      </c>
      <c r="F674" s="135" t="s">
        <v>658</v>
      </c>
      <c r="G674" s="104"/>
      <c r="H674" s="105"/>
      <c r="I674" s="104"/>
      <c r="J674" s="104"/>
      <c r="K674" s="104"/>
      <c r="L674" s="104"/>
      <c r="M674" s="104"/>
      <c r="N674" s="104"/>
      <c r="O674" s="104"/>
      <c r="P674" s="104"/>
      <c r="Q674" s="104"/>
      <c r="R674" s="104"/>
      <c r="S674" s="104"/>
      <c r="T674" s="104"/>
      <c r="U674" s="104"/>
      <c r="V674" s="104"/>
      <c r="W674" s="104"/>
      <c r="X674" s="104"/>
      <c r="Y674" s="104"/>
      <c r="Z674" s="104"/>
      <c r="AA674" s="104" t="str">
        <f t="shared" si="2"/>
        <v>Rusu, Mihai Stelian</v>
      </c>
      <c r="AB674" s="375">
        <f t="shared" si="3"/>
        <v>20</v>
      </c>
    </row>
    <row r="675" ht="11.25" customHeight="1">
      <c r="A675" s="135" t="s">
        <v>667</v>
      </c>
      <c r="B675" s="97" t="s">
        <v>148</v>
      </c>
      <c r="C675" s="130" t="s">
        <v>10019</v>
      </c>
      <c r="D675" s="231">
        <v>30.0</v>
      </c>
      <c r="E675" s="166">
        <f t="shared" ref="E675:E681" si="4">D675</f>
        <v>30</v>
      </c>
      <c r="F675" s="253" t="s">
        <v>667</v>
      </c>
      <c r="G675" s="104"/>
      <c r="H675" s="105"/>
      <c r="I675" s="104"/>
      <c r="J675" s="104"/>
      <c r="K675" s="104"/>
      <c r="L675" s="104"/>
      <c r="M675" s="104"/>
      <c r="N675" s="104"/>
      <c r="O675" s="104"/>
      <c r="P675" s="104"/>
      <c r="Q675" s="104"/>
      <c r="R675" s="104"/>
      <c r="S675" s="104"/>
      <c r="T675" s="104"/>
      <c r="U675" s="104"/>
      <c r="V675" s="104"/>
      <c r="W675" s="104"/>
      <c r="X675" s="104"/>
      <c r="Y675" s="104"/>
      <c r="Z675" s="104"/>
      <c r="AA675" s="104" t="str">
        <f t="shared" si="2"/>
        <v>Vlase Ionela</v>
      </c>
      <c r="AB675" s="375">
        <f t="shared" si="3"/>
        <v>30</v>
      </c>
    </row>
    <row r="676" ht="11.25" customHeight="1">
      <c r="A676" s="135" t="s">
        <v>667</v>
      </c>
      <c r="B676" s="97" t="s">
        <v>148</v>
      </c>
      <c r="C676" s="130" t="s">
        <v>10020</v>
      </c>
      <c r="D676" s="231">
        <v>30.0</v>
      </c>
      <c r="E676" s="166">
        <f t="shared" si="4"/>
        <v>30</v>
      </c>
      <c r="F676" s="253" t="s">
        <v>667</v>
      </c>
      <c r="G676" s="104"/>
      <c r="H676" s="105"/>
      <c r="I676" s="104"/>
      <c r="J676" s="104"/>
      <c r="K676" s="104"/>
      <c r="L676" s="104"/>
      <c r="M676" s="104"/>
      <c r="N676" s="104"/>
      <c r="O676" s="104"/>
      <c r="P676" s="104"/>
      <c r="Q676" s="104"/>
      <c r="R676" s="104"/>
      <c r="S676" s="104"/>
      <c r="T676" s="104"/>
      <c r="U676" s="104"/>
      <c r="V676" s="104"/>
      <c r="W676" s="104"/>
      <c r="X676" s="104"/>
      <c r="Y676" s="104"/>
      <c r="Z676" s="104"/>
      <c r="AA676" s="104" t="str">
        <f t="shared" si="2"/>
        <v>Vlase Ionela</v>
      </c>
      <c r="AB676" s="375">
        <f t="shared" si="3"/>
        <v>30</v>
      </c>
    </row>
    <row r="677" ht="11.25" customHeight="1">
      <c r="A677" s="135" t="s">
        <v>667</v>
      </c>
      <c r="B677" s="97" t="s">
        <v>148</v>
      </c>
      <c r="C677" s="130" t="s">
        <v>10021</v>
      </c>
      <c r="D677" s="231">
        <v>30.0</v>
      </c>
      <c r="E677" s="166">
        <f t="shared" si="4"/>
        <v>30</v>
      </c>
      <c r="F677" s="253" t="s">
        <v>667</v>
      </c>
      <c r="G677" s="104"/>
      <c r="H677" s="105"/>
      <c r="I677" s="104"/>
      <c r="J677" s="104"/>
      <c r="K677" s="104"/>
      <c r="L677" s="104"/>
      <c r="M677" s="104"/>
      <c r="N677" s="104"/>
      <c r="O677" s="104"/>
      <c r="P677" s="104"/>
      <c r="Q677" s="104"/>
      <c r="R677" s="104"/>
      <c r="S677" s="104"/>
      <c r="T677" s="104"/>
      <c r="U677" s="104"/>
      <c r="V677" s="104"/>
      <c r="W677" s="104"/>
      <c r="X677" s="104"/>
      <c r="Y677" s="104"/>
      <c r="Z677" s="104"/>
      <c r="AA677" s="104" t="str">
        <f t="shared" si="2"/>
        <v>Vlase Ionela</v>
      </c>
      <c r="AB677" s="375">
        <f t="shared" si="3"/>
        <v>30</v>
      </c>
    </row>
    <row r="678" ht="11.25" customHeight="1">
      <c r="A678" s="135" t="s">
        <v>667</v>
      </c>
      <c r="B678" s="97" t="s">
        <v>148</v>
      </c>
      <c r="C678" s="130" t="s">
        <v>10022</v>
      </c>
      <c r="D678" s="231">
        <v>30.0</v>
      </c>
      <c r="E678" s="166">
        <f t="shared" si="4"/>
        <v>30</v>
      </c>
      <c r="F678" s="253" t="s">
        <v>667</v>
      </c>
      <c r="G678" s="104"/>
      <c r="H678" s="105"/>
      <c r="I678" s="104"/>
      <c r="J678" s="104"/>
      <c r="K678" s="104"/>
      <c r="L678" s="104"/>
      <c r="M678" s="104"/>
      <c r="N678" s="104"/>
      <c r="O678" s="104"/>
      <c r="P678" s="104"/>
      <c r="Q678" s="104"/>
      <c r="R678" s="104"/>
      <c r="S678" s="104"/>
      <c r="T678" s="104"/>
      <c r="U678" s="104"/>
      <c r="V678" s="104"/>
      <c r="W678" s="104"/>
      <c r="X678" s="104"/>
      <c r="Y678" s="104"/>
      <c r="Z678" s="104"/>
      <c r="AA678" s="104" t="str">
        <f t="shared" si="2"/>
        <v>Vlase Ionela</v>
      </c>
      <c r="AB678" s="375">
        <f t="shared" si="3"/>
        <v>30</v>
      </c>
    </row>
    <row r="679" ht="11.25" customHeight="1">
      <c r="A679" s="135" t="s">
        <v>667</v>
      </c>
      <c r="B679" s="97" t="s">
        <v>148</v>
      </c>
      <c r="C679" s="130" t="s">
        <v>10023</v>
      </c>
      <c r="D679" s="231">
        <v>30.0</v>
      </c>
      <c r="E679" s="166">
        <f t="shared" si="4"/>
        <v>30</v>
      </c>
      <c r="F679" s="253" t="s">
        <v>667</v>
      </c>
      <c r="G679" s="104"/>
      <c r="H679" s="105"/>
      <c r="I679" s="104"/>
      <c r="J679" s="104"/>
      <c r="K679" s="104"/>
      <c r="L679" s="104"/>
      <c r="M679" s="104"/>
      <c r="N679" s="104"/>
      <c r="O679" s="104"/>
      <c r="P679" s="104"/>
      <c r="Q679" s="104"/>
      <c r="R679" s="104"/>
      <c r="S679" s="104"/>
      <c r="T679" s="104"/>
      <c r="U679" s="104"/>
      <c r="V679" s="104"/>
      <c r="W679" s="104"/>
      <c r="X679" s="104"/>
      <c r="Y679" s="104"/>
      <c r="Z679" s="104"/>
      <c r="AA679" s="104" t="str">
        <f t="shared" si="2"/>
        <v>Vlase Ionela</v>
      </c>
      <c r="AB679" s="375">
        <f t="shared" si="3"/>
        <v>30</v>
      </c>
    </row>
    <row r="680" ht="11.25" customHeight="1">
      <c r="A680" s="135" t="s">
        <v>667</v>
      </c>
      <c r="B680" s="97" t="s">
        <v>148</v>
      </c>
      <c r="C680" s="130" t="s">
        <v>10024</v>
      </c>
      <c r="D680" s="231">
        <v>30.0</v>
      </c>
      <c r="E680" s="166">
        <f t="shared" si="4"/>
        <v>30</v>
      </c>
      <c r="F680" s="253" t="s">
        <v>667</v>
      </c>
      <c r="G680" s="104"/>
      <c r="H680" s="105"/>
      <c r="I680" s="104"/>
      <c r="J680" s="104"/>
      <c r="K680" s="104"/>
      <c r="L680" s="104"/>
      <c r="M680" s="104"/>
      <c r="N680" s="104"/>
      <c r="O680" s="104"/>
      <c r="P680" s="104"/>
      <c r="Q680" s="104"/>
      <c r="R680" s="104"/>
      <c r="S680" s="104"/>
      <c r="T680" s="104"/>
      <c r="U680" s="104"/>
      <c r="V680" s="104"/>
      <c r="W680" s="104"/>
      <c r="X680" s="104"/>
      <c r="Y680" s="104"/>
      <c r="Z680" s="104"/>
      <c r="AA680" s="104" t="str">
        <f t="shared" si="2"/>
        <v>Vlase Ionela</v>
      </c>
      <c r="AB680" s="375">
        <f t="shared" si="3"/>
        <v>30</v>
      </c>
    </row>
    <row r="681" ht="11.25" customHeight="1">
      <c r="A681" s="135" t="s">
        <v>667</v>
      </c>
      <c r="B681" s="97" t="s">
        <v>148</v>
      </c>
      <c r="C681" s="130" t="s">
        <v>10025</v>
      </c>
      <c r="D681" s="231">
        <v>30.0</v>
      </c>
      <c r="E681" s="166">
        <f t="shared" si="4"/>
        <v>30</v>
      </c>
      <c r="F681" s="253" t="s">
        <v>667</v>
      </c>
      <c r="G681" s="104"/>
      <c r="H681" s="105"/>
      <c r="I681" s="104"/>
      <c r="J681" s="104"/>
      <c r="K681" s="104"/>
      <c r="L681" s="104"/>
      <c r="M681" s="104"/>
      <c r="N681" s="104"/>
      <c r="O681" s="104"/>
      <c r="P681" s="104"/>
      <c r="Q681" s="104"/>
      <c r="R681" s="104"/>
      <c r="S681" s="104"/>
      <c r="T681" s="104"/>
      <c r="U681" s="104"/>
      <c r="V681" s="104"/>
      <c r="W681" s="104"/>
      <c r="X681" s="104"/>
      <c r="Y681" s="104"/>
      <c r="Z681" s="104"/>
      <c r="AA681" s="104" t="str">
        <f t="shared" si="2"/>
        <v>Vlase Ionela</v>
      </c>
      <c r="AB681" s="375">
        <f t="shared" si="3"/>
        <v>30</v>
      </c>
    </row>
    <row r="682" ht="11.25" customHeight="1">
      <c r="A682" s="135"/>
      <c r="B682" s="97"/>
      <c r="C682" s="135"/>
      <c r="D682" s="98"/>
      <c r="E682" s="499"/>
      <c r="F682" s="475"/>
      <c r="G682" s="104"/>
      <c r="H682" s="105"/>
      <c r="I682" s="105"/>
      <c r="J682" s="105"/>
      <c r="K682" s="105"/>
      <c r="L682" s="105"/>
      <c r="M682" s="105"/>
      <c r="N682" s="105"/>
      <c r="O682" s="105"/>
      <c r="P682" s="105"/>
      <c r="Q682" s="105"/>
      <c r="R682" s="105"/>
      <c r="S682" s="105"/>
      <c r="T682" s="105"/>
      <c r="U682" s="105"/>
      <c r="V682" s="105"/>
      <c r="W682" s="105"/>
      <c r="X682" s="105"/>
      <c r="Y682" s="105"/>
      <c r="Z682" s="105"/>
      <c r="AA682" s="105"/>
      <c r="AB682" s="105"/>
    </row>
    <row r="683" ht="11.25" customHeight="1">
      <c r="A683" s="80"/>
      <c r="B683" s="111"/>
      <c r="C683" s="111"/>
      <c r="D683" s="758"/>
      <c r="E683" s="758">
        <f>SUM(E9:E682)</f>
        <v>14130</v>
      </c>
      <c r="F683" s="104"/>
      <c r="G683" s="104"/>
      <c r="H683" s="105"/>
      <c r="I683" s="105"/>
      <c r="J683" s="105"/>
      <c r="K683" s="105"/>
      <c r="L683" s="105"/>
      <c r="M683" s="105"/>
      <c r="N683" s="105"/>
      <c r="O683" s="105"/>
      <c r="P683" s="105"/>
      <c r="Q683" s="105"/>
      <c r="R683" s="105"/>
      <c r="S683" s="105"/>
      <c r="T683" s="105"/>
      <c r="U683" s="105"/>
      <c r="V683" s="105"/>
      <c r="W683" s="105"/>
      <c r="X683" s="105"/>
      <c r="Y683" s="105"/>
      <c r="Z683" s="105"/>
      <c r="AA683" s="105"/>
      <c r="AB683" s="105"/>
    </row>
    <row r="684" ht="11.25" customHeight="1">
      <c r="A684" s="68"/>
      <c r="B684" s="68"/>
      <c r="C684" s="69"/>
      <c r="D684" s="69"/>
      <c r="E684" s="69"/>
      <c r="F684" s="104"/>
      <c r="G684" s="104"/>
      <c r="H684" s="1"/>
      <c r="I684" s="105"/>
      <c r="J684" s="105"/>
      <c r="K684" s="105"/>
      <c r="L684" s="105"/>
      <c r="M684" s="105"/>
      <c r="N684" s="105"/>
      <c r="O684" s="105"/>
      <c r="P684" s="105"/>
      <c r="Q684" s="105"/>
      <c r="R684" s="105"/>
      <c r="S684" s="105"/>
      <c r="T684" s="105"/>
      <c r="U684" s="105"/>
      <c r="V684" s="105"/>
      <c r="W684" s="105"/>
      <c r="X684" s="105"/>
      <c r="Y684" s="105"/>
      <c r="Z684" s="105"/>
      <c r="AA684" s="105"/>
      <c r="AB684" s="105"/>
    </row>
    <row r="685" ht="11.25" customHeight="1">
      <c r="A685" s="228" t="s">
        <v>675</v>
      </c>
      <c r="B685" s="229"/>
      <c r="C685" s="229"/>
      <c r="D685" s="229"/>
      <c r="E685" s="229"/>
      <c r="F685" s="104"/>
      <c r="G685" s="104"/>
      <c r="H685" s="104"/>
      <c r="I685" s="68"/>
      <c r="J685" s="68"/>
      <c r="K685" s="68"/>
      <c r="L685" s="68"/>
      <c r="M685" s="68"/>
      <c r="N685" s="68"/>
      <c r="O685" s="68"/>
      <c r="P685" s="68"/>
      <c r="Q685" s="68"/>
      <c r="R685" s="68"/>
      <c r="S685" s="68"/>
      <c r="T685" s="68"/>
      <c r="U685" s="68"/>
      <c r="V685" s="68"/>
      <c r="W685" s="68"/>
      <c r="X685" s="68"/>
      <c r="Y685" s="68"/>
      <c r="Z685" s="105"/>
      <c r="AA685" s="105"/>
      <c r="AB685" s="105"/>
    </row>
    <row r="686" ht="15.75" customHeight="1">
      <c r="A686" s="68"/>
      <c r="B686" s="68"/>
      <c r="C686" s="69"/>
      <c r="D686" s="69"/>
      <c r="E686" s="1"/>
      <c r="F686" s="104"/>
      <c r="G686" s="104"/>
      <c r="H686" s="1"/>
    </row>
    <row r="687" ht="15.75" customHeight="1">
      <c r="A687" s="68"/>
      <c r="B687" s="68"/>
      <c r="C687" s="69"/>
      <c r="D687" s="69"/>
      <c r="E687" s="69"/>
      <c r="F687" s="104"/>
      <c r="G687" s="104"/>
      <c r="H687" s="1"/>
    </row>
    <row r="688" ht="15.75" customHeight="1">
      <c r="A688" s="68"/>
      <c r="B688" s="68"/>
      <c r="C688" s="69"/>
      <c r="D688" s="69"/>
      <c r="E688" s="1"/>
      <c r="F688" s="104"/>
      <c r="G688" s="104"/>
      <c r="H688" s="1"/>
    </row>
    <row r="689" ht="15.75" customHeight="1">
      <c r="A689" s="68"/>
      <c r="B689" s="68"/>
      <c r="C689" s="69"/>
      <c r="D689" s="69"/>
      <c r="E689" s="69"/>
      <c r="F689" s="104"/>
      <c r="G689" s="104"/>
      <c r="H689" s="1"/>
    </row>
    <row r="690" ht="15.75" customHeight="1">
      <c r="A690" s="68"/>
      <c r="B690" s="68"/>
      <c r="C690" s="69"/>
      <c r="D690" s="69"/>
      <c r="E690" s="69"/>
      <c r="F690" s="104"/>
      <c r="G690" s="104"/>
      <c r="H690" s="1"/>
    </row>
    <row r="691" ht="15.75" customHeight="1">
      <c r="A691" s="68"/>
      <c r="B691" s="68"/>
      <c r="C691" s="69"/>
      <c r="D691" s="69"/>
      <c r="E691" s="69"/>
      <c r="F691" s="104"/>
      <c r="G691" s="104"/>
      <c r="H691" s="1"/>
    </row>
    <row r="692" ht="15.75" customHeight="1">
      <c r="A692" s="68"/>
      <c r="B692" s="68"/>
      <c r="C692" s="69"/>
      <c r="D692" s="69"/>
      <c r="E692" s="69"/>
      <c r="F692" s="104"/>
      <c r="G692" s="104"/>
      <c r="H692" s="1"/>
    </row>
    <row r="693" ht="15.75" customHeight="1">
      <c r="A693" s="68"/>
      <c r="B693" s="68"/>
      <c r="C693" s="69"/>
      <c r="D693" s="69"/>
      <c r="E693" s="69"/>
      <c r="F693" s="104"/>
      <c r="G693" s="104"/>
      <c r="H693" s="1"/>
    </row>
    <row r="694" ht="15.75" customHeight="1">
      <c r="A694" s="68"/>
      <c r="B694" s="68"/>
      <c r="C694" s="69"/>
      <c r="D694" s="69"/>
      <c r="E694" s="69"/>
      <c r="F694" s="104"/>
      <c r="G694" s="104"/>
      <c r="H694" s="1"/>
    </row>
    <row r="695" ht="15.75" customHeight="1">
      <c r="A695" s="68"/>
      <c r="B695" s="68"/>
      <c r="C695" s="69"/>
      <c r="D695" s="69"/>
      <c r="E695" s="69"/>
      <c r="F695" s="104"/>
      <c r="G695" s="104"/>
      <c r="H695" s="1"/>
    </row>
    <row r="696" ht="15.75" customHeight="1">
      <c r="A696" s="68"/>
      <c r="B696" s="68"/>
      <c r="C696" s="69"/>
      <c r="D696" s="69"/>
      <c r="E696" s="69"/>
      <c r="F696" s="104"/>
      <c r="G696" s="104"/>
      <c r="H696" s="1"/>
    </row>
    <row r="697" ht="15.75" customHeight="1">
      <c r="A697" s="68"/>
      <c r="B697" s="68"/>
      <c r="C697" s="69"/>
      <c r="D697" s="69"/>
      <c r="E697" s="69"/>
      <c r="F697" s="104"/>
      <c r="G697" s="104"/>
      <c r="H697" s="1"/>
    </row>
    <row r="698" ht="15.75" customHeight="1">
      <c r="A698" s="68"/>
      <c r="B698" s="68"/>
      <c r="C698" s="69"/>
      <c r="D698" s="69"/>
      <c r="E698" s="69"/>
      <c r="F698" s="104"/>
      <c r="G698" s="104"/>
      <c r="H698" s="1"/>
    </row>
    <row r="699" ht="15.75" customHeight="1">
      <c r="A699" s="68"/>
      <c r="B699" s="68"/>
      <c r="C699" s="69"/>
      <c r="D699" s="69"/>
      <c r="E699" s="69"/>
      <c r="F699" s="104"/>
      <c r="G699" s="104"/>
      <c r="H699" s="1"/>
    </row>
    <row r="700" ht="15.75" customHeight="1">
      <c r="A700" s="68"/>
      <c r="B700" s="68"/>
      <c r="C700" s="69"/>
      <c r="D700" s="69"/>
      <c r="E700" s="69"/>
      <c r="F700" s="104"/>
      <c r="G700" s="104"/>
      <c r="H700" s="1"/>
    </row>
    <row r="701" ht="15.75" customHeight="1">
      <c r="A701" s="68"/>
      <c r="B701" s="68"/>
      <c r="C701" s="69"/>
      <c r="D701" s="69"/>
      <c r="E701" s="69"/>
      <c r="F701" s="104"/>
      <c r="G701" s="104"/>
      <c r="H701" s="1"/>
    </row>
    <row r="702" ht="15.75" customHeight="1">
      <c r="A702" s="68"/>
      <c r="B702" s="68"/>
      <c r="C702" s="69"/>
      <c r="D702" s="69"/>
      <c r="E702" s="69"/>
      <c r="F702" s="104"/>
      <c r="G702" s="104"/>
      <c r="H702" s="1"/>
    </row>
    <row r="703" ht="15.75" customHeight="1">
      <c r="A703" s="68"/>
      <c r="B703" s="68"/>
      <c r="C703" s="69"/>
      <c r="D703" s="69"/>
      <c r="E703" s="69"/>
      <c r="F703" s="104"/>
      <c r="G703" s="104"/>
      <c r="H703" s="1"/>
    </row>
    <row r="704" ht="15.75" customHeight="1">
      <c r="A704" s="68"/>
      <c r="B704" s="68"/>
      <c r="C704" s="69"/>
      <c r="D704" s="69"/>
      <c r="E704" s="69"/>
      <c r="F704" s="1"/>
      <c r="G704" s="1"/>
      <c r="H704" s="1"/>
    </row>
    <row r="705" ht="15.75" customHeight="1">
      <c r="A705" s="68"/>
      <c r="B705" s="68"/>
      <c r="C705" s="69"/>
      <c r="D705" s="69"/>
      <c r="E705" s="69"/>
      <c r="F705" s="1"/>
      <c r="G705" s="1"/>
      <c r="H705" s="1"/>
    </row>
    <row r="706" ht="15.75" customHeight="1">
      <c r="A706" s="68"/>
      <c r="B706" s="68"/>
      <c r="C706" s="69"/>
      <c r="D706" s="69"/>
      <c r="E706" s="69"/>
      <c r="F706" s="1"/>
      <c r="G706" s="1"/>
      <c r="H706" s="1"/>
    </row>
    <row r="707" ht="15.75" customHeight="1">
      <c r="A707" s="68"/>
      <c r="B707" s="68"/>
      <c r="C707" s="69"/>
      <c r="D707" s="69"/>
      <c r="E707" s="69"/>
      <c r="F707" s="1"/>
      <c r="G707" s="1"/>
      <c r="H707" s="1"/>
    </row>
    <row r="708" ht="15.75" customHeight="1">
      <c r="A708" s="68"/>
      <c r="B708" s="68"/>
      <c r="C708" s="69"/>
      <c r="D708" s="69"/>
      <c r="E708" s="69"/>
      <c r="F708" s="1"/>
      <c r="G708" s="1"/>
      <c r="H708" s="1"/>
    </row>
    <row r="709" ht="15.75" customHeight="1">
      <c r="A709" s="68"/>
      <c r="B709" s="68"/>
      <c r="C709" s="69"/>
      <c r="D709" s="69"/>
      <c r="E709" s="69"/>
      <c r="F709" s="1"/>
      <c r="G709" s="1"/>
      <c r="H709" s="1"/>
    </row>
    <row r="710" ht="15.75" customHeight="1">
      <c r="A710" s="68"/>
      <c r="B710" s="68"/>
      <c r="C710" s="69"/>
      <c r="D710" s="69"/>
      <c r="E710" s="69"/>
      <c r="F710" s="1"/>
      <c r="G710" s="1"/>
      <c r="H710" s="1"/>
    </row>
    <row r="711" ht="15.75" customHeight="1">
      <c r="A711" s="68"/>
      <c r="B711" s="68"/>
      <c r="C711" s="69"/>
      <c r="D711" s="69"/>
      <c r="E711" s="69"/>
      <c r="F711" s="1"/>
      <c r="G711" s="1"/>
      <c r="H711" s="1"/>
    </row>
    <row r="712" ht="15.75" customHeight="1">
      <c r="A712" s="68"/>
      <c r="B712" s="68"/>
      <c r="C712" s="69"/>
      <c r="D712" s="69"/>
      <c r="E712" s="69"/>
      <c r="F712" s="1"/>
      <c r="G712" s="1"/>
      <c r="H712" s="1"/>
    </row>
    <row r="713" ht="15.75" customHeight="1">
      <c r="A713" s="68"/>
      <c r="B713" s="68"/>
      <c r="C713" s="69"/>
      <c r="D713" s="69"/>
      <c r="E713" s="69"/>
      <c r="F713" s="1"/>
      <c r="G713" s="1"/>
      <c r="H713" s="1"/>
    </row>
    <row r="714" ht="15.75" customHeight="1">
      <c r="A714" s="68"/>
      <c r="B714" s="68"/>
      <c r="C714" s="69"/>
      <c r="D714" s="69"/>
      <c r="E714" s="69"/>
      <c r="F714" s="1"/>
      <c r="G714" s="1"/>
      <c r="H714" s="1"/>
    </row>
    <row r="715" ht="15.75" customHeight="1">
      <c r="A715" s="68"/>
      <c r="B715" s="68"/>
      <c r="C715" s="69"/>
      <c r="D715" s="69"/>
      <c r="E715" s="69"/>
      <c r="F715" s="1"/>
      <c r="G715" s="1"/>
      <c r="H715" s="1"/>
    </row>
    <row r="716" ht="15.75" customHeight="1">
      <c r="A716" s="68"/>
      <c r="B716" s="68"/>
      <c r="C716" s="69"/>
      <c r="D716" s="69"/>
      <c r="E716" s="69"/>
      <c r="F716" s="1"/>
      <c r="G716" s="1"/>
      <c r="H716" s="1"/>
    </row>
    <row r="717" ht="15.75" customHeight="1">
      <c r="A717" s="68"/>
      <c r="B717" s="68"/>
      <c r="C717" s="69"/>
      <c r="D717" s="69"/>
      <c r="E717" s="69"/>
      <c r="F717" s="1"/>
      <c r="G717" s="1"/>
      <c r="H717" s="1"/>
    </row>
    <row r="718" ht="15.75" customHeight="1">
      <c r="A718" s="68"/>
      <c r="B718" s="68"/>
      <c r="C718" s="69"/>
      <c r="D718" s="69"/>
      <c r="E718" s="69"/>
      <c r="F718" s="1"/>
      <c r="G718" s="1"/>
      <c r="H718" s="1"/>
    </row>
    <row r="719" ht="15.75" customHeight="1">
      <c r="A719" s="68"/>
      <c r="B719" s="68"/>
      <c r="C719" s="69"/>
      <c r="D719" s="69"/>
      <c r="E719" s="69"/>
      <c r="F719" s="1"/>
      <c r="G719" s="1"/>
      <c r="H719" s="1"/>
    </row>
    <row r="720" ht="15.75" customHeight="1">
      <c r="A720" s="68"/>
      <c r="B720" s="68"/>
      <c r="C720" s="69"/>
      <c r="D720" s="69"/>
      <c r="E720" s="69"/>
      <c r="F720" s="1"/>
      <c r="G720" s="1"/>
      <c r="H720" s="1"/>
    </row>
    <row r="721" ht="15.75" customHeight="1">
      <c r="A721" s="68"/>
      <c r="B721" s="68"/>
      <c r="C721" s="69"/>
      <c r="D721" s="69"/>
      <c r="E721" s="69"/>
      <c r="F721" s="1"/>
      <c r="G721" s="1"/>
      <c r="H721" s="1"/>
    </row>
    <row r="722" ht="15.75" customHeight="1">
      <c r="A722" s="68"/>
      <c r="B722" s="68"/>
      <c r="C722" s="69"/>
      <c r="D722" s="69"/>
      <c r="E722" s="69"/>
      <c r="F722" s="1"/>
      <c r="G722" s="1"/>
      <c r="H722" s="1"/>
    </row>
    <row r="723" ht="15.75" customHeight="1">
      <c r="A723" s="68"/>
      <c r="B723" s="68"/>
      <c r="C723" s="69"/>
      <c r="D723" s="69"/>
      <c r="E723" s="69"/>
      <c r="F723" s="1"/>
      <c r="G723" s="1"/>
      <c r="H723" s="1"/>
    </row>
    <row r="724" ht="15.75" customHeight="1">
      <c r="A724" s="68"/>
      <c r="B724" s="68"/>
      <c r="C724" s="69"/>
      <c r="D724" s="69"/>
      <c r="E724" s="69"/>
      <c r="F724" s="1"/>
      <c r="G724" s="1"/>
      <c r="H724" s="1"/>
    </row>
    <row r="725" ht="15.75" customHeight="1">
      <c r="A725" s="68"/>
      <c r="B725" s="68"/>
      <c r="C725" s="69"/>
      <c r="D725" s="69"/>
      <c r="E725" s="69"/>
      <c r="F725" s="1"/>
      <c r="G725" s="1"/>
      <c r="H725" s="1"/>
    </row>
    <row r="726" ht="15.75" customHeight="1">
      <c r="A726" s="68"/>
      <c r="B726" s="68"/>
      <c r="C726" s="69"/>
      <c r="D726" s="69"/>
      <c r="E726" s="69"/>
      <c r="F726" s="1"/>
      <c r="G726" s="1"/>
      <c r="H726" s="1"/>
    </row>
    <row r="727" ht="15.75" customHeight="1">
      <c r="A727" s="68"/>
      <c r="B727" s="68"/>
      <c r="C727" s="69"/>
      <c r="D727" s="69"/>
      <c r="E727" s="69"/>
      <c r="F727" s="1"/>
      <c r="G727" s="1"/>
      <c r="H727" s="1"/>
    </row>
    <row r="728" ht="15.75" customHeight="1">
      <c r="A728" s="68"/>
      <c r="B728" s="68"/>
      <c r="C728" s="69"/>
      <c r="D728" s="69"/>
      <c r="E728" s="69"/>
      <c r="F728" s="1"/>
      <c r="G728" s="1"/>
      <c r="H728" s="1"/>
    </row>
    <row r="729" ht="15.75" customHeight="1">
      <c r="A729" s="68"/>
      <c r="B729" s="68"/>
      <c r="C729" s="69"/>
      <c r="D729" s="69"/>
      <c r="E729" s="69"/>
      <c r="F729" s="1"/>
      <c r="G729" s="1"/>
      <c r="H729" s="1"/>
    </row>
    <row r="730" ht="15.75" customHeight="1">
      <c r="A730" s="68"/>
      <c r="B730" s="68"/>
      <c r="C730" s="69"/>
      <c r="D730" s="69"/>
      <c r="E730" s="69"/>
      <c r="F730" s="1"/>
      <c r="G730" s="1"/>
      <c r="H730" s="1"/>
    </row>
    <row r="731" ht="15.75" customHeight="1">
      <c r="A731" s="68"/>
      <c r="B731" s="68"/>
      <c r="C731" s="69"/>
      <c r="D731" s="69"/>
      <c r="E731" s="69"/>
      <c r="F731" s="1"/>
      <c r="G731" s="1"/>
      <c r="H731" s="1"/>
    </row>
    <row r="732" ht="15.75" customHeight="1">
      <c r="A732" s="68"/>
      <c r="B732" s="68"/>
      <c r="C732" s="69"/>
      <c r="D732" s="69"/>
      <c r="E732" s="69"/>
      <c r="F732" s="1"/>
      <c r="G732" s="1"/>
      <c r="H732" s="1"/>
    </row>
    <row r="733" ht="15.75" customHeight="1">
      <c r="A733" s="68"/>
      <c r="B733" s="68"/>
      <c r="C733" s="69"/>
      <c r="D733" s="69"/>
      <c r="E733" s="69"/>
      <c r="F733" s="1"/>
      <c r="G733" s="1"/>
      <c r="H733" s="1"/>
    </row>
    <row r="734" ht="15.75" customHeight="1">
      <c r="A734" s="68"/>
      <c r="B734" s="68"/>
      <c r="C734" s="69"/>
      <c r="D734" s="69"/>
      <c r="E734" s="69"/>
      <c r="F734" s="1"/>
      <c r="G734" s="1"/>
      <c r="H734" s="1"/>
    </row>
    <row r="735" ht="15.75" customHeight="1">
      <c r="A735" s="68"/>
      <c r="B735" s="68"/>
      <c r="C735" s="69"/>
      <c r="D735" s="69"/>
      <c r="E735" s="69"/>
      <c r="F735" s="1"/>
      <c r="G735" s="1"/>
      <c r="H735" s="1"/>
    </row>
    <row r="736" ht="15.75" customHeight="1">
      <c r="A736" s="68"/>
      <c r="B736" s="68"/>
      <c r="C736" s="69"/>
      <c r="D736" s="69"/>
      <c r="E736" s="69"/>
      <c r="F736" s="1"/>
      <c r="G736" s="1"/>
      <c r="H736" s="1"/>
    </row>
    <row r="737" ht="15.75" customHeight="1">
      <c r="A737" s="68"/>
      <c r="B737" s="68"/>
      <c r="C737" s="69"/>
      <c r="D737" s="69"/>
      <c r="E737" s="69"/>
      <c r="F737" s="1"/>
      <c r="G737" s="1"/>
      <c r="H737" s="1"/>
    </row>
    <row r="738" ht="15.75" customHeight="1">
      <c r="A738" s="68"/>
      <c r="B738" s="68"/>
      <c r="C738" s="69"/>
      <c r="D738" s="69"/>
      <c r="E738" s="69"/>
      <c r="F738" s="1"/>
      <c r="G738" s="1"/>
      <c r="H738" s="1"/>
    </row>
    <row r="739" ht="15.75" customHeight="1">
      <c r="A739" s="68"/>
      <c r="B739" s="68"/>
      <c r="C739" s="69"/>
      <c r="D739" s="69"/>
      <c r="E739" s="69"/>
      <c r="F739" s="1"/>
      <c r="G739" s="1"/>
      <c r="H739" s="1"/>
    </row>
    <row r="740" ht="15.75" customHeight="1">
      <c r="A740" s="68"/>
      <c r="B740" s="68"/>
      <c r="C740" s="69"/>
      <c r="D740" s="69"/>
      <c r="E740" s="69"/>
      <c r="F740" s="1"/>
      <c r="G740" s="1"/>
      <c r="H740" s="1"/>
    </row>
    <row r="741" ht="15.75" customHeight="1">
      <c r="A741" s="68"/>
      <c r="B741" s="68"/>
      <c r="C741" s="69"/>
      <c r="D741" s="69"/>
      <c r="E741" s="69"/>
      <c r="F741" s="1"/>
      <c r="G741" s="1"/>
      <c r="H741" s="1"/>
    </row>
    <row r="742" ht="15.75" customHeight="1">
      <c r="A742" s="68"/>
      <c r="B742" s="68"/>
      <c r="C742" s="69"/>
      <c r="D742" s="69"/>
      <c r="E742" s="69"/>
      <c r="F742" s="1"/>
      <c r="G742" s="1"/>
      <c r="H742" s="1"/>
    </row>
    <row r="743" ht="15.75" customHeight="1">
      <c r="A743" s="68"/>
      <c r="B743" s="68"/>
      <c r="C743" s="69"/>
      <c r="D743" s="69"/>
      <c r="E743" s="69"/>
      <c r="F743" s="1"/>
      <c r="G743" s="1"/>
      <c r="H743" s="1"/>
    </row>
    <row r="744" ht="15.75" customHeight="1">
      <c r="A744" s="68"/>
      <c r="B744" s="68"/>
      <c r="C744" s="69"/>
      <c r="D744" s="69"/>
      <c r="E744" s="69"/>
      <c r="F744" s="1"/>
      <c r="G744" s="1"/>
      <c r="H744" s="1"/>
    </row>
    <row r="745" ht="15.75" customHeight="1">
      <c r="A745" s="68"/>
      <c r="B745" s="68"/>
      <c r="C745" s="69"/>
      <c r="D745" s="69"/>
      <c r="E745" s="69"/>
      <c r="F745" s="1"/>
      <c r="G745" s="1"/>
      <c r="H745" s="1"/>
    </row>
    <row r="746" ht="15.75" customHeight="1">
      <c r="A746" s="68"/>
      <c r="B746" s="68"/>
      <c r="C746" s="69"/>
      <c r="D746" s="69"/>
      <c r="E746" s="69"/>
      <c r="F746" s="1"/>
      <c r="G746" s="1"/>
      <c r="H746" s="1"/>
    </row>
    <row r="747" ht="15.75" customHeight="1">
      <c r="A747" s="68"/>
      <c r="B747" s="68"/>
      <c r="C747" s="69"/>
      <c r="D747" s="69"/>
      <c r="E747" s="69"/>
      <c r="F747" s="1"/>
      <c r="G747" s="1"/>
      <c r="H747" s="1"/>
    </row>
    <row r="748" ht="15.75" customHeight="1">
      <c r="A748" s="68"/>
      <c r="B748" s="68"/>
      <c r="C748" s="69"/>
      <c r="D748" s="69"/>
      <c r="E748" s="69"/>
      <c r="F748" s="1"/>
      <c r="G748" s="1"/>
      <c r="H748" s="1"/>
    </row>
    <row r="749" ht="15.75" customHeight="1">
      <c r="A749" s="68"/>
      <c r="B749" s="68"/>
      <c r="C749" s="69"/>
      <c r="D749" s="69"/>
      <c r="E749" s="69"/>
      <c r="F749" s="1"/>
      <c r="G749" s="1"/>
      <c r="H749" s="1"/>
    </row>
    <row r="750" ht="15.75" customHeight="1">
      <c r="A750" s="68"/>
      <c r="B750" s="68"/>
      <c r="C750" s="69"/>
      <c r="D750" s="69"/>
      <c r="E750" s="69"/>
      <c r="F750" s="1"/>
      <c r="G750" s="1"/>
      <c r="H750" s="1"/>
    </row>
    <row r="751" ht="15.75" customHeight="1">
      <c r="A751" s="68"/>
      <c r="B751" s="68"/>
      <c r="C751" s="69"/>
      <c r="D751" s="69"/>
      <c r="E751" s="69"/>
      <c r="F751" s="1"/>
      <c r="G751" s="1"/>
      <c r="H751" s="1"/>
    </row>
    <row r="752" ht="15.75" customHeight="1">
      <c r="A752" s="68"/>
      <c r="B752" s="68"/>
      <c r="C752" s="69"/>
      <c r="D752" s="69"/>
      <c r="E752" s="69"/>
      <c r="F752" s="1"/>
      <c r="G752" s="1"/>
      <c r="H752" s="1"/>
    </row>
    <row r="753" ht="15.75" customHeight="1">
      <c r="A753" s="68"/>
      <c r="B753" s="68"/>
      <c r="C753" s="69"/>
      <c r="D753" s="69"/>
      <c r="E753" s="69"/>
      <c r="F753" s="1"/>
      <c r="G753" s="1"/>
      <c r="H753" s="1"/>
    </row>
    <row r="754" ht="15.75" customHeight="1">
      <c r="A754" s="68"/>
      <c r="B754" s="68"/>
      <c r="C754" s="69"/>
      <c r="D754" s="69"/>
      <c r="E754" s="69"/>
      <c r="F754" s="1"/>
      <c r="G754" s="1"/>
      <c r="H754" s="1"/>
    </row>
    <row r="755" ht="15.75" customHeight="1">
      <c r="A755" s="68"/>
      <c r="B755" s="68"/>
      <c r="C755" s="69"/>
      <c r="D755" s="69"/>
      <c r="E755" s="69"/>
      <c r="F755" s="1"/>
      <c r="G755" s="1"/>
      <c r="H755" s="1"/>
    </row>
    <row r="756" ht="15.75" customHeight="1">
      <c r="A756" s="68"/>
      <c r="B756" s="68"/>
      <c r="C756" s="69"/>
      <c r="D756" s="69"/>
      <c r="E756" s="69"/>
      <c r="F756" s="1"/>
      <c r="G756" s="1"/>
      <c r="H756" s="1"/>
    </row>
    <row r="757" ht="15.75" customHeight="1">
      <c r="A757" s="68"/>
      <c r="B757" s="68"/>
      <c r="C757" s="69"/>
      <c r="D757" s="69"/>
      <c r="E757" s="69"/>
      <c r="F757" s="1"/>
      <c r="G757" s="1"/>
      <c r="H757" s="1"/>
    </row>
    <row r="758" ht="15.75" customHeight="1">
      <c r="A758" s="68"/>
      <c r="B758" s="68"/>
      <c r="C758" s="69"/>
      <c r="D758" s="69"/>
      <c r="E758" s="69"/>
      <c r="F758" s="1"/>
      <c r="G758" s="1"/>
      <c r="H758" s="1"/>
    </row>
    <row r="759" ht="15.75" customHeight="1">
      <c r="A759" s="68"/>
      <c r="B759" s="68"/>
      <c r="C759" s="69"/>
      <c r="D759" s="69"/>
      <c r="E759" s="69"/>
      <c r="F759" s="1"/>
      <c r="G759" s="1"/>
      <c r="H759" s="1"/>
    </row>
    <row r="760" ht="15.75" customHeight="1">
      <c r="A760" s="68"/>
      <c r="B760" s="68"/>
      <c r="C760" s="69"/>
      <c r="D760" s="69"/>
      <c r="E760" s="69"/>
      <c r="F760" s="1"/>
      <c r="G760" s="1"/>
      <c r="H760" s="1"/>
    </row>
    <row r="761" ht="15.75" customHeight="1">
      <c r="A761" s="68"/>
      <c r="B761" s="68"/>
      <c r="C761" s="69"/>
      <c r="D761" s="69"/>
      <c r="E761" s="69"/>
      <c r="F761" s="1"/>
      <c r="G761" s="1"/>
      <c r="H761" s="1"/>
    </row>
    <row r="762" ht="15.75" customHeight="1">
      <c r="A762" s="68"/>
      <c r="B762" s="68"/>
      <c r="C762" s="69"/>
      <c r="D762" s="69"/>
      <c r="E762" s="69"/>
      <c r="F762" s="1"/>
      <c r="G762" s="1"/>
      <c r="H762" s="1"/>
    </row>
    <row r="763" ht="15.75" customHeight="1">
      <c r="A763" s="68"/>
      <c r="B763" s="68"/>
      <c r="C763" s="69"/>
      <c r="D763" s="69"/>
      <c r="E763" s="69"/>
      <c r="F763" s="1"/>
      <c r="G763" s="1"/>
      <c r="H763" s="1"/>
    </row>
    <row r="764" ht="15.75" customHeight="1">
      <c r="A764" s="68"/>
      <c r="B764" s="68"/>
      <c r="C764" s="69"/>
      <c r="D764" s="69"/>
      <c r="E764" s="69"/>
      <c r="F764" s="1"/>
      <c r="G764" s="1"/>
      <c r="H764" s="1"/>
    </row>
    <row r="765" ht="15.75" customHeight="1">
      <c r="A765" s="68"/>
      <c r="B765" s="68"/>
      <c r="C765" s="69"/>
      <c r="D765" s="69"/>
      <c r="E765" s="69"/>
      <c r="F765" s="1"/>
      <c r="G765" s="1"/>
      <c r="H765" s="1"/>
    </row>
    <row r="766" ht="15.75" customHeight="1">
      <c r="A766" s="68"/>
      <c r="B766" s="68"/>
      <c r="C766" s="69"/>
      <c r="D766" s="69"/>
      <c r="E766" s="69"/>
      <c r="F766" s="1"/>
      <c r="G766" s="1"/>
      <c r="H766" s="1"/>
    </row>
    <row r="767" ht="15.75" customHeight="1">
      <c r="A767" s="68"/>
      <c r="B767" s="68"/>
      <c r="C767" s="69"/>
      <c r="D767" s="69"/>
      <c r="E767" s="69"/>
      <c r="F767" s="1"/>
      <c r="G767" s="1"/>
      <c r="H767" s="1"/>
    </row>
    <row r="768" ht="15.75" customHeight="1">
      <c r="A768" s="68"/>
      <c r="B768" s="68"/>
      <c r="C768" s="69"/>
      <c r="D768" s="69"/>
      <c r="E768" s="69"/>
      <c r="F768" s="1"/>
      <c r="G768" s="1"/>
      <c r="H768" s="1"/>
    </row>
    <row r="769" ht="15.75" customHeight="1">
      <c r="A769" s="68"/>
      <c r="B769" s="68"/>
      <c r="C769" s="69"/>
      <c r="D769" s="69"/>
      <c r="E769" s="69"/>
      <c r="F769" s="1"/>
      <c r="G769" s="1"/>
      <c r="H769" s="1"/>
    </row>
    <row r="770" ht="15.75" customHeight="1">
      <c r="A770" s="68"/>
      <c r="B770" s="68"/>
      <c r="C770" s="69"/>
      <c r="D770" s="69"/>
      <c r="E770" s="69"/>
      <c r="F770" s="1"/>
      <c r="G770" s="1"/>
      <c r="H770" s="1"/>
    </row>
    <row r="771" ht="15.75" customHeight="1">
      <c r="A771" s="68"/>
      <c r="B771" s="68"/>
      <c r="C771" s="69"/>
      <c r="D771" s="69"/>
      <c r="E771" s="69"/>
      <c r="F771" s="1"/>
      <c r="G771" s="1"/>
      <c r="H771" s="1"/>
    </row>
    <row r="772" ht="15.75" customHeight="1">
      <c r="A772" s="68"/>
      <c r="B772" s="68"/>
      <c r="C772" s="69"/>
      <c r="D772" s="69"/>
      <c r="E772" s="69"/>
      <c r="F772" s="1"/>
      <c r="G772" s="1"/>
      <c r="H772" s="1"/>
    </row>
    <row r="773" ht="15.75" customHeight="1">
      <c r="A773" s="68"/>
      <c r="B773" s="68"/>
      <c r="C773" s="69"/>
      <c r="D773" s="69"/>
      <c r="E773" s="69"/>
      <c r="F773" s="1"/>
      <c r="G773" s="1"/>
      <c r="H773" s="1"/>
    </row>
    <row r="774" ht="15.75" customHeight="1">
      <c r="A774" s="68"/>
      <c r="B774" s="68"/>
      <c r="C774" s="69"/>
      <c r="D774" s="69"/>
      <c r="E774" s="69"/>
      <c r="F774" s="1"/>
      <c r="G774" s="1"/>
      <c r="H774" s="1"/>
    </row>
    <row r="775" ht="15.75" customHeight="1">
      <c r="A775" s="68"/>
      <c r="B775" s="68"/>
      <c r="C775" s="69"/>
      <c r="D775" s="69"/>
      <c r="E775" s="69"/>
      <c r="F775" s="1"/>
      <c r="G775" s="1"/>
      <c r="H775" s="1"/>
    </row>
    <row r="776" ht="15.75" customHeight="1">
      <c r="A776" s="68"/>
      <c r="B776" s="68"/>
      <c r="C776" s="69"/>
      <c r="D776" s="69"/>
      <c r="E776" s="69"/>
      <c r="F776" s="1"/>
      <c r="G776" s="1"/>
      <c r="H776" s="1"/>
    </row>
    <row r="777" ht="15.75" customHeight="1">
      <c r="A777" s="68"/>
      <c r="B777" s="68"/>
      <c r="C777" s="69"/>
      <c r="D777" s="69"/>
      <c r="E777" s="69"/>
      <c r="F777" s="1"/>
      <c r="G777" s="1"/>
      <c r="H777" s="1"/>
    </row>
    <row r="778" ht="15.75" customHeight="1">
      <c r="A778" s="68"/>
      <c r="B778" s="68"/>
      <c r="C778" s="69"/>
      <c r="D778" s="69"/>
      <c r="E778" s="69"/>
      <c r="F778" s="1"/>
      <c r="G778" s="1"/>
      <c r="H778" s="1"/>
    </row>
    <row r="779" ht="15.75" customHeight="1">
      <c r="A779" s="68"/>
      <c r="B779" s="68"/>
      <c r="C779" s="69"/>
      <c r="D779" s="69"/>
      <c r="E779" s="69"/>
      <c r="F779" s="1"/>
      <c r="G779" s="1"/>
      <c r="H779" s="1"/>
    </row>
    <row r="780" ht="15.75" customHeight="1">
      <c r="A780" s="68"/>
      <c r="B780" s="68"/>
      <c r="C780" s="69"/>
      <c r="D780" s="69"/>
      <c r="E780" s="69"/>
      <c r="F780" s="1"/>
      <c r="G780" s="1"/>
      <c r="H780" s="1"/>
    </row>
    <row r="781" ht="15.75" customHeight="1">
      <c r="A781" s="68"/>
      <c r="B781" s="68"/>
      <c r="C781" s="69"/>
      <c r="D781" s="69"/>
      <c r="E781" s="69"/>
      <c r="F781" s="1"/>
      <c r="G781" s="1"/>
      <c r="H781" s="1"/>
    </row>
    <row r="782" ht="15.75" customHeight="1">
      <c r="A782" s="68"/>
      <c r="B782" s="68"/>
      <c r="C782" s="69"/>
      <c r="D782" s="69"/>
      <c r="E782" s="69"/>
      <c r="F782" s="1"/>
      <c r="G782" s="1"/>
      <c r="H782" s="1"/>
    </row>
    <row r="783" ht="15.75" customHeight="1">
      <c r="A783" s="68"/>
      <c r="B783" s="68"/>
      <c r="C783" s="69"/>
      <c r="D783" s="69"/>
      <c r="E783" s="69"/>
      <c r="F783" s="1"/>
      <c r="G783" s="1"/>
      <c r="H783" s="1"/>
    </row>
    <row r="784" ht="15.75" customHeight="1">
      <c r="A784" s="68"/>
      <c r="B784" s="68"/>
      <c r="C784" s="69"/>
      <c r="D784" s="69"/>
      <c r="E784" s="69"/>
      <c r="F784" s="1"/>
      <c r="G784" s="1"/>
      <c r="H784" s="1"/>
    </row>
    <row r="785" ht="15.75" customHeight="1">
      <c r="A785" s="68"/>
      <c r="B785" s="68"/>
      <c r="C785" s="69"/>
      <c r="D785" s="69"/>
      <c r="E785" s="69"/>
      <c r="F785" s="1"/>
      <c r="G785" s="1"/>
      <c r="H785" s="1"/>
    </row>
    <row r="786" ht="15.75" customHeight="1">
      <c r="A786" s="68"/>
      <c r="B786" s="68"/>
      <c r="C786" s="69"/>
      <c r="D786" s="69"/>
      <c r="E786" s="69"/>
      <c r="F786" s="1"/>
      <c r="G786" s="1"/>
      <c r="H786" s="1"/>
    </row>
    <row r="787" ht="15.75" customHeight="1">
      <c r="A787" s="68"/>
      <c r="B787" s="68"/>
      <c r="C787" s="69"/>
      <c r="D787" s="69"/>
      <c r="E787" s="69"/>
      <c r="F787" s="1"/>
      <c r="G787" s="1"/>
      <c r="H787" s="1"/>
    </row>
    <row r="788" ht="15.75" customHeight="1">
      <c r="A788" s="68"/>
      <c r="B788" s="68"/>
      <c r="C788" s="69"/>
      <c r="D788" s="69"/>
      <c r="E788" s="69"/>
      <c r="F788" s="1"/>
      <c r="G788" s="1"/>
      <c r="H788" s="1"/>
    </row>
    <row r="789" ht="15.75" customHeight="1">
      <c r="A789" s="68"/>
      <c r="B789" s="68"/>
      <c r="C789" s="69"/>
      <c r="D789" s="69"/>
      <c r="E789" s="69"/>
      <c r="F789" s="1"/>
      <c r="G789" s="1"/>
      <c r="H789" s="1"/>
    </row>
    <row r="790" ht="15.75" customHeight="1">
      <c r="A790" s="68"/>
      <c r="B790" s="68"/>
      <c r="C790" s="69"/>
      <c r="D790" s="69"/>
      <c r="E790" s="69"/>
      <c r="F790" s="1"/>
      <c r="G790" s="1"/>
      <c r="H790" s="1"/>
    </row>
    <row r="791" ht="15.75" customHeight="1">
      <c r="A791" s="68"/>
      <c r="B791" s="68"/>
      <c r="C791" s="69"/>
      <c r="D791" s="69"/>
      <c r="E791" s="69"/>
      <c r="F791" s="1"/>
      <c r="G791" s="1"/>
      <c r="H791" s="1"/>
    </row>
    <row r="792" ht="15.75" customHeight="1">
      <c r="A792" s="68"/>
      <c r="B792" s="68"/>
      <c r="C792" s="69"/>
      <c r="D792" s="69"/>
      <c r="E792" s="69"/>
      <c r="F792" s="1"/>
      <c r="G792" s="1"/>
      <c r="H792" s="1"/>
    </row>
    <row r="793" ht="15.75" customHeight="1">
      <c r="A793" s="68"/>
      <c r="B793" s="68"/>
      <c r="C793" s="69"/>
      <c r="D793" s="69"/>
      <c r="E793" s="69"/>
      <c r="F793" s="1"/>
      <c r="G793" s="1"/>
      <c r="H793" s="1"/>
    </row>
    <row r="794" ht="15.75" customHeight="1">
      <c r="A794" s="68"/>
      <c r="B794" s="68"/>
      <c r="C794" s="69"/>
      <c r="D794" s="69"/>
      <c r="E794" s="69"/>
      <c r="F794" s="1"/>
      <c r="G794" s="1"/>
      <c r="H794" s="1"/>
    </row>
    <row r="795" ht="15.75" customHeight="1">
      <c r="A795" s="68"/>
      <c r="B795" s="68"/>
      <c r="C795" s="69"/>
      <c r="D795" s="69"/>
      <c r="E795" s="69"/>
      <c r="F795" s="1"/>
      <c r="G795" s="1"/>
      <c r="H795" s="1"/>
    </row>
    <row r="796" ht="15.75" customHeight="1">
      <c r="A796" s="68"/>
      <c r="B796" s="68"/>
      <c r="C796" s="69"/>
      <c r="D796" s="69"/>
      <c r="E796" s="69"/>
      <c r="F796" s="1"/>
      <c r="G796" s="1"/>
      <c r="H796" s="1"/>
    </row>
    <row r="797" ht="15.75" customHeight="1">
      <c r="A797" s="68"/>
      <c r="B797" s="68"/>
      <c r="C797" s="69"/>
      <c r="D797" s="69"/>
      <c r="E797" s="69"/>
      <c r="F797" s="1"/>
      <c r="G797" s="1"/>
      <c r="H797" s="1"/>
    </row>
    <row r="798" ht="15.75" customHeight="1">
      <c r="A798" s="68"/>
      <c r="B798" s="68"/>
      <c r="C798" s="69"/>
      <c r="D798" s="69"/>
      <c r="E798" s="69"/>
      <c r="F798" s="1"/>
      <c r="G798" s="1"/>
      <c r="H798" s="1"/>
    </row>
    <row r="799" ht="15.75" customHeight="1">
      <c r="A799" s="68"/>
      <c r="B799" s="68"/>
      <c r="C799" s="69"/>
      <c r="D799" s="69"/>
      <c r="E799" s="69"/>
      <c r="F799" s="1"/>
      <c r="G799" s="1"/>
      <c r="H799" s="1"/>
    </row>
    <row r="800" ht="15.75" customHeight="1">
      <c r="A800" s="68"/>
      <c r="B800" s="68"/>
      <c r="C800" s="69"/>
      <c r="D800" s="69"/>
      <c r="E800" s="69"/>
      <c r="F800" s="1"/>
      <c r="G800" s="1"/>
      <c r="H800" s="1"/>
    </row>
    <row r="801" ht="15.75" customHeight="1">
      <c r="A801" s="68"/>
      <c r="B801" s="68"/>
      <c r="C801" s="69"/>
      <c r="D801" s="69"/>
      <c r="E801" s="69"/>
      <c r="F801" s="1"/>
      <c r="G801" s="1"/>
      <c r="H801" s="1"/>
    </row>
    <row r="802" ht="15.75" customHeight="1">
      <c r="A802" s="68"/>
      <c r="B802" s="68"/>
      <c r="C802" s="69"/>
      <c r="D802" s="69"/>
      <c r="E802" s="69"/>
      <c r="F802" s="1"/>
      <c r="G802" s="1"/>
      <c r="H802" s="1"/>
    </row>
    <row r="803" ht="15.75" customHeight="1">
      <c r="A803" s="68"/>
      <c r="B803" s="68"/>
      <c r="C803" s="69"/>
      <c r="D803" s="69"/>
      <c r="E803" s="69"/>
      <c r="F803" s="1"/>
      <c r="G803" s="1"/>
      <c r="H803" s="1"/>
    </row>
    <row r="804" ht="15.75" customHeight="1">
      <c r="A804" s="68"/>
      <c r="B804" s="68"/>
      <c r="C804" s="69"/>
      <c r="D804" s="69"/>
      <c r="E804" s="69"/>
      <c r="F804" s="1"/>
      <c r="G804" s="1"/>
      <c r="H804" s="1"/>
    </row>
    <row r="805" ht="15.75" customHeight="1">
      <c r="A805" s="68"/>
      <c r="B805" s="68"/>
      <c r="C805" s="69"/>
      <c r="D805" s="69"/>
      <c r="E805" s="69"/>
      <c r="F805" s="1"/>
      <c r="G805" s="1"/>
      <c r="H805" s="1"/>
    </row>
    <row r="806" ht="15.75" customHeight="1">
      <c r="A806" s="68"/>
      <c r="B806" s="68"/>
      <c r="C806" s="69"/>
      <c r="D806" s="69"/>
      <c r="E806" s="69"/>
      <c r="F806" s="1"/>
      <c r="G806" s="1"/>
      <c r="H806" s="1"/>
    </row>
    <row r="807" ht="15.75" customHeight="1">
      <c r="A807" s="68"/>
      <c r="B807" s="68"/>
      <c r="C807" s="69"/>
      <c r="D807" s="69"/>
      <c r="E807" s="69"/>
      <c r="F807" s="1"/>
      <c r="G807" s="1"/>
      <c r="H807" s="1"/>
    </row>
    <row r="808" ht="15.75" customHeight="1">
      <c r="A808" s="68"/>
      <c r="B808" s="68"/>
      <c r="C808" s="69"/>
      <c r="D808" s="69"/>
      <c r="E808" s="69"/>
      <c r="F808" s="1"/>
      <c r="G808" s="1"/>
      <c r="H808" s="1"/>
    </row>
    <row r="809" ht="15.75" customHeight="1">
      <c r="A809" s="68"/>
      <c r="B809" s="68"/>
      <c r="C809" s="69"/>
      <c r="D809" s="69"/>
      <c r="E809" s="69"/>
      <c r="F809" s="1"/>
      <c r="G809" s="1"/>
      <c r="H809" s="1"/>
    </row>
    <row r="810" ht="15.75" customHeight="1">
      <c r="A810" s="68"/>
      <c r="B810" s="68"/>
      <c r="C810" s="69"/>
      <c r="D810" s="69"/>
      <c r="E810" s="69"/>
      <c r="F810" s="1"/>
      <c r="G810" s="1"/>
      <c r="H810" s="1"/>
    </row>
    <row r="811" ht="15.75" customHeight="1">
      <c r="A811" s="68"/>
      <c r="B811" s="68"/>
      <c r="C811" s="69"/>
      <c r="D811" s="69"/>
      <c r="E811" s="69"/>
      <c r="F811" s="1"/>
      <c r="G811" s="1"/>
      <c r="H811" s="1"/>
    </row>
    <row r="812" ht="15.75" customHeight="1">
      <c r="A812" s="68"/>
      <c r="B812" s="68"/>
      <c r="C812" s="69"/>
      <c r="D812" s="69"/>
      <c r="E812" s="69"/>
      <c r="F812" s="1"/>
      <c r="G812" s="1"/>
      <c r="H812" s="1"/>
    </row>
    <row r="813" ht="15.75" customHeight="1">
      <c r="A813" s="68"/>
      <c r="B813" s="68"/>
      <c r="C813" s="69"/>
      <c r="D813" s="69"/>
      <c r="E813" s="69"/>
      <c r="F813" s="1"/>
      <c r="G813" s="1"/>
      <c r="H813" s="1"/>
    </row>
    <row r="814" ht="15.75" customHeight="1">
      <c r="A814" s="68"/>
      <c r="B814" s="68"/>
      <c r="C814" s="69"/>
      <c r="D814" s="69"/>
      <c r="E814" s="69"/>
      <c r="F814" s="1"/>
      <c r="G814" s="1"/>
      <c r="H814" s="1"/>
    </row>
    <row r="815" ht="15.75" customHeight="1">
      <c r="A815" s="68"/>
      <c r="B815" s="68"/>
      <c r="C815" s="69"/>
      <c r="D815" s="69"/>
      <c r="E815" s="69"/>
      <c r="F815" s="1"/>
      <c r="G815" s="1"/>
      <c r="H815" s="1"/>
    </row>
    <row r="816" ht="15.75" customHeight="1">
      <c r="A816" s="68"/>
      <c r="B816" s="68"/>
      <c r="C816" s="69"/>
      <c r="D816" s="69"/>
      <c r="E816" s="69"/>
      <c r="F816" s="1"/>
      <c r="G816" s="1"/>
      <c r="H816" s="1"/>
    </row>
    <row r="817" ht="15.75" customHeight="1">
      <c r="A817" s="68"/>
      <c r="B817" s="68"/>
      <c r="C817" s="69"/>
      <c r="D817" s="69"/>
      <c r="E817" s="69"/>
      <c r="F817" s="1"/>
      <c r="G817" s="1"/>
      <c r="H817" s="1"/>
    </row>
    <row r="818" ht="15.75" customHeight="1">
      <c r="A818" s="68"/>
      <c r="B818" s="68"/>
      <c r="C818" s="69"/>
      <c r="D818" s="69"/>
      <c r="E818" s="69"/>
      <c r="F818" s="1"/>
      <c r="G818" s="1"/>
      <c r="H818" s="1"/>
    </row>
    <row r="819" ht="15.75" customHeight="1">
      <c r="A819" s="68"/>
      <c r="B819" s="68"/>
      <c r="C819" s="69"/>
      <c r="D819" s="69"/>
      <c r="E819" s="69"/>
      <c r="F819" s="1"/>
      <c r="G819" s="1"/>
      <c r="H819" s="1"/>
    </row>
    <row r="820" ht="15.75" customHeight="1">
      <c r="A820" s="68"/>
      <c r="B820" s="68"/>
      <c r="C820" s="69"/>
      <c r="D820" s="69"/>
      <c r="E820" s="69"/>
      <c r="F820" s="1"/>
      <c r="G820" s="1"/>
      <c r="H820" s="1"/>
    </row>
    <row r="821" ht="15.75" customHeight="1">
      <c r="A821" s="68"/>
      <c r="B821" s="68"/>
      <c r="C821" s="69"/>
      <c r="D821" s="69"/>
      <c r="E821" s="69"/>
      <c r="F821" s="1"/>
      <c r="G821" s="1"/>
      <c r="H821" s="1"/>
    </row>
    <row r="822" ht="15.75" customHeight="1">
      <c r="A822" s="68"/>
      <c r="B822" s="68"/>
      <c r="C822" s="69"/>
      <c r="D822" s="69"/>
      <c r="E822" s="69"/>
      <c r="F822" s="1"/>
      <c r="G822" s="1"/>
      <c r="H822" s="1"/>
    </row>
    <row r="823" ht="15.75" customHeight="1">
      <c r="A823" s="68"/>
      <c r="B823" s="68"/>
      <c r="C823" s="69"/>
      <c r="D823" s="69"/>
      <c r="E823" s="69"/>
      <c r="F823" s="1"/>
      <c r="G823" s="1"/>
      <c r="H823" s="1"/>
    </row>
    <row r="824" ht="15.75" customHeight="1">
      <c r="A824" s="68"/>
      <c r="B824" s="68"/>
      <c r="C824" s="69"/>
      <c r="D824" s="69"/>
      <c r="E824" s="69"/>
      <c r="F824" s="1"/>
      <c r="G824" s="1"/>
      <c r="H824" s="1"/>
    </row>
    <row r="825" ht="15.75" customHeight="1">
      <c r="A825" s="68"/>
      <c r="B825" s="68"/>
      <c r="C825" s="69"/>
      <c r="D825" s="69"/>
      <c r="E825" s="69"/>
      <c r="F825" s="1"/>
      <c r="G825" s="1"/>
      <c r="H825" s="1"/>
    </row>
    <row r="826" ht="15.75" customHeight="1">
      <c r="A826" s="68"/>
      <c r="B826" s="68"/>
      <c r="C826" s="69"/>
      <c r="D826" s="69"/>
      <c r="E826" s="69"/>
      <c r="F826" s="1"/>
      <c r="G826" s="1"/>
      <c r="H826" s="1"/>
    </row>
    <row r="827" ht="15.75" customHeight="1">
      <c r="A827" s="68"/>
      <c r="B827" s="68"/>
      <c r="C827" s="69"/>
      <c r="D827" s="69"/>
      <c r="E827" s="69"/>
      <c r="F827" s="1"/>
      <c r="G827" s="1"/>
      <c r="H827" s="1"/>
    </row>
    <row r="828" ht="15.75" customHeight="1">
      <c r="A828" s="68"/>
      <c r="B828" s="68"/>
      <c r="C828" s="69"/>
      <c r="D828" s="69"/>
      <c r="E828" s="69"/>
      <c r="F828" s="1"/>
      <c r="G828" s="1"/>
      <c r="H828" s="1"/>
    </row>
    <row r="829" ht="15.75" customHeight="1">
      <c r="A829" s="68"/>
      <c r="B829" s="68"/>
      <c r="C829" s="69"/>
      <c r="D829" s="69"/>
      <c r="E829" s="69"/>
      <c r="F829" s="1"/>
      <c r="G829" s="1"/>
      <c r="H829" s="1"/>
    </row>
    <row r="830" ht="15.75" customHeight="1">
      <c r="A830" s="68"/>
      <c r="B830" s="68"/>
      <c r="C830" s="69"/>
      <c r="D830" s="69"/>
      <c r="E830" s="69"/>
      <c r="F830" s="1"/>
      <c r="G830" s="1"/>
      <c r="H830" s="1"/>
    </row>
    <row r="831" ht="15.75" customHeight="1">
      <c r="A831" s="68"/>
      <c r="B831" s="68"/>
      <c r="C831" s="69"/>
      <c r="D831" s="69"/>
      <c r="E831" s="69"/>
      <c r="F831" s="1"/>
      <c r="G831" s="1"/>
      <c r="H831" s="1"/>
    </row>
    <row r="832" ht="15.75" customHeight="1">
      <c r="A832" s="68"/>
      <c r="B832" s="68"/>
      <c r="C832" s="69"/>
      <c r="D832" s="69"/>
      <c r="E832" s="69"/>
      <c r="F832" s="1"/>
      <c r="G832" s="1"/>
      <c r="H832" s="1"/>
    </row>
    <row r="833" ht="15.75" customHeight="1">
      <c r="A833" s="68"/>
      <c r="B833" s="68"/>
      <c r="C833" s="69"/>
      <c r="D833" s="69"/>
      <c r="E833" s="69"/>
      <c r="F833" s="1"/>
      <c r="G833" s="1"/>
      <c r="H833" s="1"/>
    </row>
    <row r="834" ht="15.75" customHeight="1">
      <c r="A834" s="68"/>
      <c r="B834" s="68"/>
      <c r="C834" s="69"/>
      <c r="D834" s="69"/>
      <c r="E834" s="69"/>
      <c r="F834" s="1"/>
      <c r="G834" s="1"/>
      <c r="H834" s="1"/>
    </row>
    <row r="835" ht="15.75" customHeight="1">
      <c r="A835" s="68"/>
      <c r="B835" s="68"/>
      <c r="C835" s="69"/>
      <c r="D835" s="69"/>
      <c r="E835" s="69"/>
      <c r="F835" s="1"/>
      <c r="G835" s="1"/>
      <c r="H835" s="1"/>
    </row>
    <row r="836" ht="15.75" customHeight="1">
      <c r="A836" s="68"/>
      <c r="B836" s="68"/>
      <c r="C836" s="69"/>
      <c r="D836" s="69"/>
      <c r="E836" s="69"/>
      <c r="F836" s="1"/>
      <c r="G836" s="1"/>
      <c r="H836" s="1"/>
    </row>
    <row r="837" ht="15.75" customHeight="1">
      <c r="A837" s="68"/>
      <c r="B837" s="68"/>
      <c r="C837" s="69"/>
      <c r="D837" s="69"/>
      <c r="E837" s="69"/>
      <c r="F837" s="1"/>
      <c r="G837" s="1"/>
      <c r="H837" s="1"/>
    </row>
    <row r="838" ht="15.75" customHeight="1">
      <c r="A838" s="68"/>
      <c r="B838" s="68"/>
      <c r="C838" s="69"/>
      <c r="D838" s="69"/>
      <c r="E838" s="69"/>
      <c r="F838" s="1"/>
      <c r="G838" s="1"/>
      <c r="H838" s="1"/>
    </row>
    <row r="839" ht="15.75" customHeight="1">
      <c r="A839" s="68"/>
      <c r="B839" s="68"/>
      <c r="C839" s="69"/>
      <c r="D839" s="69"/>
      <c r="E839" s="69"/>
      <c r="F839" s="1"/>
      <c r="G839" s="1"/>
      <c r="H839" s="1"/>
    </row>
    <row r="840" ht="15.75" customHeight="1">
      <c r="A840" s="68"/>
      <c r="B840" s="68"/>
      <c r="C840" s="69"/>
      <c r="D840" s="69"/>
      <c r="E840" s="69"/>
      <c r="F840" s="1"/>
      <c r="G840" s="1"/>
      <c r="H840" s="1"/>
    </row>
    <row r="841" ht="15.75" customHeight="1">
      <c r="A841" s="68"/>
      <c r="B841" s="68"/>
      <c r="C841" s="69"/>
      <c r="D841" s="69"/>
      <c r="E841" s="69"/>
      <c r="F841" s="1"/>
      <c r="G841" s="1"/>
      <c r="H841" s="1"/>
    </row>
    <row r="842" ht="15.75" customHeight="1">
      <c r="A842" s="68"/>
      <c r="B842" s="68"/>
      <c r="C842" s="69"/>
      <c r="D842" s="69"/>
      <c r="E842" s="69"/>
      <c r="F842" s="1"/>
      <c r="G842" s="1"/>
      <c r="H842" s="1"/>
    </row>
    <row r="843" ht="15.75" customHeight="1">
      <c r="A843" s="68"/>
      <c r="B843" s="68"/>
      <c r="C843" s="69"/>
      <c r="D843" s="69"/>
      <c r="E843" s="69"/>
      <c r="F843" s="1"/>
      <c r="G843" s="1"/>
      <c r="H843" s="1"/>
    </row>
    <row r="844" ht="15.75" customHeight="1">
      <c r="A844" s="68"/>
      <c r="B844" s="68"/>
      <c r="C844" s="69"/>
      <c r="D844" s="69"/>
      <c r="E844" s="69"/>
      <c r="F844" s="1"/>
      <c r="G844" s="1"/>
      <c r="H844" s="1"/>
    </row>
    <row r="845" ht="15.75" customHeight="1">
      <c r="A845" s="68"/>
      <c r="B845" s="68"/>
      <c r="C845" s="69"/>
      <c r="D845" s="69"/>
      <c r="E845" s="69"/>
      <c r="F845" s="1"/>
      <c r="G845" s="1"/>
      <c r="H845" s="1"/>
    </row>
    <row r="846" ht="15.75" customHeight="1">
      <c r="A846" s="68"/>
      <c r="B846" s="68"/>
      <c r="C846" s="69"/>
      <c r="D846" s="69"/>
      <c r="E846" s="69"/>
      <c r="F846" s="1"/>
      <c r="G846" s="1"/>
      <c r="H846" s="1"/>
    </row>
    <row r="847" ht="15.75" customHeight="1">
      <c r="A847" s="68"/>
      <c r="B847" s="68"/>
      <c r="C847" s="69"/>
      <c r="D847" s="69"/>
      <c r="E847" s="69"/>
      <c r="F847" s="1"/>
      <c r="G847" s="1"/>
      <c r="H847" s="1"/>
    </row>
    <row r="848" ht="15.75" customHeight="1">
      <c r="A848" s="68"/>
      <c r="B848" s="68"/>
      <c r="C848" s="69"/>
      <c r="D848" s="69"/>
      <c r="E848" s="69"/>
      <c r="F848" s="1"/>
      <c r="G848" s="1"/>
      <c r="H848" s="1"/>
    </row>
    <row r="849" ht="15.75" customHeight="1">
      <c r="A849" s="68"/>
      <c r="B849" s="68"/>
      <c r="C849" s="69"/>
      <c r="D849" s="69"/>
      <c r="E849" s="69"/>
      <c r="F849" s="1"/>
      <c r="G849" s="1"/>
      <c r="H849" s="1"/>
    </row>
    <row r="850" ht="15.75" customHeight="1">
      <c r="A850" s="68"/>
      <c r="B850" s="68"/>
      <c r="C850" s="69"/>
      <c r="D850" s="69"/>
      <c r="E850" s="69"/>
      <c r="F850" s="1"/>
      <c r="G850" s="1"/>
      <c r="H850" s="1"/>
    </row>
    <row r="851" ht="15.75" customHeight="1">
      <c r="A851" s="68"/>
      <c r="B851" s="68"/>
      <c r="C851" s="69"/>
      <c r="D851" s="69"/>
      <c r="E851" s="69"/>
      <c r="F851" s="1"/>
      <c r="G851" s="1"/>
      <c r="H851" s="1"/>
    </row>
    <row r="852" ht="15.75" customHeight="1">
      <c r="A852" s="68"/>
      <c r="B852" s="68"/>
      <c r="C852" s="69"/>
      <c r="D852" s="69"/>
      <c r="E852" s="69"/>
      <c r="F852" s="1"/>
      <c r="G852" s="1"/>
      <c r="H852" s="1"/>
    </row>
    <row r="853" ht="15.75" customHeight="1">
      <c r="A853" s="68"/>
      <c r="B853" s="68"/>
      <c r="C853" s="69"/>
      <c r="D853" s="69"/>
      <c r="E853" s="69"/>
      <c r="F853" s="1"/>
      <c r="G853" s="1"/>
      <c r="H853" s="1"/>
    </row>
    <row r="854" ht="15.75" customHeight="1">
      <c r="A854" s="68"/>
      <c r="B854" s="68"/>
      <c r="C854" s="69"/>
      <c r="D854" s="69"/>
      <c r="E854" s="69"/>
      <c r="F854" s="1"/>
      <c r="G854" s="1"/>
      <c r="H854" s="1"/>
    </row>
    <row r="855" ht="15.75" customHeight="1">
      <c r="A855" s="68"/>
      <c r="B855" s="68"/>
      <c r="C855" s="69"/>
      <c r="D855" s="69"/>
      <c r="E855" s="69"/>
      <c r="F855" s="1"/>
      <c r="G855" s="1"/>
      <c r="H855" s="1"/>
    </row>
    <row r="856" ht="15.75" customHeight="1">
      <c r="A856" s="68"/>
      <c r="B856" s="68"/>
      <c r="C856" s="69"/>
      <c r="D856" s="69"/>
      <c r="E856" s="69"/>
      <c r="F856" s="1"/>
      <c r="G856" s="1"/>
      <c r="H856" s="1"/>
    </row>
    <row r="857" ht="15.75" customHeight="1">
      <c r="A857" s="68"/>
      <c r="B857" s="68"/>
      <c r="C857" s="69"/>
      <c r="D857" s="69"/>
      <c r="E857" s="69"/>
      <c r="F857" s="1"/>
      <c r="G857" s="1"/>
      <c r="H857" s="1"/>
    </row>
    <row r="858" ht="15.75" customHeight="1">
      <c r="A858" s="68"/>
      <c r="B858" s="68"/>
      <c r="C858" s="69"/>
      <c r="D858" s="69"/>
      <c r="E858" s="69"/>
      <c r="F858" s="1"/>
      <c r="G858" s="1"/>
      <c r="H858" s="1"/>
    </row>
    <row r="859" ht="15.75" customHeight="1">
      <c r="A859" s="68"/>
      <c r="B859" s="68"/>
      <c r="C859" s="69"/>
      <c r="D859" s="69"/>
      <c r="E859" s="69"/>
      <c r="F859" s="1"/>
      <c r="G859" s="1"/>
      <c r="H859" s="1"/>
    </row>
    <row r="860" ht="15.75" customHeight="1">
      <c r="A860" s="68"/>
      <c r="B860" s="68"/>
      <c r="C860" s="69"/>
      <c r="D860" s="69"/>
      <c r="E860" s="69"/>
      <c r="F860" s="1"/>
      <c r="G860" s="1"/>
      <c r="H860" s="1"/>
    </row>
    <row r="861" ht="15.75" customHeight="1">
      <c r="A861" s="68"/>
      <c r="B861" s="68"/>
      <c r="C861" s="69"/>
      <c r="D861" s="69"/>
      <c r="E861" s="69"/>
      <c r="F861" s="1"/>
      <c r="G861" s="1"/>
      <c r="H861" s="1"/>
    </row>
    <row r="862" ht="15.75" customHeight="1">
      <c r="A862" s="68"/>
      <c r="B862" s="68"/>
      <c r="C862" s="69"/>
      <c r="D862" s="69"/>
      <c r="E862" s="69"/>
      <c r="F862" s="1"/>
      <c r="G862" s="1"/>
      <c r="H862" s="1"/>
    </row>
    <row r="863" ht="15.75" customHeight="1">
      <c r="A863" s="68"/>
      <c r="B863" s="68"/>
      <c r="C863" s="69"/>
      <c r="D863" s="69"/>
      <c r="E863" s="69"/>
      <c r="F863" s="1"/>
      <c r="G863" s="1"/>
      <c r="H863" s="1"/>
    </row>
    <row r="864" ht="15.75" customHeight="1">
      <c r="A864" s="68"/>
      <c r="B864" s="68"/>
      <c r="C864" s="69"/>
      <c r="D864" s="69"/>
      <c r="E864" s="69"/>
      <c r="F864" s="1"/>
      <c r="G864" s="1"/>
      <c r="H864" s="1"/>
    </row>
    <row r="865" ht="15.75" customHeight="1">
      <c r="A865" s="68"/>
      <c r="B865" s="68"/>
      <c r="C865" s="69"/>
      <c r="D865" s="69"/>
      <c r="E865" s="69"/>
      <c r="F865" s="1"/>
      <c r="G865" s="1"/>
      <c r="H865" s="1"/>
    </row>
    <row r="866" ht="15.75" customHeight="1">
      <c r="A866" s="68"/>
      <c r="B866" s="68"/>
      <c r="C866" s="69"/>
      <c r="D866" s="69"/>
      <c r="E866" s="69"/>
      <c r="F866" s="1"/>
      <c r="G866" s="1"/>
      <c r="H866" s="1"/>
    </row>
    <row r="867" ht="15.75" customHeight="1">
      <c r="A867" s="68"/>
      <c r="B867" s="68"/>
      <c r="C867" s="69"/>
      <c r="D867" s="69"/>
      <c r="E867" s="69"/>
      <c r="F867" s="1"/>
      <c r="G867" s="1"/>
      <c r="H867" s="1"/>
    </row>
    <row r="868" ht="15.75" customHeight="1">
      <c r="A868" s="68"/>
      <c r="B868" s="68"/>
      <c r="C868" s="69"/>
      <c r="D868" s="69"/>
      <c r="E868" s="69"/>
      <c r="F868" s="1"/>
      <c r="G868" s="1"/>
      <c r="H868" s="1"/>
    </row>
    <row r="869" ht="15.75" customHeight="1">
      <c r="A869" s="68"/>
      <c r="B869" s="68"/>
      <c r="C869" s="69"/>
      <c r="D869" s="69"/>
      <c r="E869" s="69"/>
      <c r="F869" s="1"/>
      <c r="G869" s="1"/>
      <c r="H869" s="1"/>
    </row>
    <row r="870" ht="15.75" customHeight="1">
      <c r="A870" s="68"/>
      <c r="B870" s="68"/>
      <c r="C870" s="69"/>
      <c r="D870" s="69"/>
      <c r="E870" s="69"/>
      <c r="F870" s="1"/>
      <c r="G870" s="1"/>
      <c r="H870" s="1"/>
    </row>
    <row r="871" ht="15.75" customHeight="1">
      <c r="A871" s="68"/>
      <c r="B871" s="68"/>
      <c r="C871" s="69"/>
      <c r="D871" s="69"/>
      <c r="E871" s="69"/>
      <c r="F871" s="1"/>
      <c r="G871" s="1"/>
      <c r="H871" s="1"/>
    </row>
    <row r="872" ht="15.75" customHeight="1">
      <c r="A872" s="68"/>
      <c r="B872" s="68"/>
      <c r="C872" s="69"/>
      <c r="D872" s="69"/>
      <c r="E872" s="69"/>
      <c r="F872" s="1"/>
      <c r="G872" s="1"/>
      <c r="H872" s="1"/>
    </row>
    <row r="873" ht="15.75" customHeight="1">
      <c r="A873" s="68"/>
      <c r="B873" s="68"/>
      <c r="C873" s="69"/>
      <c r="D873" s="69"/>
      <c r="E873" s="69"/>
      <c r="F873" s="1"/>
      <c r="G873" s="1"/>
      <c r="H873" s="1"/>
    </row>
    <row r="874" ht="15.75" customHeight="1">
      <c r="A874" s="68"/>
      <c r="B874" s="68"/>
      <c r="C874" s="69"/>
      <c r="D874" s="69"/>
      <c r="E874" s="69"/>
      <c r="F874" s="1"/>
      <c r="G874" s="1"/>
      <c r="H874" s="1"/>
    </row>
    <row r="875" ht="15.75" customHeight="1">
      <c r="A875" s="68"/>
      <c r="B875" s="68"/>
      <c r="C875" s="69"/>
      <c r="D875" s="69"/>
      <c r="E875" s="69"/>
      <c r="F875" s="1"/>
      <c r="G875" s="1"/>
      <c r="H875" s="1"/>
    </row>
    <row r="876" ht="15.75" customHeight="1">
      <c r="A876" s="68"/>
      <c r="B876" s="68"/>
      <c r="C876" s="69"/>
      <c r="D876" s="69"/>
      <c r="E876" s="69"/>
      <c r="F876" s="1"/>
      <c r="G876" s="1"/>
      <c r="H876" s="1"/>
    </row>
    <row r="877" ht="15.75" customHeight="1">
      <c r="A877" s="68"/>
      <c r="B877" s="68"/>
      <c r="C877" s="69"/>
      <c r="D877" s="69"/>
      <c r="E877" s="69"/>
      <c r="F877" s="1"/>
      <c r="G877" s="1"/>
      <c r="H877" s="1"/>
    </row>
    <row r="878" ht="15.75" customHeight="1">
      <c r="A878" s="68"/>
      <c r="B878" s="68"/>
      <c r="C878" s="69"/>
      <c r="D878" s="69"/>
      <c r="E878" s="69"/>
      <c r="F878" s="1"/>
      <c r="G878" s="1"/>
      <c r="H878" s="1"/>
    </row>
    <row r="879" ht="15.75" customHeight="1">
      <c r="A879" s="68"/>
      <c r="B879" s="68"/>
      <c r="C879" s="69"/>
      <c r="D879" s="69"/>
      <c r="E879" s="69"/>
      <c r="F879" s="1"/>
      <c r="G879" s="1"/>
      <c r="H879" s="1"/>
    </row>
    <row r="880" ht="15.75" customHeight="1">
      <c r="A880" s="68"/>
      <c r="B880" s="68"/>
      <c r="C880" s="69"/>
      <c r="D880" s="69"/>
      <c r="E880" s="69"/>
      <c r="F880" s="1"/>
      <c r="G880" s="1"/>
      <c r="H880" s="1"/>
    </row>
    <row r="881" ht="15.75" customHeight="1">
      <c r="A881" s="68"/>
      <c r="B881" s="68"/>
      <c r="C881" s="69"/>
      <c r="D881" s="69"/>
      <c r="E881" s="69"/>
      <c r="F881" s="1"/>
      <c r="G881" s="1"/>
      <c r="H881" s="1"/>
    </row>
    <row r="882" ht="15.75" customHeight="1">
      <c r="A882" s="68"/>
      <c r="B882" s="68"/>
      <c r="C882" s="69"/>
      <c r="D882" s="69"/>
      <c r="E882" s="69"/>
      <c r="F882" s="1"/>
      <c r="G882" s="1"/>
      <c r="H882" s="1"/>
    </row>
    <row r="883" ht="15.75" customHeight="1">
      <c r="A883" s="68"/>
      <c r="B883" s="68"/>
      <c r="C883" s="69"/>
      <c r="D883" s="69"/>
      <c r="E883" s="69"/>
      <c r="F883" s="1"/>
      <c r="G883" s="1"/>
      <c r="H883" s="1"/>
    </row>
    <row r="884" ht="15.75" customHeight="1">
      <c r="A884" s="68"/>
      <c r="B884" s="68"/>
      <c r="C884" s="69"/>
      <c r="D884" s="69"/>
      <c r="E884" s="69"/>
      <c r="F884" s="1"/>
      <c r="G884" s="1"/>
      <c r="H884" s="1"/>
    </row>
    <row r="885" ht="15.75" customHeight="1">
      <c r="A885" s="68"/>
      <c r="B885" s="68"/>
      <c r="C885" s="69"/>
      <c r="D885" s="69"/>
      <c r="E885" s="69"/>
      <c r="F885" s="1"/>
      <c r="G885" s="1"/>
      <c r="H885" s="1"/>
    </row>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515:A519"/>
    <mergeCell ref="B515:B519"/>
    <mergeCell ref="A685:E68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0.43"/>
    <col customWidth="1" min="14" max="16" width="9.14"/>
    <col customWidth="1" min="17" max="22" width="8.0"/>
  </cols>
  <sheetData>
    <row r="1">
      <c r="A1" s="68"/>
      <c r="B1" s="69"/>
      <c r="C1" s="69"/>
      <c r="D1" s="69"/>
      <c r="E1" s="1"/>
      <c r="F1" s="1"/>
      <c r="G1" s="1"/>
      <c r="H1" s="1"/>
      <c r="I1" s="1"/>
      <c r="J1" s="1"/>
      <c r="K1" s="1"/>
      <c r="L1" s="1"/>
      <c r="M1" s="1"/>
      <c r="N1" s="1"/>
      <c r="O1" s="1"/>
      <c r="P1" s="1"/>
    </row>
    <row r="2" ht="15.75" customHeight="1">
      <c r="A2" s="230" t="s">
        <v>676</v>
      </c>
      <c r="B2" s="71"/>
      <c r="C2" s="71"/>
      <c r="D2" s="71"/>
      <c r="E2" s="71"/>
      <c r="F2" s="71"/>
      <c r="G2" s="71"/>
      <c r="H2" s="71"/>
      <c r="I2" s="71"/>
      <c r="J2" s="71"/>
      <c r="K2" s="71"/>
      <c r="L2" s="72"/>
      <c r="M2" s="73"/>
      <c r="N2" s="73"/>
      <c r="O2" s="73"/>
      <c r="P2" s="73"/>
      <c r="Q2" s="74"/>
      <c r="R2" s="74"/>
      <c r="S2" s="74"/>
      <c r="T2" s="74"/>
      <c r="U2" s="74"/>
      <c r="V2" s="74"/>
    </row>
    <row r="3">
      <c r="A3" s="74"/>
      <c r="B3" s="74"/>
      <c r="C3" s="74"/>
      <c r="D3" s="74"/>
      <c r="E3" s="74"/>
      <c r="F3" s="74"/>
      <c r="G3" s="74"/>
      <c r="H3" s="74"/>
      <c r="I3" s="74"/>
      <c r="J3" s="74"/>
      <c r="K3" s="74"/>
      <c r="L3" s="74"/>
      <c r="M3" s="73"/>
      <c r="N3" s="73"/>
      <c r="O3" s="73"/>
      <c r="P3" s="73"/>
      <c r="Q3" s="74"/>
      <c r="R3" s="74"/>
      <c r="S3" s="74"/>
      <c r="T3" s="74"/>
      <c r="U3" s="74"/>
      <c r="V3" s="74"/>
    </row>
    <row r="4" ht="40.5" customHeight="1">
      <c r="A4" s="75" t="s">
        <v>677</v>
      </c>
      <c r="B4" s="71"/>
      <c r="C4" s="71"/>
      <c r="D4" s="71"/>
      <c r="E4" s="71"/>
      <c r="F4" s="71"/>
      <c r="G4" s="71"/>
      <c r="H4" s="71"/>
      <c r="I4" s="71"/>
      <c r="J4" s="71"/>
      <c r="K4" s="71"/>
      <c r="L4" s="72"/>
      <c r="M4" s="73"/>
      <c r="N4" s="73"/>
      <c r="O4" s="73"/>
      <c r="P4" s="73"/>
      <c r="Q4" s="74"/>
      <c r="R4" s="74"/>
      <c r="S4" s="74"/>
      <c r="T4" s="74"/>
      <c r="U4" s="74"/>
      <c r="V4" s="74"/>
    </row>
    <row r="5" ht="36.75" customHeight="1">
      <c r="A5" s="75" t="s">
        <v>678</v>
      </c>
      <c r="B5" s="71"/>
      <c r="C5" s="71"/>
      <c r="D5" s="71"/>
      <c r="E5" s="71"/>
      <c r="F5" s="71"/>
      <c r="G5" s="71"/>
      <c r="H5" s="71"/>
      <c r="I5" s="71"/>
      <c r="J5" s="71"/>
      <c r="K5" s="71"/>
      <c r="L5" s="72"/>
      <c r="M5" s="73"/>
      <c r="N5" s="73"/>
      <c r="O5" s="73"/>
      <c r="P5" s="73"/>
      <c r="Q5" s="74"/>
      <c r="R5" s="74"/>
      <c r="S5" s="74"/>
      <c r="T5" s="74"/>
      <c r="U5" s="74"/>
      <c r="V5" s="74"/>
    </row>
    <row r="6" ht="27.75" customHeight="1">
      <c r="A6" s="75" t="s">
        <v>679</v>
      </c>
      <c r="B6" s="71"/>
      <c r="C6" s="71"/>
      <c r="D6" s="71"/>
      <c r="E6" s="71"/>
      <c r="F6" s="71"/>
      <c r="G6" s="71"/>
      <c r="H6" s="71"/>
      <c r="I6" s="71"/>
      <c r="J6" s="71"/>
      <c r="K6" s="71"/>
      <c r="L6" s="72"/>
      <c r="M6" s="73"/>
      <c r="N6" s="73"/>
      <c r="O6" s="73"/>
      <c r="P6" s="73"/>
      <c r="Q6" s="74"/>
      <c r="R6" s="74"/>
      <c r="S6" s="74"/>
      <c r="T6" s="74"/>
      <c r="U6" s="74"/>
      <c r="V6" s="74"/>
    </row>
    <row r="7" ht="28.5" customHeight="1">
      <c r="A7" s="75" t="s">
        <v>680</v>
      </c>
      <c r="B7" s="71"/>
      <c r="C7" s="71"/>
      <c r="D7" s="71"/>
      <c r="E7" s="71"/>
      <c r="F7" s="71"/>
      <c r="G7" s="71"/>
      <c r="H7" s="71"/>
      <c r="I7" s="71"/>
      <c r="J7" s="71"/>
      <c r="K7" s="71"/>
      <c r="L7" s="72"/>
      <c r="M7" s="73"/>
      <c r="N7" s="73"/>
      <c r="O7" s="73"/>
      <c r="P7" s="73"/>
      <c r="Q7" s="74"/>
      <c r="R7" s="74"/>
      <c r="S7" s="74"/>
      <c r="T7" s="74"/>
      <c r="U7" s="74"/>
      <c r="V7" s="74"/>
    </row>
    <row r="8">
      <c r="A8" s="75" t="s">
        <v>681</v>
      </c>
      <c r="B8" s="71"/>
      <c r="C8" s="71"/>
      <c r="D8" s="71"/>
      <c r="E8" s="71"/>
      <c r="F8" s="71"/>
      <c r="G8" s="71"/>
      <c r="H8" s="71"/>
      <c r="I8" s="71"/>
      <c r="J8" s="71"/>
      <c r="K8" s="71"/>
      <c r="L8" s="72"/>
      <c r="M8" s="73"/>
      <c r="N8" s="73"/>
      <c r="O8" s="73"/>
      <c r="P8" s="73"/>
      <c r="Q8" s="74"/>
      <c r="R8" s="74"/>
      <c r="S8" s="74"/>
      <c r="T8" s="74"/>
      <c r="U8" s="74"/>
      <c r="V8" s="74"/>
    </row>
    <row r="9" ht="101.25" customHeight="1">
      <c r="A9" s="78" t="s">
        <v>682</v>
      </c>
      <c r="B9" s="71"/>
      <c r="C9" s="71"/>
      <c r="D9" s="71"/>
      <c r="E9" s="71"/>
      <c r="F9" s="71"/>
      <c r="G9" s="71"/>
      <c r="H9" s="71"/>
      <c r="I9" s="71"/>
      <c r="J9" s="71"/>
      <c r="K9" s="71"/>
      <c r="L9" s="72"/>
      <c r="M9" s="73"/>
      <c r="N9" s="73"/>
      <c r="O9" s="73"/>
      <c r="P9" s="73"/>
      <c r="Q9" s="74"/>
      <c r="R9" s="74"/>
      <c r="S9" s="74"/>
      <c r="T9" s="74"/>
      <c r="U9" s="74"/>
      <c r="V9" s="74"/>
    </row>
    <row r="10">
      <c r="A10" s="79"/>
      <c r="B10" s="80"/>
      <c r="C10" s="80"/>
      <c r="D10" s="80"/>
      <c r="E10" s="79"/>
      <c r="F10" s="79"/>
      <c r="G10" s="79"/>
      <c r="H10" s="79"/>
      <c r="I10" s="79"/>
      <c r="J10" s="79"/>
      <c r="K10" s="79"/>
      <c r="L10" s="79"/>
      <c r="M10" s="73"/>
      <c r="N10" s="73"/>
      <c r="O10" s="73"/>
      <c r="P10" s="73"/>
      <c r="Q10" s="74"/>
      <c r="R10" s="74"/>
      <c r="S10" s="74"/>
      <c r="T10" s="74"/>
      <c r="U10" s="74"/>
      <c r="V10" s="74"/>
    </row>
    <row r="11" ht="82.5" customHeight="1">
      <c r="A11" s="81" t="s">
        <v>206</v>
      </c>
      <c r="B11" s="81" t="s">
        <v>207</v>
      </c>
      <c r="C11" s="82" t="s">
        <v>683</v>
      </c>
      <c r="D11" s="82" t="s">
        <v>684</v>
      </c>
      <c r="E11" s="81" t="s">
        <v>685</v>
      </c>
      <c r="F11" s="82" t="s">
        <v>686</v>
      </c>
      <c r="G11" s="82" t="s">
        <v>217</v>
      </c>
      <c r="H11" s="82" t="s">
        <v>687</v>
      </c>
      <c r="I11" s="82" t="s">
        <v>220</v>
      </c>
      <c r="J11" s="82" t="s">
        <v>221</v>
      </c>
      <c r="K11" s="81" t="s">
        <v>222</v>
      </c>
      <c r="L11" s="81" t="s">
        <v>226</v>
      </c>
      <c r="M11" s="86" t="s">
        <v>227</v>
      </c>
      <c r="N11" s="87"/>
      <c r="O11" s="87"/>
      <c r="P11" s="87"/>
      <c r="Q11" s="88"/>
      <c r="R11" s="88"/>
      <c r="S11" s="88"/>
      <c r="T11" s="88"/>
      <c r="U11" s="88"/>
      <c r="V11" s="88"/>
    </row>
    <row r="12" ht="11.25" customHeight="1">
      <c r="A12" s="89" t="s">
        <v>688</v>
      </c>
      <c r="B12" s="91" t="s">
        <v>52</v>
      </c>
      <c r="C12" s="91" t="s">
        <v>689</v>
      </c>
      <c r="D12" s="91" t="s">
        <v>690</v>
      </c>
      <c r="E12" s="91" t="s">
        <v>691</v>
      </c>
      <c r="F12" s="96" t="s">
        <v>692</v>
      </c>
      <c r="G12" s="97">
        <v>2024.0</v>
      </c>
      <c r="H12" s="97" t="s">
        <v>693</v>
      </c>
      <c r="I12" s="97" t="s">
        <v>693</v>
      </c>
      <c r="J12" s="97" t="s">
        <v>693</v>
      </c>
      <c r="K12" s="231">
        <f>305*5</f>
        <v>1525</v>
      </c>
      <c r="L12" s="222">
        <f>1525/3</f>
        <v>508.3333333</v>
      </c>
      <c r="M12" s="103" t="s">
        <v>54</v>
      </c>
      <c r="N12" s="1"/>
      <c r="O12" s="1"/>
      <c r="P12" s="1"/>
      <c r="Q12" s="105"/>
      <c r="R12" s="105"/>
      <c r="S12" s="105"/>
      <c r="T12" s="105"/>
      <c r="U12" s="105"/>
      <c r="V12" s="105"/>
      <c r="W12" s="105"/>
      <c r="X12" s="105"/>
      <c r="Y12" s="105"/>
      <c r="Z12" s="105"/>
    </row>
    <row r="13" ht="11.25" customHeight="1">
      <c r="A13" s="89" t="s">
        <v>688</v>
      </c>
      <c r="B13" s="91" t="s">
        <v>52</v>
      </c>
      <c r="C13" s="91" t="s">
        <v>689</v>
      </c>
      <c r="D13" s="91" t="s">
        <v>690</v>
      </c>
      <c r="E13" s="91" t="s">
        <v>691</v>
      </c>
      <c r="F13" s="132" t="s">
        <v>694</v>
      </c>
      <c r="G13" s="97">
        <v>2024.0</v>
      </c>
      <c r="H13" s="97">
        <v>1.0</v>
      </c>
      <c r="I13" s="98">
        <v>1.0</v>
      </c>
      <c r="J13" s="98">
        <v>1.0</v>
      </c>
      <c r="K13" s="231">
        <f>18*10</f>
        <v>180</v>
      </c>
      <c r="L13" s="222">
        <v>180.0</v>
      </c>
      <c r="M13" s="103" t="s">
        <v>54</v>
      </c>
      <c r="N13" s="1"/>
      <c r="O13" s="1"/>
      <c r="P13" s="1"/>
      <c r="Q13" s="105"/>
      <c r="R13" s="105"/>
      <c r="S13" s="105"/>
      <c r="T13" s="105"/>
      <c r="U13" s="105"/>
      <c r="V13" s="105"/>
      <c r="W13" s="105"/>
      <c r="X13" s="105"/>
      <c r="Y13" s="105"/>
      <c r="Z13" s="105"/>
    </row>
    <row r="14" ht="11.25" customHeight="1">
      <c r="A14" s="89" t="s">
        <v>695</v>
      </c>
      <c r="B14" s="91" t="s">
        <v>52</v>
      </c>
      <c r="C14" s="91" t="s">
        <v>696</v>
      </c>
      <c r="D14" s="91" t="s">
        <v>697</v>
      </c>
      <c r="E14" s="91">
        <v>9.783643512291E12</v>
      </c>
      <c r="F14" s="96" t="s">
        <v>698</v>
      </c>
      <c r="G14" s="97">
        <v>2024.0</v>
      </c>
      <c r="H14" s="97">
        <v>2.0</v>
      </c>
      <c r="I14" s="98">
        <v>2.0</v>
      </c>
      <c r="J14" s="98">
        <v>3.0</v>
      </c>
      <c r="K14" s="231">
        <v>1550.0</v>
      </c>
      <c r="L14" s="222">
        <v>516.0</v>
      </c>
      <c r="M14" s="103" t="s">
        <v>63</v>
      </c>
      <c r="N14" s="1"/>
      <c r="O14" s="1"/>
      <c r="P14" s="1"/>
      <c r="Q14" s="105"/>
      <c r="R14" s="105"/>
      <c r="S14" s="105"/>
      <c r="T14" s="105"/>
      <c r="U14" s="105"/>
      <c r="V14" s="105"/>
      <c r="W14" s="105"/>
      <c r="X14" s="105"/>
      <c r="Y14" s="105"/>
      <c r="Z14" s="105"/>
    </row>
    <row r="15" ht="11.25" customHeight="1">
      <c r="A15" s="89" t="s">
        <v>265</v>
      </c>
      <c r="B15" s="91" t="s">
        <v>52</v>
      </c>
      <c r="C15" s="91" t="s">
        <v>696</v>
      </c>
      <c r="D15" s="91" t="s">
        <v>697</v>
      </c>
      <c r="E15" s="91">
        <v>9.783643512291E12</v>
      </c>
      <c r="F15" s="132" t="s">
        <v>699</v>
      </c>
      <c r="G15" s="97">
        <v>2024.0</v>
      </c>
      <c r="H15" s="97">
        <v>1.0</v>
      </c>
      <c r="I15" s="98">
        <v>1.0</v>
      </c>
      <c r="J15" s="98">
        <v>1.0</v>
      </c>
      <c r="K15" s="231">
        <v>100.0</v>
      </c>
      <c r="L15" s="222">
        <v>100.0</v>
      </c>
      <c r="M15" s="103" t="s">
        <v>63</v>
      </c>
      <c r="N15" s="1"/>
      <c r="O15" s="1"/>
      <c r="P15" s="1"/>
      <c r="Q15" s="105"/>
      <c r="R15" s="105"/>
      <c r="S15" s="105"/>
      <c r="T15" s="105"/>
      <c r="U15" s="105"/>
      <c r="V15" s="105"/>
      <c r="W15" s="105"/>
      <c r="X15" s="105"/>
      <c r="Y15" s="105"/>
      <c r="Z15" s="105"/>
    </row>
    <row r="16" ht="11.25" customHeight="1">
      <c r="A16" s="89" t="s">
        <v>700</v>
      </c>
      <c r="B16" s="91" t="s">
        <v>52</v>
      </c>
      <c r="C16" s="97" t="s">
        <v>701</v>
      </c>
      <c r="D16" s="97" t="s">
        <v>702</v>
      </c>
      <c r="E16" s="97">
        <v>9.783631811696E12</v>
      </c>
      <c r="F16" s="136" t="s">
        <v>703</v>
      </c>
      <c r="G16" s="97">
        <v>2024.0</v>
      </c>
      <c r="H16" s="97">
        <v>2.0</v>
      </c>
      <c r="I16" s="98">
        <v>2.0</v>
      </c>
      <c r="J16" s="98">
        <v>2.0</v>
      </c>
      <c r="K16" s="231">
        <v>1555.0</v>
      </c>
      <c r="L16" s="222">
        <v>777.5</v>
      </c>
      <c r="M16" s="103" t="s">
        <v>63</v>
      </c>
      <c r="N16" s="1"/>
      <c r="O16" s="1"/>
      <c r="P16" s="1"/>
      <c r="Q16" s="105"/>
      <c r="R16" s="105"/>
      <c r="S16" s="105"/>
      <c r="T16" s="105"/>
      <c r="U16" s="105"/>
      <c r="V16" s="105"/>
      <c r="W16" s="105"/>
      <c r="X16" s="105"/>
      <c r="Y16" s="105"/>
      <c r="Z16" s="105"/>
    </row>
    <row r="17" ht="11.25" customHeight="1">
      <c r="A17" s="89" t="s">
        <v>704</v>
      </c>
      <c r="B17" s="91" t="s">
        <v>52</v>
      </c>
      <c r="C17" s="91" t="s">
        <v>705</v>
      </c>
      <c r="D17" s="91" t="s">
        <v>706</v>
      </c>
      <c r="E17" s="91" t="s">
        <v>707</v>
      </c>
      <c r="F17" s="96" t="s">
        <v>708</v>
      </c>
      <c r="G17" s="97">
        <v>2024.0</v>
      </c>
      <c r="H17" s="97">
        <v>1.0</v>
      </c>
      <c r="I17" s="98">
        <v>1.0</v>
      </c>
      <c r="J17" s="98">
        <v>2.0</v>
      </c>
      <c r="K17" s="231">
        <f>223*5</f>
        <v>1115</v>
      </c>
      <c r="L17" s="222">
        <v>1115.0</v>
      </c>
      <c r="M17" s="103" t="s">
        <v>65</v>
      </c>
      <c r="N17" s="1"/>
      <c r="O17" s="1"/>
      <c r="P17" s="1"/>
      <c r="Q17" s="105"/>
      <c r="R17" s="105"/>
      <c r="S17" s="105"/>
      <c r="T17" s="105"/>
      <c r="U17" s="105"/>
      <c r="V17" s="105"/>
      <c r="W17" s="105"/>
      <c r="X17" s="105"/>
      <c r="Y17" s="105"/>
      <c r="Z17" s="105"/>
    </row>
    <row r="18" ht="11.25" customHeight="1">
      <c r="A18" s="89" t="s">
        <v>709</v>
      </c>
      <c r="B18" s="91" t="s">
        <v>52</v>
      </c>
      <c r="C18" s="91" t="s">
        <v>705</v>
      </c>
      <c r="D18" s="91" t="s">
        <v>706</v>
      </c>
      <c r="E18" s="91" t="s">
        <v>707</v>
      </c>
      <c r="F18" s="96" t="s">
        <v>710</v>
      </c>
      <c r="G18" s="97">
        <v>2024.0</v>
      </c>
      <c r="H18" s="97">
        <v>1.0</v>
      </c>
      <c r="I18" s="98">
        <v>1.0</v>
      </c>
      <c r="J18" s="98">
        <v>1.0</v>
      </c>
      <c r="K18" s="231">
        <v>190.0</v>
      </c>
      <c r="L18" s="222">
        <v>190.0</v>
      </c>
      <c r="M18" s="103" t="s">
        <v>65</v>
      </c>
      <c r="N18" s="1"/>
      <c r="O18" s="1"/>
      <c r="P18" s="1"/>
      <c r="Q18" s="105"/>
      <c r="R18" s="105"/>
      <c r="S18" s="105"/>
      <c r="T18" s="105"/>
      <c r="U18" s="105"/>
      <c r="V18" s="105"/>
      <c r="W18" s="105"/>
      <c r="X18" s="105"/>
      <c r="Y18" s="105"/>
      <c r="Z18" s="105"/>
    </row>
    <row r="19" ht="11.25" customHeight="1">
      <c r="A19" s="130" t="s">
        <v>711</v>
      </c>
      <c r="B19" s="97" t="s">
        <v>52</v>
      </c>
      <c r="C19" s="97" t="s">
        <v>696</v>
      </c>
      <c r="D19" s="97" t="s">
        <v>712</v>
      </c>
      <c r="E19" s="97" t="s">
        <v>691</v>
      </c>
      <c r="F19" s="136" t="s">
        <v>713</v>
      </c>
      <c r="G19" s="97">
        <v>2024.0</v>
      </c>
      <c r="H19" s="97">
        <v>3.0</v>
      </c>
      <c r="I19" s="98">
        <v>3.0</v>
      </c>
      <c r="J19" s="98">
        <v>3.0</v>
      </c>
      <c r="K19" s="231">
        <f>310*5</f>
        <v>1550</v>
      </c>
      <c r="L19" s="222">
        <f>K19/3</f>
        <v>516.6666667</v>
      </c>
      <c r="M19" s="103" t="s">
        <v>65</v>
      </c>
      <c r="N19" s="1"/>
      <c r="O19" s="1"/>
      <c r="P19" s="1"/>
      <c r="Q19" s="105"/>
      <c r="R19" s="105"/>
      <c r="S19" s="105"/>
      <c r="T19" s="105"/>
      <c r="U19" s="105"/>
      <c r="V19" s="105"/>
      <c r="W19" s="105"/>
      <c r="X19" s="105"/>
      <c r="Y19" s="105"/>
      <c r="Z19" s="105"/>
    </row>
    <row r="20" ht="11.25" customHeight="1">
      <c r="A20" s="130" t="s">
        <v>714</v>
      </c>
      <c r="B20" s="97" t="s">
        <v>52</v>
      </c>
      <c r="C20" s="97" t="s">
        <v>696</v>
      </c>
      <c r="D20" s="97" t="s">
        <v>712</v>
      </c>
      <c r="E20" s="97" t="s">
        <v>691</v>
      </c>
      <c r="F20" s="136" t="s">
        <v>715</v>
      </c>
      <c r="G20" s="97">
        <v>2024.0</v>
      </c>
      <c r="H20" s="97">
        <v>1.0</v>
      </c>
      <c r="I20" s="98">
        <v>1.0</v>
      </c>
      <c r="J20" s="98">
        <v>1.0</v>
      </c>
      <c r="K20" s="231">
        <v>240.0</v>
      </c>
      <c r="L20" s="222">
        <v>240.0</v>
      </c>
      <c r="M20" s="103" t="s">
        <v>65</v>
      </c>
      <c r="N20" s="1"/>
      <c r="O20" s="1"/>
      <c r="P20" s="1"/>
      <c r="Q20" s="105"/>
      <c r="R20" s="105"/>
      <c r="S20" s="105"/>
      <c r="T20" s="105"/>
      <c r="U20" s="105"/>
      <c r="V20" s="105"/>
      <c r="W20" s="105"/>
      <c r="X20" s="105"/>
      <c r="Y20" s="105"/>
      <c r="Z20" s="105"/>
    </row>
    <row r="21" ht="11.25" customHeight="1">
      <c r="A21" s="232" t="s">
        <v>716</v>
      </c>
      <c r="B21" s="233" t="s">
        <v>52</v>
      </c>
      <c r="C21" s="233" t="s">
        <v>717</v>
      </c>
      <c r="D21" s="233" t="s">
        <v>718</v>
      </c>
      <c r="E21" s="233" t="s">
        <v>719</v>
      </c>
      <c r="F21" s="234" t="s">
        <v>720</v>
      </c>
      <c r="G21" s="180">
        <v>2024.0</v>
      </c>
      <c r="H21" s="180">
        <v>1.0</v>
      </c>
      <c r="I21" s="235">
        <v>1.0</v>
      </c>
      <c r="J21" s="235">
        <v>2.0</v>
      </c>
      <c r="K21" s="236">
        <v>1910.0</v>
      </c>
      <c r="L21" s="237" t="s">
        <v>721</v>
      </c>
      <c r="M21" s="103" t="s">
        <v>72</v>
      </c>
      <c r="N21" s="1"/>
      <c r="O21" s="1"/>
      <c r="P21" s="1"/>
      <c r="Q21" s="105"/>
      <c r="R21" s="105"/>
      <c r="S21" s="105"/>
      <c r="T21" s="105"/>
      <c r="U21" s="105"/>
      <c r="V21" s="105"/>
      <c r="W21" s="105"/>
      <c r="X21" s="105"/>
      <c r="Y21" s="105"/>
      <c r="Z21" s="105"/>
    </row>
    <row r="22" ht="11.25" customHeight="1">
      <c r="A22" s="89" t="s">
        <v>722</v>
      </c>
      <c r="B22" s="91" t="s">
        <v>100</v>
      </c>
      <c r="C22" s="91" t="s">
        <v>723</v>
      </c>
      <c r="D22" s="91" t="s">
        <v>724</v>
      </c>
      <c r="E22" s="91" t="s">
        <v>725</v>
      </c>
      <c r="F22" s="96" t="s">
        <v>726</v>
      </c>
      <c r="G22" s="97">
        <v>2024.0</v>
      </c>
      <c r="H22" s="97">
        <v>2.0</v>
      </c>
      <c r="I22" s="98">
        <v>2.0</v>
      </c>
      <c r="J22" s="98">
        <v>3.0</v>
      </c>
      <c r="K22" s="231">
        <v>140.0</v>
      </c>
      <c r="L22" s="222">
        <v>70.0</v>
      </c>
      <c r="M22" s="103" t="s">
        <v>103</v>
      </c>
      <c r="N22" s="1"/>
      <c r="O22" s="1"/>
      <c r="P22" s="1"/>
      <c r="Q22" s="105"/>
      <c r="R22" s="105"/>
      <c r="S22" s="105"/>
      <c r="T22" s="105"/>
      <c r="U22" s="105"/>
      <c r="V22" s="105"/>
      <c r="W22" s="105"/>
      <c r="X22" s="105"/>
      <c r="Y22" s="105"/>
      <c r="Z22" s="105"/>
    </row>
    <row r="23" ht="11.25" customHeight="1">
      <c r="A23" s="89" t="s">
        <v>727</v>
      </c>
      <c r="B23" s="91" t="s">
        <v>100</v>
      </c>
      <c r="C23" s="91" t="s">
        <v>728</v>
      </c>
      <c r="D23" s="91" t="s">
        <v>729</v>
      </c>
      <c r="E23" s="91" t="s">
        <v>730</v>
      </c>
      <c r="F23" s="96" t="s">
        <v>731</v>
      </c>
      <c r="G23" s="97">
        <v>45531.0</v>
      </c>
      <c r="H23" s="97">
        <v>2.0</v>
      </c>
      <c r="I23" s="98">
        <v>2.0</v>
      </c>
      <c r="J23" s="98">
        <v>2.0</v>
      </c>
      <c r="K23" s="231" t="s">
        <v>732</v>
      </c>
      <c r="L23" s="222">
        <v>70.0</v>
      </c>
      <c r="M23" s="103" t="s">
        <v>114</v>
      </c>
      <c r="N23" s="1"/>
      <c r="O23" s="1"/>
      <c r="P23" s="1"/>
      <c r="Q23" s="105"/>
      <c r="R23" s="105"/>
      <c r="S23" s="105"/>
      <c r="T23" s="105"/>
      <c r="U23" s="105"/>
      <c r="V23" s="105"/>
      <c r="W23" s="105"/>
      <c r="X23" s="105"/>
      <c r="Y23" s="105"/>
      <c r="Z23" s="105"/>
    </row>
    <row r="24" ht="11.25" customHeight="1">
      <c r="A24" s="89" t="s">
        <v>727</v>
      </c>
      <c r="B24" s="91" t="s">
        <v>100</v>
      </c>
      <c r="C24" s="91" t="s">
        <v>733</v>
      </c>
      <c r="D24" s="91" t="s">
        <v>734</v>
      </c>
      <c r="E24" s="91" t="s">
        <v>735</v>
      </c>
      <c r="F24" s="96" t="s">
        <v>736</v>
      </c>
      <c r="G24" s="97">
        <v>45648.0</v>
      </c>
      <c r="H24" s="97">
        <v>2.0</v>
      </c>
      <c r="I24" s="98">
        <v>2.0</v>
      </c>
      <c r="J24" s="98">
        <v>2.0</v>
      </c>
      <c r="K24" s="231" t="s">
        <v>732</v>
      </c>
      <c r="L24" s="222">
        <v>90.0</v>
      </c>
      <c r="M24" s="103" t="s">
        <v>114</v>
      </c>
      <c r="N24" s="1"/>
      <c r="O24" s="1"/>
      <c r="P24" s="1"/>
      <c r="Q24" s="105"/>
      <c r="R24" s="105"/>
      <c r="S24" s="105"/>
      <c r="T24" s="105"/>
      <c r="U24" s="105"/>
      <c r="V24" s="105"/>
      <c r="W24" s="105"/>
      <c r="X24" s="105"/>
      <c r="Y24" s="105"/>
      <c r="Z24" s="105"/>
    </row>
    <row r="25" ht="11.25" customHeight="1">
      <c r="A25" s="89" t="s">
        <v>737</v>
      </c>
      <c r="B25" s="91" t="s">
        <v>148</v>
      </c>
      <c r="C25" s="91" t="s">
        <v>738</v>
      </c>
      <c r="D25" s="91" t="s">
        <v>702</v>
      </c>
      <c r="E25" s="91" t="s">
        <v>739</v>
      </c>
      <c r="F25" s="96" t="s">
        <v>740</v>
      </c>
      <c r="G25" s="97">
        <v>2024.0</v>
      </c>
      <c r="H25" s="97">
        <v>1.0</v>
      </c>
      <c r="I25" s="98">
        <v>1.0</v>
      </c>
      <c r="J25" s="98">
        <v>1.0</v>
      </c>
      <c r="K25" s="231">
        <v>150.0</v>
      </c>
      <c r="L25" s="222">
        <v>150.0</v>
      </c>
      <c r="M25" s="103" t="s">
        <v>741</v>
      </c>
      <c r="N25" s="1"/>
      <c r="O25" s="1"/>
      <c r="P25" s="1"/>
      <c r="Q25" s="105"/>
      <c r="R25" s="105"/>
      <c r="S25" s="105"/>
      <c r="T25" s="105"/>
      <c r="U25" s="105"/>
      <c r="V25" s="105"/>
      <c r="W25" s="105"/>
      <c r="X25" s="105"/>
      <c r="Y25" s="105"/>
      <c r="Z25" s="105"/>
    </row>
    <row r="26" ht="11.25" customHeight="1">
      <c r="A26" s="89" t="s">
        <v>651</v>
      </c>
      <c r="B26" s="91" t="s">
        <v>148</v>
      </c>
      <c r="C26" s="91" t="s">
        <v>742</v>
      </c>
      <c r="D26" s="91" t="s">
        <v>743</v>
      </c>
      <c r="E26" s="91" t="s">
        <v>744</v>
      </c>
      <c r="F26" s="96" t="s">
        <v>745</v>
      </c>
      <c r="G26" s="97">
        <v>2024.0</v>
      </c>
      <c r="H26" s="97">
        <v>1.0</v>
      </c>
      <c r="I26" s="98">
        <v>1.0</v>
      </c>
      <c r="J26" s="98">
        <v>1.0</v>
      </c>
      <c r="K26" s="231">
        <v>270.0</v>
      </c>
      <c r="L26" s="222">
        <v>270.0</v>
      </c>
      <c r="M26" s="130" t="s">
        <v>658</v>
      </c>
      <c r="N26" s="104"/>
      <c r="O26" s="104"/>
      <c r="P26" s="104"/>
      <c r="Q26" s="104"/>
      <c r="R26" s="104"/>
      <c r="S26" s="104"/>
      <c r="T26" s="104"/>
      <c r="U26" s="104"/>
      <c r="V26" s="104"/>
      <c r="W26" s="104"/>
      <c r="X26" s="104"/>
      <c r="Y26" s="104"/>
      <c r="Z26" s="104"/>
    </row>
    <row r="27" ht="11.25" customHeight="1">
      <c r="A27" s="130"/>
      <c r="B27" s="97"/>
      <c r="C27" s="97"/>
      <c r="D27" s="97"/>
      <c r="E27" s="97"/>
      <c r="F27" s="136"/>
      <c r="G27" s="97"/>
      <c r="H27" s="97"/>
      <c r="I27" s="98"/>
      <c r="J27" s="98"/>
      <c r="K27" s="98"/>
      <c r="L27" s="222"/>
      <c r="M27" s="223"/>
      <c r="N27" s="1"/>
      <c r="O27" s="1"/>
      <c r="P27" s="1"/>
      <c r="Q27" s="105"/>
      <c r="R27" s="105"/>
      <c r="S27" s="105"/>
      <c r="T27" s="105"/>
      <c r="U27" s="105"/>
      <c r="V27" s="105"/>
      <c r="W27" s="105"/>
      <c r="X27" s="105"/>
      <c r="Y27" s="105"/>
      <c r="Z27" s="105"/>
    </row>
    <row r="28" ht="11.25" customHeight="1">
      <c r="A28" s="226" t="s">
        <v>190</v>
      </c>
      <c r="B28" s="69"/>
      <c r="C28" s="69"/>
      <c r="D28" s="69"/>
      <c r="E28" s="1"/>
      <c r="F28" s="1"/>
      <c r="G28" s="1"/>
      <c r="H28" s="1"/>
      <c r="I28" s="73"/>
      <c r="J28" s="73"/>
      <c r="K28" s="73"/>
      <c r="L28" s="227">
        <f>SUM(L12:L27)</f>
        <v>4793.5</v>
      </c>
      <c r="M28" s="1"/>
      <c r="N28" s="1"/>
      <c r="O28" s="1"/>
      <c r="P28" s="1"/>
      <c r="Q28" s="105"/>
      <c r="R28" s="105"/>
      <c r="S28" s="105"/>
      <c r="T28" s="105"/>
      <c r="U28" s="105"/>
      <c r="V28" s="105"/>
      <c r="W28" s="105"/>
      <c r="X28" s="105"/>
      <c r="Y28" s="105"/>
      <c r="Z28" s="105"/>
    </row>
    <row r="29" ht="11.25" customHeight="1">
      <c r="A29" s="68"/>
      <c r="B29" s="69"/>
      <c r="C29" s="69"/>
      <c r="D29" s="69"/>
      <c r="E29" s="1"/>
      <c r="F29" s="1"/>
      <c r="G29" s="1"/>
      <c r="H29" s="1"/>
      <c r="I29" s="1"/>
      <c r="J29" s="1"/>
      <c r="K29" s="1"/>
      <c r="L29" s="1"/>
      <c r="M29" s="1"/>
      <c r="N29" s="1"/>
      <c r="O29" s="1"/>
      <c r="P29" s="1"/>
      <c r="Q29" s="105"/>
      <c r="R29" s="105"/>
      <c r="S29" s="105"/>
      <c r="T29" s="105"/>
      <c r="U29" s="105"/>
      <c r="V29" s="105"/>
      <c r="W29" s="105"/>
      <c r="X29" s="105"/>
      <c r="Y29" s="105"/>
      <c r="Z29" s="105"/>
    </row>
    <row r="30" ht="11.25" customHeight="1">
      <c r="A30" s="228" t="s">
        <v>675</v>
      </c>
      <c r="B30" s="229"/>
      <c r="C30" s="229"/>
      <c r="D30" s="229"/>
      <c r="E30" s="229"/>
      <c r="F30" s="229"/>
      <c r="G30" s="229"/>
      <c r="H30" s="229"/>
      <c r="I30" s="229"/>
      <c r="J30" s="229"/>
      <c r="K30" s="229"/>
      <c r="L30" s="229"/>
      <c r="M30" s="1"/>
      <c r="N30" s="1"/>
      <c r="O30" s="1"/>
      <c r="P30" s="1"/>
      <c r="Q30" s="105"/>
      <c r="R30" s="105"/>
      <c r="S30" s="105"/>
      <c r="T30" s="105"/>
      <c r="U30" s="105"/>
      <c r="V30" s="105"/>
      <c r="W30" s="105"/>
      <c r="X30" s="105"/>
      <c r="Y30" s="105"/>
      <c r="Z30" s="105"/>
    </row>
    <row r="31" ht="15.75" customHeight="1">
      <c r="A31" s="68"/>
      <c r="B31" s="69"/>
      <c r="C31" s="69"/>
      <c r="D31" s="69"/>
      <c r="E31" s="1"/>
      <c r="F31" s="1"/>
      <c r="G31" s="1"/>
      <c r="H31" s="1"/>
      <c r="I31" s="1"/>
      <c r="J31" s="1"/>
      <c r="K31" s="1"/>
      <c r="L31" s="1"/>
      <c r="M31" s="1"/>
      <c r="N31" s="1"/>
      <c r="O31" s="1"/>
      <c r="P31" s="1"/>
    </row>
    <row r="32" ht="15.75" customHeight="1">
      <c r="A32" s="68"/>
      <c r="B32" s="69"/>
      <c r="C32" s="69"/>
      <c r="D32" s="69"/>
      <c r="E32" s="1"/>
      <c r="F32" s="1"/>
      <c r="G32" s="1"/>
      <c r="H32" s="1"/>
      <c r="I32" s="1"/>
      <c r="J32" s="1"/>
      <c r="K32" s="1"/>
      <c r="L32" s="1"/>
      <c r="M32" s="1"/>
      <c r="N32" s="1"/>
      <c r="O32" s="1"/>
      <c r="P32" s="1"/>
    </row>
    <row r="33" ht="15.75" customHeight="1">
      <c r="A33" s="68"/>
      <c r="B33" s="69"/>
      <c r="C33" s="69"/>
      <c r="D33" s="69"/>
      <c r="E33" s="1"/>
      <c r="F33" s="1"/>
      <c r="G33" s="1"/>
      <c r="H33" s="1"/>
      <c r="I33" s="1"/>
      <c r="J33" s="1"/>
      <c r="K33" s="1"/>
      <c r="L33" s="1"/>
      <c r="M33" s="1"/>
      <c r="N33" s="1"/>
      <c r="O33" s="1"/>
      <c r="P33" s="1"/>
    </row>
    <row r="34" ht="15.75" customHeight="1">
      <c r="A34" s="68"/>
      <c r="B34" s="69"/>
      <c r="C34" s="69"/>
      <c r="D34" s="69"/>
      <c r="E34" s="1"/>
      <c r="F34" s="1"/>
      <c r="G34" s="1"/>
      <c r="H34" s="1"/>
      <c r="I34" s="1"/>
      <c r="J34" s="1"/>
      <c r="K34" s="1"/>
      <c r="L34" s="1"/>
      <c r="M34" s="1"/>
      <c r="N34" s="1"/>
      <c r="O34" s="1"/>
      <c r="P34" s="1"/>
    </row>
    <row r="35" ht="15.75" customHeight="1">
      <c r="A35" s="68"/>
      <c r="B35" s="69"/>
      <c r="C35" s="69"/>
      <c r="D35" s="69"/>
      <c r="E35" s="1"/>
      <c r="F35" s="1"/>
      <c r="G35" s="1"/>
      <c r="H35" s="1"/>
      <c r="I35" s="1"/>
      <c r="J35" s="1"/>
      <c r="K35" s="1"/>
      <c r="L35" s="1"/>
      <c r="M35" s="1"/>
      <c r="N35" s="1"/>
      <c r="O35" s="1"/>
      <c r="P35" s="1"/>
    </row>
    <row r="36" ht="15.75" customHeight="1">
      <c r="A36" s="68"/>
      <c r="B36" s="69"/>
      <c r="C36" s="69"/>
      <c r="D36" s="69"/>
      <c r="E36" s="1"/>
      <c r="F36" s="1"/>
      <c r="G36" s="1"/>
      <c r="H36" s="1"/>
      <c r="I36" s="1"/>
      <c r="J36" s="1"/>
      <c r="K36" s="1"/>
      <c r="L36" s="1"/>
      <c r="M36" s="1"/>
      <c r="N36" s="1"/>
      <c r="O36" s="1"/>
      <c r="P36" s="1"/>
    </row>
    <row r="37" ht="15.75" customHeight="1">
      <c r="A37" s="68"/>
      <c r="B37" s="69"/>
      <c r="C37" s="69"/>
      <c r="D37" s="69"/>
      <c r="E37" s="1"/>
      <c r="F37" s="1"/>
      <c r="G37" s="1"/>
      <c r="H37" s="1"/>
      <c r="I37" s="1"/>
      <c r="J37" s="1"/>
      <c r="K37" s="1"/>
      <c r="L37" s="1"/>
      <c r="M37" s="1"/>
      <c r="N37" s="1"/>
      <c r="O37" s="1"/>
      <c r="P37" s="1"/>
    </row>
    <row r="38" ht="15.75" customHeight="1">
      <c r="A38" s="68"/>
      <c r="B38" s="69"/>
      <c r="C38" s="69"/>
      <c r="D38" s="69"/>
      <c r="E38" s="1"/>
      <c r="F38" s="1"/>
      <c r="G38" s="1"/>
      <c r="H38" s="1"/>
      <c r="I38" s="1"/>
      <c r="J38" s="1"/>
      <c r="K38" s="1"/>
      <c r="L38" s="1"/>
      <c r="M38" s="1"/>
      <c r="N38" s="1"/>
      <c r="O38" s="1"/>
      <c r="P38" s="1"/>
    </row>
    <row r="39" ht="15.75" customHeight="1">
      <c r="A39" s="68"/>
      <c r="B39" s="69"/>
      <c r="C39" s="69"/>
      <c r="D39" s="69"/>
      <c r="E39" s="1"/>
      <c r="F39" s="1"/>
      <c r="G39" s="1"/>
      <c r="H39" s="1"/>
      <c r="I39" s="1"/>
      <c r="J39" s="1"/>
      <c r="K39" s="1"/>
      <c r="L39" s="1"/>
      <c r="M39" s="1"/>
      <c r="N39" s="1"/>
      <c r="O39" s="1"/>
      <c r="P39" s="1"/>
    </row>
    <row r="40" ht="15.75" customHeight="1">
      <c r="A40" s="68"/>
      <c r="B40" s="69"/>
      <c r="C40" s="69"/>
      <c r="D40" s="69"/>
      <c r="E40" s="1"/>
      <c r="F40" s="1"/>
      <c r="G40" s="1"/>
      <c r="H40" s="1"/>
      <c r="I40" s="1"/>
      <c r="J40" s="1"/>
      <c r="K40" s="1"/>
      <c r="L40" s="1"/>
      <c r="M40" s="1"/>
      <c r="N40" s="1"/>
      <c r="O40" s="1"/>
      <c r="P40" s="1"/>
    </row>
    <row r="41" ht="15.75" customHeight="1">
      <c r="A41" s="68"/>
      <c r="B41" s="69"/>
      <c r="C41" s="69"/>
      <c r="D41" s="69"/>
      <c r="E41" s="1"/>
      <c r="F41" s="1"/>
      <c r="G41" s="1"/>
      <c r="H41" s="1"/>
      <c r="I41" s="1"/>
      <c r="J41" s="1"/>
      <c r="K41" s="1"/>
      <c r="L41" s="1"/>
      <c r="M41" s="1"/>
      <c r="N41" s="1"/>
      <c r="O41" s="1"/>
      <c r="P41" s="1"/>
    </row>
    <row r="42" ht="15.75" customHeight="1">
      <c r="A42" s="68"/>
      <c r="B42" s="69"/>
      <c r="C42" s="69"/>
      <c r="D42" s="69"/>
      <c r="E42" s="1"/>
      <c r="F42" s="1"/>
      <c r="G42" s="1"/>
      <c r="H42" s="1"/>
      <c r="I42" s="1"/>
      <c r="J42" s="1"/>
      <c r="K42" s="1"/>
      <c r="L42" s="1"/>
      <c r="M42" s="1"/>
      <c r="N42" s="1"/>
      <c r="O42" s="1"/>
      <c r="P42" s="1"/>
    </row>
    <row r="43" ht="15.75" customHeight="1">
      <c r="A43" s="68"/>
      <c r="B43" s="69"/>
      <c r="C43" s="69"/>
      <c r="D43" s="69"/>
      <c r="E43" s="1"/>
      <c r="F43" s="1"/>
      <c r="G43" s="1"/>
      <c r="H43" s="1"/>
      <c r="I43" s="1"/>
      <c r="J43" s="1"/>
      <c r="K43" s="1"/>
      <c r="L43" s="1"/>
      <c r="M43" s="1"/>
      <c r="N43" s="1"/>
      <c r="O43" s="1"/>
      <c r="P43" s="1"/>
    </row>
    <row r="44" ht="15.75" customHeight="1">
      <c r="A44" s="68"/>
      <c r="B44" s="69"/>
      <c r="C44" s="69"/>
      <c r="D44" s="69"/>
      <c r="E44" s="1"/>
      <c r="F44" s="1"/>
      <c r="G44" s="1"/>
      <c r="H44" s="1"/>
      <c r="I44" s="1"/>
      <c r="J44" s="1"/>
      <c r="K44" s="1"/>
      <c r="L44" s="1"/>
      <c r="M44" s="1"/>
      <c r="N44" s="1"/>
      <c r="O44" s="1"/>
      <c r="P44" s="1"/>
    </row>
    <row r="45" ht="15.75" customHeight="1">
      <c r="A45" s="68"/>
      <c r="B45" s="69"/>
      <c r="C45" s="69"/>
      <c r="D45" s="69"/>
      <c r="E45" s="1"/>
      <c r="F45" s="1"/>
      <c r="G45" s="1"/>
      <c r="H45" s="1"/>
      <c r="I45" s="1"/>
      <c r="J45" s="1"/>
      <c r="K45" s="1"/>
      <c r="L45" s="1"/>
      <c r="M45" s="1"/>
      <c r="N45" s="1"/>
      <c r="O45" s="1"/>
      <c r="P45" s="1"/>
    </row>
    <row r="46" ht="15.75" customHeight="1">
      <c r="A46" s="68"/>
      <c r="B46" s="69"/>
      <c r="C46" s="69"/>
      <c r="D46" s="69"/>
      <c r="E46" s="1"/>
      <c r="F46" s="1"/>
      <c r="G46" s="1"/>
      <c r="H46" s="1"/>
      <c r="I46" s="1"/>
      <c r="J46" s="1"/>
      <c r="K46" s="1"/>
      <c r="L46" s="1"/>
      <c r="M46" s="1"/>
      <c r="N46" s="1"/>
      <c r="O46" s="1"/>
      <c r="P46" s="1"/>
    </row>
    <row r="47" ht="15.75" customHeight="1">
      <c r="A47" s="68"/>
      <c r="B47" s="69"/>
      <c r="C47" s="69"/>
      <c r="D47" s="69"/>
      <c r="E47" s="1"/>
      <c r="F47" s="1"/>
      <c r="G47" s="1"/>
      <c r="H47" s="1"/>
      <c r="I47" s="1"/>
      <c r="J47" s="1"/>
      <c r="K47" s="1"/>
      <c r="L47" s="1"/>
      <c r="M47" s="1"/>
      <c r="N47" s="1"/>
      <c r="O47" s="1"/>
      <c r="P47" s="1"/>
    </row>
    <row r="48" ht="15.75" customHeight="1">
      <c r="A48" s="68"/>
      <c r="B48" s="69"/>
      <c r="C48" s="69"/>
      <c r="D48" s="69"/>
      <c r="E48" s="1"/>
      <c r="F48" s="1"/>
      <c r="G48" s="1"/>
      <c r="H48" s="1"/>
      <c r="I48" s="1"/>
      <c r="J48" s="1"/>
      <c r="K48" s="1"/>
      <c r="L48" s="1"/>
      <c r="M48" s="1"/>
      <c r="N48" s="1"/>
      <c r="O48" s="1"/>
      <c r="P48" s="1"/>
    </row>
    <row r="49" ht="15.75" customHeight="1">
      <c r="A49" s="68"/>
      <c r="B49" s="69"/>
      <c r="C49" s="69"/>
      <c r="D49" s="69"/>
      <c r="E49" s="1"/>
      <c r="F49" s="1"/>
      <c r="G49" s="1"/>
      <c r="H49" s="1"/>
      <c r="I49" s="1"/>
      <c r="J49" s="1"/>
      <c r="K49" s="1"/>
      <c r="L49" s="1"/>
      <c r="M49" s="1"/>
      <c r="N49" s="1"/>
      <c r="O49" s="1"/>
      <c r="P49" s="1"/>
    </row>
    <row r="50" ht="15.75" customHeight="1">
      <c r="A50" s="68"/>
      <c r="B50" s="69"/>
      <c r="C50" s="69"/>
      <c r="D50" s="69"/>
      <c r="E50" s="1"/>
      <c r="F50" s="1"/>
      <c r="G50" s="1"/>
      <c r="H50" s="1"/>
      <c r="I50" s="1"/>
      <c r="J50" s="1"/>
      <c r="K50" s="1"/>
      <c r="L50" s="1"/>
      <c r="M50" s="1"/>
      <c r="N50" s="1"/>
      <c r="O50" s="1"/>
      <c r="P50" s="1"/>
    </row>
    <row r="51" ht="15.75" customHeight="1">
      <c r="A51" s="68"/>
      <c r="B51" s="69"/>
      <c r="C51" s="69"/>
      <c r="D51" s="69"/>
      <c r="E51" s="1"/>
      <c r="F51" s="1"/>
      <c r="G51" s="1"/>
      <c r="H51" s="1"/>
      <c r="I51" s="1"/>
      <c r="J51" s="1"/>
      <c r="K51" s="1"/>
      <c r="L51" s="1"/>
      <c r="M51" s="1"/>
      <c r="N51" s="1"/>
      <c r="O51" s="1"/>
      <c r="P51" s="1"/>
    </row>
    <row r="52" ht="15.75" customHeight="1">
      <c r="A52" s="68"/>
      <c r="B52" s="69"/>
      <c r="C52" s="69"/>
      <c r="D52" s="69"/>
      <c r="E52" s="1"/>
      <c r="F52" s="1"/>
      <c r="G52" s="1"/>
      <c r="H52" s="1"/>
      <c r="I52" s="1"/>
      <c r="J52" s="1"/>
      <c r="K52" s="1"/>
      <c r="L52" s="1"/>
      <c r="M52" s="1"/>
      <c r="N52" s="1"/>
      <c r="O52" s="1"/>
      <c r="P52" s="1"/>
    </row>
    <row r="53" ht="15.75" customHeight="1">
      <c r="A53" s="68"/>
      <c r="B53" s="69"/>
      <c r="C53" s="69"/>
      <c r="D53" s="69"/>
      <c r="E53" s="1"/>
      <c r="F53" s="1"/>
      <c r="G53" s="1"/>
      <c r="H53" s="1"/>
      <c r="I53" s="1"/>
      <c r="J53" s="1"/>
      <c r="K53" s="1"/>
      <c r="L53" s="1"/>
      <c r="M53" s="1"/>
      <c r="N53" s="1"/>
      <c r="O53" s="1"/>
      <c r="P53" s="1"/>
    </row>
    <row r="54" ht="15.75" customHeight="1">
      <c r="A54" s="68"/>
      <c r="B54" s="69"/>
      <c r="C54" s="69"/>
      <c r="D54" s="69"/>
      <c r="E54" s="1"/>
      <c r="F54" s="1"/>
      <c r="G54" s="1"/>
      <c r="H54" s="1"/>
      <c r="I54" s="1"/>
      <c r="J54" s="1"/>
      <c r="K54" s="1"/>
      <c r="L54" s="1"/>
      <c r="M54" s="1"/>
      <c r="N54" s="1"/>
      <c r="O54" s="1"/>
      <c r="P54" s="1"/>
    </row>
    <row r="55" ht="15.75" customHeight="1">
      <c r="A55" s="68"/>
      <c r="B55" s="69"/>
      <c r="C55" s="69"/>
      <c r="D55" s="69"/>
      <c r="E55" s="1"/>
      <c r="F55" s="1"/>
      <c r="G55" s="1"/>
      <c r="H55" s="1"/>
      <c r="I55" s="1"/>
      <c r="J55" s="1"/>
      <c r="K55" s="1"/>
      <c r="L55" s="1"/>
      <c r="M55" s="1"/>
      <c r="N55" s="1"/>
      <c r="O55" s="1"/>
      <c r="P55" s="1"/>
    </row>
    <row r="56" ht="15.75" customHeight="1">
      <c r="A56" s="68"/>
      <c r="B56" s="69"/>
      <c r="C56" s="69"/>
      <c r="D56" s="69"/>
      <c r="E56" s="1"/>
      <c r="F56" s="1"/>
      <c r="G56" s="1"/>
      <c r="H56" s="1"/>
      <c r="I56" s="1"/>
      <c r="J56" s="1"/>
      <c r="K56" s="1"/>
      <c r="L56" s="1"/>
      <c r="M56" s="1"/>
      <c r="N56" s="1"/>
      <c r="O56" s="1"/>
      <c r="P56" s="1"/>
    </row>
    <row r="57" ht="15.75" customHeight="1">
      <c r="A57" s="68"/>
      <c r="B57" s="69"/>
      <c r="C57" s="69"/>
      <c r="D57" s="69"/>
      <c r="E57" s="1"/>
      <c r="F57" s="1"/>
      <c r="G57" s="1"/>
      <c r="H57" s="1"/>
      <c r="I57" s="1"/>
      <c r="J57" s="1"/>
      <c r="K57" s="1"/>
      <c r="L57" s="1"/>
      <c r="M57" s="1"/>
      <c r="N57" s="1"/>
      <c r="O57" s="1"/>
      <c r="P57" s="1"/>
    </row>
    <row r="58" ht="15.75" customHeight="1">
      <c r="A58" s="68"/>
      <c r="B58" s="69"/>
      <c r="C58" s="69"/>
      <c r="D58" s="69"/>
      <c r="E58" s="1"/>
      <c r="F58" s="1"/>
      <c r="G58" s="1"/>
      <c r="H58" s="1"/>
      <c r="I58" s="1"/>
      <c r="J58" s="1"/>
      <c r="K58" s="1"/>
      <c r="L58" s="1"/>
      <c r="M58" s="1"/>
      <c r="N58" s="1"/>
      <c r="O58" s="1"/>
      <c r="P58" s="1"/>
    </row>
    <row r="59" ht="15.75" customHeight="1">
      <c r="A59" s="68"/>
      <c r="B59" s="69"/>
      <c r="C59" s="69"/>
      <c r="D59" s="69"/>
      <c r="E59" s="1"/>
      <c r="F59" s="1"/>
      <c r="G59" s="1"/>
      <c r="H59" s="1"/>
      <c r="I59" s="1"/>
      <c r="J59" s="1"/>
      <c r="K59" s="1"/>
      <c r="L59" s="1"/>
      <c r="M59" s="1"/>
      <c r="N59" s="1"/>
      <c r="O59" s="1"/>
      <c r="P59" s="1"/>
    </row>
    <row r="60" ht="15.75" customHeight="1">
      <c r="A60" s="68"/>
      <c r="B60" s="69"/>
      <c r="C60" s="69"/>
      <c r="D60" s="69"/>
      <c r="E60" s="1"/>
      <c r="F60" s="1"/>
      <c r="G60" s="1"/>
      <c r="H60" s="1"/>
      <c r="I60" s="1"/>
      <c r="J60" s="1"/>
      <c r="K60" s="1"/>
      <c r="L60" s="1"/>
      <c r="M60" s="1"/>
      <c r="N60" s="1"/>
      <c r="O60" s="1"/>
      <c r="P60" s="1"/>
    </row>
    <row r="61" ht="15.75" customHeight="1">
      <c r="A61" s="68"/>
      <c r="B61" s="69"/>
      <c r="C61" s="69"/>
      <c r="D61" s="69"/>
      <c r="E61" s="1"/>
      <c r="F61" s="1"/>
      <c r="G61" s="1"/>
      <c r="H61" s="1"/>
      <c r="I61" s="1"/>
      <c r="J61" s="1"/>
      <c r="K61" s="1"/>
      <c r="L61" s="1"/>
      <c r="M61" s="1"/>
      <c r="N61" s="1"/>
      <c r="O61" s="1"/>
      <c r="P61" s="1"/>
    </row>
    <row r="62" ht="15.75" customHeight="1">
      <c r="A62" s="68"/>
      <c r="B62" s="69"/>
      <c r="C62" s="69"/>
      <c r="D62" s="69"/>
      <c r="E62" s="1"/>
      <c r="F62" s="1"/>
      <c r="G62" s="1"/>
      <c r="H62" s="1"/>
      <c r="I62" s="1"/>
      <c r="J62" s="1"/>
      <c r="K62" s="1"/>
      <c r="L62" s="1"/>
      <c r="M62" s="1"/>
      <c r="N62" s="1"/>
      <c r="O62" s="1"/>
      <c r="P62" s="1"/>
    </row>
    <row r="63" ht="15.75" customHeight="1">
      <c r="A63" s="68"/>
      <c r="B63" s="69"/>
      <c r="C63" s="69"/>
      <c r="D63" s="69"/>
      <c r="E63" s="1"/>
      <c r="F63" s="1"/>
      <c r="G63" s="1"/>
      <c r="H63" s="1"/>
      <c r="I63" s="1"/>
      <c r="J63" s="1"/>
      <c r="K63" s="1"/>
      <c r="L63" s="1"/>
      <c r="M63" s="1"/>
      <c r="N63" s="1"/>
      <c r="O63" s="1"/>
      <c r="P63" s="1"/>
    </row>
    <row r="64" ht="15.75" customHeight="1">
      <c r="A64" s="68"/>
      <c r="B64" s="69"/>
      <c r="C64" s="69"/>
      <c r="D64" s="69"/>
      <c r="E64" s="1"/>
      <c r="F64" s="1"/>
      <c r="G64" s="1"/>
      <c r="H64" s="1"/>
      <c r="I64" s="1"/>
      <c r="J64" s="1"/>
      <c r="K64" s="1"/>
      <c r="L64" s="1"/>
      <c r="M64" s="1"/>
      <c r="N64" s="1"/>
      <c r="O64" s="1"/>
      <c r="P64" s="1"/>
    </row>
    <row r="65" ht="15.75" customHeight="1">
      <c r="A65" s="68"/>
      <c r="B65" s="69"/>
      <c r="C65" s="69"/>
      <c r="D65" s="69"/>
      <c r="E65" s="1"/>
      <c r="F65" s="1"/>
      <c r="G65" s="1"/>
      <c r="H65" s="1"/>
      <c r="I65" s="1"/>
      <c r="J65" s="1"/>
      <c r="K65" s="1"/>
      <c r="L65" s="1"/>
      <c r="M65" s="1"/>
      <c r="N65" s="1"/>
      <c r="O65" s="1"/>
      <c r="P65" s="1"/>
    </row>
    <row r="66" ht="15.75" customHeight="1">
      <c r="A66" s="68"/>
      <c r="B66" s="69"/>
      <c r="C66" s="69"/>
      <c r="D66" s="69"/>
      <c r="E66" s="1"/>
      <c r="F66" s="1"/>
      <c r="G66" s="1"/>
      <c r="H66" s="1"/>
      <c r="I66" s="1"/>
      <c r="J66" s="1"/>
      <c r="K66" s="1"/>
      <c r="L66" s="1"/>
      <c r="M66" s="1"/>
      <c r="N66" s="1"/>
      <c r="O66" s="1"/>
      <c r="P66" s="1"/>
    </row>
    <row r="67" ht="15.75" customHeight="1">
      <c r="A67" s="68"/>
      <c r="B67" s="69"/>
      <c r="C67" s="69"/>
      <c r="D67" s="69"/>
      <c r="E67" s="1"/>
      <c r="F67" s="1"/>
      <c r="G67" s="1"/>
      <c r="H67" s="1"/>
      <c r="I67" s="1"/>
      <c r="J67" s="1"/>
      <c r="K67" s="1"/>
      <c r="L67" s="1"/>
      <c r="M67" s="1"/>
      <c r="N67" s="1"/>
      <c r="O67" s="1"/>
      <c r="P67" s="1"/>
    </row>
    <row r="68" ht="15.75" customHeight="1">
      <c r="A68" s="68"/>
      <c r="B68" s="69"/>
      <c r="C68" s="69"/>
      <c r="D68" s="69"/>
      <c r="E68" s="1"/>
      <c r="F68" s="1"/>
      <c r="G68" s="1"/>
      <c r="H68" s="1"/>
      <c r="I68" s="1"/>
      <c r="J68" s="1"/>
      <c r="K68" s="1"/>
      <c r="L68" s="1"/>
      <c r="M68" s="1"/>
      <c r="N68" s="1"/>
      <c r="O68" s="1"/>
      <c r="P68" s="1"/>
    </row>
    <row r="69" ht="15.75" customHeight="1">
      <c r="A69" s="68"/>
      <c r="B69" s="69"/>
      <c r="C69" s="69"/>
      <c r="D69" s="69"/>
      <c r="E69" s="1"/>
      <c r="F69" s="1"/>
      <c r="G69" s="1"/>
      <c r="H69" s="1"/>
      <c r="I69" s="1"/>
      <c r="J69" s="1"/>
      <c r="K69" s="1"/>
      <c r="L69" s="1"/>
      <c r="M69" s="1"/>
      <c r="N69" s="1"/>
      <c r="O69" s="1"/>
      <c r="P69" s="1"/>
    </row>
    <row r="70" ht="15.75" customHeight="1">
      <c r="A70" s="68"/>
      <c r="B70" s="69"/>
      <c r="C70" s="69"/>
      <c r="D70" s="69"/>
      <c r="E70" s="1"/>
      <c r="F70" s="1"/>
      <c r="G70" s="1"/>
      <c r="H70" s="1"/>
      <c r="I70" s="1"/>
      <c r="J70" s="1"/>
      <c r="K70" s="1"/>
      <c r="L70" s="1"/>
      <c r="M70" s="1"/>
      <c r="N70" s="1"/>
      <c r="O70" s="1"/>
      <c r="P70" s="1"/>
    </row>
    <row r="71" ht="15.75" customHeight="1">
      <c r="A71" s="68"/>
      <c r="B71" s="69"/>
      <c r="C71" s="69"/>
      <c r="D71" s="69"/>
      <c r="E71" s="1"/>
      <c r="F71" s="1"/>
      <c r="G71" s="1"/>
      <c r="H71" s="1"/>
      <c r="I71" s="1"/>
      <c r="J71" s="1"/>
      <c r="K71" s="1"/>
      <c r="L71" s="1"/>
      <c r="M71" s="1"/>
      <c r="N71" s="1"/>
      <c r="O71" s="1"/>
      <c r="P71" s="1"/>
    </row>
    <row r="72" ht="15.75" customHeight="1">
      <c r="A72" s="68"/>
      <c r="B72" s="69"/>
      <c r="C72" s="69"/>
      <c r="D72" s="69"/>
      <c r="E72" s="1"/>
      <c r="F72" s="1"/>
      <c r="G72" s="1"/>
      <c r="H72" s="1"/>
      <c r="I72" s="1"/>
      <c r="J72" s="1"/>
      <c r="K72" s="1"/>
      <c r="L72" s="1"/>
      <c r="M72" s="1"/>
      <c r="N72" s="1"/>
      <c r="O72" s="1"/>
      <c r="P72" s="1"/>
    </row>
    <row r="73" ht="15.75" customHeight="1">
      <c r="A73" s="68"/>
      <c r="B73" s="69"/>
      <c r="C73" s="69"/>
      <c r="D73" s="69"/>
      <c r="E73" s="1"/>
      <c r="F73" s="1"/>
      <c r="G73" s="1"/>
      <c r="H73" s="1"/>
      <c r="I73" s="1"/>
      <c r="J73" s="1"/>
      <c r="K73" s="1"/>
      <c r="L73" s="1"/>
      <c r="M73" s="1"/>
      <c r="N73" s="1"/>
      <c r="O73" s="1"/>
      <c r="P73" s="1"/>
    </row>
    <row r="74" ht="15.75" customHeight="1">
      <c r="A74" s="68"/>
      <c r="B74" s="69"/>
      <c r="C74" s="69"/>
      <c r="D74" s="69"/>
      <c r="E74" s="1"/>
      <c r="F74" s="1"/>
      <c r="G74" s="1"/>
      <c r="H74" s="1"/>
      <c r="I74" s="1"/>
      <c r="J74" s="1"/>
      <c r="K74" s="1"/>
      <c r="L74" s="1"/>
      <c r="M74" s="1"/>
      <c r="N74" s="1"/>
      <c r="O74" s="1"/>
      <c r="P74" s="1"/>
    </row>
    <row r="75" ht="15.75" customHeight="1">
      <c r="A75" s="68"/>
      <c r="B75" s="69"/>
      <c r="C75" s="69"/>
      <c r="D75" s="69"/>
      <c r="E75" s="1"/>
      <c r="F75" s="1"/>
      <c r="G75" s="1"/>
      <c r="H75" s="1"/>
      <c r="I75" s="1"/>
      <c r="J75" s="1"/>
      <c r="K75" s="1"/>
      <c r="L75" s="1"/>
      <c r="M75" s="1"/>
      <c r="N75" s="1"/>
      <c r="O75" s="1"/>
      <c r="P75" s="1"/>
    </row>
    <row r="76" ht="15.75" customHeight="1">
      <c r="A76" s="68"/>
      <c r="B76" s="69"/>
      <c r="C76" s="69"/>
      <c r="D76" s="69"/>
      <c r="E76" s="1"/>
      <c r="F76" s="1"/>
      <c r="G76" s="1"/>
      <c r="H76" s="1"/>
      <c r="I76" s="1"/>
      <c r="J76" s="1"/>
      <c r="K76" s="1"/>
      <c r="L76" s="1"/>
      <c r="M76" s="1"/>
      <c r="N76" s="1"/>
      <c r="O76" s="1"/>
      <c r="P76" s="1"/>
    </row>
    <row r="77" ht="15.75" customHeight="1">
      <c r="A77" s="68"/>
      <c r="B77" s="69"/>
      <c r="C77" s="69"/>
      <c r="D77" s="69"/>
      <c r="E77" s="1"/>
      <c r="F77" s="1"/>
      <c r="G77" s="1"/>
      <c r="H77" s="1"/>
      <c r="I77" s="1"/>
      <c r="J77" s="1"/>
      <c r="K77" s="1"/>
      <c r="L77" s="1"/>
      <c r="M77" s="1"/>
      <c r="N77" s="1"/>
      <c r="O77" s="1"/>
      <c r="P77" s="1"/>
    </row>
    <row r="78" ht="15.75" customHeight="1">
      <c r="A78" s="68"/>
      <c r="B78" s="69"/>
      <c r="C78" s="69"/>
      <c r="D78" s="69"/>
      <c r="E78" s="1"/>
      <c r="F78" s="1"/>
      <c r="G78" s="1"/>
      <c r="H78" s="1"/>
      <c r="I78" s="1"/>
      <c r="J78" s="1"/>
      <c r="K78" s="1"/>
      <c r="L78" s="1"/>
      <c r="M78" s="1"/>
      <c r="N78" s="1"/>
      <c r="O78" s="1"/>
      <c r="P78" s="1"/>
    </row>
    <row r="79" ht="15.75" customHeight="1">
      <c r="A79" s="68"/>
      <c r="B79" s="69"/>
      <c r="C79" s="69"/>
      <c r="D79" s="69"/>
      <c r="E79" s="1"/>
      <c r="F79" s="1"/>
      <c r="G79" s="1"/>
      <c r="H79" s="1"/>
      <c r="I79" s="1"/>
      <c r="J79" s="1"/>
      <c r="K79" s="1"/>
      <c r="L79" s="1"/>
      <c r="M79" s="1"/>
      <c r="N79" s="1"/>
      <c r="O79" s="1"/>
      <c r="P79" s="1"/>
    </row>
    <row r="80" ht="15.75" customHeight="1">
      <c r="A80" s="68"/>
      <c r="B80" s="69"/>
      <c r="C80" s="69"/>
      <c r="D80" s="69"/>
      <c r="E80" s="1"/>
      <c r="F80" s="1"/>
      <c r="G80" s="1"/>
      <c r="H80" s="1"/>
      <c r="I80" s="1"/>
      <c r="J80" s="1"/>
      <c r="K80" s="1"/>
      <c r="L80" s="1"/>
      <c r="M80" s="1"/>
      <c r="N80" s="1"/>
      <c r="O80" s="1"/>
      <c r="P80" s="1"/>
    </row>
    <row r="81" ht="15.75" customHeight="1">
      <c r="A81" s="68"/>
      <c r="B81" s="69"/>
      <c r="C81" s="69"/>
      <c r="D81" s="69"/>
      <c r="E81" s="1"/>
      <c r="F81" s="1"/>
      <c r="G81" s="1"/>
      <c r="H81" s="1"/>
      <c r="I81" s="1"/>
      <c r="J81" s="1"/>
      <c r="K81" s="1"/>
      <c r="L81" s="1"/>
      <c r="M81" s="1"/>
      <c r="N81" s="1"/>
      <c r="O81" s="1"/>
      <c r="P81" s="1"/>
    </row>
    <row r="82" ht="15.75" customHeight="1">
      <c r="A82" s="68"/>
      <c r="B82" s="69"/>
      <c r="C82" s="69"/>
      <c r="D82" s="69"/>
      <c r="E82" s="1"/>
      <c r="F82" s="1"/>
      <c r="G82" s="1"/>
      <c r="H82" s="1"/>
      <c r="I82" s="1"/>
      <c r="J82" s="1"/>
      <c r="K82" s="1"/>
      <c r="L82" s="1"/>
      <c r="M82" s="1"/>
      <c r="N82" s="1"/>
      <c r="O82" s="1"/>
      <c r="P82" s="1"/>
    </row>
    <row r="83" ht="15.75" customHeight="1">
      <c r="A83" s="68"/>
      <c r="B83" s="69"/>
      <c r="C83" s="69"/>
      <c r="D83" s="69"/>
      <c r="E83" s="1"/>
      <c r="F83" s="1"/>
      <c r="G83" s="1"/>
      <c r="H83" s="1"/>
      <c r="I83" s="1"/>
      <c r="J83" s="1"/>
      <c r="K83" s="1"/>
      <c r="L83" s="1"/>
      <c r="M83" s="1"/>
      <c r="N83" s="1"/>
      <c r="O83" s="1"/>
      <c r="P83" s="1"/>
    </row>
    <row r="84" ht="15.75" customHeight="1">
      <c r="A84" s="68"/>
      <c r="B84" s="69"/>
      <c r="C84" s="69"/>
      <c r="D84" s="69"/>
      <c r="E84" s="1"/>
      <c r="F84" s="1"/>
      <c r="G84" s="1"/>
      <c r="H84" s="1"/>
      <c r="I84" s="1"/>
      <c r="J84" s="1"/>
      <c r="K84" s="1"/>
      <c r="L84" s="1"/>
      <c r="M84" s="1"/>
      <c r="N84" s="1"/>
      <c r="O84" s="1"/>
      <c r="P84" s="1"/>
    </row>
    <row r="85" ht="15.75" customHeight="1">
      <c r="A85" s="68"/>
      <c r="B85" s="69"/>
      <c r="C85" s="69"/>
      <c r="D85" s="69"/>
      <c r="E85" s="1"/>
      <c r="F85" s="1"/>
      <c r="G85" s="1"/>
      <c r="H85" s="1"/>
      <c r="I85" s="1"/>
      <c r="J85" s="1"/>
      <c r="K85" s="1"/>
      <c r="L85" s="1"/>
      <c r="M85" s="1"/>
      <c r="N85" s="1"/>
      <c r="O85" s="1"/>
      <c r="P85" s="1"/>
    </row>
    <row r="86" ht="15.75" customHeight="1">
      <c r="A86" s="68"/>
      <c r="B86" s="69"/>
      <c r="C86" s="69"/>
      <c r="D86" s="69"/>
      <c r="E86" s="1"/>
      <c r="F86" s="1"/>
      <c r="G86" s="1"/>
      <c r="H86" s="1"/>
      <c r="I86" s="1"/>
      <c r="J86" s="1"/>
      <c r="K86" s="1"/>
      <c r="L86" s="1"/>
      <c r="M86" s="1"/>
      <c r="N86" s="1"/>
      <c r="O86" s="1"/>
      <c r="P86" s="1"/>
    </row>
    <row r="87" ht="15.75" customHeight="1">
      <c r="A87" s="68"/>
      <c r="B87" s="69"/>
      <c r="C87" s="69"/>
      <c r="D87" s="69"/>
      <c r="E87" s="1"/>
      <c r="F87" s="1"/>
      <c r="G87" s="1"/>
      <c r="H87" s="1"/>
      <c r="I87" s="1"/>
      <c r="J87" s="1"/>
      <c r="K87" s="1"/>
      <c r="L87" s="1"/>
      <c r="M87" s="1"/>
      <c r="N87" s="1"/>
      <c r="O87" s="1"/>
      <c r="P87" s="1"/>
    </row>
    <row r="88" ht="15.75" customHeight="1">
      <c r="A88" s="68"/>
      <c r="B88" s="69"/>
      <c r="C88" s="69"/>
      <c r="D88" s="69"/>
      <c r="E88" s="1"/>
      <c r="F88" s="1"/>
      <c r="G88" s="1"/>
      <c r="H88" s="1"/>
      <c r="I88" s="1"/>
      <c r="J88" s="1"/>
      <c r="K88" s="1"/>
      <c r="L88" s="1"/>
      <c r="M88" s="1"/>
      <c r="N88" s="1"/>
      <c r="O88" s="1"/>
      <c r="P88" s="1"/>
    </row>
    <row r="89" ht="15.75" customHeight="1">
      <c r="A89" s="68"/>
      <c r="B89" s="69"/>
      <c r="C89" s="69"/>
      <c r="D89" s="69"/>
      <c r="E89" s="1"/>
      <c r="F89" s="1"/>
      <c r="G89" s="1"/>
      <c r="H89" s="1"/>
      <c r="I89" s="1"/>
      <c r="J89" s="1"/>
      <c r="K89" s="1"/>
      <c r="L89" s="1"/>
      <c r="M89" s="1"/>
      <c r="N89" s="1"/>
      <c r="O89" s="1"/>
      <c r="P89" s="1"/>
    </row>
    <row r="90" ht="15.75" customHeight="1">
      <c r="A90" s="68"/>
      <c r="B90" s="69"/>
      <c r="C90" s="69"/>
      <c r="D90" s="69"/>
      <c r="E90" s="1"/>
      <c r="F90" s="1"/>
      <c r="G90" s="1"/>
      <c r="H90" s="1"/>
      <c r="I90" s="1"/>
      <c r="J90" s="1"/>
      <c r="K90" s="1"/>
      <c r="L90" s="1"/>
      <c r="M90" s="1"/>
      <c r="N90" s="1"/>
      <c r="O90" s="1"/>
      <c r="P90" s="1"/>
    </row>
    <row r="91" ht="15.75" customHeight="1">
      <c r="A91" s="68"/>
      <c r="B91" s="69"/>
      <c r="C91" s="69"/>
      <c r="D91" s="69"/>
      <c r="E91" s="1"/>
      <c r="F91" s="1"/>
      <c r="G91" s="1"/>
      <c r="H91" s="1"/>
      <c r="I91" s="1"/>
      <c r="J91" s="1"/>
      <c r="K91" s="1"/>
      <c r="L91" s="1"/>
      <c r="M91" s="1"/>
      <c r="N91" s="1"/>
      <c r="O91" s="1"/>
      <c r="P91" s="1"/>
    </row>
    <row r="92" ht="15.75" customHeight="1">
      <c r="A92" s="68"/>
      <c r="B92" s="69"/>
      <c r="C92" s="69"/>
      <c r="D92" s="69"/>
      <c r="E92" s="1"/>
      <c r="F92" s="1"/>
      <c r="G92" s="1"/>
      <c r="H92" s="1"/>
      <c r="I92" s="1"/>
      <c r="J92" s="1"/>
      <c r="K92" s="1"/>
      <c r="L92" s="1"/>
      <c r="M92" s="1"/>
      <c r="N92" s="1"/>
      <c r="O92" s="1"/>
      <c r="P92" s="1"/>
    </row>
    <row r="93" ht="15.75" customHeight="1">
      <c r="A93" s="68"/>
      <c r="B93" s="69"/>
      <c r="C93" s="69"/>
      <c r="D93" s="69"/>
      <c r="E93" s="1"/>
      <c r="F93" s="1"/>
      <c r="G93" s="1"/>
      <c r="H93" s="1"/>
      <c r="I93" s="1"/>
      <c r="J93" s="1"/>
      <c r="K93" s="1"/>
      <c r="L93" s="1"/>
      <c r="M93" s="1"/>
      <c r="N93" s="1"/>
      <c r="O93" s="1"/>
      <c r="P93" s="1"/>
    </row>
    <row r="94" ht="15.75" customHeight="1">
      <c r="A94" s="68"/>
      <c r="B94" s="69"/>
      <c r="C94" s="69"/>
      <c r="D94" s="69"/>
      <c r="E94" s="1"/>
      <c r="F94" s="1"/>
      <c r="G94" s="1"/>
      <c r="H94" s="1"/>
      <c r="I94" s="1"/>
      <c r="J94" s="1"/>
      <c r="K94" s="1"/>
      <c r="L94" s="1"/>
      <c r="M94" s="1"/>
      <c r="N94" s="1"/>
      <c r="O94" s="1"/>
      <c r="P94" s="1"/>
    </row>
    <row r="95" ht="15.75" customHeight="1">
      <c r="A95" s="68"/>
      <c r="B95" s="69"/>
      <c r="C95" s="69"/>
      <c r="D95" s="69"/>
      <c r="E95" s="1"/>
      <c r="F95" s="1"/>
      <c r="G95" s="1"/>
      <c r="H95" s="1"/>
      <c r="I95" s="1"/>
      <c r="J95" s="1"/>
      <c r="K95" s="1"/>
      <c r="L95" s="1"/>
      <c r="M95" s="1"/>
      <c r="N95" s="1"/>
      <c r="O95" s="1"/>
      <c r="P95" s="1"/>
    </row>
    <row r="96" ht="15.75" customHeight="1">
      <c r="A96" s="68"/>
      <c r="B96" s="69"/>
      <c r="C96" s="69"/>
      <c r="D96" s="69"/>
      <c r="E96" s="1"/>
      <c r="F96" s="1"/>
      <c r="G96" s="1"/>
      <c r="H96" s="1"/>
      <c r="I96" s="1"/>
      <c r="J96" s="1"/>
      <c r="K96" s="1"/>
      <c r="L96" s="1"/>
      <c r="M96" s="1"/>
      <c r="N96" s="1"/>
      <c r="O96" s="1"/>
      <c r="P96" s="1"/>
    </row>
    <row r="97" ht="15.75" customHeight="1">
      <c r="A97" s="68"/>
      <c r="B97" s="69"/>
      <c r="C97" s="69"/>
      <c r="D97" s="69"/>
      <c r="E97" s="1"/>
      <c r="F97" s="1"/>
      <c r="G97" s="1"/>
      <c r="H97" s="1"/>
      <c r="I97" s="1"/>
      <c r="J97" s="1"/>
      <c r="K97" s="1"/>
      <c r="L97" s="1"/>
      <c r="M97" s="1"/>
      <c r="N97" s="1"/>
      <c r="O97" s="1"/>
      <c r="P97" s="1"/>
    </row>
    <row r="98" ht="15.75" customHeight="1">
      <c r="A98" s="68"/>
      <c r="B98" s="69"/>
      <c r="C98" s="69"/>
      <c r="D98" s="69"/>
      <c r="E98" s="1"/>
      <c r="F98" s="1"/>
      <c r="G98" s="1"/>
      <c r="H98" s="1"/>
      <c r="I98" s="1"/>
      <c r="J98" s="1"/>
      <c r="K98" s="1"/>
      <c r="L98" s="1"/>
      <c r="M98" s="1"/>
      <c r="N98" s="1"/>
      <c r="O98" s="1"/>
      <c r="P98" s="1"/>
    </row>
    <row r="99" ht="15.75" customHeight="1">
      <c r="A99" s="68"/>
      <c r="B99" s="69"/>
      <c r="C99" s="69"/>
      <c r="D99" s="69"/>
      <c r="E99" s="1"/>
      <c r="F99" s="1"/>
      <c r="G99" s="1"/>
      <c r="H99" s="1"/>
      <c r="I99" s="1"/>
      <c r="J99" s="1"/>
      <c r="K99" s="1"/>
      <c r="L99" s="1"/>
      <c r="M99" s="1"/>
      <c r="N99" s="1"/>
      <c r="O99" s="1"/>
      <c r="P99" s="1"/>
    </row>
    <row r="100" ht="15.75" customHeight="1">
      <c r="A100" s="68"/>
      <c r="B100" s="69"/>
      <c r="C100" s="69"/>
      <c r="D100" s="69"/>
      <c r="E100" s="1"/>
      <c r="F100" s="1"/>
      <c r="G100" s="1"/>
      <c r="H100" s="1"/>
      <c r="I100" s="1"/>
      <c r="J100" s="1"/>
      <c r="K100" s="1"/>
      <c r="L100" s="1"/>
      <c r="M100" s="1"/>
      <c r="N100" s="1"/>
      <c r="O100" s="1"/>
      <c r="P100" s="1"/>
    </row>
    <row r="101" ht="15.75" customHeight="1">
      <c r="A101" s="68"/>
      <c r="B101" s="69"/>
      <c r="C101" s="69"/>
      <c r="D101" s="69"/>
      <c r="E101" s="1"/>
      <c r="F101" s="1"/>
      <c r="G101" s="1"/>
      <c r="H101" s="1"/>
      <c r="I101" s="1"/>
      <c r="J101" s="1"/>
      <c r="K101" s="1"/>
      <c r="L101" s="1"/>
      <c r="M101" s="1"/>
      <c r="N101" s="1"/>
      <c r="O101" s="1"/>
      <c r="P101" s="1"/>
    </row>
    <row r="102" ht="15.75" customHeight="1">
      <c r="A102" s="68"/>
      <c r="B102" s="69"/>
      <c r="C102" s="69"/>
      <c r="D102" s="69"/>
      <c r="E102" s="1"/>
      <c r="F102" s="1"/>
      <c r="G102" s="1"/>
      <c r="H102" s="1"/>
      <c r="I102" s="1"/>
      <c r="J102" s="1"/>
      <c r="K102" s="1"/>
      <c r="L102" s="1"/>
      <c r="M102" s="1"/>
      <c r="N102" s="1"/>
      <c r="O102" s="1"/>
      <c r="P102" s="1"/>
    </row>
    <row r="103" ht="15.75" customHeight="1">
      <c r="A103" s="68"/>
      <c r="B103" s="69"/>
      <c r="C103" s="69"/>
      <c r="D103" s="69"/>
      <c r="E103" s="1"/>
      <c r="F103" s="1"/>
      <c r="G103" s="1"/>
      <c r="H103" s="1"/>
      <c r="I103" s="1"/>
      <c r="J103" s="1"/>
      <c r="K103" s="1"/>
      <c r="L103" s="1"/>
      <c r="M103" s="1"/>
      <c r="N103" s="1"/>
      <c r="O103" s="1"/>
      <c r="P103" s="1"/>
    </row>
    <row r="104" ht="15.75" customHeight="1">
      <c r="A104" s="68"/>
      <c r="B104" s="69"/>
      <c r="C104" s="69"/>
      <c r="D104" s="69"/>
      <c r="E104" s="1"/>
      <c r="F104" s="1"/>
      <c r="G104" s="1"/>
      <c r="H104" s="1"/>
      <c r="I104" s="1"/>
      <c r="J104" s="1"/>
      <c r="K104" s="1"/>
      <c r="L104" s="1"/>
      <c r="M104" s="1"/>
      <c r="N104" s="1"/>
      <c r="O104" s="1"/>
      <c r="P104" s="1"/>
    </row>
    <row r="105" ht="15.75" customHeight="1">
      <c r="A105" s="68"/>
      <c r="B105" s="69"/>
      <c r="C105" s="69"/>
      <c r="D105" s="69"/>
      <c r="E105" s="1"/>
      <c r="F105" s="1"/>
      <c r="G105" s="1"/>
      <c r="H105" s="1"/>
      <c r="I105" s="1"/>
      <c r="J105" s="1"/>
      <c r="K105" s="1"/>
      <c r="L105" s="1"/>
      <c r="M105" s="1"/>
      <c r="N105" s="1"/>
      <c r="O105" s="1"/>
      <c r="P105" s="1"/>
    </row>
    <row r="106" ht="15.75" customHeight="1">
      <c r="A106" s="68"/>
      <c r="B106" s="69"/>
      <c r="C106" s="69"/>
      <c r="D106" s="69"/>
      <c r="E106" s="1"/>
      <c r="F106" s="1"/>
      <c r="G106" s="1"/>
      <c r="H106" s="1"/>
      <c r="I106" s="1"/>
      <c r="J106" s="1"/>
      <c r="K106" s="1"/>
      <c r="L106" s="1"/>
      <c r="M106" s="1"/>
      <c r="N106" s="1"/>
      <c r="O106" s="1"/>
      <c r="P106" s="1"/>
    </row>
    <row r="107" ht="15.75" customHeight="1">
      <c r="A107" s="68"/>
      <c r="B107" s="69"/>
      <c r="C107" s="69"/>
      <c r="D107" s="69"/>
      <c r="E107" s="1"/>
      <c r="F107" s="1"/>
      <c r="G107" s="1"/>
      <c r="H107" s="1"/>
      <c r="I107" s="1"/>
      <c r="J107" s="1"/>
      <c r="K107" s="1"/>
      <c r="L107" s="1"/>
      <c r="M107" s="1"/>
      <c r="N107" s="1"/>
      <c r="O107" s="1"/>
      <c r="P107" s="1"/>
    </row>
    <row r="108" ht="15.75" customHeight="1">
      <c r="A108" s="68"/>
      <c r="B108" s="69"/>
      <c r="C108" s="69"/>
      <c r="D108" s="69"/>
      <c r="E108" s="1"/>
      <c r="F108" s="1"/>
      <c r="G108" s="1"/>
      <c r="H108" s="1"/>
      <c r="I108" s="1"/>
      <c r="J108" s="1"/>
      <c r="K108" s="1"/>
      <c r="L108" s="1"/>
      <c r="M108" s="1"/>
      <c r="N108" s="1"/>
      <c r="O108" s="1"/>
      <c r="P108" s="1"/>
    </row>
    <row r="109" ht="15.75" customHeight="1">
      <c r="A109" s="68"/>
      <c r="B109" s="69"/>
      <c r="C109" s="69"/>
      <c r="D109" s="69"/>
      <c r="E109" s="1"/>
      <c r="F109" s="1"/>
      <c r="G109" s="1"/>
      <c r="H109" s="1"/>
      <c r="I109" s="1"/>
      <c r="J109" s="1"/>
      <c r="K109" s="1"/>
      <c r="L109" s="1"/>
      <c r="M109" s="1"/>
      <c r="N109" s="1"/>
      <c r="O109" s="1"/>
      <c r="P109" s="1"/>
    </row>
    <row r="110" ht="15.75" customHeight="1">
      <c r="A110" s="68"/>
      <c r="B110" s="69"/>
      <c r="C110" s="69"/>
      <c r="D110" s="69"/>
      <c r="E110" s="1"/>
      <c r="F110" s="1"/>
      <c r="G110" s="1"/>
      <c r="H110" s="1"/>
      <c r="I110" s="1"/>
      <c r="J110" s="1"/>
      <c r="K110" s="1"/>
      <c r="L110" s="1"/>
      <c r="M110" s="1"/>
      <c r="N110" s="1"/>
      <c r="O110" s="1"/>
      <c r="P110" s="1"/>
    </row>
    <row r="111" ht="15.75" customHeight="1">
      <c r="A111" s="68"/>
      <c r="B111" s="69"/>
      <c r="C111" s="69"/>
      <c r="D111" s="69"/>
      <c r="E111" s="1"/>
      <c r="F111" s="1"/>
      <c r="G111" s="1"/>
      <c r="H111" s="1"/>
      <c r="I111" s="1"/>
      <c r="J111" s="1"/>
      <c r="K111" s="1"/>
      <c r="L111" s="1"/>
      <c r="M111" s="1"/>
      <c r="N111" s="1"/>
      <c r="O111" s="1"/>
      <c r="P111" s="1"/>
    </row>
    <row r="112" ht="15.75" customHeight="1">
      <c r="A112" s="68"/>
      <c r="B112" s="69"/>
      <c r="C112" s="69"/>
      <c r="D112" s="69"/>
      <c r="E112" s="1"/>
      <c r="F112" s="1"/>
      <c r="G112" s="1"/>
      <c r="H112" s="1"/>
      <c r="I112" s="1"/>
      <c r="J112" s="1"/>
      <c r="K112" s="1"/>
      <c r="L112" s="1"/>
      <c r="M112" s="1"/>
      <c r="N112" s="1"/>
      <c r="O112" s="1"/>
      <c r="P112" s="1"/>
    </row>
    <row r="113" ht="15.75" customHeight="1">
      <c r="A113" s="68"/>
      <c r="B113" s="69"/>
      <c r="C113" s="69"/>
      <c r="D113" s="69"/>
      <c r="E113" s="1"/>
      <c r="F113" s="1"/>
      <c r="G113" s="1"/>
      <c r="H113" s="1"/>
      <c r="I113" s="1"/>
      <c r="J113" s="1"/>
      <c r="K113" s="1"/>
      <c r="L113" s="1"/>
      <c r="M113" s="1"/>
      <c r="N113" s="1"/>
      <c r="O113" s="1"/>
      <c r="P113" s="1"/>
    </row>
    <row r="114" ht="15.75" customHeight="1">
      <c r="A114" s="68"/>
      <c r="B114" s="69"/>
      <c r="C114" s="69"/>
      <c r="D114" s="69"/>
      <c r="E114" s="1"/>
      <c r="F114" s="1"/>
      <c r="G114" s="1"/>
      <c r="H114" s="1"/>
      <c r="I114" s="1"/>
      <c r="J114" s="1"/>
      <c r="K114" s="1"/>
      <c r="L114" s="1"/>
      <c r="M114" s="1"/>
      <c r="N114" s="1"/>
      <c r="O114" s="1"/>
      <c r="P114" s="1"/>
    </row>
    <row r="115" ht="15.75" customHeight="1">
      <c r="A115" s="68"/>
      <c r="B115" s="69"/>
      <c r="C115" s="69"/>
      <c r="D115" s="69"/>
      <c r="E115" s="1"/>
      <c r="F115" s="1"/>
      <c r="G115" s="1"/>
      <c r="H115" s="1"/>
      <c r="I115" s="1"/>
      <c r="J115" s="1"/>
      <c r="K115" s="1"/>
      <c r="L115" s="1"/>
      <c r="M115" s="1"/>
      <c r="N115" s="1"/>
      <c r="O115" s="1"/>
      <c r="P115" s="1"/>
    </row>
    <row r="116" ht="15.75" customHeight="1">
      <c r="A116" s="68"/>
      <c r="B116" s="69"/>
      <c r="C116" s="69"/>
      <c r="D116" s="69"/>
      <c r="E116" s="1"/>
      <c r="F116" s="1"/>
      <c r="G116" s="1"/>
      <c r="H116" s="1"/>
      <c r="I116" s="1"/>
      <c r="J116" s="1"/>
      <c r="K116" s="1"/>
      <c r="L116" s="1"/>
      <c r="M116" s="1"/>
      <c r="N116" s="1"/>
      <c r="O116" s="1"/>
      <c r="P116" s="1"/>
    </row>
    <row r="117" ht="15.75" customHeight="1">
      <c r="A117" s="68"/>
      <c r="B117" s="69"/>
      <c r="C117" s="69"/>
      <c r="D117" s="69"/>
      <c r="E117" s="1"/>
      <c r="F117" s="1"/>
      <c r="G117" s="1"/>
      <c r="H117" s="1"/>
      <c r="I117" s="1"/>
      <c r="J117" s="1"/>
      <c r="K117" s="1"/>
      <c r="L117" s="1"/>
      <c r="M117" s="1"/>
      <c r="N117" s="1"/>
      <c r="O117" s="1"/>
      <c r="P117" s="1"/>
    </row>
    <row r="118" ht="15.75" customHeight="1">
      <c r="A118" s="68"/>
      <c r="B118" s="69"/>
      <c r="C118" s="69"/>
      <c r="D118" s="69"/>
      <c r="E118" s="1"/>
      <c r="F118" s="1"/>
      <c r="G118" s="1"/>
      <c r="H118" s="1"/>
      <c r="I118" s="1"/>
      <c r="J118" s="1"/>
      <c r="K118" s="1"/>
      <c r="L118" s="1"/>
      <c r="M118" s="1"/>
      <c r="N118" s="1"/>
      <c r="O118" s="1"/>
      <c r="P118" s="1"/>
    </row>
    <row r="119" ht="15.75" customHeight="1">
      <c r="A119" s="68"/>
      <c r="B119" s="69"/>
      <c r="C119" s="69"/>
      <c r="D119" s="69"/>
      <c r="E119" s="1"/>
      <c r="F119" s="1"/>
      <c r="G119" s="1"/>
      <c r="H119" s="1"/>
      <c r="I119" s="1"/>
      <c r="J119" s="1"/>
      <c r="K119" s="1"/>
      <c r="L119" s="1"/>
      <c r="M119" s="1"/>
      <c r="N119" s="1"/>
      <c r="O119" s="1"/>
      <c r="P119" s="1"/>
    </row>
    <row r="120" ht="15.75" customHeight="1">
      <c r="A120" s="68"/>
      <c r="B120" s="69"/>
      <c r="C120" s="69"/>
      <c r="D120" s="69"/>
      <c r="E120" s="1"/>
      <c r="F120" s="1"/>
      <c r="G120" s="1"/>
      <c r="H120" s="1"/>
      <c r="I120" s="1"/>
      <c r="J120" s="1"/>
      <c r="K120" s="1"/>
      <c r="L120" s="1"/>
      <c r="M120" s="1"/>
      <c r="N120" s="1"/>
      <c r="O120" s="1"/>
      <c r="P120" s="1"/>
    </row>
    <row r="121" ht="15.75" customHeight="1">
      <c r="A121" s="68"/>
      <c r="B121" s="69"/>
      <c r="C121" s="69"/>
      <c r="D121" s="69"/>
      <c r="E121" s="1"/>
      <c r="F121" s="1"/>
      <c r="G121" s="1"/>
      <c r="H121" s="1"/>
      <c r="I121" s="1"/>
      <c r="J121" s="1"/>
      <c r="K121" s="1"/>
      <c r="L121" s="1"/>
      <c r="M121" s="1"/>
      <c r="N121" s="1"/>
      <c r="O121" s="1"/>
      <c r="P121" s="1"/>
    </row>
    <row r="122" ht="15.75" customHeight="1">
      <c r="A122" s="68"/>
      <c r="B122" s="69"/>
      <c r="C122" s="69"/>
      <c r="D122" s="69"/>
      <c r="E122" s="1"/>
      <c r="F122" s="1"/>
      <c r="G122" s="1"/>
      <c r="H122" s="1"/>
      <c r="I122" s="1"/>
      <c r="J122" s="1"/>
      <c r="K122" s="1"/>
      <c r="L122" s="1"/>
      <c r="M122" s="1"/>
      <c r="N122" s="1"/>
      <c r="O122" s="1"/>
      <c r="P122" s="1"/>
    </row>
    <row r="123" ht="15.75" customHeight="1">
      <c r="A123" s="68"/>
      <c r="B123" s="69"/>
      <c r="C123" s="69"/>
      <c r="D123" s="69"/>
      <c r="E123" s="1"/>
      <c r="F123" s="1"/>
      <c r="G123" s="1"/>
      <c r="H123" s="1"/>
      <c r="I123" s="1"/>
      <c r="J123" s="1"/>
      <c r="K123" s="1"/>
      <c r="L123" s="1"/>
      <c r="M123" s="1"/>
      <c r="N123" s="1"/>
      <c r="O123" s="1"/>
      <c r="P123" s="1"/>
    </row>
    <row r="124" ht="15.75" customHeight="1">
      <c r="A124" s="68"/>
      <c r="B124" s="69"/>
      <c r="C124" s="69"/>
      <c r="D124" s="69"/>
      <c r="E124" s="1"/>
      <c r="F124" s="1"/>
      <c r="G124" s="1"/>
      <c r="H124" s="1"/>
      <c r="I124" s="1"/>
      <c r="J124" s="1"/>
      <c r="K124" s="1"/>
      <c r="L124" s="1"/>
      <c r="M124" s="1"/>
      <c r="N124" s="1"/>
      <c r="O124" s="1"/>
      <c r="P124" s="1"/>
    </row>
    <row r="125" ht="15.75" customHeight="1">
      <c r="A125" s="68"/>
      <c r="B125" s="69"/>
      <c r="C125" s="69"/>
      <c r="D125" s="69"/>
      <c r="E125" s="1"/>
      <c r="F125" s="1"/>
      <c r="G125" s="1"/>
      <c r="H125" s="1"/>
      <c r="I125" s="1"/>
      <c r="J125" s="1"/>
      <c r="K125" s="1"/>
      <c r="L125" s="1"/>
      <c r="M125" s="1"/>
      <c r="N125" s="1"/>
      <c r="O125" s="1"/>
      <c r="P125" s="1"/>
    </row>
    <row r="126" ht="15.75" customHeight="1">
      <c r="A126" s="68"/>
      <c r="B126" s="69"/>
      <c r="C126" s="69"/>
      <c r="D126" s="69"/>
      <c r="E126" s="1"/>
      <c r="F126" s="1"/>
      <c r="G126" s="1"/>
      <c r="H126" s="1"/>
      <c r="I126" s="1"/>
      <c r="J126" s="1"/>
      <c r="K126" s="1"/>
      <c r="L126" s="1"/>
      <c r="M126" s="1"/>
      <c r="N126" s="1"/>
      <c r="O126" s="1"/>
      <c r="P126" s="1"/>
    </row>
    <row r="127" ht="15.75" customHeight="1">
      <c r="A127" s="68"/>
      <c r="B127" s="69"/>
      <c r="C127" s="69"/>
      <c r="D127" s="69"/>
      <c r="E127" s="1"/>
      <c r="F127" s="1"/>
      <c r="G127" s="1"/>
      <c r="H127" s="1"/>
      <c r="I127" s="1"/>
      <c r="J127" s="1"/>
      <c r="K127" s="1"/>
      <c r="L127" s="1"/>
      <c r="M127" s="1"/>
      <c r="N127" s="1"/>
      <c r="O127" s="1"/>
      <c r="P127" s="1"/>
    </row>
    <row r="128" ht="15.75" customHeight="1">
      <c r="A128" s="68"/>
      <c r="B128" s="69"/>
      <c r="C128" s="69"/>
      <c r="D128" s="69"/>
      <c r="E128" s="1"/>
      <c r="F128" s="1"/>
      <c r="G128" s="1"/>
      <c r="H128" s="1"/>
      <c r="I128" s="1"/>
      <c r="J128" s="1"/>
      <c r="K128" s="1"/>
      <c r="L128" s="1"/>
      <c r="M128" s="1"/>
      <c r="N128" s="1"/>
      <c r="O128" s="1"/>
      <c r="P128" s="1"/>
    </row>
    <row r="129" ht="15.75" customHeight="1">
      <c r="A129" s="68"/>
      <c r="B129" s="69"/>
      <c r="C129" s="69"/>
      <c r="D129" s="69"/>
      <c r="E129" s="1"/>
      <c r="F129" s="1"/>
      <c r="G129" s="1"/>
      <c r="H129" s="1"/>
      <c r="I129" s="1"/>
      <c r="J129" s="1"/>
      <c r="K129" s="1"/>
      <c r="L129" s="1"/>
      <c r="M129" s="1"/>
      <c r="N129" s="1"/>
      <c r="O129" s="1"/>
      <c r="P129" s="1"/>
    </row>
    <row r="130" ht="15.75" customHeight="1">
      <c r="A130" s="68"/>
      <c r="B130" s="69"/>
      <c r="C130" s="69"/>
      <c r="D130" s="69"/>
      <c r="E130" s="1"/>
      <c r="F130" s="1"/>
      <c r="G130" s="1"/>
      <c r="H130" s="1"/>
      <c r="I130" s="1"/>
      <c r="J130" s="1"/>
      <c r="K130" s="1"/>
      <c r="L130" s="1"/>
      <c r="M130" s="1"/>
      <c r="N130" s="1"/>
      <c r="O130" s="1"/>
      <c r="P130" s="1"/>
    </row>
    <row r="131" ht="15.75" customHeight="1">
      <c r="A131" s="68"/>
      <c r="B131" s="69"/>
      <c r="C131" s="69"/>
      <c r="D131" s="69"/>
      <c r="E131" s="1"/>
      <c r="F131" s="1"/>
      <c r="G131" s="1"/>
      <c r="H131" s="1"/>
      <c r="I131" s="1"/>
      <c r="J131" s="1"/>
      <c r="K131" s="1"/>
      <c r="L131" s="1"/>
      <c r="M131" s="1"/>
      <c r="N131" s="1"/>
      <c r="O131" s="1"/>
      <c r="P131" s="1"/>
    </row>
    <row r="132" ht="15.75" customHeight="1">
      <c r="A132" s="68"/>
      <c r="B132" s="69"/>
      <c r="C132" s="69"/>
      <c r="D132" s="69"/>
      <c r="E132" s="1"/>
      <c r="F132" s="1"/>
      <c r="G132" s="1"/>
      <c r="H132" s="1"/>
      <c r="I132" s="1"/>
      <c r="J132" s="1"/>
      <c r="K132" s="1"/>
      <c r="L132" s="1"/>
      <c r="M132" s="1"/>
      <c r="N132" s="1"/>
      <c r="O132" s="1"/>
      <c r="P132" s="1"/>
    </row>
    <row r="133" ht="15.75" customHeight="1">
      <c r="A133" s="68"/>
      <c r="B133" s="69"/>
      <c r="C133" s="69"/>
      <c r="D133" s="69"/>
      <c r="E133" s="1"/>
      <c r="F133" s="1"/>
      <c r="G133" s="1"/>
      <c r="H133" s="1"/>
      <c r="I133" s="1"/>
      <c r="J133" s="1"/>
      <c r="K133" s="1"/>
      <c r="L133" s="1"/>
      <c r="M133" s="1"/>
      <c r="N133" s="1"/>
      <c r="O133" s="1"/>
      <c r="P133" s="1"/>
    </row>
    <row r="134" ht="15.75" customHeight="1">
      <c r="A134" s="68"/>
      <c r="B134" s="69"/>
      <c r="C134" s="69"/>
      <c r="D134" s="69"/>
      <c r="E134" s="1"/>
      <c r="F134" s="1"/>
      <c r="G134" s="1"/>
      <c r="H134" s="1"/>
      <c r="I134" s="1"/>
      <c r="J134" s="1"/>
      <c r="K134" s="1"/>
      <c r="L134" s="1"/>
      <c r="M134" s="1"/>
      <c r="N134" s="1"/>
      <c r="O134" s="1"/>
      <c r="P134" s="1"/>
    </row>
    <row r="135" ht="15.75" customHeight="1">
      <c r="A135" s="68"/>
      <c r="B135" s="69"/>
      <c r="C135" s="69"/>
      <c r="D135" s="69"/>
      <c r="E135" s="1"/>
      <c r="F135" s="1"/>
      <c r="G135" s="1"/>
      <c r="H135" s="1"/>
      <c r="I135" s="1"/>
      <c r="J135" s="1"/>
      <c r="K135" s="1"/>
      <c r="L135" s="1"/>
      <c r="M135" s="1"/>
      <c r="N135" s="1"/>
      <c r="O135" s="1"/>
      <c r="P135" s="1"/>
    </row>
    <row r="136" ht="15.75" customHeight="1">
      <c r="A136" s="68"/>
      <c r="B136" s="69"/>
      <c r="C136" s="69"/>
      <c r="D136" s="69"/>
      <c r="E136" s="1"/>
      <c r="F136" s="1"/>
      <c r="G136" s="1"/>
      <c r="H136" s="1"/>
      <c r="I136" s="1"/>
      <c r="J136" s="1"/>
      <c r="K136" s="1"/>
      <c r="L136" s="1"/>
      <c r="M136" s="1"/>
      <c r="N136" s="1"/>
      <c r="O136" s="1"/>
      <c r="P136" s="1"/>
    </row>
    <row r="137" ht="15.75" customHeight="1">
      <c r="A137" s="68"/>
      <c r="B137" s="69"/>
      <c r="C137" s="69"/>
      <c r="D137" s="69"/>
      <c r="E137" s="1"/>
      <c r="F137" s="1"/>
      <c r="G137" s="1"/>
      <c r="H137" s="1"/>
      <c r="I137" s="1"/>
      <c r="J137" s="1"/>
      <c r="K137" s="1"/>
      <c r="L137" s="1"/>
      <c r="M137" s="1"/>
      <c r="N137" s="1"/>
      <c r="O137" s="1"/>
      <c r="P137" s="1"/>
    </row>
    <row r="138" ht="15.75" customHeight="1">
      <c r="A138" s="68"/>
      <c r="B138" s="69"/>
      <c r="C138" s="69"/>
      <c r="D138" s="69"/>
      <c r="E138" s="1"/>
      <c r="F138" s="1"/>
      <c r="G138" s="1"/>
      <c r="H138" s="1"/>
      <c r="I138" s="1"/>
      <c r="J138" s="1"/>
      <c r="K138" s="1"/>
      <c r="L138" s="1"/>
      <c r="M138" s="1"/>
      <c r="N138" s="1"/>
      <c r="O138" s="1"/>
      <c r="P138" s="1"/>
    </row>
    <row r="139" ht="15.75" customHeight="1">
      <c r="A139" s="68"/>
      <c r="B139" s="69"/>
      <c r="C139" s="69"/>
      <c r="D139" s="69"/>
      <c r="E139" s="1"/>
      <c r="F139" s="1"/>
      <c r="G139" s="1"/>
      <c r="H139" s="1"/>
      <c r="I139" s="1"/>
      <c r="J139" s="1"/>
      <c r="K139" s="1"/>
      <c r="L139" s="1"/>
      <c r="M139" s="1"/>
      <c r="N139" s="1"/>
      <c r="O139" s="1"/>
      <c r="P139" s="1"/>
    </row>
    <row r="140" ht="15.75" customHeight="1">
      <c r="A140" s="68"/>
      <c r="B140" s="69"/>
      <c r="C140" s="69"/>
      <c r="D140" s="69"/>
      <c r="E140" s="1"/>
      <c r="F140" s="1"/>
      <c r="G140" s="1"/>
      <c r="H140" s="1"/>
      <c r="I140" s="1"/>
      <c r="J140" s="1"/>
      <c r="K140" s="1"/>
      <c r="L140" s="1"/>
      <c r="M140" s="1"/>
      <c r="N140" s="1"/>
      <c r="O140" s="1"/>
      <c r="P140" s="1"/>
    </row>
    <row r="141" ht="15.75" customHeight="1">
      <c r="A141" s="68"/>
      <c r="B141" s="69"/>
      <c r="C141" s="69"/>
      <c r="D141" s="69"/>
      <c r="E141" s="1"/>
      <c r="F141" s="1"/>
      <c r="G141" s="1"/>
      <c r="H141" s="1"/>
      <c r="I141" s="1"/>
      <c r="J141" s="1"/>
      <c r="K141" s="1"/>
      <c r="L141" s="1"/>
      <c r="M141" s="1"/>
      <c r="N141" s="1"/>
      <c r="O141" s="1"/>
      <c r="P141" s="1"/>
    </row>
    <row r="142" ht="15.75" customHeight="1">
      <c r="A142" s="68"/>
      <c r="B142" s="69"/>
      <c r="C142" s="69"/>
      <c r="D142" s="69"/>
      <c r="E142" s="1"/>
      <c r="F142" s="1"/>
      <c r="G142" s="1"/>
      <c r="H142" s="1"/>
      <c r="I142" s="1"/>
      <c r="J142" s="1"/>
      <c r="K142" s="1"/>
      <c r="L142" s="1"/>
      <c r="M142" s="1"/>
      <c r="N142" s="1"/>
      <c r="O142" s="1"/>
      <c r="P142" s="1"/>
    </row>
    <row r="143" ht="15.75" customHeight="1">
      <c r="A143" s="68"/>
      <c r="B143" s="69"/>
      <c r="C143" s="69"/>
      <c r="D143" s="69"/>
      <c r="E143" s="1"/>
      <c r="F143" s="1"/>
      <c r="G143" s="1"/>
      <c r="H143" s="1"/>
      <c r="I143" s="1"/>
      <c r="J143" s="1"/>
      <c r="K143" s="1"/>
      <c r="L143" s="1"/>
      <c r="M143" s="1"/>
      <c r="N143" s="1"/>
      <c r="O143" s="1"/>
      <c r="P143" s="1"/>
    </row>
    <row r="144" ht="15.75" customHeight="1">
      <c r="A144" s="68"/>
      <c r="B144" s="69"/>
      <c r="C144" s="69"/>
      <c r="D144" s="69"/>
      <c r="E144" s="1"/>
      <c r="F144" s="1"/>
      <c r="G144" s="1"/>
      <c r="H144" s="1"/>
      <c r="I144" s="1"/>
      <c r="J144" s="1"/>
      <c r="K144" s="1"/>
      <c r="L144" s="1"/>
      <c r="M144" s="1"/>
      <c r="N144" s="1"/>
      <c r="O144" s="1"/>
      <c r="P144" s="1"/>
    </row>
    <row r="145" ht="15.75" customHeight="1">
      <c r="A145" s="68"/>
      <c r="B145" s="69"/>
      <c r="C145" s="69"/>
      <c r="D145" s="69"/>
      <c r="E145" s="1"/>
      <c r="F145" s="1"/>
      <c r="G145" s="1"/>
      <c r="H145" s="1"/>
      <c r="I145" s="1"/>
      <c r="J145" s="1"/>
      <c r="K145" s="1"/>
      <c r="L145" s="1"/>
      <c r="M145" s="1"/>
      <c r="N145" s="1"/>
      <c r="O145" s="1"/>
      <c r="P145" s="1"/>
    </row>
    <row r="146" ht="15.75" customHeight="1">
      <c r="A146" s="68"/>
      <c r="B146" s="69"/>
      <c r="C146" s="69"/>
      <c r="D146" s="69"/>
      <c r="E146" s="1"/>
      <c r="F146" s="1"/>
      <c r="G146" s="1"/>
      <c r="H146" s="1"/>
      <c r="I146" s="1"/>
      <c r="J146" s="1"/>
      <c r="K146" s="1"/>
      <c r="L146" s="1"/>
      <c r="M146" s="1"/>
      <c r="N146" s="1"/>
      <c r="O146" s="1"/>
      <c r="P146" s="1"/>
    </row>
    <row r="147" ht="15.75" customHeight="1">
      <c r="A147" s="68"/>
      <c r="B147" s="69"/>
      <c r="C147" s="69"/>
      <c r="D147" s="69"/>
      <c r="E147" s="1"/>
      <c r="F147" s="1"/>
      <c r="G147" s="1"/>
      <c r="H147" s="1"/>
      <c r="I147" s="1"/>
      <c r="J147" s="1"/>
      <c r="K147" s="1"/>
      <c r="L147" s="1"/>
      <c r="M147" s="1"/>
      <c r="N147" s="1"/>
      <c r="O147" s="1"/>
      <c r="P147" s="1"/>
    </row>
    <row r="148" ht="15.75" customHeight="1">
      <c r="A148" s="68"/>
      <c r="B148" s="69"/>
      <c r="C148" s="69"/>
      <c r="D148" s="69"/>
      <c r="E148" s="1"/>
      <c r="F148" s="1"/>
      <c r="G148" s="1"/>
      <c r="H148" s="1"/>
      <c r="I148" s="1"/>
      <c r="J148" s="1"/>
      <c r="K148" s="1"/>
      <c r="L148" s="1"/>
      <c r="M148" s="1"/>
      <c r="N148" s="1"/>
      <c r="O148" s="1"/>
      <c r="P148" s="1"/>
    </row>
    <row r="149" ht="15.75" customHeight="1">
      <c r="A149" s="68"/>
      <c r="B149" s="69"/>
      <c r="C149" s="69"/>
      <c r="D149" s="69"/>
      <c r="E149" s="1"/>
      <c r="F149" s="1"/>
      <c r="G149" s="1"/>
      <c r="H149" s="1"/>
      <c r="I149" s="1"/>
      <c r="J149" s="1"/>
      <c r="K149" s="1"/>
      <c r="L149" s="1"/>
      <c r="M149" s="1"/>
      <c r="N149" s="1"/>
      <c r="O149" s="1"/>
      <c r="P149" s="1"/>
    </row>
    <row r="150" ht="15.75" customHeight="1">
      <c r="A150" s="68"/>
      <c r="B150" s="69"/>
      <c r="C150" s="69"/>
      <c r="D150" s="69"/>
      <c r="E150" s="1"/>
      <c r="F150" s="1"/>
      <c r="G150" s="1"/>
      <c r="H150" s="1"/>
      <c r="I150" s="1"/>
      <c r="J150" s="1"/>
      <c r="K150" s="1"/>
      <c r="L150" s="1"/>
      <c r="M150" s="1"/>
      <c r="N150" s="1"/>
      <c r="O150" s="1"/>
      <c r="P150" s="1"/>
    </row>
    <row r="151" ht="15.75" customHeight="1">
      <c r="A151" s="68"/>
      <c r="B151" s="69"/>
      <c r="C151" s="69"/>
      <c r="D151" s="69"/>
      <c r="E151" s="1"/>
      <c r="F151" s="1"/>
      <c r="G151" s="1"/>
      <c r="H151" s="1"/>
      <c r="I151" s="1"/>
      <c r="J151" s="1"/>
      <c r="K151" s="1"/>
      <c r="L151" s="1"/>
      <c r="M151" s="1"/>
      <c r="N151" s="1"/>
      <c r="O151" s="1"/>
      <c r="P151" s="1"/>
    </row>
    <row r="152" ht="15.75" customHeight="1">
      <c r="A152" s="68"/>
      <c r="B152" s="69"/>
      <c r="C152" s="69"/>
      <c r="D152" s="69"/>
      <c r="E152" s="1"/>
      <c r="F152" s="1"/>
      <c r="G152" s="1"/>
      <c r="H152" s="1"/>
      <c r="I152" s="1"/>
      <c r="J152" s="1"/>
      <c r="K152" s="1"/>
      <c r="L152" s="1"/>
      <c r="M152" s="1"/>
      <c r="N152" s="1"/>
      <c r="O152" s="1"/>
      <c r="P152" s="1"/>
    </row>
    <row r="153" ht="15.75" customHeight="1">
      <c r="A153" s="68"/>
      <c r="B153" s="69"/>
      <c r="C153" s="69"/>
      <c r="D153" s="69"/>
      <c r="E153" s="1"/>
      <c r="F153" s="1"/>
      <c r="G153" s="1"/>
      <c r="H153" s="1"/>
      <c r="I153" s="1"/>
      <c r="J153" s="1"/>
      <c r="K153" s="1"/>
      <c r="L153" s="1"/>
      <c r="M153" s="1"/>
      <c r="N153" s="1"/>
      <c r="O153" s="1"/>
      <c r="P153" s="1"/>
    </row>
    <row r="154" ht="15.75" customHeight="1">
      <c r="A154" s="68"/>
      <c r="B154" s="69"/>
      <c r="C154" s="69"/>
      <c r="D154" s="69"/>
      <c r="E154" s="1"/>
      <c r="F154" s="1"/>
      <c r="G154" s="1"/>
      <c r="H154" s="1"/>
      <c r="I154" s="1"/>
      <c r="J154" s="1"/>
      <c r="K154" s="1"/>
      <c r="L154" s="1"/>
      <c r="M154" s="1"/>
      <c r="N154" s="1"/>
      <c r="O154" s="1"/>
      <c r="P154" s="1"/>
    </row>
    <row r="155" ht="15.75" customHeight="1">
      <c r="A155" s="68"/>
      <c r="B155" s="69"/>
      <c r="C155" s="69"/>
      <c r="D155" s="69"/>
      <c r="E155" s="1"/>
      <c r="F155" s="1"/>
      <c r="G155" s="1"/>
      <c r="H155" s="1"/>
      <c r="I155" s="1"/>
      <c r="J155" s="1"/>
      <c r="K155" s="1"/>
      <c r="L155" s="1"/>
      <c r="M155" s="1"/>
      <c r="N155" s="1"/>
      <c r="O155" s="1"/>
      <c r="P155" s="1"/>
    </row>
    <row r="156" ht="15.75" customHeight="1">
      <c r="A156" s="68"/>
      <c r="B156" s="69"/>
      <c r="C156" s="69"/>
      <c r="D156" s="69"/>
      <c r="E156" s="1"/>
      <c r="F156" s="1"/>
      <c r="G156" s="1"/>
      <c r="H156" s="1"/>
      <c r="I156" s="1"/>
      <c r="J156" s="1"/>
      <c r="K156" s="1"/>
      <c r="L156" s="1"/>
      <c r="M156" s="1"/>
      <c r="N156" s="1"/>
      <c r="O156" s="1"/>
      <c r="P156" s="1"/>
    </row>
    <row r="157" ht="15.75" customHeight="1">
      <c r="A157" s="68"/>
      <c r="B157" s="69"/>
      <c r="C157" s="69"/>
      <c r="D157" s="69"/>
      <c r="E157" s="1"/>
      <c r="F157" s="1"/>
      <c r="G157" s="1"/>
      <c r="H157" s="1"/>
      <c r="I157" s="1"/>
      <c r="J157" s="1"/>
      <c r="K157" s="1"/>
      <c r="L157" s="1"/>
      <c r="M157" s="1"/>
      <c r="N157" s="1"/>
      <c r="O157" s="1"/>
      <c r="P157" s="1"/>
    </row>
    <row r="158" ht="15.75" customHeight="1">
      <c r="A158" s="68"/>
      <c r="B158" s="69"/>
      <c r="C158" s="69"/>
      <c r="D158" s="69"/>
      <c r="E158" s="1"/>
      <c r="F158" s="1"/>
      <c r="G158" s="1"/>
      <c r="H158" s="1"/>
      <c r="I158" s="1"/>
      <c r="J158" s="1"/>
      <c r="K158" s="1"/>
      <c r="L158" s="1"/>
      <c r="M158" s="1"/>
      <c r="N158" s="1"/>
      <c r="O158" s="1"/>
      <c r="P158" s="1"/>
    </row>
    <row r="159" ht="15.75" customHeight="1">
      <c r="A159" s="68"/>
      <c r="B159" s="69"/>
      <c r="C159" s="69"/>
      <c r="D159" s="69"/>
      <c r="E159" s="1"/>
      <c r="F159" s="1"/>
      <c r="G159" s="1"/>
      <c r="H159" s="1"/>
      <c r="I159" s="1"/>
      <c r="J159" s="1"/>
      <c r="K159" s="1"/>
      <c r="L159" s="1"/>
      <c r="M159" s="1"/>
      <c r="N159" s="1"/>
      <c r="O159" s="1"/>
      <c r="P159" s="1"/>
    </row>
    <row r="160" ht="15.75" customHeight="1">
      <c r="A160" s="68"/>
      <c r="B160" s="69"/>
      <c r="C160" s="69"/>
      <c r="D160" s="69"/>
      <c r="E160" s="1"/>
      <c r="F160" s="1"/>
      <c r="G160" s="1"/>
      <c r="H160" s="1"/>
      <c r="I160" s="1"/>
      <c r="J160" s="1"/>
      <c r="K160" s="1"/>
      <c r="L160" s="1"/>
      <c r="M160" s="1"/>
      <c r="N160" s="1"/>
      <c r="O160" s="1"/>
      <c r="P160" s="1"/>
    </row>
    <row r="161" ht="15.75" customHeight="1">
      <c r="A161" s="68"/>
      <c r="B161" s="69"/>
      <c r="C161" s="69"/>
      <c r="D161" s="69"/>
      <c r="E161" s="1"/>
      <c r="F161" s="1"/>
      <c r="G161" s="1"/>
      <c r="H161" s="1"/>
      <c r="I161" s="1"/>
      <c r="J161" s="1"/>
      <c r="K161" s="1"/>
      <c r="L161" s="1"/>
      <c r="M161" s="1"/>
      <c r="N161" s="1"/>
      <c r="O161" s="1"/>
      <c r="P161" s="1"/>
    </row>
    <row r="162" ht="15.75" customHeight="1">
      <c r="A162" s="68"/>
      <c r="B162" s="69"/>
      <c r="C162" s="69"/>
      <c r="D162" s="69"/>
      <c r="E162" s="1"/>
      <c r="F162" s="1"/>
      <c r="G162" s="1"/>
      <c r="H162" s="1"/>
      <c r="I162" s="1"/>
      <c r="J162" s="1"/>
      <c r="K162" s="1"/>
      <c r="L162" s="1"/>
      <c r="M162" s="1"/>
      <c r="N162" s="1"/>
      <c r="O162" s="1"/>
      <c r="P162" s="1"/>
    </row>
    <row r="163" ht="15.75" customHeight="1">
      <c r="A163" s="68"/>
      <c r="B163" s="69"/>
      <c r="C163" s="69"/>
      <c r="D163" s="69"/>
      <c r="E163" s="1"/>
      <c r="F163" s="1"/>
      <c r="G163" s="1"/>
      <c r="H163" s="1"/>
      <c r="I163" s="1"/>
      <c r="J163" s="1"/>
      <c r="K163" s="1"/>
      <c r="L163" s="1"/>
      <c r="M163" s="1"/>
      <c r="N163" s="1"/>
      <c r="O163" s="1"/>
      <c r="P163" s="1"/>
    </row>
    <row r="164" ht="15.75" customHeight="1">
      <c r="A164" s="68"/>
      <c r="B164" s="69"/>
      <c r="C164" s="69"/>
      <c r="D164" s="69"/>
      <c r="E164" s="1"/>
      <c r="F164" s="1"/>
      <c r="G164" s="1"/>
      <c r="H164" s="1"/>
      <c r="I164" s="1"/>
      <c r="J164" s="1"/>
      <c r="K164" s="1"/>
      <c r="L164" s="1"/>
      <c r="M164" s="1"/>
      <c r="N164" s="1"/>
      <c r="O164" s="1"/>
      <c r="P164" s="1"/>
    </row>
    <row r="165" ht="15.75" customHeight="1">
      <c r="A165" s="68"/>
      <c r="B165" s="69"/>
      <c r="C165" s="69"/>
      <c r="D165" s="69"/>
      <c r="E165" s="1"/>
      <c r="F165" s="1"/>
      <c r="G165" s="1"/>
      <c r="H165" s="1"/>
      <c r="I165" s="1"/>
      <c r="J165" s="1"/>
      <c r="K165" s="1"/>
      <c r="L165" s="1"/>
      <c r="M165" s="1"/>
      <c r="N165" s="1"/>
      <c r="O165" s="1"/>
      <c r="P165" s="1"/>
    </row>
    <row r="166" ht="15.75" customHeight="1">
      <c r="A166" s="68"/>
      <c r="B166" s="69"/>
      <c r="C166" s="69"/>
      <c r="D166" s="69"/>
      <c r="E166" s="1"/>
      <c r="F166" s="1"/>
      <c r="G166" s="1"/>
      <c r="H166" s="1"/>
      <c r="I166" s="1"/>
      <c r="J166" s="1"/>
      <c r="K166" s="1"/>
      <c r="L166" s="1"/>
      <c r="M166" s="1"/>
      <c r="N166" s="1"/>
      <c r="O166" s="1"/>
      <c r="P166" s="1"/>
    </row>
    <row r="167" ht="15.75" customHeight="1">
      <c r="A167" s="68"/>
      <c r="B167" s="69"/>
      <c r="C167" s="69"/>
      <c r="D167" s="69"/>
      <c r="E167" s="1"/>
      <c r="F167" s="1"/>
      <c r="G167" s="1"/>
      <c r="H167" s="1"/>
      <c r="I167" s="1"/>
      <c r="J167" s="1"/>
      <c r="K167" s="1"/>
      <c r="L167" s="1"/>
      <c r="M167" s="1"/>
      <c r="N167" s="1"/>
      <c r="O167" s="1"/>
      <c r="P167" s="1"/>
    </row>
    <row r="168" ht="15.75" customHeight="1">
      <c r="A168" s="68"/>
      <c r="B168" s="69"/>
      <c r="C168" s="69"/>
      <c r="D168" s="69"/>
      <c r="E168" s="1"/>
      <c r="F168" s="1"/>
      <c r="G168" s="1"/>
      <c r="H168" s="1"/>
      <c r="I168" s="1"/>
      <c r="J168" s="1"/>
      <c r="K168" s="1"/>
      <c r="L168" s="1"/>
      <c r="M168" s="1"/>
      <c r="N168" s="1"/>
      <c r="O168" s="1"/>
      <c r="P168" s="1"/>
    </row>
    <row r="169" ht="15.75" customHeight="1">
      <c r="A169" s="68"/>
      <c r="B169" s="69"/>
      <c r="C169" s="69"/>
      <c r="D169" s="69"/>
      <c r="E169" s="1"/>
      <c r="F169" s="1"/>
      <c r="G169" s="1"/>
      <c r="H169" s="1"/>
      <c r="I169" s="1"/>
      <c r="J169" s="1"/>
      <c r="K169" s="1"/>
      <c r="L169" s="1"/>
      <c r="M169" s="1"/>
      <c r="N169" s="1"/>
      <c r="O169" s="1"/>
      <c r="P169" s="1"/>
    </row>
    <row r="170" ht="15.75" customHeight="1">
      <c r="A170" s="68"/>
      <c r="B170" s="69"/>
      <c r="C170" s="69"/>
      <c r="D170" s="69"/>
      <c r="E170" s="1"/>
      <c r="F170" s="1"/>
      <c r="G170" s="1"/>
      <c r="H170" s="1"/>
      <c r="I170" s="1"/>
      <c r="J170" s="1"/>
      <c r="K170" s="1"/>
      <c r="L170" s="1"/>
      <c r="M170" s="1"/>
      <c r="N170" s="1"/>
      <c r="O170" s="1"/>
      <c r="P170" s="1"/>
    </row>
    <row r="171" ht="15.75" customHeight="1">
      <c r="A171" s="68"/>
      <c r="B171" s="69"/>
      <c r="C171" s="69"/>
      <c r="D171" s="69"/>
      <c r="E171" s="1"/>
      <c r="F171" s="1"/>
      <c r="G171" s="1"/>
      <c r="H171" s="1"/>
      <c r="I171" s="1"/>
      <c r="J171" s="1"/>
      <c r="K171" s="1"/>
      <c r="L171" s="1"/>
      <c r="M171" s="1"/>
      <c r="N171" s="1"/>
      <c r="O171" s="1"/>
      <c r="P171" s="1"/>
    </row>
    <row r="172" ht="15.75" customHeight="1">
      <c r="A172" s="68"/>
      <c r="B172" s="69"/>
      <c r="C172" s="69"/>
      <c r="D172" s="69"/>
      <c r="E172" s="1"/>
      <c r="F172" s="1"/>
      <c r="G172" s="1"/>
      <c r="H172" s="1"/>
      <c r="I172" s="1"/>
      <c r="J172" s="1"/>
      <c r="K172" s="1"/>
      <c r="L172" s="1"/>
      <c r="M172" s="1"/>
      <c r="N172" s="1"/>
      <c r="O172" s="1"/>
      <c r="P172" s="1"/>
    </row>
    <row r="173" ht="15.75" customHeight="1">
      <c r="A173" s="68"/>
      <c r="B173" s="69"/>
      <c r="C173" s="69"/>
      <c r="D173" s="69"/>
      <c r="E173" s="1"/>
      <c r="F173" s="1"/>
      <c r="G173" s="1"/>
      <c r="H173" s="1"/>
      <c r="I173" s="1"/>
      <c r="J173" s="1"/>
      <c r="K173" s="1"/>
      <c r="L173" s="1"/>
      <c r="M173" s="1"/>
      <c r="N173" s="1"/>
      <c r="O173" s="1"/>
      <c r="P173" s="1"/>
    </row>
    <row r="174" ht="15.75" customHeight="1">
      <c r="A174" s="68"/>
      <c r="B174" s="69"/>
      <c r="C174" s="69"/>
      <c r="D174" s="69"/>
      <c r="E174" s="1"/>
      <c r="F174" s="1"/>
      <c r="G174" s="1"/>
      <c r="H174" s="1"/>
      <c r="I174" s="1"/>
      <c r="J174" s="1"/>
      <c r="K174" s="1"/>
      <c r="L174" s="1"/>
      <c r="M174" s="1"/>
      <c r="N174" s="1"/>
      <c r="O174" s="1"/>
      <c r="P174" s="1"/>
    </row>
    <row r="175" ht="15.75" customHeight="1">
      <c r="A175" s="68"/>
      <c r="B175" s="69"/>
      <c r="C175" s="69"/>
      <c r="D175" s="69"/>
      <c r="E175" s="1"/>
      <c r="F175" s="1"/>
      <c r="G175" s="1"/>
      <c r="H175" s="1"/>
      <c r="I175" s="1"/>
      <c r="J175" s="1"/>
      <c r="K175" s="1"/>
      <c r="L175" s="1"/>
      <c r="M175" s="1"/>
      <c r="N175" s="1"/>
      <c r="O175" s="1"/>
      <c r="P175" s="1"/>
    </row>
    <row r="176" ht="15.75" customHeight="1">
      <c r="A176" s="68"/>
      <c r="B176" s="69"/>
      <c r="C176" s="69"/>
      <c r="D176" s="69"/>
      <c r="E176" s="1"/>
      <c r="F176" s="1"/>
      <c r="G176" s="1"/>
      <c r="H176" s="1"/>
      <c r="I176" s="1"/>
      <c r="J176" s="1"/>
      <c r="K176" s="1"/>
      <c r="L176" s="1"/>
      <c r="M176" s="1"/>
      <c r="N176" s="1"/>
      <c r="O176" s="1"/>
      <c r="P176" s="1"/>
    </row>
    <row r="177" ht="15.75" customHeight="1">
      <c r="A177" s="68"/>
      <c r="B177" s="69"/>
      <c r="C177" s="69"/>
      <c r="D177" s="69"/>
      <c r="E177" s="1"/>
      <c r="F177" s="1"/>
      <c r="G177" s="1"/>
      <c r="H177" s="1"/>
      <c r="I177" s="1"/>
      <c r="J177" s="1"/>
      <c r="K177" s="1"/>
      <c r="L177" s="1"/>
      <c r="M177" s="1"/>
      <c r="N177" s="1"/>
      <c r="O177" s="1"/>
      <c r="P177" s="1"/>
    </row>
    <row r="178" ht="15.75" customHeight="1">
      <c r="A178" s="68"/>
      <c r="B178" s="69"/>
      <c r="C178" s="69"/>
      <c r="D178" s="69"/>
      <c r="E178" s="1"/>
      <c r="F178" s="1"/>
      <c r="G178" s="1"/>
      <c r="H178" s="1"/>
      <c r="I178" s="1"/>
      <c r="J178" s="1"/>
      <c r="K178" s="1"/>
      <c r="L178" s="1"/>
      <c r="M178" s="1"/>
      <c r="N178" s="1"/>
      <c r="O178" s="1"/>
      <c r="P178" s="1"/>
    </row>
    <row r="179" ht="15.75" customHeight="1">
      <c r="A179" s="68"/>
      <c r="B179" s="69"/>
      <c r="C179" s="69"/>
      <c r="D179" s="69"/>
      <c r="E179" s="1"/>
      <c r="F179" s="1"/>
      <c r="G179" s="1"/>
      <c r="H179" s="1"/>
      <c r="I179" s="1"/>
      <c r="J179" s="1"/>
      <c r="K179" s="1"/>
      <c r="L179" s="1"/>
      <c r="M179" s="1"/>
      <c r="N179" s="1"/>
      <c r="O179" s="1"/>
      <c r="P179" s="1"/>
    </row>
    <row r="180" ht="15.75" customHeight="1">
      <c r="A180" s="68"/>
      <c r="B180" s="69"/>
      <c r="C180" s="69"/>
      <c r="D180" s="69"/>
      <c r="E180" s="1"/>
      <c r="F180" s="1"/>
      <c r="G180" s="1"/>
      <c r="H180" s="1"/>
      <c r="I180" s="1"/>
      <c r="J180" s="1"/>
      <c r="K180" s="1"/>
      <c r="L180" s="1"/>
      <c r="M180" s="1"/>
      <c r="N180" s="1"/>
      <c r="O180" s="1"/>
      <c r="P180" s="1"/>
    </row>
    <row r="181" ht="15.75" customHeight="1">
      <c r="A181" s="68"/>
      <c r="B181" s="69"/>
      <c r="C181" s="69"/>
      <c r="D181" s="69"/>
      <c r="E181" s="1"/>
      <c r="F181" s="1"/>
      <c r="G181" s="1"/>
      <c r="H181" s="1"/>
      <c r="I181" s="1"/>
      <c r="J181" s="1"/>
      <c r="K181" s="1"/>
      <c r="L181" s="1"/>
      <c r="M181" s="1"/>
      <c r="N181" s="1"/>
      <c r="O181" s="1"/>
      <c r="P181" s="1"/>
    </row>
    <row r="182" ht="15.75" customHeight="1">
      <c r="A182" s="68"/>
      <c r="B182" s="69"/>
      <c r="C182" s="69"/>
      <c r="D182" s="69"/>
      <c r="E182" s="1"/>
      <c r="F182" s="1"/>
      <c r="G182" s="1"/>
      <c r="H182" s="1"/>
      <c r="I182" s="1"/>
      <c r="J182" s="1"/>
      <c r="K182" s="1"/>
      <c r="L182" s="1"/>
      <c r="M182" s="1"/>
      <c r="N182" s="1"/>
      <c r="O182" s="1"/>
      <c r="P182" s="1"/>
    </row>
    <row r="183" ht="15.75" customHeight="1">
      <c r="A183" s="68"/>
      <c r="B183" s="69"/>
      <c r="C183" s="69"/>
      <c r="D183" s="69"/>
      <c r="E183" s="1"/>
      <c r="F183" s="1"/>
      <c r="G183" s="1"/>
      <c r="H183" s="1"/>
      <c r="I183" s="1"/>
      <c r="J183" s="1"/>
      <c r="K183" s="1"/>
      <c r="L183" s="1"/>
      <c r="M183" s="1"/>
      <c r="N183" s="1"/>
      <c r="O183" s="1"/>
      <c r="P183" s="1"/>
    </row>
    <row r="184" ht="15.75" customHeight="1">
      <c r="A184" s="68"/>
      <c r="B184" s="69"/>
      <c r="C184" s="69"/>
      <c r="D184" s="69"/>
      <c r="E184" s="1"/>
      <c r="F184" s="1"/>
      <c r="G184" s="1"/>
      <c r="H184" s="1"/>
      <c r="I184" s="1"/>
      <c r="J184" s="1"/>
      <c r="K184" s="1"/>
      <c r="L184" s="1"/>
      <c r="M184" s="1"/>
      <c r="N184" s="1"/>
      <c r="O184" s="1"/>
      <c r="P184" s="1"/>
    </row>
    <row r="185" ht="15.75" customHeight="1">
      <c r="A185" s="68"/>
      <c r="B185" s="69"/>
      <c r="C185" s="69"/>
      <c r="D185" s="69"/>
      <c r="E185" s="1"/>
      <c r="F185" s="1"/>
      <c r="G185" s="1"/>
      <c r="H185" s="1"/>
      <c r="I185" s="1"/>
      <c r="J185" s="1"/>
      <c r="K185" s="1"/>
      <c r="L185" s="1"/>
      <c r="M185" s="1"/>
      <c r="N185" s="1"/>
      <c r="O185" s="1"/>
      <c r="P185" s="1"/>
    </row>
    <row r="186" ht="15.75" customHeight="1">
      <c r="A186" s="68"/>
      <c r="B186" s="69"/>
      <c r="C186" s="69"/>
      <c r="D186" s="69"/>
      <c r="E186" s="1"/>
      <c r="F186" s="1"/>
      <c r="G186" s="1"/>
      <c r="H186" s="1"/>
      <c r="I186" s="1"/>
      <c r="J186" s="1"/>
      <c r="K186" s="1"/>
      <c r="L186" s="1"/>
      <c r="M186" s="1"/>
      <c r="N186" s="1"/>
      <c r="O186" s="1"/>
      <c r="P186" s="1"/>
    </row>
    <row r="187" ht="15.75" customHeight="1">
      <c r="A187" s="68"/>
      <c r="B187" s="69"/>
      <c r="C187" s="69"/>
      <c r="D187" s="69"/>
      <c r="E187" s="1"/>
      <c r="F187" s="1"/>
      <c r="G187" s="1"/>
      <c r="H187" s="1"/>
      <c r="I187" s="1"/>
      <c r="J187" s="1"/>
      <c r="K187" s="1"/>
      <c r="L187" s="1"/>
      <c r="M187" s="1"/>
      <c r="N187" s="1"/>
      <c r="O187" s="1"/>
      <c r="P187" s="1"/>
    </row>
    <row r="188" ht="15.75" customHeight="1">
      <c r="A188" s="68"/>
      <c r="B188" s="69"/>
      <c r="C188" s="69"/>
      <c r="D188" s="69"/>
      <c r="E188" s="1"/>
      <c r="F188" s="1"/>
      <c r="G188" s="1"/>
      <c r="H188" s="1"/>
      <c r="I188" s="1"/>
      <c r="J188" s="1"/>
      <c r="K188" s="1"/>
      <c r="L188" s="1"/>
      <c r="M188" s="1"/>
      <c r="N188" s="1"/>
      <c r="O188" s="1"/>
      <c r="P188" s="1"/>
    </row>
    <row r="189" ht="15.75" customHeight="1">
      <c r="A189" s="68"/>
      <c r="B189" s="69"/>
      <c r="C189" s="69"/>
      <c r="D189" s="69"/>
      <c r="E189" s="1"/>
      <c r="F189" s="1"/>
      <c r="G189" s="1"/>
      <c r="H189" s="1"/>
      <c r="I189" s="1"/>
      <c r="J189" s="1"/>
      <c r="K189" s="1"/>
      <c r="L189" s="1"/>
      <c r="M189" s="1"/>
      <c r="N189" s="1"/>
      <c r="O189" s="1"/>
      <c r="P189" s="1"/>
    </row>
    <row r="190" ht="15.75" customHeight="1">
      <c r="A190" s="68"/>
      <c r="B190" s="69"/>
      <c r="C190" s="69"/>
      <c r="D190" s="69"/>
      <c r="E190" s="1"/>
      <c r="F190" s="1"/>
      <c r="G190" s="1"/>
      <c r="H190" s="1"/>
      <c r="I190" s="1"/>
      <c r="J190" s="1"/>
      <c r="K190" s="1"/>
      <c r="L190" s="1"/>
      <c r="M190" s="1"/>
      <c r="N190" s="1"/>
      <c r="O190" s="1"/>
      <c r="P190" s="1"/>
    </row>
    <row r="191" ht="15.75" customHeight="1">
      <c r="A191" s="68"/>
      <c r="B191" s="69"/>
      <c r="C191" s="69"/>
      <c r="D191" s="69"/>
      <c r="E191" s="1"/>
      <c r="F191" s="1"/>
      <c r="G191" s="1"/>
      <c r="H191" s="1"/>
      <c r="I191" s="1"/>
      <c r="J191" s="1"/>
      <c r="K191" s="1"/>
      <c r="L191" s="1"/>
      <c r="M191" s="1"/>
      <c r="N191" s="1"/>
      <c r="O191" s="1"/>
      <c r="P191" s="1"/>
    </row>
    <row r="192" ht="15.75" customHeight="1">
      <c r="A192" s="68"/>
      <c r="B192" s="69"/>
      <c r="C192" s="69"/>
      <c r="D192" s="69"/>
      <c r="E192" s="1"/>
      <c r="F192" s="1"/>
      <c r="G192" s="1"/>
      <c r="H192" s="1"/>
      <c r="I192" s="1"/>
      <c r="J192" s="1"/>
      <c r="K192" s="1"/>
      <c r="L192" s="1"/>
      <c r="M192" s="1"/>
      <c r="N192" s="1"/>
      <c r="O192" s="1"/>
      <c r="P192" s="1"/>
    </row>
    <row r="193" ht="15.75" customHeight="1">
      <c r="A193" s="68"/>
      <c r="B193" s="69"/>
      <c r="C193" s="69"/>
      <c r="D193" s="69"/>
      <c r="E193" s="1"/>
      <c r="F193" s="1"/>
      <c r="G193" s="1"/>
      <c r="H193" s="1"/>
      <c r="I193" s="1"/>
      <c r="J193" s="1"/>
      <c r="K193" s="1"/>
      <c r="L193" s="1"/>
      <c r="M193" s="1"/>
      <c r="N193" s="1"/>
      <c r="O193" s="1"/>
      <c r="P193" s="1"/>
    </row>
    <row r="194" ht="15.75" customHeight="1">
      <c r="A194" s="68"/>
      <c r="B194" s="69"/>
      <c r="C194" s="69"/>
      <c r="D194" s="69"/>
      <c r="E194" s="1"/>
      <c r="F194" s="1"/>
      <c r="G194" s="1"/>
      <c r="H194" s="1"/>
      <c r="I194" s="1"/>
      <c r="J194" s="1"/>
      <c r="K194" s="1"/>
      <c r="L194" s="1"/>
      <c r="M194" s="1"/>
      <c r="N194" s="1"/>
      <c r="O194" s="1"/>
      <c r="P194" s="1"/>
    </row>
    <row r="195" ht="15.75" customHeight="1">
      <c r="A195" s="68"/>
      <c r="B195" s="69"/>
      <c r="C195" s="69"/>
      <c r="D195" s="69"/>
      <c r="E195" s="1"/>
      <c r="F195" s="1"/>
      <c r="G195" s="1"/>
      <c r="H195" s="1"/>
      <c r="I195" s="1"/>
      <c r="J195" s="1"/>
      <c r="K195" s="1"/>
      <c r="L195" s="1"/>
      <c r="M195" s="1"/>
      <c r="N195" s="1"/>
      <c r="O195" s="1"/>
      <c r="P195" s="1"/>
    </row>
    <row r="196" ht="15.75" customHeight="1">
      <c r="A196" s="68"/>
      <c r="B196" s="69"/>
      <c r="C196" s="69"/>
      <c r="D196" s="69"/>
      <c r="E196" s="1"/>
      <c r="F196" s="1"/>
      <c r="G196" s="1"/>
      <c r="H196" s="1"/>
      <c r="I196" s="1"/>
      <c r="J196" s="1"/>
      <c r="K196" s="1"/>
      <c r="L196" s="1"/>
      <c r="M196" s="1"/>
      <c r="N196" s="1"/>
      <c r="O196" s="1"/>
      <c r="P196" s="1"/>
    </row>
    <row r="197" ht="15.75" customHeight="1">
      <c r="A197" s="68"/>
      <c r="B197" s="69"/>
      <c r="C197" s="69"/>
      <c r="D197" s="69"/>
      <c r="E197" s="1"/>
      <c r="F197" s="1"/>
      <c r="G197" s="1"/>
      <c r="H197" s="1"/>
      <c r="I197" s="1"/>
      <c r="J197" s="1"/>
      <c r="K197" s="1"/>
      <c r="L197" s="1"/>
      <c r="M197" s="1"/>
      <c r="N197" s="1"/>
      <c r="O197" s="1"/>
      <c r="P197" s="1"/>
    </row>
    <row r="198" ht="15.75" customHeight="1">
      <c r="A198" s="68"/>
      <c r="B198" s="69"/>
      <c r="C198" s="69"/>
      <c r="D198" s="69"/>
      <c r="E198" s="1"/>
      <c r="F198" s="1"/>
      <c r="G198" s="1"/>
      <c r="H198" s="1"/>
      <c r="I198" s="1"/>
      <c r="J198" s="1"/>
      <c r="K198" s="1"/>
      <c r="L198" s="1"/>
      <c r="M198" s="1"/>
      <c r="N198" s="1"/>
      <c r="O198" s="1"/>
      <c r="P198" s="1"/>
    </row>
    <row r="199" ht="15.75" customHeight="1">
      <c r="A199" s="68"/>
      <c r="B199" s="69"/>
      <c r="C199" s="69"/>
      <c r="D199" s="69"/>
      <c r="E199" s="1"/>
      <c r="F199" s="1"/>
      <c r="G199" s="1"/>
      <c r="H199" s="1"/>
      <c r="I199" s="1"/>
      <c r="J199" s="1"/>
      <c r="K199" s="1"/>
      <c r="L199" s="1"/>
      <c r="M199" s="1"/>
      <c r="N199" s="1"/>
      <c r="O199" s="1"/>
      <c r="P199" s="1"/>
    </row>
    <row r="200" ht="15.75" customHeight="1">
      <c r="A200" s="68"/>
      <c r="B200" s="69"/>
      <c r="C200" s="69"/>
      <c r="D200" s="69"/>
      <c r="E200" s="1"/>
      <c r="F200" s="1"/>
      <c r="G200" s="1"/>
      <c r="H200" s="1"/>
      <c r="I200" s="1"/>
      <c r="J200" s="1"/>
      <c r="K200" s="1"/>
      <c r="L200" s="1"/>
      <c r="M200" s="1"/>
      <c r="N200" s="1"/>
      <c r="O200" s="1"/>
      <c r="P200" s="1"/>
    </row>
    <row r="201" ht="15.75" customHeight="1">
      <c r="A201" s="68"/>
      <c r="B201" s="69"/>
      <c r="C201" s="69"/>
      <c r="D201" s="69"/>
      <c r="E201" s="1"/>
      <c r="F201" s="1"/>
      <c r="G201" s="1"/>
      <c r="H201" s="1"/>
      <c r="I201" s="1"/>
      <c r="J201" s="1"/>
      <c r="K201" s="1"/>
      <c r="L201" s="1"/>
      <c r="M201" s="1"/>
      <c r="N201" s="1"/>
      <c r="O201" s="1"/>
      <c r="P201" s="1"/>
    </row>
    <row r="202" ht="15.75" customHeight="1">
      <c r="A202" s="68"/>
      <c r="B202" s="69"/>
      <c r="C202" s="69"/>
      <c r="D202" s="69"/>
      <c r="E202" s="1"/>
      <c r="F202" s="1"/>
      <c r="G202" s="1"/>
      <c r="H202" s="1"/>
      <c r="I202" s="1"/>
      <c r="J202" s="1"/>
      <c r="K202" s="1"/>
      <c r="L202" s="1"/>
      <c r="M202" s="1"/>
      <c r="N202" s="1"/>
      <c r="O202" s="1"/>
      <c r="P202" s="1"/>
    </row>
    <row r="203" ht="15.75" customHeight="1">
      <c r="A203" s="68"/>
      <c r="B203" s="69"/>
      <c r="C203" s="69"/>
      <c r="D203" s="69"/>
      <c r="E203" s="1"/>
      <c r="F203" s="1"/>
      <c r="G203" s="1"/>
      <c r="H203" s="1"/>
      <c r="I203" s="1"/>
      <c r="J203" s="1"/>
      <c r="K203" s="1"/>
      <c r="L203" s="1"/>
      <c r="M203" s="1"/>
      <c r="N203" s="1"/>
      <c r="O203" s="1"/>
      <c r="P203" s="1"/>
    </row>
    <row r="204" ht="15.75" customHeight="1">
      <c r="A204" s="68"/>
      <c r="B204" s="69"/>
      <c r="C204" s="69"/>
      <c r="D204" s="69"/>
      <c r="E204" s="1"/>
      <c r="F204" s="1"/>
      <c r="G204" s="1"/>
      <c r="H204" s="1"/>
      <c r="I204" s="1"/>
      <c r="J204" s="1"/>
      <c r="K204" s="1"/>
      <c r="L204" s="1"/>
      <c r="M204" s="1"/>
      <c r="N204" s="1"/>
      <c r="O204" s="1"/>
      <c r="P204" s="1"/>
    </row>
    <row r="205" ht="15.75" customHeight="1">
      <c r="A205" s="68"/>
      <c r="B205" s="69"/>
      <c r="C205" s="69"/>
      <c r="D205" s="69"/>
      <c r="E205" s="1"/>
      <c r="F205" s="1"/>
      <c r="G205" s="1"/>
      <c r="H205" s="1"/>
      <c r="I205" s="1"/>
      <c r="J205" s="1"/>
      <c r="K205" s="1"/>
      <c r="L205" s="1"/>
      <c r="M205" s="1"/>
      <c r="N205" s="1"/>
      <c r="O205" s="1"/>
      <c r="P205" s="1"/>
    </row>
    <row r="206" ht="15.75" customHeight="1">
      <c r="A206" s="68"/>
      <c r="B206" s="69"/>
      <c r="C206" s="69"/>
      <c r="D206" s="69"/>
      <c r="E206" s="1"/>
      <c r="F206" s="1"/>
      <c r="G206" s="1"/>
      <c r="H206" s="1"/>
      <c r="I206" s="1"/>
      <c r="J206" s="1"/>
      <c r="K206" s="1"/>
      <c r="L206" s="1"/>
      <c r="M206" s="1"/>
      <c r="N206" s="1"/>
      <c r="O206" s="1"/>
      <c r="P206" s="1"/>
    </row>
    <row r="207" ht="15.75" customHeight="1">
      <c r="A207" s="68"/>
      <c r="B207" s="69"/>
      <c r="C207" s="69"/>
      <c r="D207" s="69"/>
      <c r="E207" s="1"/>
      <c r="F207" s="1"/>
      <c r="G207" s="1"/>
      <c r="H207" s="1"/>
      <c r="I207" s="1"/>
      <c r="J207" s="1"/>
      <c r="K207" s="1"/>
      <c r="L207" s="1"/>
      <c r="M207" s="1"/>
      <c r="N207" s="1"/>
      <c r="O207" s="1"/>
      <c r="P207" s="1"/>
    </row>
    <row r="208" ht="15.75" customHeight="1">
      <c r="A208" s="68"/>
      <c r="B208" s="69"/>
      <c r="C208" s="69"/>
      <c r="D208" s="69"/>
      <c r="E208" s="1"/>
      <c r="F208" s="1"/>
      <c r="G208" s="1"/>
      <c r="H208" s="1"/>
      <c r="I208" s="1"/>
      <c r="J208" s="1"/>
      <c r="K208" s="1"/>
      <c r="L208" s="1"/>
      <c r="M208" s="1"/>
      <c r="N208" s="1"/>
      <c r="O208" s="1"/>
      <c r="P208" s="1"/>
    </row>
    <row r="209" ht="15.75" customHeight="1">
      <c r="A209" s="68"/>
      <c r="B209" s="69"/>
      <c r="C209" s="69"/>
      <c r="D209" s="69"/>
      <c r="E209" s="1"/>
      <c r="F209" s="1"/>
      <c r="G209" s="1"/>
      <c r="H209" s="1"/>
      <c r="I209" s="1"/>
      <c r="J209" s="1"/>
      <c r="K209" s="1"/>
      <c r="L209" s="1"/>
      <c r="M209" s="1"/>
      <c r="N209" s="1"/>
      <c r="O209" s="1"/>
      <c r="P209" s="1"/>
    </row>
    <row r="210" ht="15.75" customHeight="1">
      <c r="A210" s="68"/>
      <c r="B210" s="69"/>
      <c r="C210" s="69"/>
      <c r="D210" s="69"/>
      <c r="E210" s="1"/>
      <c r="F210" s="1"/>
      <c r="G210" s="1"/>
      <c r="H210" s="1"/>
      <c r="I210" s="1"/>
      <c r="J210" s="1"/>
      <c r="K210" s="1"/>
      <c r="L210" s="1"/>
      <c r="M210" s="1"/>
      <c r="N210" s="1"/>
      <c r="O210" s="1"/>
      <c r="P210" s="1"/>
    </row>
    <row r="211" ht="15.75" customHeight="1">
      <c r="A211" s="68"/>
      <c r="B211" s="69"/>
      <c r="C211" s="69"/>
      <c r="D211" s="69"/>
      <c r="E211" s="1"/>
      <c r="F211" s="1"/>
      <c r="G211" s="1"/>
      <c r="H211" s="1"/>
      <c r="I211" s="1"/>
      <c r="J211" s="1"/>
      <c r="K211" s="1"/>
      <c r="L211" s="1"/>
      <c r="M211" s="1"/>
      <c r="N211" s="1"/>
      <c r="O211" s="1"/>
      <c r="P211" s="1"/>
    </row>
    <row r="212" ht="15.75" customHeight="1">
      <c r="A212" s="68"/>
      <c r="B212" s="69"/>
      <c r="C212" s="69"/>
      <c r="D212" s="69"/>
      <c r="E212" s="1"/>
      <c r="F212" s="1"/>
      <c r="G212" s="1"/>
      <c r="H212" s="1"/>
      <c r="I212" s="1"/>
      <c r="J212" s="1"/>
      <c r="K212" s="1"/>
      <c r="L212" s="1"/>
      <c r="M212" s="1"/>
      <c r="N212" s="1"/>
      <c r="O212" s="1"/>
      <c r="P212" s="1"/>
    </row>
    <row r="213" ht="15.75" customHeight="1">
      <c r="A213" s="68"/>
      <c r="B213" s="69"/>
      <c r="C213" s="69"/>
      <c r="D213" s="69"/>
      <c r="E213" s="1"/>
      <c r="F213" s="1"/>
      <c r="G213" s="1"/>
      <c r="H213" s="1"/>
      <c r="I213" s="1"/>
      <c r="J213" s="1"/>
      <c r="K213" s="1"/>
      <c r="L213" s="1"/>
      <c r="M213" s="1"/>
      <c r="N213" s="1"/>
      <c r="O213" s="1"/>
      <c r="P213" s="1"/>
    </row>
    <row r="214" ht="15.75" customHeight="1">
      <c r="A214" s="68"/>
      <c r="B214" s="69"/>
      <c r="C214" s="69"/>
      <c r="D214" s="69"/>
      <c r="E214" s="1"/>
      <c r="F214" s="1"/>
      <c r="G214" s="1"/>
      <c r="H214" s="1"/>
      <c r="I214" s="1"/>
      <c r="J214" s="1"/>
      <c r="K214" s="1"/>
      <c r="L214" s="1"/>
      <c r="M214" s="1"/>
      <c r="N214" s="1"/>
      <c r="O214" s="1"/>
      <c r="P214" s="1"/>
    </row>
    <row r="215" ht="15.75" customHeight="1">
      <c r="A215" s="68"/>
      <c r="B215" s="69"/>
      <c r="C215" s="69"/>
      <c r="D215" s="69"/>
      <c r="E215" s="1"/>
      <c r="F215" s="1"/>
      <c r="G215" s="1"/>
      <c r="H215" s="1"/>
      <c r="I215" s="1"/>
      <c r="J215" s="1"/>
      <c r="K215" s="1"/>
      <c r="L215" s="1"/>
      <c r="M215" s="1"/>
      <c r="N215" s="1"/>
      <c r="O215" s="1"/>
      <c r="P215" s="1"/>
    </row>
    <row r="216" ht="15.75" customHeight="1">
      <c r="A216" s="68"/>
      <c r="B216" s="69"/>
      <c r="C216" s="69"/>
      <c r="D216" s="69"/>
      <c r="E216" s="1"/>
      <c r="F216" s="1"/>
      <c r="G216" s="1"/>
      <c r="H216" s="1"/>
      <c r="I216" s="1"/>
      <c r="J216" s="1"/>
      <c r="K216" s="1"/>
      <c r="L216" s="1"/>
      <c r="M216" s="1"/>
      <c r="N216" s="1"/>
      <c r="O216" s="1"/>
      <c r="P216" s="1"/>
    </row>
    <row r="217" ht="15.75" customHeight="1">
      <c r="A217" s="68"/>
      <c r="B217" s="69"/>
      <c r="C217" s="69"/>
      <c r="D217" s="69"/>
      <c r="E217" s="1"/>
      <c r="F217" s="1"/>
      <c r="G217" s="1"/>
      <c r="H217" s="1"/>
      <c r="I217" s="1"/>
      <c r="J217" s="1"/>
      <c r="K217" s="1"/>
      <c r="L217" s="1"/>
      <c r="M217" s="1"/>
      <c r="N217" s="1"/>
      <c r="O217" s="1"/>
      <c r="P217" s="1"/>
    </row>
    <row r="218" ht="15.75" customHeight="1">
      <c r="A218" s="68"/>
      <c r="B218" s="69"/>
      <c r="C218" s="69"/>
      <c r="D218" s="69"/>
      <c r="E218" s="1"/>
      <c r="F218" s="1"/>
      <c r="G218" s="1"/>
      <c r="H218" s="1"/>
      <c r="I218" s="1"/>
      <c r="J218" s="1"/>
      <c r="K218" s="1"/>
      <c r="L218" s="1"/>
      <c r="M218" s="1"/>
      <c r="N218" s="1"/>
      <c r="O218" s="1"/>
      <c r="P218" s="1"/>
    </row>
    <row r="219" ht="15.75" customHeight="1">
      <c r="A219" s="68"/>
      <c r="B219" s="69"/>
      <c r="C219" s="69"/>
      <c r="D219" s="69"/>
      <c r="E219" s="1"/>
      <c r="F219" s="1"/>
      <c r="G219" s="1"/>
      <c r="H219" s="1"/>
      <c r="I219" s="1"/>
      <c r="J219" s="1"/>
      <c r="K219" s="1"/>
      <c r="L219" s="1"/>
      <c r="M219" s="1"/>
      <c r="N219" s="1"/>
      <c r="O219" s="1"/>
      <c r="P219" s="1"/>
    </row>
    <row r="220" ht="15.75" customHeight="1">
      <c r="A220" s="68"/>
      <c r="B220" s="69"/>
      <c r="C220" s="69"/>
      <c r="D220" s="69"/>
      <c r="E220" s="1"/>
      <c r="F220" s="1"/>
      <c r="G220" s="1"/>
      <c r="H220" s="1"/>
      <c r="I220" s="1"/>
      <c r="J220" s="1"/>
      <c r="K220" s="1"/>
      <c r="L220" s="1"/>
      <c r="M220" s="1"/>
      <c r="N220" s="1"/>
      <c r="O220" s="1"/>
      <c r="P220" s="1"/>
    </row>
    <row r="221" ht="15.75" customHeight="1">
      <c r="A221" s="68"/>
      <c r="B221" s="69"/>
      <c r="C221" s="69"/>
      <c r="D221" s="69"/>
      <c r="E221" s="1"/>
      <c r="F221" s="1"/>
      <c r="G221" s="1"/>
      <c r="H221" s="1"/>
      <c r="I221" s="1"/>
      <c r="J221" s="1"/>
      <c r="K221" s="1"/>
      <c r="L221" s="1"/>
      <c r="M221" s="1"/>
      <c r="N221" s="1"/>
      <c r="O221" s="1"/>
      <c r="P221" s="1"/>
    </row>
    <row r="222" ht="15.75" customHeight="1">
      <c r="A222" s="68"/>
      <c r="B222" s="69"/>
      <c r="C222" s="69"/>
      <c r="D222" s="69"/>
      <c r="E222" s="1"/>
      <c r="F222" s="1"/>
      <c r="G222" s="1"/>
      <c r="H222" s="1"/>
      <c r="I222" s="1"/>
      <c r="J222" s="1"/>
      <c r="K222" s="1"/>
      <c r="L222" s="1"/>
      <c r="M222" s="1"/>
      <c r="N222" s="1"/>
      <c r="O222" s="1"/>
      <c r="P222" s="1"/>
    </row>
    <row r="223" ht="15.75" customHeight="1">
      <c r="A223" s="68"/>
      <c r="B223" s="69"/>
      <c r="C223" s="69"/>
      <c r="D223" s="69"/>
      <c r="E223" s="1"/>
      <c r="F223" s="1"/>
      <c r="G223" s="1"/>
      <c r="H223" s="1"/>
      <c r="I223" s="1"/>
      <c r="J223" s="1"/>
      <c r="K223" s="1"/>
      <c r="L223" s="1"/>
      <c r="M223" s="1"/>
      <c r="N223" s="1"/>
      <c r="O223" s="1"/>
      <c r="P223" s="1"/>
    </row>
    <row r="224" ht="15.75" customHeight="1">
      <c r="A224" s="68"/>
      <c r="B224" s="69"/>
      <c r="C224" s="69"/>
      <c r="D224" s="69"/>
      <c r="E224" s="1"/>
      <c r="F224" s="1"/>
      <c r="G224" s="1"/>
      <c r="H224" s="1"/>
      <c r="I224" s="1"/>
      <c r="J224" s="1"/>
      <c r="K224" s="1"/>
      <c r="L224" s="1"/>
      <c r="M224" s="1"/>
      <c r="N224" s="1"/>
      <c r="O224" s="1"/>
      <c r="P224" s="1"/>
    </row>
    <row r="225" ht="15.75" customHeight="1">
      <c r="A225" s="68"/>
      <c r="B225" s="69"/>
      <c r="C225" s="69"/>
      <c r="D225" s="69"/>
      <c r="E225" s="1"/>
      <c r="F225" s="1"/>
      <c r="G225" s="1"/>
      <c r="H225" s="1"/>
      <c r="I225" s="1"/>
      <c r="J225" s="1"/>
      <c r="K225" s="1"/>
      <c r="L225" s="1"/>
      <c r="M225" s="1"/>
      <c r="N225" s="1"/>
      <c r="O225" s="1"/>
      <c r="P225" s="1"/>
    </row>
    <row r="226" ht="15.75" customHeight="1">
      <c r="A226" s="68"/>
      <c r="B226" s="69"/>
      <c r="C226" s="69"/>
      <c r="D226" s="69"/>
      <c r="E226" s="1"/>
      <c r="F226" s="1"/>
      <c r="G226" s="1"/>
      <c r="H226" s="1"/>
      <c r="I226" s="1"/>
      <c r="J226" s="1"/>
      <c r="K226" s="1"/>
      <c r="L226" s="1"/>
      <c r="M226" s="1"/>
      <c r="N226" s="1"/>
      <c r="O226" s="1"/>
      <c r="P226" s="1"/>
    </row>
    <row r="227" ht="15.75" customHeight="1">
      <c r="A227" s="68"/>
      <c r="B227" s="69"/>
      <c r="C227" s="69"/>
      <c r="D227" s="69"/>
      <c r="E227" s="1"/>
      <c r="F227" s="1"/>
      <c r="G227" s="1"/>
      <c r="H227" s="1"/>
      <c r="I227" s="1"/>
      <c r="J227" s="1"/>
      <c r="K227" s="1"/>
      <c r="L227" s="1"/>
      <c r="M227" s="1"/>
      <c r="N227" s="1"/>
      <c r="O227" s="1"/>
      <c r="P227" s="1"/>
    </row>
    <row r="228" ht="15.75" customHeight="1">
      <c r="A228" s="68"/>
      <c r="B228" s="69"/>
      <c r="C228" s="69"/>
      <c r="D228" s="69"/>
      <c r="E228" s="1"/>
      <c r="F228" s="1"/>
      <c r="G228" s="1"/>
      <c r="H228" s="1"/>
      <c r="I228" s="1"/>
      <c r="J228" s="1"/>
      <c r="K228" s="1"/>
      <c r="L228" s="1"/>
      <c r="M228" s="1"/>
      <c r="N228" s="1"/>
      <c r="O228" s="1"/>
      <c r="P228" s="1"/>
    </row>
    <row r="229" ht="15.75" customHeight="1">
      <c r="A229" s="68"/>
      <c r="B229" s="69"/>
      <c r="C229" s="69"/>
      <c r="D229" s="69"/>
      <c r="E229" s="1"/>
      <c r="F229" s="1"/>
      <c r="G229" s="1"/>
      <c r="H229" s="1"/>
      <c r="I229" s="1"/>
      <c r="J229" s="1"/>
      <c r="K229" s="1"/>
      <c r="L229" s="1"/>
      <c r="M229" s="1"/>
      <c r="N229" s="1"/>
      <c r="O229" s="1"/>
      <c r="P229" s="1"/>
    </row>
    <row r="230" ht="15.75" customHeight="1">
      <c r="A230" s="68"/>
      <c r="B230" s="69"/>
      <c r="C230" s="69"/>
      <c r="D230" s="69"/>
      <c r="E230" s="1"/>
      <c r="F230" s="1"/>
      <c r="G230" s="1"/>
      <c r="H230" s="1"/>
      <c r="I230" s="1"/>
      <c r="J230" s="1"/>
      <c r="K230" s="1"/>
      <c r="L230" s="1"/>
      <c r="M230" s="1"/>
      <c r="N230" s="1"/>
      <c r="O230" s="1"/>
      <c r="P230" s="1"/>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A2:L2"/>
    <mergeCell ref="A4:L4"/>
    <mergeCell ref="A5:L5"/>
    <mergeCell ref="A6:L6"/>
    <mergeCell ref="A7:L7"/>
    <mergeCell ref="A8:L8"/>
    <mergeCell ref="A9:L9"/>
    <mergeCell ref="A30:L30"/>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8"/>
      <c r="B1" s="68"/>
      <c r="C1" s="69"/>
      <c r="D1" s="69"/>
      <c r="E1" s="69"/>
      <c r="F1" s="1"/>
      <c r="G1" s="1"/>
      <c r="H1" s="1"/>
    </row>
    <row r="2" ht="15.75" customHeight="1">
      <c r="A2" s="835" t="s">
        <v>10026</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6.5" customHeight="1">
      <c r="A4" s="424" t="s">
        <v>10027</v>
      </c>
      <c r="B4" s="71"/>
      <c r="C4" s="71"/>
      <c r="D4" s="71"/>
      <c r="E4" s="72"/>
      <c r="F4" s="784"/>
      <c r="G4" s="784"/>
      <c r="H4" s="784"/>
      <c r="I4" s="74"/>
      <c r="J4" s="74"/>
      <c r="K4" s="74"/>
      <c r="L4" s="74"/>
      <c r="M4" s="74"/>
      <c r="N4" s="74"/>
      <c r="O4" s="74"/>
      <c r="P4" s="74"/>
      <c r="Q4" s="74"/>
      <c r="R4" s="74"/>
      <c r="S4" s="74"/>
      <c r="T4" s="74"/>
      <c r="U4" s="74"/>
      <c r="V4" s="74"/>
      <c r="W4" s="74"/>
      <c r="X4" s="74"/>
      <c r="Y4" s="74"/>
    </row>
    <row r="5" ht="132.75" customHeight="1">
      <c r="A5" s="791" t="s">
        <v>10028</v>
      </c>
      <c r="B5" s="71"/>
      <c r="C5" s="71"/>
      <c r="D5" s="71"/>
      <c r="E5" s="72"/>
      <c r="F5" s="784"/>
      <c r="G5" s="784"/>
      <c r="H5" s="784"/>
      <c r="I5" s="74"/>
      <c r="J5" s="74"/>
      <c r="K5" s="74"/>
      <c r="L5" s="74"/>
      <c r="M5" s="74"/>
      <c r="N5" s="74"/>
      <c r="O5" s="74"/>
      <c r="P5" s="74"/>
      <c r="Q5" s="74"/>
      <c r="R5" s="74"/>
      <c r="S5" s="74"/>
      <c r="T5" s="74"/>
      <c r="U5" s="74"/>
      <c r="V5" s="74"/>
      <c r="W5" s="74"/>
      <c r="X5" s="74"/>
      <c r="Y5" s="74"/>
    </row>
    <row r="6">
      <c r="A6" s="79"/>
      <c r="B6" s="79"/>
      <c r="C6" s="80"/>
      <c r="D6" s="80"/>
      <c r="E6" s="80"/>
      <c r="F6" s="79"/>
      <c r="G6" s="79"/>
      <c r="H6" s="79"/>
      <c r="I6" s="74"/>
      <c r="J6" s="74"/>
      <c r="K6" s="74"/>
      <c r="L6" s="74"/>
      <c r="M6" s="74"/>
      <c r="N6" s="74"/>
      <c r="O6" s="74"/>
      <c r="P6" s="74"/>
      <c r="Q6" s="74"/>
      <c r="R6" s="74"/>
      <c r="S6" s="74"/>
      <c r="T6" s="74"/>
      <c r="U6" s="74"/>
      <c r="V6" s="74"/>
      <c r="W6" s="74"/>
      <c r="X6" s="74"/>
      <c r="Y6" s="74"/>
    </row>
    <row r="7" ht="61.5" customHeight="1">
      <c r="A7" s="290" t="s">
        <v>2830</v>
      </c>
      <c r="B7" s="83" t="s">
        <v>8</v>
      </c>
      <c r="C7" s="83" t="s">
        <v>10029</v>
      </c>
      <c r="D7" s="244" t="s">
        <v>222</v>
      </c>
      <c r="E7" s="244" t="s">
        <v>226</v>
      </c>
      <c r="F7" s="86" t="s">
        <v>227</v>
      </c>
      <c r="I7" s="74"/>
      <c r="J7" s="74"/>
      <c r="K7" s="74"/>
      <c r="L7" s="74"/>
      <c r="M7" s="74"/>
      <c r="N7" s="74"/>
      <c r="O7" s="74"/>
      <c r="P7" s="74"/>
      <c r="Q7" s="74"/>
      <c r="R7" s="74"/>
      <c r="S7" s="74"/>
      <c r="T7" s="74"/>
      <c r="U7" s="74"/>
      <c r="V7" s="74"/>
      <c r="W7" s="74"/>
      <c r="X7" s="74"/>
      <c r="Y7" s="74"/>
    </row>
    <row r="8" ht="11.25" customHeight="1">
      <c r="A8" s="295" t="s">
        <v>7516</v>
      </c>
      <c r="B8" s="145" t="s">
        <v>52</v>
      </c>
      <c r="C8" s="297" t="s">
        <v>10030</v>
      </c>
      <c r="D8" s="786">
        <v>60.0</v>
      </c>
      <c r="E8" s="787">
        <v>60.0</v>
      </c>
      <c r="F8" s="103" t="s">
        <v>235</v>
      </c>
      <c r="G8" s="104"/>
      <c r="H8" s="105"/>
      <c r="I8" s="105"/>
      <c r="J8" s="105"/>
      <c r="K8" s="105"/>
      <c r="L8" s="105"/>
      <c r="M8" s="105"/>
      <c r="N8" s="105"/>
      <c r="O8" s="105"/>
      <c r="P8" s="105"/>
      <c r="Q8" s="105"/>
      <c r="R8" s="105"/>
      <c r="S8" s="105"/>
      <c r="T8" s="105"/>
      <c r="U8" s="105"/>
      <c r="V8" s="105"/>
      <c r="W8" s="105"/>
      <c r="X8" s="105"/>
      <c r="Y8" s="105"/>
      <c r="Z8" s="105"/>
    </row>
    <row r="9" ht="11.25" customHeight="1">
      <c r="A9" s="457" t="s">
        <v>7516</v>
      </c>
      <c r="B9" s="437" t="s">
        <v>52</v>
      </c>
      <c r="C9" s="458" t="s">
        <v>10031</v>
      </c>
      <c r="D9" s="456">
        <v>60.0</v>
      </c>
      <c r="E9" s="836">
        <v>60.0</v>
      </c>
      <c r="F9" s="103" t="s">
        <v>235</v>
      </c>
      <c r="G9" s="104"/>
      <c r="H9" s="105"/>
      <c r="I9" s="105"/>
      <c r="J9" s="105"/>
      <c r="K9" s="105"/>
      <c r="L9" s="105"/>
      <c r="M9" s="105"/>
      <c r="N9" s="105"/>
      <c r="O9" s="105"/>
      <c r="P9" s="105"/>
      <c r="Q9" s="105"/>
      <c r="R9" s="105"/>
      <c r="S9" s="105"/>
      <c r="T9" s="105"/>
      <c r="U9" s="105"/>
      <c r="V9" s="105"/>
      <c r="W9" s="105"/>
      <c r="X9" s="105"/>
      <c r="Y9" s="105"/>
      <c r="Z9" s="105"/>
    </row>
    <row r="10" ht="11.25" customHeight="1">
      <c r="A10" s="135" t="s">
        <v>6103</v>
      </c>
      <c r="B10" s="97" t="s">
        <v>52</v>
      </c>
      <c r="C10" s="135" t="s">
        <v>10032</v>
      </c>
      <c r="D10" s="231">
        <v>60.0</v>
      </c>
      <c r="E10" s="166">
        <v>60.0</v>
      </c>
      <c r="F10" s="103" t="s">
        <v>244</v>
      </c>
      <c r="G10" s="104"/>
      <c r="H10" s="105"/>
      <c r="I10" s="105"/>
      <c r="J10" s="105"/>
      <c r="K10" s="105"/>
      <c r="L10" s="105"/>
      <c r="M10" s="105"/>
      <c r="N10" s="105"/>
      <c r="O10" s="105"/>
      <c r="P10" s="105"/>
      <c r="Q10" s="105"/>
      <c r="R10" s="105"/>
      <c r="S10" s="105"/>
      <c r="T10" s="105"/>
      <c r="U10" s="105"/>
      <c r="V10" s="105"/>
      <c r="W10" s="105"/>
      <c r="X10" s="105"/>
      <c r="Y10" s="105"/>
      <c r="Z10" s="105"/>
    </row>
    <row r="11" ht="11.25" customHeight="1">
      <c r="A11" s="135" t="s">
        <v>59</v>
      </c>
      <c r="B11" s="97" t="s">
        <v>52</v>
      </c>
      <c r="C11" s="135" t="s">
        <v>10033</v>
      </c>
      <c r="D11" s="231">
        <v>40.0</v>
      </c>
      <c r="E11" s="166">
        <v>40.0</v>
      </c>
      <c r="F11" s="103" t="s">
        <v>59</v>
      </c>
      <c r="G11" s="104"/>
      <c r="H11" s="105"/>
      <c r="I11" s="105"/>
      <c r="J11" s="105"/>
      <c r="K11" s="105"/>
      <c r="L11" s="105"/>
      <c r="M11" s="105"/>
      <c r="N11" s="105"/>
      <c r="O11" s="105"/>
      <c r="P11" s="105"/>
      <c r="Q11" s="105"/>
      <c r="R11" s="105"/>
      <c r="S11" s="105"/>
      <c r="T11" s="105"/>
      <c r="U11" s="105"/>
      <c r="V11" s="105"/>
      <c r="W11" s="105"/>
      <c r="X11" s="105"/>
      <c r="Y11" s="105"/>
      <c r="Z11" s="105"/>
    </row>
    <row r="12" ht="11.25" customHeight="1">
      <c r="A12" s="135" t="s">
        <v>59</v>
      </c>
      <c r="B12" s="97" t="s">
        <v>52</v>
      </c>
      <c r="C12" s="135" t="s">
        <v>10034</v>
      </c>
      <c r="D12" s="231">
        <v>40.0</v>
      </c>
      <c r="E12" s="166">
        <v>40.0</v>
      </c>
      <c r="F12" s="103" t="s">
        <v>59</v>
      </c>
      <c r="G12" s="104"/>
      <c r="H12" s="105"/>
      <c r="I12" s="105"/>
      <c r="J12" s="105"/>
      <c r="K12" s="105"/>
      <c r="L12" s="105"/>
      <c r="M12" s="105"/>
      <c r="N12" s="105"/>
      <c r="O12" s="105"/>
      <c r="P12" s="105"/>
      <c r="Q12" s="105"/>
      <c r="R12" s="105"/>
      <c r="S12" s="105"/>
      <c r="T12" s="105"/>
      <c r="U12" s="105"/>
      <c r="V12" s="105"/>
      <c r="W12" s="105"/>
      <c r="X12" s="105"/>
      <c r="Y12" s="105"/>
      <c r="Z12" s="105"/>
    </row>
    <row r="13" ht="11.25" customHeight="1">
      <c r="A13" s="135" t="s">
        <v>59</v>
      </c>
      <c r="B13" s="97" t="s">
        <v>52</v>
      </c>
      <c r="C13" s="135" t="s">
        <v>10035</v>
      </c>
      <c r="D13" s="231">
        <v>40.0</v>
      </c>
      <c r="E13" s="166">
        <v>40.0</v>
      </c>
      <c r="F13" s="103" t="s">
        <v>59</v>
      </c>
      <c r="G13" s="104"/>
      <c r="H13" s="105"/>
      <c r="I13" s="105"/>
      <c r="J13" s="105"/>
      <c r="K13" s="105"/>
      <c r="L13" s="105"/>
      <c r="M13" s="105"/>
      <c r="N13" s="105"/>
      <c r="O13" s="105"/>
      <c r="P13" s="105"/>
      <c r="Q13" s="105"/>
      <c r="R13" s="105"/>
      <c r="S13" s="105"/>
      <c r="T13" s="105"/>
      <c r="U13" s="105"/>
      <c r="V13" s="105"/>
      <c r="W13" s="105"/>
      <c r="X13" s="105"/>
      <c r="Y13" s="105"/>
      <c r="Z13" s="105"/>
    </row>
    <row r="14" ht="11.25" customHeight="1">
      <c r="A14" s="135" t="s">
        <v>67</v>
      </c>
      <c r="B14" s="303" t="s">
        <v>52</v>
      </c>
      <c r="C14" s="135" t="s">
        <v>10036</v>
      </c>
      <c r="D14" s="231">
        <v>20.0</v>
      </c>
      <c r="E14" s="166">
        <v>20.0</v>
      </c>
      <c r="F14" s="103" t="s">
        <v>67</v>
      </c>
      <c r="G14" s="104"/>
      <c r="H14" s="105"/>
      <c r="I14" s="105"/>
      <c r="J14" s="105"/>
      <c r="K14" s="105"/>
      <c r="L14" s="105"/>
      <c r="M14" s="105"/>
      <c r="N14" s="105"/>
      <c r="O14" s="105"/>
      <c r="P14" s="105"/>
      <c r="Q14" s="105"/>
      <c r="R14" s="105"/>
      <c r="S14" s="105"/>
      <c r="T14" s="105"/>
      <c r="U14" s="105"/>
      <c r="V14" s="105"/>
      <c r="W14" s="105"/>
      <c r="X14" s="105"/>
      <c r="Y14" s="105"/>
      <c r="Z14" s="105"/>
    </row>
    <row r="15" ht="11.25" customHeight="1">
      <c r="A15" s="135" t="s">
        <v>7521</v>
      </c>
      <c r="B15" s="303" t="s">
        <v>52</v>
      </c>
      <c r="C15" s="135" t="s">
        <v>10037</v>
      </c>
      <c r="D15" s="231">
        <v>20.0</v>
      </c>
      <c r="E15" s="166">
        <v>20.0</v>
      </c>
      <c r="F15" s="103" t="s">
        <v>69</v>
      </c>
      <c r="G15" s="104"/>
      <c r="H15" s="105"/>
      <c r="I15" s="105"/>
      <c r="J15" s="105"/>
      <c r="K15" s="105"/>
      <c r="L15" s="105"/>
      <c r="M15" s="105"/>
      <c r="N15" s="105"/>
      <c r="O15" s="105"/>
      <c r="P15" s="105"/>
      <c r="Q15" s="105"/>
      <c r="R15" s="105"/>
      <c r="S15" s="105"/>
      <c r="T15" s="105"/>
      <c r="U15" s="105"/>
      <c r="V15" s="105"/>
      <c r="W15" s="105"/>
      <c r="X15" s="105"/>
      <c r="Y15" s="105"/>
      <c r="Z15" s="105"/>
    </row>
    <row r="16" ht="11.25" customHeight="1">
      <c r="A16" s="135" t="s">
        <v>7521</v>
      </c>
      <c r="B16" s="303" t="s">
        <v>52</v>
      </c>
      <c r="C16" s="135" t="s">
        <v>10038</v>
      </c>
      <c r="D16" s="231">
        <v>30.0</v>
      </c>
      <c r="E16" s="166">
        <v>30.0</v>
      </c>
      <c r="F16" s="103" t="s">
        <v>69</v>
      </c>
      <c r="G16" s="104"/>
      <c r="H16" s="105"/>
      <c r="I16" s="105"/>
      <c r="J16" s="105"/>
      <c r="K16" s="105"/>
      <c r="L16" s="105"/>
      <c r="M16" s="105"/>
      <c r="N16" s="105"/>
      <c r="O16" s="105"/>
      <c r="P16" s="105"/>
      <c r="Q16" s="105"/>
      <c r="R16" s="105"/>
      <c r="S16" s="105"/>
      <c r="T16" s="105"/>
      <c r="U16" s="105"/>
      <c r="V16" s="105"/>
      <c r="W16" s="105"/>
      <c r="X16" s="105"/>
      <c r="Y16" s="105"/>
      <c r="Z16" s="105"/>
    </row>
    <row r="17" ht="11.25" customHeight="1">
      <c r="A17" s="135" t="s">
        <v>7521</v>
      </c>
      <c r="B17" s="303" t="s">
        <v>52</v>
      </c>
      <c r="C17" s="135" t="s">
        <v>10039</v>
      </c>
      <c r="D17" s="231">
        <v>20.0</v>
      </c>
      <c r="E17" s="166">
        <v>20.0</v>
      </c>
      <c r="F17" s="103" t="s">
        <v>69</v>
      </c>
      <c r="G17" s="104"/>
      <c r="H17" s="105"/>
      <c r="I17" s="105"/>
      <c r="J17" s="105"/>
      <c r="K17" s="105"/>
      <c r="L17" s="105"/>
      <c r="M17" s="105"/>
      <c r="N17" s="105"/>
      <c r="O17" s="105"/>
      <c r="P17" s="105"/>
      <c r="Q17" s="105"/>
      <c r="R17" s="105"/>
      <c r="S17" s="105"/>
      <c r="T17" s="105"/>
      <c r="U17" s="105"/>
      <c r="V17" s="105"/>
      <c r="W17" s="105"/>
      <c r="X17" s="105"/>
      <c r="Y17" s="105"/>
      <c r="Z17" s="105"/>
    </row>
    <row r="18" ht="11.25" customHeight="1">
      <c r="A18" s="135" t="s">
        <v>7521</v>
      </c>
      <c r="B18" s="303" t="s">
        <v>52</v>
      </c>
      <c r="C18" s="135" t="s">
        <v>10040</v>
      </c>
      <c r="D18" s="231">
        <v>20.0</v>
      </c>
      <c r="E18" s="166">
        <v>20.0</v>
      </c>
      <c r="F18" s="103" t="s">
        <v>69</v>
      </c>
      <c r="G18" s="104"/>
      <c r="H18" s="105"/>
      <c r="I18" s="105"/>
      <c r="J18" s="105"/>
      <c r="K18" s="105"/>
      <c r="L18" s="105"/>
      <c r="M18" s="105"/>
      <c r="N18" s="105"/>
      <c r="O18" s="105"/>
      <c r="P18" s="105"/>
      <c r="Q18" s="105"/>
      <c r="R18" s="105"/>
      <c r="S18" s="105"/>
      <c r="T18" s="105"/>
      <c r="U18" s="105"/>
      <c r="V18" s="105"/>
      <c r="W18" s="105"/>
      <c r="X18" s="105"/>
      <c r="Y18" s="105"/>
      <c r="Z18" s="105"/>
    </row>
    <row r="19" ht="11.25" customHeight="1">
      <c r="A19" s="135" t="s">
        <v>7521</v>
      </c>
      <c r="B19" s="303" t="s">
        <v>52</v>
      </c>
      <c r="C19" s="135" t="s">
        <v>10041</v>
      </c>
      <c r="D19" s="231">
        <v>20.0</v>
      </c>
      <c r="E19" s="166">
        <v>20.0</v>
      </c>
      <c r="F19" s="103" t="s">
        <v>69</v>
      </c>
      <c r="G19" s="104"/>
      <c r="H19" s="105"/>
      <c r="I19" s="105"/>
      <c r="J19" s="105"/>
      <c r="K19" s="105"/>
      <c r="L19" s="105"/>
      <c r="M19" s="105"/>
      <c r="N19" s="105"/>
      <c r="O19" s="105"/>
      <c r="P19" s="105"/>
      <c r="Q19" s="105"/>
      <c r="R19" s="105"/>
      <c r="S19" s="105"/>
      <c r="T19" s="105"/>
      <c r="U19" s="105"/>
      <c r="V19" s="105"/>
      <c r="W19" s="105"/>
      <c r="X19" s="105"/>
      <c r="Y19" s="105"/>
      <c r="Z19" s="105"/>
    </row>
    <row r="20" ht="11.25" customHeight="1">
      <c r="A20" s="135" t="s">
        <v>5418</v>
      </c>
      <c r="B20" s="97" t="s">
        <v>52</v>
      </c>
      <c r="C20" s="135" t="s">
        <v>10042</v>
      </c>
      <c r="D20" s="231">
        <v>30.0</v>
      </c>
      <c r="E20" s="166">
        <v>30.0</v>
      </c>
      <c r="F20" s="103" t="s">
        <v>70</v>
      </c>
      <c r="G20" s="104"/>
      <c r="H20" s="105"/>
      <c r="I20" s="105"/>
      <c r="J20" s="105"/>
      <c r="K20" s="105"/>
      <c r="L20" s="105"/>
      <c r="M20" s="105"/>
      <c r="N20" s="105"/>
      <c r="O20" s="105"/>
      <c r="P20" s="105"/>
      <c r="Q20" s="105"/>
      <c r="R20" s="105"/>
      <c r="S20" s="105"/>
      <c r="T20" s="105"/>
      <c r="U20" s="105"/>
      <c r="V20" s="105"/>
      <c r="W20" s="105"/>
      <c r="X20" s="105"/>
      <c r="Y20" s="105"/>
      <c r="Z20" s="105"/>
    </row>
    <row r="21" ht="11.25" customHeight="1">
      <c r="A21" s="135" t="s">
        <v>5418</v>
      </c>
      <c r="B21" s="97" t="s">
        <v>52</v>
      </c>
      <c r="C21" s="135" t="s">
        <v>10043</v>
      </c>
      <c r="D21" s="231">
        <v>60.0</v>
      </c>
      <c r="E21" s="166">
        <v>60.0</v>
      </c>
      <c r="F21" s="103" t="s">
        <v>70</v>
      </c>
      <c r="G21" s="104"/>
      <c r="H21" s="105"/>
      <c r="I21" s="105"/>
      <c r="J21" s="105"/>
      <c r="K21" s="105"/>
      <c r="L21" s="105"/>
      <c r="M21" s="105"/>
      <c r="N21" s="105"/>
      <c r="O21" s="105"/>
      <c r="P21" s="105"/>
      <c r="Q21" s="105"/>
      <c r="R21" s="105"/>
      <c r="S21" s="105"/>
      <c r="T21" s="105"/>
      <c r="U21" s="105"/>
      <c r="V21" s="105"/>
      <c r="W21" s="105"/>
      <c r="X21" s="105"/>
      <c r="Y21" s="105"/>
      <c r="Z21" s="105"/>
    </row>
    <row r="22" ht="11.25" customHeight="1">
      <c r="A22" s="135" t="s">
        <v>5418</v>
      </c>
      <c r="B22" s="97" t="s">
        <v>52</v>
      </c>
      <c r="C22" s="135" t="s">
        <v>10044</v>
      </c>
      <c r="D22" s="231">
        <v>50.0</v>
      </c>
      <c r="E22" s="166">
        <v>50.0</v>
      </c>
      <c r="F22" s="103" t="s">
        <v>70</v>
      </c>
      <c r="G22" s="104"/>
      <c r="H22" s="105"/>
      <c r="I22" s="105"/>
      <c r="J22" s="105"/>
      <c r="K22" s="105"/>
      <c r="L22" s="105"/>
      <c r="M22" s="105"/>
      <c r="N22" s="105"/>
      <c r="O22" s="105"/>
      <c r="P22" s="105"/>
      <c r="Q22" s="105"/>
      <c r="R22" s="105"/>
      <c r="S22" s="105"/>
      <c r="T22" s="105"/>
      <c r="U22" s="105"/>
      <c r="V22" s="105"/>
      <c r="W22" s="105"/>
      <c r="X22" s="105"/>
      <c r="Y22" s="105"/>
      <c r="Z22" s="105"/>
    </row>
    <row r="23" ht="11.25" customHeight="1">
      <c r="A23" s="135" t="s">
        <v>5418</v>
      </c>
      <c r="B23" s="97" t="s">
        <v>52</v>
      </c>
      <c r="C23" s="135" t="s">
        <v>10045</v>
      </c>
      <c r="D23" s="231">
        <v>20.0</v>
      </c>
      <c r="E23" s="166">
        <v>20.0</v>
      </c>
      <c r="F23" s="103" t="s">
        <v>70</v>
      </c>
      <c r="G23" s="104"/>
      <c r="H23" s="105"/>
      <c r="I23" s="105"/>
      <c r="J23" s="105"/>
      <c r="K23" s="105"/>
      <c r="L23" s="105"/>
      <c r="M23" s="105"/>
      <c r="N23" s="105"/>
      <c r="O23" s="105"/>
      <c r="P23" s="105"/>
      <c r="Q23" s="105"/>
      <c r="R23" s="105"/>
      <c r="S23" s="105"/>
      <c r="T23" s="105"/>
      <c r="U23" s="105"/>
      <c r="V23" s="105"/>
      <c r="W23" s="105"/>
      <c r="X23" s="105"/>
      <c r="Y23" s="105"/>
      <c r="Z23" s="105"/>
    </row>
    <row r="24" ht="11.25" customHeight="1">
      <c r="A24" s="135" t="s">
        <v>71</v>
      </c>
      <c r="B24" s="97" t="s">
        <v>52</v>
      </c>
      <c r="C24" s="135" t="s">
        <v>10046</v>
      </c>
      <c r="D24" s="231">
        <v>60.0</v>
      </c>
      <c r="E24" s="166">
        <v>60.0</v>
      </c>
      <c r="F24" s="103" t="s">
        <v>71</v>
      </c>
      <c r="G24" s="104"/>
      <c r="H24" s="105"/>
      <c r="I24" s="105"/>
      <c r="J24" s="105"/>
      <c r="K24" s="105"/>
      <c r="L24" s="105"/>
      <c r="M24" s="105"/>
      <c r="N24" s="105"/>
      <c r="O24" s="105"/>
      <c r="P24" s="105"/>
      <c r="Q24" s="105"/>
      <c r="R24" s="105"/>
      <c r="S24" s="105"/>
      <c r="T24" s="105"/>
      <c r="U24" s="105"/>
      <c r="V24" s="105"/>
      <c r="W24" s="105"/>
      <c r="X24" s="105"/>
      <c r="Y24" s="105"/>
      <c r="Z24" s="105"/>
    </row>
    <row r="25" ht="11.25" customHeight="1">
      <c r="A25" s="135" t="s">
        <v>71</v>
      </c>
      <c r="B25" s="97" t="s">
        <v>52</v>
      </c>
      <c r="C25" s="135" t="s">
        <v>10032</v>
      </c>
      <c r="D25" s="231">
        <v>60.0</v>
      </c>
      <c r="E25" s="166">
        <v>60.0</v>
      </c>
      <c r="F25" s="103" t="s">
        <v>71</v>
      </c>
      <c r="G25" s="104"/>
      <c r="H25" s="105"/>
      <c r="I25" s="105"/>
      <c r="J25" s="105"/>
      <c r="K25" s="105"/>
      <c r="L25" s="105"/>
      <c r="M25" s="105"/>
      <c r="N25" s="105"/>
      <c r="O25" s="105"/>
      <c r="P25" s="105"/>
      <c r="Q25" s="105"/>
      <c r="R25" s="105"/>
      <c r="S25" s="105"/>
      <c r="T25" s="105"/>
      <c r="U25" s="105"/>
      <c r="V25" s="105"/>
      <c r="W25" s="105"/>
      <c r="X25" s="105"/>
      <c r="Y25" s="105"/>
      <c r="Z25" s="105"/>
    </row>
    <row r="26" ht="11.25" customHeight="1">
      <c r="A26" s="135" t="s">
        <v>71</v>
      </c>
      <c r="B26" s="97" t="s">
        <v>52</v>
      </c>
      <c r="C26" s="135" t="s">
        <v>10047</v>
      </c>
      <c r="D26" s="231">
        <v>20.0</v>
      </c>
      <c r="E26" s="166">
        <v>20.0</v>
      </c>
      <c r="F26" s="103" t="s">
        <v>71</v>
      </c>
      <c r="G26" s="104"/>
      <c r="H26" s="105"/>
      <c r="I26" s="105"/>
      <c r="J26" s="105"/>
      <c r="K26" s="105"/>
      <c r="L26" s="105"/>
      <c r="M26" s="105"/>
      <c r="N26" s="105"/>
      <c r="O26" s="105"/>
      <c r="P26" s="105"/>
      <c r="Q26" s="105"/>
      <c r="R26" s="105"/>
      <c r="S26" s="105"/>
      <c r="T26" s="105"/>
      <c r="U26" s="105"/>
      <c r="V26" s="105"/>
      <c r="W26" s="105"/>
      <c r="X26" s="105"/>
      <c r="Y26" s="105"/>
      <c r="Z26" s="105"/>
    </row>
    <row r="27" ht="11.25" customHeight="1">
      <c r="A27" s="135" t="s">
        <v>71</v>
      </c>
      <c r="B27" s="97" t="s">
        <v>52</v>
      </c>
      <c r="C27" s="135" t="s">
        <v>10048</v>
      </c>
      <c r="D27" s="231">
        <v>20.0</v>
      </c>
      <c r="E27" s="166">
        <v>20.0</v>
      </c>
      <c r="F27" s="103" t="s">
        <v>71</v>
      </c>
      <c r="G27" s="104"/>
      <c r="H27" s="105"/>
      <c r="I27" s="105"/>
      <c r="J27" s="105"/>
      <c r="K27" s="105"/>
      <c r="L27" s="105"/>
      <c r="M27" s="105"/>
      <c r="N27" s="105"/>
      <c r="O27" s="105"/>
      <c r="P27" s="105"/>
      <c r="Q27" s="105"/>
      <c r="R27" s="105"/>
      <c r="S27" s="105"/>
      <c r="T27" s="105"/>
      <c r="U27" s="105"/>
      <c r="V27" s="105"/>
      <c r="W27" s="105"/>
      <c r="X27" s="105"/>
      <c r="Y27" s="105"/>
      <c r="Z27" s="105"/>
    </row>
    <row r="28" ht="11.25" customHeight="1">
      <c r="A28" s="135" t="s">
        <v>72</v>
      </c>
      <c r="B28" s="97" t="s">
        <v>52</v>
      </c>
      <c r="C28" s="135" t="s">
        <v>10049</v>
      </c>
      <c r="D28" s="231">
        <v>40.0</v>
      </c>
      <c r="E28" s="166">
        <v>40.0</v>
      </c>
      <c r="F28" s="103" t="s">
        <v>72</v>
      </c>
      <c r="G28" s="104"/>
      <c r="H28" s="105"/>
      <c r="I28" s="105"/>
      <c r="J28" s="105"/>
      <c r="K28" s="105"/>
      <c r="L28" s="105"/>
      <c r="M28" s="105"/>
      <c r="N28" s="105"/>
      <c r="O28" s="105"/>
      <c r="P28" s="105"/>
      <c r="Q28" s="105"/>
      <c r="R28" s="105"/>
      <c r="S28" s="105"/>
      <c r="T28" s="105"/>
      <c r="U28" s="105"/>
      <c r="V28" s="105"/>
      <c r="W28" s="105"/>
      <c r="X28" s="105"/>
      <c r="Y28" s="105"/>
      <c r="Z28" s="105"/>
    </row>
    <row r="29" ht="11.25" customHeight="1">
      <c r="A29" s="135" t="s">
        <v>72</v>
      </c>
      <c r="B29" s="97" t="s">
        <v>52</v>
      </c>
      <c r="C29" s="135" t="s">
        <v>10043</v>
      </c>
      <c r="D29" s="231">
        <v>60.0</v>
      </c>
      <c r="E29" s="166">
        <v>60.0</v>
      </c>
      <c r="F29" s="103" t="s">
        <v>72</v>
      </c>
      <c r="G29" s="104"/>
      <c r="H29" s="105"/>
      <c r="I29" s="105"/>
      <c r="J29" s="105"/>
      <c r="K29" s="105"/>
      <c r="L29" s="105"/>
      <c r="M29" s="105"/>
      <c r="N29" s="105"/>
      <c r="O29" s="105"/>
      <c r="P29" s="105"/>
      <c r="Q29" s="105"/>
      <c r="R29" s="105"/>
      <c r="S29" s="105"/>
      <c r="T29" s="105"/>
      <c r="U29" s="105"/>
      <c r="V29" s="105"/>
      <c r="W29" s="105"/>
      <c r="X29" s="105"/>
      <c r="Y29" s="105"/>
      <c r="Z29" s="105"/>
    </row>
    <row r="30" ht="11.25" customHeight="1">
      <c r="A30" s="135" t="s">
        <v>72</v>
      </c>
      <c r="B30" s="97" t="s">
        <v>52</v>
      </c>
      <c r="C30" s="135" t="s">
        <v>10050</v>
      </c>
      <c r="D30" s="231">
        <v>60.0</v>
      </c>
      <c r="E30" s="166">
        <v>60.0</v>
      </c>
      <c r="F30" s="103" t="s">
        <v>72</v>
      </c>
      <c r="G30" s="104"/>
      <c r="H30" s="105"/>
      <c r="I30" s="105"/>
      <c r="J30" s="105"/>
      <c r="K30" s="105"/>
      <c r="L30" s="105"/>
      <c r="M30" s="105"/>
      <c r="N30" s="105"/>
      <c r="O30" s="105"/>
      <c r="P30" s="105"/>
      <c r="Q30" s="105"/>
      <c r="R30" s="105"/>
      <c r="S30" s="105"/>
      <c r="T30" s="105"/>
      <c r="U30" s="105"/>
      <c r="V30" s="105"/>
      <c r="W30" s="105"/>
      <c r="X30" s="105"/>
      <c r="Y30" s="105"/>
      <c r="Z30" s="105"/>
    </row>
    <row r="31" ht="11.25" customHeight="1">
      <c r="A31" s="135" t="s">
        <v>72</v>
      </c>
      <c r="B31" s="97" t="s">
        <v>52</v>
      </c>
      <c r="C31" s="135" t="s">
        <v>10051</v>
      </c>
      <c r="D31" s="231">
        <v>100.0</v>
      </c>
      <c r="E31" s="166">
        <v>100.0</v>
      </c>
      <c r="F31" s="103" t="s">
        <v>72</v>
      </c>
      <c r="G31" s="104"/>
      <c r="H31" s="105"/>
      <c r="I31" s="105"/>
      <c r="J31" s="105"/>
      <c r="K31" s="105"/>
      <c r="L31" s="105"/>
      <c r="M31" s="105"/>
      <c r="N31" s="105"/>
      <c r="O31" s="105"/>
      <c r="P31" s="105"/>
      <c r="Q31" s="105"/>
      <c r="R31" s="105"/>
      <c r="S31" s="105"/>
      <c r="T31" s="105"/>
      <c r="U31" s="105"/>
      <c r="V31" s="105"/>
      <c r="W31" s="105"/>
      <c r="X31" s="105"/>
      <c r="Y31" s="105"/>
      <c r="Z31" s="105"/>
    </row>
    <row r="32" ht="11.25" customHeight="1">
      <c r="A32" s="295" t="s">
        <v>10052</v>
      </c>
      <c r="B32" s="145" t="s">
        <v>52</v>
      </c>
      <c r="C32" s="297" t="s">
        <v>10053</v>
      </c>
      <c r="D32" s="786">
        <v>20.0</v>
      </c>
      <c r="E32" s="787">
        <v>20.0</v>
      </c>
      <c r="F32" s="103" t="s">
        <v>73</v>
      </c>
      <c r="G32" s="104"/>
      <c r="H32" s="105"/>
      <c r="I32" s="105"/>
      <c r="J32" s="105"/>
      <c r="K32" s="105"/>
      <c r="L32" s="105"/>
      <c r="M32" s="105"/>
      <c r="N32" s="105"/>
      <c r="O32" s="105"/>
      <c r="P32" s="105"/>
      <c r="Q32" s="105"/>
      <c r="R32" s="105"/>
      <c r="S32" s="105"/>
      <c r="T32" s="105"/>
      <c r="U32" s="105"/>
      <c r="V32" s="105"/>
      <c r="W32" s="105"/>
      <c r="X32" s="105"/>
      <c r="Y32" s="105"/>
      <c r="Z32" s="105"/>
    </row>
    <row r="33" ht="11.25" customHeight="1">
      <c r="A33" s="475" t="s">
        <v>78</v>
      </c>
      <c r="B33" s="5" t="s">
        <v>52</v>
      </c>
      <c r="C33" s="475" t="s">
        <v>10054</v>
      </c>
      <c r="D33" s="187">
        <v>60.0</v>
      </c>
      <c r="E33" s="187">
        <v>60.0</v>
      </c>
      <c r="F33" s="103" t="s">
        <v>78</v>
      </c>
      <c r="G33" s="104"/>
      <c r="H33" s="105"/>
      <c r="I33" s="105"/>
      <c r="J33" s="105"/>
      <c r="K33" s="105"/>
      <c r="L33" s="105"/>
      <c r="M33" s="105"/>
      <c r="N33" s="105"/>
      <c r="O33" s="105"/>
      <c r="P33" s="105"/>
      <c r="Q33" s="105"/>
      <c r="R33" s="105"/>
      <c r="S33" s="105"/>
      <c r="T33" s="105"/>
      <c r="U33" s="105"/>
      <c r="V33" s="105"/>
      <c r="W33" s="105"/>
      <c r="X33" s="105"/>
      <c r="Y33" s="105"/>
      <c r="Z33" s="105"/>
    </row>
    <row r="34" ht="11.25" customHeight="1">
      <c r="A34" s="475" t="s">
        <v>78</v>
      </c>
      <c r="B34" s="5" t="s">
        <v>52</v>
      </c>
      <c r="C34" s="475" t="s">
        <v>10055</v>
      </c>
      <c r="D34" s="187">
        <v>80.0</v>
      </c>
      <c r="E34" s="187">
        <v>80.0</v>
      </c>
      <c r="F34" s="103" t="s">
        <v>78</v>
      </c>
      <c r="G34" s="104"/>
      <c r="H34" s="105"/>
      <c r="I34" s="105"/>
      <c r="J34" s="105"/>
      <c r="K34" s="105"/>
      <c r="L34" s="105"/>
      <c r="M34" s="105"/>
      <c r="N34" s="105"/>
      <c r="O34" s="105"/>
      <c r="P34" s="105"/>
      <c r="Q34" s="105"/>
      <c r="R34" s="105"/>
      <c r="S34" s="105"/>
      <c r="T34" s="105"/>
      <c r="U34" s="105"/>
      <c r="V34" s="105"/>
      <c r="W34" s="105"/>
      <c r="X34" s="105"/>
      <c r="Y34" s="105"/>
      <c r="Z34" s="105"/>
    </row>
    <row r="35" ht="11.25" customHeight="1">
      <c r="A35" s="475" t="s">
        <v>78</v>
      </c>
      <c r="B35" s="5" t="s">
        <v>52</v>
      </c>
      <c r="C35" s="475" t="s">
        <v>10056</v>
      </c>
      <c r="D35" s="187">
        <v>60.0</v>
      </c>
      <c r="E35" s="187">
        <v>60.0</v>
      </c>
      <c r="F35" s="103" t="s">
        <v>78</v>
      </c>
      <c r="G35" s="104"/>
      <c r="H35" s="105"/>
      <c r="I35" s="105"/>
      <c r="J35" s="105"/>
      <c r="K35" s="105"/>
      <c r="L35" s="105"/>
      <c r="M35" s="105"/>
      <c r="N35" s="105"/>
      <c r="O35" s="105"/>
      <c r="P35" s="105"/>
      <c r="Q35" s="105"/>
      <c r="R35" s="105"/>
      <c r="S35" s="105"/>
      <c r="T35" s="105"/>
      <c r="U35" s="105"/>
      <c r="V35" s="105"/>
      <c r="W35" s="105"/>
      <c r="X35" s="105"/>
      <c r="Y35" s="105"/>
      <c r="Z35" s="105"/>
    </row>
    <row r="36" ht="11.25" customHeight="1">
      <c r="A36" s="475" t="s">
        <v>78</v>
      </c>
      <c r="B36" s="5" t="s">
        <v>52</v>
      </c>
      <c r="C36" s="475" t="s">
        <v>10057</v>
      </c>
      <c r="D36" s="187">
        <v>20.0</v>
      </c>
      <c r="E36" s="187">
        <v>20.0</v>
      </c>
      <c r="F36" s="103" t="s">
        <v>78</v>
      </c>
      <c r="G36" s="104"/>
      <c r="H36" s="105"/>
      <c r="I36" s="105"/>
      <c r="J36" s="105"/>
      <c r="K36" s="105"/>
      <c r="L36" s="105"/>
      <c r="M36" s="105"/>
      <c r="N36" s="105"/>
      <c r="O36" s="105"/>
      <c r="P36" s="105"/>
      <c r="Q36" s="105"/>
      <c r="R36" s="105"/>
      <c r="S36" s="105"/>
      <c r="T36" s="105"/>
      <c r="U36" s="105"/>
      <c r="V36" s="105"/>
      <c r="W36" s="105"/>
      <c r="X36" s="105"/>
      <c r="Y36" s="105"/>
      <c r="Z36" s="105"/>
    </row>
    <row r="37" ht="11.25" customHeight="1">
      <c r="A37" s="475" t="s">
        <v>78</v>
      </c>
      <c r="B37" s="5" t="s">
        <v>52</v>
      </c>
      <c r="C37" s="135" t="s">
        <v>10058</v>
      </c>
      <c r="D37" s="231">
        <v>20.0</v>
      </c>
      <c r="E37" s="166">
        <v>20.0</v>
      </c>
      <c r="F37" s="103" t="s">
        <v>78</v>
      </c>
      <c r="G37" s="104"/>
      <c r="H37" s="105"/>
      <c r="I37" s="105"/>
      <c r="J37" s="105"/>
      <c r="K37" s="105"/>
      <c r="L37" s="105"/>
      <c r="M37" s="105"/>
      <c r="N37" s="105"/>
      <c r="O37" s="105"/>
      <c r="P37" s="105"/>
      <c r="Q37" s="105"/>
      <c r="R37" s="105"/>
      <c r="S37" s="105"/>
      <c r="T37" s="105"/>
      <c r="U37" s="105"/>
      <c r="V37" s="105"/>
      <c r="W37" s="105"/>
      <c r="X37" s="105"/>
      <c r="Y37" s="105"/>
      <c r="Z37" s="105"/>
    </row>
    <row r="38" ht="11.25" customHeight="1">
      <c r="A38" s="475" t="s">
        <v>78</v>
      </c>
      <c r="B38" s="5" t="s">
        <v>52</v>
      </c>
      <c r="C38" s="135" t="s">
        <v>10059</v>
      </c>
      <c r="D38" s="231">
        <v>20.0</v>
      </c>
      <c r="E38" s="166">
        <v>20.0</v>
      </c>
      <c r="F38" s="103" t="s">
        <v>78</v>
      </c>
      <c r="G38" s="104"/>
      <c r="H38" s="105"/>
      <c r="I38" s="105"/>
      <c r="J38" s="105"/>
      <c r="K38" s="105"/>
      <c r="L38" s="105"/>
      <c r="M38" s="105"/>
      <c r="N38" s="105"/>
      <c r="O38" s="105"/>
      <c r="P38" s="105"/>
      <c r="Q38" s="105"/>
      <c r="R38" s="105"/>
      <c r="S38" s="105"/>
      <c r="T38" s="105"/>
      <c r="U38" s="105"/>
      <c r="V38" s="105"/>
      <c r="W38" s="105"/>
      <c r="X38" s="105"/>
      <c r="Y38" s="105"/>
      <c r="Z38" s="105"/>
    </row>
    <row r="39" ht="11.25" customHeight="1">
      <c r="A39" s="135" t="s">
        <v>764</v>
      </c>
      <c r="B39" s="97" t="s">
        <v>52</v>
      </c>
      <c r="C39" s="135" t="s">
        <v>10043</v>
      </c>
      <c r="D39" s="231">
        <v>60.0</v>
      </c>
      <c r="E39" s="166">
        <v>60.0</v>
      </c>
      <c r="F39" s="103" t="s">
        <v>79</v>
      </c>
      <c r="G39" s="104"/>
      <c r="H39" s="105"/>
      <c r="I39" s="105"/>
      <c r="J39" s="105"/>
      <c r="K39" s="105"/>
      <c r="L39" s="105"/>
      <c r="M39" s="105"/>
      <c r="N39" s="105"/>
      <c r="O39" s="105"/>
      <c r="P39" s="105"/>
      <c r="Q39" s="105"/>
      <c r="R39" s="105"/>
      <c r="S39" s="105"/>
      <c r="T39" s="105"/>
      <c r="U39" s="105"/>
      <c r="V39" s="105"/>
      <c r="W39" s="105"/>
      <c r="X39" s="105"/>
      <c r="Y39" s="105"/>
      <c r="Z39" s="105"/>
    </row>
    <row r="40" ht="11.25" customHeight="1">
      <c r="A40" s="135" t="s">
        <v>764</v>
      </c>
      <c r="B40" s="97" t="s">
        <v>52</v>
      </c>
      <c r="C40" s="135" t="s">
        <v>10060</v>
      </c>
      <c r="D40" s="231">
        <v>80.0</v>
      </c>
      <c r="E40" s="166">
        <v>80.0</v>
      </c>
      <c r="F40" s="103" t="s">
        <v>79</v>
      </c>
      <c r="G40" s="104"/>
      <c r="H40" s="105"/>
      <c r="I40" s="105"/>
      <c r="J40" s="105"/>
      <c r="K40" s="105"/>
      <c r="L40" s="105"/>
      <c r="M40" s="105"/>
      <c r="N40" s="105"/>
      <c r="O40" s="105"/>
      <c r="P40" s="105"/>
      <c r="Q40" s="105"/>
      <c r="R40" s="105"/>
      <c r="S40" s="105"/>
      <c r="T40" s="105"/>
      <c r="U40" s="105"/>
      <c r="V40" s="105"/>
      <c r="W40" s="105"/>
      <c r="X40" s="105"/>
      <c r="Y40" s="105"/>
      <c r="Z40" s="105"/>
    </row>
    <row r="41" ht="11.25" customHeight="1">
      <c r="A41" s="135" t="s">
        <v>77</v>
      </c>
      <c r="B41" s="97" t="s">
        <v>52</v>
      </c>
      <c r="C41" s="135" t="s">
        <v>10061</v>
      </c>
      <c r="D41" s="231">
        <v>50.0</v>
      </c>
      <c r="E41" s="166">
        <v>50.0</v>
      </c>
      <c r="F41" s="103" t="s">
        <v>77</v>
      </c>
      <c r="G41" s="104"/>
      <c r="H41" s="105"/>
      <c r="I41" s="105"/>
      <c r="J41" s="105"/>
      <c r="K41" s="105"/>
      <c r="L41" s="105"/>
      <c r="M41" s="105"/>
      <c r="N41" s="105"/>
      <c r="O41" s="105"/>
      <c r="P41" s="105"/>
      <c r="Q41" s="105"/>
      <c r="R41" s="105"/>
      <c r="S41" s="105"/>
      <c r="T41" s="105"/>
      <c r="U41" s="105"/>
      <c r="V41" s="105"/>
      <c r="W41" s="105"/>
      <c r="X41" s="105"/>
      <c r="Y41" s="105"/>
      <c r="Z41" s="105"/>
    </row>
    <row r="42" ht="11.25" customHeight="1">
      <c r="A42" s="135" t="s">
        <v>77</v>
      </c>
      <c r="B42" s="97" t="s">
        <v>52</v>
      </c>
      <c r="C42" s="135" t="s">
        <v>10062</v>
      </c>
      <c r="D42" s="231">
        <v>40.0</v>
      </c>
      <c r="E42" s="166">
        <v>40.0</v>
      </c>
      <c r="F42" s="103" t="s">
        <v>77</v>
      </c>
      <c r="G42" s="104"/>
      <c r="H42" s="105"/>
      <c r="I42" s="105"/>
      <c r="J42" s="105"/>
      <c r="K42" s="105"/>
      <c r="L42" s="105"/>
      <c r="M42" s="105"/>
      <c r="N42" s="105"/>
      <c r="O42" s="105"/>
      <c r="P42" s="105"/>
      <c r="Q42" s="105"/>
      <c r="R42" s="105"/>
      <c r="S42" s="105"/>
      <c r="T42" s="105"/>
      <c r="U42" s="105"/>
      <c r="V42" s="105"/>
      <c r="W42" s="105"/>
      <c r="X42" s="105"/>
      <c r="Y42" s="105"/>
      <c r="Z42" s="105"/>
    </row>
    <row r="43" ht="11.25" customHeight="1">
      <c r="A43" s="135" t="s">
        <v>77</v>
      </c>
      <c r="B43" s="97" t="s">
        <v>52</v>
      </c>
      <c r="C43" s="135" t="s">
        <v>10063</v>
      </c>
      <c r="D43" s="231">
        <v>40.0</v>
      </c>
      <c r="E43" s="166">
        <v>40.0</v>
      </c>
      <c r="F43" s="103" t="s">
        <v>77</v>
      </c>
      <c r="G43" s="104"/>
      <c r="H43" s="105"/>
      <c r="I43" s="105"/>
      <c r="J43" s="105"/>
      <c r="K43" s="105"/>
      <c r="L43" s="105"/>
      <c r="M43" s="105"/>
      <c r="N43" s="105"/>
      <c r="O43" s="105"/>
      <c r="P43" s="105"/>
      <c r="Q43" s="105"/>
      <c r="R43" s="105"/>
      <c r="S43" s="105"/>
      <c r="T43" s="105"/>
      <c r="U43" s="105"/>
      <c r="V43" s="105"/>
      <c r="W43" s="105"/>
      <c r="X43" s="105"/>
      <c r="Y43" s="105"/>
      <c r="Z43" s="105"/>
    </row>
    <row r="44" ht="11.25" customHeight="1">
      <c r="A44" s="135" t="s">
        <v>77</v>
      </c>
      <c r="B44" s="97" t="s">
        <v>52</v>
      </c>
      <c r="C44" s="135" t="s">
        <v>10064</v>
      </c>
      <c r="D44" s="231">
        <v>20.0</v>
      </c>
      <c r="E44" s="166">
        <v>20.0</v>
      </c>
      <c r="F44" s="103" t="s">
        <v>77</v>
      </c>
      <c r="G44" s="104"/>
      <c r="H44" s="105"/>
      <c r="I44" s="105"/>
      <c r="J44" s="105"/>
      <c r="K44" s="105"/>
      <c r="L44" s="105"/>
      <c r="M44" s="105"/>
      <c r="N44" s="105"/>
      <c r="O44" s="105"/>
      <c r="P44" s="105"/>
      <c r="Q44" s="105"/>
      <c r="R44" s="105"/>
      <c r="S44" s="105"/>
      <c r="T44" s="105"/>
      <c r="U44" s="105"/>
      <c r="V44" s="105"/>
      <c r="W44" s="105"/>
      <c r="X44" s="105"/>
      <c r="Y44" s="105"/>
      <c r="Z44" s="105"/>
    </row>
    <row r="45" ht="11.25" customHeight="1">
      <c r="A45" s="135" t="s">
        <v>83</v>
      </c>
      <c r="B45" s="97" t="s">
        <v>81</v>
      </c>
      <c r="C45" s="135" t="s">
        <v>10065</v>
      </c>
      <c r="D45" s="231">
        <v>20.0</v>
      </c>
      <c r="E45" s="538">
        <v>20.0</v>
      </c>
      <c r="F45" s="103" t="s">
        <v>83</v>
      </c>
      <c r="G45" s="104"/>
      <c r="H45" s="105"/>
      <c r="I45" s="105"/>
      <c r="J45" s="105"/>
      <c r="K45" s="105"/>
      <c r="L45" s="105"/>
      <c r="M45" s="105"/>
      <c r="N45" s="105"/>
      <c r="O45" s="105"/>
      <c r="P45" s="105"/>
      <c r="Q45" s="105"/>
      <c r="R45" s="105"/>
      <c r="S45" s="105"/>
      <c r="T45" s="105"/>
      <c r="U45" s="105"/>
      <c r="V45" s="105"/>
      <c r="W45" s="105"/>
      <c r="X45" s="105"/>
      <c r="Y45" s="105"/>
      <c r="Z45" s="105"/>
    </row>
    <row r="46" ht="11.25" customHeight="1">
      <c r="A46" s="135" t="s">
        <v>83</v>
      </c>
      <c r="B46" s="97" t="s">
        <v>81</v>
      </c>
      <c r="C46" s="135" t="s">
        <v>10066</v>
      </c>
      <c r="D46" s="231">
        <v>20.0</v>
      </c>
      <c r="E46" s="538">
        <v>20.0</v>
      </c>
      <c r="F46" s="103" t="s">
        <v>83</v>
      </c>
      <c r="G46" s="104"/>
      <c r="H46" s="105"/>
      <c r="I46" s="105"/>
      <c r="J46" s="105"/>
      <c r="K46" s="105"/>
      <c r="L46" s="105"/>
      <c r="M46" s="105"/>
      <c r="N46" s="105"/>
      <c r="O46" s="105"/>
      <c r="P46" s="105"/>
      <c r="Q46" s="105"/>
      <c r="R46" s="105"/>
      <c r="S46" s="105"/>
      <c r="T46" s="105"/>
      <c r="U46" s="105"/>
      <c r="V46" s="105"/>
      <c r="W46" s="105"/>
      <c r="X46" s="105"/>
      <c r="Y46" s="105"/>
      <c r="Z46" s="105"/>
    </row>
    <row r="47" ht="11.25" customHeight="1">
      <c r="A47" s="135" t="s">
        <v>83</v>
      </c>
      <c r="B47" s="97" t="s">
        <v>81</v>
      </c>
      <c r="C47" s="135" t="s">
        <v>10067</v>
      </c>
      <c r="D47" s="231">
        <v>20.0</v>
      </c>
      <c r="E47" s="538">
        <v>20.0</v>
      </c>
      <c r="F47" s="103" t="s">
        <v>83</v>
      </c>
      <c r="G47" s="104"/>
      <c r="H47" s="105"/>
      <c r="I47" s="105"/>
      <c r="J47" s="105"/>
      <c r="K47" s="105"/>
      <c r="L47" s="105"/>
      <c r="M47" s="105"/>
      <c r="N47" s="105"/>
      <c r="O47" s="105"/>
      <c r="P47" s="105"/>
      <c r="Q47" s="105"/>
      <c r="R47" s="105"/>
      <c r="S47" s="105"/>
      <c r="T47" s="105"/>
      <c r="U47" s="105"/>
      <c r="V47" s="105"/>
      <c r="W47" s="105"/>
      <c r="X47" s="105"/>
      <c r="Y47" s="105"/>
      <c r="Z47" s="105"/>
    </row>
    <row r="48" ht="11.25" customHeight="1">
      <c r="A48" s="135" t="s">
        <v>83</v>
      </c>
      <c r="B48" s="97" t="s">
        <v>81</v>
      </c>
      <c r="C48" s="135" t="s">
        <v>10068</v>
      </c>
      <c r="D48" s="231">
        <v>20.0</v>
      </c>
      <c r="E48" s="538">
        <v>20.0</v>
      </c>
      <c r="F48" s="103" t="s">
        <v>83</v>
      </c>
      <c r="G48" s="104"/>
      <c r="H48" s="105"/>
      <c r="I48" s="105"/>
      <c r="J48" s="105"/>
      <c r="K48" s="105"/>
      <c r="L48" s="105"/>
      <c r="M48" s="105"/>
      <c r="N48" s="105"/>
      <c r="O48" s="105"/>
      <c r="P48" s="105"/>
      <c r="Q48" s="105"/>
      <c r="R48" s="105"/>
      <c r="S48" s="105"/>
      <c r="T48" s="105"/>
      <c r="U48" s="105"/>
      <c r="V48" s="105"/>
      <c r="W48" s="105"/>
      <c r="X48" s="105"/>
      <c r="Y48" s="105"/>
      <c r="Z48" s="105"/>
    </row>
    <row r="49" ht="11.25" customHeight="1">
      <c r="A49" s="135" t="s">
        <v>98</v>
      </c>
      <c r="B49" s="97" t="s">
        <v>81</v>
      </c>
      <c r="C49" s="135" t="s">
        <v>10069</v>
      </c>
      <c r="D49" s="231">
        <v>20.0</v>
      </c>
      <c r="E49" s="538">
        <v>20.0</v>
      </c>
      <c r="F49" s="103" t="s">
        <v>98</v>
      </c>
      <c r="G49" s="104"/>
      <c r="H49" s="105"/>
      <c r="I49" s="105"/>
      <c r="J49" s="105"/>
      <c r="K49" s="105"/>
      <c r="L49" s="105"/>
      <c r="M49" s="105"/>
      <c r="N49" s="105"/>
      <c r="O49" s="105"/>
      <c r="P49" s="105"/>
      <c r="Q49" s="105"/>
      <c r="R49" s="105"/>
      <c r="S49" s="105"/>
      <c r="T49" s="105"/>
      <c r="U49" s="105"/>
      <c r="V49" s="105"/>
      <c r="W49" s="105"/>
      <c r="X49" s="105"/>
      <c r="Y49" s="105"/>
      <c r="Z49" s="105"/>
    </row>
    <row r="50" ht="11.25" customHeight="1">
      <c r="A50" s="135" t="s">
        <v>98</v>
      </c>
      <c r="B50" s="97" t="s">
        <v>81</v>
      </c>
      <c r="C50" s="135" t="s">
        <v>10070</v>
      </c>
      <c r="D50" s="231">
        <v>20.0</v>
      </c>
      <c r="E50" s="538">
        <v>20.0</v>
      </c>
      <c r="F50" s="103" t="s">
        <v>98</v>
      </c>
      <c r="G50" s="104"/>
      <c r="H50" s="105"/>
      <c r="I50" s="105"/>
      <c r="J50" s="105"/>
      <c r="K50" s="105"/>
      <c r="L50" s="105"/>
      <c r="M50" s="105"/>
      <c r="N50" s="105"/>
      <c r="O50" s="105"/>
      <c r="P50" s="105"/>
      <c r="Q50" s="105"/>
      <c r="R50" s="105"/>
      <c r="S50" s="105"/>
      <c r="T50" s="105"/>
      <c r="U50" s="105"/>
      <c r="V50" s="105"/>
      <c r="W50" s="105"/>
      <c r="X50" s="105"/>
      <c r="Y50" s="105"/>
      <c r="Z50" s="105"/>
    </row>
    <row r="51" ht="11.25" customHeight="1">
      <c r="A51" s="135" t="s">
        <v>96</v>
      </c>
      <c r="B51" s="97" t="s">
        <v>81</v>
      </c>
      <c r="C51" s="135" t="s">
        <v>10071</v>
      </c>
      <c r="D51" s="231">
        <v>20.0</v>
      </c>
      <c r="E51" s="538">
        <v>20.0</v>
      </c>
      <c r="F51" s="103" t="s">
        <v>96</v>
      </c>
      <c r="G51" s="104"/>
      <c r="H51" s="105"/>
      <c r="I51" s="105"/>
      <c r="J51" s="105"/>
      <c r="K51" s="105"/>
      <c r="L51" s="105"/>
      <c r="M51" s="105"/>
      <c r="N51" s="105"/>
      <c r="O51" s="105"/>
      <c r="P51" s="105"/>
      <c r="Q51" s="105"/>
      <c r="R51" s="105"/>
      <c r="S51" s="105"/>
      <c r="T51" s="105"/>
      <c r="U51" s="105"/>
      <c r="V51" s="105"/>
      <c r="W51" s="105"/>
      <c r="X51" s="105"/>
      <c r="Y51" s="105"/>
      <c r="Z51" s="105"/>
    </row>
    <row r="52" ht="11.25" customHeight="1">
      <c r="A52" s="135" t="s">
        <v>96</v>
      </c>
      <c r="B52" s="97" t="s">
        <v>81</v>
      </c>
      <c r="C52" s="135" t="s">
        <v>10072</v>
      </c>
      <c r="D52" s="231">
        <v>20.0</v>
      </c>
      <c r="E52" s="538">
        <v>20.0</v>
      </c>
      <c r="F52" s="103" t="s">
        <v>96</v>
      </c>
      <c r="G52" s="104"/>
      <c r="H52" s="105"/>
      <c r="I52" s="105"/>
      <c r="J52" s="105"/>
      <c r="K52" s="105"/>
      <c r="L52" s="105"/>
      <c r="M52" s="105"/>
      <c r="N52" s="105"/>
      <c r="O52" s="105"/>
      <c r="P52" s="105"/>
      <c r="Q52" s="105"/>
      <c r="R52" s="105"/>
      <c r="S52" s="105"/>
      <c r="T52" s="105"/>
      <c r="U52" s="105"/>
      <c r="V52" s="105"/>
      <c r="W52" s="105"/>
      <c r="X52" s="105"/>
      <c r="Y52" s="105"/>
      <c r="Z52" s="105"/>
    </row>
    <row r="53" ht="11.25" customHeight="1">
      <c r="A53" s="135" t="s">
        <v>6368</v>
      </c>
      <c r="B53" s="97" t="s">
        <v>81</v>
      </c>
      <c r="C53" s="311" t="s">
        <v>10073</v>
      </c>
      <c r="D53" s="231">
        <v>20.0</v>
      </c>
      <c r="E53" s="538">
        <v>20.0</v>
      </c>
      <c r="F53" s="103" t="s">
        <v>88</v>
      </c>
      <c r="G53" s="104"/>
      <c r="H53" s="105"/>
      <c r="I53" s="105"/>
      <c r="J53" s="105"/>
      <c r="K53" s="105"/>
      <c r="L53" s="105"/>
      <c r="M53" s="105"/>
      <c r="N53" s="105"/>
      <c r="O53" s="105"/>
      <c r="P53" s="105"/>
      <c r="Q53" s="105"/>
      <c r="R53" s="105"/>
      <c r="S53" s="105"/>
      <c r="T53" s="105"/>
      <c r="U53" s="105"/>
      <c r="V53" s="105"/>
      <c r="W53" s="105"/>
      <c r="X53" s="105"/>
      <c r="Y53" s="105"/>
      <c r="Z53" s="105"/>
    </row>
    <row r="54" ht="11.25" customHeight="1">
      <c r="A54" s="135" t="s">
        <v>6368</v>
      </c>
      <c r="B54" s="97" t="s">
        <v>81</v>
      </c>
      <c r="C54" s="135" t="s">
        <v>10074</v>
      </c>
      <c r="D54" s="231">
        <v>20.0</v>
      </c>
      <c r="E54" s="538">
        <v>20.0</v>
      </c>
      <c r="F54" s="103" t="s">
        <v>88</v>
      </c>
      <c r="G54" s="104"/>
      <c r="H54" s="105"/>
      <c r="I54" s="105"/>
      <c r="J54" s="105"/>
      <c r="K54" s="105"/>
      <c r="L54" s="105"/>
      <c r="M54" s="105"/>
      <c r="N54" s="105"/>
      <c r="O54" s="105"/>
      <c r="P54" s="105"/>
      <c r="Q54" s="105"/>
      <c r="R54" s="105"/>
      <c r="S54" s="105"/>
      <c r="T54" s="105"/>
      <c r="U54" s="105"/>
      <c r="V54" s="105"/>
      <c r="W54" s="105"/>
      <c r="X54" s="105"/>
      <c r="Y54" s="105"/>
      <c r="Z54" s="105"/>
    </row>
    <row r="55" ht="11.25" customHeight="1">
      <c r="A55" s="135" t="s">
        <v>6368</v>
      </c>
      <c r="B55" s="97" t="s">
        <v>81</v>
      </c>
      <c r="C55" s="135" t="s">
        <v>10075</v>
      </c>
      <c r="D55" s="231">
        <v>20.0</v>
      </c>
      <c r="E55" s="538">
        <v>20.0</v>
      </c>
      <c r="F55" s="103" t="s">
        <v>88</v>
      </c>
      <c r="G55" s="104"/>
      <c r="H55" s="105"/>
      <c r="I55" s="105"/>
      <c r="J55" s="105"/>
      <c r="K55" s="105"/>
      <c r="L55" s="105"/>
      <c r="M55" s="105"/>
      <c r="N55" s="105"/>
      <c r="O55" s="105"/>
      <c r="P55" s="105"/>
      <c r="Q55" s="105"/>
      <c r="R55" s="105"/>
      <c r="S55" s="105"/>
      <c r="T55" s="105"/>
      <c r="U55" s="105"/>
      <c r="V55" s="105"/>
      <c r="W55" s="105"/>
      <c r="X55" s="105"/>
      <c r="Y55" s="105"/>
      <c r="Z55" s="105"/>
    </row>
    <row r="56" ht="11.25" customHeight="1">
      <c r="A56" s="135" t="s">
        <v>6368</v>
      </c>
      <c r="B56" s="97" t="s">
        <v>81</v>
      </c>
      <c r="C56" s="135" t="s">
        <v>10076</v>
      </c>
      <c r="D56" s="231">
        <v>50.0</v>
      </c>
      <c r="E56" s="538">
        <v>50.0</v>
      </c>
      <c r="F56" s="103" t="s">
        <v>88</v>
      </c>
      <c r="G56" s="104"/>
      <c r="H56" s="105"/>
      <c r="I56" s="105"/>
      <c r="J56" s="105"/>
      <c r="K56" s="105"/>
      <c r="L56" s="105"/>
      <c r="M56" s="105"/>
      <c r="N56" s="105"/>
      <c r="O56" s="105"/>
      <c r="P56" s="105"/>
      <c r="Q56" s="105"/>
      <c r="R56" s="105"/>
      <c r="S56" s="105"/>
      <c r="T56" s="105"/>
      <c r="U56" s="105"/>
      <c r="V56" s="105"/>
      <c r="W56" s="105"/>
      <c r="X56" s="105"/>
      <c r="Y56" s="105"/>
      <c r="Z56" s="105"/>
    </row>
    <row r="57" ht="11.25" customHeight="1">
      <c r="A57" s="135" t="s">
        <v>6368</v>
      </c>
      <c r="B57" s="97" t="s">
        <v>81</v>
      </c>
      <c r="C57" s="135" t="s">
        <v>10077</v>
      </c>
      <c r="D57" s="231">
        <v>40.0</v>
      </c>
      <c r="E57" s="538">
        <v>160.0</v>
      </c>
      <c r="F57" s="103" t="s">
        <v>88</v>
      </c>
      <c r="G57" s="104"/>
      <c r="H57" s="105"/>
      <c r="I57" s="105"/>
      <c r="J57" s="105"/>
      <c r="K57" s="105"/>
      <c r="L57" s="105"/>
      <c r="M57" s="105"/>
      <c r="N57" s="105"/>
      <c r="O57" s="105"/>
      <c r="P57" s="105"/>
      <c r="Q57" s="105"/>
      <c r="R57" s="105"/>
      <c r="S57" s="105"/>
      <c r="T57" s="105"/>
      <c r="U57" s="105"/>
      <c r="V57" s="105"/>
      <c r="W57" s="105"/>
      <c r="X57" s="105"/>
      <c r="Y57" s="105"/>
      <c r="Z57" s="105"/>
    </row>
    <row r="58" ht="11.25" customHeight="1">
      <c r="A58" s="135" t="s">
        <v>6368</v>
      </c>
      <c r="B58" s="97" t="s">
        <v>81</v>
      </c>
      <c r="C58" s="135" t="s">
        <v>10078</v>
      </c>
      <c r="D58" s="231">
        <v>20.0</v>
      </c>
      <c r="E58" s="166">
        <v>20.0</v>
      </c>
      <c r="F58" s="103" t="s">
        <v>88</v>
      </c>
      <c r="G58" s="104"/>
      <c r="H58" s="105"/>
      <c r="I58" s="105"/>
      <c r="J58" s="105"/>
      <c r="K58" s="105"/>
      <c r="L58" s="105"/>
      <c r="M58" s="105"/>
      <c r="N58" s="105"/>
      <c r="O58" s="105"/>
      <c r="P58" s="105"/>
      <c r="Q58" s="105"/>
      <c r="R58" s="105"/>
      <c r="S58" s="105"/>
      <c r="T58" s="105"/>
      <c r="U58" s="105"/>
      <c r="V58" s="105"/>
      <c r="W58" s="105"/>
      <c r="X58" s="105"/>
      <c r="Y58" s="105"/>
      <c r="Z58" s="105"/>
    </row>
    <row r="59" ht="11.25" customHeight="1">
      <c r="A59" s="135" t="s">
        <v>6373</v>
      </c>
      <c r="B59" s="97" t="s">
        <v>81</v>
      </c>
      <c r="C59" s="135" t="s">
        <v>10079</v>
      </c>
      <c r="D59" s="231">
        <v>60.0</v>
      </c>
      <c r="E59" s="166">
        <v>60.0</v>
      </c>
      <c r="F59" s="103" t="s">
        <v>84</v>
      </c>
      <c r="G59" s="104"/>
      <c r="H59" s="105"/>
      <c r="I59" s="105"/>
      <c r="J59" s="105"/>
      <c r="K59" s="105"/>
      <c r="L59" s="105"/>
      <c r="M59" s="105"/>
      <c r="N59" s="105"/>
      <c r="O59" s="105"/>
      <c r="P59" s="105"/>
      <c r="Q59" s="105"/>
      <c r="R59" s="105"/>
      <c r="S59" s="105"/>
      <c r="T59" s="105"/>
      <c r="U59" s="105"/>
      <c r="V59" s="105"/>
      <c r="W59" s="105"/>
      <c r="X59" s="105"/>
      <c r="Y59" s="105"/>
      <c r="Z59" s="105"/>
    </row>
    <row r="60" ht="11.25" customHeight="1">
      <c r="A60" s="135" t="s">
        <v>6373</v>
      </c>
      <c r="B60" s="97" t="s">
        <v>81</v>
      </c>
      <c r="C60" s="135" t="s">
        <v>10080</v>
      </c>
      <c r="D60" s="231">
        <v>60.0</v>
      </c>
      <c r="E60" s="166">
        <v>60.0</v>
      </c>
      <c r="F60" s="103" t="s">
        <v>84</v>
      </c>
      <c r="G60" s="104"/>
      <c r="H60" s="105"/>
      <c r="I60" s="105"/>
      <c r="J60" s="105"/>
      <c r="K60" s="105"/>
      <c r="L60" s="105"/>
      <c r="M60" s="105"/>
      <c r="N60" s="105"/>
      <c r="O60" s="105"/>
      <c r="P60" s="105"/>
      <c r="Q60" s="105"/>
      <c r="R60" s="105"/>
      <c r="S60" s="105"/>
      <c r="T60" s="105"/>
      <c r="U60" s="105"/>
      <c r="V60" s="105"/>
      <c r="W60" s="105"/>
      <c r="X60" s="105"/>
      <c r="Y60" s="105"/>
      <c r="Z60" s="105"/>
    </row>
    <row r="61" ht="11.25" customHeight="1">
      <c r="A61" s="135" t="s">
        <v>6373</v>
      </c>
      <c r="B61" s="97" t="s">
        <v>81</v>
      </c>
      <c r="C61" s="135" t="s">
        <v>10081</v>
      </c>
      <c r="D61" s="231">
        <v>80.0</v>
      </c>
      <c r="E61" s="166">
        <v>80.0</v>
      </c>
      <c r="F61" s="103" t="s">
        <v>84</v>
      </c>
      <c r="G61" s="104"/>
      <c r="H61" s="105"/>
      <c r="I61" s="105"/>
      <c r="J61" s="105"/>
      <c r="K61" s="105"/>
      <c r="L61" s="105"/>
      <c r="M61" s="105"/>
      <c r="N61" s="105"/>
      <c r="O61" s="105"/>
      <c r="P61" s="105"/>
      <c r="Q61" s="105"/>
      <c r="R61" s="105"/>
      <c r="S61" s="105"/>
      <c r="T61" s="105"/>
      <c r="U61" s="105"/>
      <c r="V61" s="105"/>
      <c r="W61" s="105"/>
      <c r="X61" s="105"/>
      <c r="Y61" s="105"/>
      <c r="Z61" s="105"/>
    </row>
    <row r="62" ht="11.25" customHeight="1">
      <c r="A62" s="135" t="s">
        <v>6373</v>
      </c>
      <c r="B62" s="97" t="s">
        <v>81</v>
      </c>
      <c r="C62" s="135" t="s">
        <v>10082</v>
      </c>
      <c r="D62" s="231">
        <v>30.0</v>
      </c>
      <c r="E62" s="166">
        <v>30.0</v>
      </c>
      <c r="F62" s="103" t="s">
        <v>84</v>
      </c>
      <c r="G62" s="104"/>
      <c r="H62" s="105"/>
      <c r="I62" s="105"/>
      <c r="J62" s="105"/>
      <c r="K62" s="105"/>
      <c r="L62" s="105"/>
      <c r="M62" s="105"/>
      <c r="N62" s="105"/>
      <c r="O62" s="105"/>
      <c r="P62" s="105"/>
      <c r="Q62" s="105"/>
      <c r="R62" s="105"/>
      <c r="S62" s="105"/>
      <c r="T62" s="105"/>
      <c r="U62" s="105"/>
      <c r="V62" s="105"/>
      <c r="W62" s="105"/>
      <c r="X62" s="105"/>
      <c r="Y62" s="105"/>
      <c r="Z62" s="105"/>
    </row>
    <row r="63" ht="11.25" customHeight="1">
      <c r="A63" s="135" t="s">
        <v>6373</v>
      </c>
      <c r="B63" s="97" t="s">
        <v>81</v>
      </c>
      <c r="C63" s="135" t="s">
        <v>10083</v>
      </c>
      <c r="D63" s="231">
        <v>20.0</v>
      </c>
      <c r="E63" s="166">
        <v>20.0</v>
      </c>
      <c r="F63" s="103" t="s">
        <v>84</v>
      </c>
      <c r="G63" s="104"/>
      <c r="H63" s="105"/>
      <c r="I63" s="105"/>
      <c r="J63" s="105"/>
      <c r="K63" s="105"/>
      <c r="L63" s="105"/>
      <c r="M63" s="105"/>
      <c r="N63" s="105"/>
      <c r="O63" s="105"/>
      <c r="P63" s="105"/>
      <c r="Q63" s="105"/>
      <c r="R63" s="105"/>
      <c r="S63" s="105"/>
      <c r="T63" s="105"/>
      <c r="U63" s="105"/>
      <c r="V63" s="105"/>
      <c r="W63" s="105"/>
      <c r="X63" s="105"/>
      <c r="Y63" s="105"/>
      <c r="Z63" s="105"/>
    </row>
    <row r="64" ht="11.25" customHeight="1">
      <c r="A64" s="135" t="s">
        <v>6373</v>
      </c>
      <c r="B64" s="97" t="s">
        <v>81</v>
      </c>
      <c r="C64" s="135" t="s">
        <v>10084</v>
      </c>
      <c r="D64" s="231">
        <v>30.0</v>
      </c>
      <c r="E64" s="166">
        <v>30.0</v>
      </c>
      <c r="F64" s="103" t="s">
        <v>84</v>
      </c>
      <c r="G64" s="104"/>
      <c r="H64" s="105"/>
      <c r="I64" s="105"/>
      <c r="J64" s="105"/>
      <c r="K64" s="105"/>
      <c r="L64" s="105"/>
      <c r="M64" s="105"/>
      <c r="N64" s="105"/>
      <c r="O64" s="105"/>
      <c r="P64" s="105"/>
      <c r="Q64" s="105"/>
      <c r="R64" s="105"/>
      <c r="S64" s="105"/>
      <c r="T64" s="105"/>
      <c r="U64" s="105"/>
      <c r="V64" s="105"/>
      <c r="W64" s="105"/>
      <c r="X64" s="105"/>
      <c r="Y64" s="105"/>
      <c r="Z64" s="105"/>
    </row>
    <row r="65" ht="11.25" customHeight="1">
      <c r="A65" s="135" t="s">
        <v>6373</v>
      </c>
      <c r="B65" s="97" t="s">
        <v>81</v>
      </c>
      <c r="C65" s="135" t="s">
        <v>10085</v>
      </c>
      <c r="D65" s="231">
        <v>20.0</v>
      </c>
      <c r="E65" s="166">
        <v>20.0</v>
      </c>
      <c r="F65" s="103" t="s">
        <v>84</v>
      </c>
      <c r="G65" s="104"/>
      <c r="H65" s="105"/>
      <c r="I65" s="105"/>
      <c r="J65" s="105"/>
      <c r="K65" s="105"/>
      <c r="L65" s="105"/>
      <c r="M65" s="105"/>
      <c r="N65" s="105"/>
      <c r="O65" s="105"/>
      <c r="P65" s="105"/>
      <c r="Q65" s="105"/>
      <c r="R65" s="105"/>
      <c r="S65" s="105"/>
      <c r="T65" s="105"/>
      <c r="U65" s="105"/>
      <c r="V65" s="105"/>
      <c r="W65" s="105"/>
      <c r="X65" s="105"/>
      <c r="Y65" s="105"/>
      <c r="Z65" s="105"/>
    </row>
    <row r="66" ht="11.25" customHeight="1">
      <c r="A66" s="135" t="s">
        <v>791</v>
      </c>
      <c r="B66" s="97" t="s">
        <v>81</v>
      </c>
      <c r="C66" s="135" t="s">
        <v>10086</v>
      </c>
      <c r="D66" s="231">
        <v>50.0</v>
      </c>
      <c r="E66" s="166">
        <v>50.0</v>
      </c>
      <c r="F66" s="103" t="s">
        <v>89</v>
      </c>
      <c r="G66" s="104"/>
      <c r="H66" s="105"/>
      <c r="I66" s="105"/>
      <c r="J66" s="105"/>
      <c r="K66" s="105"/>
      <c r="L66" s="105"/>
      <c r="M66" s="105"/>
      <c r="N66" s="105"/>
      <c r="O66" s="105"/>
      <c r="P66" s="105"/>
      <c r="Q66" s="105"/>
      <c r="R66" s="105"/>
      <c r="S66" s="105"/>
      <c r="T66" s="105"/>
      <c r="U66" s="105"/>
      <c r="V66" s="105"/>
      <c r="W66" s="105"/>
      <c r="X66" s="105"/>
      <c r="Y66" s="105"/>
      <c r="Z66" s="105"/>
    </row>
    <row r="67" ht="11.25" customHeight="1">
      <c r="A67" s="135" t="s">
        <v>791</v>
      </c>
      <c r="B67" s="97" t="s">
        <v>81</v>
      </c>
      <c r="C67" s="135" t="s">
        <v>10087</v>
      </c>
      <c r="D67" s="231">
        <v>20.0</v>
      </c>
      <c r="E67" s="166">
        <f t="shared" ref="E67:E69" si="1">D67</f>
        <v>20</v>
      </c>
      <c r="F67" s="103" t="s">
        <v>89</v>
      </c>
      <c r="G67" s="104"/>
      <c r="H67" s="105"/>
      <c r="I67" s="105"/>
      <c r="J67" s="105"/>
      <c r="K67" s="105"/>
      <c r="L67" s="105"/>
      <c r="M67" s="105"/>
      <c r="N67" s="105"/>
      <c r="O67" s="105"/>
      <c r="P67" s="105"/>
      <c r="Q67" s="105"/>
      <c r="R67" s="105"/>
      <c r="S67" s="105"/>
      <c r="T67" s="105"/>
      <c r="U67" s="105"/>
      <c r="V67" s="105"/>
      <c r="W67" s="105"/>
      <c r="X67" s="105"/>
      <c r="Y67" s="105"/>
      <c r="Z67" s="105"/>
    </row>
    <row r="68" ht="11.25" customHeight="1">
      <c r="A68" s="135" t="s">
        <v>791</v>
      </c>
      <c r="B68" s="97" t="s">
        <v>81</v>
      </c>
      <c r="C68" s="135" t="s">
        <v>10088</v>
      </c>
      <c r="D68" s="231">
        <v>20.0</v>
      </c>
      <c r="E68" s="166">
        <f t="shared" si="1"/>
        <v>20</v>
      </c>
      <c r="F68" s="103" t="s">
        <v>89</v>
      </c>
      <c r="G68" s="104"/>
      <c r="H68" s="105"/>
      <c r="I68" s="105"/>
      <c r="J68" s="105"/>
      <c r="K68" s="105"/>
      <c r="L68" s="105"/>
      <c r="M68" s="105"/>
      <c r="N68" s="105"/>
      <c r="O68" s="105"/>
      <c r="P68" s="105"/>
      <c r="Q68" s="105"/>
      <c r="R68" s="105"/>
      <c r="S68" s="105"/>
      <c r="T68" s="105"/>
      <c r="U68" s="105"/>
      <c r="V68" s="105"/>
      <c r="W68" s="105"/>
      <c r="X68" s="105"/>
      <c r="Y68" s="105"/>
      <c r="Z68" s="105"/>
    </row>
    <row r="69" ht="11.25" customHeight="1">
      <c r="A69" s="135" t="s">
        <v>791</v>
      </c>
      <c r="B69" s="97" t="s">
        <v>81</v>
      </c>
      <c r="C69" s="135" t="s">
        <v>10089</v>
      </c>
      <c r="D69" s="231">
        <v>20.0</v>
      </c>
      <c r="E69" s="166">
        <f t="shared" si="1"/>
        <v>20</v>
      </c>
      <c r="F69" s="103" t="s">
        <v>89</v>
      </c>
      <c r="G69" s="104"/>
      <c r="H69" s="105"/>
      <c r="I69" s="105"/>
      <c r="J69" s="105"/>
      <c r="K69" s="105"/>
      <c r="L69" s="105"/>
      <c r="M69" s="105"/>
      <c r="N69" s="105"/>
      <c r="O69" s="105"/>
      <c r="P69" s="105"/>
      <c r="Q69" s="105"/>
      <c r="R69" s="105"/>
      <c r="S69" s="105"/>
      <c r="T69" s="105"/>
      <c r="U69" s="105"/>
      <c r="V69" s="105"/>
      <c r="W69" s="105"/>
      <c r="X69" s="105"/>
      <c r="Y69" s="105"/>
      <c r="Z69" s="105"/>
    </row>
    <row r="70" ht="11.25" customHeight="1">
      <c r="A70" s="295" t="s">
        <v>10090</v>
      </c>
      <c r="B70" s="160" t="s">
        <v>81</v>
      </c>
      <c r="C70" s="135" t="s">
        <v>10091</v>
      </c>
      <c r="D70" s="231">
        <v>20.0</v>
      </c>
      <c r="E70" s="166">
        <v>20.0</v>
      </c>
      <c r="F70" s="103" t="s">
        <v>86</v>
      </c>
      <c r="G70" s="104"/>
      <c r="H70" s="105"/>
      <c r="I70" s="105"/>
      <c r="J70" s="105"/>
      <c r="K70" s="105"/>
      <c r="L70" s="105"/>
      <c r="M70" s="105"/>
      <c r="N70" s="105"/>
      <c r="O70" s="105"/>
      <c r="P70" s="105"/>
      <c r="Q70" s="105"/>
      <c r="R70" s="105"/>
      <c r="S70" s="105"/>
      <c r="T70" s="105"/>
      <c r="U70" s="105"/>
      <c r="V70" s="105"/>
      <c r="W70" s="105"/>
      <c r="X70" s="105"/>
      <c r="Y70" s="105"/>
      <c r="Z70" s="105"/>
    </row>
    <row r="71" ht="11.25" customHeight="1">
      <c r="A71" s="295" t="s">
        <v>86</v>
      </c>
      <c r="B71" s="160" t="s">
        <v>81</v>
      </c>
      <c r="C71" s="135" t="s">
        <v>10092</v>
      </c>
      <c r="D71" s="231">
        <v>20.0</v>
      </c>
      <c r="E71" s="166">
        <v>20.0</v>
      </c>
      <c r="F71" s="103" t="s">
        <v>86</v>
      </c>
      <c r="G71" s="104"/>
      <c r="H71" s="105"/>
      <c r="I71" s="105"/>
      <c r="J71" s="105"/>
      <c r="K71" s="105"/>
      <c r="L71" s="105"/>
      <c r="M71" s="105"/>
      <c r="N71" s="105"/>
      <c r="O71" s="105"/>
      <c r="P71" s="105"/>
      <c r="Q71" s="105"/>
      <c r="R71" s="105"/>
      <c r="S71" s="105"/>
      <c r="T71" s="105"/>
      <c r="U71" s="105"/>
      <c r="V71" s="105"/>
      <c r="W71" s="105"/>
      <c r="X71" s="105"/>
      <c r="Y71" s="105"/>
      <c r="Z71" s="105"/>
    </row>
    <row r="72" ht="11.25" customHeight="1">
      <c r="A72" s="295" t="s">
        <v>86</v>
      </c>
      <c r="B72" s="160" t="s">
        <v>81</v>
      </c>
      <c r="C72" s="135" t="s">
        <v>10093</v>
      </c>
      <c r="D72" s="231">
        <v>20.0</v>
      </c>
      <c r="E72" s="166">
        <v>20.0</v>
      </c>
      <c r="F72" s="103" t="s">
        <v>86</v>
      </c>
      <c r="G72" s="104"/>
      <c r="H72" s="105"/>
      <c r="I72" s="105"/>
      <c r="J72" s="105"/>
      <c r="K72" s="105"/>
      <c r="L72" s="105"/>
      <c r="M72" s="105"/>
      <c r="N72" s="105"/>
      <c r="O72" s="105"/>
      <c r="P72" s="105"/>
      <c r="Q72" s="105"/>
      <c r="R72" s="105"/>
      <c r="S72" s="105"/>
      <c r="T72" s="105"/>
      <c r="U72" s="105"/>
      <c r="V72" s="105"/>
      <c r="W72" s="105"/>
      <c r="X72" s="105"/>
      <c r="Y72" s="105"/>
      <c r="Z72" s="105"/>
    </row>
    <row r="73" ht="11.25" customHeight="1">
      <c r="A73" s="135" t="s">
        <v>6419</v>
      </c>
      <c r="B73" s="97" t="s">
        <v>81</v>
      </c>
      <c r="C73" s="135" t="s">
        <v>10094</v>
      </c>
      <c r="D73" s="231">
        <v>20.0</v>
      </c>
      <c r="E73" s="166">
        <v>20.0</v>
      </c>
      <c r="F73" s="103" t="s">
        <v>90</v>
      </c>
      <c r="G73" s="104"/>
      <c r="H73" s="105"/>
      <c r="I73" s="105"/>
      <c r="J73" s="105"/>
      <c r="K73" s="105"/>
      <c r="L73" s="105"/>
      <c r="M73" s="105"/>
      <c r="N73" s="105"/>
      <c r="O73" s="105"/>
      <c r="P73" s="105"/>
      <c r="Q73" s="105"/>
      <c r="R73" s="105"/>
      <c r="S73" s="105"/>
      <c r="T73" s="105"/>
      <c r="U73" s="105"/>
      <c r="V73" s="105"/>
      <c r="W73" s="105"/>
      <c r="X73" s="105"/>
      <c r="Y73" s="105"/>
      <c r="Z73" s="105"/>
    </row>
    <row r="74" ht="11.25" customHeight="1">
      <c r="A74" s="135" t="s">
        <v>6419</v>
      </c>
      <c r="B74" s="97" t="s">
        <v>81</v>
      </c>
      <c r="C74" s="135" t="s">
        <v>10095</v>
      </c>
      <c r="D74" s="231">
        <v>20.0</v>
      </c>
      <c r="E74" s="166">
        <v>20.0</v>
      </c>
      <c r="F74" s="103" t="s">
        <v>90</v>
      </c>
      <c r="G74" s="104"/>
      <c r="H74" s="105"/>
      <c r="I74" s="105"/>
      <c r="J74" s="105"/>
      <c r="K74" s="105"/>
      <c r="L74" s="105"/>
      <c r="M74" s="105"/>
      <c r="N74" s="105"/>
      <c r="O74" s="105"/>
      <c r="P74" s="105"/>
      <c r="Q74" s="105"/>
      <c r="R74" s="105"/>
      <c r="S74" s="105"/>
      <c r="T74" s="105"/>
      <c r="U74" s="105"/>
      <c r="V74" s="105"/>
      <c r="W74" s="105"/>
      <c r="X74" s="105"/>
      <c r="Y74" s="105"/>
      <c r="Z74" s="105"/>
    </row>
    <row r="75" ht="11.25" customHeight="1">
      <c r="A75" s="135" t="s">
        <v>91</v>
      </c>
      <c r="B75" s="97" t="s">
        <v>81</v>
      </c>
      <c r="C75" s="135" t="s">
        <v>10096</v>
      </c>
      <c r="D75" s="231">
        <v>20.0</v>
      </c>
      <c r="E75" s="166">
        <v>20.0</v>
      </c>
      <c r="F75" s="103" t="s">
        <v>91</v>
      </c>
      <c r="G75" s="104"/>
      <c r="H75" s="105"/>
      <c r="I75" s="105"/>
      <c r="J75" s="105"/>
      <c r="K75" s="105"/>
      <c r="L75" s="105"/>
      <c r="M75" s="105"/>
      <c r="N75" s="105"/>
      <c r="O75" s="105"/>
      <c r="P75" s="105"/>
      <c r="Q75" s="105"/>
      <c r="R75" s="105"/>
      <c r="S75" s="105"/>
      <c r="T75" s="105"/>
      <c r="U75" s="105"/>
      <c r="V75" s="105"/>
      <c r="W75" s="105"/>
      <c r="X75" s="105"/>
      <c r="Y75" s="105"/>
      <c r="Z75" s="105"/>
    </row>
    <row r="76" ht="11.25" customHeight="1">
      <c r="A76" s="135" t="s">
        <v>91</v>
      </c>
      <c r="B76" s="97" t="s">
        <v>81</v>
      </c>
      <c r="C76" s="135" t="s">
        <v>10097</v>
      </c>
      <c r="D76" s="231">
        <v>50.0</v>
      </c>
      <c r="E76" s="166">
        <v>50.0</v>
      </c>
      <c r="F76" s="103" t="s">
        <v>91</v>
      </c>
      <c r="G76" s="104"/>
      <c r="H76" s="105"/>
      <c r="I76" s="105"/>
      <c r="J76" s="105"/>
      <c r="K76" s="105"/>
      <c r="L76" s="105"/>
      <c r="M76" s="105"/>
      <c r="N76" s="105"/>
      <c r="O76" s="105"/>
      <c r="P76" s="105"/>
      <c r="Q76" s="105"/>
      <c r="R76" s="105"/>
      <c r="S76" s="105"/>
      <c r="T76" s="105"/>
      <c r="U76" s="105"/>
      <c r="V76" s="105"/>
      <c r="W76" s="105"/>
      <c r="X76" s="105"/>
      <c r="Y76" s="105"/>
      <c r="Z76" s="105"/>
    </row>
    <row r="77" ht="11.25" customHeight="1">
      <c r="A77" s="135" t="s">
        <v>91</v>
      </c>
      <c r="B77" s="97" t="s">
        <v>81</v>
      </c>
      <c r="C77" s="135" t="s">
        <v>10098</v>
      </c>
      <c r="D77" s="231">
        <v>20.0</v>
      </c>
      <c r="E77" s="166">
        <v>20.0</v>
      </c>
      <c r="F77" s="103" t="s">
        <v>91</v>
      </c>
      <c r="G77" s="104"/>
      <c r="H77" s="105"/>
      <c r="I77" s="105"/>
      <c r="J77" s="105"/>
      <c r="K77" s="105"/>
      <c r="L77" s="105"/>
      <c r="M77" s="105"/>
      <c r="N77" s="105"/>
      <c r="O77" s="105"/>
      <c r="P77" s="105"/>
      <c r="Q77" s="105"/>
      <c r="R77" s="105"/>
      <c r="S77" s="105"/>
      <c r="T77" s="105"/>
      <c r="U77" s="105"/>
      <c r="V77" s="105"/>
      <c r="W77" s="105"/>
      <c r="X77" s="105"/>
      <c r="Y77" s="105"/>
      <c r="Z77" s="105"/>
    </row>
    <row r="78" ht="11.25" customHeight="1">
      <c r="A78" s="135" t="s">
        <v>91</v>
      </c>
      <c r="B78" s="97" t="s">
        <v>81</v>
      </c>
      <c r="C78" s="135" t="s">
        <v>10099</v>
      </c>
      <c r="D78" s="231">
        <v>20.0</v>
      </c>
      <c r="E78" s="166">
        <v>20.0</v>
      </c>
      <c r="F78" s="103" t="s">
        <v>91</v>
      </c>
      <c r="G78" s="104"/>
      <c r="H78" s="105"/>
      <c r="I78" s="105"/>
      <c r="J78" s="105"/>
      <c r="K78" s="105"/>
      <c r="L78" s="105"/>
      <c r="M78" s="105"/>
      <c r="N78" s="105"/>
      <c r="O78" s="105"/>
      <c r="P78" s="105"/>
      <c r="Q78" s="105"/>
      <c r="R78" s="105"/>
      <c r="S78" s="105"/>
      <c r="T78" s="105"/>
      <c r="U78" s="105"/>
      <c r="V78" s="105"/>
      <c r="W78" s="105"/>
      <c r="X78" s="105"/>
      <c r="Y78" s="105"/>
      <c r="Z78" s="105"/>
    </row>
    <row r="79" ht="11.25" customHeight="1">
      <c r="A79" s="135" t="s">
        <v>91</v>
      </c>
      <c r="B79" s="97" t="s">
        <v>81</v>
      </c>
      <c r="C79" s="304" t="s">
        <v>10100</v>
      </c>
      <c r="D79" s="231">
        <v>40.0</v>
      </c>
      <c r="E79" s="166">
        <v>40.0</v>
      </c>
      <c r="F79" s="103" t="s">
        <v>91</v>
      </c>
      <c r="G79" s="104"/>
      <c r="H79" s="105"/>
      <c r="I79" s="105"/>
      <c r="J79" s="105"/>
      <c r="K79" s="105"/>
      <c r="L79" s="105"/>
      <c r="M79" s="105"/>
      <c r="N79" s="105"/>
      <c r="O79" s="105"/>
      <c r="P79" s="105"/>
      <c r="Q79" s="105"/>
      <c r="R79" s="105"/>
      <c r="S79" s="105"/>
      <c r="T79" s="105"/>
      <c r="U79" s="105"/>
      <c r="V79" s="105"/>
      <c r="W79" s="105"/>
      <c r="X79" s="105"/>
      <c r="Y79" s="105"/>
      <c r="Z79" s="105"/>
    </row>
    <row r="80" ht="11.25" customHeight="1">
      <c r="A80" s="135" t="s">
        <v>85</v>
      </c>
      <c r="B80" s="97" t="s">
        <v>81</v>
      </c>
      <c r="C80" s="135" t="s">
        <v>10101</v>
      </c>
      <c r="D80" s="231">
        <v>60.0</v>
      </c>
      <c r="E80" s="166">
        <v>60.0</v>
      </c>
      <c r="F80" s="103" t="s">
        <v>85</v>
      </c>
      <c r="G80" s="104"/>
      <c r="H80" s="105"/>
      <c r="I80" s="105"/>
      <c r="J80" s="105"/>
      <c r="K80" s="105"/>
      <c r="L80" s="105"/>
      <c r="M80" s="105"/>
      <c r="N80" s="105"/>
      <c r="O80" s="105"/>
      <c r="P80" s="105"/>
      <c r="Q80" s="105"/>
      <c r="R80" s="105"/>
      <c r="S80" s="105"/>
      <c r="T80" s="105"/>
      <c r="U80" s="105"/>
      <c r="V80" s="105"/>
      <c r="W80" s="105"/>
      <c r="X80" s="105"/>
      <c r="Y80" s="105"/>
      <c r="Z80" s="105"/>
    </row>
    <row r="81" ht="11.25" customHeight="1">
      <c r="A81" s="135" t="s">
        <v>85</v>
      </c>
      <c r="B81" s="97" t="s">
        <v>81</v>
      </c>
      <c r="C81" s="135" t="s">
        <v>10102</v>
      </c>
      <c r="D81" s="231">
        <v>60.0</v>
      </c>
      <c r="E81" s="166">
        <v>60.0</v>
      </c>
      <c r="F81" s="103" t="s">
        <v>85</v>
      </c>
      <c r="G81" s="104"/>
      <c r="H81" s="105"/>
      <c r="I81" s="105"/>
      <c r="J81" s="105"/>
      <c r="K81" s="105"/>
      <c r="L81" s="105"/>
      <c r="M81" s="105"/>
      <c r="N81" s="105"/>
      <c r="O81" s="105"/>
      <c r="P81" s="105"/>
      <c r="Q81" s="105"/>
      <c r="R81" s="105"/>
      <c r="S81" s="105"/>
      <c r="T81" s="105"/>
      <c r="U81" s="105"/>
      <c r="V81" s="105"/>
      <c r="W81" s="105"/>
      <c r="X81" s="105"/>
      <c r="Y81" s="105"/>
      <c r="Z81" s="105"/>
    </row>
    <row r="82" ht="11.25" customHeight="1">
      <c r="A82" s="135" t="s">
        <v>85</v>
      </c>
      <c r="B82" s="97" t="s">
        <v>81</v>
      </c>
      <c r="C82" s="135" t="s">
        <v>10103</v>
      </c>
      <c r="D82" s="231">
        <v>20.0</v>
      </c>
      <c r="E82" s="166">
        <v>20.0</v>
      </c>
      <c r="F82" s="103" t="s">
        <v>85</v>
      </c>
      <c r="G82" s="104"/>
      <c r="H82" s="105"/>
      <c r="I82" s="105"/>
      <c r="J82" s="105"/>
      <c r="K82" s="105"/>
      <c r="L82" s="105"/>
      <c r="M82" s="105"/>
      <c r="N82" s="105"/>
      <c r="O82" s="105"/>
      <c r="P82" s="105"/>
      <c r="Q82" s="105"/>
      <c r="R82" s="105"/>
      <c r="S82" s="105"/>
      <c r="T82" s="105"/>
      <c r="U82" s="105"/>
      <c r="V82" s="105"/>
      <c r="W82" s="105"/>
      <c r="X82" s="105"/>
      <c r="Y82" s="105"/>
      <c r="Z82" s="105"/>
    </row>
    <row r="83" ht="11.25" customHeight="1">
      <c r="A83" s="135" t="s">
        <v>85</v>
      </c>
      <c r="B83" s="97" t="s">
        <v>81</v>
      </c>
      <c r="C83" s="135" t="s">
        <v>10104</v>
      </c>
      <c r="D83" s="231">
        <v>30.0</v>
      </c>
      <c r="E83" s="166">
        <v>30.0</v>
      </c>
      <c r="F83" s="103" t="s">
        <v>85</v>
      </c>
      <c r="G83" s="104"/>
      <c r="H83" s="105"/>
      <c r="I83" s="105"/>
      <c r="J83" s="105"/>
      <c r="K83" s="105"/>
      <c r="L83" s="105"/>
      <c r="M83" s="105"/>
      <c r="N83" s="105"/>
      <c r="O83" s="105"/>
      <c r="P83" s="105"/>
      <c r="Q83" s="105"/>
      <c r="R83" s="105"/>
      <c r="S83" s="105"/>
      <c r="T83" s="105"/>
      <c r="U83" s="105"/>
      <c r="V83" s="105"/>
      <c r="W83" s="105"/>
      <c r="X83" s="105"/>
      <c r="Y83" s="105"/>
      <c r="Z83" s="105"/>
    </row>
    <row r="84" ht="11.25" customHeight="1">
      <c r="A84" s="135" t="s">
        <v>85</v>
      </c>
      <c r="B84" s="97" t="s">
        <v>81</v>
      </c>
      <c r="C84" s="135" t="s">
        <v>10105</v>
      </c>
      <c r="D84" s="231">
        <v>50.0</v>
      </c>
      <c r="E84" s="166">
        <v>50.0</v>
      </c>
      <c r="F84" s="103" t="s">
        <v>85</v>
      </c>
      <c r="G84" s="104"/>
      <c r="H84" s="105"/>
      <c r="I84" s="105"/>
      <c r="J84" s="105"/>
      <c r="K84" s="105"/>
      <c r="L84" s="105"/>
      <c r="M84" s="105"/>
      <c r="N84" s="105"/>
      <c r="O84" s="105"/>
      <c r="P84" s="105"/>
      <c r="Q84" s="105"/>
      <c r="R84" s="105"/>
      <c r="S84" s="105"/>
      <c r="T84" s="105"/>
      <c r="U84" s="105"/>
      <c r="V84" s="105"/>
      <c r="W84" s="105"/>
      <c r="X84" s="105"/>
      <c r="Y84" s="105"/>
      <c r="Z84" s="105"/>
    </row>
    <row r="85" ht="11.25" customHeight="1">
      <c r="A85" s="135" t="s">
        <v>85</v>
      </c>
      <c r="B85" s="97" t="s">
        <v>81</v>
      </c>
      <c r="C85" s="135" t="s">
        <v>10106</v>
      </c>
      <c r="D85" s="231">
        <v>50.0</v>
      </c>
      <c r="E85" s="166">
        <v>50.0</v>
      </c>
      <c r="F85" s="103" t="s">
        <v>85</v>
      </c>
      <c r="G85" s="104"/>
      <c r="H85" s="105"/>
      <c r="I85" s="105"/>
      <c r="J85" s="105"/>
      <c r="K85" s="105"/>
      <c r="L85" s="105"/>
      <c r="M85" s="105"/>
      <c r="N85" s="105"/>
      <c r="O85" s="105"/>
      <c r="P85" s="105"/>
      <c r="Q85" s="105"/>
      <c r="R85" s="105"/>
      <c r="S85" s="105"/>
      <c r="T85" s="105"/>
      <c r="U85" s="105"/>
      <c r="V85" s="105"/>
      <c r="W85" s="105"/>
      <c r="X85" s="105"/>
      <c r="Y85" s="105"/>
      <c r="Z85" s="105"/>
    </row>
    <row r="86" ht="11.25" customHeight="1">
      <c r="A86" s="135" t="s">
        <v>95</v>
      </c>
      <c r="B86" s="97" t="s">
        <v>81</v>
      </c>
      <c r="C86" s="135" t="s">
        <v>10107</v>
      </c>
      <c r="D86" s="231">
        <v>20.0</v>
      </c>
      <c r="E86" s="166">
        <v>20.0</v>
      </c>
      <c r="F86" s="103" t="s">
        <v>95</v>
      </c>
      <c r="G86" s="104"/>
      <c r="H86" s="105"/>
      <c r="I86" s="105"/>
      <c r="J86" s="105"/>
      <c r="K86" s="105"/>
      <c r="L86" s="105"/>
      <c r="M86" s="105"/>
      <c r="N86" s="105"/>
      <c r="O86" s="105"/>
      <c r="P86" s="105"/>
      <c r="Q86" s="105"/>
      <c r="R86" s="105"/>
      <c r="S86" s="105"/>
      <c r="T86" s="105"/>
      <c r="U86" s="105"/>
      <c r="V86" s="105"/>
      <c r="W86" s="105"/>
      <c r="X86" s="105"/>
      <c r="Y86" s="105"/>
      <c r="Z86" s="105"/>
    </row>
    <row r="87" ht="11.25" customHeight="1">
      <c r="A87" s="135" t="s">
        <v>95</v>
      </c>
      <c r="B87" s="97" t="s">
        <v>81</v>
      </c>
      <c r="C87" s="135" t="s">
        <v>10108</v>
      </c>
      <c r="D87" s="231">
        <v>20.0</v>
      </c>
      <c r="E87" s="166">
        <v>20.0</v>
      </c>
      <c r="F87" s="103" t="s">
        <v>95</v>
      </c>
      <c r="G87" s="104"/>
      <c r="H87" s="105"/>
      <c r="I87" s="105"/>
      <c r="J87" s="105"/>
      <c r="K87" s="105"/>
      <c r="L87" s="105"/>
      <c r="M87" s="105"/>
      <c r="N87" s="105"/>
      <c r="O87" s="105"/>
      <c r="P87" s="105"/>
      <c r="Q87" s="105"/>
      <c r="R87" s="105"/>
      <c r="S87" s="105"/>
      <c r="T87" s="105"/>
      <c r="U87" s="105"/>
      <c r="V87" s="105"/>
      <c r="W87" s="105"/>
      <c r="X87" s="105"/>
      <c r="Y87" s="105"/>
      <c r="Z87" s="105"/>
    </row>
    <row r="88" ht="11.25" customHeight="1">
      <c r="A88" s="135" t="s">
        <v>8162</v>
      </c>
      <c r="B88" s="97" t="s">
        <v>81</v>
      </c>
      <c r="C88" s="135" t="s">
        <v>10109</v>
      </c>
      <c r="D88" s="231">
        <v>20.0</v>
      </c>
      <c r="E88" s="166">
        <v>20.0</v>
      </c>
      <c r="F88" s="103" t="s">
        <v>93</v>
      </c>
      <c r="G88" s="104"/>
      <c r="H88" s="105"/>
      <c r="I88" s="105"/>
      <c r="J88" s="105"/>
      <c r="K88" s="105"/>
      <c r="L88" s="105"/>
      <c r="M88" s="105"/>
      <c r="N88" s="105"/>
      <c r="O88" s="105"/>
      <c r="P88" s="105"/>
      <c r="Q88" s="105"/>
      <c r="R88" s="105"/>
      <c r="S88" s="105"/>
      <c r="T88" s="105"/>
      <c r="U88" s="105"/>
      <c r="V88" s="105"/>
      <c r="W88" s="105"/>
      <c r="X88" s="105"/>
      <c r="Y88" s="105"/>
      <c r="Z88" s="105"/>
    </row>
    <row r="89" ht="11.25" customHeight="1">
      <c r="A89" s="135" t="s">
        <v>8162</v>
      </c>
      <c r="B89" s="97" t="s">
        <v>354</v>
      </c>
      <c r="C89" s="135" t="s">
        <v>10110</v>
      </c>
      <c r="D89" s="231">
        <v>20.0</v>
      </c>
      <c r="E89" s="166">
        <v>20.0</v>
      </c>
      <c r="F89" s="103" t="s">
        <v>93</v>
      </c>
      <c r="G89" s="104"/>
      <c r="H89" s="105"/>
      <c r="I89" s="105"/>
      <c r="J89" s="105"/>
      <c r="K89" s="105"/>
      <c r="L89" s="105"/>
      <c r="M89" s="105"/>
      <c r="N89" s="105"/>
      <c r="O89" s="105"/>
      <c r="P89" s="105"/>
      <c r="Q89" s="105"/>
      <c r="R89" s="105"/>
      <c r="S89" s="105"/>
      <c r="T89" s="105"/>
      <c r="U89" s="105"/>
      <c r="V89" s="105"/>
      <c r="W89" s="105"/>
      <c r="X89" s="105"/>
      <c r="Y89" s="105"/>
      <c r="Z89" s="105"/>
    </row>
    <row r="90" ht="11.25" customHeight="1">
      <c r="A90" s="135" t="s">
        <v>6465</v>
      </c>
      <c r="B90" s="97" t="s">
        <v>81</v>
      </c>
      <c r="C90" s="135" t="s">
        <v>10111</v>
      </c>
      <c r="D90" s="231">
        <v>20.0</v>
      </c>
      <c r="E90" s="166">
        <v>20.0</v>
      </c>
      <c r="F90" s="103" t="s">
        <v>94</v>
      </c>
      <c r="G90" s="104"/>
      <c r="H90" s="105"/>
      <c r="I90" s="105"/>
      <c r="J90" s="105"/>
      <c r="K90" s="105"/>
      <c r="L90" s="105"/>
      <c r="M90" s="105"/>
      <c r="N90" s="105"/>
      <c r="O90" s="105"/>
      <c r="P90" s="105"/>
      <c r="Q90" s="105"/>
      <c r="R90" s="105"/>
      <c r="S90" s="105"/>
      <c r="T90" s="105"/>
      <c r="U90" s="105"/>
      <c r="V90" s="105"/>
      <c r="W90" s="105"/>
      <c r="X90" s="105"/>
      <c r="Y90" s="105"/>
      <c r="Z90" s="105"/>
    </row>
    <row r="91" ht="11.25" customHeight="1">
      <c r="A91" s="135" t="s">
        <v>3638</v>
      </c>
      <c r="B91" s="97" t="s">
        <v>81</v>
      </c>
      <c r="C91" s="135" t="s">
        <v>10112</v>
      </c>
      <c r="D91" s="231">
        <v>60.0</v>
      </c>
      <c r="E91" s="166">
        <v>60.0</v>
      </c>
      <c r="F91" s="103" t="s">
        <v>87</v>
      </c>
      <c r="G91" s="104"/>
      <c r="H91" s="105"/>
      <c r="I91" s="105"/>
      <c r="J91" s="105"/>
      <c r="K91" s="105"/>
      <c r="L91" s="105"/>
      <c r="M91" s="105"/>
      <c r="N91" s="105"/>
      <c r="O91" s="105"/>
      <c r="P91" s="105"/>
      <c r="Q91" s="105"/>
      <c r="R91" s="105"/>
      <c r="S91" s="105"/>
      <c r="T91" s="105"/>
      <c r="U91" s="105"/>
      <c r="V91" s="105"/>
      <c r="W91" s="105"/>
      <c r="X91" s="105"/>
      <c r="Y91" s="105"/>
      <c r="Z91" s="105"/>
    </row>
    <row r="92" ht="11.25" customHeight="1">
      <c r="A92" s="135" t="s">
        <v>3638</v>
      </c>
      <c r="B92" s="97" t="s">
        <v>81</v>
      </c>
      <c r="C92" s="135" t="s">
        <v>10113</v>
      </c>
      <c r="D92" s="231">
        <v>60.0</v>
      </c>
      <c r="E92" s="166">
        <v>60.0</v>
      </c>
      <c r="F92" s="103" t="s">
        <v>87</v>
      </c>
      <c r="G92" s="104"/>
      <c r="H92" s="105"/>
      <c r="I92" s="105"/>
      <c r="J92" s="105"/>
      <c r="K92" s="105"/>
      <c r="L92" s="105"/>
      <c r="M92" s="105"/>
      <c r="N92" s="105"/>
      <c r="O92" s="105"/>
      <c r="P92" s="105"/>
      <c r="Q92" s="105"/>
      <c r="R92" s="105"/>
      <c r="S92" s="105"/>
      <c r="T92" s="105"/>
      <c r="U92" s="105"/>
      <c r="V92" s="105"/>
      <c r="W92" s="105"/>
      <c r="X92" s="105"/>
      <c r="Y92" s="105"/>
      <c r="Z92" s="105"/>
    </row>
    <row r="93" ht="11.25" customHeight="1">
      <c r="A93" s="135" t="s">
        <v>80</v>
      </c>
      <c r="B93" s="97" t="s">
        <v>81</v>
      </c>
      <c r="C93" s="135" t="s">
        <v>10114</v>
      </c>
      <c r="D93" s="231">
        <v>80.0</v>
      </c>
      <c r="E93" s="166">
        <v>80.0</v>
      </c>
      <c r="F93" s="103" t="s">
        <v>80</v>
      </c>
      <c r="G93" s="104"/>
      <c r="H93" s="105"/>
      <c r="I93" s="105"/>
      <c r="J93" s="105"/>
      <c r="K93" s="105"/>
      <c r="L93" s="105"/>
      <c r="M93" s="105"/>
      <c r="N93" s="105"/>
      <c r="O93" s="105"/>
      <c r="P93" s="105"/>
      <c r="Q93" s="105"/>
      <c r="R93" s="105"/>
      <c r="S93" s="105"/>
      <c r="T93" s="105"/>
      <c r="U93" s="105"/>
      <c r="V93" s="105"/>
      <c r="W93" s="105"/>
      <c r="X93" s="105"/>
      <c r="Y93" s="105"/>
      <c r="Z93" s="105"/>
    </row>
    <row r="94" ht="11.25" customHeight="1">
      <c r="A94" s="135" t="s">
        <v>99</v>
      </c>
      <c r="B94" s="97" t="s">
        <v>100</v>
      </c>
      <c r="C94" s="135" t="s">
        <v>10102</v>
      </c>
      <c r="D94" s="231">
        <v>60.0</v>
      </c>
      <c r="E94" s="166">
        <v>60.0</v>
      </c>
      <c r="F94" s="103" t="s">
        <v>99</v>
      </c>
      <c r="G94" s="104"/>
      <c r="H94" s="105"/>
      <c r="I94" s="105"/>
      <c r="J94" s="105"/>
      <c r="K94" s="105"/>
      <c r="L94" s="105"/>
      <c r="M94" s="105"/>
      <c r="N94" s="105"/>
      <c r="O94" s="105"/>
      <c r="P94" s="105"/>
      <c r="Q94" s="105"/>
      <c r="R94" s="105"/>
      <c r="S94" s="105"/>
      <c r="T94" s="105"/>
      <c r="U94" s="105"/>
      <c r="V94" s="105"/>
      <c r="W94" s="105"/>
      <c r="X94" s="105"/>
      <c r="Y94" s="105"/>
      <c r="Z94" s="105"/>
    </row>
    <row r="95" ht="11.25" customHeight="1">
      <c r="A95" s="135" t="s">
        <v>99</v>
      </c>
      <c r="B95" s="97" t="s">
        <v>100</v>
      </c>
      <c r="C95" s="135" t="s">
        <v>10101</v>
      </c>
      <c r="D95" s="231">
        <v>60.0</v>
      </c>
      <c r="E95" s="166">
        <v>60.0</v>
      </c>
      <c r="F95" s="103" t="s">
        <v>99</v>
      </c>
      <c r="G95" s="104"/>
      <c r="H95" s="105"/>
      <c r="I95" s="105"/>
      <c r="J95" s="105"/>
      <c r="K95" s="105"/>
      <c r="L95" s="105"/>
      <c r="M95" s="105"/>
      <c r="N95" s="105"/>
      <c r="O95" s="105"/>
      <c r="P95" s="105"/>
      <c r="Q95" s="105"/>
      <c r="R95" s="105"/>
      <c r="S95" s="105"/>
      <c r="T95" s="105"/>
      <c r="U95" s="105"/>
      <c r="V95" s="105"/>
      <c r="W95" s="105"/>
      <c r="X95" s="105"/>
      <c r="Y95" s="105"/>
      <c r="Z95" s="105"/>
    </row>
    <row r="96" ht="11.25" customHeight="1">
      <c r="A96" s="135" t="s">
        <v>99</v>
      </c>
      <c r="B96" s="97" t="s">
        <v>100</v>
      </c>
      <c r="C96" s="135" t="s">
        <v>10081</v>
      </c>
      <c r="D96" s="231">
        <v>80.0</v>
      </c>
      <c r="E96" s="166">
        <v>80.0</v>
      </c>
      <c r="F96" s="103" t="s">
        <v>99</v>
      </c>
      <c r="G96" s="104"/>
      <c r="H96" s="105"/>
      <c r="I96" s="105"/>
      <c r="J96" s="105"/>
      <c r="K96" s="105"/>
      <c r="L96" s="105"/>
      <c r="M96" s="105"/>
      <c r="N96" s="105"/>
      <c r="O96" s="105"/>
      <c r="P96" s="105"/>
      <c r="Q96" s="105"/>
      <c r="R96" s="105"/>
      <c r="S96" s="105"/>
      <c r="T96" s="105"/>
      <c r="U96" s="105"/>
      <c r="V96" s="105"/>
      <c r="W96" s="105"/>
      <c r="X96" s="105"/>
      <c r="Y96" s="105"/>
      <c r="Z96" s="105"/>
    </row>
    <row r="97" ht="11.25" customHeight="1">
      <c r="A97" s="135" t="s">
        <v>99</v>
      </c>
      <c r="B97" s="97" t="s">
        <v>100</v>
      </c>
      <c r="C97" s="135" t="s">
        <v>10115</v>
      </c>
      <c r="D97" s="231">
        <v>100.0</v>
      </c>
      <c r="E97" s="166">
        <v>100.0</v>
      </c>
      <c r="F97" s="103" t="s">
        <v>99</v>
      </c>
      <c r="G97" s="104"/>
      <c r="H97" s="105"/>
      <c r="I97" s="105"/>
      <c r="J97" s="105"/>
      <c r="K97" s="105"/>
      <c r="L97" s="105"/>
      <c r="M97" s="105"/>
      <c r="N97" s="105"/>
      <c r="O97" s="105"/>
      <c r="P97" s="105"/>
      <c r="Q97" s="105"/>
      <c r="R97" s="105"/>
      <c r="S97" s="105"/>
      <c r="T97" s="105"/>
      <c r="U97" s="105"/>
      <c r="V97" s="105"/>
      <c r="W97" s="105"/>
      <c r="X97" s="105"/>
      <c r="Y97" s="105"/>
      <c r="Z97" s="105"/>
    </row>
    <row r="98" ht="11.25" customHeight="1">
      <c r="A98" s="135" t="s">
        <v>99</v>
      </c>
      <c r="B98" s="97" t="s">
        <v>100</v>
      </c>
      <c r="C98" s="135" t="s">
        <v>10116</v>
      </c>
      <c r="D98" s="231">
        <v>20.0</v>
      </c>
      <c r="E98" s="166">
        <v>20.0</v>
      </c>
      <c r="F98" s="103" t="s">
        <v>99</v>
      </c>
      <c r="G98" s="104"/>
      <c r="H98" s="105"/>
      <c r="I98" s="105"/>
      <c r="J98" s="105"/>
      <c r="K98" s="105"/>
      <c r="L98" s="105"/>
      <c r="M98" s="105"/>
      <c r="N98" s="105"/>
      <c r="O98" s="105"/>
      <c r="P98" s="105"/>
      <c r="Q98" s="105"/>
      <c r="R98" s="105"/>
      <c r="S98" s="105"/>
      <c r="T98" s="105"/>
      <c r="U98" s="105"/>
      <c r="V98" s="105"/>
      <c r="W98" s="105"/>
      <c r="X98" s="105"/>
      <c r="Y98" s="105"/>
      <c r="Z98" s="105"/>
    </row>
    <row r="99" ht="11.25" customHeight="1">
      <c r="A99" s="135" t="s">
        <v>99</v>
      </c>
      <c r="B99" s="97" t="s">
        <v>100</v>
      </c>
      <c r="C99" s="135" t="s">
        <v>10117</v>
      </c>
      <c r="D99" s="231">
        <v>20.0</v>
      </c>
      <c r="E99" s="166">
        <v>20.0</v>
      </c>
      <c r="F99" s="103" t="s">
        <v>99</v>
      </c>
      <c r="G99" s="104"/>
      <c r="H99" s="105"/>
      <c r="I99" s="105"/>
      <c r="J99" s="105"/>
      <c r="K99" s="105"/>
      <c r="L99" s="105"/>
      <c r="M99" s="105"/>
      <c r="N99" s="105"/>
      <c r="O99" s="105"/>
      <c r="P99" s="105"/>
      <c r="Q99" s="105"/>
      <c r="R99" s="105"/>
      <c r="S99" s="105"/>
      <c r="T99" s="105"/>
      <c r="U99" s="105"/>
      <c r="V99" s="105"/>
      <c r="W99" s="105"/>
      <c r="X99" s="105"/>
      <c r="Y99" s="105"/>
      <c r="Z99" s="105"/>
    </row>
    <row r="100" ht="11.25" customHeight="1">
      <c r="A100" s="135" t="s">
        <v>99</v>
      </c>
      <c r="B100" s="97" t="s">
        <v>100</v>
      </c>
      <c r="C100" s="135" t="s">
        <v>10118</v>
      </c>
      <c r="D100" s="231">
        <v>20.0</v>
      </c>
      <c r="E100" s="166">
        <v>20.0</v>
      </c>
      <c r="F100" s="103" t="s">
        <v>99</v>
      </c>
      <c r="G100" s="104"/>
      <c r="H100" s="105"/>
      <c r="I100" s="105"/>
      <c r="J100" s="105"/>
      <c r="K100" s="105"/>
      <c r="L100" s="105"/>
      <c r="M100" s="105"/>
      <c r="N100" s="105"/>
      <c r="O100" s="105"/>
      <c r="P100" s="105"/>
      <c r="Q100" s="105"/>
      <c r="R100" s="105"/>
      <c r="S100" s="105"/>
      <c r="T100" s="105"/>
      <c r="U100" s="105"/>
      <c r="V100" s="105"/>
      <c r="W100" s="105"/>
      <c r="X100" s="105"/>
      <c r="Y100" s="105"/>
      <c r="Z100" s="105"/>
    </row>
    <row r="101" ht="11.25" customHeight="1">
      <c r="A101" s="135" t="s">
        <v>99</v>
      </c>
      <c r="B101" s="97" t="s">
        <v>100</v>
      </c>
      <c r="C101" s="135" t="s">
        <v>10119</v>
      </c>
      <c r="D101" s="231">
        <v>20.0</v>
      </c>
      <c r="E101" s="166">
        <v>20.0</v>
      </c>
      <c r="F101" s="103" t="s">
        <v>99</v>
      </c>
      <c r="G101" s="104"/>
      <c r="H101" s="105"/>
      <c r="I101" s="105"/>
      <c r="J101" s="105"/>
      <c r="K101" s="105"/>
      <c r="L101" s="105"/>
      <c r="M101" s="105"/>
      <c r="N101" s="105"/>
      <c r="O101" s="105"/>
      <c r="P101" s="105"/>
      <c r="Q101" s="105"/>
      <c r="R101" s="105"/>
      <c r="S101" s="105"/>
      <c r="T101" s="105"/>
      <c r="U101" s="105"/>
      <c r="V101" s="105"/>
      <c r="W101" s="105"/>
      <c r="X101" s="105"/>
      <c r="Y101" s="105"/>
      <c r="Z101" s="105"/>
    </row>
    <row r="102" ht="11.25" customHeight="1">
      <c r="A102" s="135" t="s">
        <v>99</v>
      </c>
      <c r="B102" s="97" t="s">
        <v>100</v>
      </c>
      <c r="C102" s="135" t="s">
        <v>10120</v>
      </c>
      <c r="D102" s="231">
        <v>20.0</v>
      </c>
      <c r="E102" s="166">
        <v>20.0</v>
      </c>
      <c r="F102" s="103" t="s">
        <v>99</v>
      </c>
      <c r="G102" s="104"/>
      <c r="H102" s="105"/>
      <c r="I102" s="105"/>
      <c r="J102" s="105"/>
      <c r="K102" s="105"/>
      <c r="L102" s="105"/>
      <c r="M102" s="105"/>
      <c r="N102" s="105"/>
      <c r="O102" s="105"/>
      <c r="P102" s="105"/>
      <c r="Q102" s="105"/>
      <c r="R102" s="105"/>
      <c r="S102" s="105"/>
      <c r="T102" s="105"/>
      <c r="U102" s="105"/>
      <c r="V102" s="105"/>
      <c r="W102" s="105"/>
      <c r="X102" s="105"/>
      <c r="Y102" s="105"/>
      <c r="Z102" s="105"/>
    </row>
    <row r="103" ht="11.25" customHeight="1">
      <c r="A103" s="135" t="s">
        <v>99</v>
      </c>
      <c r="B103" s="97" t="s">
        <v>100</v>
      </c>
      <c r="C103" s="135" t="s">
        <v>10121</v>
      </c>
      <c r="D103" s="231">
        <v>20.0</v>
      </c>
      <c r="E103" s="166">
        <v>20.0</v>
      </c>
      <c r="F103" s="103" t="s">
        <v>99</v>
      </c>
      <c r="G103" s="104"/>
      <c r="H103" s="105"/>
      <c r="I103" s="105"/>
      <c r="J103" s="105"/>
      <c r="K103" s="105"/>
      <c r="L103" s="105"/>
      <c r="M103" s="105"/>
      <c r="N103" s="105"/>
      <c r="O103" s="105"/>
      <c r="P103" s="105"/>
      <c r="Q103" s="105"/>
      <c r="R103" s="105"/>
      <c r="S103" s="105"/>
      <c r="T103" s="105"/>
      <c r="U103" s="105"/>
      <c r="V103" s="105"/>
      <c r="W103" s="105"/>
      <c r="X103" s="105"/>
      <c r="Y103" s="105"/>
      <c r="Z103" s="105"/>
    </row>
    <row r="104" ht="11.25" customHeight="1">
      <c r="A104" s="135" t="s">
        <v>99</v>
      </c>
      <c r="B104" s="97" t="s">
        <v>100</v>
      </c>
      <c r="C104" s="135" t="s">
        <v>10122</v>
      </c>
      <c r="D104" s="231">
        <v>20.0</v>
      </c>
      <c r="E104" s="166">
        <v>20.0</v>
      </c>
      <c r="F104" s="103" t="s">
        <v>99</v>
      </c>
      <c r="G104" s="104"/>
      <c r="H104" s="105"/>
      <c r="I104" s="105"/>
      <c r="J104" s="105"/>
      <c r="K104" s="105"/>
      <c r="L104" s="105"/>
      <c r="M104" s="105"/>
      <c r="N104" s="105"/>
      <c r="O104" s="105"/>
      <c r="P104" s="105"/>
      <c r="Q104" s="105"/>
      <c r="R104" s="105"/>
      <c r="S104" s="105"/>
      <c r="T104" s="105"/>
      <c r="U104" s="105"/>
      <c r="V104" s="105"/>
      <c r="W104" s="105"/>
      <c r="X104" s="105"/>
      <c r="Y104" s="105"/>
      <c r="Z104" s="105"/>
    </row>
    <row r="105" ht="11.25" customHeight="1">
      <c r="A105" s="135" t="s">
        <v>99</v>
      </c>
      <c r="B105" s="97" t="s">
        <v>100</v>
      </c>
      <c r="C105" s="135" t="s">
        <v>10123</v>
      </c>
      <c r="D105" s="231">
        <v>20.0</v>
      </c>
      <c r="E105" s="166">
        <v>20.0</v>
      </c>
      <c r="F105" s="103" t="s">
        <v>99</v>
      </c>
      <c r="G105" s="104"/>
      <c r="H105" s="105"/>
      <c r="I105" s="105"/>
      <c r="J105" s="105"/>
      <c r="K105" s="105"/>
      <c r="L105" s="105"/>
      <c r="M105" s="105"/>
      <c r="N105" s="105"/>
      <c r="O105" s="105"/>
      <c r="P105" s="105"/>
      <c r="Q105" s="105"/>
      <c r="R105" s="105"/>
      <c r="S105" s="105"/>
      <c r="T105" s="105"/>
      <c r="U105" s="105"/>
      <c r="V105" s="105"/>
      <c r="W105" s="105"/>
      <c r="X105" s="105"/>
      <c r="Y105" s="105"/>
      <c r="Z105" s="105"/>
    </row>
    <row r="106" ht="11.25" customHeight="1">
      <c r="A106" s="135" t="s">
        <v>99</v>
      </c>
      <c r="B106" s="97" t="s">
        <v>100</v>
      </c>
      <c r="C106" s="135" t="s">
        <v>10124</v>
      </c>
      <c r="D106" s="231">
        <v>20.0</v>
      </c>
      <c r="E106" s="166">
        <v>20.0</v>
      </c>
      <c r="F106" s="103" t="s">
        <v>99</v>
      </c>
      <c r="G106" s="104"/>
      <c r="H106" s="105"/>
      <c r="I106" s="105"/>
      <c r="J106" s="105"/>
      <c r="K106" s="105"/>
      <c r="L106" s="105"/>
      <c r="M106" s="105"/>
      <c r="N106" s="105"/>
      <c r="O106" s="105"/>
      <c r="P106" s="105"/>
      <c r="Q106" s="105"/>
      <c r="R106" s="105"/>
      <c r="S106" s="105"/>
      <c r="T106" s="105"/>
      <c r="U106" s="105"/>
      <c r="V106" s="105"/>
      <c r="W106" s="105"/>
      <c r="X106" s="105"/>
      <c r="Y106" s="105"/>
      <c r="Z106" s="105"/>
    </row>
    <row r="107" ht="11.25" customHeight="1">
      <c r="A107" s="135" t="s">
        <v>102</v>
      </c>
      <c r="B107" s="97" t="s">
        <v>100</v>
      </c>
      <c r="C107" s="135" t="s">
        <v>10125</v>
      </c>
      <c r="D107" s="231">
        <v>20.0</v>
      </c>
      <c r="E107" s="166">
        <v>20.0</v>
      </c>
      <c r="F107" s="103" t="s">
        <v>102</v>
      </c>
      <c r="G107" s="104"/>
      <c r="H107" s="105"/>
      <c r="I107" s="105"/>
      <c r="J107" s="105"/>
      <c r="K107" s="105"/>
      <c r="L107" s="105"/>
      <c r="M107" s="105"/>
      <c r="N107" s="105"/>
      <c r="O107" s="105"/>
      <c r="P107" s="105"/>
      <c r="Q107" s="105"/>
      <c r="R107" s="105"/>
      <c r="S107" s="105"/>
      <c r="T107" s="105"/>
      <c r="U107" s="105"/>
      <c r="V107" s="105"/>
      <c r="W107" s="105"/>
      <c r="X107" s="105"/>
      <c r="Y107" s="105"/>
      <c r="Z107" s="105"/>
    </row>
    <row r="108" ht="11.25" customHeight="1">
      <c r="A108" s="135" t="s">
        <v>102</v>
      </c>
      <c r="B108" s="97" t="s">
        <v>100</v>
      </c>
      <c r="C108" s="135" t="s">
        <v>10126</v>
      </c>
      <c r="D108" s="231">
        <v>20.0</v>
      </c>
      <c r="E108" s="166">
        <v>20.0</v>
      </c>
      <c r="F108" s="103" t="s">
        <v>102</v>
      </c>
      <c r="G108" s="104"/>
      <c r="H108" s="105"/>
      <c r="I108" s="105"/>
      <c r="J108" s="105"/>
      <c r="K108" s="105"/>
      <c r="L108" s="105"/>
      <c r="M108" s="105"/>
      <c r="N108" s="105"/>
      <c r="O108" s="105"/>
      <c r="P108" s="105"/>
      <c r="Q108" s="105"/>
      <c r="R108" s="105"/>
      <c r="S108" s="105"/>
      <c r="T108" s="105"/>
      <c r="U108" s="105"/>
      <c r="V108" s="105"/>
      <c r="W108" s="105"/>
      <c r="X108" s="105"/>
      <c r="Y108" s="105"/>
      <c r="Z108" s="105"/>
    </row>
    <row r="109" ht="11.25" customHeight="1">
      <c r="A109" s="135" t="s">
        <v>107</v>
      </c>
      <c r="B109" s="97" t="s">
        <v>100</v>
      </c>
      <c r="C109" s="135" t="s">
        <v>10127</v>
      </c>
      <c r="D109" s="231">
        <v>60.0</v>
      </c>
      <c r="E109" s="166">
        <v>60.0</v>
      </c>
      <c r="F109" s="103" t="s">
        <v>107</v>
      </c>
      <c r="G109" s="104"/>
      <c r="H109" s="105"/>
      <c r="I109" s="105"/>
      <c r="J109" s="105"/>
      <c r="K109" s="105"/>
      <c r="L109" s="105"/>
      <c r="M109" s="105"/>
      <c r="N109" s="105"/>
      <c r="O109" s="105"/>
      <c r="P109" s="105"/>
      <c r="Q109" s="105"/>
      <c r="R109" s="105"/>
      <c r="S109" s="105"/>
      <c r="T109" s="105"/>
      <c r="U109" s="105"/>
      <c r="V109" s="105"/>
      <c r="W109" s="105"/>
      <c r="X109" s="105"/>
      <c r="Y109" s="105"/>
      <c r="Z109" s="105"/>
    </row>
    <row r="110" ht="11.25" customHeight="1">
      <c r="A110" s="135" t="s">
        <v>107</v>
      </c>
      <c r="B110" s="97" t="s">
        <v>100</v>
      </c>
      <c r="C110" s="135" t="s">
        <v>10043</v>
      </c>
      <c r="D110" s="231">
        <v>60.0</v>
      </c>
      <c r="E110" s="166">
        <v>60.0</v>
      </c>
      <c r="F110" s="103" t="s">
        <v>107</v>
      </c>
      <c r="G110" s="104"/>
      <c r="H110" s="105"/>
      <c r="I110" s="105"/>
      <c r="J110" s="105"/>
      <c r="K110" s="105"/>
      <c r="L110" s="105"/>
      <c r="M110" s="105"/>
      <c r="N110" s="105"/>
      <c r="O110" s="105"/>
      <c r="P110" s="105"/>
      <c r="Q110" s="105"/>
      <c r="R110" s="105"/>
      <c r="S110" s="105"/>
      <c r="T110" s="105"/>
      <c r="U110" s="105"/>
      <c r="V110" s="105"/>
      <c r="W110" s="105"/>
      <c r="X110" s="105"/>
      <c r="Y110" s="105"/>
      <c r="Z110" s="105"/>
    </row>
    <row r="111" ht="11.25" customHeight="1">
      <c r="A111" s="135" t="s">
        <v>107</v>
      </c>
      <c r="B111" s="97" t="s">
        <v>100</v>
      </c>
      <c r="C111" s="135" t="s">
        <v>10060</v>
      </c>
      <c r="D111" s="231">
        <v>80.0</v>
      </c>
      <c r="E111" s="166">
        <v>80.0</v>
      </c>
      <c r="F111" s="103" t="s">
        <v>107</v>
      </c>
      <c r="G111" s="104"/>
      <c r="H111" s="105"/>
      <c r="I111" s="105"/>
      <c r="J111" s="105"/>
      <c r="K111" s="105"/>
      <c r="L111" s="105"/>
      <c r="M111" s="105"/>
      <c r="N111" s="105"/>
      <c r="O111" s="105"/>
      <c r="P111" s="105"/>
      <c r="Q111" s="105"/>
      <c r="R111" s="105"/>
      <c r="S111" s="105"/>
      <c r="T111" s="105"/>
      <c r="U111" s="105"/>
      <c r="V111" s="105"/>
      <c r="W111" s="105"/>
      <c r="X111" s="105"/>
      <c r="Y111" s="105"/>
      <c r="Z111" s="105"/>
    </row>
    <row r="112" ht="11.25" customHeight="1">
      <c r="A112" s="135" t="s">
        <v>107</v>
      </c>
      <c r="B112" s="97" t="s">
        <v>100</v>
      </c>
      <c r="C112" s="135" t="s">
        <v>10128</v>
      </c>
      <c r="D112" s="231">
        <v>20.0</v>
      </c>
      <c r="E112" s="166">
        <v>20.0</v>
      </c>
      <c r="F112" s="103" t="s">
        <v>107</v>
      </c>
      <c r="G112" s="104"/>
      <c r="H112" s="105"/>
      <c r="I112" s="105"/>
      <c r="J112" s="105"/>
      <c r="K112" s="105"/>
      <c r="L112" s="105"/>
      <c r="M112" s="105"/>
      <c r="N112" s="105"/>
      <c r="O112" s="105"/>
      <c r="P112" s="105"/>
      <c r="Q112" s="105"/>
      <c r="R112" s="105"/>
      <c r="S112" s="105"/>
      <c r="T112" s="105"/>
      <c r="U112" s="105"/>
      <c r="V112" s="105"/>
      <c r="W112" s="105"/>
      <c r="X112" s="105"/>
      <c r="Y112" s="105"/>
      <c r="Z112" s="105"/>
    </row>
    <row r="113" ht="11.25" customHeight="1">
      <c r="A113" s="135" t="s">
        <v>108</v>
      </c>
      <c r="B113" s="97" t="s">
        <v>100</v>
      </c>
      <c r="C113" s="135" t="s">
        <v>10129</v>
      </c>
      <c r="D113" s="231">
        <v>20.0</v>
      </c>
      <c r="E113" s="166">
        <v>20.0</v>
      </c>
      <c r="F113" s="103" t="s">
        <v>108</v>
      </c>
      <c r="G113" s="104"/>
      <c r="H113" s="105"/>
      <c r="I113" s="105"/>
      <c r="J113" s="105"/>
      <c r="K113" s="105"/>
      <c r="L113" s="105"/>
      <c r="M113" s="105"/>
      <c r="N113" s="105"/>
      <c r="O113" s="105"/>
      <c r="P113" s="105"/>
      <c r="Q113" s="105"/>
      <c r="R113" s="105"/>
      <c r="S113" s="105"/>
      <c r="T113" s="105"/>
      <c r="U113" s="105"/>
      <c r="V113" s="105"/>
      <c r="W113" s="105"/>
      <c r="X113" s="105"/>
      <c r="Y113" s="105"/>
      <c r="Z113" s="105"/>
    </row>
    <row r="114" ht="11.25" customHeight="1">
      <c r="A114" s="135" t="s">
        <v>108</v>
      </c>
      <c r="B114" s="97" t="s">
        <v>100</v>
      </c>
      <c r="C114" s="135" t="s">
        <v>10130</v>
      </c>
      <c r="D114" s="231">
        <v>20.0</v>
      </c>
      <c r="E114" s="166">
        <v>20.0</v>
      </c>
      <c r="F114" s="103" t="s">
        <v>108</v>
      </c>
      <c r="G114" s="104"/>
      <c r="H114" s="105"/>
      <c r="I114" s="105"/>
      <c r="J114" s="105"/>
      <c r="K114" s="105"/>
      <c r="L114" s="105"/>
      <c r="M114" s="105"/>
      <c r="N114" s="105"/>
      <c r="O114" s="105"/>
      <c r="P114" s="105"/>
      <c r="Q114" s="105"/>
      <c r="R114" s="105"/>
      <c r="S114" s="105"/>
      <c r="T114" s="105"/>
      <c r="U114" s="105"/>
      <c r="V114" s="105"/>
      <c r="W114" s="105"/>
      <c r="X114" s="105"/>
      <c r="Y114" s="105"/>
      <c r="Z114" s="105"/>
    </row>
    <row r="115" ht="11.25" customHeight="1">
      <c r="A115" s="135" t="s">
        <v>108</v>
      </c>
      <c r="B115" s="97" t="s">
        <v>100</v>
      </c>
      <c r="C115" s="135" t="s">
        <v>10131</v>
      </c>
      <c r="D115" s="231">
        <v>20.0</v>
      </c>
      <c r="E115" s="166">
        <v>20.0</v>
      </c>
      <c r="F115" s="103" t="s">
        <v>108</v>
      </c>
      <c r="G115" s="104"/>
      <c r="H115" s="105"/>
      <c r="I115" s="105"/>
      <c r="J115" s="105"/>
      <c r="K115" s="105"/>
      <c r="L115" s="105"/>
      <c r="M115" s="105"/>
      <c r="N115" s="105"/>
      <c r="O115" s="105"/>
      <c r="P115" s="105"/>
      <c r="Q115" s="105"/>
      <c r="R115" s="105"/>
      <c r="S115" s="105"/>
      <c r="T115" s="105"/>
      <c r="U115" s="105"/>
      <c r="V115" s="105"/>
      <c r="W115" s="105"/>
      <c r="X115" s="105"/>
      <c r="Y115" s="105"/>
      <c r="Z115" s="105"/>
    </row>
    <row r="116" ht="11.25" customHeight="1">
      <c r="A116" s="135" t="s">
        <v>109</v>
      </c>
      <c r="B116" s="97" t="s">
        <v>100</v>
      </c>
      <c r="C116" s="135" t="s">
        <v>10132</v>
      </c>
      <c r="D116" s="231">
        <v>30.0</v>
      </c>
      <c r="E116" s="166">
        <v>30.0</v>
      </c>
      <c r="F116" s="103" t="s">
        <v>109</v>
      </c>
      <c r="G116" s="104"/>
      <c r="H116" s="105"/>
      <c r="I116" s="105"/>
      <c r="J116" s="105"/>
      <c r="K116" s="105"/>
      <c r="L116" s="105"/>
      <c r="M116" s="105"/>
      <c r="N116" s="105"/>
      <c r="O116" s="105"/>
      <c r="P116" s="105"/>
      <c r="Q116" s="105"/>
      <c r="R116" s="105"/>
      <c r="S116" s="105"/>
      <c r="T116" s="105"/>
      <c r="U116" s="105"/>
      <c r="V116" s="105"/>
      <c r="W116" s="105"/>
      <c r="X116" s="105"/>
      <c r="Y116" s="105"/>
      <c r="Z116" s="105"/>
    </row>
    <row r="117" ht="11.25" customHeight="1">
      <c r="A117" s="135" t="s">
        <v>110</v>
      </c>
      <c r="B117" s="97" t="s">
        <v>100</v>
      </c>
      <c r="C117" s="135" t="s">
        <v>10127</v>
      </c>
      <c r="D117" s="231">
        <v>60.0</v>
      </c>
      <c r="E117" s="166">
        <v>60.0</v>
      </c>
      <c r="F117" s="103" t="s">
        <v>110</v>
      </c>
      <c r="G117" s="104"/>
      <c r="H117" s="105"/>
      <c r="I117" s="105"/>
      <c r="J117" s="105"/>
      <c r="K117" s="105"/>
      <c r="L117" s="105"/>
      <c r="M117" s="105"/>
      <c r="N117" s="105"/>
      <c r="O117" s="105"/>
      <c r="P117" s="105"/>
      <c r="Q117" s="105"/>
      <c r="R117" s="105"/>
      <c r="S117" s="105"/>
      <c r="T117" s="105"/>
      <c r="U117" s="105"/>
      <c r="V117" s="105"/>
      <c r="W117" s="105"/>
      <c r="X117" s="105"/>
      <c r="Y117" s="105"/>
      <c r="Z117" s="105"/>
    </row>
    <row r="118" ht="11.25" customHeight="1">
      <c r="A118" s="135" t="s">
        <v>110</v>
      </c>
      <c r="B118" s="97" t="s">
        <v>100</v>
      </c>
      <c r="C118" s="135" t="s">
        <v>10133</v>
      </c>
      <c r="D118" s="231">
        <v>40.0</v>
      </c>
      <c r="E118" s="166">
        <v>40.0</v>
      </c>
      <c r="F118" s="103" t="s">
        <v>110</v>
      </c>
      <c r="G118" s="104"/>
      <c r="H118" s="105"/>
      <c r="I118" s="105"/>
      <c r="J118" s="105"/>
      <c r="K118" s="105"/>
      <c r="L118" s="105"/>
      <c r="M118" s="105"/>
      <c r="N118" s="105"/>
      <c r="O118" s="105"/>
      <c r="P118" s="105"/>
      <c r="Q118" s="105"/>
      <c r="R118" s="105"/>
      <c r="S118" s="105"/>
      <c r="T118" s="105"/>
      <c r="U118" s="105"/>
      <c r="V118" s="105"/>
      <c r="W118" s="105"/>
      <c r="X118" s="105"/>
      <c r="Y118" s="105"/>
      <c r="Z118" s="105"/>
    </row>
    <row r="119" ht="11.25" customHeight="1">
      <c r="A119" s="135" t="s">
        <v>110</v>
      </c>
      <c r="B119" s="97" t="s">
        <v>100</v>
      </c>
      <c r="C119" s="135" t="s">
        <v>10134</v>
      </c>
      <c r="D119" s="231">
        <v>20.0</v>
      </c>
      <c r="E119" s="166">
        <v>20.0</v>
      </c>
      <c r="F119" s="103" t="s">
        <v>110</v>
      </c>
      <c r="G119" s="104"/>
      <c r="H119" s="105"/>
      <c r="I119" s="105"/>
      <c r="J119" s="105"/>
      <c r="K119" s="105"/>
      <c r="L119" s="105"/>
      <c r="M119" s="105"/>
      <c r="N119" s="105"/>
      <c r="O119" s="105"/>
      <c r="P119" s="105"/>
      <c r="Q119" s="105"/>
      <c r="R119" s="105"/>
      <c r="S119" s="105"/>
      <c r="T119" s="105"/>
      <c r="U119" s="105"/>
      <c r="V119" s="105"/>
      <c r="W119" s="105"/>
      <c r="X119" s="105"/>
      <c r="Y119" s="105"/>
      <c r="Z119" s="105"/>
    </row>
    <row r="120" ht="11.25" customHeight="1">
      <c r="A120" s="135" t="s">
        <v>113</v>
      </c>
      <c r="B120" s="97" t="s">
        <v>100</v>
      </c>
      <c r="C120" s="135" t="s">
        <v>10135</v>
      </c>
      <c r="D120" s="231">
        <v>50.0</v>
      </c>
      <c r="E120" s="166">
        <v>50.0</v>
      </c>
      <c r="F120" s="103" t="s">
        <v>113</v>
      </c>
      <c r="G120" s="104"/>
      <c r="H120" s="105"/>
      <c r="I120" s="105"/>
      <c r="J120" s="105"/>
      <c r="K120" s="105"/>
      <c r="L120" s="105"/>
      <c r="M120" s="105"/>
      <c r="N120" s="105"/>
      <c r="O120" s="105"/>
      <c r="P120" s="105"/>
      <c r="Q120" s="105"/>
      <c r="R120" s="105"/>
      <c r="S120" s="105"/>
      <c r="T120" s="105"/>
      <c r="U120" s="105"/>
      <c r="V120" s="105"/>
      <c r="W120" s="105"/>
      <c r="X120" s="105"/>
      <c r="Y120" s="105"/>
      <c r="Z120" s="105"/>
    </row>
    <row r="121" ht="11.25" customHeight="1">
      <c r="A121" s="135" t="s">
        <v>113</v>
      </c>
      <c r="B121" s="97" t="s">
        <v>100</v>
      </c>
      <c r="C121" s="135" t="s">
        <v>10136</v>
      </c>
      <c r="D121" s="231">
        <v>20.0</v>
      </c>
      <c r="E121" s="166">
        <v>20.0</v>
      </c>
      <c r="F121" s="103" t="s">
        <v>113</v>
      </c>
      <c r="G121" s="104"/>
      <c r="H121" s="105"/>
      <c r="I121" s="105"/>
      <c r="J121" s="105"/>
      <c r="K121" s="105"/>
      <c r="L121" s="105"/>
      <c r="M121" s="105"/>
      <c r="N121" s="105"/>
      <c r="O121" s="105"/>
      <c r="P121" s="105"/>
      <c r="Q121" s="105"/>
      <c r="R121" s="105"/>
      <c r="S121" s="105"/>
      <c r="T121" s="105"/>
      <c r="U121" s="105"/>
      <c r="V121" s="105"/>
      <c r="W121" s="105"/>
      <c r="X121" s="105"/>
      <c r="Y121" s="105"/>
      <c r="Z121" s="105"/>
    </row>
    <row r="122" ht="11.25" customHeight="1">
      <c r="A122" s="135" t="s">
        <v>116</v>
      </c>
      <c r="B122" s="97" t="s">
        <v>100</v>
      </c>
      <c r="C122" s="135" t="s">
        <v>10137</v>
      </c>
      <c r="D122" s="231">
        <v>40.0</v>
      </c>
      <c r="E122" s="166">
        <v>40.0</v>
      </c>
      <c r="F122" s="103" t="s">
        <v>116</v>
      </c>
      <c r="G122" s="104"/>
      <c r="H122" s="105"/>
      <c r="I122" s="105"/>
      <c r="J122" s="105"/>
      <c r="K122" s="105"/>
      <c r="L122" s="105"/>
      <c r="M122" s="105"/>
      <c r="N122" s="105"/>
      <c r="O122" s="105"/>
      <c r="P122" s="105"/>
      <c r="Q122" s="105"/>
      <c r="R122" s="105"/>
      <c r="S122" s="105"/>
      <c r="T122" s="105"/>
      <c r="U122" s="105"/>
      <c r="V122" s="105"/>
      <c r="W122" s="105"/>
      <c r="X122" s="105"/>
      <c r="Y122" s="105"/>
      <c r="Z122" s="105"/>
    </row>
    <row r="123" ht="11.25" customHeight="1">
      <c r="A123" s="135" t="s">
        <v>116</v>
      </c>
      <c r="B123" s="97" t="s">
        <v>100</v>
      </c>
      <c r="C123" s="135" t="s">
        <v>10138</v>
      </c>
      <c r="D123" s="231">
        <v>40.0</v>
      </c>
      <c r="E123" s="166">
        <v>40.0</v>
      </c>
      <c r="F123" s="103" t="s">
        <v>116</v>
      </c>
      <c r="G123" s="104"/>
      <c r="H123" s="105"/>
      <c r="I123" s="105"/>
      <c r="J123" s="105"/>
      <c r="K123" s="105"/>
      <c r="L123" s="105"/>
      <c r="M123" s="105"/>
      <c r="N123" s="105"/>
      <c r="O123" s="105"/>
      <c r="P123" s="105"/>
      <c r="Q123" s="105"/>
      <c r="R123" s="105"/>
      <c r="S123" s="105"/>
      <c r="T123" s="105"/>
      <c r="U123" s="105"/>
      <c r="V123" s="105"/>
      <c r="W123" s="105"/>
      <c r="X123" s="105"/>
      <c r="Y123" s="105"/>
      <c r="Z123" s="105"/>
    </row>
    <row r="124" ht="11.25" customHeight="1">
      <c r="A124" s="135" t="s">
        <v>116</v>
      </c>
      <c r="B124" s="97" t="s">
        <v>100</v>
      </c>
      <c r="C124" s="135" t="s">
        <v>10139</v>
      </c>
      <c r="D124" s="231">
        <v>60.0</v>
      </c>
      <c r="E124" s="166">
        <v>60.0</v>
      </c>
      <c r="F124" s="103" t="s">
        <v>116</v>
      </c>
      <c r="G124" s="104"/>
      <c r="H124" s="105"/>
      <c r="I124" s="105"/>
      <c r="J124" s="105"/>
      <c r="K124" s="105"/>
      <c r="L124" s="105"/>
      <c r="M124" s="105"/>
      <c r="N124" s="105"/>
      <c r="O124" s="105"/>
      <c r="P124" s="105"/>
      <c r="Q124" s="105"/>
      <c r="R124" s="105"/>
      <c r="S124" s="105"/>
      <c r="T124" s="105"/>
      <c r="U124" s="105"/>
      <c r="V124" s="105"/>
      <c r="W124" s="105"/>
      <c r="X124" s="105"/>
      <c r="Y124" s="105"/>
      <c r="Z124" s="105"/>
    </row>
    <row r="125" ht="11.25" customHeight="1">
      <c r="A125" s="135" t="s">
        <v>116</v>
      </c>
      <c r="B125" s="97" t="s">
        <v>100</v>
      </c>
      <c r="C125" s="135" t="s">
        <v>10140</v>
      </c>
      <c r="D125" s="231">
        <v>60.0</v>
      </c>
      <c r="E125" s="166">
        <v>60.0</v>
      </c>
      <c r="F125" s="103" t="s">
        <v>116</v>
      </c>
      <c r="G125" s="104"/>
      <c r="H125" s="105"/>
      <c r="I125" s="105"/>
      <c r="J125" s="105"/>
      <c r="K125" s="105"/>
      <c r="L125" s="105"/>
      <c r="M125" s="105"/>
      <c r="N125" s="105"/>
      <c r="O125" s="105"/>
      <c r="P125" s="105"/>
      <c r="Q125" s="105"/>
      <c r="R125" s="105"/>
      <c r="S125" s="105"/>
      <c r="T125" s="105"/>
      <c r="U125" s="105"/>
      <c r="V125" s="105"/>
      <c r="W125" s="105"/>
      <c r="X125" s="105"/>
      <c r="Y125" s="105"/>
      <c r="Z125" s="105"/>
    </row>
    <row r="126" ht="11.25" customHeight="1">
      <c r="A126" s="135" t="s">
        <v>118</v>
      </c>
      <c r="B126" s="97" t="s">
        <v>100</v>
      </c>
      <c r="C126" s="135" t="s">
        <v>10141</v>
      </c>
      <c r="D126" s="231">
        <v>60.0</v>
      </c>
      <c r="E126" s="166">
        <v>60.0</v>
      </c>
      <c r="F126" s="103" t="s">
        <v>118</v>
      </c>
      <c r="G126" s="104"/>
      <c r="H126" s="105"/>
      <c r="I126" s="105"/>
      <c r="J126" s="105"/>
      <c r="K126" s="105"/>
      <c r="L126" s="105"/>
      <c r="M126" s="105"/>
      <c r="N126" s="105"/>
      <c r="O126" s="105"/>
      <c r="P126" s="105"/>
      <c r="Q126" s="105"/>
      <c r="R126" s="105"/>
      <c r="S126" s="105"/>
      <c r="T126" s="105"/>
      <c r="U126" s="105"/>
      <c r="V126" s="105"/>
      <c r="W126" s="105"/>
      <c r="X126" s="105"/>
      <c r="Y126" s="105"/>
      <c r="Z126" s="105"/>
    </row>
    <row r="127" ht="11.25" customHeight="1">
      <c r="A127" s="135" t="s">
        <v>118</v>
      </c>
      <c r="B127" s="97" t="s">
        <v>100</v>
      </c>
      <c r="C127" s="135" t="s">
        <v>10142</v>
      </c>
      <c r="D127" s="231">
        <v>50.0</v>
      </c>
      <c r="E127" s="166">
        <v>50.0</v>
      </c>
      <c r="F127" s="103" t="s">
        <v>118</v>
      </c>
      <c r="G127" s="104"/>
      <c r="H127" s="105"/>
      <c r="I127" s="105"/>
      <c r="J127" s="105"/>
      <c r="K127" s="105"/>
      <c r="L127" s="105"/>
      <c r="M127" s="105"/>
      <c r="N127" s="105"/>
      <c r="O127" s="105"/>
      <c r="P127" s="105"/>
      <c r="Q127" s="105"/>
      <c r="R127" s="105"/>
      <c r="S127" s="105"/>
      <c r="T127" s="105"/>
      <c r="U127" s="105"/>
      <c r="V127" s="105"/>
      <c r="W127" s="105"/>
      <c r="X127" s="105"/>
      <c r="Y127" s="105"/>
      <c r="Z127" s="105"/>
    </row>
    <row r="128" ht="11.25" customHeight="1">
      <c r="A128" s="135" t="s">
        <v>120</v>
      </c>
      <c r="B128" s="97" t="s">
        <v>100</v>
      </c>
      <c r="C128" s="135" t="s">
        <v>10143</v>
      </c>
      <c r="D128" s="231">
        <v>50.0</v>
      </c>
      <c r="E128" s="166">
        <v>50.0</v>
      </c>
      <c r="F128" s="103" t="s">
        <v>120</v>
      </c>
      <c r="G128" s="104"/>
      <c r="H128" s="105"/>
      <c r="I128" s="105"/>
      <c r="J128" s="105"/>
      <c r="K128" s="105"/>
      <c r="L128" s="105"/>
      <c r="M128" s="105"/>
      <c r="N128" s="105"/>
      <c r="O128" s="105"/>
      <c r="P128" s="105"/>
      <c r="Q128" s="105"/>
      <c r="R128" s="105"/>
      <c r="S128" s="105"/>
      <c r="T128" s="105"/>
      <c r="U128" s="105"/>
      <c r="V128" s="105"/>
      <c r="W128" s="105"/>
      <c r="X128" s="105"/>
      <c r="Y128" s="105"/>
      <c r="Z128" s="105"/>
    </row>
    <row r="129" ht="11.25" customHeight="1">
      <c r="A129" s="135" t="s">
        <v>120</v>
      </c>
      <c r="B129" s="97" t="s">
        <v>100</v>
      </c>
      <c r="C129" s="135" t="s">
        <v>10144</v>
      </c>
      <c r="D129" s="231">
        <v>20.0</v>
      </c>
      <c r="E129" s="166">
        <v>20.0</v>
      </c>
      <c r="F129" s="103" t="s">
        <v>120</v>
      </c>
      <c r="G129" s="104"/>
      <c r="H129" s="105"/>
      <c r="I129" s="105"/>
      <c r="J129" s="105"/>
      <c r="K129" s="105"/>
      <c r="L129" s="105"/>
      <c r="M129" s="105"/>
      <c r="N129" s="105"/>
      <c r="O129" s="105"/>
      <c r="P129" s="105"/>
      <c r="Q129" s="105"/>
      <c r="R129" s="105"/>
      <c r="S129" s="105"/>
      <c r="T129" s="105"/>
      <c r="U129" s="105"/>
      <c r="V129" s="105"/>
      <c r="W129" s="105"/>
      <c r="X129" s="105"/>
      <c r="Y129" s="105"/>
      <c r="Z129" s="105"/>
    </row>
    <row r="130" ht="11.25" customHeight="1">
      <c r="A130" s="135" t="s">
        <v>123</v>
      </c>
      <c r="B130" s="97" t="s">
        <v>100</v>
      </c>
      <c r="C130" s="135" t="s">
        <v>10145</v>
      </c>
      <c r="D130" s="231">
        <v>20.0</v>
      </c>
      <c r="E130" s="166">
        <v>20.0</v>
      </c>
      <c r="F130" s="103" t="s">
        <v>123</v>
      </c>
      <c r="G130" s="104"/>
      <c r="H130" s="105"/>
      <c r="I130" s="105"/>
      <c r="J130" s="105"/>
      <c r="K130" s="105"/>
      <c r="L130" s="105"/>
      <c r="M130" s="105"/>
      <c r="N130" s="105"/>
      <c r="O130" s="105"/>
      <c r="P130" s="105"/>
      <c r="Q130" s="105"/>
      <c r="R130" s="105"/>
      <c r="S130" s="105"/>
      <c r="T130" s="105"/>
      <c r="U130" s="105"/>
      <c r="V130" s="105"/>
      <c r="W130" s="105"/>
      <c r="X130" s="105"/>
      <c r="Y130" s="105"/>
      <c r="Z130" s="105"/>
    </row>
    <row r="131" ht="11.25" customHeight="1">
      <c r="A131" s="135" t="s">
        <v>127</v>
      </c>
      <c r="B131" s="97" t="s">
        <v>128</v>
      </c>
      <c r="C131" s="135" t="s">
        <v>10146</v>
      </c>
      <c r="D131" s="231"/>
      <c r="E131" s="166">
        <v>400.0</v>
      </c>
      <c r="F131" s="103" t="s">
        <v>127</v>
      </c>
      <c r="G131" s="104"/>
      <c r="H131" s="105"/>
      <c r="I131" s="105"/>
      <c r="J131" s="105"/>
      <c r="K131" s="105"/>
      <c r="L131" s="105"/>
      <c r="M131" s="105"/>
      <c r="N131" s="105"/>
      <c r="O131" s="105"/>
      <c r="P131" s="105"/>
      <c r="Q131" s="105"/>
      <c r="R131" s="105"/>
      <c r="S131" s="105"/>
      <c r="T131" s="105"/>
      <c r="U131" s="105"/>
      <c r="V131" s="105"/>
      <c r="W131" s="105"/>
      <c r="X131" s="105"/>
      <c r="Y131" s="105"/>
      <c r="Z131" s="105"/>
    </row>
    <row r="132" ht="11.25" customHeight="1">
      <c r="A132" s="135" t="s">
        <v>127</v>
      </c>
      <c r="B132" s="97" t="s">
        <v>128</v>
      </c>
      <c r="C132" s="135" t="s">
        <v>10147</v>
      </c>
      <c r="D132" s="231">
        <v>60.0</v>
      </c>
      <c r="E132" s="166">
        <v>60.0</v>
      </c>
      <c r="F132" s="103" t="s">
        <v>127</v>
      </c>
      <c r="G132" s="104"/>
      <c r="H132" s="105"/>
      <c r="I132" s="105"/>
      <c r="J132" s="105"/>
      <c r="K132" s="105"/>
      <c r="L132" s="105"/>
      <c r="M132" s="105"/>
      <c r="N132" s="105"/>
      <c r="O132" s="105"/>
      <c r="P132" s="105"/>
      <c r="Q132" s="105"/>
      <c r="R132" s="105"/>
      <c r="S132" s="105"/>
      <c r="T132" s="105"/>
      <c r="U132" s="105"/>
      <c r="V132" s="105"/>
      <c r="W132" s="105"/>
      <c r="X132" s="105"/>
      <c r="Y132" s="105"/>
      <c r="Z132" s="105"/>
    </row>
    <row r="133" ht="11.25" customHeight="1">
      <c r="A133" s="135" t="s">
        <v>127</v>
      </c>
      <c r="B133" s="97" t="s">
        <v>128</v>
      </c>
      <c r="C133" s="135" t="s">
        <v>10148</v>
      </c>
      <c r="D133" s="231">
        <v>60.0</v>
      </c>
      <c r="E133" s="166">
        <v>60.0</v>
      </c>
      <c r="F133" s="103" t="s">
        <v>127</v>
      </c>
      <c r="G133" s="104"/>
      <c r="H133" s="105"/>
      <c r="I133" s="105"/>
      <c r="J133" s="105"/>
      <c r="K133" s="105"/>
      <c r="L133" s="105"/>
      <c r="M133" s="105"/>
      <c r="N133" s="105"/>
      <c r="O133" s="105"/>
      <c r="P133" s="105"/>
      <c r="Q133" s="105"/>
      <c r="R133" s="105"/>
      <c r="S133" s="105"/>
      <c r="T133" s="105"/>
      <c r="U133" s="105"/>
      <c r="V133" s="105"/>
      <c r="W133" s="105"/>
      <c r="X133" s="105"/>
      <c r="Y133" s="105"/>
      <c r="Z133" s="105"/>
    </row>
    <row r="134" ht="11.25" customHeight="1">
      <c r="A134" s="135" t="s">
        <v>5623</v>
      </c>
      <c r="B134" s="97" t="s">
        <v>128</v>
      </c>
      <c r="C134" s="135" t="s">
        <v>10127</v>
      </c>
      <c r="D134" s="231">
        <v>60.0</v>
      </c>
      <c r="E134" s="166">
        <v>60.0</v>
      </c>
      <c r="F134" s="103" t="s">
        <v>5623</v>
      </c>
      <c r="G134" s="104"/>
      <c r="H134" s="105"/>
      <c r="I134" s="105"/>
      <c r="J134" s="105"/>
      <c r="K134" s="105"/>
      <c r="L134" s="105"/>
      <c r="M134" s="105"/>
      <c r="N134" s="105"/>
      <c r="O134" s="105"/>
      <c r="P134" s="105"/>
      <c r="Q134" s="105"/>
      <c r="R134" s="105"/>
      <c r="S134" s="105"/>
      <c r="T134" s="105"/>
      <c r="U134" s="105"/>
      <c r="V134" s="105"/>
      <c r="W134" s="105"/>
      <c r="X134" s="105"/>
      <c r="Y134" s="105"/>
      <c r="Z134" s="105"/>
    </row>
    <row r="135" ht="11.25" customHeight="1">
      <c r="A135" s="135" t="s">
        <v>5623</v>
      </c>
      <c r="B135" s="97" t="s">
        <v>128</v>
      </c>
      <c r="C135" s="135" t="s">
        <v>10043</v>
      </c>
      <c r="D135" s="231">
        <v>60.0</v>
      </c>
      <c r="E135" s="166">
        <v>60.0</v>
      </c>
      <c r="F135" s="103" t="s">
        <v>5623</v>
      </c>
      <c r="G135" s="104"/>
      <c r="H135" s="105"/>
      <c r="I135" s="105"/>
      <c r="J135" s="105"/>
      <c r="K135" s="105"/>
      <c r="L135" s="105"/>
      <c r="M135" s="105"/>
      <c r="N135" s="105"/>
      <c r="O135" s="105"/>
      <c r="P135" s="105"/>
      <c r="Q135" s="105"/>
      <c r="R135" s="105"/>
      <c r="S135" s="105"/>
      <c r="T135" s="105"/>
      <c r="U135" s="105"/>
      <c r="V135" s="105"/>
      <c r="W135" s="105"/>
      <c r="X135" s="105"/>
      <c r="Y135" s="105"/>
      <c r="Z135" s="105"/>
    </row>
    <row r="136" ht="11.25" customHeight="1">
      <c r="A136" s="135" t="s">
        <v>6829</v>
      </c>
      <c r="B136" s="97" t="s">
        <v>128</v>
      </c>
      <c r="C136" s="135" t="s">
        <v>10149</v>
      </c>
      <c r="D136" s="231">
        <v>60.0</v>
      </c>
      <c r="E136" s="166">
        <v>60.0</v>
      </c>
      <c r="F136" s="103" t="s">
        <v>6829</v>
      </c>
      <c r="G136" s="104"/>
      <c r="H136" s="105"/>
      <c r="I136" s="105"/>
      <c r="J136" s="105"/>
      <c r="K136" s="105"/>
      <c r="L136" s="105"/>
      <c r="M136" s="105"/>
      <c r="N136" s="105"/>
      <c r="O136" s="105"/>
      <c r="P136" s="105"/>
      <c r="Q136" s="105"/>
      <c r="R136" s="105"/>
      <c r="S136" s="105"/>
      <c r="T136" s="105"/>
      <c r="U136" s="105"/>
      <c r="V136" s="105"/>
      <c r="W136" s="105"/>
      <c r="X136" s="105"/>
      <c r="Y136" s="105"/>
      <c r="Z136" s="105"/>
    </row>
    <row r="137" ht="11.25" customHeight="1">
      <c r="A137" s="135" t="s">
        <v>6829</v>
      </c>
      <c r="B137" s="97" t="s">
        <v>128</v>
      </c>
      <c r="C137" s="135" t="s">
        <v>10150</v>
      </c>
      <c r="D137" s="231">
        <v>60.0</v>
      </c>
      <c r="E137" s="166">
        <v>60.0</v>
      </c>
      <c r="F137" s="103" t="s">
        <v>6829</v>
      </c>
      <c r="G137" s="104"/>
      <c r="H137" s="105"/>
      <c r="I137" s="105"/>
      <c r="J137" s="105"/>
      <c r="K137" s="105"/>
      <c r="L137" s="105"/>
      <c r="M137" s="105"/>
      <c r="N137" s="105"/>
      <c r="O137" s="105"/>
      <c r="P137" s="105"/>
      <c r="Q137" s="105"/>
      <c r="R137" s="105"/>
      <c r="S137" s="105"/>
      <c r="T137" s="105"/>
      <c r="U137" s="105"/>
      <c r="V137" s="105"/>
      <c r="W137" s="105"/>
      <c r="X137" s="105"/>
      <c r="Y137" s="105"/>
      <c r="Z137" s="105"/>
    </row>
    <row r="138" ht="11.25" customHeight="1">
      <c r="A138" s="135" t="s">
        <v>6829</v>
      </c>
      <c r="B138" s="97" t="s">
        <v>128</v>
      </c>
      <c r="C138" s="135" t="s">
        <v>10151</v>
      </c>
      <c r="D138" s="231">
        <v>40.0</v>
      </c>
      <c r="E138" s="166">
        <v>40.0</v>
      </c>
      <c r="F138" s="103" t="s">
        <v>6829</v>
      </c>
      <c r="G138" s="104"/>
      <c r="H138" s="105"/>
      <c r="I138" s="105"/>
      <c r="J138" s="105"/>
      <c r="K138" s="105"/>
      <c r="L138" s="105"/>
      <c r="M138" s="105"/>
      <c r="N138" s="105"/>
      <c r="O138" s="105"/>
      <c r="P138" s="105"/>
      <c r="Q138" s="105"/>
      <c r="R138" s="105"/>
      <c r="S138" s="105"/>
      <c r="T138" s="105"/>
      <c r="U138" s="105"/>
      <c r="V138" s="105"/>
      <c r="W138" s="105"/>
      <c r="X138" s="105"/>
      <c r="Y138" s="105"/>
      <c r="Z138" s="105"/>
    </row>
    <row r="139" ht="11.25" customHeight="1">
      <c r="A139" s="135" t="s">
        <v>6829</v>
      </c>
      <c r="B139" s="97" t="s">
        <v>128</v>
      </c>
      <c r="C139" s="135" t="s">
        <v>10060</v>
      </c>
      <c r="D139" s="231">
        <v>80.0</v>
      </c>
      <c r="E139" s="166">
        <v>80.0</v>
      </c>
      <c r="F139" s="103" t="s">
        <v>6829</v>
      </c>
      <c r="G139" s="104"/>
      <c r="H139" s="105"/>
      <c r="I139" s="105"/>
      <c r="J139" s="105"/>
      <c r="K139" s="105"/>
      <c r="L139" s="105"/>
      <c r="M139" s="105"/>
      <c r="N139" s="105"/>
      <c r="O139" s="105"/>
      <c r="P139" s="105"/>
      <c r="Q139" s="105"/>
      <c r="R139" s="105"/>
      <c r="S139" s="105"/>
      <c r="T139" s="105"/>
      <c r="U139" s="105"/>
      <c r="V139" s="105"/>
      <c r="W139" s="105"/>
      <c r="X139" s="105"/>
      <c r="Y139" s="105"/>
      <c r="Z139" s="105"/>
    </row>
    <row r="140" ht="11.25" customHeight="1">
      <c r="A140" s="135" t="s">
        <v>5630</v>
      </c>
      <c r="B140" s="97" t="s">
        <v>128</v>
      </c>
      <c r="C140" s="135" t="s">
        <v>10149</v>
      </c>
      <c r="D140" s="231">
        <v>60.0</v>
      </c>
      <c r="E140" s="166">
        <v>60.0</v>
      </c>
      <c r="F140" s="103" t="s">
        <v>1799</v>
      </c>
      <c r="G140" s="104"/>
      <c r="H140" s="105"/>
      <c r="I140" s="105"/>
      <c r="J140" s="105"/>
      <c r="K140" s="105"/>
      <c r="L140" s="105"/>
      <c r="M140" s="105"/>
      <c r="N140" s="105"/>
      <c r="O140" s="105"/>
      <c r="P140" s="105"/>
      <c r="Q140" s="105"/>
      <c r="R140" s="105"/>
      <c r="S140" s="105"/>
      <c r="T140" s="105"/>
      <c r="U140" s="105"/>
      <c r="V140" s="105"/>
      <c r="W140" s="105"/>
      <c r="X140" s="105"/>
      <c r="Y140" s="105"/>
      <c r="Z140" s="105"/>
    </row>
    <row r="141" ht="11.25" customHeight="1">
      <c r="A141" s="135" t="s">
        <v>5630</v>
      </c>
      <c r="B141" s="97" t="s">
        <v>128</v>
      </c>
      <c r="C141" s="135" t="s">
        <v>10150</v>
      </c>
      <c r="D141" s="231">
        <v>60.0</v>
      </c>
      <c r="E141" s="166">
        <v>60.0</v>
      </c>
      <c r="F141" s="103" t="s">
        <v>1799</v>
      </c>
      <c r="G141" s="104"/>
      <c r="H141" s="105"/>
      <c r="I141" s="105"/>
      <c r="J141" s="105"/>
      <c r="K141" s="105"/>
      <c r="L141" s="105"/>
      <c r="M141" s="105"/>
      <c r="N141" s="105"/>
      <c r="O141" s="105"/>
      <c r="P141" s="105"/>
      <c r="Q141" s="105"/>
      <c r="R141" s="105"/>
      <c r="S141" s="105"/>
      <c r="T141" s="105"/>
      <c r="U141" s="105"/>
      <c r="V141" s="105"/>
      <c r="W141" s="105"/>
      <c r="X141" s="105"/>
      <c r="Y141" s="105"/>
      <c r="Z141" s="105"/>
    </row>
    <row r="142" ht="11.25" customHeight="1">
      <c r="A142" s="135" t="s">
        <v>5630</v>
      </c>
      <c r="B142" s="97" t="s">
        <v>128</v>
      </c>
      <c r="C142" s="135" t="s">
        <v>10151</v>
      </c>
      <c r="D142" s="231">
        <v>40.0</v>
      </c>
      <c r="E142" s="166">
        <v>40.0</v>
      </c>
      <c r="F142" s="103" t="s">
        <v>1799</v>
      </c>
      <c r="G142" s="104"/>
      <c r="H142" s="105"/>
      <c r="I142" s="105"/>
      <c r="J142" s="105"/>
      <c r="K142" s="105"/>
      <c r="L142" s="105"/>
      <c r="M142" s="105"/>
      <c r="N142" s="105"/>
      <c r="O142" s="105"/>
      <c r="P142" s="105"/>
      <c r="Q142" s="105"/>
      <c r="R142" s="105"/>
      <c r="S142" s="105"/>
      <c r="T142" s="105"/>
      <c r="U142" s="105"/>
      <c r="V142" s="105"/>
      <c r="W142" s="105"/>
      <c r="X142" s="105"/>
      <c r="Y142" s="105"/>
      <c r="Z142" s="105"/>
    </row>
    <row r="143" ht="11.25" customHeight="1">
      <c r="A143" s="135" t="s">
        <v>135</v>
      </c>
      <c r="B143" s="97" t="s">
        <v>128</v>
      </c>
      <c r="C143" s="135" t="s">
        <v>10127</v>
      </c>
      <c r="D143" s="231">
        <v>60.0</v>
      </c>
      <c r="E143" s="166">
        <v>60.0</v>
      </c>
      <c r="F143" s="103" t="s">
        <v>135</v>
      </c>
      <c r="G143" s="104"/>
      <c r="H143" s="105"/>
      <c r="I143" s="105"/>
      <c r="J143" s="105"/>
      <c r="K143" s="105"/>
      <c r="L143" s="105"/>
      <c r="M143" s="105"/>
      <c r="N143" s="105"/>
      <c r="O143" s="105"/>
      <c r="P143" s="105"/>
      <c r="Q143" s="105"/>
      <c r="R143" s="105"/>
      <c r="S143" s="105"/>
      <c r="T143" s="105"/>
      <c r="U143" s="105"/>
      <c r="V143" s="105"/>
      <c r="W143" s="105"/>
      <c r="X143" s="105"/>
      <c r="Y143" s="105"/>
      <c r="Z143" s="105"/>
    </row>
    <row r="144" ht="11.25" customHeight="1">
      <c r="A144" s="135" t="s">
        <v>137</v>
      </c>
      <c r="B144" s="97" t="s">
        <v>128</v>
      </c>
      <c r="C144" s="135" t="s">
        <v>10152</v>
      </c>
      <c r="D144" s="231">
        <v>60.0</v>
      </c>
      <c r="E144" s="166">
        <v>60.0</v>
      </c>
      <c r="F144" s="103" t="s">
        <v>137</v>
      </c>
      <c r="G144" s="104"/>
      <c r="H144" s="105"/>
      <c r="I144" s="105"/>
      <c r="J144" s="105"/>
      <c r="K144" s="105"/>
      <c r="L144" s="105"/>
      <c r="M144" s="105"/>
      <c r="N144" s="105"/>
      <c r="O144" s="105"/>
      <c r="P144" s="105"/>
      <c r="Q144" s="105"/>
      <c r="R144" s="105"/>
      <c r="S144" s="105"/>
      <c r="T144" s="105"/>
      <c r="U144" s="105"/>
      <c r="V144" s="105"/>
      <c r="W144" s="105"/>
      <c r="X144" s="105"/>
      <c r="Y144" s="105"/>
      <c r="Z144" s="105"/>
    </row>
    <row r="145" ht="11.25" customHeight="1">
      <c r="A145" s="135" t="s">
        <v>5686</v>
      </c>
      <c r="B145" s="97" t="s">
        <v>128</v>
      </c>
      <c r="C145" s="135" t="s">
        <v>10031</v>
      </c>
      <c r="D145" s="231">
        <v>60.0</v>
      </c>
      <c r="E145" s="166">
        <v>60.0</v>
      </c>
      <c r="F145" s="103" t="s">
        <v>138</v>
      </c>
      <c r="G145" s="104"/>
      <c r="H145" s="105"/>
      <c r="I145" s="105"/>
      <c r="J145" s="105"/>
      <c r="K145" s="105"/>
      <c r="L145" s="105"/>
      <c r="M145" s="105"/>
      <c r="N145" s="105"/>
      <c r="O145" s="105"/>
      <c r="P145" s="105"/>
      <c r="Q145" s="105"/>
      <c r="R145" s="105"/>
      <c r="S145" s="105"/>
      <c r="T145" s="105"/>
      <c r="U145" s="105"/>
      <c r="V145" s="105"/>
      <c r="W145" s="105"/>
      <c r="X145" s="105"/>
      <c r="Y145" s="105"/>
      <c r="Z145" s="105"/>
    </row>
    <row r="146" ht="11.25" customHeight="1">
      <c r="A146" s="135" t="s">
        <v>7541</v>
      </c>
      <c r="B146" s="97" t="s">
        <v>128</v>
      </c>
      <c r="C146" s="135" t="s">
        <v>10153</v>
      </c>
      <c r="D146" s="231">
        <v>20.0</v>
      </c>
      <c r="E146" s="166">
        <v>20.0</v>
      </c>
      <c r="F146" s="103" t="s">
        <v>139</v>
      </c>
      <c r="G146" s="104"/>
      <c r="H146" s="105"/>
      <c r="I146" s="105"/>
      <c r="J146" s="105"/>
      <c r="K146" s="105"/>
      <c r="L146" s="105"/>
      <c r="M146" s="105"/>
      <c r="N146" s="105"/>
      <c r="O146" s="105"/>
      <c r="P146" s="105"/>
      <c r="Q146" s="105"/>
      <c r="R146" s="105"/>
      <c r="S146" s="105"/>
      <c r="T146" s="105"/>
      <c r="U146" s="105"/>
      <c r="V146" s="105"/>
      <c r="W146" s="105"/>
      <c r="X146" s="105"/>
      <c r="Y146" s="105"/>
      <c r="Z146" s="105"/>
    </row>
    <row r="147" ht="11.25" customHeight="1">
      <c r="A147" s="135" t="s">
        <v>5688</v>
      </c>
      <c r="B147" s="97" t="s">
        <v>128</v>
      </c>
      <c r="C147" s="135" t="s">
        <v>10127</v>
      </c>
      <c r="D147" s="231">
        <v>60.0</v>
      </c>
      <c r="E147" s="166">
        <v>60.0</v>
      </c>
      <c r="F147" s="103" t="s">
        <v>140</v>
      </c>
      <c r="G147" s="104"/>
      <c r="H147" s="105"/>
      <c r="I147" s="105"/>
      <c r="J147" s="105"/>
      <c r="K147" s="105"/>
      <c r="L147" s="105"/>
      <c r="M147" s="105"/>
      <c r="N147" s="105"/>
      <c r="O147" s="105"/>
      <c r="P147" s="105"/>
      <c r="Q147" s="105"/>
      <c r="R147" s="105"/>
      <c r="S147" s="105"/>
      <c r="T147" s="105"/>
      <c r="U147" s="105"/>
      <c r="V147" s="105"/>
      <c r="W147" s="105"/>
      <c r="X147" s="105"/>
      <c r="Y147" s="105"/>
      <c r="Z147" s="105"/>
    </row>
    <row r="148" ht="11.25" customHeight="1">
      <c r="A148" s="135" t="s">
        <v>5688</v>
      </c>
      <c r="B148" s="97" t="s">
        <v>128</v>
      </c>
      <c r="C148" s="135" t="s">
        <v>10043</v>
      </c>
      <c r="D148" s="231">
        <v>60.0</v>
      </c>
      <c r="E148" s="166">
        <v>60.0</v>
      </c>
      <c r="F148" s="103" t="s">
        <v>140</v>
      </c>
      <c r="G148" s="104"/>
      <c r="H148" s="105"/>
      <c r="I148" s="105"/>
      <c r="J148" s="105"/>
      <c r="K148" s="105"/>
      <c r="L148" s="105"/>
      <c r="M148" s="105"/>
      <c r="N148" s="105"/>
      <c r="O148" s="105"/>
      <c r="P148" s="105"/>
      <c r="Q148" s="105"/>
      <c r="R148" s="105"/>
      <c r="S148" s="105"/>
      <c r="T148" s="105"/>
      <c r="U148" s="105"/>
      <c r="V148" s="105"/>
      <c r="W148" s="105"/>
      <c r="X148" s="105"/>
      <c r="Y148" s="105"/>
      <c r="Z148" s="105"/>
    </row>
    <row r="149" ht="11.25" customHeight="1">
      <c r="A149" s="135" t="s">
        <v>5688</v>
      </c>
      <c r="B149" s="97" t="s">
        <v>128</v>
      </c>
      <c r="C149" s="135" t="s">
        <v>10154</v>
      </c>
      <c r="D149" s="231"/>
      <c r="E149" s="166">
        <v>50.0</v>
      </c>
      <c r="F149" s="103" t="s">
        <v>140</v>
      </c>
      <c r="G149" s="104"/>
      <c r="H149" s="105"/>
      <c r="I149" s="105"/>
      <c r="J149" s="105"/>
      <c r="K149" s="105"/>
      <c r="L149" s="105"/>
      <c r="M149" s="105"/>
      <c r="N149" s="105"/>
      <c r="O149" s="105"/>
      <c r="P149" s="105"/>
      <c r="Q149" s="105"/>
      <c r="R149" s="105"/>
      <c r="S149" s="105"/>
      <c r="T149" s="105"/>
      <c r="U149" s="105"/>
      <c r="V149" s="105"/>
      <c r="W149" s="105"/>
      <c r="X149" s="105"/>
      <c r="Y149" s="105"/>
      <c r="Z149" s="105"/>
    </row>
    <row r="150" ht="11.25" customHeight="1">
      <c r="A150" s="135" t="s">
        <v>142</v>
      </c>
      <c r="B150" s="97" t="s">
        <v>128</v>
      </c>
      <c r="C150" s="135" t="s">
        <v>10155</v>
      </c>
      <c r="D150" s="231">
        <f>80/10*2</f>
        <v>16</v>
      </c>
      <c r="E150" s="166">
        <v>16.0</v>
      </c>
      <c r="F150" s="103" t="s">
        <v>142</v>
      </c>
      <c r="G150" s="104"/>
      <c r="H150" s="105"/>
      <c r="I150" s="105"/>
      <c r="J150" s="105"/>
      <c r="K150" s="105"/>
      <c r="L150" s="105"/>
      <c r="M150" s="105"/>
      <c r="N150" s="105"/>
      <c r="O150" s="105"/>
      <c r="P150" s="105"/>
      <c r="Q150" s="105"/>
      <c r="R150" s="105"/>
      <c r="S150" s="105"/>
      <c r="T150" s="105"/>
      <c r="U150" s="105"/>
      <c r="V150" s="105"/>
      <c r="W150" s="105"/>
      <c r="X150" s="105"/>
      <c r="Y150" s="105"/>
      <c r="Z150" s="105"/>
    </row>
    <row r="151" ht="11.25" customHeight="1">
      <c r="A151" s="135" t="s">
        <v>770</v>
      </c>
      <c r="B151" s="97" t="s">
        <v>128</v>
      </c>
      <c r="C151" s="135" t="s">
        <v>10156</v>
      </c>
      <c r="D151" s="231">
        <v>50.0</v>
      </c>
      <c r="E151" s="166">
        <v>50.0</v>
      </c>
      <c r="F151" s="103" t="s">
        <v>770</v>
      </c>
      <c r="G151" s="105"/>
      <c r="H151" s="105"/>
      <c r="I151" s="105"/>
      <c r="J151" s="105"/>
      <c r="K151" s="105"/>
      <c r="L151" s="105"/>
      <c r="M151" s="105"/>
      <c r="N151" s="105"/>
      <c r="O151" s="105"/>
      <c r="P151" s="105"/>
      <c r="Q151" s="105"/>
      <c r="R151" s="105"/>
      <c r="S151" s="105"/>
      <c r="T151" s="105"/>
      <c r="U151" s="105"/>
      <c r="V151" s="105"/>
      <c r="W151" s="105"/>
      <c r="X151" s="105"/>
      <c r="Y151" s="105"/>
      <c r="Z151" s="105"/>
    </row>
    <row r="152" ht="11.25" customHeight="1">
      <c r="A152" s="135" t="s">
        <v>6934</v>
      </c>
      <c r="B152" s="97" t="s">
        <v>148</v>
      </c>
      <c r="C152" s="135" t="s">
        <v>10127</v>
      </c>
      <c r="D152" s="231">
        <v>60.0</v>
      </c>
      <c r="E152" s="166">
        <v>60.0</v>
      </c>
      <c r="F152" s="103" t="s">
        <v>498</v>
      </c>
      <c r="G152" s="104"/>
      <c r="H152" s="105"/>
      <c r="I152" s="105"/>
      <c r="J152" s="105"/>
      <c r="K152" s="105"/>
      <c r="L152" s="105"/>
      <c r="M152" s="105"/>
      <c r="N152" s="105"/>
      <c r="O152" s="105"/>
      <c r="P152" s="105"/>
      <c r="Q152" s="105"/>
      <c r="R152" s="105"/>
      <c r="S152" s="105"/>
      <c r="T152" s="105"/>
      <c r="U152" s="105"/>
      <c r="V152" s="105"/>
      <c r="W152" s="105"/>
      <c r="X152" s="105"/>
      <c r="Y152" s="105"/>
      <c r="Z152" s="105"/>
    </row>
    <row r="153" ht="11.25" customHeight="1">
      <c r="A153" s="135" t="s">
        <v>6934</v>
      </c>
      <c r="B153" s="97" t="s">
        <v>148</v>
      </c>
      <c r="C153" s="135" t="s">
        <v>10157</v>
      </c>
      <c r="D153" s="231">
        <v>20.0</v>
      </c>
      <c r="E153" s="166">
        <v>20.0</v>
      </c>
      <c r="F153" s="103" t="s">
        <v>498</v>
      </c>
      <c r="G153" s="104"/>
      <c r="H153" s="105"/>
      <c r="I153" s="105"/>
      <c r="J153" s="105"/>
      <c r="K153" s="105"/>
      <c r="L153" s="105"/>
      <c r="M153" s="105"/>
      <c r="N153" s="105"/>
      <c r="O153" s="105"/>
      <c r="P153" s="105"/>
      <c r="Q153" s="105"/>
      <c r="R153" s="105"/>
      <c r="S153" s="105"/>
      <c r="T153" s="105"/>
      <c r="U153" s="105"/>
      <c r="V153" s="105"/>
      <c r="W153" s="105"/>
      <c r="X153" s="105"/>
      <c r="Y153" s="105"/>
      <c r="Z153" s="105"/>
    </row>
    <row r="154" ht="11.25" customHeight="1">
      <c r="A154" s="135" t="s">
        <v>2138</v>
      </c>
      <c r="B154" s="97" t="s">
        <v>148</v>
      </c>
      <c r="C154" s="135" t="s">
        <v>10043</v>
      </c>
      <c r="D154" s="231">
        <v>60.0</v>
      </c>
      <c r="E154" s="166">
        <v>60.0</v>
      </c>
      <c r="F154" s="103" t="s">
        <v>2142</v>
      </c>
      <c r="G154" s="104"/>
      <c r="H154" s="105"/>
      <c r="I154" s="105"/>
      <c r="J154" s="105"/>
      <c r="K154" s="105"/>
      <c r="L154" s="105"/>
      <c r="M154" s="105"/>
      <c r="N154" s="105"/>
      <c r="O154" s="105"/>
      <c r="P154" s="105"/>
      <c r="Q154" s="105"/>
      <c r="R154" s="105"/>
      <c r="S154" s="105"/>
      <c r="T154" s="105"/>
      <c r="U154" s="105"/>
      <c r="V154" s="105"/>
      <c r="W154" s="105"/>
      <c r="X154" s="105"/>
      <c r="Y154" s="105"/>
      <c r="Z154" s="105"/>
    </row>
    <row r="155" ht="11.25" customHeight="1">
      <c r="A155" s="135" t="s">
        <v>2138</v>
      </c>
      <c r="B155" s="97" t="s">
        <v>148</v>
      </c>
      <c r="C155" s="135" t="s">
        <v>10158</v>
      </c>
      <c r="D155" s="231">
        <v>20.0</v>
      </c>
      <c r="E155" s="166">
        <v>20.0</v>
      </c>
      <c r="F155" s="103" t="s">
        <v>2142</v>
      </c>
      <c r="G155" s="104"/>
      <c r="H155" s="105"/>
      <c r="I155" s="105"/>
      <c r="J155" s="105"/>
      <c r="K155" s="105"/>
      <c r="L155" s="105"/>
      <c r="M155" s="105"/>
      <c r="N155" s="105"/>
      <c r="O155" s="105"/>
      <c r="P155" s="105"/>
      <c r="Q155" s="105"/>
      <c r="R155" s="105"/>
      <c r="S155" s="105"/>
      <c r="T155" s="105"/>
      <c r="U155" s="105"/>
      <c r="V155" s="105"/>
      <c r="W155" s="105"/>
      <c r="X155" s="105"/>
      <c r="Y155" s="105"/>
      <c r="Z155" s="105"/>
    </row>
    <row r="156" ht="11.25" customHeight="1">
      <c r="A156" s="135" t="s">
        <v>3852</v>
      </c>
      <c r="B156" s="97" t="s">
        <v>148</v>
      </c>
      <c r="C156" s="135" t="s">
        <v>10043</v>
      </c>
      <c r="D156" s="231">
        <v>60.0</v>
      </c>
      <c r="E156" s="166">
        <v>60.0</v>
      </c>
      <c r="F156" s="103" t="s">
        <v>741</v>
      </c>
      <c r="G156" s="104"/>
      <c r="H156" s="105"/>
      <c r="I156" s="105"/>
      <c r="J156" s="105"/>
      <c r="K156" s="105"/>
      <c r="L156" s="105"/>
      <c r="M156" s="105"/>
      <c r="N156" s="105"/>
      <c r="O156" s="105"/>
      <c r="P156" s="105"/>
      <c r="Q156" s="105"/>
      <c r="R156" s="105"/>
      <c r="S156" s="105"/>
      <c r="T156" s="105"/>
      <c r="U156" s="105"/>
      <c r="V156" s="105"/>
      <c r="W156" s="105"/>
      <c r="X156" s="105"/>
      <c r="Y156" s="105"/>
      <c r="Z156" s="105"/>
    </row>
    <row r="157" ht="11.25" customHeight="1">
      <c r="A157" s="135" t="s">
        <v>3852</v>
      </c>
      <c r="B157" s="97" t="s">
        <v>148</v>
      </c>
      <c r="C157" s="135" t="s">
        <v>10159</v>
      </c>
      <c r="D157" s="231">
        <v>50.0</v>
      </c>
      <c r="E157" s="166">
        <v>50.0</v>
      </c>
      <c r="F157" s="103" t="s">
        <v>741</v>
      </c>
      <c r="G157" s="104"/>
      <c r="H157" s="105"/>
      <c r="I157" s="105"/>
      <c r="J157" s="105"/>
      <c r="K157" s="105"/>
      <c r="L157" s="105"/>
      <c r="M157" s="105"/>
      <c r="N157" s="105"/>
      <c r="O157" s="105"/>
      <c r="P157" s="105"/>
      <c r="Q157" s="105"/>
      <c r="R157" s="105"/>
      <c r="S157" s="105"/>
      <c r="T157" s="105"/>
      <c r="U157" s="105"/>
      <c r="V157" s="105"/>
      <c r="W157" s="105"/>
      <c r="X157" s="105"/>
      <c r="Y157" s="105"/>
      <c r="Z157" s="105"/>
    </row>
    <row r="158" ht="11.25" customHeight="1">
      <c r="A158" s="135" t="s">
        <v>3852</v>
      </c>
      <c r="B158" s="97" t="s">
        <v>148</v>
      </c>
      <c r="C158" s="135" t="s">
        <v>10160</v>
      </c>
      <c r="D158" s="231">
        <v>50.0</v>
      </c>
      <c r="E158" s="166">
        <v>50.0</v>
      </c>
      <c r="F158" s="103" t="s">
        <v>741</v>
      </c>
      <c r="G158" s="104"/>
      <c r="H158" s="105"/>
      <c r="I158" s="105"/>
      <c r="J158" s="105"/>
      <c r="K158" s="105"/>
      <c r="L158" s="105"/>
      <c r="M158" s="105"/>
      <c r="N158" s="105"/>
      <c r="O158" s="105"/>
      <c r="P158" s="105"/>
      <c r="Q158" s="105"/>
      <c r="R158" s="105"/>
      <c r="S158" s="105"/>
      <c r="T158" s="105"/>
      <c r="U158" s="105"/>
      <c r="V158" s="105"/>
      <c r="W158" s="105"/>
      <c r="X158" s="105"/>
      <c r="Y158" s="105"/>
      <c r="Z158" s="105"/>
    </row>
    <row r="159" ht="11.25" customHeight="1">
      <c r="A159" s="135" t="s">
        <v>3376</v>
      </c>
      <c r="B159" s="97" t="s">
        <v>148</v>
      </c>
      <c r="C159" s="135" t="s">
        <v>10161</v>
      </c>
      <c r="D159" s="231">
        <v>60.0</v>
      </c>
      <c r="E159" s="166">
        <v>60.0</v>
      </c>
      <c r="F159" s="103" t="s">
        <v>3376</v>
      </c>
      <c r="G159" s="104"/>
      <c r="H159" s="105"/>
      <c r="I159" s="105"/>
      <c r="J159" s="105"/>
      <c r="K159" s="105"/>
      <c r="L159" s="105"/>
      <c r="M159" s="105"/>
      <c r="N159" s="105"/>
      <c r="O159" s="105"/>
      <c r="P159" s="105"/>
      <c r="Q159" s="105"/>
      <c r="R159" s="105"/>
      <c r="S159" s="105"/>
      <c r="T159" s="105"/>
      <c r="U159" s="105"/>
      <c r="V159" s="105"/>
      <c r="W159" s="105"/>
      <c r="X159" s="105"/>
      <c r="Y159" s="105"/>
      <c r="Z159" s="105"/>
    </row>
    <row r="160" ht="11.25" customHeight="1">
      <c r="A160" s="135" t="s">
        <v>2143</v>
      </c>
      <c r="B160" s="97" t="s">
        <v>148</v>
      </c>
      <c r="C160" s="135" t="s">
        <v>10162</v>
      </c>
      <c r="D160" s="231">
        <v>30.0</v>
      </c>
      <c r="E160" s="166">
        <v>30.0</v>
      </c>
      <c r="F160" s="103" t="s">
        <v>2143</v>
      </c>
      <c r="G160" s="104"/>
      <c r="H160" s="105"/>
      <c r="I160" s="105"/>
      <c r="J160" s="105"/>
      <c r="K160" s="105"/>
      <c r="L160" s="105"/>
      <c r="M160" s="105"/>
      <c r="N160" s="105"/>
      <c r="O160" s="105"/>
      <c r="P160" s="105"/>
      <c r="Q160" s="105"/>
      <c r="R160" s="105"/>
      <c r="S160" s="105"/>
      <c r="T160" s="105"/>
      <c r="U160" s="105"/>
      <c r="V160" s="105"/>
      <c r="W160" s="105"/>
      <c r="X160" s="105"/>
      <c r="Y160" s="105"/>
      <c r="Z160" s="105"/>
    </row>
    <row r="161" ht="11.25" customHeight="1">
      <c r="A161" s="135" t="s">
        <v>10163</v>
      </c>
      <c r="B161" s="97" t="s">
        <v>148</v>
      </c>
      <c r="C161" s="135" t="s">
        <v>10164</v>
      </c>
      <c r="D161" s="231">
        <v>20.0</v>
      </c>
      <c r="E161" s="166">
        <v>20.0</v>
      </c>
      <c r="F161" s="103" t="s">
        <v>537</v>
      </c>
      <c r="G161" s="104"/>
      <c r="H161" s="105"/>
      <c r="I161" s="105"/>
      <c r="J161" s="105"/>
      <c r="K161" s="105"/>
      <c r="L161" s="105"/>
      <c r="M161" s="105"/>
      <c r="N161" s="105"/>
      <c r="O161" s="105"/>
      <c r="P161" s="105"/>
      <c r="Q161" s="105"/>
      <c r="R161" s="105"/>
      <c r="S161" s="105"/>
      <c r="T161" s="105"/>
      <c r="U161" s="105"/>
      <c r="V161" s="105"/>
      <c r="W161" s="105"/>
      <c r="X161" s="105"/>
      <c r="Y161" s="105"/>
      <c r="Z161" s="105"/>
    </row>
    <row r="162" ht="11.25" customHeight="1">
      <c r="A162" s="135" t="s">
        <v>802</v>
      </c>
      <c r="B162" s="97" t="s">
        <v>148</v>
      </c>
      <c r="C162" s="135" t="s">
        <v>10165</v>
      </c>
      <c r="D162" s="231">
        <v>80.0</v>
      </c>
      <c r="E162" s="166">
        <v>80.0</v>
      </c>
      <c r="F162" s="103" t="s">
        <v>540</v>
      </c>
      <c r="G162" s="104"/>
      <c r="H162" s="105"/>
      <c r="I162" s="105"/>
      <c r="J162" s="105"/>
      <c r="K162" s="105"/>
      <c r="L162" s="105"/>
      <c r="M162" s="105"/>
      <c r="N162" s="105"/>
      <c r="O162" s="105"/>
      <c r="P162" s="105"/>
      <c r="Q162" s="105"/>
      <c r="R162" s="105"/>
      <c r="S162" s="105"/>
      <c r="T162" s="105"/>
      <c r="U162" s="105"/>
      <c r="V162" s="105"/>
      <c r="W162" s="105"/>
      <c r="X162" s="105"/>
      <c r="Y162" s="105"/>
      <c r="Z162" s="105"/>
    </row>
    <row r="163" ht="11.25" customHeight="1">
      <c r="A163" s="135" t="s">
        <v>802</v>
      </c>
      <c r="B163" s="97" t="s">
        <v>148</v>
      </c>
      <c r="C163" s="135" t="s">
        <v>10166</v>
      </c>
      <c r="D163" s="231" t="s">
        <v>10167</v>
      </c>
      <c r="E163" s="166">
        <v>320.0</v>
      </c>
      <c r="F163" s="103" t="s">
        <v>540</v>
      </c>
      <c r="G163" s="104"/>
      <c r="H163" s="105"/>
      <c r="I163" s="105"/>
      <c r="J163" s="105"/>
      <c r="K163" s="105"/>
      <c r="L163" s="105"/>
      <c r="M163" s="105"/>
      <c r="N163" s="105"/>
      <c r="O163" s="105"/>
      <c r="P163" s="105"/>
      <c r="Q163" s="105"/>
      <c r="R163" s="105"/>
      <c r="S163" s="105"/>
      <c r="T163" s="105"/>
      <c r="U163" s="105"/>
      <c r="V163" s="105"/>
      <c r="W163" s="105"/>
      <c r="X163" s="105"/>
      <c r="Y163" s="105"/>
      <c r="Z163" s="105"/>
    </row>
    <row r="164" ht="11.25" customHeight="1">
      <c r="A164" s="135" t="s">
        <v>581</v>
      </c>
      <c r="B164" s="97" t="s">
        <v>574</v>
      </c>
      <c r="C164" s="135" t="s">
        <v>10043</v>
      </c>
      <c r="D164" s="231">
        <v>60.0</v>
      </c>
      <c r="E164" s="166">
        <v>60.0</v>
      </c>
      <c r="F164" s="253" t="s">
        <v>581</v>
      </c>
      <c r="G164" s="104"/>
      <c r="H164" s="105"/>
      <c r="I164" s="104"/>
      <c r="J164" s="104"/>
      <c r="K164" s="104"/>
      <c r="L164" s="104"/>
      <c r="M164" s="104"/>
      <c r="N164" s="104"/>
      <c r="O164" s="104"/>
      <c r="P164" s="104"/>
      <c r="Q164" s="104"/>
      <c r="R164" s="104"/>
      <c r="S164" s="104"/>
      <c r="T164" s="104"/>
      <c r="U164" s="104"/>
      <c r="V164" s="104"/>
      <c r="W164" s="104"/>
      <c r="X164" s="104"/>
      <c r="Y164" s="104"/>
      <c r="Z164" s="104"/>
    </row>
    <row r="165" ht="11.25" customHeight="1">
      <c r="A165" s="135" t="s">
        <v>581</v>
      </c>
      <c r="B165" s="97" t="s">
        <v>574</v>
      </c>
      <c r="C165" s="135" t="s">
        <v>10127</v>
      </c>
      <c r="D165" s="231">
        <v>60.0</v>
      </c>
      <c r="E165" s="166">
        <v>60.0</v>
      </c>
      <c r="F165" s="253" t="s">
        <v>581</v>
      </c>
      <c r="G165" s="104"/>
      <c r="H165" s="105"/>
      <c r="I165" s="104"/>
      <c r="J165" s="104"/>
      <c r="K165" s="104"/>
      <c r="L165" s="104"/>
      <c r="M165" s="104"/>
      <c r="N165" s="104"/>
      <c r="O165" s="104"/>
      <c r="P165" s="104"/>
      <c r="Q165" s="104"/>
      <c r="R165" s="104"/>
      <c r="S165" s="104"/>
      <c r="T165" s="104"/>
      <c r="U165" s="104"/>
      <c r="V165" s="104"/>
      <c r="W165" s="104"/>
      <c r="X165" s="104"/>
      <c r="Y165" s="104"/>
      <c r="Z165" s="104"/>
    </row>
    <row r="166" ht="11.25" customHeight="1">
      <c r="A166" s="135" t="s">
        <v>581</v>
      </c>
      <c r="B166" s="97" t="s">
        <v>574</v>
      </c>
      <c r="C166" s="135" t="s">
        <v>10168</v>
      </c>
      <c r="D166" s="231">
        <v>40.0</v>
      </c>
      <c r="E166" s="166">
        <v>40.0</v>
      </c>
      <c r="F166" s="253" t="s">
        <v>581</v>
      </c>
      <c r="G166" s="104"/>
      <c r="H166" s="105"/>
      <c r="I166" s="104"/>
      <c r="J166" s="104"/>
      <c r="K166" s="104"/>
      <c r="L166" s="104"/>
      <c r="M166" s="104"/>
      <c r="N166" s="104"/>
      <c r="O166" s="104"/>
      <c r="P166" s="104"/>
      <c r="Q166" s="104"/>
      <c r="R166" s="104"/>
      <c r="S166" s="104"/>
      <c r="T166" s="104"/>
      <c r="U166" s="104"/>
      <c r="V166" s="104"/>
      <c r="W166" s="104"/>
      <c r="X166" s="104"/>
      <c r="Y166" s="104"/>
      <c r="Z166" s="104"/>
    </row>
    <row r="167" ht="11.25" customHeight="1">
      <c r="A167" s="135" t="s">
        <v>581</v>
      </c>
      <c r="B167" s="97" t="s">
        <v>574</v>
      </c>
      <c r="C167" s="135" t="s">
        <v>10169</v>
      </c>
      <c r="D167" s="231">
        <v>40.0</v>
      </c>
      <c r="E167" s="166">
        <v>40.0</v>
      </c>
      <c r="F167" s="253" t="s">
        <v>581</v>
      </c>
      <c r="G167" s="104"/>
      <c r="H167" s="105"/>
      <c r="I167" s="104"/>
      <c r="J167" s="104"/>
      <c r="K167" s="104"/>
      <c r="L167" s="104"/>
      <c r="M167" s="104"/>
      <c r="N167" s="104"/>
      <c r="O167" s="104"/>
      <c r="P167" s="104"/>
      <c r="Q167" s="104"/>
      <c r="R167" s="104"/>
      <c r="S167" s="104"/>
      <c r="T167" s="104"/>
      <c r="U167" s="104"/>
      <c r="V167" s="104"/>
      <c r="W167" s="104"/>
      <c r="X167" s="104"/>
      <c r="Y167" s="104"/>
      <c r="Z167" s="104"/>
    </row>
    <row r="168" ht="11.25" customHeight="1">
      <c r="A168" s="135" t="s">
        <v>581</v>
      </c>
      <c r="B168" s="97" t="s">
        <v>574</v>
      </c>
      <c r="C168" s="135" t="s">
        <v>10170</v>
      </c>
      <c r="D168" s="231">
        <v>20.0</v>
      </c>
      <c r="E168" s="166">
        <v>20.0</v>
      </c>
      <c r="F168" s="253" t="s">
        <v>581</v>
      </c>
      <c r="G168" s="104"/>
      <c r="H168" s="105"/>
      <c r="I168" s="104"/>
      <c r="J168" s="104"/>
      <c r="K168" s="104"/>
      <c r="L168" s="104"/>
      <c r="M168" s="104"/>
      <c r="N168" s="104"/>
      <c r="O168" s="104"/>
      <c r="P168" s="104"/>
      <c r="Q168" s="104"/>
      <c r="R168" s="104"/>
      <c r="S168" s="104"/>
      <c r="T168" s="104"/>
      <c r="U168" s="104"/>
      <c r="V168" s="104"/>
      <c r="W168" s="104"/>
      <c r="X168" s="104"/>
      <c r="Y168" s="104"/>
      <c r="Z168" s="104"/>
    </row>
    <row r="169" ht="11.25" customHeight="1">
      <c r="A169" s="135" t="s">
        <v>581</v>
      </c>
      <c r="B169" s="97" t="s">
        <v>574</v>
      </c>
      <c r="C169" s="135" t="s">
        <v>10171</v>
      </c>
      <c r="D169" s="231">
        <v>20.0</v>
      </c>
      <c r="E169" s="166">
        <v>20.0</v>
      </c>
      <c r="F169" s="253" t="s">
        <v>581</v>
      </c>
      <c r="G169" s="104"/>
      <c r="H169" s="105"/>
      <c r="I169" s="104"/>
      <c r="J169" s="104"/>
      <c r="K169" s="104"/>
      <c r="L169" s="104"/>
      <c r="M169" s="104"/>
      <c r="N169" s="104"/>
      <c r="O169" s="104"/>
      <c r="P169" s="104"/>
      <c r="Q169" s="104"/>
      <c r="R169" s="104"/>
      <c r="S169" s="104"/>
      <c r="T169" s="104"/>
      <c r="U169" s="104"/>
      <c r="V169" s="104"/>
      <c r="W169" s="104"/>
      <c r="X169" s="104"/>
      <c r="Y169" s="104"/>
      <c r="Z169" s="104"/>
    </row>
    <row r="170" ht="11.25" customHeight="1">
      <c r="A170" s="135" t="s">
        <v>581</v>
      </c>
      <c r="B170" s="97" t="s">
        <v>574</v>
      </c>
      <c r="C170" s="135" t="s">
        <v>10172</v>
      </c>
      <c r="D170" s="231">
        <v>20.0</v>
      </c>
      <c r="E170" s="166">
        <v>20.0</v>
      </c>
      <c r="F170" s="253" t="s">
        <v>581</v>
      </c>
      <c r="G170" s="104"/>
      <c r="H170" s="105"/>
      <c r="I170" s="104"/>
      <c r="J170" s="104"/>
      <c r="K170" s="104"/>
      <c r="L170" s="104"/>
      <c r="M170" s="104"/>
      <c r="N170" s="104"/>
      <c r="O170" s="104"/>
      <c r="P170" s="104"/>
      <c r="Q170" s="104"/>
      <c r="R170" s="104"/>
      <c r="S170" s="104"/>
      <c r="T170" s="104"/>
      <c r="U170" s="104"/>
      <c r="V170" s="104"/>
      <c r="W170" s="104"/>
      <c r="X170" s="104"/>
      <c r="Y170" s="104"/>
      <c r="Z170" s="104"/>
    </row>
    <row r="171" ht="11.25" customHeight="1">
      <c r="A171" s="135" t="s">
        <v>815</v>
      </c>
      <c r="B171" s="97" t="s">
        <v>10173</v>
      </c>
      <c r="C171" s="135" t="s">
        <v>10174</v>
      </c>
      <c r="D171" s="231">
        <v>20.0</v>
      </c>
      <c r="E171" s="166">
        <v>20.0</v>
      </c>
      <c r="F171" s="253" t="s">
        <v>607</v>
      </c>
      <c r="G171" s="104"/>
      <c r="H171" s="105"/>
      <c r="I171" s="104"/>
      <c r="J171" s="104"/>
      <c r="K171" s="104"/>
      <c r="L171" s="104"/>
      <c r="M171" s="104"/>
      <c r="N171" s="104"/>
      <c r="O171" s="104"/>
      <c r="P171" s="104"/>
      <c r="Q171" s="104"/>
      <c r="R171" s="104"/>
      <c r="S171" s="104"/>
      <c r="T171" s="104"/>
      <c r="U171" s="104"/>
      <c r="V171" s="104"/>
      <c r="W171" s="104"/>
      <c r="X171" s="104"/>
      <c r="Y171" s="104"/>
      <c r="Z171" s="104"/>
    </row>
    <row r="172" ht="11.25" customHeight="1">
      <c r="A172" s="135" t="s">
        <v>815</v>
      </c>
      <c r="B172" s="97" t="s">
        <v>10173</v>
      </c>
      <c r="C172" s="135" t="s">
        <v>10175</v>
      </c>
      <c r="D172" s="231">
        <v>20.0</v>
      </c>
      <c r="E172" s="166">
        <v>20.0</v>
      </c>
      <c r="F172" s="253" t="s">
        <v>607</v>
      </c>
      <c r="G172" s="104"/>
      <c r="H172" s="105"/>
      <c r="I172" s="104"/>
      <c r="J172" s="104"/>
      <c r="K172" s="104"/>
      <c r="L172" s="104"/>
      <c r="M172" s="104"/>
      <c r="N172" s="104"/>
      <c r="O172" s="104"/>
      <c r="P172" s="104"/>
      <c r="Q172" s="104"/>
      <c r="R172" s="104"/>
      <c r="S172" s="104"/>
      <c r="T172" s="104"/>
      <c r="U172" s="104"/>
      <c r="V172" s="104"/>
      <c r="W172" s="104"/>
      <c r="X172" s="104"/>
      <c r="Y172" s="104"/>
      <c r="Z172" s="104"/>
    </row>
    <row r="173" ht="11.25" customHeight="1">
      <c r="A173" s="135" t="s">
        <v>815</v>
      </c>
      <c r="B173" s="97" t="s">
        <v>10173</v>
      </c>
      <c r="C173" s="135" t="s">
        <v>10176</v>
      </c>
      <c r="D173" s="231">
        <v>20.0</v>
      </c>
      <c r="E173" s="166">
        <v>20.0</v>
      </c>
      <c r="F173" s="602" t="s">
        <v>607</v>
      </c>
      <c r="G173" s="104"/>
      <c r="H173" s="105"/>
      <c r="I173" s="105"/>
      <c r="J173" s="105"/>
      <c r="K173" s="105"/>
      <c r="L173" s="105"/>
      <c r="M173" s="105"/>
      <c r="N173" s="105"/>
      <c r="O173" s="105"/>
      <c r="P173" s="105"/>
      <c r="Q173" s="105"/>
      <c r="R173" s="105"/>
      <c r="S173" s="105"/>
      <c r="T173" s="105"/>
      <c r="U173" s="105"/>
      <c r="V173" s="105"/>
      <c r="W173" s="105"/>
      <c r="X173" s="105"/>
      <c r="Y173" s="105"/>
      <c r="Z173" s="105"/>
    </row>
    <row r="174" ht="11.25" customHeight="1">
      <c r="A174" s="135" t="s">
        <v>5874</v>
      </c>
      <c r="B174" s="97" t="s">
        <v>148</v>
      </c>
      <c r="C174" s="135" t="s">
        <v>10177</v>
      </c>
      <c r="D174" s="231">
        <v>60.0</v>
      </c>
      <c r="E174" s="166">
        <v>30.0</v>
      </c>
      <c r="F174" s="253" t="s">
        <v>2289</v>
      </c>
      <c r="G174" s="104"/>
      <c r="H174" s="105"/>
      <c r="I174" s="104"/>
      <c r="J174" s="104"/>
      <c r="K174" s="104"/>
      <c r="L174" s="104"/>
      <c r="M174" s="104"/>
      <c r="N174" s="104"/>
      <c r="O174" s="104"/>
      <c r="P174" s="104"/>
      <c r="Q174" s="104"/>
      <c r="R174" s="104"/>
      <c r="S174" s="104"/>
      <c r="T174" s="104"/>
      <c r="U174" s="104"/>
      <c r="V174" s="104"/>
      <c r="W174" s="104"/>
      <c r="X174" s="104"/>
      <c r="Y174" s="104"/>
      <c r="Z174" s="104"/>
    </row>
    <row r="175" ht="11.25" customHeight="1">
      <c r="A175" s="135" t="s">
        <v>5874</v>
      </c>
      <c r="B175" s="97" t="s">
        <v>148</v>
      </c>
      <c r="C175" s="135" t="s">
        <v>10032</v>
      </c>
      <c r="D175" s="231">
        <v>60.0</v>
      </c>
      <c r="E175" s="166">
        <v>60.0</v>
      </c>
      <c r="F175" s="253" t="s">
        <v>2289</v>
      </c>
      <c r="G175" s="104"/>
      <c r="H175" s="105"/>
      <c r="I175" s="104"/>
      <c r="J175" s="104"/>
      <c r="K175" s="104"/>
      <c r="L175" s="104"/>
      <c r="M175" s="104"/>
      <c r="N175" s="104"/>
      <c r="O175" s="104"/>
      <c r="P175" s="104"/>
      <c r="Q175" s="104"/>
      <c r="R175" s="104"/>
      <c r="S175" s="104"/>
      <c r="T175" s="104"/>
      <c r="U175" s="104"/>
      <c r="V175" s="104"/>
      <c r="W175" s="104"/>
      <c r="X175" s="104"/>
      <c r="Y175" s="104"/>
      <c r="Z175" s="104"/>
    </row>
    <row r="176" ht="11.25" customHeight="1">
      <c r="A176" s="135" t="s">
        <v>5874</v>
      </c>
      <c r="B176" s="97" t="s">
        <v>148</v>
      </c>
      <c r="C176" s="135" t="s">
        <v>10178</v>
      </c>
      <c r="D176" s="231">
        <v>20.0</v>
      </c>
      <c r="E176" s="166">
        <v>20.0</v>
      </c>
      <c r="F176" s="253" t="s">
        <v>2289</v>
      </c>
      <c r="G176" s="104"/>
      <c r="H176" s="105"/>
      <c r="I176" s="104"/>
      <c r="J176" s="104"/>
      <c r="K176" s="104"/>
      <c r="L176" s="104"/>
      <c r="M176" s="104"/>
      <c r="N176" s="104"/>
      <c r="O176" s="104"/>
      <c r="P176" s="104"/>
      <c r="Q176" s="104"/>
      <c r="R176" s="104"/>
      <c r="S176" s="104"/>
      <c r="T176" s="104"/>
      <c r="U176" s="104"/>
      <c r="V176" s="104"/>
      <c r="W176" s="104"/>
      <c r="X176" s="104"/>
      <c r="Y176" s="104"/>
      <c r="Z176" s="104"/>
    </row>
    <row r="177" ht="11.25" customHeight="1">
      <c r="A177" s="135" t="s">
        <v>5874</v>
      </c>
      <c r="B177" s="97" t="s">
        <v>148</v>
      </c>
      <c r="C177" s="135" t="s">
        <v>10179</v>
      </c>
      <c r="D177" s="231">
        <v>20.0</v>
      </c>
      <c r="E177" s="166">
        <v>20.0</v>
      </c>
      <c r="F177" s="253" t="s">
        <v>2289</v>
      </c>
      <c r="G177" s="104"/>
      <c r="H177" s="105"/>
      <c r="I177" s="104"/>
      <c r="J177" s="104"/>
      <c r="K177" s="104"/>
      <c r="L177" s="104"/>
      <c r="M177" s="104"/>
      <c r="N177" s="104"/>
      <c r="O177" s="104"/>
      <c r="P177" s="104"/>
      <c r="Q177" s="104"/>
      <c r="R177" s="104"/>
      <c r="S177" s="104"/>
      <c r="T177" s="104"/>
      <c r="U177" s="104"/>
      <c r="V177" s="104"/>
      <c r="W177" s="104"/>
      <c r="X177" s="104"/>
      <c r="Y177" s="104"/>
      <c r="Z177" s="104"/>
    </row>
    <row r="178" ht="11.25" customHeight="1">
      <c r="A178" s="135" t="s">
        <v>5874</v>
      </c>
      <c r="B178" s="97" t="s">
        <v>148</v>
      </c>
      <c r="C178" s="135" t="s">
        <v>10180</v>
      </c>
      <c r="D178" s="231" t="s">
        <v>10181</v>
      </c>
      <c r="E178" s="166">
        <v>60.0</v>
      </c>
      <c r="F178" s="253" t="s">
        <v>2289</v>
      </c>
      <c r="G178" s="104"/>
      <c r="H178" s="105"/>
      <c r="I178" s="104"/>
      <c r="J178" s="104"/>
      <c r="K178" s="104"/>
      <c r="L178" s="104"/>
      <c r="M178" s="104"/>
      <c r="N178" s="104"/>
      <c r="O178" s="104"/>
      <c r="P178" s="104"/>
      <c r="Q178" s="104"/>
      <c r="R178" s="104"/>
      <c r="S178" s="104"/>
      <c r="T178" s="104"/>
      <c r="U178" s="104"/>
      <c r="V178" s="104"/>
      <c r="W178" s="104"/>
      <c r="X178" s="104"/>
      <c r="Y178" s="104"/>
      <c r="Z178" s="104"/>
    </row>
    <row r="179" ht="11.25" customHeight="1">
      <c r="A179" s="135" t="s">
        <v>2340</v>
      </c>
      <c r="B179" s="97" t="s">
        <v>148</v>
      </c>
      <c r="C179" s="135" t="s">
        <v>10043</v>
      </c>
      <c r="D179" s="231">
        <v>60.0</v>
      </c>
      <c r="E179" s="166">
        <v>60.0</v>
      </c>
      <c r="F179" s="135" t="s">
        <v>2340</v>
      </c>
      <c r="G179" s="104"/>
      <c r="H179" s="105"/>
      <c r="I179" s="104"/>
      <c r="J179" s="104"/>
      <c r="K179" s="104"/>
      <c r="L179" s="104"/>
      <c r="M179" s="104"/>
      <c r="N179" s="104"/>
      <c r="O179" s="104"/>
      <c r="P179" s="104"/>
      <c r="Q179" s="104"/>
      <c r="R179" s="104"/>
      <c r="S179" s="104"/>
      <c r="T179" s="104"/>
      <c r="U179" s="104"/>
      <c r="V179" s="104"/>
      <c r="W179" s="104"/>
      <c r="X179" s="104"/>
      <c r="Y179" s="104"/>
      <c r="Z179" s="104"/>
    </row>
    <row r="180" ht="11.25" customHeight="1">
      <c r="A180" s="135" t="s">
        <v>2340</v>
      </c>
      <c r="B180" s="97" t="s">
        <v>148</v>
      </c>
      <c r="C180" s="135" t="s">
        <v>10127</v>
      </c>
      <c r="D180" s="231">
        <v>60.0</v>
      </c>
      <c r="E180" s="166">
        <v>60.0</v>
      </c>
      <c r="F180" s="135" t="s">
        <v>2340</v>
      </c>
      <c r="G180" s="104"/>
      <c r="H180" s="105"/>
      <c r="I180" s="104"/>
      <c r="J180" s="104"/>
      <c r="K180" s="104"/>
      <c r="L180" s="104"/>
      <c r="M180" s="104"/>
      <c r="N180" s="104"/>
      <c r="O180" s="104"/>
      <c r="P180" s="104"/>
      <c r="Q180" s="104"/>
      <c r="R180" s="104"/>
      <c r="S180" s="104"/>
      <c r="T180" s="104"/>
      <c r="U180" s="104"/>
      <c r="V180" s="104"/>
      <c r="W180" s="104"/>
      <c r="X180" s="104"/>
      <c r="Y180" s="104"/>
      <c r="Z180" s="104"/>
    </row>
    <row r="181" ht="11.25" customHeight="1">
      <c r="A181" s="135" t="s">
        <v>2340</v>
      </c>
      <c r="B181" s="97" t="s">
        <v>148</v>
      </c>
      <c r="C181" s="135" t="s">
        <v>10182</v>
      </c>
      <c r="D181" s="231">
        <v>50.0</v>
      </c>
      <c r="E181" s="166">
        <v>50.0</v>
      </c>
      <c r="F181" s="135" t="s">
        <v>2340</v>
      </c>
      <c r="G181" s="104"/>
      <c r="H181" s="105"/>
      <c r="I181" s="104"/>
      <c r="J181" s="104"/>
      <c r="K181" s="104"/>
      <c r="L181" s="104"/>
      <c r="M181" s="104"/>
      <c r="N181" s="104"/>
      <c r="O181" s="104"/>
      <c r="P181" s="104"/>
      <c r="Q181" s="104"/>
      <c r="R181" s="104"/>
      <c r="S181" s="104"/>
      <c r="T181" s="104"/>
      <c r="U181" s="104"/>
      <c r="V181" s="104"/>
      <c r="W181" s="104"/>
      <c r="X181" s="104"/>
      <c r="Y181" s="104"/>
      <c r="Z181" s="104"/>
    </row>
    <row r="182" ht="11.25" customHeight="1">
      <c r="A182" s="135" t="s">
        <v>2340</v>
      </c>
      <c r="B182" s="97" t="s">
        <v>148</v>
      </c>
      <c r="C182" s="135" t="s">
        <v>10183</v>
      </c>
      <c r="D182" s="231">
        <v>40.0</v>
      </c>
      <c r="E182" s="166">
        <v>40.0</v>
      </c>
      <c r="F182" s="135" t="s">
        <v>2340</v>
      </c>
      <c r="G182" s="104"/>
      <c r="H182" s="105"/>
      <c r="I182" s="104"/>
      <c r="J182" s="104"/>
      <c r="K182" s="104"/>
      <c r="L182" s="104"/>
      <c r="M182" s="104"/>
      <c r="N182" s="104"/>
      <c r="O182" s="104"/>
      <c r="P182" s="104"/>
      <c r="Q182" s="104"/>
      <c r="R182" s="104"/>
      <c r="S182" s="104"/>
      <c r="T182" s="104"/>
      <c r="U182" s="104"/>
      <c r="V182" s="104"/>
      <c r="W182" s="104"/>
      <c r="X182" s="104"/>
      <c r="Y182" s="104"/>
      <c r="Z182" s="104"/>
    </row>
    <row r="183" ht="11.25" customHeight="1">
      <c r="A183" s="135" t="s">
        <v>2340</v>
      </c>
      <c r="B183" s="97" t="s">
        <v>148</v>
      </c>
      <c r="C183" s="135" t="s">
        <v>10184</v>
      </c>
      <c r="D183" s="231">
        <v>20.0</v>
      </c>
      <c r="E183" s="166">
        <v>20.0</v>
      </c>
      <c r="F183" s="135" t="s">
        <v>2340</v>
      </c>
      <c r="G183" s="104"/>
      <c r="H183" s="105"/>
      <c r="I183" s="104"/>
      <c r="J183" s="104"/>
      <c r="K183" s="104"/>
      <c r="L183" s="104"/>
      <c r="M183" s="104"/>
      <c r="N183" s="104"/>
      <c r="O183" s="104"/>
      <c r="P183" s="104"/>
      <c r="Q183" s="104"/>
      <c r="R183" s="104"/>
      <c r="S183" s="104"/>
      <c r="T183" s="104"/>
      <c r="U183" s="104"/>
      <c r="V183" s="104"/>
      <c r="W183" s="104"/>
      <c r="X183" s="104"/>
      <c r="Y183" s="104"/>
      <c r="Z183" s="104"/>
    </row>
    <row r="184" ht="11.25" customHeight="1">
      <c r="A184" s="135" t="s">
        <v>2340</v>
      </c>
      <c r="B184" s="97" t="s">
        <v>148</v>
      </c>
      <c r="C184" s="135" t="s">
        <v>10185</v>
      </c>
      <c r="D184" s="231">
        <v>20.0</v>
      </c>
      <c r="E184" s="166">
        <v>20.0</v>
      </c>
      <c r="F184" s="135" t="s">
        <v>2340</v>
      </c>
      <c r="G184" s="104"/>
      <c r="H184" s="105"/>
      <c r="I184" s="104"/>
      <c r="J184" s="104"/>
      <c r="K184" s="104"/>
      <c r="L184" s="104"/>
      <c r="M184" s="104"/>
      <c r="N184" s="104"/>
      <c r="O184" s="104"/>
      <c r="P184" s="104"/>
      <c r="Q184" s="104"/>
      <c r="R184" s="104"/>
      <c r="S184" s="104"/>
      <c r="T184" s="104"/>
      <c r="U184" s="104"/>
      <c r="V184" s="104"/>
      <c r="W184" s="104"/>
      <c r="X184" s="104"/>
      <c r="Y184" s="104"/>
      <c r="Z184" s="104"/>
    </row>
    <row r="185" ht="11.25" customHeight="1">
      <c r="A185" s="135" t="s">
        <v>2340</v>
      </c>
      <c r="B185" s="97" t="s">
        <v>81</v>
      </c>
      <c r="C185" s="135" t="s">
        <v>10186</v>
      </c>
      <c r="D185" s="231">
        <v>20.0</v>
      </c>
      <c r="E185" s="166">
        <v>20.0</v>
      </c>
      <c r="F185" s="135" t="s">
        <v>2340</v>
      </c>
      <c r="G185" s="104"/>
      <c r="H185" s="105"/>
      <c r="I185" s="104"/>
      <c r="J185" s="104"/>
      <c r="K185" s="104"/>
      <c r="L185" s="104"/>
      <c r="M185" s="104"/>
      <c r="N185" s="104"/>
      <c r="O185" s="104"/>
      <c r="P185" s="104"/>
      <c r="Q185" s="104"/>
      <c r="R185" s="104"/>
      <c r="S185" s="104"/>
      <c r="T185" s="104"/>
      <c r="U185" s="104"/>
      <c r="V185" s="104"/>
      <c r="W185" s="104"/>
      <c r="X185" s="104"/>
      <c r="Y185" s="104"/>
      <c r="Z185" s="104"/>
    </row>
    <row r="186" ht="11.25" customHeight="1">
      <c r="A186" s="135" t="s">
        <v>830</v>
      </c>
      <c r="B186" s="97" t="s">
        <v>148</v>
      </c>
      <c r="C186" s="135" t="s">
        <v>10187</v>
      </c>
      <c r="D186" s="231">
        <v>50.0</v>
      </c>
      <c r="E186" s="166">
        <v>50.0</v>
      </c>
      <c r="F186" s="135" t="s">
        <v>835</v>
      </c>
      <c r="G186" s="104"/>
      <c r="H186" s="105"/>
      <c r="I186" s="104"/>
      <c r="J186" s="104"/>
      <c r="K186" s="104"/>
      <c r="L186" s="104"/>
      <c r="M186" s="104"/>
      <c r="N186" s="104"/>
      <c r="O186" s="104"/>
      <c r="P186" s="104"/>
      <c r="Q186" s="104"/>
      <c r="R186" s="104"/>
      <c r="S186" s="104"/>
      <c r="T186" s="104"/>
      <c r="U186" s="104"/>
      <c r="V186" s="104"/>
      <c r="W186" s="104"/>
      <c r="X186" s="104"/>
      <c r="Y186" s="104"/>
      <c r="Z186" s="104"/>
    </row>
    <row r="187" ht="11.25" customHeight="1">
      <c r="A187" s="135" t="s">
        <v>830</v>
      </c>
      <c r="B187" s="97" t="s">
        <v>148</v>
      </c>
      <c r="C187" s="135" t="s">
        <v>10188</v>
      </c>
      <c r="D187" s="231">
        <v>20.0</v>
      </c>
      <c r="E187" s="166">
        <v>20.0</v>
      </c>
      <c r="F187" s="135" t="s">
        <v>835</v>
      </c>
      <c r="G187" s="104"/>
      <c r="H187" s="105"/>
      <c r="I187" s="104"/>
      <c r="J187" s="104"/>
      <c r="K187" s="104"/>
      <c r="L187" s="104"/>
      <c r="M187" s="104"/>
      <c r="N187" s="104"/>
      <c r="O187" s="104"/>
      <c r="P187" s="104"/>
      <c r="Q187" s="104"/>
      <c r="R187" s="104"/>
      <c r="S187" s="104"/>
      <c r="T187" s="104"/>
      <c r="U187" s="104"/>
      <c r="V187" s="104"/>
      <c r="W187" s="104"/>
      <c r="X187" s="104"/>
      <c r="Y187" s="104"/>
      <c r="Z187" s="104"/>
    </row>
    <row r="188" ht="11.25" customHeight="1">
      <c r="A188" s="135" t="s">
        <v>3502</v>
      </c>
      <c r="B188" s="97" t="s">
        <v>148</v>
      </c>
      <c r="C188" s="135" t="s">
        <v>10189</v>
      </c>
      <c r="D188" s="231">
        <v>20.0</v>
      </c>
      <c r="E188" s="231">
        <v>20.0</v>
      </c>
      <c r="F188" s="135" t="s">
        <v>630</v>
      </c>
      <c r="G188" s="104"/>
      <c r="H188" s="105"/>
      <c r="I188" s="104"/>
      <c r="J188" s="104"/>
      <c r="K188" s="104"/>
      <c r="L188" s="104"/>
      <c r="M188" s="104"/>
      <c r="N188" s="104"/>
      <c r="O188" s="104"/>
      <c r="P188" s="104"/>
      <c r="Q188" s="104"/>
      <c r="R188" s="104"/>
      <c r="S188" s="104"/>
      <c r="T188" s="104"/>
      <c r="U188" s="104"/>
      <c r="V188" s="104"/>
      <c r="W188" s="104"/>
      <c r="X188" s="104"/>
      <c r="Y188" s="104"/>
      <c r="Z188" s="104"/>
    </row>
    <row r="189" ht="11.25" customHeight="1">
      <c r="A189" s="135" t="s">
        <v>3502</v>
      </c>
      <c r="B189" s="97" t="s">
        <v>148</v>
      </c>
      <c r="C189" s="135" t="s">
        <v>10190</v>
      </c>
      <c r="D189" s="231">
        <v>50.0</v>
      </c>
      <c r="E189" s="231">
        <v>50.0</v>
      </c>
      <c r="F189" s="135" t="s">
        <v>630</v>
      </c>
      <c r="G189" s="104"/>
      <c r="H189" s="105"/>
      <c r="I189" s="104"/>
      <c r="J189" s="104"/>
      <c r="K189" s="104"/>
      <c r="L189" s="104"/>
      <c r="M189" s="104"/>
      <c r="N189" s="104"/>
      <c r="O189" s="104"/>
      <c r="P189" s="104"/>
      <c r="Q189" s="104"/>
      <c r="R189" s="104"/>
      <c r="S189" s="104"/>
      <c r="T189" s="104"/>
      <c r="U189" s="104"/>
      <c r="V189" s="104"/>
      <c r="W189" s="104"/>
      <c r="X189" s="104"/>
      <c r="Y189" s="104"/>
      <c r="Z189" s="104"/>
    </row>
    <row r="190" ht="11.25" customHeight="1">
      <c r="A190" s="135" t="s">
        <v>3502</v>
      </c>
      <c r="B190" s="97" t="s">
        <v>148</v>
      </c>
      <c r="C190" s="135" t="s">
        <v>10191</v>
      </c>
      <c r="D190" s="231">
        <v>50.0</v>
      </c>
      <c r="E190" s="231">
        <v>50.0</v>
      </c>
      <c r="F190" s="135" t="s">
        <v>630</v>
      </c>
      <c r="G190" s="104"/>
      <c r="H190" s="105"/>
      <c r="I190" s="104"/>
      <c r="J190" s="104"/>
      <c r="K190" s="104"/>
      <c r="L190" s="104"/>
      <c r="M190" s="104"/>
      <c r="N190" s="104"/>
      <c r="O190" s="104"/>
      <c r="P190" s="104"/>
      <c r="Q190" s="104"/>
      <c r="R190" s="104"/>
      <c r="S190" s="104"/>
      <c r="T190" s="104"/>
      <c r="U190" s="104"/>
      <c r="V190" s="104"/>
      <c r="W190" s="104"/>
      <c r="X190" s="104"/>
      <c r="Y190" s="104"/>
      <c r="Z190" s="104"/>
    </row>
    <row r="191" ht="11.25" customHeight="1">
      <c r="A191" s="135" t="s">
        <v>844</v>
      </c>
      <c r="B191" s="97" t="s">
        <v>148</v>
      </c>
      <c r="C191" s="135" t="s">
        <v>10050</v>
      </c>
      <c r="D191" s="231">
        <v>80.0</v>
      </c>
      <c r="E191" s="166">
        <f>D191</f>
        <v>80</v>
      </c>
      <c r="F191" s="253" t="s">
        <v>649</v>
      </c>
      <c r="G191" s="104"/>
      <c r="H191" s="105"/>
      <c r="I191" s="104"/>
      <c r="J191" s="104"/>
      <c r="K191" s="104"/>
      <c r="L191" s="104"/>
      <c r="M191" s="104"/>
      <c r="N191" s="104"/>
      <c r="O191" s="104"/>
      <c r="P191" s="104"/>
      <c r="Q191" s="104"/>
      <c r="R191" s="104"/>
      <c r="S191" s="104"/>
      <c r="T191" s="104"/>
      <c r="U191" s="104"/>
      <c r="V191" s="104"/>
      <c r="W191" s="104"/>
      <c r="X191" s="104"/>
      <c r="Y191" s="104"/>
      <c r="Z191" s="104"/>
    </row>
    <row r="192" ht="11.25" customHeight="1">
      <c r="A192" s="135" t="s">
        <v>844</v>
      </c>
      <c r="B192" s="97" t="s">
        <v>148</v>
      </c>
      <c r="C192" s="135" t="s">
        <v>10192</v>
      </c>
      <c r="D192" s="231">
        <v>20.0</v>
      </c>
      <c r="E192" s="166">
        <v>20.0</v>
      </c>
      <c r="F192" s="253" t="s">
        <v>649</v>
      </c>
      <c r="G192" s="104"/>
      <c r="H192" s="105"/>
      <c r="I192" s="104"/>
      <c r="J192" s="104"/>
      <c r="K192" s="104"/>
      <c r="L192" s="104"/>
      <c r="M192" s="104"/>
      <c r="N192" s="104"/>
      <c r="O192" s="104"/>
      <c r="P192" s="104"/>
      <c r="Q192" s="104"/>
      <c r="R192" s="104"/>
      <c r="S192" s="104"/>
      <c r="T192" s="104"/>
      <c r="U192" s="104"/>
      <c r="V192" s="104"/>
      <c r="W192" s="104"/>
      <c r="X192" s="104"/>
      <c r="Y192" s="104"/>
      <c r="Z192" s="104"/>
    </row>
    <row r="193" ht="11.25" customHeight="1">
      <c r="A193" s="135" t="s">
        <v>844</v>
      </c>
      <c r="B193" s="97" t="s">
        <v>148</v>
      </c>
      <c r="C193" s="135" t="s">
        <v>10193</v>
      </c>
      <c r="D193" s="231">
        <v>20.0</v>
      </c>
      <c r="E193" s="166">
        <v>20.0</v>
      </c>
      <c r="F193" s="253" t="s">
        <v>649</v>
      </c>
      <c r="G193" s="104"/>
      <c r="H193" s="105"/>
      <c r="I193" s="104"/>
      <c r="J193" s="104"/>
      <c r="K193" s="104"/>
      <c r="L193" s="104"/>
      <c r="M193" s="104"/>
      <c r="N193" s="104"/>
      <c r="O193" s="104"/>
      <c r="P193" s="104"/>
      <c r="Q193" s="104"/>
      <c r="R193" s="104"/>
      <c r="S193" s="104"/>
      <c r="T193" s="104"/>
      <c r="U193" s="104"/>
      <c r="V193" s="104"/>
      <c r="W193" s="104"/>
      <c r="X193" s="104"/>
      <c r="Y193" s="104"/>
      <c r="Z193" s="104"/>
    </row>
    <row r="194" ht="11.25" customHeight="1">
      <c r="A194" s="135" t="s">
        <v>844</v>
      </c>
      <c r="B194" s="97" t="s">
        <v>148</v>
      </c>
      <c r="C194" s="135" t="s">
        <v>10194</v>
      </c>
      <c r="D194" s="231">
        <v>20.0</v>
      </c>
      <c r="E194" s="166">
        <v>20.0</v>
      </c>
      <c r="F194" s="253" t="s">
        <v>649</v>
      </c>
      <c r="G194" s="104"/>
      <c r="H194" s="105"/>
      <c r="I194" s="104"/>
      <c r="J194" s="104"/>
      <c r="K194" s="104"/>
      <c r="L194" s="104"/>
      <c r="M194" s="104"/>
      <c r="N194" s="104"/>
      <c r="O194" s="104"/>
      <c r="P194" s="104"/>
      <c r="Q194" s="104"/>
      <c r="R194" s="104"/>
      <c r="S194" s="104"/>
      <c r="T194" s="104"/>
      <c r="U194" s="104"/>
      <c r="V194" s="104"/>
      <c r="W194" s="104"/>
      <c r="X194" s="104"/>
      <c r="Y194" s="104"/>
      <c r="Z194" s="104"/>
    </row>
    <row r="195" ht="11.25" customHeight="1">
      <c r="A195" s="135" t="s">
        <v>844</v>
      </c>
      <c r="B195" s="97" t="s">
        <v>148</v>
      </c>
      <c r="C195" s="135" t="s">
        <v>10195</v>
      </c>
      <c r="D195" s="231">
        <v>20.0</v>
      </c>
      <c r="E195" s="166">
        <v>20.0</v>
      </c>
      <c r="F195" s="253" t="s">
        <v>649</v>
      </c>
      <c r="G195" s="104"/>
      <c r="H195" s="105"/>
      <c r="I195" s="104"/>
      <c r="J195" s="104"/>
      <c r="K195" s="104"/>
      <c r="L195" s="104"/>
      <c r="M195" s="104"/>
      <c r="N195" s="104"/>
      <c r="O195" s="104"/>
      <c r="P195" s="104"/>
      <c r="Q195" s="104"/>
      <c r="R195" s="104"/>
      <c r="S195" s="104"/>
      <c r="T195" s="104"/>
      <c r="U195" s="104"/>
      <c r="V195" s="104"/>
      <c r="W195" s="104"/>
      <c r="X195" s="104"/>
      <c r="Y195" s="104"/>
      <c r="Z195" s="104"/>
    </row>
    <row r="196" ht="11.25" customHeight="1">
      <c r="A196" s="135" t="s">
        <v>844</v>
      </c>
      <c r="B196" s="97" t="s">
        <v>148</v>
      </c>
      <c r="C196" s="135" t="s">
        <v>10196</v>
      </c>
      <c r="D196" s="231">
        <v>20.0</v>
      </c>
      <c r="E196" s="166">
        <v>20.0</v>
      </c>
      <c r="F196" s="253" t="s">
        <v>649</v>
      </c>
      <c r="G196" s="104"/>
      <c r="H196" s="105"/>
      <c r="I196" s="104"/>
      <c r="J196" s="104"/>
      <c r="K196" s="104"/>
      <c r="L196" s="104"/>
      <c r="M196" s="104"/>
      <c r="N196" s="104"/>
      <c r="O196" s="104"/>
      <c r="P196" s="104"/>
      <c r="Q196" s="104"/>
      <c r="R196" s="104"/>
      <c r="S196" s="104"/>
      <c r="T196" s="104"/>
      <c r="U196" s="104"/>
      <c r="V196" s="104"/>
      <c r="W196" s="104"/>
      <c r="X196" s="104"/>
      <c r="Y196" s="104"/>
      <c r="Z196" s="104"/>
    </row>
    <row r="197" ht="11.25" customHeight="1">
      <c r="A197" s="135" t="s">
        <v>844</v>
      </c>
      <c r="B197" s="97" t="s">
        <v>148</v>
      </c>
      <c r="C197" s="135" t="s">
        <v>10197</v>
      </c>
      <c r="D197" s="231">
        <v>20.0</v>
      </c>
      <c r="E197" s="166">
        <v>20.0</v>
      </c>
      <c r="F197" s="253" t="s">
        <v>649</v>
      </c>
      <c r="G197" s="104"/>
      <c r="H197" s="105"/>
      <c r="I197" s="104"/>
      <c r="J197" s="104"/>
      <c r="K197" s="104"/>
      <c r="L197" s="104"/>
      <c r="M197" s="104"/>
      <c r="N197" s="104"/>
      <c r="O197" s="104"/>
      <c r="P197" s="104"/>
      <c r="Q197" s="104"/>
      <c r="R197" s="104"/>
      <c r="S197" s="104"/>
      <c r="T197" s="104"/>
      <c r="U197" s="104"/>
      <c r="V197" s="104"/>
      <c r="W197" s="104"/>
      <c r="X197" s="104"/>
      <c r="Y197" s="104"/>
      <c r="Z197" s="104"/>
    </row>
    <row r="198" ht="11.25" customHeight="1">
      <c r="A198" s="135" t="s">
        <v>844</v>
      </c>
      <c r="B198" s="97" t="s">
        <v>148</v>
      </c>
      <c r="C198" s="135" t="s">
        <v>10198</v>
      </c>
      <c r="D198" s="231">
        <v>20.0</v>
      </c>
      <c r="E198" s="166">
        <v>20.0</v>
      </c>
      <c r="F198" s="253" t="s">
        <v>649</v>
      </c>
      <c r="G198" s="104"/>
      <c r="H198" s="105"/>
      <c r="I198" s="104"/>
      <c r="J198" s="104"/>
      <c r="K198" s="104"/>
      <c r="L198" s="104"/>
      <c r="M198" s="104"/>
      <c r="N198" s="104"/>
      <c r="O198" s="104"/>
      <c r="P198" s="104"/>
      <c r="Q198" s="104"/>
      <c r="R198" s="104"/>
      <c r="S198" s="104"/>
      <c r="T198" s="104"/>
      <c r="U198" s="104"/>
      <c r="V198" s="104"/>
      <c r="W198" s="104"/>
      <c r="X198" s="104"/>
      <c r="Y198" s="104"/>
      <c r="Z198" s="104"/>
    </row>
    <row r="199" ht="11.25" customHeight="1">
      <c r="A199" s="135" t="s">
        <v>844</v>
      </c>
      <c r="B199" s="97" t="s">
        <v>148</v>
      </c>
      <c r="C199" s="135" t="s">
        <v>10199</v>
      </c>
      <c r="D199" s="231">
        <v>20.0</v>
      </c>
      <c r="E199" s="166">
        <v>20.0</v>
      </c>
      <c r="F199" s="253" t="s">
        <v>649</v>
      </c>
      <c r="G199" s="104"/>
      <c r="H199" s="105"/>
      <c r="I199" s="104"/>
      <c r="J199" s="104"/>
      <c r="K199" s="104"/>
      <c r="L199" s="104"/>
      <c r="M199" s="104"/>
      <c r="N199" s="104"/>
      <c r="O199" s="104"/>
      <c r="P199" s="104"/>
      <c r="Q199" s="104"/>
      <c r="R199" s="104"/>
      <c r="S199" s="104"/>
      <c r="T199" s="104"/>
      <c r="U199" s="104"/>
      <c r="V199" s="104"/>
      <c r="W199" s="104"/>
      <c r="X199" s="104"/>
      <c r="Y199" s="104"/>
      <c r="Z199" s="104"/>
    </row>
    <row r="200" ht="11.25" customHeight="1">
      <c r="A200" s="135" t="s">
        <v>844</v>
      </c>
      <c r="B200" s="97" t="s">
        <v>148</v>
      </c>
      <c r="C200" s="135" t="s">
        <v>10200</v>
      </c>
      <c r="D200" s="231">
        <v>20.0</v>
      </c>
      <c r="E200" s="166">
        <v>20.0</v>
      </c>
      <c r="F200" s="253" t="s">
        <v>649</v>
      </c>
      <c r="G200" s="104"/>
      <c r="H200" s="105"/>
      <c r="I200" s="104"/>
      <c r="J200" s="104"/>
      <c r="K200" s="104"/>
      <c r="L200" s="104"/>
      <c r="M200" s="104"/>
      <c r="N200" s="104"/>
      <c r="O200" s="104"/>
      <c r="P200" s="104"/>
      <c r="Q200" s="104"/>
      <c r="R200" s="104"/>
      <c r="S200" s="104"/>
      <c r="T200" s="104"/>
      <c r="U200" s="104"/>
      <c r="V200" s="104"/>
      <c r="W200" s="104"/>
      <c r="X200" s="104"/>
      <c r="Y200" s="104"/>
      <c r="Z200" s="104"/>
    </row>
    <row r="201" ht="11.25" customHeight="1">
      <c r="A201" s="135" t="s">
        <v>844</v>
      </c>
      <c r="B201" s="364" t="s">
        <v>148</v>
      </c>
      <c r="C201" s="135" t="s">
        <v>10201</v>
      </c>
      <c r="D201" s="231">
        <v>20.0</v>
      </c>
      <c r="E201" s="166">
        <v>20.0</v>
      </c>
      <c r="F201" s="253" t="s">
        <v>649</v>
      </c>
      <c r="G201" s="104"/>
      <c r="H201" s="105"/>
      <c r="I201" s="104"/>
      <c r="J201" s="104"/>
      <c r="K201" s="104"/>
      <c r="L201" s="104"/>
      <c r="M201" s="104"/>
      <c r="N201" s="104"/>
      <c r="O201" s="104"/>
      <c r="P201" s="104"/>
      <c r="Q201" s="104"/>
      <c r="R201" s="104"/>
      <c r="S201" s="104"/>
      <c r="T201" s="104"/>
      <c r="U201" s="104"/>
      <c r="V201" s="104"/>
      <c r="W201" s="104"/>
      <c r="X201" s="104"/>
      <c r="Y201" s="104"/>
      <c r="Z201" s="104"/>
    </row>
    <row r="202" ht="11.25" customHeight="1">
      <c r="A202" s="135" t="s">
        <v>844</v>
      </c>
      <c r="B202" s="97" t="s">
        <v>148</v>
      </c>
      <c r="C202" s="135" t="s">
        <v>10202</v>
      </c>
      <c r="D202" s="231">
        <v>20.0</v>
      </c>
      <c r="E202" s="166">
        <v>20.0</v>
      </c>
      <c r="F202" s="253" t="s">
        <v>649</v>
      </c>
      <c r="G202" s="104"/>
      <c r="H202" s="105"/>
      <c r="I202" s="104"/>
      <c r="J202" s="104"/>
      <c r="K202" s="104"/>
      <c r="L202" s="104"/>
      <c r="M202" s="104"/>
      <c r="N202" s="104"/>
      <c r="O202" s="104"/>
      <c r="P202" s="104"/>
      <c r="Q202" s="104"/>
      <c r="R202" s="104"/>
      <c r="S202" s="104"/>
      <c r="T202" s="104"/>
      <c r="U202" s="104"/>
      <c r="V202" s="104"/>
      <c r="W202" s="104"/>
      <c r="X202" s="104"/>
      <c r="Y202" s="104"/>
      <c r="Z202" s="104"/>
    </row>
    <row r="203" ht="11.25" customHeight="1">
      <c r="A203" s="135" t="s">
        <v>844</v>
      </c>
      <c r="B203" s="97" t="s">
        <v>148</v>
      </c>
      <c r="C203" s="135" t="s">
        <v>10203</v>
      </c>
      <c r="D203" s="231">
        <v>20.0</v>
      </c>
      <c r="E203" s="166">
        <v>20.0</v>
      </c>
      <c r="F203" s="253" t="s">
        <v>649</v>
      </c>
      <c r="G203" s="104"/>
      <c r="H203" s="105"/>
      <c r="I203" s="104"/>
      <c r="J203" s="104"/>
      <c r="K203" s="104"/>
      <c r="L203" s="104"/>
      <c r="M203" s="104"/>
      <c r="N203" s="104"/>
      <c r="O203" s="104"/>
      <c r="P203" s="104"/>
      <c r="Q203" s="104"/>
      <c r="R203" s="104"/>
      <c r="S203" s="104"/>
      <c r="T203" s="104"/>
      <c r="U203" s="104"/>
      <c r="V203" s="104"/>
      <c r="W203" s="104"/>
      <c r="X203" s="104"/>
      <c r="Y203" s="104"/>
      <c r="Z203" s="104"/>
    </row>
    <row r="204" ht="11.25" customHeight="1">
      <c r="A204" s="135" t="s">
        <v>844</v>
      </c>
      <c r="B204" s="97" t="s">
        <v>148</v>
      </c>
      <c r="C204" s="135" t="s">
        <v>10204</v>
      </c>
      <c r="D204" s="231">
        <v>20.0</v>
      </c>
      <c r="E204" s="166">
        <v>20.0</v>
      </c>
      <c r="F204" s="253" t="s">
        <v>649</v>
      </c>
      <c r="G204" s="104"/>
      <c r="H204" s="105"/>
      <c r="I204" s="104"/>
      <c r="J204" s="104"/>
      <c r="K204" s="104"/>
      <c r="L204" s="104"/>
      <c r="M204" s="104"/>
      <c r="N204" s="104"/>
      <c r="O204" s="104"/>
      <c r="P204" s="104"/>
      <c r="Q204" s="104"/>
      <c r="R204" s="104"/>
      <c r="S204" s="104"/>
      <c r="T204" s="104"/>
      <c r="U204" s="104"/>
      <c r="V204" s="104"/>
      <c r="W204" s="104"/>
      <c r="X204" s="104"/>
      <c r="Y204" s="104"/>
      <c r="Z204" s="104"/>
    </row>
    <row r="205" ht="11.25" customHeight="1">
      <c r="A205" s="135" t="s">
        <v>844</v>
      </c>
      <c r="B205" s="97" t="s">
        <v>148</v>
      </c>
      <c r="C205" s="135" t="s">
        <v>10205</v>
      </c>
      <c r="D205" s="231">
        <v>30.0</v>
      </c>
      <c r="E205" s="166">
        <v>30.0</v>
      </c>
      <c r="F205" s="253" t="s">
        <v>649</v>
      </c>
      <c r="G205" s="104"/>
      <c r="H205" s="105"/>
      <c r="I205" s="104"/>
      <c r="J205" s="104"/>
      <c r="K205" s="104"/>
      <c r="L205" s="104"/>
      <c r="M205" s="104"/>
      <c r="N205" s="104"/>
      <c r="O205" s="104"/>
      <c r="P205" s="104"/>
      <c r="Q205" s="104"/>
      <c r="R205" s="104"/>
      <c r="S205" s="104"/>
      <c r="T205" s="104"/>
      <c r="U205" s="104"/>
      <c r="V205" s="104"/>
      <c r="W205" s="104"/>
      <c r="X205" s="104"/>
      <c r="Y205" s="104"/>
      <c r="Z205" s="104"/>
    </row>
    <row r="206" ht="11.25" customHeight="1">
      <c r="A206" s="135" t="s">
        <v>844</v>
      </c>
      <c r="B206" s="97" t="s">
        <v>148</v>
      </c>
      <c r="C206" s="135" t="s">
        <v>10206</v>
      </c>
      <c r="D206" s="231">
        <v>30.0</v>
      </c>
      <c r="E206" s="166">
        <v>30.0</v>
      </c>
      <c r="F206" s="253" t="s">
        <v>649</v>
      </c>
      <c r="G206" s="104"/>
      <c r="H206" s="105"/>
      <c r="I206" s="104"/>
      <c r="J206" s="104"/>
      <c r="K206" s="104"/>
      <c r="L206" s="104"/>
      <c r="M206" s="104"/>
      <c r="N206" s="104"/>
      <c r="O206" s="104"/>
      <c r="P206" s="104"/>
      <c r="Q206" s="104"/>
      <c r="R206" s="104"/>
      <c r="S206" s="104"/>
      <c r="T206" s="104"/>
      <c r="U206" s="104"/>
      <c r="V206" s="104"/>
      <c r="W206" s="104"/>
      <c r="X206" s="104"/>
      <c r="Y206" s="104"/>
      <c r="Z206" s="104"/>
    </row>
    <row r="207" ht="11.25" customHeight="1">
      <c r="A207" s="135" t="s">
        <v>658</v>
      </c>
      <c r="B207" s="97" t="s">
        <v>1795</v>
      </c>
      <c r="C207" s="135" t="s">
        <v>10207</v>
      </c>
      <c r="D207" s="231" t="s">
        <v>10208</v>
      </c>
      <c r="E207" s="166">
        <v>200.0</v>
      </c>
      <c r="F207" s="135" t="s">
        <v>658</v>
      </c>
      <c r="G207" s="104"/>
      <c r="H207" s="105"/>
      <c r="I207" s="104"/>
      <c r="J207" s="104"/>
      <c r="K207" s="104"/>
      <c r="L207" s="104"/>
      <c r="M207" s="104"/>
      <c r="N207" s="104"/>
      <c r="O207" s="104"/>
      <c r="P207" s="104"/>
      <c r="Q207" s="104"/>
      <c r="R207" s="104"/>
      <c r="S207" s="104"/>
      <c r="T207" s="104"/>
      <c r="U207" s="104"/>
      <c r="V207" s="104"/>
      <c r="W207" s="104"/>
      <c r="X207" s="104"/>
      <c r="Y207" s="104"/>
      <c r="Z207" s="104"/>
    </row>
    <row r="208" ht="11.25" customHeight="1">
      <c r="A208" s="135"/>
      <c r="B208" s="135"/>
      <c r="C208" s="135"/>
      <c r="D208" s="98"/>
      <c r="E208" s="499"/>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ht="11.25" customHeight="1">
      <c r="A209" s="80"/>
      <c r="B209" s="111"/>
      <c r="C209" s="111"/>
      <c r="D209" s="758"/>
      <c r="E209" s="758">
        <f>SUM(E8:E208)</f>
        <v>8556</v>
      </c>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ht="11.25" customHeight="1">
      <c r="A210" s="68"/>
      <c r="B210" s="68"/>
      <c r="C210" s="69"/>
      <c r="D210" s="69"/>
      <c r="E210" s="69"/>
      <c r="F210" s="1"/>
      <c r="G210" s="1"/>
      <c r="H210" s="1"/>
      <c r="I210" s="105"/>
      <c r="J210" s="105"/>
      <c r="K210" s="105"/>
      <c r="L210" s="105"/>
      <c r="M210" s="105"/>
      <c r="N210" s="105"/>
      <c r="O210" s="105"/>
      <c r="P210" s="105"/>
      <c r="Q210" s="105"/>
      <c r="R210" s="105"/>
      <c r="S210" s="105"/>
      <c r="T210" s="105"/>
      <c r="U210" s="105"/>
      <c r="V210" s="105"/>
      <c r="W210" s="105"/>
      <c r="X210" s="105"/>
      <c r="Y210" s="105"/>
      <c r="Z210" s="105"/>
    </row>
    <row r="211" ht="11.25" customHeight="1">
      <c r="A211" s="228" t="s">
        <v>675</v>
      </c>
      <c r="B211" s="229"/>
      <c r="C211" s="229"/>
      <c r="D211" s="229"/>
      <c r="E211" s="229"/>
      <c r="F211" s="229"/>
      <c r="G211" s="229"/>
      <c r="H211" s="229"/>
      <c r="I211" s="68"/>
      <c r="J211" s="68"/>
      <c r="K211" s="68"/>
      <c r="L211" s="68"/>
      <c r="M211" s="68"/>
      <c r="N211" s="68"/>
      <c r="O211" s="68"/>
      <c r="P211" s="68"/>
      <c r="Q211" s="68"/>
      <c r="R211" s="68"/>
      <c r="S211" s="68"/>
      <c r="T211" s="68"/>
      <c r="U211" s="68"/>
      <c r="V211" s="68"/>
      <c r="W211" s="68"/>
      <c r="X211" s="68"/>
      <c r="Y211" s="68"/>
      <c r="Z211" s="105"/>
    </row>
    <row r="212" ht="15.75" customHeight="1">
      <c r="A212" s="68"/>
      <c r="B212" s="68"/>
      <c r="C212" s="69"/>
      <c r="D212" s="69"/>
      <c r="E212" s="1"/>
      <c r="F212" s="1"/>
      <c r="G212" s="1"/>
      <c r="H212" s="1"/>
    </row>
    <row r="213" ht="15.75" customHeight="1">
      <c r="A213" s="68"/>
      <c r="B213" s="68"/>
      <c r="C213" s="69"/>
      <c r="D213" s="69"/>
      <c r="E213" s="69"/>
      <c r="F213" s="1"/>
      <c r="G213" s="1"/>
      <c r="H213" s="1"/>
    </row>
    <row r="214" ht="15.75" customHeight="1">
      <c r="A214" s="68"/>
      <c r="B214" s="68"/>
      <c r="C214" s="69"/>
      <c r="D214" s="69"/>
      <c r="E214" s="1"/>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c r="A253" s="68"/>
      <c r="B253" s="68"/>
      <c r="C253" s="69"/>
      <c r="D253" s="69"/>
      <c r="E253" s="69"/>
      <c r="F253" s="1"/>
      <c r="G253" s="1"/>
      <c r="H253" s="1"/>
    </row>
    <row r="254" ht="15.75" customHeight="1">
      <c r="A254" s="68"/>
      <c r="B254" s="68"/>
      <c r="C254" s="69"/>
      <c r="D254" s="69"/>
      <c r="E254" s="69"/>
      <c r="F254" s="1"/>
      <c r="G254" s="1"/>
      <c r="H254" s="1"/>
    </row>
    <row r="255" ht="15.75" customHeight="1">
      <c r="A255" s="68"/>
      <c r="B255" s="68"/>
      <c r="C255" s="69"/>
      <c r="D255" s="69"/>
      <c r="E255" s="69"/>
      <c r="F255" s="1"/>
      <c r="G255" s="1"/>
      <c r="H255" s="1"/>
    </row>
    <row r="256" ht="15.75" customHeight="1">
      <c r="A256" s="68"/>
      <c r="B256" s="68"/>
      <c r="C256" s="69"/>
      <c r="D256" s="69"/>
      <c r="E256" s="69"/>
      <c r="F256" s="1"/>
      <c r="G256" s="1"/>
      <c r="H256" s="1"/>
    </row>
    <row r="257" ht="15.75" customHeight="1">
      <c r="A257" s="68"/>
      <c r="B257" s="68"/>
      <c r="C257" s="69"/>
      <c r="D257" s="69"/>
      <c r="E257" s="69"/>
      <c r="F257" s="1"/>
      <c r="G257" s="1"/>
      <c r="H257" s="1"/>
    </row>
    <row r="258" ht="15.75" customHeight="1">
      <c r="A258" s="68"/>
      <c r="B258" s="68"/>
      <c r="C258" s="69"/>
      <c r="D258" s="69"/>
      <c r="E258" s="69"/>
      <c r="F258" s="1"/>
      <c r="G258" s="1"/>
      <c r="H258" s="1"/>
    </row>
    <row r="259" ht="15.75" customHeight="1">
      <c r="A259" s="68"/>
      <c r="B259" s="68"/>
      <c r="C259" s="69"/>
      <c r="D259" s="69"/>
      <c r="E259" s="69"/>
      <c r="F259" s="1"/>
      <c r="G259" s="1"/>
      <c r="H259" s="1"/>
    </row>
    <row r="260" ht="15.75" customHeight="1">
      <c r="A260" s="68"/>
      <c r="B260" s="68"/>
      <c r="C260" s="69"/>
      <c r="D260" s="69"/>
      <c r="E260" s="69"/>
      <c r="F260" s="1"/>
      <c r="G260" s="1"/>
      <c r="H260" s="1"/>
    </row>
    <row r="261" ht="15.75" customHeight="1">
      <c r="A261" s="68"/>
      <c r="B261" s="68"/>
      <c r="C261" s="69"/>
      <c r="D261" s="69"/>
      <c r="E261" s="69"/>
      <c r="F261" s="1"/>
      <c r="G261" s="1"/>
      <c r="H261" s="1"/>
    </row>
    <row r="262" ht="15.75" customHeight="1">
      <c r="A262" s="68"/>
      <c r="B262" s="68"/>
      <c r="C262" s="69"/>
      <c r="D262" s="69"/>
      <c r="E262" s="69"/>
      <c r="F262" s="1"/>
      <c r="G262" s="1"/>
      <c r="H262" s="1"/>
    </row>
    <row r="263" ht="15.75" customHeight="1">
      <c r="A263" s="68"/>
      <c r="B263" s="68"/>
      <c r="C263" s="69"/>
      <c r="D263" s="69"/>
      <c r="E263" s="69"/>
      <c r="F263" s="1"/>
      <c r="G263" s="1"/>
      <c r="H263" s="1"/>
    </row>
    <row r="264" ht="15.75" customHeight="1">
      <c r="A264" s="68"/>
      <c r="B264" s="68"/>
      <c r="C264" s="69"/>
      <c r="D264" s="69"/>
      <c r="E264" s="69"/>
      <c r="F264" s="1"/>
      <c r="G264" s="1"/>
      <c r="H264" s="1"/>
    </row>
    <row r="265" ht="15.75" customHeight="1">
      <c r="A265" s="68"/>
      <c r="B265" s="68"/>
      <c r="C265" s="69"/>
      <c r="D265" s="69"/>
      <c r="E265" s="69"/>
      <c r="F265" s="1"/>
      <c r="G265" s="1"/>
      <c r="H265" s="1"/>
    </row>
    <row r="266" ht="15.75" customHeight="1">
      <c r="A266" s="68"/>
      <c r="B266" s="68"/>
      <c r="C266" s="69"/>
      <c r="D266" s="69"/>
      <c r="E266" s="69"/>
      <c r="F266" s="1"/>
      <c r="G266" s="1"/>
      <c r="H266" s="1"/>
    </row>
    <row r="267" ht="15.75" customHeight="1">
      <c r="A267" s="68"/>
      <c r="B267" s="68"/>
      <c r="C267" s="69"/>
      <c r="D267" s="69"/>
      <c r="E267" s="69"/>
      <c r="F267" s="1"/>
      <c r="G267" s="1"/>
      <c r="H267" s="1"/>
    </row>
    <row r="268" ht="15.75" customHeight="1">
      <c r="A268" s="68"/>
      <c r="B268" s="68"/>
      <c r="C268" s="69"/>
      <c r="D268" s="69"/>
      <c r="E268" s="69"/>
      <c r="F268" s="1"/>
      <c r="G268" s="1"/>
      <c r="H268" s="1"/>
    </row>
    <row r="269" ht="15.75" customHeight="1">
      <c r="A269" s="68"/>
      <c r="B269" s="68"/>
      <c r="C269" s="69"/>
      <c r="D269" s="69"/>
      <c r="E269" s="69"/>
      <c r="F269" s="1"/>
      <c r="G269" s="1"/>
      <c r="H269" s="1"/>
    </row>
    <row r="270" ht="15.75" customHeight="1">
      <c r="A270" s="68"/>
      <c r="B270" s="68"/>
      <c r="C270" s="69"/>
      <c r="D270" s="69"/>
      <c r="E270" s="69"/>
      <c r="F270" s="1"/>
      <c r="G270" s="1"/>
      <c r="H270" s="1"/>
    </row>
    <row r="271" ht="15.75" customHeight="1">
      <c r="A271" s="68"/>
      <c r="B271" s="68"/>
      <c r="C271" s="69"/>
      <c r="D271" s="69"/>
      <c r="E271" s="69"/>
      <c r="F271" s="1"/>
      <c r="G271" s="1"/>
      <c r="H271" s="1"/>
    </row>
    <row r="272" ht="15.75" customHeight="1">
      <c r="A272" s="68"/>
      <c r="B272" s="68"/>
      <c r="C272" s="69"/>
      <c r="D272" s="69"/>
      <c r="E272" s="69"/>
      <c r="F272" s="1"/>
      <c r="G272" s="1"/>
      <c r="H272" s="1"/>
    </row>
    <row r="273" ht="15.75" customHeight="1">
      <c r="A273" s="68"/>
      <c r="B273" s="68"/>
      <c r="C273" s="69"/>
      <c r="D273" s="69"/>
      <c r="E273" s="69"/>
      <c r="F273" s="1"/>
      <c r="G273" s="1"/>
      <c r="H273" s="1"/>
    </row>
    <row r="274" ht="15.75" customHeight="1">
      <c r="A274" s="68"/>
      <c r="B274" s="68"/>
      <c r="C274" s="69"/>
      <c r="D274" s="69"/>
      <c r="E274" s="69"/>
      <c r="F274" s="1"/>
      <c r="G274" s="1"/>
      <c r="H274" s="1"/>
    </row>
    <row r="275" ht="15.75" customHeight="1">
      <c r="A275" s="68"/>
      <c r="B275" s="68"/>
      <c r="C275" s="69"/>
      <c r="D275" s="69"/>
      <c r="E275" s="69"/>
      <c r="F275" s="1"/>
      <c r="G275" s="1"/>
      <c r="H275" s="1"/>
    </row>
    <row r="276" ht="15.75" customHeight="1">
      <c r="A276" s="68"/>
      <c r="B276" s="68"/>
      <c r="C276" s="69"/>
      <c r="D276" s="69"/>
      <c r="E276" s="69"/>
      <c r="F276" s="1"/>
      <c r="G276" s="1"/>
      <c r="H276" s="1"/>
    </row>
    <row r="277" ht="15.75" customHeight="1">
      <c r="A277" s="68"/>
      <c r="B277" s="68"/>
      <c r="C277" s="69"/>
      <c r="D277" s="69"/>
      <c r="E277" s="69"/>
      <c r="F277" s="1"/>
      <c r="G277" s="1"/>
      <c r="H277" s="1"/>
    </row>
    <row r="278" ht="15.75" customHeight="1">
      <c r="A278" s="68"/>
      <c r="B278" s="68"/>
      <c r="C278" s="69"/>
      <c r="D278" s="69"/>
      <c r="E278" s="69"/>
      <c r="F278" s="1"/>
      <c r="G278" s="1"/>
      <c r="H278" s="1"/>
    </row>
    <row r="279" ht="15.75" customHeight="1">
      <c r="A279" s="68"/>
      <c r="B279" s="68"/>
      <c r="C279" s="69"/>
      <c r="D279" s="69"/>
      <c r="E279" s="69"/>
      <c r="F279" s="1"/>
      <c r="G279" s="1"/>
      <c r="H279" s="1"/>
    </row>
    <row r="280" ht="15.75" customHeight="1">
      <c r="A280" s="68"/>
      <c r="B280" s="68"/>
      <c r="C280" s="69"/>
      <c r="D280" s="69"/>
      <c r="E280" s="69"/>
      <c r="F280" s="1"/>
      <c r="G280" s="1"/>
      <c r="H280" s="1"/>
    </row>
    <row r="281" ht="15.75" customHeight="1">
      <c r="A281" s="68"/>
      <c r="B281" s="68"/>
      <c r="C281" s="69"/>
      <c r="D281" s="69"/>
      <c r="E281" s="69"/>
      <c r="F281" s="1"/>
      <c r="G281" s="1"/>
      <c r="H281" s="1"/>
    </row>
    <row r="282" ht="15.75" customHeight="1">
      <c r="A282" s="68"/>
      <c r="B282" s="68"/>
      <c r="C282" s="69"/>
      <c r="D282" s="69"/>
      <c r="E282" s="69"/>
      <c r="F282" s="1"/>
      <c r="G282" s="1"/>
      <c r="H282" s="1"/>
    </row>
    <row r="283" ht="15.75" customHeight="1">
      <c r="A283" s="68"/>
      <c r="B283" s="68"/>
      <c r="C283" s="69"/>
      <c r="D283" s="69"/>
      <c r="E283" s="69"/>
      <c r="F283" s="1"/>
      <c r="G283" s="1"/>
      <c r="H283" s="1"/>
    </row>
    <row r="284" ht="15.75" customHeight="1">
      <c r="A284" s="68"/>
      <c r="B284" s="68"/>
      <c r="C284" s="69"/>
      <c r="D284" s="69"/>
      <c r="E284" s="69"/>
      <c r="F284" s="1"/>
      <c r="G284" s="1"/>
      <c r="H284" s="1"/>
    </row>
    <row r="285" ht="15.75" customHeight="1">
      <c r="A285" s="68"/>
      <c r="B285" s="68"/>
      <c r="C285" s="69"/>
      <c r="D285" s="69"/>
      <c r="E285" s="69"/>
      <c r="F285" s="1"/>
      <c r="G285" s="1"/>
      <c r="H285" s="1"/>
    </row>
    <row r="286" ht="15.75" customHeight="1">
      <c r="A286" s="68"/>
      <c r="B286" s="68"/>
      <c r="C286" s="69"/>
      <c r="D286" s="69"/>
      <c r="E286" s="69"/>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c r="A315" s="68"/>
      <c r="B315" s="68"/>
      <c r="C315" s="69"/>
      <c r="D315" s="69"/>
      <c r="E315" s="69"/>
      <c r="F315" s="1"/>
      <c r="G315" s="1"/>
      <c r="H315" s="1"/>
    </row>
    <row r="316" ht="15.75" customHeight="1">
      <c r="A316" s="68"/>
      <c r="B316" s="68"/>
      <c r="C316" s="69"/>
      <c r="D316" s="69"/>
      <c r="E316" s="69"/>
      <c r="F316" s="1"/>
      <c r="G316" s="1"/>
      <c r="H316" s="1"/>
    </row>
    <row r="317" ht="15.75" customHeight="1">
      <c r="A317" s="68"/>
      <c r="B317" s="68"/>
      <c r="C317" s="69"/>
      <c r="D317" s="69"/>
      <c r="E317" s="69"/>
      <c r="F317" s="1"/>
      <c r="G317" s="1"/>
      <c r="H317" s="1"/>
    </row>
    <row r="318" ht="15.75" customHeight="1">
      <c r="A318" s="68"/>
      <c r="B318" s="68"/>
      <c r="C318" s="69"/>
      <c r="D318" s="69"/>
      <c r="E318" s="69"/>
      <c r="F318" s="1"/>
      <c r="G318" s="1"/>
      <c r="H318" s="1"/>
    </row>
    <row r="319" ht="15.75" customHeight="1">
      <c r="A319" s="68"/>
      <c r="B319" s="68"/>
      <c r="C319" s="69"/>
      <c r="D319" s="69"/>
      <c r="E319" s="69"/>
      <c r="F319" s="1"/>
      <c r="G319" s="1"/>
      <c r="H319" s="1"/>
    </row>
    <row r="320" ht="15.75" customHeight="1">
      <c r="A320" s="68"/>
      <c r="B320" s="68"/>
      <c r="C320" s="69"/>
      <c r="D320" s="69"/>
      <c r="E320" s="69"/>
      <c r="F320" s="1"/>
      <c r="G320" s="1"/>
      <c r="H320" s="1"/>
    </row>
    <row r="321" ht="15.75" customHeight="1">
      <c r="A321" s="68"/>
      <c r="B321" s="68"/>
      <c r="C321" s="69"/>
      <c r="D321" s="69"/>
      <c r="E321" s="69"/>
      <c r="F321" s="1"/>
      <c r="G321" s="1"/>
      <c r="H321" s="1"/>
    </row>
    <row r="322" ht="15.75" customHeight="1">
      <c r="A322" s="68"/>
      <c r="B322" s="68"/>
      <c r="C322" s="69"/>
      <c r="D322" s="69"/>
      <c r="E322" s="69"/>
      <c r="F322" s="1"/>
      <c r="G322" s="1"/>
      <c r="H322" s="1"/>
    </row>
    <row r="323" ht="15.75" customHeight="1">
      <c r="A323" s="68"/>
      <c r="B323" s="68"/>
      <c r="C323" s="69"/>
      <c r="D323" s="69"/>
      <c r="E323" s="69"/>
      <c r="F323" s="1"/>
      <c r="G323" s="1"/>
      <c r="H323" s="1"/>
    </row>
    <row r="324" ht="15.75" customHeight="1">
      <c r="A324" s="68"/>
      <c r="B324" s="68"/>
      <c r="C324" s="69"/>
      <c r="D324" s="69"/>
      <c r="E324" s="69"/>
      <c r="F324" s="1"/>
      <c r="G324" s="1"/>
      <c r="H324" s="1"/>
    </row>
    <row r="325" ht="15.75" customHeight="1">
      <c r="A325" s="68"/>
      <c r="B325" s="68"/>
      <c r="C325" s="69"/>
      <c r="D325" s="69"/>
      <c r="E325" s="69"/>
      <c r="F325" s="1"/>
      <c r="G325" s="1"/>
      <c r="H325" s="1"/>
    </row>
    <row r="326" ht="15.75" customHeight="1">
      <c r="A326" s="68"/>
      <c r="B326" s="68"/>
      <c r="C326" s="69"/>
      <c r="D326" s="69"/>
      <c r="E326" s="69"/>
      <c r="F326" s="1"/>
      <c r="G326" s="1"/>
      <c r="H326" s="1"/>
    </row>
    <row r="327" ht="15.75" customHeight="1">
      <c r="A327" s="68"/>
      <c r="B327" s="68"/>
      <c r="C327" s="69"/>
      <c r="D327" s="69"/>
      <c r="E327" s="69"/>
      <c r="F327" s="1"/>
      <c r="G327" s="1"/>
      <c r="H327" s="1"/>
    </row>
    <row r="328" ht="15.75" customHeight="1">
      <c r="A328" s="68"/>
      <c r="B328" s="68"/>
      <c r="C328" s="69"/>
      <c r="D328" s="69"/>
      <c r="E328" s="69"/>
      <c r="F328" s="1"/>
      <c r="G328" s="1"/>
      <c r="H328" s="1"/>
    </row>
    <row r="329" ht="15.75" customHeight="1">
      <c r="A329" s="68"/>
      <c r="B329" s="68"/>
      <c r="C329" s="69"/>
      <c r="D329" s="69"/>
      <c r="E329" s="69"/>
      <c r="F329" s="1"/>
      <c r="G329" s="1"/>
      <c r="H329" s="1"/>
    </row>
    <row r="330" ht="15.75" customHeight="1">
      <c r="A330" s="68"/>
      <c r="B330" s="68"/>
      <c r="C330" s="69"/>
      <c r="D330" s="69"/>
      <c r="E330" s="69"/>
      <c r="F330" s="1"/>
      <c r="G330" s="1"/>
      <c r="H330" s="1"/>
    </row>
    <row r="331" ht="15.75" customHeight="1">
      <c r="A331" s="68"/>
      <c r="B331" s="68"/>
      <c r="C331" s="69"/>
      <c r="D331" s="69"/>
      <c r="E331" s="69"/>
      <c r="F331" s="1"/>
      <c r="G331" s="1"/>
      <c r="H331" s="1"/>
    </row>
    <row r="332" ht="15.75" customHeight="1">
      <c r="A332" s="68"/>
      <c r="B332" s="68"/>
      <c r="C332" s="69"/>
      <c r="D332" s="69"/>
      <c r="E332" s="69"/>
      <c r="F332" s="1"/>
      <c r="G332" s="1"/>
      <c r="H332" s="1"/>
    </row>
    <row r="333" ht="15.75" customHeight="1">
      <c r="A333" s="68"/>
      <c r="B333" s="68"/>
      <c r="C333" s="69"/>
      <c r="D333" s="69"/>
      <c r="E333" s="69"/>
      <c r="F333" s="1"/>
      <c r="G333" s="1"/>
      <c r="H333" s="1"/>
    </row>
    <row r="334" ht="15.75" customHeight="1">
      <c r="A334" s="68"/>
      <c r="B334" s="68"/>
      <c r="C334" s="69"/>
      <c r="D334" s="69"/>
      <c r="E334" s="69"/>
      <c r="F334" s="1"/>
      <c r="G334" s="1"/>
      <c r="H334" s="1"/>
    </row>
    <row r="335" ht="15.75" customHeight="1">
      <c r="A335" s="68"/>
      <c r="B335" s="68"/>
      <c r="C335" s="69"/>
      <c r="D335" s="69"/>
      <c r="E335" s="69"/>
      <c r="F335" s="1"/>
      <c r="G335" s="1"/>
      <c r="H335" s="1"/>
    </row>
    <row r="336" ht="15.75" customHeight="1">
      <c r="A336" s="68"/>
      <c r="B336" s="68"/>
      <c r="C336" s="69"/>
      <c r="D336" s="69"/>
      <c r="E336" s="69"/>
      <c r="F336" s="1"/>
      <c r="G336" s="1"/>
      <c r="H336" s="1"/>
    </row>
    <row r="337" ht="15.75" customHeight="1">
      <c r="A337" s="68"/>
      <c r="B337" s="68"/>
      <c r="C337" s="69"/>
      <c r="D337" s="69"/>
      <c r="E337" s="69"/>
      <c r="F337" s="1"/>
      <c r="G337" s="1"/>
      <c r="H337" s="1"/>
    </row>
    <row r="338" ht="15.75" customHeight="1">
      <c r="A338" s="68"/>
      <c r="B338" s="68"/>
      <c r="C338" s="69"/>
      <c r="D338" s="69"/>
      <c r="E338" s="69"/>
      <c r="F338" s="1"/>
      <c r="G338" s="1"/>
      <c r="H338" s="1"/>
    </row>
    <row r="339" ht="15.75" customHeight="1">
      <c r="A339" s="68"/>
      <c r="B339" s="68"/>
      <c r="C339" s="69"/>
      <c r="D339" s="69"/>
      <c r="E339" s="69"/>
      <c r="F339" s="1"/>
      <c r="G339" s="1"/>
      <c r="H339" s="1"/>
    </row>
    <row r="340" ht="15.75" customHeight="1">
      <c r="A340" s="68"/>
      <c r="B340" s="68"/>
      <c r="C340" s="69"/>
      <c r="D340" s="69"/>
      <c r="E340" s="69"/>
      <c r="F340" s="1"/>
      <c r="G340" s="1"/>
      <c r="H340" s="1"/>
    </row>
    <row r="341" ht="15.75" customHeight="1">
      <c r="A341" s="68"/>
      <c r="B341" s="68"/>
      <c r="C341" s="69"/>
      <c r="D341" s="69"/>
      <c r="E341" s="69"/>
      <c r="F341" s="1"/>
      <c r="G341" s="1"/>
      <c r="H341" s="1"/>
    </row>
    <row r="342" ht="15.75" customHeight="1">
      <c r="A342" s="68"/>
      <c r="B342" s="68"/>
      <c r="C342" s="69"/>
      <c r="D342" s="69"/>
      <c r="E342" s="69"/>
      <c r="F342" s="1"/>
      <c r="G342" s="1"/>
      <c r="H342" s="1"/>
    </row>
    <row r="343" ht="15.75" customHeight="1">
      <c r="A343" s="68"/>
      <c r="B343" s="68"/>
      <c r="C343" s="69"/>
      <c r="D343" s="69"/>
      <c r="E343" s="69"/>
      <c r="F343" s="1"/>
      <c r="G343" s="1"/>
      <c r="H343" s="1"/>
    </row>
    <row r="344" ht="15.75" customHeight="1">
      <c r="A344" s="68"/>
      <c r="B344" s="68"/>
      <c r="C344" s="69"/>
      <c r="D344" s="69"/>
      <c r="E344" s="69"/>
      <c r="F344" s="1"/>
      <c r="G344" s="1"/>
      <c r="H344" s="1"/>
    </row>
    <row r="345" ht="15.75" customHeight="1">
      <c r="A345" s="68"/>
      <c r="B345" s="68"/>
      <c r="C345" s="69"/>
      <c r="D345" s="69"/>
      <c r="E345" s="69"/>
      <c r="F345" s="1"/>
      <c r="G345" s="1"/>
      <c r="H345" s="1"/>
    </row>
    <row r="346" ht="15.75" customHeight="1">
      <c r="A346" s="68"/>
      <c r="B346" s="68"/>
      <c r="C346" s="69"/>
      <c r="D346" s="69"/>
      <c r="E346" s="69"/>
      <c r="F346" s="1"/>
      <c r="G346" s="1"/>
      <c r="H346" s="1"/>
    </row>
    <row r="347" ht="15.75" customHeight="1">
      <c r="A347" s="68"/>
      <c r="B347" s="68"/>
      <c r="C347" s="69"/>
      <c r="D347" s="69"/>
      <c r="E347" s="69"/>
      <c r="F347" s="1"/>
      <c r="G347" s="1"/>
      <c r="H347" s="1"/>
    </row>
    <row r="348" ht="15.75" customHeight="1">
      <c r="A348" s="68"/>
      <c r="B348" s="68"/>
      <c r="C348" s="69"/>
      <c r="D348" s="69"/>
      <c r="E348" s="69"/>
      <c r="F348" s="1"/>
      <c r="G348" s="1"/>
      <c r="H348" s="1"/>
    </row>
    <row r="349" ht="15.75" customHeight="1">
      <c r="A349" s="68"/>
      <c r="B349" s="68"/>
      <c r="C349" s="69"/>
      <c r="D349" s="69"/>
      <c r="E349" s="69"/>
      <c r="F349" s="1"/>
      <c r="G349" s="1"/>
      <c r="H349" s="1"/>
    </row>
    <row r="350" ht="15.75" customHeight="1">
      <c r="A350" s="68"/>
      <c r="B350" s="68"/>
      <c r="C350" s="69"/>
      <c r="D350" s="69"/>
      <c r="E350" s="69"/>
      <c r="F350" s="1"/>
      <c r="G350" s="1"/>
      <c r="H350" s="1"/>
    </row>
    <row r="351" ht="15.75" customHeight="1">
      <c r="A351" s="68"/>
      <c r="B351" s="68"/>
      <c r="C351" s="69"/>
      <c r="D351" s="69"/>
      <c r="E351" s="69"/>
      <c r="F351" s="1"/>
      <c r="G351" s="1"/>
      <c r="H351" s="1"/>
    </row>
    <row r="352" ht="15.75" customHeight="1">
      <c r="A352" s="68"/>
      <c r="B352" s="68"/>
      <c r="C352" s="69"/>
      <c r="D352" s="69"/>
      <c r="E352" s="69"/>
      <c r="F352" s="1"/>
      <c r="G352" s="1"/>
      <c r="H352" s="1"/>
    </row>
    <row r="353" ht="15.75" customHeight="1">
      <c r="A353" s="68"/>
      <c r="B353" s="68"/>
      <c r="C353" s="69"/>
      <c r="D353" s="69"/>
      <c r="E353" s="69"/>
      <c r="F353" s="1"/>
      <c r="G353" s="1"/>
      <c r="H353" s="1"/>
    </row>
    <row r="354" ht="15.75" customHeight="1">
      <c r="A354" s="68"/>
      <c r="B354" s="68"/>
      <c r="C354" s="69"/>
      <c r="D354" s="69"/>
      <c r="E354" s="69"/>
      <c r="F354" s="1"/>
      <c r="G354" s="1"/>
      <c r="H354" s="1"/>
    </row>
    <row r="355" ht="15.75" customHeight="1">
      <c r="A355" s="68"/>
      <c r="B355" s="68"/>
      <c r="C355" s="69"/>
      <c r="D355" s="69"/>
      <c r="E355" s="69"/>
      <c r="F355" s="1"/>
      <c r="G355" s="1"/>
      <c r="H355" s="1"/>
    </row>
    <row r="356" ht="15.75" customHeight="1">
      <c r="A356" s="68"/>
      <c r="B356" s="68"/>
      <c r="C356" s="69"/>
      <c r="D356" s="69"/>
      <c r="E356" s="69"/>
      <c r="F356" s="1"/>
      <c r="G356" s="1"/>
      <c r="H356" s="1"/>
    </row>
    <row r="357" ht="15.75" customHeight="1">
      <c r="A357" s="68"/>
      <c r="B357" s="68"/>
      <c r="C357" s="69"/>
      <c r="D357" s="69"/>
      <c r="E357" s="69"/>
      <c r="F357" s="1"/>
      <c r="G357" s="1"/>
      <c r="H357" s="1"/>
    </row>
    <row r="358" ht="15.75" customHeight="1">
      <c r="A358" s="68"/>
      <c r="B358" s="68"/>
      <c r="C358" s="69"/>
      <c r="D358" s="69"/>
      <c r="E358" s="69"/>
      <c r="F358" s="1"/>
      <c r="G358" s="1"/>
      <c r="H358" s="1"/>
    </row>
    <row r="359" ht="15.75" customHeight="1">
      <c r="A359" s="68"/>
      <c r="B359" s="68"/>
      <c r="C359" s="69"/>
      <c r="D359" s="69"/>
      <c r="E359" s="69"/>
      <c r="F359" s="1"/>
      <c r="G359" s="1"/>
      <c r="H359" s="1"/>
    </row>
    <row r="360" ht="15.75" customHeight="1">
      <c r="A360" s="68"/>
      <c r="B360" s="68"/>
      <c r="C360" s="69"/>
      <c r="D360" s="69"/>
      <c r="E360" s="69"/>
      <c r="F360" s="1"/>
      <c r="G360" s="1"/>
      <c r="H360" s="1"/>
    </row>
    <row r="361" ht="15.75" customHeight="1">
      <c r="A361" s="68"/>
      <c r="B361" s="68"/>
      <c r="C361" s="69"/>
      <c r="D361" s="69"/>
      <c r="E361" s="69"/>
      <c r="F361" s="1"/>
      <c r="G361" s="1"/>
      <c r="H361" s="1"/>
    </row>
    <row r="362" ht="15.75" customHeight="1">
      <c r="A362" s="68"/>
      <c r="B362" s="68"/>
      <c r="C362" s="69"/>
      <c r="D362" s="69"/>
      <c r="E362" s="69"/>
      <c r="F362" s="1"/>
      <c r="G362" s="1"/>
      <c r="H362" s="1"/>
    </row>
    <row r="363" ht="15.75" customHeight="1">
      <c r="A363" s="68"/>
      <c r="B363" s="68"/>
      <c r="C363" s="69"/>
      <c r="D363" s="69"/>
      <c r="E363" s="69"/>
      <c r="F363" s="1"/>
      <c r="G363" s="1"/>
      <c r="H363" s="1"/>
    </row>
    <row r="364" ht="15.75" customHeight="1">
      <c r="A364" s="68"/>
      <c r="B364" s="68"/>
      <c r="C364" s="69"/>
      <c r="D364" s="69"/>
      <c r="E364" s="69"/>
      <c r="F364" s="1"/>
      <c r="G364" s="1"/>
      <c r="H364" s="1"/>
    </row>
    <row r="365" ht="15.75" customHeight="1">
      <c r="A365" s="68"/>
      <c r="B365" s="68"/>
      <c r="C365" s="69"/>
      <c r="D365" s="69"/>
      <c r="E365" s="69"/>
      <c r="F365" s="1"/>
      <c r="G365" s="1"/>
      <c r="H365" s="1"/>
    </row>
    <row r="366" ht="15.75" customHeight="1">
      <c r="A366" s="68"/>
      <c r="B366" s="68"/>
      <c r="C366" s="69"/>
      <c r="D366" s="69"/>
      <c r="E366" s="69"/>
      <c r="F366" s="1"/>
      <c r="G366" s="1"/>
      <c r="H366" s="1"/>
    </row>
    <row r="367" ht="15.75" customHeight="1">
      <c r="A367" s="68"/>
      <c r="B367" s="68"/>
      <c r="C367" s="69"/>
      <c r="D367" s="69"/>
      <c r="E367" s="69"/>
      <c r="F367" s="1"/>
      <c r="G367" s="1"/>
      <c r="H367" s="1"/>
    </row>
    <row r="368" ht="15.75" customHeight="1">
      <c r="A368" s="68"/>
      <c r="B368" s="68"/>
      <c r="C368" s="69"/>
      <c r="D368" s="69"/>
      <c r="E368" s="69"/>
      <c r="F368" s="1"/>
      <c r="G368" s="1"/>
      <c r="H368" s="1"/>
    </row>
    <row r="369" ht="15.75" customHeight="1">
      <c r="A369" s="68"/>
      <c r="B369" s="68"/>
      <c r="C369" s="69"/>
      <c r="D369" s="69"/>
      <c r="E369" s="69"/>
      <c r="F369" s="1"/>
      <c r="G369" s="1"/>
      <c r="H369" s="1"/>
    </row>
    <row r="370" ht="15.75" customHeight="1">
      <c r="A370" s="68"/>
      <c r="B370" s="68"/>
      <c r="C370" s="69"/>
      <c r="D370" s="69"/>
      <c r="E370" s="69"/>
      <c r="F370" s="1"/>
      <c r="G370" s="1"/>
      <c r="H370" s="1"/>
    </row>
    <row r="371" ht="15.75" customHeight="1">
      <c r="A371" s="68"/>
      <c r="B371" s="68"/>
      <c r="C371" s="69"/>
      <c r="D371" s="69"/>
      <c r="E371" s="69"/>
      <c r="F371" s="1"/>
      <c r="G371" s="1"/>
      <c r="H371" s="1"/>
    </row>
    <row r="372" ht="15.75" customHeight="1">
      <c r="A372" s="68"/>
      <c r="B372" s="68"/>
      <c r="C372" s="69"/>
      <c r="D372" s="69"/>
      <c r="E372" s="69"/>
      <c r="F372" s="1"/>
      <c r="G372" s="1"/>
      <c r="H372" s="1"/>
    </row>
    <row r="373" ht="15.75" customHeight="1">
      <c r="A373" s="68"/>
      <c r="B373" s="68"/>
      <c r="C373" s="69"/>
      <c r="D373" s="69"/>
      <c r="E373" s="69"/>
      <c r="F373" s="1"/>
      <c r="G373" s="1"/>
      <c r="H373" s="1"/>
    </row>
    <row r="374" ht="15.75" customHeight="1">
      <c r="A374" s="68"/>
      <c r="B374" s="68"/>
      <c r="C374" s="69"/>
      <c r="D374" s="69"/>
      <c r="E374" s="69"/>
      <c r="F374" s="1"/>
      <c r="G374" s="1"/>
      <c r="H374" s="1"/>
    </row>
    <row r="375" ht="15.75" customHeight="1">
      <c r="A375" s="68"/>
      <c r="B375" s="68"/>
      <c r="C375" s="69"/>
      <c r="D375" s="69"/>
      <c r="E375" s="69"/>
      <c r="F375" s="1"/>
      <c r="G375" s="1"/>
      <c r="H375" s="1"/>
    </row>
    <row r="376" ht="15.75" customHeight="1">
      <c r="A376" s="68"/>
      <c r="B376" s="68"/>
      <c r="C376" s="69"/>
      <c r="D376" s="69"/>
      <c r="E376" s="69"/>
      <c r="F376" s="1"/>
      <c r="G376" s="1"/>
      <c r="H376" s="1"/>
    </row>
    <row r="377" ht="15.75" customHeight="1">
      <c r="A377" s="68"/>
      <c r="B377" s="68"/>
      <c r="C377" s="69"/>
      <c r="D377" s="69"/>
      <c r="E377" s="69"/>
      <c r="F377" s="1"/>
      <c r="G377" s="1"/>
      <c r="H377" s="1"/>
    </row>
    <row r="378" ht="15.75" customHeight="1">
      <c r="A378" s="68"/>
      <c r="B378" s="68"/>
      <c r="C378" s="69"/>
      <c r="D378" s="69"/>
      <c r="E378" s="69"/>
      <c r="F378" s="1"/>
      <c r="G378" s="1"/>
      <c r="H378" s="1"/>
    </row>
    <row r="379" ht="15.75" customHeight="1">
      <c r="A379" s="68"/>
      <c r="B379" s="68"/>
      <c r="C379" s="69"/>
      <c r="D379" s="69"/>
      <c r="E379" s="69"/>
      <c r="F379" s="1"/>
      <c r="G379" s="1"/>
      <c r="H379" s="1"/>
    </row>
    <row r="380" ht="15.75" customHeight="1">
      <c r="A380" s="68"/>
      <c r="B380" s="68"/>
      <c r="C380" s="69"/>
      <c r="D380" s="69"/>
      <c r="E380" s="69"/>
      <c r="F380" s="1"/>
      <c r="G380" s="1"/>
      <c r="H380" s="1"/>
    </row>
    <row r="381" ht="15.75" customHeight="1">
      <c r="A381" s="68"/>
      <c r="B381" s="68"/>
      <c r="C381" s="69"/>
      <c r="D381" s="69"/>
      <c r="E381" s="69"/>
      <c r="F381" s="1"/>
      <c r="G381" s="1"/>
      <c r="H381" s="1"/>
    </row>
    <row r="382" ht="15.75" customHeight="1">
      <c r="A382" s="68"/>
      <c r="B382" s="68"/>
      <c r="C382" s="69"/>
      <c r="D382" s="69"/>
      <c r="E382" s="69"/>
      <c r="F382" s="1"/>
      <c r="G382" s="1"/>
      <c r="H382" s="1"/>
    </row>
    <row r="383" ht="15.75" customHeight="1">
      <c r="A383" s="68"/>
      <c r="B383" s="68"/>
      <c r="C383" s="69"/>
      <c r="D383" s="69"/>
      <c r="E383" s="69"/>
      <c r="F383" s="1"/>
      <c r="G383" s="1"/>
      <c r="H383" s="1"/>
    </row>
    <row r="384" ht="15.75" customHeight="1">
      <c r="A384" s="68"/>
      <c r="B384" s="68"/>
      <c r="C384" s="69"/>
      <c r="D384" s="69"/>
      <c r="E384" s="69"/>
      <c r="F384" s="1"/>
      <c r="G384" s="1"/>
      <c r="H384" s="1"/>
    </row>
    <row r="385" ht="15.75" customHeight="1">
      <c r="A385" s="68"/>
      <c r="B385" s="68"/>
      <c r="C385" s="69"/>
      <c r="D385" s="69"/>
      <c r="E385" s="69"/>
      <c r="F385" s="1"/>
      <c r="G385" s="1"/>
      <c r="H385" s="1"/>
    </row>
    <row r="386" ht="15.75" customHeight="1">
      <c r="A386" s="68"/>
      <c r="B386" s="68"/>
      <c r="C386" s="69"/>
      <c r="D386" s="69"/>
      <c r="E386" s="69"/>
      <c r="F386" s="1"/>
      <c r="G386" s="1"/>
      <c r="H386" s="1"/>
    </row>
    <row r="387" ht="15.75" customHeight="1">
      <c r="A387" s="68"/>
      <c r="B387" s="68"/>
      <c r="C387" s="69"/>
      <c r="D387" s="69"/>
      <c r="E387" s="69"/>
      <c r="F387" s="1"/>
      <c r="G387" s="1"/>
      <c r="H387" s="1"/>
    </row>
    <row r="388" ht="15.75" customHeight="1">
      <c r="A388" s="68"/>
      <c r="B388" s="68"/>
      <c r="C388" s="69"/>
      <c r="D388" s="69"/>
      <c r="E388" s="69"/>
      <c r="F388" s="1"/>
      <c r="G388" s="1"/>
      <c r="H388" s="1"/>
    </row>
    <row r="389" ht="15.75" customHeight="1">
      <c r="A389" s="68"/>
      <c r="B389" s="68"/>
      <c r="C389" s="69"/>
      <c r="D389" s="69"/>
      <c r="E389" s="69"/>
      <c r="F389" s="1"/>
      <c r="G389" s="1"/>
      <c r="H389" s="1"/>
    </row>
    <row r="390" ht="15.75" customHeight="1">
      <c r="A390" s="68"/>
      <c r="B390" s="68"/>
      <c r="C390" s="69"/>
      <c r="D390" s="69"/>
      <c r="E390" s="69"/>
      <c r="F390" s="1"/>
      <c r="G390" s="1"/>
      <c r="H390" s="1"/>
    </row>
    <row r="391" ht="15.75" customHeight="1">
      <c r="A391" s="68"/>
      <c r="B391" s="68"/>
      <c r="C391" s="69"/>
      <c r="D391" s="69"/>
      <c r="E391" s="69"/>
      <c r="F391" s="1"/>
      <c r="G391" s="1"/>
      <c r="H391" s="1"/>
    </row>
    <row r="392" ht="15.75" customHeight="1">
      <c r="A392" s="68"/>
      <c r="B392" s="68"/>
      <c r="C392" s="69"/>
      <c r="D392" s="69"/>
      <c r="E392" s="69"/>
      <c r="F392" s="1"/>
      <c r="G392" s="1"/>
      <c r="H392" s="1"/>
    </row>
    <row r="393" ht="15.75" customHeight="1">
      <c r="A393" s="68"/>
      <c r="B393" s="68"/>
      <c r="C393" s="69"/>
      <c r="D393" s="69"/>
      <c r="E393" s="69"/>
      <c r="F393" s="1"/>
      <c r="G393" s="1"/>
      <c r="H393" s="1"/>
    </row>
    <row r="394" ht="15.75" customHeight="1">
      <c r="A394" s="68"/>
      <c r="B394" s="68"/>
      <c r="C394" s="69"/>
      <c r="D394" s="69"/>
      <c r="E394" s="69"/>
      <c r="F394" s="1"/>
      <c r="G394" s="1"/>
      <c r="H394" s="1"/>
    </row>
    <row r="395" ht="15.75" customHeight="1">
      <c r="A395" s="68"/>
      <c r="B395" s="68"/>
      <c r="C395" s="69"/>
      <c r="D395" s="69"/>
      <c r="E395" s="69"/>
      <c r="F395" s="1"/>
      <c r="G395" s="1"/>
      <c r="H395" s="1"/>
    </row>
    <row r="396" ht="15.75" customHeight="1">
      <c r="A396" s="68"/>
      <c r="B396" s="68"/>
      <c r="C396" s="69"/>
      <c r="D396" s="69"/>
      <c r="E396" s="69"/>
      <c r="F396" s="1"/>
      <c r="G396" s="1"/>
      <c r="H396" s="1"/>
    </row>
    <row r="397" ht="15.75" customHeight="1">
      <c r="A397" s="68"/>
      <c r="B397" s="68"/>
      <c r="C397" s="69"/>
      <c r="D397" s="69"/>
      <c r="E397" s="69"/>
      <c r="F397" s="1"/>
      <c r="G397" s="1"/>
      <c r="H397" s="1"/>
    </row>
    <row r="398" ht="15.75" customHeight="1">
      <c r="A398" s="68"/>
      <c r="B398" s="68"/>
      <c r="C398" s="69"/>
      <c r="D398" s="69"/>
      <c r="E398" s="69"/>
      <c r="F398" s="1"/>
      <c r="G398" s="1"/>
      <c r="H398" s="1"/>
    </row>
    <row r="399" ht="15.75" customHeight="1">
      <c r="A399" s="68"/>
      <c r="B399" s="68"/>
      <c r="C399" s="69"/>
      <c r="D399" s="69"/>
      <c r="E399" s="69"/>
      <c r="F399" s="1"/>
      <c r="G399" s="1"/>
      <c r="H399" s="1"/>
    </row>
    <row r="400" ht="15.75" customHeight="1">
      <c r="A400" s="68"/>
      <c r="B400" s="68"/>
      <c r="C400" s="69"/>
      <c r="D400" s="69"/>
      <c r="E400" s="69"/>
      <c r="F400" s="1"/>
      <c r="G400" s="1"/>
      <c r="H400" s="1"/>
    </row>
    <row r="401" ht="15.75" customHeight="1">
      <c r="A401" s="68"/>
      <c r="B401" s="68"/>
      <c r="C401" s="69"/>
      <c r="D401" s="69"/>
      <c r="E401" s="69"/>
      <c r="F401" s="1"/>
      <c r="G401" s="1"/>
      <c r="H401" s="1"/>
    </row>
    <row r="402" ht="15.75" customHeight="1">
      <c r="A402" s="68"/>
      <c r="B402" s="68"/>
      <c r="C402" s="69"/>
      <c r="D402" s="69"/>
      <c r="E402" s="69"/>
      <c r="F402" s="1"/>
      <c r="G402" s="1"/>
      <c r="H402" s="1"/>
    </row>
    <row r="403" ht="15.75" customHeight="1">
      <c r="A403" s="68"/>
      <c r="B403" s="68"/>
      <c r="C403" s="69"/>
      <c r="D403" s="69"/>
      <c r="E403" s="69"/>
      <c r="F403" s="1"/>
      <c r="G403" s="1"/>
      <c r="H403" s="1"/>
    </row>
    <row r="404" ht="15.75" customHeight="1">
      <c r="A404" s="68"/>
      <c r="B404" s="68"/>
      <c r="C404" s="69"/>
      <c r="D404" s="69"/>
      <c r="E404" s="69"/>
      <c r="F404" s="1"/>
      <c r="G404" s="1"/>
      <c r="H404" s="1"/>
    </row>
    <row r="405" ht="15.75" customHeight="1">
      <c r="A405" s="68"/>
      <c r="B405" s="68"/>
      <c r="C405" s="69"/>
      <c r="D405" s="69"/>
      <c r="E405" s="69"/>
      <c r="F405" s="1"/>
      <c r="G405" s="1"/>
      <c r="H405" s="1"/>
    </row>
    <row r="406" ht="15.75" customHeight="1">
      <c r="A406" s="68"/>
      <c r="B406" s="68"/>
      <c r="C406" s="69"/>
      <c r="D406" s="69"/>
      <c r="E406" s="69"/>
      <c r="F406" s="1"/>
      <c r="G406" s="1"/>
      <c r="H406" s="1"/>
    </row>
    <row r="407" ht="15.75" customHeight="1">
      <c r="A407" s="68"/>
      <c r="B407" s="68"/>
      <c r="C407" s="69"/>
      <c r="D407" s="69"/>
      <c r="E407" s="69"/>
      <c r="F407" s="1"/>
      <c r="G407" s="1"/>
      <c r="H407" s="1"/>
    </row>
    <row r="408" ht="15.75" customHeight="1">
      <c r="A408" s="68"/>
      <c r="B408" s="68"/>
      <c r="C408" s="69"/>
      <c r="D408" s="69"/>
      <c r="E408" s="69"/>
      <c r="F408" s="1"/>
      <c r="G408" s="1"/>
      <c r="H408" s="1"/>
    </row>
    <row r="409" ht="15.75" customHeight="1">
      <c r="A409" s="68"/>
      <c r="B409" s="68"/>
      <c r="C409" s="69"/>
      <c r="D409" s="69"/>
      <c r="E409" s="69"/>
      <c r="F409" s="1"/>
      <c r="G409" s="1"/>
      <c r="H409" s="1"/>
    </row>
    <row r="410" ht="15.75" customHeight="1">
      <c r="A410" s="68"/>
      <c r="B410" s="68"/>
      <c r="C410" s="69"/>
      <c r="D410" s="69"/>
      <c r="E410" s="69"/>
      <c r="F410" s="1"/>
      <c r="G410" s="1"/>
      <c r="H410" s="1"/>
    </row>
    <row r="411" ht="15.75" customHeight="1">
      <c r="A411" s="68"/>
      <c r="B411" s="68"/>
      <c r="C411" s="69"/>
      <c r="D411" s="69"/>
      <c r="E411" s="69"/>
      <c r="F411" s="1"/>
      <c r="G411" s="1"/>
      <c r="H411" s="1"/>
    </row>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E2"/>
    <mergeCell ref="A4:E4"/>
    <mergeCell ref="A5:E5"/>
    <mergeCell ref="A211:H211"/>
  </mergeCells>
  <hyperlinks>
    <hyperlink r:id="rId1" ref="C79"/>
  </hyperlinks>
  <printOptions/>
  <pageMargins bottom="0.75" footer="0.0" header="0.0" left="0.7" right="0.7" top="0.75"/>
  <pageSetup orientation="landscape"/>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8"/>
      <c r="B1" s="68"/>
      <c r="C1" s="69"/>
      <c r="D1" s="69"/>
      <c r="E1" s="69"/>
      <c r="F1" s="1"/>
      <c r="G1" s="1"/>
      <c r="H1" s="1"/>
    </row>
    <row r="2" ht="15.75" customHeight="1">
      <c r="A2" s="70" t="s">
        <v>10209</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4.25" customHeight="1">
      <c r="A4" s="241" t="s">
        <v>10210</v>
      </c>
      <c r="B4" s="71"/>
      <c r="C4" s="71"/>
      <c r="D4" s="71"/>
      <c r="E4" s="72"/>
      <c r="F4" s="784"/>
      <c r="G4" s="784"/>
      <c r="H4" s="784"/>
      <c r="I4" s="74"/>
      <c r="J4" s="74"/>
      <c r="K4" s="74"/>
      <c r="L4" s="74"/>
      <c r="M4" s="74"/>
      <c r="N4" s="74"/>
      <c r="O4" s="74"/>
      <c r="P4" s="74"/>
      <c r="Q4" s="74"/>
      <c r="R4" s="74"/>
      <c r="S4" s="74"/>
      <c r="T4" s="74"/>
      <c r="U4" s="74"/>
      <c r="V4" s="74"/>
      <c r="W4" s="74"/>
      <c r="X4" s="74"/>
      <c r="Y4" s="74"/>
    </row>
    <row r="5" ht="25.5" customHeight="1">
      <c r="A5" s="424" t="s">
        <v>10211</v>
      </c>
      <c r="B5" s="71"/>
      <c r="C5" s="71"/>
      <c r="D5" s="71"/>
      <c r="E5" s="72"/>
      <c r="F5" s="784"/>
      <c r="G5" s="784"/>
      <c r="H5" s="784"/>
      <c r="I5" s="74"/>
      <c r="J5" s="74"/>
      <c r="K5" s="74"/>
      <c r="L5" s="74"/>
      <c r="M5" s="74"/>
      <c r="N5" s="74"/>
      <c r="O5" s="74"/>
      <c r="P5" s="74"/>
      <c r="Q5" s="74"/>
      <c r="R5" s="74"/>
      <c r="S5" s="74"/>
      <c r="T5" s="74"/>
      <c r="U5" s="74"/>
      <c r="V5" s="74"/>
      <c r="W5" s="74"/>
      <c r="X5" s="74"/>
      <c r="Y5" s="74"/>
    </row>
    <row r="6" ht="39.75" customHeight="1">
      <c r="A6" s="424" t="s">
        <v>10212</v>
      </c>
      <c r="B6" s="71"/>
      <c r="C6" s="71"/>
      <c r="D6" s="71"/>
      <c r="E6" s="72"/>
      <c r="F6" s="784"/>
      <c r="G6" s="784"/>
      <c r="H6" s="784"/>
      <c r="I6" s="74"/>
      <c r="J6" s="74"/>
      <c r="K6" s="74"/>
      <c r="L6" s="74"/>
      <c r="M6" s="74"/>
      <c r="N6" s="74"/>
      <c r="O6" s="74"/>
      <c r="P6" s="74"/>
      <c r="Q6" s="74"/>
      <c r="R6" s="74"/>
      <c r="S6" s="74"/>
      <c r="T6" s="74"/>
      <c r="U6" s="74"/>
      <c r="V6" s="74"/>
      <c r="W6" s="74"/>
      <c r="X6" s="74"/>
      <c r="Y6" s="74"/>
    </row>
    <row r="7" ht="26.25" customHeight="1">
      <c r="A7" s="424" t="s">
        <v>10213</v>
      </c>
      <c r="B7" s="71"/>
      <c r="C7" s="71"/>
      <c r="D7" s="71"/>
      <c r="E7" s="72"/>
      <c r="F7" s="784"/>
      <c r="G7" s="784"/>
      <c r="H7" s="784"/>
      <c r="I7" s="74"/>
      <c r="J7" s="74"/>
      <c r="K7" s="74"/>
      <c r="L7" s="74"/>
      <c r="M7" s="74"/>
      <c r="N7" s="74"/>
      <c r="O7" s="74"/>
      <c r="P7" s="74"/>
      <c r="Q7" s="74"/>
      <c r="R7" s="74"/>
      <c r="S7" s="74"/>
      <c r="T7" s="74"/>
      <c r="U7" s="74"/>
      <c r="V7" s="74"/>
      <c r="W7" s="74"/>
      <c r="X7" s="74"/>
      <c r="Y7" s="74"/>
    </row>
    <row r="8" ht="59.25" customHeight="1">
      <c r="A8" s="791" t="s">
        <v>10214</v>
      </c>
      <c r="B8" s="71"/>
      <c r="C8" s="71"/>
      <c r="D8" s="71"/>
      <c r="E8" s="72"/>
      <c r="F8" s="784"/>
      <c r="G8" s="784"/>
      <c r="H8" s="784"/>
      <c r="I8" s="74"/>
      <c r="J8" s="74"/>
      <c r="K8" s="74"/>
      <c r="L8" s="74"/>
      <c r="M8" s="74"/>
      <c r="N8" s="74"/>
      <c r="O8" s="74"/>
      <c r="P8" s="74"/>
      <c r="Q8" s="74"/>
      <c r="R8" s="74"/>
      <c r="S8" s="74"/>
      <c r="T8" s="74"/>
      <c r="U8" s="74"/>
      <c r="V8" s="74"/>
      <c r="W8" s="74"/>
      <c r="X8" s="74"/>
      <c r="Y8" s="74"/>
    </row>
    <row r="9">
      <c r="A9" s="79"/>
      <c r="B9" s="79"/>
      <c r="C9" s="80"/>
      <c r="D9" s="80"/>
      <c r="E9" s="80"/>
      <c r="F9" s="79"/>
      <c r="G9" s="79"/>
      <c r="H9" s="79"/>
      <c r="I9" s="74"/>
      <c r="J9" s="74"/>
      <c r="K9" s="74"/>
      <c r="L9" s="74"/>
      <c r="M9" s="74"/>
      <c r="N9" s="74"/>
      <c r="O9" s="74"/>
      <c r="P9" s="74"/>
      <c r="Q9" s="74"/>
      <c r="R9" s="74"/>
      <c r="S9" s="74"/>
      <c r="T9" s="74"/>
      <c r="U9" s="74"/>
      <c r="V9" s="74"/>
      <c r="W9" s="74"/>
      <c r="X9" s="74"/>
      <c r="Y9" s="74"/>
    </row>
    <row r="10" ht="61.5" customHeight="1">
      <c r="A10" s="290" t="s">
        <v>2830</v>
      </c>
      <c r="B10" s="83" t="s">
        <v>8</v>
      </c>
      <c r="C10" s="83" t="s">
        <v>10215</v>
      </c>
      <c r="D10" s="244" t="s">
        <v>222</v>
      </c>
      <c r="E10" s="244" t="s">
        <v>226</v>
      </c>
      <c r="F10" s="86" t="s">
        <v>227</v>
      </c>
      <c r="I10" s="74"/>
      <c r="J10" s="74"/>
      <c r="K10" s="74"/>
      <c r="L10" s="74"/>
      <c r="M10" s="74"/>
      <c r="N10" s="74"/>
      <c r="O10" s="74"/>
      <c r="P10" s="74"/>
      <c r="Q10" s="74"/>
      <c r="R10" s="74"/>
      <c r="S10" s="74"/>
      <c r="T10" s="74"/>
      <c r="U10" s="74"/>
      <c r="V10" s="74"/>
      <c r="W10" s="74"/>
      <c r="X10" s="74"/>
      <c r="Y10" s="74"/>
    </row>
    <row r="11" ht="11.25" customHeight="1">
      <c r="A11" s="135" t="s">
        <v>51</v>
      </c>
      <c r="B11" s="97" t="s">
        <v>52</v>
      </c>
      <c r="C11" s="97" t="s">
        <v>10216</v>
      </c>
      <c r="D11" s="231">
        <v>56.0</v>
      </c>
      <c r="E11" s="166">
        <v>56.0</v>
      </c>
      <c r="F11" s="103" t="s">
        <v>51</v>
      </c>
      <c r="G11" s="104"/>
      <c r="H11" s="105"/>
      <c r="I11" s="105"/>
      <c r="J11" s="105"/>
      <c r="K11" s="105"/>
      <c r="L11" s="105"/>
      <c r="M11" s="105"/>
      <c r="N11" s="105"/>
      <c r="O11" s="105"/>
      <c r="P11" s="105"/>
      <c r="Q11" s="105"/>
      <c r="R11" s="105"/>
      <c r="S11" s="105"/>
      <c r="T11" s="105"/>
      <c r="U11" s="105"/>
      <c r="V11" s="105"/>
      <c r="W11" s="105"/>
      <c r="X11" s="105"/>
      <c r="Y11" s="105"/>
      <c r="Z11" s="105"/>
      <c r="AA11" s="105"/>
      <c r="AB11" s="105"/>
    </row>
    <row r="12" ht="11.25" customHeight="1">
      <c r="A12" s="135" t="s">
        <v>51</v>
      </c>
      <c r="B12" s="97" t="s">
        <v>52</v>
      </c>
      <c r="C12" s="97" t="s">
        <v>10217</v>
      </c>
      <c r="D12" s="231">
        <v>200.0</v>
      </c>
      <c r="E12" s="166">
        <v>200.0</v>
      </c>
      <c r="F12" s="103" t="s">
        <v>51</v>
      </c>
      <c r="G12" s="104"/>
      <c r="H12" s="105"/>
      <c r="I12" s="105"/>
      <c r="J12" s="105"/>
      <c r="K12" s="105"/>
      <c r="L12" s="105"/>
      <c r="M12" s="105"/>
      <c r="N12" s="105"/>
      <c r="O12" s="105"/>
      <c r="P12" s="105"/>
      <c r="Q12" s="105"/>
      <c r="R12" s="105"/>
      <c r="S12" s="105"/>
      <c r="T12" s="105"/>
      <c r="U12" s="105"/>
      <c r="V12" s="105"/>
      <c r="W12" s="105"/>
      <c r="X12" s="105"/>
      <c r="Y12" s="105"/>
      <c r="Z12" s="105"/>
      <c r="AA12" s="105"/>
      <c r="AB12" s="105"/>
    </row>
    <row r="13" ht="11.25" customHeight="1">
      <c r="A13" s="135" t="s">
        <v>54</v>
      </c>
      <c r="B13" s="97" t="s">
        <v>52</v>
      </c>
      <c r="C13" s="97" t="s">
        <v>10218</v>
      </c>
      <c r="D13" s="231">
        <v>56.0</v>
      </c>
      <c r="E13" s="166">
        <v>56.0</v>
      </c>
      <c r="F13" s="103" t="s">
        <v>54</v>
      </c>
      <c r="G13" s="104"/>
      <c r="H13" s="105"/>
      <c r="I13" s="105"/>
      <c r="J13" s="105"/>
      <c r="K13" s="105"/>
      <c r="L13" s="105"/>
      <c r="M13" s="105"/>
      <c r="N13" s="105"/>
      <c r="O13" s="105"/>
      <c r="P13" s="105"/>
      <c r="Q13" s="105"/>
      <c r="R13" s="105"/>
      <c r="S13" s="105"/>
      <c r="T13" s="105"/>
      <c r="U13" s="105"/>
      <c r="V13" s="105"/>
      <c r="W13" s="105"/>
      <c r="X13" s="105"/>
      <c r="Y13" s="105"/>
      <c r="Z13" s="105"/>
      <c r="AA13" s="105"/>
      <c r="AB13" s="105"/>
    </row>
    <row r="14" ht="11.25" customHeight="1">
      <c r="A14" s="135" t="s">
        <v>54</v>
      </c>
      <c r="B14" s="97" t="s">
        <v>52</v>
      </c>
      <c r="C14" s="97" t="s">
        <v>10219</v>
      </c>
      <c r="D14" s="231">
        <v>100.0</v>
      </c>
      <c r="E14" s="166">
        <v>100.0</v>
      </c>
      <c r="F14" s="103" t="s">
        <v>54</v>
      </c>
      <c r="G14" s="104"/>
      <c r="H14" s="105"/>
      <c r="I14" s="105"/>
      <c r="J14" s="105"/>
      <c r="K14" s="105"/>
      <c r="L14" s="105"/>
      <c r="M14" s="105"/>
      <c r="N14" s="105"/>
      <c r="O14" s="105"/>
      <c r="P14" s="105"/>
      <c r="Q14" s="105"/>
      <c r="R14" s="105"/>
      <c r="S14" s="105"/>
      <c r="T14" s="105"/>
      <c r="U14" s="105"/>
      <c r="V14" s="105"/>
      <c r="W14" s="105"/>
      <c r="X14" s="105"/>
      <c r="Y14" s="105"/>
      <c r="Z14" s="105"/>
      <c r="AA14" s="105"/>
      <c r="AB14" s="105"/>
    </row>
    <row r="15" ht="11.25" customHeight="1">
      <c r="A15" s="135" t="s">
        <v>54</v>
      </c>
      <c r="B15" s="97" t="s">
        <v>52</v>
      </c>
      <c r="C15" s="97" t="s">
        <v>10220</v>
      </c>
      <c r="D15" s="231">
        <v>100.0</v>
      </c>
      <c r="E15" s="166">
        <v>100.0</v>
      </c>
      <c r="F15" s="103" t="s">
        <v>54</v>
      </c>
      <c r="G15" s="104"/>
      <c r="H15" s="105"/>
      <c r="I15" s="105"/>
      <c r="J15" s="105"/>
      <c r="K15" s="105"/>
      <c r="L15" s="105"/>
      <c r="M15" s="105"/>
      <c r="N15" s="105"/>
      <c r="O15" s="105"/>
      <c r="P15" s="105"/>
      <c r="Q15" s="105"/>
      <c r="R15" s="105"/>
      <c r="S15" s="105"/>
      <c r="T15" s="105"/>
      <c r="U15" s="105"/>
      <c r="V15" s="105"/>
      <c r="W15" s="105"/>
      <c r="X15" s="105"/>
      <c r="Y15" s="105"/>
      <c r="Z15" s="105"/>
      <c r="AA15" s="105"/>
      <c r="AB15" s="105"/>
    </row>
    <row r="16" ht="11.25" customHeight="1">
      <c r="A16" s="135" t="s">
        <v>7516</v>
      </c>
      <c r="B16" s="97" t="s">
        <v>52</v>
      </c>
      <c r="C16" s="97" t="s">
        <v>10221</v>
      </c>
      <c r="D16" s="231">
        <v>56.0</v>
      </c>
      <c r="E16" s="166">
        <v>56.0</v>
      </c>
      <c r="F16" s="103" t="s">
        <v>235</v>
      </c>
      <c r="G16" s="104"/>
      <c r="H16" s="105"/>
      <c r="I16" s="105"/>
      <c r="J16" s="105"/>
      <c r="K16" s="105"/>
      <c r="L16" s="105"/>
      <c r="M16" s="105"/>
      <c r="N16" s="105"/>
      <c r="O16" s="105"/>
      <c r="P16" s="105"/>
      <c r="Q16" s="105"/>
      <c r="R16" s="105"/>
      <c r="S16" s="105"/>
      <c r="T16" s="105"/>
      <c r="U16" s="105"/>
      <c r="V16" s="105"/>
      <c r="W16" s="105"/>
      <c r="X16" s="105"/>
      <c r="Y16" s="105"/>
      <c r="Z16" s="105"/>
      <c r="AA16" s="105"/>
      <c r="AB16" s="105"/>
    </row>
    <row r="17" ht="11.25" customHeight="1">
      <c r="A17" s="135" t="s">
        <v>6096</v>
      </c>
      <c r="B17" s="97" t="s">
        <v>52</v>
      </c>
      <c r="C17" s="97" t="s">
        <v>10217</v>
      </c>
      <c r="D17" s="231">
        <v>200.0</v>
      </c>
      <c r="E17" s="166">
        <v>200.0</v>
      </c>
      <c r="F17" s="103" t="s">
        <v>58</v>
      </c>
      <c r="G17" s="104"/>
      <c r="H17" s="105"/>
      <c r="I17" s="105"/>
      <c r="J17" s="105"/>
      <c r="K17" s="105"/>
      <c r="L17" s="105"/>
      <c r="M17" s="105"/>
      <c r="N17" s="105"/>
      <c r="O17" s="105"/>
      <c r="P17" s="105"/>
      <c r="Q17" s="105"/>
      <c r="R17" s="105"/>
      <c r="S17" s="105"/>
      <c r="T17" s="105"/>
      <c r="U17" s="105"/>
      <c r="V17" s="105"/>
      <c r="W17" s="105"/>
      <c r="X17" s="105"/>
      <c r="Y17" s="105"/>
      <c r="Z17" s="105"/>
      <c r="AA17" s="105"/>
      <c r="AB17" s="105"/>
    </row>
    <row r="18" ht="11.25" customHeight="1">
      <c r="A18" s="135" t="s">
        <v>6096</v>
      </c>
      <c r="B18" s="97" t="s">
        <v>52</v>
      </c>
      <c r="C18" s="97" t="s">
        <v>10218</v>
      </c>
      <c r="D18" s="231">
        <v>56.0</v>
      </c>
      <c r="E18" s="166">
        <v>56.0</v>
      </c>
      <c r="F18" s="103" t="s">
        <v>58</v>
      </c>
      <c r="G18" s="104"/>
      <c r="H18" s="105"/>
      <c r="I18" s="105"/>
      <c r="J18" s="105"/>
      <c r="K18" s="105"/>
      <c r="L18" s="105"/>
      <c r="M18" s="105"/>
      <c r="N18" s="105"/>
      <c r="O18" s="105"/>
      <c r="P18" s="105"/>
      <c r="Q18" s="105"/>
      <c r="R18" s="105"/>
      <c r="S18" s="105"/>
      <c r="T18" s="105"/>
      <c r="U18" s="105"/>
      <c r="V18" s="105"/>
      <c r="W18" s="105"/>
      <c r="X18" s="105"/>
      <c r="Y18" s="105"/>
      <c r="Z18" s="105"/>
      <c r="AA18" s="105"/>
      <c r="AB18" s="105"/>
    </row>
    <row r="19" ht="11.25" customHeight="1">
      <c r="A19" s="135" t="s">
        <v>6103</v>
      </c>
      <c r="B19" s="97" t="s">
        <v>52</v>
      </c>
      <c r="C19" s="97" t="s">
        <v>10216</v>
      </c>
      <c r="D19" s="231">
        <v>56.0</v>
      </c>
      <c r="E19" s="166">
        <v>56.0</v>
      </c>
      <c r="F19" s="103" t="s">
        <v>244</v>
      </c>
      <c r="G19" s="104"/>
      <c r="H19" s="105"/>
      <c r="I19" s="105"/>
      <c r="J19" s="105"/>
      <c r="K19" s="105"/>
      <c r="L19" s="105"/>
      <c r="M19" s="105"/>
      <c r="N19" s="105"/>
      <c r="O19" s="105"/>
      <c r="P19" s="105"/>
      <c r="Q19" s="105"/>
      <c r="R19" s="105"/>
      <c r="S19" s="105"/>
      <c r="T19" s="105"/>
      <c r="U19" s="105"/>
      <c r="V19" s="105"/>
      <c r="W19" s="105"/>
      <c r="X19" s="105"/>
      <c r="Y19" s="105"/>
      <c r="Z19" s="105"/>
      <c r="AA19" s="105"/>
      <c r="AB19" s="105"/>
    </row>
    <row r="20" ht="11.25" customHeight="1">
      <c r="A20" s="135" t="s">
        <v>6103</v>
      </c>
      <c r="B20" s="97" t="s">
        <v>52</v>
      </c>
      <c r="C20" s="97" t="s">
        <v>10222</v>
      </c>
      <c r="D20" s="231">
        <v>200.0</v>
      </c>
      <c r="E20" s="166">
        <v>200.0</v>
      </c>
      <c r="F20" s="103" t="s">
        <v>244</v>
      </c>
      <c r="G20" s="104"/>
      <c r="H20" s="105"/>
      <c r="I20" s="105"/>
      <c r="J20" s="105"/>
      <c r="K20" s="105"/>
      <c r="L20" s="105"/>
      <c r="M20" s="105"/>
      <c r="N20" s="105"/>
      <c r="O20" s="105"/>
      <c r="P20" s="105"/>
      <c r="Q20" s="105"/>
      <c r="R20" s="105"/>
      <c r="S20" s="105"/>
      <c r="T20" s="105"/>
      <c r="U20" s="105"/>
      <c r="V20" s="105"/>
      <c r="W20" s="105"/>
      <c r="X20" s="105"/>
      <c r="Y20" s="105"/>
      <c r="Z20" s="105"/>
      <c r="AA20" s="105"/>
      <c r="AB20" s="105"/>
    </row>
    <row r="21" ht="11.25" customHeight="1">
      <c r="A21" s="135" t="s">
        <v>59</v>
      </c>
      <c r="B21" s="97" t="s">
        <v>52</v>
      </c>
      <c r="C21" s="97" t="s">
        <v>10216</v>
      </c>
      <c r="D21" s="231">
        <v>56.0</v>
      </c>
      <c r="E21" s="166">
        <v>56.0</v>
      </c>
      <c r="F21" s="103" t="s">
        <v>59</v>
      </c>
      <c r="G21" s="104"/>
      <c r="H21" s="105"/>
      <c r="I21" s="105"/>
      <c r="J21" s="105"/>
      <c r="K21" s="105"/>
      <c r="L21" s="105"/>
      <c r="M21" s="105"/>
      <c r="N21" s="105"/>
      <c r="O21" s="105"/>
      <c r="P21" s="105"/>
      <c r="Q21" s="105"/>
      <c r="R21" s="105"/>
      <c r="S21" s="105"/>
      <c r="T21" s="105"/>
      <c r="U21" s="105"/>
      <c r="V21" s="105"/>
      <c r="W21" s="105"/>
      <c r="X21" s="105"/>
      <c r="Y21" s="105"/>
      <c r="Z21" s="105"/>
      <c r="AA21" s="105"/>
      <c r="AB21" s="105"/>
    </row>
    <row r="22" ht="11.25" customHeight="1">
      <c r="A22" s="135" t="s">
        <v>5393</v>
      </c>
      <c r="B22" s="97" t="s">
        <v>52</v>
      </c>
      <c r="C22" s="97" t="s">
        <v>10221</v>
      </c>
      <c r="D22" s="231">
        <v>56.0</v>
      </c>
      <c r="E22" s="166">
        <v>56.0</v>
      </c>
      <c r="F22" s="103" t="s">
        <v>61</v>
      </c>
      <c r="G22" s="104"/>
      <c r="H22" s="105"/>
      <c r="I22" s="105"/>
      <c r="J22" s="105"/>
      <c r="K22" s="105"/>
      <c r="L22" s="105"/>
      <c r="M22" s="105"/>
      <c r="N22" s="105"/>
      <c r="O22" s="105"/>
      <c r="P22" s="105"/>
      <c r="Q22" s="105"/>
      <c r="R22" s="105"/>
      <c r="S22" s="105"/>
      <c r="T22" s="105"/>
      <c r="U22" s="105"/>
      <c r="V22" s="105"/>
      <c r="W22" s="105"/>
      <c r="X22" s="105"/>
      <c r="Y22" s="105"/>
      <c r="Z22" s="105"/>
      <c r="AA22" s="105"/>
      <c r="AB22" s="105"/>
    </row>
    <row r="23" ht="11.25" customHeight="1">
      <c r="A23" s="135" t="s">
        <v>5397</v>
      </c>
      <c r="B23" s="6" t="s">
        <v>52</v>
      </c>
      <c r="C23" s="97" t="s">
        <v>10223</v>
      </c>
      <c r="D23" s="231">
        <v>56.0</v>
      </c>
      <c r="E23" s="166">
        <v>56.0</v>
      </c>
      <c r="F23" s="103" t="s">
        <v>62</v>
      </c>
      <c r="G23" s="104"/>
      <c r="H23" s="105"/>
      <c r="I23" s="105"/>
      <c r="J23" s="105"/>
      <c r="K23" s="105"/>
      <c r="L23" s="105"/>
      <c r="M23" s="105"/>
      <c r="N23" s="105"/>
      <c r="O23" s="105"/>
      <c r="P23" s="105"/>
      <c r="Q23" s="105"/>
      <c r="R23" s="105"/>
      <c r="S23" s="105"/>
      <c r="T23" s="105"/>
      <c r="U23" s="105"/>
      <c r="V23" s="105"/>
      <c r="W23" s="105"/>
      <c r="X23" s="105"/>
      <c r="Y23" s="105"/>
      <c r="Z23" s="105"/>
      <c r="AA23" s="105"/>
      <c r="AB23" s="105"/>
    </row>
    <row r="24" ht="11.25" customHeight="1">
      <c r="A24" s="135" t="s">
        <v>5397</v>
      </c>
      <c r="B24" s="97" t="s">
        <v>52</v>
      </c>
      <c r="C24" s="97" t="s">
        <v>10224</v>
      </c>
      <c r="D24" s="231">
        <v>200.0</v>
      </c>
      <c r="E24" s="166">
        <v>200.0</v>
      </c>
      <c r="F24" s="103" t="s">
        <v>62</v>
      </c>
      <c r="G24" s="104"/>
      <c r="H24" s="105"/>
      <c r="I24" s="105"/>
      <c r="J24" s="105"/>
      <c r="K24" s="105"/>
      <c r="L24" s="105"/>
      <c r="M24" s="105"/>
      <c r="N24" s="105"/>
      <c r="O24" s="105"/>
      <c r="P24" s="105"/>
      <c r="Q24" s="105"/>
      <c r="R24" s="105"/>
      <c r="S24" s="105"/>
      <c r="T24" s="105"/>
      <c r="U24" s="105"/>
      <c r="V24" s="105"/>
      <c r="W24" s="105"/>
      <c r="X24" s="105"/>
      <c r="Y24" s="105"/>
      <c r="Z24" s="105"/>
      <c r="AA24" s="105"/>
      <c r="AB24" s="105"/>
    </row>
    <row r="25" ht="11.25" customHeight="1">
      <c r="A25" s="135" t="s">
        <v>5397</v>
      </c>
      <c r="B25" s="97" t="s">
        <v>52</v>
      </c>
      <c r="C25" s="97" t="s">
        <v>10225</v>
      </c>
      <c r="D25" s="231">
        <v>90.0</v>
      </c>
      <c r="E25" s="166">
        <v>90.0</v>
      </c>
      <c r="F25" s="103" t="s">
        <v>62</v>
      </c>
      <c r="G25" s="104"/>
      <c r="H25" s="105"/>
      <c r="I25" s="105"/>
      <c r="J25" s="105"/>
      <c r="K25" s="105"/>
      <c r="L25" s="105"/>
      <c r="M25" s="105"/>
      <c r="N25" s="105"/>
      <c r="O25" s="105"/>
      <c r="P25" s="105"/>
      <c r="Q25" s="105"/>
      <c r="R25" s="105"/>
      <c r="S25" s="105"/>
      <c r="T25" s="105"/>
      <c r="U25" s="105"/>
      <c r="V25" s="105"/>
      <c r="W25" s="105"/>
      <c r="X25" s="105"/>
      <c r="Y25" s="105"/>
      <c r="Z25" s="105"/>
      <c r="AA25" s="105"/>
      <c r="AB25" s="105"/>
    </row>
    <row r="26" ht="11.25" customHeight="1">
      <c r="A26" s="135" t="s">
        <v>9362</v>
      </c>
      <c r="B26" s="97" t="s">
        <v>52</v>
      </c>
      <c r="C26" s="97" t="s">
        <v>10216</v>
      </c>
      <c r="D26" s="231">
        <v>56.0</v>
      </c>
      <c r="E26" s="166">
        <v>56.0</v>
      </c>
      <c r="F26" s="103" t="s">
        <v>66</v>
      </c>
      <c r="G26" s="104"/>
      <c r="H26" s="105"/>
      <c r="I26" s="105"/>
      <c r="J26" s="105"/>
      <c r="K26" s="105"/>
      <c r="L26" s="105"/>
      <c r="M26" s="105"/>
      <c r="N26" s="105"/>
      <c r="O26" s="105"/>
      <c r="P26" s="105"/>
      <c r="Q26" s="105"/>
      <c r="R26" s="105"/>
      <c r="S26" s="105"/>
      <c r="T26" s="105"/>
      <c r="U26" s="105"/>
      <c r="V26" s="105"/>
      <c r="W26" s="105"/>
      <c r="X26" s="105"/>
      <c r="Y26" s="105"/>
      <c r="Z26" s="105"/>
      <c r="AA26" s="105"/>
      <c r="AB26" s="105"/>
    </row>
    <row r="27" ht="11.25" customHeight="1">
      <c r="A27" s="135" t="s">
        <v>9362</v>
      </c>
      <c r="B27" s="97" t="s">
        <v>52</v>
      </c>
      <c r="C27" s="97" t="s">
        <v>10217</v>
      </c>
      <c r="D27" s="231">
        <v>200.0</v>
      </c>
      <c r="E27" s="166">
        <v>200.0</v>
      </c>
      <c r="F27" s="103" t="s">
        <v>66</v>
      </c>
      <c r="G27" s="104"/>
      <c r="H27" s="105"/>
      <c r="I27" s="105"/>
      <c r="J27" s="105"/>
      <c r="K27" s="105"/>
      <c r="L27" s="105"/>
      <c r="M27" s="105"/>
      <c r="N27" s="105"/>
      <c r="O27" s="105"/>
      <c r="P27" s="105"/>
      <c r="Q27" s="105"/>
      <c r="R27" s="105"/>
      <c r="S27" s="105"/>
      <c r="T27" s="105"/>
      <c r="U27" s="105"/>
      <c r="V27" s="105"/>
      <c r="W27" s="105"/>
      <c r="X27" s="105"/>
      <c r="Y27" s="105"/>
      <c r="Z27" s="105"/>
      <c r="AA27" s="105"/>
      <c r="AB27" s="105"/>
    </row>
    <row r="28" ht="11.25" customHeight="1">
      <c r="A28" s="135" t="s">
        <v>67</v>
      </c>
      <c r="B28" s="303" t="s">
        <v>52</v>
      </c>
      <c r="C28" s="97" t="s">
        <v>10216</v>
      </c>
      <c r="D28" s="231">
        <v>56.0</v>
      </c>
      <c r="E28" s="166">
        <v>56.0</v>
      </c>
      <c r="F28" s="103" t="s">
        <v>67</v>
      </c>
      <c r="G28" s="104"/>
      <c r="H28" s="105"/>
      <c r="I28" s="105"/>
      <c r="J28" s="105"/>
      <c r="K28" s="105"/>
      <c r="L28" s="105"/>
      <c r="M28" s="105"/>
      <c r="N28" s="105"/>
      <c r="O28" s="105"/>
      <c r="P28" s="105"/>
      <c r="Q28" s="105"/>
      <c r="R28" s="105"/>
      <c r="S28" s="105"/>
      <c r="T28" s="105"/>
      <c r="U28" s="105"/>
      <c r="V28" s="105"/>
      <c r="W28" s="105"/>
      <c r="X28" s="105"/>
      <c r="Y28" s="105"/>
      <c r="Z28" s="105"/>
      <c r="AA28" s="105"/>
      <c r="AB28" s="105"/>
    </row>
    <row r="29" ht="11.25" customHeight="1">
      <c r="A29" s="135" t="s">
        <v>67</v>
      </c>
      <c r="B29" s="303" t="s">
        <v>52</v>
      </c>
      <c r="C29" s="97" t="s">
        <v>10226</v>
      </c>
      <c r="D29" s="231">
        <v>90.0</v>
      </c>
      <c r="E29" s="166">
        <v>90.0</v>
      </c>
      <c r="F29" s="103" t="s">
        <v>67</v>
      </c>
      <c r="G29" s="104"/>
      <c r="H29" s="105"/>
      <c r="I29" s="105"/>
      <c r="J29" s="105"/>
      <c r="K29" s="105"/>
      <c r="L29" s="105"/>
      <c r="M29" s="105"/>
      <c r="N29" s="105"/>
      <c r="O29" s="105"/>
      <c r="P29" s="105"/>
      <c r="Q29" s="105"/>
      <c r="R29" s="105"/>
      <c r="S29" s="105"/>
      <c r="T29" s="105"/>
      <c r="U29" s="105"/>
      <c r="V29" s="105"/>
      <c r="W29" s="105"/>
      <c r="X29" s="105"/>
      <c r="Y29" s="105"/>
      <c r="Z29" s="105"/>
      <c r="AA29" s="105"/>
      <c r="AB29" s="105"/>
    </row>
    <row r="30" ht="11.25" customHeight="1">
      <c r="A30" s="135" t="s">
        <v>7521</v>
      </c>
      <c r="B30" s="303" t="s">
        <v>52</v>
      </c>
      <c r="C30" s="97" t="s">
        <v>10216</v>
      </c>
      <c r="D30" s="231">
        <v>56.0</v>
      </c>
      <c r="E30" s="166">
        <v>56.0</v>
      </c>
      <c r="F30" s="103" t="s">
        <v>69</v>
      </c>
      <c r="G30" s="104"/>
      <c r="H30" s="105"/>
      <c r="I30" s="105"/>
      <c r="J30" s="105"/>
      <c r="K30" s="105"/>
      <c r="L30" s="105"/>
      <c r="M30" s="105"/>
      <c r="N30" s="105"/>
      <c r="O30" s="105"/>
      <c r="P30" s="105"/>
      <c r="Q30" s="105"/>
      <c r="R30" s="105"/>
      <c r="S30" s="105"/>
      <c r="T30" s="105"/>
      <c r="U30" s="105"/>
      <c r="V30" s="105"/>
      <c r="W30" s="105"/>
      <c r="X30" s="105"/>
      <c r="Y30" s="105"/>
      <c r="Z30" s="105"/>
      <c r="AA30" s="105"/>
      <c r="AB30" s="105"/>
    </row>
    <row r="31" ht="11.25" customHeight="1">
      <c r="A31" s="135" t="s">
        <v>7521</v>
      </c>
      <c r="B31" s="303" t="s">
        <v>52</v>
      </c>
      <c r="C31" s="97" t="s">
        <v>10226</v>
      </c>
      <c r="D31" s="231">
        <v>90.0</v>
      </c>
      <c r="E31" s="166">
        <v>90.0</v>
      </c>
      <c r="F31" s="103" t="s">
        <v>69</v>
      </c>
      <c r="G31" s="104"/>
      <c r="H31" s="105"/>
      <c r="I31" s="105"/>
      <c r="J31" s="105"/>
      <c r="K31" s="105"/>
      <c r="L31" s="105"/>
      <c r="M31" s="105"/>
      <c r="N31" s="105"/>
      <c r="O31" s="105"/>
      <c r="P31" s="105"/>
      <c r="Q31" s="105"/>
      <c r="R31" s="105"/>
      <c r="S31" s="105"/>
      <c r="T31" s="105"/>
      <c r="U31" s="105"/>
      <c r="V31" s="105"/>
      <c r="W31" s="105"/>
      <c r="X31" s="105"/>
      <c r="Y31" s="105"/>
      <c r="Z31" s="105"/>
      <c r="AA31" s="105"/>
      <c r="AB31" s="105"/>
    </row>
    <row r="32" ht="11.25" customHeight="1">
      <c r="A32" s="295" t="s">
        <v>5418</v>
      </c>
      <c r="B32" s="145" t="s">
        <v>52</v>
      </c>
      <c r="C32" s="145" t="s">
        <v>10217</v>
      </c>
      <c r="D32" s="786">
        <v>200.0</v>
      </c>
      <c r="E32" s="787">
        <v>200.0</v>
      </c>
      <c r="F32" s="103" t="s">
        <v>70</v>
      </c>
      <c r="G32" s="104"/>
      <c r="H32" s="105"/>
      <c r="I32" s="105"/>
      <c r="J32" s="105"/>
      <c r="K32" s="105"/>
      <c r="L32" s="105"/>
      <c r="M32" s="105"/>
      <c r="N32" s="105"/>
      <c r="O32" s="105"/>
      <c r="P32" s="105"/>
      <c r="Q32" s="105"/>
      <c r="R32" s="105"/>
      <c r="S32" s="105"/>
      <c r="T32" s="105"/>
      <c r="U32" s="105"/>
      <c r="V32" s="105"/>
      <c r="W32" s="105"/>
      <c r="X32" s="105"/>
      <c r="Y32" s="105"/>
      <c r="Z32" s="105"/>
      <c r="AA32" s="105"/>
      <c r="AB32" s="105"/>
    </row>
    <row r="33" ht="11.25" customHeight="1">
      <c r="A33" s="457" t="s">
        <v>5418</v>
      </c>
      <c r="B33" s="437" t="s">
        <v>52</v>
      </c>
      <c r="C33" s="437" t="s">
        <v>10227</v>
      </c>
      <c r="D33" s="456">
        <v>90.0</v>
      </c>
      <c r="E33" s="836">
        <v>90.0</v>
      </c>
      <c r="F33" s="103" t="s">
        <v>70</v>
      </c>
      <c r="G33" s="104"/>
      <c r="H33" s="105"/>
      <c r="I33" s="105"/>
      <c r="J33" s="105"/>
      <c r="K33" s="105"/>
      <c r="L33" s="105"/>
      <c r="M33" s="105"/>
      <c r="N33" s="105"/>
      <c r="O33" s="105"/>
      <c r="P33" s="105"/>
      <c r="Q33" s="105"/>
      <c r="R33" s="105"/>
      <c r="S33" s="105"/>
      <c r="T33" s="105"/>
      <c r="U33" s="105"/>
      <c r="V33" s="105"/>
      <c r="W33" s="105"/>
      <c r="X33" s="105"/>
      <c r="Y33" s="105"/>
      <c r="Z33" s="105"/>
      <c r="AA33" s="105"/>
      <c r="AB33" s="105"/>
    </row>
    <row r="34" ht="11.25" customHeight="1">
      <c r="A34" s="457" t="s">
        <v>5418</v>
      </c>
      <c r="B34" s="437" t="s">
        <v>52</v>
      </c>
      <c r="C34" s="437" t="s">
        <v>10216</v>
      </c>
      <c r="D34" s="456">
        <v>56.0</v>
      </c>
      <c r="E34" s="836">
        <v>56.0</v>
      </c>
      <c r="F34" s="103" t="s">
        <v>70</v>
      </c>
      <c r="G34" s="104"/>
      <c r="H34" s="105"/>
      <c r="I34" s="105"/>
      <c r="J34" s="105"/>
      <c r="K34" s="105"/>
      <c r="L34" s="105"/>
      <c r="M34" s="105"/>
      <c r="N34" s="105"/>
      <c r="O34" s="105"/>
      <c r="P34" s="105"/>
      <c r="Q34" s="105"/>
      <c r="R34" s="105"/>
      <c r="S34" s="105"/>
      <c r="T34" s="105"/>
      <c r="U34" s="105"/>
      <c r="V34" s="105"/>
      <c r="W34" s="105"/>
      <c r="X34" s="105"/>
      <c r="Y34" s="105"/>
      <c r="Z34" s="105"/>
      <c r="AA34" s="105"/>
      <c r="AB34" s="105"/>
    </row>
    <row r="35" ht="11.25" customHeight="1">
      <c r="A35" s="135" t="s">
        <v>71</v>
      </c>
      <c r="B35" s="97" t="s">
        <v>52</v>
      </c>
      <c r="C35" s="97" t="s">
        <v>10216</v>
      </c>
      <c r="D35" s="231">
        <v>56.0</v>
      </c>
      <c r="E35" s="166">
        <v>56.0</v>
      </c>
      <c r="F35" s="103" t="s">
        <v>71</v>
      </c>
      <c r="G35" s="104"/>
      <c r="H35" s="105"/>
      <c r="I35" s="105"/>
      <c r="J35" s="105"/>
      <c r="K35" s="105"/>
      <c r="L35" s="105"/>
      <c r="M35" s="105"/>
      <c r="N35" s="105"/>
      <c r="O35" s="105"/>
      <c r="P35" s="105"/>
      <c r="Q35" s="105"/>
      <c r="R35" s="105"/>
      <c r="S35" s="105"/>
      <c r="T35" s="105"/>
      <c r="U35" s="105"/>
      <c r="V35" s="105"/>
      <c r="W35" s="105"/>
      <c r="X35" s="105"/>
      <c r="Y35" s="105"/>
      <c r="Z35" s="105"/>
      <c r="AA35" s="105"/>
      <c r="AB35" s="105"/>
    </row>
    <row r="36" ht="11.25" customHeight="1">
      <c r="A36" s="135" t="s">
        <v>71</v>
      </c>
      <c r="B36" s="97" t="s">
        <v>52</v>
      </c>
      <c r="C36" s="97" t="s">
        <v>10222</v>
      </c>
      <c r="D36" s="231">
        <v>200.0</v>
      </c>
      <c r="E36" s="166">
        <v>200.0</v>
      </c>
      <c r="F36" s="103" t="s">
        <v>71</v>
      </c>
      <c r="G36" s="104"/>
      <c r="H36" s="105"/>
      <c r="I36" s="105"/>
      <c r="J36" s="105"/>
      <c r="K36" s="105"/>
      <c r="L36" s="105"/>
      <c r="M36" s="105"/>
      <c r="N36" s="105"/>
      <c r="O36" s="105"/>
      <c r="P36" s="105"/>
      <c r="Q36" s="105"/>
      <c r="R36" s="105"/>
      <c r="S36" s="105"/>
      <c r="T36" s="105"/>
      <c r="U36" s="105"/>
      <c r="V36" s="105"/>
      <c r="W36" s="105"/>
      <c r="X36" s="105"/>
      <c r="Y36" s="105"/>
      <c r="Z36" s="105"/>
      <c r="AA36" s="105"/>
      <c r="AB36" s="105"/>
    </row>
    <row r="37" ht="11.25" customHeight="1">
      <c r="A37" s="311" t="s">
        <v>71</v>
      </c>
      <c r="B37" s="97" t="s">
        <v>52</v>
      </c>
      <c r="C37" s="97" t="s">
        <v>10228</v>
      </c>
      <c r="D37" s="231">
        <v>90.0</v>
      </c>
      <c r="E37" s="166">
        <v>90.0</v>
      </c>
      <c r="F37" s="103" t="s">
        <v>71</v>
      </c>
      <c r="G37" s="104"/>
      <c r="H37" s="105"/>
      <c r="I37" s="105"/>
      <c r="J37" s="105"/>
      <c r="K37" s="105"/>
      <c r="L37" s="105"/>
      <c r="M37" s="105"/>
      <c r="N37" s="105"/>
      <c r="O37" s="105"/>
      <c r="P37" s="105"/>
      <c r="Q37" s="105"/>
      <c r="R37" s="105"/>
      <c r="S37" s="105"/>
      <c r="T37" s="105"/>
      <c r="U37" s="105"/>
      <c r="V37" s="105"/>
      <c r="W37" s="105"/>
      <c r="X37" s="105"/>
      <c r="Y37" s="105"/>
      <c r="Z37" s="105"/>
      <c r="AA37" s="105"/>
      <c r="AB37" s="105"/>
    </row>
    <row r="38" ht="11.25" customHeight="1">
      <c r="A38" s="135" t="s">
        <v>72</v>
      </c>
      <c r="B38" s="97" t="s">
        <v>52</v>
      </c>
      <c r="C38" s="97" t="s">
        <v>10216</v>
      </c>
      <c r="D38" s="231"/>
      <c r="E38" s="166">
        <v>56.0</v>
      </c>
      <c r="F38" s="103" t="s">
        <v>72</v>
      </c>
      <c r="G38" s="104"/>
      <c r="H38" s="105"/>
      <c r="I38" s="105"/>
      <c r="J38" s="105"/>
      <c r="K38" s="105"/>
      <c r="L38" s="105"/>
      <c r="M38" s="105"/>
      <c r="N38" s="105"/>
      <c r="O38" s="105"/>
      <c r="P38" s="105"/>
      <c r="Q38" s="105"/>
      <c r="R38" s="105"/>
      <c r="S38" s="105"/>
      <c r="T38" s="105"/>
      <c r="U38" s="105"/>
      <c r="V38" s="105"/>
      <c r="W38" s="105"/>
      <c r="X38" s="105"/>
      <c r="Y38" s="105"/>
      <c r="Z38" s="105"/>
      <c r="AA38" s="105"/>
      <c r="AB38" s="105"/>
    </row>
    <row r="39" ht="11.25" customHeight="1">
      <c r="A39" s="135" t="s">
        <v>10229</v>
      </c>
      <c r="B39" s="97" t="s">
        <v>52</v>
      </c>
      <c r="C39" s="97" t="s">
        <v>10217</v>
      </c>
      <c r="D39" s="231">
        <v>200.0</v>
      </c>
      <c r="E39" s="166">
        <v>200.0</v>
      </c>
      <c r="F39" s="103" t="s">
        <v>73</v>
      </c>
      <c r="G39" s="104"/>
      <c r="H39" s="105"/>
      <c r="I39" s="105"/>
      <c r="J39" s="105"/>
      <c r="K39" s="105"/>
      <c r="L39" s="105"/>
      <c r="M39" s="105"/>
      <c r="N39" s="105"/>
      <c r="O39" s="105"/>
      <c r="P39" s="105"/>
      <c r="Q39" s="105"/>
      <c r="R39" s="105"/>
      <c r="S39" s="105"/>
      <c r="T39" s="105"/>
      <c r="U39" s="105"/>
      <c r="V39" s="105"/>
      <c r="W39" s="105"/>
      <c r="X39" s="105"/>
      <c r="Y39" s="105"/>
      <c r="Z39" s="105"/>
      <c r="AA39" s="105"/>
      <c r="AB39" s="105"/>
    </row>
    <row r="40" ht="11.25" customHeight="1">
      <c r="A40" s="135" t="s">
        <v>10229</v>
      </c>
      <c r="B40" s="97" t="s">
        <v>52</v>
      </c>
      <c r="C40" s="97" t="s">
        <v>10221</v>
      </c>
      <c r="D40" s="231">
        <v>56.0</v>
      </c>
      <c r="E40" s="166">
        <v>56.0</v>
      </c>
      <c r="F40" s="103" t="s">
        <v>73</v>
      </c>
      <c r="G40" s="104"/>
      <c r="H40" s="105"/>
      <c r="I40" s="105"/>
      <c r="J40" s="105"/>
      <c r="K40" s="105"/>
      <c r="L40" s="105"/>
      <c r="M40" s="105"/>
      <c r="N40" s="105"/>
      <c r="O40" s="105"/>
      <c r="P40" s="105"/>
      <c r="Q40" s="105"/>
      <c r="R40" s="105"/>
      <c r="S40" s="105"/>
      <c r="T40" s="105"/>
      <c r="U40" s="105"/>
      <c r="V40" s="105"/>
      <c r="W40" s="105"/>
      <c r="X40" s="105"/>
      <c r="Y40" s="105"/>
      <c r="Z40" s="105"/>
      <c r="AA40" s="105"/>
      <c r="AB40" s="105"/>
    </row>
    <row r="41" ht="11.25" customHeight="1">
      <c r="A41" s="135" t="s">
        <v>3607</v>
      </c>
      <c r="B41" s="97" t="s">
        <v>52</v>
      </c>
      <c r="C41" s="97" t="s">
        <v>10216</v>
      </c>
      <c r="D41" s="231">
        <v>56.0</v>
      </c>
      <c r="E41" s="166">
        <v>56.0</v>
      </c>
      <c r="F41" s="103" t="s">
        <v>973</v>
      </c>
      <c r="G41" s="104"/>
      <c r="H41" s="105"/>
      <c r="I41" s="105"/>
      <c r="J41" s="105"/>
      <c r="K41" s="105"/>
      <c r="L41" s="105"/>
      <c r="M41" s="105"/>
      <c r="N41" s="105"/>
      <c r="O41" s="105"/>
      <c r="P41" s="105"/>
      <c r="Q41" s="105"/>
      <c r="R41" s="105"/>
      <c r="S41" s="105"/>
      <c r="T41" s="105"/>
      <c r="U41" s="105"/>
      <c r="V41" s="105"/>
      <c r="W41" s="105"/>
      <c r="X41" s="105"/>
      <c r="Y41" s="105"/>
      <c r="Z41" s="105"/>
      <c r="AA41" s="105"/>
      <c r="AB41" s="105"/>
    </row>
    <row r="42" ht="11.25" customHeight="1">
      <c r="A42" s="135" t="s">
        <v>3607</v>
      </c>
      <c r="B42" s="97" t="s">
        <v>52</v>
      </c>
      <c r="C42" s="97" t="s">
        <v>10228</v>
      </c>
      <c r="D42" s="231">
        <v>90.0</v>
      </c>
      <c r="E42" s="166">
        <v>90.0</v>
      </c>
      <c r="F42" s="103" t="s">
        <v>973</v>
      </c>
      <c r="G42" s="104"/>
      <c r="H42" s="105"/>
      <c r="I42" s="105"/>
      <c r="J42" s="105"/>
      <c r="K42" s="105"/>
      <c r="L42" s="105"/>
      <c r="M42" s="105"/>
      <c r="N42" s="105"/>
      <c r="O42" s="105"/>
      <c r="P42" s="105"/>
      <c r="Q42" s="105"/>
      <c r="R42" s="105"/>
      <c r="S42" s="105"/>
      <c r="T42" s="105"/>
      <c r="U42" s="105"/>
      <c r="V42" s="105"/>
      <c r="W42" s="105"/>
      <c r="X42" s="105"/>
      <c r="Y42" s="105"/>
      <c r="Z42" s="105"/>
      <c r="AA42" s="105"/>
      <c r="AB42" s="105"/>
    </row>
    <row r="43" ht="11.25" customHeight="1">
      <c r="A43" s="641" t="s">
        <v>78</v>
      </c>
      <c r="B43" s="2" t="s">
        <v>52</v>
      </c>
      <c r="C43" s="2" t="s">
        <v>10216</v>
      </c>
      <c r="D43" s="427">
        <v>56.0</v>
      </c>
      <c r="E43" s="427">
        <v>56.0</v>
      </c>
      <c r="F43" s="103" t="s">
        <v>78</v>
      </c>
      <c r="G43" s="104"/>
      <c r="H43" s="105"/>
      <c r="I43" s="105"/>
      <c r="J43" s="105"/>
      <c r="K43" s="105"/>
      <c r="L43" s="105"/>
      <c r="M43" s="105"/>
      <c r="N43" s="105"/>
      <c r="O43" s="105"/>
      <c r="P43" s="105"/>
      <c r="Q43" s="105"/>
      <c r="R43" s="105"/>
      <c r="S43" s="105"/>
      <c r="T43" s="105"/>
      <c r="U43" s="105"/>
      <c r="V43" s="105"/>
      <c r="W43" s="105"/>
      <c r="X43" s="105"/>
      <c r="Y43" s="105"/>
      <c r="Z43" s="105"/>
      <c r="AA43" s="105"/>
      <c r="AB43" s="105"/>
    </row>
    <row r="44" ht="11.25" customHeight="1">
      <c r="A44" s="295" t="s">
        <v>78</v>
      </c>
      <c r="B44" s="145" t="s">
        <v>52</v>
      </c>
      <c r="C44" s="145" t="s">
        <v>10230</v>
      </c>
      <c r="D44" s="786">
        <v>90.0</v>
      </c>
      <c r="E44" s="787">
        <v>90.0</v>
      </c>
      <c r="F44" s="103" t="s">
        <v>78</v>
      </c>
      <c r="G44" s="104"/>
      <c r="H44" s="105"/>
      <c r="I44" s="105"/>
      <c r="J44" s="105"/>
      <c r="K44" s="105"/>
      <c r="L44" s="105"/>
      <c r="M44" s="105"/>
      <c r="N44" s="105"/>
      <c r="O44" s="105"/>
      <c r="P44" s="105"/>
      <c r="Q44" s="105"/>
      <c r="R44" s="105"/>
      <c r="S44" s="105"/>
      <c r="T44" s="105"/>
      <c r="U44" s="105"/>
      <c r="V44" s="105"/>
      <c r="W44" s="105"/>
      <c r="X44" s="105"/>
      <c r="Y44" s="105"/>
      <c r="Z44" s="105"/>
      <c r="AA44" s="105"/>
      <c r="AB44" s="105"/>
    </row>
    <row r="45" ht="11.25" customHeight="1">
      <c r="A45" s="295" t="s">
        <v>764</v>
      </c>
      <c r="B45" s="145" t="s">
        <v>52</v>
      </c>
      <c r="C45" s="145" t="s">
        <v>10231</v>
      </c>
      <c r="D45" s="786">
        <v>90.0</v>
      </c>
      <c r="E45" s="787">
        <v>90.0</v>
      </c>
      <c r="F45" s="103" t="s">
        <v>79</v>
      </c>
      <c r="G45" s="104"/>
      <c r="H45" s="105"/>
      <c r="I45" s="105"/>
      <c r="J45" s="105"/>
      <c r="K45" s="105"/>
      <c r="L45" s="105"/>
      <c r="M45" s="105"/>
      <c r="N45" s="105"/>
      <c r="O45" s="105"/>
      <c r="P45" s="105"/>
      <c r="Q45" s="105"/>
      <c r="R45" s="105"/>
      <c r="S45" s="105"/>
      <c r="T45" s="105"/>
      <c r="U45" s="105"/>
      <c r="V45" s="105"/>
      <c r="W45" s="105"/>
      <c r="X45" s="105"/>
      <c r="Y45" s="105"/>
      <c r="Z45" s="105"/>
      <c r="AA45" s="105"/>
      <c r="AB45" s="105"/>
    </row>
    <row r="46" ht="11.25" customHeight="1">
      <c r="A46" s="457" t="s">
        <v>764</v>
      </c>
      <c r="B46" s="437" t="s">
        <v>52</v>
      </c>
      <c r="C46" s="437" t="s">
        <v>10221</v>
      </c>
      <c r="D46" s="456">
        <v>56.0</v>
      </c>
      <c r="E46" s="836">
        <v>56.0</v>
      </c>
      <c r="F46" s="103" t="s">
        <v>79</v>
      </c>
      <c r="G46" s="104"/>
      <c r="H46" s="105"/>
      <c r="I46" s="105"/>
      <c r="J46" s="105"/>
      <c r="K46" s="105"/>
      <c r="L46" s="105"/>
      <c r="M46" s="105"/>
      <c r="N46" s="105"/>
      <c r="O46" s="105"/>
      <c r="P46" s="105"/>
      <c r="Q46" s="105"/>
      <c r="R46" s="105"/>
      <c r="S46" s="105"/>
      <c r="T46" s="105"/>
      <c r="U46" s="105"/>
      <c r="V46" s="105"/>
      <c r="W46" s="105"/>
      <c r="X46" s="105"/>
      <c r="Y46" s="105"/>
      <c r="Z46" s="105"/>
      <c r="AA46" s="105"/>
      <c r="AB46" s="105"/>
    </row>
    <row r="47" ht="11.25" customHeight="1">
      <c r="A47" s="295" t="s">
        <v>77</v>
      </c>
      <c r="B47" s="145" t="s">
        <v>52</v>
      </c>
      <c r="C47" s="145" t="s">
        <v>10221</v>
      </c>
      <c r="D47" s="786">
        <v>56.0</v>
      </c>
      <c r="E47" s="787">
        <v>56.0</v>
      </c>
      <c r="F47" s="103" t="s">
        <v>77</v>
      </c>
      <c r="G47" s="104"/>
      <c r="H47" s="105"/>
      <c r="I47" s="105"/>
      <c r="J47" s="105"/>
      <c r="K47" s="105"/>
      <c r="L47" s="105"/>
      <c r="M47" s="105"/>
      <c r="N47" s="105"/>
      <c r="O47" s="105"/>
      <c r="P47" s="105"/>
      <c r="Q47" s="105"/>
      <c r="R47" s="105"/>
      <c r="S47" s="105"/>
      <c r="T47" s="105"/>
      <c r="U47" s="105"/>
      <c r="V47" s="105"/>
      <c r="W47" s="105"/>
      <c r="X47" s="105"/>
      <c r="Y47" s="105"/>
      <c r="Z47" s="105"/>
      <c r="AA47" s="105"/>
      <c r="AB47" s="105"/>
    </row>
    <row r="48" ht="11.25" customHeight="1">
      <c r="A48" s="457" t="s">
        <v>77</v>
      </c>
      <c r="B48" s="437" t="s">
        <v>52</v>
      </c>
      <c r="C48" s="437" t="s">
        <v>10225</v>
      </c>
      <c r="D48" s="456">
        <v>90.0</v>
      </c>
      <c r="E48" s="836">
        <v>90.0</v>
      </c>
      <c r="F48" s="103" t="s">
        <v>77</v>
      </c>
      <c r="G48" s="104"/>
      <c r="H48" s="105"/>
      <c r="I48" s="105"/>
      <c r="J48" s="105"/>
      <c r="K48" s="105"/>
      <c r="L48" s="105"/>
      <c r="M48" s="105"/>
      <c r="N48" s="105"/>
      <c r="O48" s="105"/>
      <c r="P48" s="105"/>
      <c r="Q48" s="105"/>
      <c r="R48" s="105"/>
      <c r="S48" s="105"/>
      <c r="T48" s="105"/>
      <c r="U48" s="105"/>
      <c r="V48" s="105"/>
      <c r="W48" s="105"/>
      <c r="X48" s="105"/>
      <c r="Y48" s="105"/>
      <c r="Z48" s="105"/>
      <c r="AA48" s="105"/>
      <c r="AB48" s="105"/>
    </row>
    <row r="49" ht="11.25" customHeight="1">
      <c r="A49" s="457" t="s">
        <v>77</v>
      </c>
      <c r="B49" s="437" t="s">
        <v>52</v>
      </c>
      <c r="C49" s="437" t="s">
        <v>10224</v>
      </c>
      <c r="D49" s="456">
        <v>200.0</v>
      </c>
      <c r="E49" s="836">
        <v>200.0</v>
      </c>
      <c r="F49" s="103" t="s">
        <v>77</v>
      </c>
      <c r="G49" s="104"/>
      <c r="H49" s="105"/>
      <c r="I49" s="105"/>
      <c r="J49" s="105"/>
      <c r="K49" s="105"/>
      <c r="L49" s="105"/>
      <c r="M49" s="105"/>
      <c r="N49" s="105"/>
      <c r="O49" s="105"/>
      <c r="P49" s="105"/>
      <c r="Q49" s="105"/>
      <c r="R49" s="105"/>
      <c r="S49" s="105"/>
      <c r="T49" s="105"/>
      <c r="U49" s="105"/>
      <c r="V49" s="105"/>
      <c r="W49" s="105"/>
      <c r="X49" s="105"/>
      <c r="Y49" s="105"/>
      <c r="Z49" s="105"/>
      <c r="AA49" s="105"/>
      <c r="AB49" s="105"/>
    </row>
    <row r="50" ht="11.25" customHeight="1">
      <c r="A50" s="135" t="s">
        <v>83</v>
      </c>
      <c r="B50" s="97" t="s">
        <v>5467</v>
      </c>
      <c r="C50" s="97" t="s">
        <v>10232</v>
      </c>
      <c r="D50" s="231" t="s">
        <v>10233</v>
      </c>
      <c r="E50" s="166">
        <v>256.0</v>
      </c>
      <c r="F50" s="103" t="s">
        <v>83</v>
      </c>
      <c r="G50" s="104"/>
      <c r="H50" s="105"/>
      <c r="I50" s="105"/>
      <c r="J50" s="105"/>
      <c r="K50" s="105"/>
      <c r="L50" s="105"/>
      <c r="M50" s="105"/>
      <c r="N50" s="105"/>
      <c r="O50" s="105"/>
      <c r="P50" s="105"/>
      <c r="Q50" s="105"/>
      <c r="R50" s="105"/>
      <c r="S50" s="105"/>
      <c r="T50" s="105"/>
      <c r="U50" s="105"/>
      <c r="V50" s="105"/>
      <c r="W50" s="105"/>
      <c r="X50" s="105"/>
      <c r="Y50" s="105"/>
      <c r="Z50" s="105"/>
      <c r="AA50" s="105"/>
      <c r="AB50" s="105"/>
    </row>
    <row r="51" ht="11.25" customHeight="1">
      <c r="A51" s="135" t="s">
        <v>98</v>
      </c>
      <c r="B51" s="97" t="s">
        <v>81</v>
      </c>
      <c r="C51" s="97" t="s">
        <v>10216</v>
      </c>
      <c r="D51" s="231">
        <v>56.0</v>
      </c>
      <c r="E51" s="166">
        <v>56.0</v>
      </c>
      <c r="F51" s="103" t="s">
        <v>98</v>
      </c>
      <c r="G51" s="104"/>
      <c r="H51" s="105"/>
      <c r="I51" s="105"/>
      <c r="J51" s="105"/>
      <c r="K51" s="105"/>
      <c r="L51" s="105"/>
      <c r="M51" s="105"/>
      <c r="N51" s="105"/>
      <c r="O51" s="105"/>
      <c r="P51" s="105"/>
      <c r="Q51" s="105"/>
      <c r="R51" s="105"/>
      <c r="S51" s="105"/>
      <c r="T51" s="105"/>
      <c r="U51" s="105"/>
      <c r="V51" s="105"/>
      <c r="W51" s="105"/>
      <c r="X51" s="105"/>
      <c r="Y51" s="105"/>
      <c r="Z51" s="105"/>
      <c r="AA51" s="105"/>
      <c r="AB51" s="105"/>
    </row>
    <row r="52" ht="11.25" customHeight="1">
      <c r="A52" s="135" t="s">
        <v>98</v>
      </c>
      <c r="B52" s="97" t="s">
        <v>81</v>
      </c>
      <c r="C52" s="97" t="s">
        <v>10217</v>
      </c>
      <c r="D52" s="231">
        <v>200.0</v>
      </c>
      <c r="E52" s="166">
        <v>200.0</v>
      </c>
      <c r="F52" s="103" t="s">
        <v>98</v>
      </c>
      <c r="G52" s="104"/>
      <c r="H52" s="105"/>
      <c r="I52" s="105"/>
      <c r="J52" s="105"/>
      <c r="K52" s="105"/>
      <c r="L52" s="105"/>
      <c r="M52" s="105"/>
      <c r="N52" s="105"/>
      <c r="O52" s="105"/>
      <c r="P52" s="105"/>
      <c r="Q52" s="105"/>
      <c r="R52" s="105"/>
      <c r="S52" s="105"/>
      <c r="T52" s="105"/>
      <c r="U52" s="105"/>
      <c r="V52" s="105"/>
      <c r="W52" s="105"/>
      <c r="X52" s="105"/>
      <c r="Y52" s="105"/>
      <c r="Z52" s="105"/>
      <c r="AA52" s="105"/>
      <c r="AB52" s="105"/>
    </row>
    <row r="53" ht="11.25" customHeight="1">
      <c r="A53" s="135" t="s">
        <v>96</v>
      </c>
      <c r="B53" s="97" t="s">
        <v>81</v>
      </c>
      <c r="C53" s="97" t="s">
        <v>10232</v>
      </c>
      <c r="D53" s="231">
        <v>56.0</v>
      </c>
      <c r="E53" s="166">
        <v>56.0</v>
      </c>
      <c r="F53" s="103" t="s">
        <v>96</v>
      </c>
      <c r="G53" s="104"/>
      <c r="H53" s="105"/>
      <c r="I53" s="105"/>
      <c r="J53" s="105"/>
      <c r="K53" s="105"/>
      <c r="L53" s="105"/>
      <c r="M53" s="105"/>
      <c r="N53" s="105"/>
      <c r="O53" s="105"/>
      <c r="P53" s="105"/>
      <c r="Q53" s="105"/>
      <c r="R53" s="105"/>
      <c r="S53" s="105"/>
      <c r="T53" s="105"/>
      <c r="U53" s="105"/>
      <c r="V53" s="105"/>
      <c r="W53" s="105"/>
      <c r="X53" s="105"/>
      <c r="Y53" s="105"/>
      <c r="Z53" s="105"/>
      <c r="AA53" s="105"/>
      <c r="AB53" s="105"/>
    </row>
    <row r="54" ht="11.25" customHeight="1">
      <c r="A54" s="135" t="s">
        <v>6368</v>
      </c>
      <c r="B54" s="97" t="s">
        <v>81</v>
      </c>
      <c r="C54" s="97" t="s">
        <v>10234</v>
      </c>
      <c r="D54" s="231">
        <v>56.0</v>
      </c>
      <c r="E54" s="166">
        <v>56.0</v>
      </c>
      <c r="F54" s="103" t="s">
        <v>88</v>
      </c>
      <c r="G54" s="104"/>
      <c r="H54" s="105"/>
      <c r="I54" s="105"/>
      <c r="J54" s="105"/>
      <c r="K54" s="105"/>
      <c r="L54" s="105"/>
      <c r="M54" s="105"/>
      <c r="N54" s="105"/>
      <c r="O54" s="105"/>
      <c r="P54" s="105"/>
      <c r="Q54" s="105"/>
      <c r="R54" s="105"/>
      <c r="S54" s="105"/>
      <c r="T54" s="105"/>
      <c r="U54" s="105"/>
      <c r="V54" s="105"/>
      <c r="W54" s="105"/>
      <c r="X54" s="105"/>
      <c r="Y54" s="105"/>
      <c r="Z54" s="105"/>
      <c r="AA54" s="105"/>
      <c r="AB54" s="105"/>
    </row>
    <row r="55" ht="11.25" customHeight="1">
      <c r="A55" s="135" t="s">
        <v>6368</v>
      </c>
      <c r="B55" s="97" t="s">
        <v>81</v>
      </c>
      <c r="C55" s="6" t="s">
        <v>10235</v>
      </c>
      <c r="D55" s="231">
        <v>200.0</v>
      </c>
      <c r="E55" s="166">
        <v>200.0</v>
      </c>
      <c r="F55" s="103" t="s">
        <v>88</v>
      </c>
      <c r="G55" s="104"/>
      <c r="H55" s="105"/>
      <c r="I55" s="105"/>
      <c r="J55" s="105"/>
      <c r="K55" s="105"/>
      <c r="L55" s="105"/>
      <c r="M55" s="105"/>
      <c r="N55" s="105"/>
      <c r="O55" s="105"/>
      <c r="P55" s="105"/>
      <c r="Q55" s="105"/>
      <c r="R55" s="105"/>
      <c r="S55" s="105"/>
      <c r="T55" s="105"/>
      <c r="U55" s="105"/>
      <c r="V55" s="105"/>
      <c r="W55" s="105"/>
      <c r="X55" s="105"/>
      <c r="Y55" s="105"/>
      <c r="Z55" s="105"/>
      <c r="AA55" s="105"/>
      <c r="AB55" s="105"/>
    </row>
    <row r="56" ht="11.25" customHeight="1">
      <c r="A56" s="135" t="s">
        <v>6373</v>
      </c>
      <c r="B56" s="97" t="s">
        <v>81</v>
      </c>
      <c r="C56" s="97" t="s">
        <v>10216</v>
      </c>
      <c r="D56" s="231">
        <v>56.0</v>
      </c>
      <c r="E56" s="166">
        <v>56.0</v>
      </c>
      <c r="F56" s="103" t="s">
        <v>84</v>
      </c>
      <c r="G56" s="104"/>
      <c r="H56" s="105"/>
      <c r="I56" s="105"/>
      <c r="J56" s="105"/>
      <c r="K56" s="105"/>
      <c r="L56" s="105"/>
      <c r="M56" s="105"/>
      <c r="N56" s="105"/>
      <c r="O56" s="105"/>
      <c r="P56" s="105"/>
      <c r="Q56" s="105"/>
      <c r="R56" s="105"/>
      <c r="S56" s="105"/>
      <c r="T56" s="105"/>
      <c r="U56" s="105"/>
      <c r="V56" s="105"/>
      <c r="W56" s="105"/>
      <c r="X56" s="105"/>
      <c r="Y56" s="105"/>
      <c r="Z56" s="105"/>
      <c r="AA56" s="105"/>
      <c r="AB56" s="105"/>
    </row>
    <row r="57" ht="11.25" customHeight="1">
      <c r="A57" s="135" t="s">
        <v>791</v>
      </c>
      <c r="B57" s="97" t="s">
        <v>81</v>
      </c>
      <c r="C57" s="97" t="s">
        <v>10232</v>
      </c>
      <c r="D57" s="231">
        <v>56.0</v>
      </c>
      <c r="E57" s="166">
        <v>56.0</v>
      </c>
      <c r="F57" s="103" t="s">
        <v>89</v>
      </c>
      <c r="G57" s="104"/>
      <c r="H57" s="105"/>
      <c r="I57" s="105"/>
      <c r="J57" s="105"/>
      <c r="K57" s="105"/>
      <c r="L57" s="105"/>
      <c r="M57" s="105"/>
      <c r="N57" s="105"/>
      <c r="O57" s="105"/>
      <c r="P57" s="105"/>
      <c r="Q57" s="105"/>
      <c r="R57" s="105"/>
      <c r="S57" s="105"/>
      <c r="T57" s="105"/>
      <c r="U57" s="105"/>
      <c r="V57" s="105"/>
      <c r="W57" s="105"/>
      <c r="X57" s="105"/>
      <c r="Y57" s="105"/>
      <c r="Z57" s="105"/>
      <c r="AA57" s="105"/>
      <c r="AB57" s="105"/>
    </row>
    <row r="58" ht="11.25" customHeight="1">
      <c r="A58" s="295" t="s">
        <v>86</v>
      </c>
      <c r="B58" s="160" t="s">
        <v>81</v>
      </c>
      <c r="C58" s="160" t="s">
        <v>10236</v>
      </c>
      <c r="D58" s="621">
        <v>56.0</v>
      </c>
      <c r="E58" s="793">
        <v>56.0</v>
      </c>
      <c r="F58" s="103" t="s">
        <v>86</v>
      </c>
      <c r="G58" s="104"/>
      <c r="H58" s="105"/>
      <c r="I58" s="105"/>
      <c r="J58" s="105"/>
      <c r="K58" s="105"/>
      <c r="L58" s="105"/>
      <c r="M58" s="105"/>
      <c r="N58" s="105"/>
      <c r="O58" s="105"/>
      <c r="P58" s="105"/>
      <c r="Q58" s="105"/>
      <c r="R58" s="105"/>
      <c r="S58" s="105"/>
      <c r="T58" s="105"/>
      <c r="U58" s="105"/>
      <c r="V58" s="105"/>
      <c r="W58" s="105"/>
      <c r="X58" s="105"/>
      <c r="Y58" s="105"/>
      <c r="Z58" s="105"/>
      <c r="AA58" s="105"/>
      <c r="AB58" s="105"/>
    </row>
    <row r="59" ht="11.25" customHeight="1">
      <c r="A59" s="135" t="s">
        <v>7578</v>
      </c>
      <c r="B59" s="97" t="s">
        <v>81</v>
      </c>
      <c r="C59" s="97" t="s">
        <v>10237</v>
      </c>
      <c r="D59" s="231">
        <v>56.0</v>
      </c>
      <c r="E59" s="166">
        <v>56.0</v>
      </c>
      <c r="F59" s="103" t="s">
        <v>92</v>
      </c>
      <c r="G59" s="104"/>
      <c r="H59" s="105"/>
      <c r="I59" s="105"/>
      <c r="J59" s="105"/>
      <c r="K59" s="105"/>
      <c r="L59" s="105"/>
      <c r="M59" s="105"/>
      <c r="N59" s="105"/>
      <c r="O59" s="105"/>
      <c r="P59" s="105"/>
      <c r="Q59" s="105"/>
      <c r="R59" s="105"/>
      <c r="S59" s="105"/>
      <c r="T59" s="105"/>
      <c r="U59" s="105"/>
      <c r="V59" s="105"/>
      <c r="W59" s="105"/>
      <c r="X59" s="105"/>
      <c r="Y59" s="105"/>
      <c r="Z59" s="105"/>
      <c r="AA59" s="105"/>
      <c r="AB59" s="105"/>
    </row>
    <row r="60" ht="11.25" customHeight="1">
      <c r="A60" s="135" t="s">
        <v>3628</v>
      </c>
      <c r="B60" s="97" t="s">
        <v>5467</v>
      </c>
      <c r="C60" s="97" t="s">
        <v>10238</v>
      </c>
      <c r="D60" s="231">
        <v>56.0</v>
      </c>
      <c r="E60" s="166">
        <v>56.0</v>
      </c>
      <c r="F60" s="103" t="s">
        <v>3628</v>
      </c>
      <c r="G60" s="104"/>
      <c r="H60" s="105"/>
      <c r="I60" s="105"/>
      <c r="J60" s="105"/>
      <c r="K60" s="105"/>
      <c r="L60" s="105"/>
      <c r="M60" s="105"/>
      <c r="N60" s="105"/>
      <c r="O60" s="105"/>
      <c r="P60" s="105"/>
      <c r="Q60" s="105"/>
      <c r="R60" s="105"/>
      <c r="S60" s="105"/>
      <c r="T60" s="105"/>
      <c r="U60" s="105"/>
      <c r="V60" s="105"/>
      <c r="W60" s="105"/>
      <c r="X60" s="105"/>
      <c r="Y60" s="105"/>
      <c r="Z60" s="105"/>
      <c r="AA60" s="105"/>
      <c r="AB60" s="105"/>
    </row>
    <row r="61" ht="11.25" customHeight="1">
      <c r="A61" s="135" t="s">
        <v>6419</v>
      </c>
      <c r="B61" s="97" t="s">
        <v>81</v>
      </c>
      <c r="C61" s="97" t="s">
        <v>10216</v>
      </c>
      <c r="D61" s="231">
        <v>56.0</v>
      </c>
      <c r="E61" s="166">
        <v>56.0</v>
      </c>
      <c r="F61" s="103" t="s">
        <v>90</v>
      </c>
      <c r="G61" s="104"/>
      <c r="H61" s="105"/>
      <c r="I61" s="105"/>
      <c r="J61" s="105"/>
      <c r="K61" s="105"/>
      <c r="L61" s="105"/>
      <c r="M61" s="105"/>
      <c r="N61" s="105"/>
      <c r="O61" s="105"/>
      <c r="P61" s="105"/>
      <c r="Q61" s="105"/>
      <c r="R61" s="105"/>
      <c r="S61" s="105"/>
      <c r="T61" s="105"/>
      <c r="U61" s="105"/>
      <c r="V61" s="105"/>
      <c r="W61" s="105"/>
      <c r="X61" s="105"/>
      <c r="Y61" s="105"/>
      <c r="Z61" s="105"/>
      <c r="AA61" s="105"/>
      <c r="AB61" s="105"/>
    </row>
    <row r="62" ht="11.25" customHeight="1">
      <c r="A62" s="135" t="s">
        <v>91</v>
      </c>
      <c r="B62" s="97" t="s">
        <v>81</v>
      </c>
      <c r="C62" s="97" t="s">
        <v>10216</v>
      </c>
      <c r="D62" s="231">
        <v>56.0</v>
      </c>
      <c r="E62" s="166">
        <v>56.0</v>
      </c>
      <c r="F62" s="103" t="s">
        <v>91</v>
      </c>
      <c r="G62" s="104"/>
      <c r="H62" s="105"/>
      <c r="I62" s="105"/>
      <c r="J62" s="105"/>
      <c r="K62" s="105"/>
      <c r="L62" s="105"/>
      <c r="M62" s="105"/>
      <c r="N62" s="105"/>
      <c r="O62" s="105"/>
      <c r="P62" s="105"/>
      <c r="Q62" s="105"/>
      <c r="R62" s="105"/>
      <c r="S62" s="105"/>
      <c r="T62" s="105"/>
      <c r="U62" s="105"/>
      <c r="V62" s="105"/>
      <c r="W62" s="105"/>
      <c r="X62" s="105"/>
      <c r="Y62" s="105"/>
      <c r="Z62" s="105"/>
      <c r="AA62" s="105"/>
      <c r="AB62" s="105"/>
    </row>
    <row r="63" ht="11.25" customHeight="1">
      <c r="A63" s="135" t="s">
        <v>91</v>
      </c>
      <c r="B63" s="97" t="s">
        <v>81</v>
      </c>
      <c r="C63" s="97" t="s">
        <v>10217</v>
      </c>
      <c r="D63" s="231">
        <v>200.0</v>
      </c>
      <c r="E63" s="166">
        <v>200.0</v>
      </c>
      <c r="F63" s="103" t="s">
        <v>91</v>
      </c>
      <c r="G63" s="104"/>
      <c r="H63" s="105"/>
      <c r="I63" s="105"/>
      <c r="J63" s="105"/>
      <c r="K63" s="105"/>
      <c r="L63" s="105"/>
      <c r="M63" s="105"/>
      <c r="N63" s="105"/>
      <c r="O63" s="105"/>
      <c r="P63" s="105"/>
      <c r="Q63" s="105"/>
      <c r="R63" s="105"/>
      <c r="S63" s="105"/>
      <c r="T63" s="105"/>
      <c r="U63" s="105"/>
      <c r="V63" s="105"/>
      <c r="W63" s="105"/>
      <c r="X63" s="105"/>
      <c r="Y63" s="105"/>
      <c r="Z63" s="105"/>
      <c r="AA63" s="105"/>
      <c r="AB63" s="105"/>
    </row>
    <row r="64" ht="11.25" customHeight="1">
      <c r="A64" s="135" t="s">
        <v>85</v>
      </c>
      <c r="B64" s="97" t="s">
        <v>81</v>
      </c>
      <c r="C64" s="97" t="s">
        <v>10239</v>
      </c>
      <c r="D64" s="231">
        <v>200.0</v>
      </c>
      <c r="E64" s="166">
        <v>200.0</v>
      </c>
      <c r="F64" s="103" t="s">
        <v>85</v>
      </c>
      <c r="G64" s="104"/>
      <c r="H64" s="105"/>
      <c r="I64" s="105"/>
      <c r="J64" s="105"/>
      <c r="K64" s="105"/>
      <c r="L64" s="105"/>
      <c r="M64" s="105"/>
      <c r="N64" s="105"/>
      <c r="O64" s="105"/>
      <c r="P64" s="105"/>
      <c r="Q64" s="105"/>
      <c r="R64" s="105"/>
      <c r="S64" s="105"/>
      <c r="T64" s="105"/>
      <c r="U64" s="105"/>
      <c r="V64" s="105"/>
      <c r="W64" s="105"/>
      <c r="X64" s="105"/>
      <c r="Y64" s="105"/>
      <c r="Z64" s="105"/>
      <c r="AA64" s="105"/>
      <c r="AB64" s="105"/>
    </row>
    <row r="65" ht="11.25" customHeight="1">
      <c r="A65" s="135" t="s">
        <v>85</v>
      </c>
      <c r="B65" s="97" t="s">
        <v>81</v>
      </c>
      <c r="C65" s="97" t="s">
        <v>10240</v>
      </c>
      <c r="D65" s="231">
        <v>56.0</v>
      </c>
      <c r="E65" s="166">
        <v>56.0</v>
      </c>
      <c r="F65" s="103" t="s">
        <v>85</v>
      </c>
      <c r="G65" s="104"/>
      <c r="H65" s="105"/>
      <c r="I65" s="105"/>
      <c r="J65" s="105"/>
      <c r="K65" s="105"/>
      <c r="L65" s="105"/>
      <c r="M65" s="105"/>
      <c r="N65" s="105"/>
      <c r="O65" s="105"/>
      <c r="P65" s="105"/>
      <c r="Q65" s="105"/>
      <c r="R65" s="105"/>
      <c r="S65" s="105"/>
      <c r="T65" s="105"/>
      <c r="U65" s="105"/>
      <c r="V65" s="105"/>
      <c r="W65" s="105"/>
      <c r="X65" s="105"/>
      <c r="Y65" s="105"/>
      <c r="Z65" s="105"/>
      <c r="AA65" s="105"/>
      <c r="AB65" s="105"/>
    </row>
    <row r="66" ht="11.25" customHeight="1">
      <c r="A66" s="135" t="s">
        <v>10241</v>
      </c>
      <c r="B66" s="97" t="s">
        <v>10242</v>
      </c>
      <c r="C66" s="97" t="s">
        <v>10218</v>
      </c>
      <c r="D66" s="231">
        <v>56.0</v>
      </c>
      <c r="E66" s="166">
        <v>56.0</v>
      </c>
      <c r="F66" s="103" t="s">
        <v>82</v>
      </c>
      <c r="G66" s="104"/>
      <c r="H66" s="105"/>
      <c r="I66" s="105"/>
      <c r="J66" s="105"/>
      <c r="K66" s="105"/>
      <c r="L66" s="105"/>
      <c r="M66" s="105"/>
      <c r="N66" s="105"/>
      <c r="O66" s="105"/>
      <c r="P66" s="105"/>
      <c r="Q66" s="105"/>
      <c r="R66" s="105"/>
      <c r="S66" s="105"/>
      <c r="T66" s="105"/>
      <c r="U66" s="105"/>
      <c r="V66" s="105"/>
      <c r="W66" s="105"/>
      <c r="X66" s="105"/>
      <c r="Y66" s="105"/>
      <c r="Z66" s="105"/>
      <c r="AA66" s="105"/>
      <c r="AB66" s="105"/>
    </row>
    <row r="67" ht="11.25" customHeight="1">
      <c r="A67" s="135" t="s">
        <v>95</v>
      </c>
      <c r="B67" s="97" t="s">
        <v>81</v>
      </c>
      <c r="C67" s="97" t="s">
        <v>10243</v>
      </c>
      <c r="D67" s="231">
        <v>200.0</v>
      </c>
      <c r="E67" s="166">
        <v>200.0</v>
      </c>
      <c r="F67" s="103" t="s">
        <v>95</v>
      </c>
      <c r="G67" s="104"/>
      <c r="H67" s="105"/>
      <c r="I67" s="105"/>
      <c r="J67" s="105"/>
      <c r="K67" s="105"/>
      <c r="L67" s="105"/>
      <c r="M67" s="105"/>
      <c r="N67" s="105"/>
      <c r="O67" s="105"/>
      <c r="P67" s="105"/>
      <c r="Q67" s="105"/>
      <c r="R67" s="105"/>
      <c r="S67" s="105"/>
      <c r="T67" s="105"/>
      <c r="U67" s="105"/>
      <c r="V67" s="105"/>
      <c r="W67" s="105"/>
      <c r="X67" s="105"/>
      <c r="Y67" s="105"/>
      <c r="Z67" s="105"/>
      <c r="AA67" s="105"/>
      <c r="AB67" s="105"/>
    </row>
    <row r="68" ht="11.25" customHeight="1">
      <c r="A68" s="135" t="s">
        <v>95</v>
      </c>
      <c r="B68" s="97" t="s">
        <v>81</v>
      </c>
      <c r="C68" s="97" t="s">
        <v>10216</v>
      </c>
      <c r="D68" s="231">
        <v>56.0</v>
      </c>
      <c r="E68" s="166">
        <v>56.0</v>
      </c>
      <c r="F68" s="103" t="s">
        <v>95</v>
      </c>
      <c r="G68" s="104"/>
      <c r="H68" s="105"/>
      <c r="I68" s="105"/>
      <c r="J68" s="105"/>
      <c r="K68" s="105"/>
      <c r="L68" s="105"/>
      <c r="M68" s="105"/>
      <c r="N68" s="105"/>
      <c r="O68" s="105"/>
      <c r="P68" s="105"/>
      <c r="Q68" s="105"/>
      <c r="R68" s="105"/>
      <c r="S68" s="105"/>
      <c r="T68" s="105"/>
      <c r="U68" s="105"/>
      <c r="V68" s="105"/>
      <c r="W68" s="105"/>
      <c r="X68" s="105"/>
      <c r="Y68" s="105"/>
      <c r="Z68" s="105"/>
      <c r="AA68" s="105"/>
      <c r="AB68" s="105"/>
    </row>
    <row r="69" ht="11.25" customHeight="1">
      <c r="A69" s="135" t="s">
        <v>8162</v>
      </c>
      <c r="B69" s="97" t="s">
        <v>81</v>
      </c>
      <c r="C69" s="97" t="s">
        <v>10221</v>
      </c>
      <c r="D69" s="231">
        <v>56.0</v>
      </c>
      <c r="E69" s="166">
        <v>56.0</v>
      </c>
      <c r="F69" s="103" t="s">
        <v>93</v>
      </c>
      <c r="G69" s="104"/>
      <c r="H69" s="105"/>
      <c r="I69" s="105"/>
      <c r="J69" s="105"/>
      <c r="K69" s="105"/>
      <c r="L69" s="105"/>
      <c r="M69" s="105"/>
      <c r="N69" s="105"/>
      <c r="O69" s="105"/>
      <c r="P69" s="105"/>
      <c r="Q69" s="105"/>
      <c r="R69" s="105"/>
      <c r="S69" s="105"/>
      <c r="T69" s="105"/>
      <c r="U69" s="105"/>
      <c r="V69" s="105"/>
      <c r="W69" s="105"/>
      <c r="X69" s="105"/>
      <c r="Y69" s="105"/>
      <c r="Z69" s="105"/>
      <c r="AA69" s="105"/>
      <c r="AB69" s="105"/>
    </row>
    <row r="70" ht="11.25" customHeight="1">
      <c r="A70" s="135" t="s">
        <v>8162</v>
      </c>
      <c r="B70" s="97" t="s">
        <v>81</v>
      </c>
      <c r="C70" s="97" t="s">
        <v>10224</v>
      </c>
      <c r="D70" s="231">
        <v>200.0</v>
      </c>
      <c r="E70" s="166">
        <v>200.0</v>
      </c>
      <c r="F70" s="103" t="s">
        <v>93</v>
      </c>
      <c r="G70" s="104"/>
      <c r="H70" s="105"/>
      <c r="I70" s="105"/>
      <c r="J70" s="105"/>
      <c r="K70" s="105"/>
      <c r="L70" s="105"/>
      <c r="M70" s="105"/>
      <c r="N70" s="105"/>
      <c r="O70" s="105"/>
      <c r="P70" s="105"/>
      <c r="Q70" s="105"/>
      <c r="R70" s="105"/>
      <c r="S70" s="105"/>
      <c r="T70" s="105"/>
      <c r="U70" s="105"/>
      <c r="V70" s="105"/>
      <c r="W70" s="105"/>
      <c r="X70" s="105"/>
      <c r="Y70" s="105"/>
      <c r="Z70" s="105"/>
      <c r="AA70" s="105"/>
      <c r="AB70" s="105"/>
    </row>
    <row r="71" ht="11.25" customHeight="1">
      <c r="A71" s="135" t="s">
        <v>8162</v>
      </c>
      <c r="B71" s="97" t="s">
        <v>81</v>
      </c>
      <c r="C71" s="97" t="s">
        <v>10225</v>
      </c>
      <c r="D71" s="231" t="s">
        <v>10244</v>
      </c>
      <c r="E71" s="166">
        <v>42.0</v>
      </c>
      <c r="F71" s="103" t="s">
        <v>93</v>
      </c>
      <c r="G71" s="104"/>
      <c r="H71" s="105"/>
      <c r="I71" s="105"/>
      <c r="J71" s="105"/>
      <c r="K71" s="105"/>
      <c r="L71" s="105"/>
      <c r="M71" s="105"/>
      <c r="N71" s="105"/>
      <c r="O71" s="105"/>
      <c r="P71" s="105"/>
      <c r="Q71" s="105"/>
      <c r="R71" s="105"/>
      <c r="S71" s="105"/>
      <c r="T71" s="105"/>
      <c r="U71" s="105"/>
      <c r="V71" s="105"/>
      <c r="W71" s="105"/>
      <c r="X71" s="105"/>
      <c r="Y71" s="105"/>
      <c r="Z71" s="105"/>
      <c r="AA71" s="105"/>
      <c r="AB71" s="105"/>
    </row>
    <row r="72" ht="11.25" customHeight="1">
      <c r="A72" s="135" t="s">
        <v>6465</v>
      </c>
      <c r="B72" s="97" t="s">
        <v>81</v>
      </c>
      <c r="C72" s="97" t="s">
        <v>10218</v>
      </c>
      <c r="D72" s="231">
        <v>56.0</v>
      </c>
      <c r="E72" s="166">
        <v>56.0</v>
      </c>
      <c r="F72" s="103" t="s">
        <v>94</v>
      </c>
      <c r="G72" s="104"/>
      <c r="H72" s="105"/>
      <c r="I72" s="105"/>
      <c r="J72" s="105"/>
      <c r="K72" s="105"/>
      <c r="L72" s="105"/>
      <c r="M72" s="105"/>
      <c r="N72" s="105"/>
      <c r="O72" s="105"/>
      <c r="P72" s="105"/>
      <c r="Q72" s="105"/>
      <c r="R72" s="105"/>
      <c r="S72" s="105"/>
      <c r="T72" s="105"/>
      <c r="U72" s="105"/>
      <c r="V72" s="105"/>
      <c r="W72" s="105"/>
      <c r="X72" s="105"/>
      <c r="Y72" s="105"/>
      <c r="Z72" s="105"/>
      <c r="AA72" s="105"/>
      <c r="AB72" s="105"/>
    </row>
    <row r="73" ht="11.25" customHeight="1">
      <c r="A73" s="135" t="s">
        <v>6465</v>
      </c>
      <c r="B73" s="97" t="s">
        <v>81</v>
      </c>
      <c r="C73" s="97" t="s">
        <v>10245</v>
      </c>
      <c r="D73" s="231">
        <v>200.0</v>
      </c>
      <c r="E73" s="166">
        <v>200.0</v>
      </c>
      <c r="F73" s="103" t="s">
        <v>94</v>
      </c>
      <c r="G73" s="104"/>
      <c r="H73" s="105"/>
      <c r="I73" s="105"/>
      <c r="J73" s="105"/>
      <c r="K73" s="105"/>
      <c r="L73" s="105"/>
      <c r="M73" s="105"/>
      <c r="N73" s="105"/>
      <c r="O73" s="105"/>
      <c r="P73" s="105"/>
      <c r="Q73" s="105"/>
      <c r="R73" s="105"/>
      <c r="S73" s="105"/>
      <c r="T73" s="105"/>
      <c r="U73" s="105"/>
      <c r="V73" s="105"/>
      <c r="W73" s="105"/>
      <c r="X73" s="105"/>
      <c r="Y73" s="105"/>
      <c r="Z73" s="105"/>
      <c r="AA73" s="105"/>
      <c r="AB73" s="105"/>
    </row>
    <row r="74" ht="11.25" customHeight="1">
      <c r="A74" s="135" t="s">
        <v>87</v>
      </c>
      <c r="B74" s="97" t="s">
        <v>81</v>
      </c>
      <c r="C74" s="97" t="s">
        <v>10246</v>
      </c>
      <c r="D74" s="231">
        <v>200.0</v>
      </c>
      <c r="E74" s="166">
        <v>200.0</v>
      </c>
      <c r="F74" s="103" t="s">
        <v>87</v>
      </c>
      <c r="G74" s="104"/>
      <c r="H74" s="105"/>
      <c r="I74" s="105"/>
      <c r="J74" s="105"/>
      <c r="K74" s="105"/>
      <c r="L74" s="105"/>
      <c r="M74" s="105"/>
      <c r="N74" s="105"/>
      <c r="O74" s="105"/>
      <c r="P74" s="105"/>
      <c r="Q74" s="105"/>
      <c r="R74" s="105"/>
      <c r="S74" s="105"/>
      <c r="T74" s="105"/>
      <c r="U74" s="105"/>
      <c r="V74" s="105"/>
      <c r="W74" s="105"/>
      <c r="X74" s="105"/>
      <c r="Y74" s="105"/>
      <c r="Z74" s="105"/>
      <c r="AA74" s="105"/>
      <c r="AB74" s="105"/>
    </row>
    <row r="75" ht="11.25" customHeight="1">
      <c r="A75" s="135" t="s">
        <v>87</v>
      </c>
      <c r="B75" s="97" t="s">
        <v>81</v>
      </c>
      <c r="C75" s="97" t="s">
        <v>10247</v>
      </c>
      <c r="D75" s="231">
        <v>200.0</v>
      </c>
      <c r="E75" s="166">
        <v>200.0</v>
      </c>
      <c r="F75" s="103" t="s">
        <v>87</v>
      </c>
      <c r="G75" s="104"/>
      <c r="H75" s="105"/>
      <c r="I75" s="105"/>
      <c r="J75" s="105"/>
      <c r="K75" s="105"/>
      <c r="L75" s="105"/>
      <c r="M75" s="105"/>
      <c r="N75" s="105"/>
      <c r="O75" s="105"/>
      <c r="P75" s="105"/>
      <c r="Q75" s="105"/>
      <c r="R75" s="105"/>
      <c r="S75" s="105"/>
      <c r="T75" s="105"/>
      <c r="U75" s="105"/>
      <c r="V75" s="105"/>
      <c r="W75" s="105"/>
      <c r="X75" s="105"/>
      <c r="Y75" s="105"/>
      <c r="Z75" s="105"/>
      <c r="AA75" s="105"/>
      <c r="AB75" s="105"/>
    </row>
    <row r="76" ht="11.25" customHeight="1">
      <c r="A76" s="135" t="s">
        <v>87</v>
      </c>
      <c r="B76" s="97" t="s">
        <v>81</v>
      </c>
      <c r="C76" s="97" t="s">
        <v>10216</v>
      </c>
      <c r="D76" s="231">
        <v>56.0</v>
      </c>
      <c r="E76" s="166">
        <v>56.0</v>
      </c>
      <c r="F76" s="103" t="s">
        <v>87</v>
      </c>
      <c r="G76" s="104"/>
      <c r="H76" s="105"/>
      <c r="I76" s="105"/>
      <c r="J76" s="105"/>
      <c r="K76" s="105"/>
      <c r="L76" s="105"/>
      <c r="M76" s="105"/>
      <c r="N76" s="105"/>
      <c r="O76" s="105"/>
      <c r="P76" s="105"/>
      <c r="Q76" s="105"/>
      <c r="R76" s="105"/>
      <c r="S76" s="105"/>
      <c r="T76" s="105"/>
      <c r="U76" s="105"/>
      <c r="V76" s="105"/>
      <c r="W76" s="105"/>
      <c r="X76" s="105"/>
      <c r="Y76" s="105"/>
      <c r="Z76" s="105"/>
      <c r="AA76" s="105"/>
      <c r="AB76" s="105"/>
    </row>
    <row r="77" ht="11.25" customHeight="1">
      <c r="A77" s="135" t="s">
        <v>99</v>
      </c>
      <c r="B77" s="97" t="s">
        <v>100</v>
      </c>
      <c r="C77" s="97" t="s">
        <v>10218</v>
      </c>
      <c r="D77" s="231">
        <v>56.0</v>
      </c>
      <c r="E77" s="166">
        <v>56.0</v>
      </c>
      <c r="F77" s="103" t="s">
        <v>99</v>
      </c>
      <c r="G77" s="104"/>
      <c r="H77" s="105"/>
      <c r="I77" s="105"/>
      <c r="J77" s="105"/>
      <c r="K77" s="105"/>
      <c r="L77" s="105"/>
      <c r="M77" s="105"/>
      <c r="N77" s="105"/>
      <c r="O77" s="105"/>
      <c r="P77" s="105"/>
      <c r="Q77" s="105"/>
      <c r="R77" s="105"/>
      <c r="S77" s="105"/>
      <c r="T77" s="105"/>
      <c r="U77" s="105"/>
      <c r="V77" s="105"/>
      <c r="W77" s="105"/>
      <c r="X77" s="105"/>
      <c r="Y77" s="105"/>
      <c r="Z77" s="105"/>
      <c r="AA77" s="105"/>
      <c r="AB77" s="105"/>
    </row>
    <row r="78" ht="11.25" customHeight="1">
      <c r="A78" s="135" t="s">
        <v>102</v>
      </c>
      <c r="B78" s="97" t="s">
        <v>100</v>
      </c>
      <c r="C78" s="97" t="s">
        <v>10248</v>
      </c>
      <c r="D78" s="231">
        <v>200.0</v>
      </c>
      <c r="E78" s="166">
        <v>200.0</v>
      </c>
      <c r="F78" s="103" t="s">
        <v>102</v>
      </c>
      <c r="G78" s="104"/>
      <c r="H78" s="105"/>
      <c r="I78" s="105"/>
      <c r="J78" s="105"/>
      <c r="K78" s="105"/>
      <c r="L78" s="105"/>
      <c r="M78" s="105"/>
      <c r="N78" s="105"/>
      <c r="O78" s="105"/>
      <c r="P78" s="105"/>
      <c r="Q78" s="105"/>
      <c r="R78" s="105"/>
      <c r="S78" s="105"/>
      <c r="T78" s="105"/>
      <c r="U78" s="105"/>
      <c r="V78" s="105"/>
      <c r="W78" s="105"/>
      <c r="X78" s="105"/>
      <c r="Y78" s="105"/>
      <c r="Z78" s="105"/>
      <c r="AA78" s="105"/>
      <c r="AB78" s="105"/>
    </row>
    <row r="79" ht="11.25" customHeight="1">
      <c r="A79" s="135" t="s">
        <v>102</v>
      </c>
      <c r="B79" s="97" t="s">
        <v>100</v>
      </c>
      <c r="C79" s="97" t="s">
        <v>10249</v>
      </c>
      <c r="D79" s="231">
        <v>56.0</v>
      </c>
      <c r="E79" s="166">
        <v>56.0</v>
      </c>
      <c r="F79" s="103" t="s">
        <v>102</v>
      </c>
      <c r="G79" s="104"/>
      <c r="H79" s="105"/>
      <c r="I79" s="105"/>
      <c r="J79" s="105"/>
      <c r="K79" s="105"/>
      <c r="L79" s="105"/>
      <c r="M79" s="105"/>
      <c r="N79" s="105"/>
      <c r="O79" s="105"/>
      <c r="P79" s="105"/>
      <c r="Q79" s="105"/>
      <c r="R79" s="105"/>
      <c r="S79" s="105"/>
      <c r="T79" s="105"/>
      <c r="U79" s="105"/>
      <c r="V79" s="105"/>
      <c r="W79" s="105"/>
      <c r="X79" s="105"/>
      <c r="Y79" s="105"/>
      <c r="Z79" s="105"/>
      <c r="AA79" s="105"/>
      <c r="AB79" s="105"/>
    </row>
    <row r="80" ht="11.25" customHeight="1">
      <c r="A80" s="135" t="s">
        <v>103</v>
      </c>
      <c r="B80" s="97" t="s">
        <v>100</v>
      </c>
      <c r="C80" s="97" t="s">
        <v>10250</v>
      </c>
      <c r="D80" s="231">
        <v>200.0</v>
      </c>
      <c r="E80" s="166">
        <v>200.0</v>
      </c>
      <c r="F80" s="103" t="s">
        <v>103</v>
      </c>
      <c r="G80" s="104"/>
      <c r="H80" s="105"/>
      <c r="I80" s="105"/>
      <c r="J80" s="105"/>
      <c r="K80" s="105"/>
      <c r="L80" s="105"/>
      <c r="M80" s="105"/>
      <c r="N80" s="105"/>
      <c r="O80" s="105"/>
      <c r="P80" s="105"/>
      <c r="Q80" s="105"/>
      <c r="R80" s="105"/>
      <c r="S80" s="105"/>
      <c r="T80" s="105"/>
      <c r="U80" s="105"/>
      <c r="V80" s="105"/>
      <c r="W80" s="105"/>
      <c r="X80" s="105"/>
      <c r="Y80" s="105"/>
      <c r="Z80" s="105"/>
      <c r="AA80" s="105"/>
      <c r="AB80" s="105"/>
    </row>
    <row r="81" ht="11.25" customHeight="1">
      <c r="A81" s="135" t="s">
        <v>105</v>
      </c>
      <c r="B81" s="97" t="s">
        <v>100</v>
      </c>
      <c r="C81" s="97" t="s">
        <v>10251</v>
      </c>
      <c r="D81" s="231">
        <v>200.0</v>
      </c>
      <c r="E81" s="166">
        <v>200.0</v>
      </c>
      <c r="F81" s="103" t="s">
        <v>105</v>
      </c>
      <c r="G81" s="104"/>
      <c r="H81" s="105"/>
      <c r="I81" s="105"/>
      <c r="J81" s="105"/>
      <c r="K81" s="105"/>
      <c r="L81" s="105"/>
      <c r="M81" s="105"/>
      <c r="N81" s="105"/>
      <c r="O81" s="105"/>
      <c r="P81" s="105"/>
      <c r="Q81" s="105"/>
      <c r="R81" s="105"/>
      <c r="S81" s="105"/>
      <c r="T81" s="105"/>
      <c r="U81" s="105"/>
      <c r="V81" s="105"/>
      <c r="W81" s="105"/>
      <c r="X81" s="105"/>
      <c r="Y81" s="105"/>
      <c r="Z81" s="105"/>
      <c r="AA81" s="105"/>
      <c r="AB81" s="105"/>
    </row>
    <row r="82" ht="11.25" customHeight="1">
      <c r="A82" s="135" t="s">
        <v>105</v>
      </c>
      <c r="B82" s="97" t="s">
        <v>100</v>
      </c>
      <c r="C82" s="97" t="s">
        <v>10216</v>
      </c>
      <c r="D82" s="231">
        <v>56.0</v>
      </c>
      <c r="E82" s="166">
        <v>56.0</v>
      </c>
      <c r="F82" s="103" t="s">
        <v>105</v>
      </c>
      <c r="G82" s="104"/>
      <c r="H82" s="105"/>
      <c r="I82" s="105"/>
      <c r="J82" s="105"/>
      <c r="K82" s="105"/>
      <c r="L82" s="105"/>
      <c r="M82" s="105"/>
      <c r="N82" s="105"/>
      <c r="O82" s="105"/>
      <c r="P82" s="105"/>
      <c r="Q82" s="105"/>
      <c r="R82" s="105"/>
      <c r="S82" s="105"/>
      <c r="T82" s="105"/>
      <c r="U82" s="105"/>
      <c r="V82" s="105"/>
      <c r="W82" s="105"/>
      <c r="X82" s="105"/>
      <c r="Y82" s="105"/>
      <c r="Z82" s="105"/>
      <c r="AA82" s="105"/>
      <c r="AB82" s="105"/>
    </row>
    <row r="83" ht="11.25" customHeight="1">
      <c r="A83" s="135" t="s">
        <v>106</v>
      </c>
      <c r="B83" s="97" t="s">
        <v>100</v>
      </c>
      <c r="C83" s="97" t="s">
        <v>10232</v>
      </c>
      <c r="D83" s="231">
        <v>56.0</v>
      </c>
      <c r="E83" s="166">
        <v>56.0</v>
      </c>
      <c r="F83" s="103" t="s">
        <v>106</v>
      </c>
      <c r="G83" s="104"/>
      <c r="H83" s="105"/>
      <c r="I83" s="105"/>
      <c r="J83" s="105"/>
      <c r="K83" s="105"/>
      <c r="L83" s="105"/>
      <c r="M83" s="105"/>
      <c r="N83" s="105"/>
      <c r="O83" s="105"/>
      <c r="P83" s="105"/>
      <c r="Q83" s="105"/>
      <c r="R83" s="105"/>
      <c r="S83" s="105"/>
      <c r="T83" s="105"/>
      <c r="U83" s="105"/>
      <c r="V83" s="105"/>
      <c r="W83" s="105"/>
      <c r="X83" s="105"/>
      <c r="Y83" s="105"/>
      <c r="Z83" s="105"/>
      <c r="AA83" s="105"/>
      <c r="AB83" s="105"/>
    </row>
    <row r="84" ht="11.25" customHeight="1">
      <c r="A84" s="135" t="s">
        <v>107</v>
      </c>
      <c r="B84" s="97" t="s">
        <v>100</v>
      </c>
      <c r="C84" s="97" t="s">
        <v>10218</v>
      </c>
      <c r="D84" s="231">
        <v>56.0</v>
      </c>
      <c r="E84" s="166">
        <v>56.0</v>
      </c>
      <c r="F84" s="103" t="s">
        <v>107</v>
      </c>
      <c r="G84" s="104"/>
      <c r="H84" s="105"/>
      <c r="I84" s="105"/>
      <c r="J84" s="105"/>
      <c r="K84" s="105"/>
      <c r="L84" s="105"/>
      <c r="M84" s="105"/>
      <c r="N84" s="105"/>
      <c r="O84" s="105"/>
      <c r="P84" s="105"/>
      <c r="Q84" s="105"/>
      <c r="R84" s="105"/>
      <c r="S84" s="105"/>
      <c r="T84" s="105"/>
      <c r="U84" s="105"/>
      <c r="V84" s="105"/>
      <c r="W84" s="105"/>
      <c r="X84" s="105"/>
      <c r="Y84" s="105"/>
      <c r="Z84" s="105"/>
      <c r="AA84" s="105"/>
      <c r="AB84" s="105"/>
    </row>
    <row r="85" ht="11.25" customHeight="1">
      <c r="A85" s="135" t="s">
        <v>108</v>
      </c>
      <c r="B85" s="97" t="s">
        <v>100</v>
      </c>
      <c r="C85" s="97" t="s">
        <v>10240</v>
      </c>
      <c r="D85" s="231">
        <v>56.0</v>
      </c>
      <c r="E85" s="166">
        <v>56.0</v>
      </c>
      <c r="F85" s="103" t="s">
        <v>108</v>
      </c>
      <c r="G85" s="104"/>
      <c r="H85" s="105"/>
      <c r="I85" s="105"/>
      <c r="J85" s="105"/>
      <c r="K85" s="105"/>
      <c r="L85" s="105"/>
      <c r="M85" s="105"/>
      <c r="N85" s="105"/>
      <c r="O85" s="105"/>
      <c r="P85" s="105"/>
      <c r="Q85" s="105"/>
      <c r="R85" s="105"/>
      <c r="S85" s="105"/>
      <c r="T85" s="105"/>
      <c r="U85" s="105"/>
      <c r="V85" s="105"/>
      <c r="W85" s="105"/>
      <c r="X85" s="105"/>
      <c r="Y85" s="105"/>
      <c r="Z85" s="105"/>
      <c r="AA85" s="105"/>
      <c r="AB85" s="105"/>
    </row>
    <row r="86" ht="11.25" customHeight="1">
      <c r="A86" s="135" t="s">
        <v>109</v>
      </c>
      <c r="B86" s="97" t="s">
        <v>100</v>
      </c>
      <c r="C86" s="97" t="s">
        <v>10221</v>
      </c>
      <c r="D86" s="231">
        <v>56.0</v>
      </c>
      <c r="E86" s="166">
        <v>56.0</v>
      </c>
      <c r="F86" s="103" t="s">
        <v>109</v>
      </c>
      <c r="G86" s="104"/>
      <c r="H86" s="105"/>
      <c r="I86" s="105"/>
      <c r="J86" s="105"/>
      <c r="K86" s="105"/>
      <c r="L86" s="105"/>
      <c r="M86" s="105"/>
      <c r="N86" s="105"/>
      <c r="O86" s="105"/>
      <c r="P86" s="105"/>
      <c r="Q86" s="105"/>
      <c r="R86" s="105"/>
      <c r="S86" s="105"/>
      <c r="T86" s="105"/>
      <c r="U86" s="105"/>
      <c r="V86" s="105"/>
      <c r="W86" s="105"/>
      <c r="X86" s="105"/>
      <c r="Y86" s="105"/>
      <c r="Z86" s="105"/>
      <c r="AA86" s="105"/>
      <c r="AB86" s="105"/>
    </row>
    <row r="87" ht="11.25" customHeight="1">
      <c r="A87" s="135" t="s">
        <v>110</v>
      </c>
      <c r="B87" s="97" t="s">
        <v>100</v>
      </c>
      <c r="C87" s="97" t="s">
        <v>10221</v>
      </c>
      <c r="D87" s="231">
        <v>56.0</v>
      </c>
      <c r="E87" s="166">
        <v>56.0</v>
      </c>
      <c r="F87" s="103" t="s">
        <v>110</v>
      </c>
      <c r="G87" s="104"/>
      <c r="H87" s="105"/>
      <c r="I87" s="105"/>
      <c r="J87" s="105"/>
      <c r="K87" s="105"/>
      <c r="L87" s="105"/>
      <c r="M87" s="105"/>
      <c r="N87" s="105"/>
      <c r="O87" s="105"/>
      <c r="P87" s="105"/>
      <c r="Q87" s="105"/>
      <c r="R87" s="105"/>
      <c r="S87" s="105"/>
      <c r="T87" s="105"/>
      <c r="U87" s="105"/>
      <c r="V87" s="105"/>
      <c r="W87" s="105"/>
      <c r="X87" s="105"/>
      <c r="Y87" s="105"/>
      <c r="Z87" s="105"/>
      <c r="AA87" s="105"/>
      <c r="AB87" s="105"/>
    </row>
    <row r="88" ht="11.25" customHeight="1">
      <c r="A88" s="135" t="s">
        <v>113</v>
      </c>
      <c r="B88" s="97" t="s">
        <v>3136</v>
      </c>
      <c r="C88" s="97" t="s">
        <v>10224</v>
      </c>
      <c r="D88" s="231">
        <v>200.0</v>
      </c>
      <c r="E88" s="166">
        <v>200.0</v>
      </c>
      <c r="F88" s="103" t="s">
        <v>113</v>
      </c>
      <c r="G88" s="104"/>
      <c r="H88" s="105"/>
      <c r="I88" s="105"/>
      <c r="J88" s="105"/>
      <c r="K88" s="105"/>
      <c r="L88" s="105"/>
      <c r="M88" s="105"/>
      <c r="N88" s="105"/>
      <c r="O88" s="105"/>
      <c r="P88" s="105"/>
      <c r="Q88" s="105"/>
      <c r="R88" s="105"/>
      <c r="S88" s="105"/>
      <c r="T88" s="105"/>
      <c r="U88" s="105"/>
      <c r="V88" s="105"/>
      <c r="W88" s="105"/>
      <c r="X88" s="105"/>
      <c r="Y88" s="105"/>
      <c r="Z88" s="105"/>
      <c r="AA88" s="105"/>
      <c r="AB88" s="105"/>
    </row>
    <row r="89" ht="11.25" customHeight="1">
      <c r="A89" s="135" t="s">
        <v>113</v>
      </c>
      <c r="B89" s="97" t="s">
        <v>3136</v>
      </c>
      <c r="C89" s="97" t="s">
        <v>10252</v>
      </c>
      <c r="D89" s="231">
        <v>56.0</v>
      </c>
      <c r="E89" s="166">
        <v>56.0</v>
      </c>
      <c r="F89" s="103" t="s">
        <v>113</v>
      </c>
      <c r="G89" s="104"/>
      <c r="H89" s="105"/>
      <c r="I89" s="105"/>
      <c r="J89" s="105"/>
      <c r="K89" s="105"/>
      <c r="L89" s="105"/>
      <c r="M89" s="105"/>
      <c r="N89" s="105"/>
      <c r="O89" s="105"/>
      <c r="P89" s="105"/>
      <c r="Q89" s="105"/>
      <c r="R89" s="105"/>
      <c r="S89" s="105"/>
      <c r="T89" s="105"/>
      <c r="U89" s="105"/>
      <c r="V89" s="105"/>
      <c r="W89" s="105"/>
      <c r="X89" s="105"/>
      <c r="Y89" s="105"/>
      <c r="Z89" s="105"/>
      <c r="AA89" s="105"/>
      <c r="AB89" s="105"/>
    </row>
    <row r="90" ht="11.25" customHeight="1">
      <c r="A90" s="135" t="s">
        <v>114</v>
      </c>
      <c r="B90" s="97" t="s">
        <v>100</v>
      </c>
      <c r="C90" s="97" t="s">
        <v>10253</v>
      </c>
      <c r="D90" s="231">
        <v>200.0</v>
      </c>
      <c r="E90" s="166">
        <v>200.0</v>
      </c>
      <c r="F90" s="103" t="s">
        <v>114</v>
      </c>
      <c r="G90" s="104"/>
      <c r="H90" s="105"/>
      <c r="I90" s="105"/>
      <c r="J90" s="105"/>
      <c r="K90" s="105"/>
      <c r="L90" s="105"/>
      <c r="M90" s="105"/>
      <c r="N90" s="105"/>
      <c r="O90" s="105"/>
      <c r="P90" s="105"/>
      <c r="Q90" s="105"/>
      <c r="R90" s="105"/>
      <c r="S90" s="105"/>
      <c r="T90" s="105"/>
      <c r="U90" s="105"/>
      <c r="V90" s="105"/>
      <c r="W90" s="105"/>
      <c r="X90" s="105"/>
      <c r="Y90" s="105"/>
      <c r="Z90" s="105"/>
      <c r="AA90" s="105"/>
      <c r="AB90" s="105"/>
    </row>
    <row r="91" ht="11.25" customHeight="1">
      <c r="A91" s="135" t="s">
        <v>114</v>
      </c>
      <c r="B91" s="97" t="s">
        <v>100</v>
      </c>
      <c r="C91" s="97" t="s">
        <v>10254</v>
      </c>
      <c r="D91" s="231">
        <v>56.0</v>
      </c>
      <c r="E91" s="166">
        <v>56.0</v>
      </c>
      <c r="F91" s="103" t="s">
        <v>114</v>
      </c>
      <c r="G91" s="104"/>
      <c r="H91" s="105"/>
      <c r="I91" s="105"/>
      <c r="J91" s="105"/>
      <c r="K91" s="105"/>
      <c r="L91" s="105"/>
      <c r="M91" s="105"/>
      <c r="N91" s="105"/>
      <c r="O91" s="105"/>
      <c r="P91" s="105"/>
      <c r="Q91" s="105"/>
      <c r="R91" s="105"/>
      <c r="S91" s="105"/>
      <c r="T91" s="105"/>
      <c r="U91" s="105"/>
      <c r="V91" s="105"/>
      <c r="W91" s="105"/>
      <c r="X91" s="105"/>
      <c r="Y91" s="105"/>
      <c r="Z91" s="105"/>
      <c r="AA91" s="105"/>
      <c r="AB91" s="105"/>
    </row>
    <row r="92" ht="11.25" customHeight="1">
      <c r="A92" s="135" t="s">
        <v>114</v>
      </c>
      <c r="B92" s="97" t="s">
        <v>100</v>
      </c>
      <c r="C92" s="97" t="s">
        <v>10255</v>
      </c>
      <c r="D92" s="231">
        <v>56.0</v>
      </c>
      <c r="E92" s="166">
        <v>56.0</v>
      </c>
      <c r="F92" s="103" t="s">
        <v>114</v>
      </c>
      <c r="G92" s="104"/>
      <c r="H92" s="105"/>
      <c r="I92" s="105"/>
      <c r="J92" s="105"/>
      <c r="K92" s="105"/>
      <c r="L92" s="105"/>
      <c r="M92" s="105"/>
      <c r="N92" s="105"/>
      <c r="O92" s="105"/>
      <c r="P92" s="105"/>
      <c r="Q92" s="105"/>
      <c r="R92" s="105"/>
      <c r="S92" s="105"/>
      <c r="T92" s="105"/>
      <c r="U92" s="105"/>
      <c r="V92" s="105"/>
      <c r="W92" s="105"/>
      <c r="X92" s="105"/>
      <c r="Y92" s="105"/>
      <c r="Z92" s="105"/>
      <c r="AA92" s="105"/>
      <c r="AB92" s="105"/>
    </row>
    <row r="93" ht="11.25" customHeight="1">
      <c r="A93" s="135" t="s">
        <v>114</v>
      </c>
      <c r="B93" s="97" t="s">
        <v>100</v>
      </c>
      <c r="C93" s="97" t="s">
        <v>10256</v>
      </c>
      <c r="D93" s="231">
        <v>56.0</v>
      </c>
      <c r="E93" s="166">
        <v>56.0</v>
      </c>
      <c r="F93" s="103" t="s">
        <v>114</v>
      </c>
      <c r="G93" s="104"/>
      <c r="H93" s="105"/>
      <c r="I93" s="105"/>
      <c r="J93" s="105"/>
      <c r="K93" s="105"/>
      <c r="L93" s="105"/>
      <c r="M93" s="105"/>
      <c r="N93" s="105"/>
      <c r="O93" s="105"/>
      <c r="P93" s="105"/>
      <c r="Q93" s="105"/>
      <c r="R93" s="105"/>
      <c r="S93" s="105"/>
      <c r="T93" s="105"/>
      <c r="U93" s="105"/>
      <c r="V93" s="105"/>
      <c r="W93" s="105"/>
      <c r="X93" s="105"/>
      <c r="Y93" s="105"/>
      <c r="Z93" s="105"/>
      <c r="AA93" s="105"/>
      <c r="AB93" s="105"/>
    </row>
    <row r="94" ht="11.25" customHeight="1">
      <c r="A94" s="135" t="s">
        <v>115</v>
      </c>
      <c r="B94" s="97" t="s">
        <v>100</v>
      </c>
      <c r="C94" s="97" t="s">
        <v>10217</v>
      </c>
      <c r="D94" s="231">
        <v>200.0</v>
      </c>
      <c r="E94" s="166">
        <v>200.0</v>
      </c>
      <c r="F94" s="103" t="s">
        <v>115</v>
      </c>
      <c r="G94" s="104"/>
      <c r="H94" s="105"/>
      <c r="I94" s="105"/>
      <c r="J94" s="105"/>
      <c r="K94" s="105"/>
      <c r="L94" s="105"/>
      <c r="M94" s="105"/>
      <c r="N94" s="105"/>
      <c r="O94" s="105"/>
      <c r="P94" s="105"/>
      <c r="Q94" s="105"/>
      <c r="R94" s="105"/>
      <c r="S94" s="105"/>
      <c r="T94" s="105"/>
      <c r="U94" s="105"/>
      <c r="V94" s="105"/>
      <c r="W94" s="105"/>
      <c r="X94" s="105"/>
      <c r="Y94" s="105"/>
      <c r="Z94" s="105"/>
      <c r="AA94" s="105"/>
      <c r="AB94" s="105"/>
    </row>
    <row r="95" ht="11.25" customHeight="1">
      <c r="A95" s="135" t="s">
        <v>116</v>
      </c>
      <c r="B95" s="97" t="s">
        <v>100</v>
      </c>
      <c r="C95" s="97" t="s">
        <v>10257</v>
      </c>
      <c r="D95" s="231">
        <v>200.0</v>
      </c>
      <c r="E95" s="166">
        <v>200.0</v>
      </c>
      <c r="F95" s="103" t="s">
        <v>116</v>
      </c>
      <c r="G95" s="104"/>
      <c r="H95" s="105"/>
      <c r="I95" s="105"/>
      <c r="J95" s="105"/>
      <c r="K95" s="105"/>
      <c r="L95" s="105"/>
      <c r="M95" s="105"/>
      <c r="N95" s="105"/>
      <c r="O95" s="105"/>
      <c r="P95" s="105"/>
      <c r="Q95" s="105"/>
      <c r="R95" s="105"/>
      <c r="S95" s="105"/>
      <c r="T95" s="105"/>
      <c r="U95" s="105"/>
      <c r="V95" s="105"/>
      <c r="W95" s="105"/>
      <c r="X95" s="105"/>
      <c r="Y95" s="105"/>
      <c r="Z95" s="105"/>
      <c r="AA95" s="105"/>
      <c r="AB95" s="105"/>
    </row>
    <row r="96" ht="11.25" customHeight="1">
      <c r="A96" s="135" t="s">
        <v>116</v>
      </c>
      <c r="B96" s="97" t="s">
        <v>100</v>
      </c>
      <c r="C96" s="97" t="s">
        <v>10258</v>
      </c>
      <c r="D96" s="231">
        <v>56.0</v>
      </c>
      <c r="E96" s="166">
        <v>56.0</v>
      </c>
      <c r="F96" s="103" t="s">
        <v>116</v>
      </c>
      <c r="G96" s="104"/>
      <c r="H96" s="105"/>
      <c r="I96" s="105"/>
      <c r="J96" s="105"/>
      <c r="K96" s="105"/>
      <c r="L96" s="105"/>
      <c r="M96" s="105"/>
      <c r="N96" s="105"/>
      <c r="O96" s="105"/>
      <c r="P96" s="105"/>
      <c r="Q96" s="105"/>
      <c r="R96" s="105"/>
      <c r="S96" s="105"/>
      <c r="T96" s="105"/>
      <c r="U96" s="105"/>
      <c r="V96" s="105"/>
      <c r="W96" s="105"/>
      <c r="X96" s="105"/>
      <c r="Y96" s="105"/>
      <c r="Z96" s="105"/>
      <c r="AA96" s="105"/>
      <c r="AB96" s="105"/>
    </row>
    <row r="97" ht="11.25" customHeight="1">
      <c r="A97" s="135" t="s">
        <v>117</v>
      </c>
      <c r="B97" s="97" t="s">
        <v>10259</v>
      </c>
      <c r="C97" s="97" t="s">
        <v>10260</v>
      </c>
      <c r="D97" s="231">
        <v>56.0</v>
      </c>
      <c r="E97" s="166">
        <v>56.0</v>
      </c>
      <c r="F97" s="103" t="s">
        <v>117</v>
      </c>
      <c r="G97" s="104"/>
      <c r="H97" s="105"/>
      <c r="I97" s="105"/>
      <c r="J97" s="105"/>
      <c r="K97" s="105"/>
      <c r="L97" s="105"/>
      <c r="M97" s="105"/>
      <c r="N97" s="105"/>
      <c r="O97" s="105"/>
      <c r="P97" s="105"/>
      <c r="Q97" s="105"/>
      <c r="R97" s="105"/>
      <c r="S97" s="105"/>
      <c r="T97" s="105"/>
      <c r="U97" s="105"/>
      <c r="V97" s="105"/>
      <c r="W97" s="105"/>
      <c r="X97" s="105"/>
      <c r="Y97" s="105"/>
      <c r="Z97" s="105"/>
      <c r="AA97" s="105"/>
      <c r="AB97" s="105"/>
    </row>
    <row r="98" ht="11.25" customHeight="1">
      <c r="A98" s="135" t="s">
        <v>117</v>
      </c>
      <c r="B98" s="97" t="s">
        <v>10259</v>
      </c>
      <c r="C98" s="97" t="s">
        <v>10261</v>
      </c>
      <c r="D98" s="231">
        <v>200.0</v>
      </c>
      <c r="E98" s="166">
        <v>200.0</v>
      </c>
      <c r="F98" s="103" t="s">
        <v>117</v>
      </c>
      <c r="G98" s="104"/>
      <c r="H98" s="105"/>
      <c r="I98" s="105"/>
      <c r="J98" s="105"/>
      <c r="K98" s="105"/>
      <c r="L98" s="105"/>
      <c r="M98" s="105"/>
      <c r="N98" s="105"/>
      <c r="O98" s="105"/>
      <c r="P98" s="105"/>
      <c r="Q98" s="105"/>
      <c r="R98" s="105"/>
      <c r="S98" s="105"/>
      <c r="T98" s="105"/>
      <c r="U98" s="105"/>
      <c r="V98" s="105"/>
      <c r="W98" s="105"/>
      <c r="X98" s="105"/>
      <c r="Y98" s="105"/>
      <c r="Z98" s="105"/>
      <c r="AA98" s="105"/>
      <c r="AB98" s="105"/>
    </row>
    <row r="99" ht="11.25" customHeight="1">
      <c r="A99" s="135" t="s">
        <v>118</v>
      </c>
      <c r="B99" s="97" t="s">
        <v>100</v>
      </c>
      <c r="C99" s="97" t="s">
        <v>10262</v>
      </c>
      <c r="D99" s="231">
        <v>200.0</v>
      </c>
      <c r="E99" s="166">
        <v>200.0</v>
      </c>
      <c r="F99" s="103" t="s">
        <v>118</v>
      </c>
      <c r="G99" s="104"/>
      <c r="H99" s="105"/>
      <c r="I99" s="105"/>
      <c r="J99" s="105"/>
      <c r="K99" s="105"/>
      <c r="L99" s="105"/>
      <c r="M99" s="105"/>
      <c r="N99" s="105"/>
      <c r="O99" s="105"/>
      <c r="P99" s="105"/>
      <c r="Q99" s="105"/>
      <c r="R99" s="105"/>
      <c r="S99" s="105"/>
      <c r="T99" s="105"/>
      <c r="U99" s="105"/>
      <c r="V99" s="105"/>
      <c r="W99" s="105"/>
      <c r="X99" s="105"/>
      <c r="Y99" s="105"/>
      <c r="Z99" s="105"/>
      <c r="AA99" s="105"/>
      <c r="AB99" s="105"/>
    </row>
    <row r="100" ht="11.25" customHeight="1">
      <c r="A100" s="135" t="s">
        <v>118</v>
      </c>
      <c r="B100" s="97" t="s">
        <v>100</v>
      </c>
      <c r="C100" s="97" t="s">
        <v>10263</v>
      </c>
      <c r="D100" s="231">
        <v>56.0</v>
      </c>
      <c r="E100" s="166">
        <v>56.0</v>
      </c>
      <c r="F100" s="103" t="s">
        <v>118</v>
      </c>
      <c r="G100" s="104"/>
      <c r="H100" s="105"/>
      <c r="I100" s="105"/>
      <c r="J100" s="105"/>
      <c r="K100" s="105"/>
      <c r="L100" s="105"/>
      <c r="M100" s="105"/>
      <c r="N100" s="105"/>
      <c r="O100" s="105"/>
      <c r="P100" s="105"/>
      <c r="Q100" s="105"/>
      <c r="R100" s="105"/>
      <c r="S100" s="105"/>
      <c r="T100" s="105"/>
      <c r="U100" s="105"/>
      <c r="V100" s="105"/>
      <c r="W100" s="105"/>
      <c r="X100" s="105"/>
      <c r="Y100" s="105"/>
      <c r="Z100" s="105"/>
      <c r="AA100" s="105"/>
      <c r="AB100" s="105"/>
    </row>
    <row r="101" ht="11.25" customHeight="1">
      <c r="A101" s="135" t="s">
        <v>3735</v>
      </c>
      <c r="B101" s="97" t="s">
        <v>100</v>
      </c>
      <c r="C101" s="97" t="s">
        <v>10264</v>
      </c>
      <c r="D101" s="231">
        <v>200.0</v>
      </c>
      <c r="E101" s="166">
        <v>200.0</v>
      </c>
      <c r="F101" s="103" t="s">
        <v>119</v>
      </c>
      <c r="G101" s="104"/>
      <c r="H101" s="105"/>
      <c r="I101" s="105"/>
      <c r="J101" s="105"/>
      <c r="K101" s="105"/>
      <c r="L101" s="105"/>
      <c r="M101" s="105"/>
      <c r="N101" s="105"/>
      <c r="O101" s="105"/>
      <c r="P101" s="105"/>
      <c r="Q101" s="105"/>
      <c r="R101" s="105"/>
      <c r="S101" s="105"/>
      <c r="T101" s="105"/>
      <c r="U101" s="105"/>
      <c r="V101" s="105"/>
      <c r="W101" s="105"/>
      <c r="X101" s="105"/>
      <c r="Y101" s="105"/>
      <c r="Z101" s="105"/>
      <c r="AA101" s="105"/>
      <c r="AB101" s="105"/>
    </row>
    <row r="102" ht="11.25" customHeight="1">
      <c r="A102" s="135" t="s">
        <v>3735</v>
      </c>
      <c r="B102" s="97" t="s">
        <v>100</v>
      </c>
      <c r="C102" s="97" t="s">
        <v>10265</v>
      </c>
      <c r="D102" s="231">
        <v>56.0</v>
      </c>
      <c r="E102" s="166">
        <v>56.0</v>
      </c>
      <c r="F102" s="103" t="s">
        <v>119</v>
      </c>
      <c r="G102" s="104"/>
      <c r="H102" s="105"/>
      <c r="I102" s="105"/>
      <c r="J102" s="105"/>
      <c r="K102" s="105"/>
      <c r="L102" s="105"/>
      <c r="M102" s="105"/>
      <c r="N102" s="105"/>
      <c r="O102" s="105"/>
      <c r="P102" s="105"/>
      <c r="Q102" s="105"/>
      <c r="R102" s="105"/>
      <c r="S102" s="105"/>
      <c r="T102" s="105"/>
      <c r="U102" s="105"/>
      <c r="V102" s="105"/>
      <c r="W102" s="105"/>
      <c r="X102" s="105"/>
      <c r="Y102" s="105"/>
      <c r="Z102" s="105"/>
      <c r="AA102" s="105"/>
      <c r="AB102" s="105"/>
    </row>
    <row r="103" ht="11.25" customHeight="1">
      <c r="A103" s="135" t="s">
        <v>3735</v>
      </c>
      <c r="B103" s="97" t="s">
        <v>100</v>
      </c>
      <c r="C103" s="97" t="s">
        <v>10266</v>
      </c>
      <c r="D103" s="231">
        <v>200.0</v>
      </c>
      <c r="E103" s="166">
        <v>200.0</v>
      </c>
      <c r="F103" s="103" t="s">
        <v>119</v>
      </c>
      <c r="G103" s="104"/>
      <c r="H103" s="105"/>
      <c r="I103" s="105"/>
      <c r="J103" s="105"/>
      <c r="K103" s="105"/>
      <c r="L103" s="105"/>
      <c r="M103" s="105"/>
      <c r="N103" s="105"/>
      <c r="O103" s="105"/>
      <c r="P103" s="105"/>
      <c r="Q103" s="105"/>
      <c r="R103" s="105"/>
      <c r="S103" s="105"/>
      <c r="T103" s="105"/>
      <c r="U103" s="105"/>
      <c r="V103" s="105"/>
      <c r="W103" s="105"/>
      <c r="X103" s="105"/>
      <c r="Y103" s="105"/>
      <c r="Z103" s="105"/>
      <c r="AA103" s="105"/>
      <c r="AB103" s="105"/>
    </row>
    <row r="104" ht="11.25" customHeight="1">
      <c r="A104" s="135" t="s">
        <v>3735</v>
      </c>
      <c r="B104" s="97" t="s">
        <v>100</v>
      </c>
      <c r="C104" s="97" t="s">
        <v>10267</v>
      </c>
      <c r="D104" s="231">
        <v>200.0</v>
      </c>
      <c r="E104" s="166">
        <v>200.0</v>
      </c>
      <c r="F104" s="103" t="s">
        <v>119</v>
      </c>
      <c r="G104" s="104"/>
      <c r="H104" s="105"/>
      <c r="I104" s="105"/>
      <c r="J104" s="105"/>
      <c r="K104" s="105"/>
      <c r="L104" s="105"/>
      <c r="M104" s="105"/>
      <c r="N104" s="105"/>
      <c r="O104" s="105"/>
      <c r="P104" s="105"/>
      <c r="Q104" s="105"/>
      <c r="R104" s="105"/>
      <c r="S104" s="105"/>
      <c r="T104" s="105"/>
      <c r="U104" s="105"/>
      <c r="V104" s="105"/>
      <c r="W104" s="105"/>
      <c r="X104" s="105"/>
      <c r="Y104" s="105"/>
      <c r="Z104" s="105"/>
      <c r="AA104" s="105"/>
      <c r="AB104" s="105"/>
    </row>
    <row r="105" ht="11.25" customHeight="1">
      <c r="A105" s="135" t="s">
        <v>120</v>
      </c>
      <c r="B105" s="97" t="s">
        <v>100</v>
      </c>
      <c r="C105" s="97" t="s">
        <v>10268</v>
      </c>
      <c r="D105" s="231">
        <v>200.0</v>
      </c>
      <c r="E105" s="166">
        <v>200.0</v>
      </c>
      <c r="F105" s="103" t="s">
        <v>120</v>
      </c>
      <c r="G105" s="104"/>
      <c r="H105" s="105"/>
      <c r="I105" s="105"/>
      <c r="J105" s="105"/>
      <c r="K105" s="105"/>
      <c r="L105" s="105"/>
      <c r="M105" s="105"/>
      <c r="N105" s="105"/>
      <c r="O105" s="105"/>
      <c r="P105" s="105"/>
      <c r="Q105" s="105"/>
      <c r="R105" s="105"/>
      <c r="S105" s="105"/>
      <c r="T105" s="105"/>
      <c r="U105" s="105"/>
      <c r="V105" s="105"/>
      <c r="W105" s="105"/>
      <c r="X105" s="105"/>
      <c r="Y105" s="105"/>
      <c r="Z105" s="105"/>
      <c r="AA105" s="105"/>
      <c r="AB105" s="105"/>
    </row>
    <row r="106" ht="11.25" customHeight="1">
      <c r="A106" s="135" t="s">
        <v>120</v>
      </c>
      <c r="B106" s="97" t="s">
        <v>100</v>
      </c>
      <c r="C106" s="97" t="s">
        <v>10269</v>
      </c>
      <c r="D106" s="231">
        <v>56.0</v>
      </c>
      <c r="E106" s="166">
        <v>56.0</v>
      </c>
      <c r="F106" s="103" t="s">
        <v>120</v>
      </c>
      <c r="G106" s="104"/>
      <c r="H106" s="105"/>
      <c r="I106" s="105"/>
      <c r="J106" s="105"/>
      <c r="K106" s="105"/>
      <c r="L106" s="105"/>
      <c r="M106" s="105"/>
      <c r="N106" s="105"/>
      <c r="O106" s="105"/>
      <c r="P106" s="105"/>
      <c r="Q106" s="105"/>
      <c r="R106" s="105"/>
      <c r="S106" s="105"/>
      <c r="T106" s="105"/>
      <c r="U106" s="105"/>
      <c r="V106" s="105"/>
      <c r="W106" s="105"/>
      <c r="X106" s="105"/>
      <c r="Y106" s="105"/>
      <c r="Z106" s="105"/>
      <c r="AA106" s="105"/>
      <c r="AB106" s="105"/>
    </row>
    <row r="107" ht="11.25" customHeight="1">
      <c r="A107" s="135" t="s">
        <v>3170</v>
      </c>
      <c r="B107" s="97" t="s">
        <v>100</v>
      </c>
      <c r="C107" s="97" t="s">
        <v>10270</v>
      </c>
      <c r="D107" s="231">
        <v>56.0</v>
      </c>
      <c r="E107" s="166">
        <v>56.0</v>
      </c>
      <c r="F107" s="103" t="s">
        <v>3170</v>
      </c>
      <c r="G107" s="104"/>
      <c r="H107" s="105"/>
      <c r="I107" s="105"/>
      <c r="J107" s="105"/>
      <c r="K107" s="105"/>
      <c r="L107" s="105"/>
      <c r="M107" s="105"/>
      <c r="N107" s="105"/>
      <c r="O107" s="105"/>
      <c r="P107" s="105"/>
      <c r="Q107" s="105"/>
      <c r="R107" s="105"/>
      <c r="S107" s="105"/>
      <c r="T107" s="105"/>
      <c r="U107" s="105"/>
      <c r="V107" s="105"/>
      <c r="W107" s="105"/>
      <c r="X107" s="105"/>
      <c r="Y107" s="105"/>
      <c r="Z107" s="105"/>
      <c r="AA107" s="105"/>
      <c r="AB107" s="105"/>
    </row>
    <row r="108" ht="11.25" customHeight="1">
      <c r="A108" s="135" t="s">
        <v>3170</v>
      </c>
      <c r="B108" s="97" t="s">
        <v>100</v>
      </c>
      <c r="C108" s="97" t="s">
        <v>10224</v>
      </c>
      <c r="D108" s="231">
        <v>200.0</v>
      </c>
      <c r="E108" s="166">
        <v>200.0</v>
      </c>
      <c r="F108" s="103" t="s">
        <v>3170</v>
      </c>
      <c r="G108" s="104"/>
      <c r="H108" s="105"/>
      <c r="I108" s="105"/>
      <c r="J108" s="105"/>
      <c r="K108" s="105"/>
      <c r="L108" s="105"/>
      <c r="M108" s="105"/>
      <c r="N108" s="105"/>
      <c r="O108" s="105"/>
      <c r="P108" s="105"/>
      <c r="Q108" s="105"/>
      <c r="R108" s="105"/>
      <c r="S108" s="105"/>
      <c r="T108" s="105"/>
      <c r="U108" s="105"/>
      <c r="V108" s="105"/>
      <c r="W108" s="105"/>
      <c r="X108" s="105"/>
      <c r="Y108" s="105"/>
      <c r="Z108" s="105"/>
      <c r="AA108" s="105"/>
      <c r="AB108" s="105"/>
    </row>
    <row r="109" ht="11.25" customHeight="1">
      <c r="A109" s="135" t="s">
        <v>123</v>
      </c>
      <c r="B109" s="97" t="s">
        <v>100</v>
      </c>
      <c r="C109" s="97" t="s">
        <v>10221</v>
      </c>
      <c r="D109" s="231">
        <v>56.0</v>
      </c>
      <c r="E109" s="166">
        <v>56.0</v>
      </c>
      <c r="F109" s="103" t="s">
        <v>123</v>
      </c>
      <c r="G109" s="104"/>
      <c r="H109" s="105"/>
      <c r="I109" s="105"/>
      <c r="J109" s="105"/>
      <c r="K109" s="105"/>
      <c r="L109" s="105"/>
      <c r="M109" s="105"/>
      <c r="N109" s="105"/>
      <c r="O109" s="105"/>
      <c r="P109" s="105"/>
      <c r="Q109" s="105"/>
      <c r="R109" s="105"/>
      <c r="S109" s="105"/>
      <c r="T109" s="105"/>
      <c r="U109" s="105"/>
      <c r="V109" s="105"/>
      <c r="W109" s="105"/>
      <c r="X109" s="105"/>
      <c r="Y109" s="105"/>
      <c r="Z109" s="105"/>
      <c r="AA109" s="105"/>
      <c r="AB109" s="105"/>
    </row>
    <row r="110" ht="11.25" customHeight="1">
      <c r="A110" s="135" t="s">
        <v>123</v>
      </c>
      <c r="B110" s="97" t="s">
        <v>100</v>
      </c>
      <c r="C110" s="97" t="s">
        <v>10224</v>
      </c>
      <c r="D110" s="231">
        <v>200.0</v>
      </c>
      <c r="E110" s="166">
        <v>200.0</v>
      </c>
      <c r="F110" s="103" t="s">
        <v>123</v>
      </c>
      <c r="G110" s="104"/>
      <c r="H110" s="105"/>
      <c r="I110" s="105"/>
      <c r="J110" s="105"/>
      <c r="K110" s="105"/>
      <c r="L110" s="105"/>
      <c r="M110" s="105"/>
      <c r="N110" s="105"/>
      <c r="O110" s="105"/>
      <c r="P110" s="105"/>
      <c r="Q110" s="105"/>
      <c r="R110" s="105"/>
      <c r="S110" s="105"/>
      <c r="T110" s="105"/>
      <c r="U110" s="105"/>
      <c r="V110" s="105"/>
      <c r="W110" s="105"/>
      <c r="X110" s="105"/>
      <c r="Y110" s="105"/>
      <c r="Z110" s="105"/>
      <c r="AA110" s="105"/>
      <c r="AB110" s="105"/>
    </row>
    <row r="111" ht="11.25" customHeight="1">
      <c r="A111" s="135" t="s">
        <v>125</v>
      </c>
      <c r="B111" s="97" t="s">
        <v>100</v>
      </c>
      <c r="C111" s="97" t="s">
        <v>10271</v>
      </c>
      <c r="D111" s="231">
        <v>200.0</v>
      </c>
      <c r="E111" s="166">
        <v>200.0</v>
      </c>
      <c r="F111" s="103" t="s">
        <v>125</v>
      </c>
      <c r="G111" s="104"/>
      <c r="H111" s="105"/>
      <c r="I111" s="105"/>
      <c r="J111" s="105"/>
      <c r="K111" s="105"/>
      <c r="L111" s="105"/>
      <c r="M111" s="105"/>
      <c r="N111" s="105"/>
      <c r="O111" s="105"/>
      <c r="P111" s="105"/>
      <c r="Q111" s="105"/>
      <c r="R111" s="105"/>
      <c r="S111" s="105"/>
      <c r="T111" s="105"/>
      <c r="U111" s="105"/>
      <c r="V111" s="105"/>
      <c r="W111" s="105"/>
      <c r="X111" s="105"/>
      <c r="Y111" s="105"/>
      <c r="Z111" s="105"/>
      <c r="AA111" s="105"/>
      <c r="AB111" s="105"/>
    </row>
    <row r="112" ht="11.25" customHeight="1">
      <c r="A112" s="135" t="s">
        <v>125</v>
      </c>
      <c r="B112" s="97" t="s">
        <v>100</v>
      </c>
      <c r="C112" s="97" t="s">
        <v>10216</v>
      </c>
      <c r="D112" s="231">
        <v>56.0</v>
      </c>
      <c r="E112" s="166">
        <v>56.0</v>
      </c>
      <c r="F112" s="103" t="s">
        <v>125</v>
      </c>
      <c r="G112" s="104"/>
      <c r="H112" s="105"/>
      <c r="I112" s="105"/>
      <c r="J112" s="105"/>
      <c r="K112" s="105"/>
      <c r="L112" s="105"/>
      <c r="M112" s="105"/>
      <c r="N112" s="105"/>
      <c r="O112" s="105"/>
      <c r="P112" s="105"/>
      <c r="Q112" s="105"/>
      <c r="R112" s="105"/>
      <c r="S112" s="105"/>
      <c r="T112" s="105"/>
      <c r="U112" s="105"/>
      <c r="V112" s="105"/>
      <c r="W112" s="105"/>
      <c r="X112" s="105"/>
      <c r="Y112" s="105"/>
      <c r="Z112" s="105"/>
      <c r="AA112" s="105"/>
      <c r="AB112" s="105"/>
    </row>
    <row r="113" ht="11.25" customHeight="1">
      <c r="A113" s="135" t="s">
        <v>127</v>
      </c>
      <c r="B113" s="97" t="s">
        <v>128</v>
      </c>
      <c r="C113" s="97" t="s">
        <v>10216</v>
      </c>
      <c r="D113" s="231"/>
      <c r="E113" s="166">
        <v>56.0</v>
      </c>
      <c r="F113" s="103" t="s">
        <v>127</v>
      </c>
      <c r="G113" s="104"/>
      <c r="H113" s="105"/>
      <c r="I113" s="105"/>
      <c r="J113" s="105"/>
      <c r="K113" s="105"/>
      <c r="L113" s="105"/>
      <c r="M113" s="105"/>
      <c r="N113" s="105"/>
      <c r="O113" s="105"/>
      <c r="P113" s="105"/>
      <c r="Q113" s="105"/>
      <c r="R113" s="105"/>
      <c r="S113" s="105"/>
      <c r="T113" s="105"/>
      <c r="U113" s="105"/>
      <c r="V113" s="105"/>
      <c r="W113" s="105"/>
      <c r="X113" s="105"/>
      <c r="Y113" s="105"/>
      <c r="Z113" s="105"/>
      <c r="AA113" s="105"/>
      <c r="AB113" s="105"/>
    </row>
    <row r="114" ht="11.25" customHeight="1">
      <c r="A114" s="135" t="s">
        <v>5623</v>
      </c>
      <c r="B114" s="97" t="s">
        <v>128</v>
      </c>
      <c r="C114" s="97" t="s">
        <v>10216</v>
      </c>
      <c r="D114" s="231">
        <v>56.0</v>
      </c>
      <c r="E114" s="166">
        <v>56.0</v>
      </c>
      <c r="F114" s="103" t="s">
        <v>5623</v>
      </c>
      <c r="G114" s="104"/>
      <c r="H114" s="105"/>
      <c r="I114" s="105"/>
      <c r="J114" s="105"/>
      <c r="K114" s="105"/>
      <c r="L114" s="105"/>
      <c r="M114" s="105"/>
      <c r="N114" s="105"/>
      <c r="O114" s="105"/>
      <c r="P114" s="105"/>
      <c r="Q114" s="105"/>
      <c r="R114" s="105"/>
      <c r="S114" s="105"/>
      <c r="T114" s="105"/>
      <c r="U114" s="105"/>
      <c r="V114" s="105"/>
      <c r="W114" s="105"/>
      <c r="X114" s="105"/>
      <c r="Y114" s="105"/>
      <c r="Z114" s="105"/>
      <c r="AA114" s="105"/>
      <c r="AB114" s="105"/>
    </row>
    <row r="115" ht="11.25" customHeight="1">
      <c r="A115" s="135" t="s">
        <v>6829</v>
      </c>
      <c r="B115" s="97" t="s">
        <v>128</v>
      </c>
      <c r="C115" s="97" t="s">
        <v>10216</v>
      </c>
      <c r="D115" s="231">
        <v>56.0</v>
      </c>
      <c r="E115" s="166">
        <v>56.0</v>
      </c>
      <c r="F115" s="103" t="s">
        <v>6829</v>
      </c>
      <c r="G115" s="104"/>
      <c r="H115" s="105"/>
      <c r="I115" s="105"/>
      <c r="J115" s="105"/>
      <c r="K115" s="105"/>
      <c r="L115" s="105"/>
      <c r="M115" s="105"/>
      <c r="N115" s="105"/>
      <c r="O115" s="105"/>
      <c r="P115" s="105"/>
      <c r="Q115" s="105"/>
      <c r="R115" s="105"/>
      <c r="S115" s="105"/>
      <c r="T115" s="105"/>
      <c r="U115" s="105"/>
      <c r="V115" s="105"/>
      <c r="W115" s="105"/>
      <c r="X115" s="105"/>
      <c r="Y115" s="105"/>
      <c r="Z115" s="105"/>
      <c r="AA115" s="105"/>
      <c r="AB115" s="105"/>
    </row>
    <row r="116" ht="11.25" customHeight="1">
      <c r="A116" s="135" t="s">
        <v>5630</v>
      </c>
      <c r="B116" s="97" t="s">
        <v>128</v>
      </c>
      <c r="C116" s="97" t="s">
        <v>10216</v>
      </c>
      <c r="D116" s="231">
        <v>56.0</v>
      </c>
      <c r="E116" s="166">
        <v>56.0</v>
      </c>
      <c r="F116" s="103" t="s">
        <v>1799</v>
      </c>
      <c r="G116" s="104"/>
      <c r="H116" s="105"/>
      <c r="I116" s="105"/>
      <c r="J116" s="105"/>
      <c r="K116" s="105"/>
      <c r="L116" s="105"/>
      <c r="M116" s="105"/>
      <c r="N116" s="105"/>
      <c r="O116" s="105"/>
      <c r="P116" s="105"/>
      <c r="Q116" s="105"/>
      <c r="R116" s="105"/>
      <c r="S116" s="105"/>
      <c r="T116" s="105"/>
      <c r="U116" s="105"/>
      <c r="V116" s="105"/>
      <c r="W116" s="105"/>
      <c r="X116" s="105"/>
      <c r="Y116" s="105"/>
      <c r="Z116" s="105"/>
      <c r="AA116" s="105"/>
      <c r="AB116" s="105"/>
    </row>
    <row r="117" ht="11.25" customHeight="1">
      <c r="A117" s="135" t="s">
        <v>5630</v>
      </c>
      <c r="B117" s="97" t="s">
        <v>128</v>
      </c>
      <c r="C117" s="97" t="s">
        <v>10217</v>
      </c>
      <c r="D117" s="231">
        <v>200.0</v>
      </c>
      <c r="E117" s="166">
        <v>200.0</v>
      </c>
      <c r="F117" s="103" t="s">
        <v>1799</v>
      </c>
      <c r="G117" s="104"/>
      <c r="H117" s="105"/>
      <c r="I117" s="105"/>
      <c r="J117" s="105"/>
      <c r="K117" s="105"/>
      <c r="L117" s="105"/>
      <c r="M117" s="105"/>
      <c r="N117" s="105"/>
      <c r="O117" s="105"/>
      <c r="P117" s="105"/>
      <c r="Q117" s="105"/>
      <c r="R117" s="105"/>
      <c r="S117" s="105"/>
      <c r="T117" s="105"/>
      <c r="U117" s="105"/>
      <c r="V117" s="105"/>
      <c r="W117" s="105"/>
      <c r="X117" s="105"/>
      <c r="Y117" s="105"/>
      <c r="Z117" s="105"/>
      <c r="AA117" s="105"/>
      <c r="AB117" s="105"/>
    </row>
    <row r="118" ht="11.25" customHeight="1">
      <c r="A118" s="135" t="s">
        <v>134</v>
      </c>
      <c r="B118" s="97" t="s">
        <v>128</v>
      </c>
      <c r="C118" s="97" t="s">
        <v>10217</v>
      </c>
      <c r="D118" s="231">
        <v>200.0</v>
      </c>
      <c r="E118" s="166">
        <v>200.0</v>
      </c>
      <c r="F118" s="103" t="s">
        <v>134</v>
      </c>
      <c r="G118" s="104"/>
      <c r="H118" s="105"/>
      <c r="I118" s="105"/>
      <c r="J118" s="105"/>
      <c r="K118" s="105"/>
      <c r="L118" s="105"/>
      <c r="M118" s="105"/>
      <c r="N118" s="105"/>
      <c r="O118" s="105"/>
      <c r="P118" s="105"/>
      <c r="Q118" s="105"/>
      <c r="R118" s="105"/>
      <c r="S118" s="105"/>
      <c r="T118" s="105"/>
      <c r="U118" s="105"/>
      <c r="V118" s="105"/>
      <c r="W118" s="105"/>
      <c r="X118" s="105"/>
      <c r="Y118" s="105"/>
      <c r="Z118" s="105"/>
      <c r="AA118" s="105"/>
      <c r="AB118" s="105"/>
    </row>
    <row r="119" ht="11.25" customHeight="1">
      <c r="A119" s="135" t="s">
        <v>134</v>
      </c>
      <c r="B119" s="97" t="s">
        <v>128</v>
      </c>
      <c r="C119" s="97" t="s">
        <v>10272</v>
      </c>
      <c r="D119" s="231">
        <v>3.0</v>
      </c>
      <c r="E119" s="166">
        <v>3.0</v>
      </c>
      <c r="F119" s="103" t="s">
        <v>134</v>
      </c>
      <c r="G119" s="104"/>
      <c r="H119" s="105"/>
      <c r="I119" s="105"/>
      <c r="J119" s="105"/>
      <c r="K119" s="105"/>
      <c r="L119" s="105"/>
      <c r="M119" s="105"/>
      <c r="N119" s="105"/>
      <c r="O119" s="105"/>
      <c r="P119" s="105"/>
      <c r="Q119" s="105"/>
      <c r="R119" s="105"/>
      <c r="S119" s="105"/>
      <c r="T119" s="105"/>
      <c r="U119" s="105"/>
      <c r="V119" s="105"/>
      <c r="W119" s="105"/>
      <c r="X119" s="105"/>
      <c r="Y119" s="105"/>
      <c r="Z119" s="105"/>
      <c r="AA119" s="105"/>
      <c r="AB119" s="105"/>
    </row>
    <row r="120" ht="11.25" customHeight="1">
      <c r="A120" s="135" t="s">
        <v>135</v>
      </c>
      <c r="B120" s="97" t="s">
        <v>128</v>
      </c>
      <c r="C120" s="97" t="s">
        <v>10216</v>
      </c>
      <c r="D120" s="231">
        <v>56.0</v>
      </c>
      <c r="E120" s="166">
        <v>56.0</v>
      </c>
      <c r="F120" s="103" t="s">
        <v>135</v>
      </c>
      <c r="G120" s="104"/>
      <c r="H120" s="105"/>
      <c r="I120" s="105"/>
      <c r="J120" s="105"/>
      <c r="K120" s="105"/>
      <c r="L120" s="105"/>
      <c r="M120" s="105"/>
      <c r="N120" s="105"/>
      <c r="O120" s="105"/>
      <c r="P120" s="105"/>
      <c r="Q120" s="105"/>
      <c r="R120" s="105"/>
      <c r="S120" s="105"/>
      <c r="T120" s="105"/>
      <c r="U120" s="105"/>
      <c r="V120" s="105"/>
      <c r="W120" s="105"/>
      <c r="X120" s="105"/>
      <c r="Y120" s="105"/>
      <c r="Z120" s="105"/>
      <c r="AA120" s="105"/>
      <c r="AB120" s="105"/>
    </row>
    <row r="121" ht="11.25" customHeight="1">
      <c r="A121" s="135" t="s">
        <v>5640</v>
      </c>
      <c r="B121" s="97" t="s">
        <v>128</v>
      </c>
      <c r="C121" s="97" t="s">
        <v>10273</v>
      </c>
      <c r="D121" s="231">
        <v>200.0</v>
      </c>
      <c r="E121" s="166">
        <v>200.0</v>
      </c>
      <c r="F121" s="103" t="s">
        <v>136</v>
      </c>
      <c r="G121" s="104"/>
      <c r="H121" s="105"/>
      <c r="I121" s="105"/>
      <c r="J121" s="105"/>
      <c r="K121" s="105"/>
      <c r="L121" s="105"/>
      <c r="M121" s="105"/>
      <c r="N121" s="105"/>
      <c r="O121" s="105"/>
      <c r="P121" s="105"/>
      <c r="Q121" s="105"/>
      <c r="R121" s="105"/>
      <c r="S121" s="105"/>
      <c r="T121" s="105"/>
      <c r="U121" s="105"/>
      <c r="V121" s="105"/>
      <c r="W121" s="105"/>
      <c r="X121" s="105"/>
      <c r="Y121" s="105"/>
      <c r="Z121" s="105"/>
      <c r="AA121" s="105"/>
      <c r="AB121" s="105"/>
    </row>
    <row r="122" ht="11.25" customHeight="1">
      <c r="A122" s="135" t="s">
        <v>5640</v>
      </c>
      <c r="B122" s="97" t="s">
        <v>128</v>
      </c>
      <c r="C122" s="97" t="s">
        <v>10216</v>
      </c>
      <c r="D122" s="231">
        <v>56.0</v>
      </c>
      <c r="E122" s="166">
        <v>56.0</v>
      </c>
      <c r="F122" s="103" t="s">
        <v>136</v>
      </c>
      <c r="G122" s="104"/>
      <c r="H122" s="105"/>
      <c r="I122" s="105"/>
      <c r="J122" s="105"/>
      <c r="K122" s="105"/>
      <c r="L122" s="105"/>
      <c r="M122" s="105"/>
      <c r="N122" s="105"/>
      <c r="O122" s="105"/>
      <c r="P122" s="105"/>
      <c r="Q122" s="105"/>
      <c r="R122" s="105"/>
      <c r="S122" s="105"/>
      <c r="T122" s="105"/>
      <c r="U122" s="105"/>
      <c r="V122" s="105"/>
      <c r="W122" s="105"/>
      <c r="X122" s="105"/>
      <c r="Y122" s="105"/>
      <c r="Z122" s="105"/>
      <c r="AA122" s="105"/>
      <c r="AB122" s="105"/>
    </row>
    <row r="123" ht="11.25" customHeight="1">
      <c r="A123" s="135" t="s">
        <v>137</v>
      </c>
      <c r="B123" s="97" t="s">
        <v>128</v>
      </c>
      <c r="C123" s="97" t="s">
        <v>10216</v>
      </c>
      <c r="D123" s="231">
        <v>56.0</v>
      </c>
      <c r="E123" s="166">
        <v>56.0</v>
      </c>
      <c r="F123" s="103" t="s">
        <v>137</v>
      </c>
      <c r="G123" s="104"/>
      <c r="H123" s="105"/>
      <c r="I123" s="105"/>
      <c r="J123" s="105"/>
      <c r="K123" s="105"/>
      <c r="L123" s="105"/>
      <c r="M123" s="105"/>
      <c r="N123" s="105"/>
      <c r="O123" s="105"/>
      <c r="P123" s="105"/>
      <c r="Q123" s="105"/>
      <c r="R123" s="105"/>
      <c r="S123" s="105"/>
      <c r="T123" s="105"/>
      <c r="U123" s="105"/>
      <c r="V123" s="105"/>
      <c r="W123" s="105"/>
      <c r="X123" s="105"/>
      <c r="Y123" s="105"/>
      <c r="Z123" s="105"/>
      <c r="AA123" s="105"/>
      <c r="AB123" s="105"/>
    </row>
    <row r="124" ht="11.25" customHeight="1">
      <c r="A124" s="135" t="s">
        <v>137</v>
      </c>
      <c r="B124" s="97" t="s">
        <v>128</v>
      </c>
      <c r="C124" s="97" t="s">
        <v>10274</v>
      </c>
      <c r="D124" s="231">
        <v>200.0</v>
      </c>
      <c r="E124" s="166">
        <v>200.0</v>
      </c>
      <c r="F124" s="103" t="s">
        <v>137</v>
      </c>
      <c r="G124" s="104"/>
      <c r="H124" s="105"/>
      <c r="I124" s="105"/>
      <c r="J124" s="105"/>
      <c r="K124" s="105"/>
      <c r="L124" s="105"/>
      <c r="M124" s="105"/>
      <c r="N124" s="105"/>
      <c r="O124" s="105"/>
      <c r="P124" s="105"/>
      <c r="Q124" s="105"/>
      <c r="R124" s="105"/>
      <c r="S124" s="105"/>
      <c r="T124" s="105"/>
      <c r="U124" s="105"/>
      <c r="V124" s="105"/>
      <c r="W124" s="105"/>
      <c r="X124" s="105"/>
      <c r="Y124" s="105"/>
      <c r="Z124" s="105"/>
      <c r="AA124" s="105"/>
      <c r="AB124" s="105"/>
    </row>
    <row r="125" ht="11.25" customHeight="1">
      <c r="A125" s="135" t="s">
        <v>5686</v>
      </c>
      <c r="B125" s="97" t="s">
        <v>128</v>
      </c>
      <c r="C125" s="97" t="s">
        <v>10221</v>
      </c>
      <c r="D125" s="231">
        <v>56.0</v>
      </c>
      <c r="E125" s="166">
        <v>56.0</v>
      </c>
      <c r="F125" s="103" t="s">
        <v>138</v>
      </c>
      <c r="G125" s="104"/>
      <c r="H125" s="105"/>
      <c r="I125" s="105"/>
      <c r="J125" s="105"/>
      <c r="K125" s="105"/>
      <c r="L125" s="105"/>
      <c r="M125" s="105"/>
      <c r="N125" s="105"/>
      <c r="O125" s="105"/>
      <c r="P125" s="105"/>
      <c r="Q125" s="105"/>
      <c r="R125" s="105"/>
      <c r="S125" s="105"/>
      <c r="T125" s="105"/>
      <c r="U125" s="105"/>
      <c r="V125" s="105"/>
      <c r="W125" s="105"/>
      <c r="X125" s="105"/>
      <c r="Y125" s="105"/>
      <c r="Z125" s="105"/>
      <c r="AA125" s="105"/>
      <c r="AB125" s="105"/>
    </row>
    <row r="126" ht="11.25" customHeight="1">
      <c r="A126" s="135" t="s">
        <v>5686</v>
      </c>
      <c r="B126" s="97" t="s">
        <v>128</v>
      </c>
      <c r="C126" s="97" t="s">
        <v>10224</v>
      </c>
      <c r="D126" s="231">
        <v>200.0</v>
      </c>
      <c r="E126" s="166">
        <v>200.0</v>
      </c>
      <c r="F126" s="103" t="s">
        <v>138</v>
      </c>
      <c r="G126" s="104"/>
      <c r="H126" s="105"/>
      <c r="I126" s="105"/>
      <c r="J126" s="105"/>
      <c r="K126" s="105"/>
      <c r="L126" s="105"/>
      <c r="M126" s="105"/>
      <c r="N126" s="105"/>
      <c r="O126" s="105"/>
      <c r="P126" s="105"/>
      <c r="Q126" s="105"/>
      <c r="R126" s="105"/>
      <c r="S126" s="105"/>
      <c r="T126" s="105"/>
      <c r="U126" s="105"/>
      <c r="V126" s="105"/>
      <c r="W126" s="105"/>
      <c r="X126" s="105"/>
      <c r="Y126" s="105"/>
      <c r="Z126" s="105"/>
      <c r="AA126" s="105"/>
      <c r="AB126" s="105"/>
    </row>
    <row r="127" ht="11.25" customHeight="1">
      <c r="A127" s="135" t="s">
        <v>5686</v>
      </c>
      <c r="B127" s="97" t="s">
        <v>128</v>
      </c>
      <c r="C127" s="97" t="s">
        <v>10275</v>
      </c>
      <c r="D127" s="231">
        <v>84.0</v>
      </c>
      <c r="E127" s="166">
        <v>84.0</v>
      </c>
      <c r="F127" s="103" t="s">
        <v>138</v>
      </c>
      <c r="G127" s="104"/>
      <c r="H127" s="105"/>
      <c r="I127" s="105"/>
      <c r="J127" s="105"/>
      <c r="K127" s="105"/>
      <c r="L127" s="105"/>
      <c r="M127" s="105"/>
      <c r="N127" s="105"/>
      <c r="O127" s="105"/>
      <c r="P127" s="105"/>
      <c r="Q127" s="105"/>
      <c r="R127" s="105"/>
      <c r="S127" s="105"/>
      <c r="T127" s="105"/>
      <c r="U127" s="105"/>
      <c r="V127" s="105"/>
      <c r="W127" s="105"/>
      <c r="X127" s="105"/>
      <c r="Y127" s="105"/>
      <c r="Z127" s="105"/>
      <c r="AA127" s="105"/>
      <c r="AB127" s="105"/>
    </row>
    <row r="128" ht="11.25" customHeight="1">
      <c r="A128" s="135" t="s">
        <v>140</v>
      </c>
      <c r="B128" s="97" t="s">
        <v>128</v>
      </c>
      <c r="C128" s="97" t="s">
        <v>10216</v>
      </c>
      <c r="D128" s="231">
        <v>56.0</v>
      </c>
      <c r="E128" s="166">
        <v>56.0</v>
      </c>
      <c r="F128" s="103" t="s">
        <v>140</v>
      </c>
      <c r="G128" s="104"/>
      <c r="H128" s="105"/>
      <c r="I128" s="105"/>
      <c r="J128" s="105"/>
      <c r="K128" s="105"/>
      <c r="L128" s="105"/>
      <c r="M128" s="105"/>
      <c r="N128" s="105"/>
      <c r="O128" s="105"/>
      <c r="P128" s="105"/>
      <c r="Q128" s="105"/>
      <c r="R128" s="105"/>
      <c r="S128" s="105"/>
      <c r="T128" s="105"/>
      <c r="U128" s="105"/>
      <c r="V128" s="105"/>
      <c r="W128" s="105"/>
      <c r="X128" s="105"/>
      <c r="Y128" s="105"/>
      <c r="Z128" s="105"/>
      <c r="AA128" s="105"/>
      <c r="AB128" s="105"/>
    </row>
    <row r="129" ht="11.25" customHeight="1">
      <c r="A129" s="135" t="s">
        <v>7543</v>
      </c>
      <c r="B129" s="97" t="s">
        <v>128</v>
      </c>
      <c r="C129" s="97" t="s">
        <v>10273</v>
      </c>
      <c r="D129" s="231">
        <v>200.0</v>
      </c>
      <c r="E129" s="166">
        <v>200.0</v>
      </c>
      <c r="F129" s="103" t="s">
        <v>141</v>
      </c>
      <c r="G129" s="104"/>
      <c r="H129" s="105"/>
      <c r="I129" s="105"/>
      <c r="J129" s="105"/>
      <c r="K129" s="105"/>
      <c r="L129" s="105"/>
      <c r="M129" s="105"/>
      <c r="N129" s="105"/>
      <c r="O129" s="105"/>
      <c r="P129" s="105"/>
      <c r="Q129" s="105"/>
      <c r="R129" s="105"/>
      <c r="S129" s="105"/>
      <c r="T129" s="105"/>
      <c r="U129" s="105"/>
      <c r="V129" s="105"/>
      <c r="W129" s="105"/>
      <c r="X129" s="105"/>
      <c r="Y129" s="105"/>
      <c r="Z129" s="105"/>
      <c r="AA129" s="105"/>
      <c r="AB129" s="105"/>
    </row>
    <row r="130" ht="11.25" customHeight="1">
      <c r="A130" s="135" t="s">
        <v>7543</v>
      </c>
      <c r="B130" s="97" t="s">
        <v>128</v>
      </c>
      <c r="C130" s="97" t="s">
        <v>10216</v>
      </c>
      <c r="D130" s="231">
        <v>56.0</v>
      </c>
      <c r="E130" s="166">
        <v>56.0</v>
      </c>
      <c r="F130" s="103" t="s">
        <v>141</v>
      </c>
      <c r="G130" s="104"/>
      <c r="H130" s="105"/>
      <c r="I130" s="105"/>
      <c r="J130" s="105"/>
      <c r="K130" s="105"/>
      <c r="L130" s="105"/>
      <c r="M130" s="105"/>
      <c r="N130" s="105"/>
      <c r="O130" s="105"/>
      <c r="P130" s="105"/>
      <c r="Q130" s="105"/>
      <c r="R130" s="105"/>
      <c r="S130" s="105"/>
      <c r="T130" s="105"/>
      <c r="U130" s="105"/>
      <c r="V130" s="105"/>
      <c r="W130" s="105"/>
      <c r="X130" s="105"/>
      <c r="Y130" s="105"/>
      <c r="Z130" s="105"/>
      <c r="AA130" s="105"/>
      <c r="AB130" s="105"/>
    </row>
    <row r="131" ht="11.25" customHeight="1">
      <c r="A131" s="135" t="s">
        <v>142</v>
      </c>
      <c r="B131" s="97" t="s">
        <v>128</v>
      </c>
      <c r="C131" s="97" t="s">
        <v>10216</v>
      </c>
      <c r="D131" s="231">
        <v>56.0</v>
      </c>
      <c r="E131" s="166">
        <v>56.0</v>
      </c>
      <c r="F131" s="103" t="s">
        <v>142</v>
      </c>
      <c r="G131" s="104"/>
      <c r="H131" s="105"/>
      <c r="I131" s="105"/>
      <c r="J131" s="105"/>
      <c r="K131" s="105"/>
      <c r="L131" s="105"/>
      <c r="M131" s="105"/>
      <c r="N131" s="105"/>
      <c r="O131" s="105"/>
      <c r="P131" s="105"/>
      <c r="Q131" s="105"/>
      <c r="R131" s="105"/>
      <c r="S131" s="105"/>
      <c r="T131" s="105"/>
      <c r="U131" s="105"/>
      <c r="V131" s="105"/>
      <c r="W131" s="105"/>
      <c r="X131" s="105"/>
      <c r="Y131" s="105"/>
      <c r="Z131" s="105"/>
      <c r="AA131" s="105"/>
      <c r="AB131" s="105"/>
    </row>
    <row r="132" ht="11.25" customHeight="1">
      <c r="A132" s="135" t="s">
        <v>3315</v>
      </c>
      <c r="B132" s="97" t="s">
        <v>128</v>
      </c>
      <c r="C132" s="97" t="s">
        <v>10216</v>
      </c>
      <c r="D132" s="231">
        <v>56.0</v>
      </c>
      <c r="E132" s="166">
        <v>56.0</v>
      </c>
      <c r="F132" s="103" t="s">
        <v>143</v>
      </c>
      <c r="G132" s="104"/>
      <c r="H132" s="105"/>
      <c r="I132" s="105"/>
      <c r="J132" s="105"/>
      <c r="K132" s="105"/>
      <c r="L132" s="105"/>
      <c r="M132" s="105"/>
      <c r="N132" s="105"/>
      <c r="O132" s="105"/>
      <c r="P132" s="105"/>
      <c r="Q132" s="105"/>
      <c r="R132" s="105"/>
      <c r="S132" s="105"/>
      <c r="T132" s="105"/>
      <c r="U132" s="105"/>
      <c r="V132" s="105"/>
      <c r="W132" s="105"/>
      <c r="X132" s="105"/>
      <c r="Y132" s="105"/>
      <c r="Z132" s="105"/>
      <c r="AA132" s="105"/>
      <c r="AB132" s="105"/>
    </row>
    <row r="133" ht="11.25" customHeight="1">
      <c r="A133" s="135" t="s">
        <v>3315</v>
      </c>
      <c r="B133" s="97" t="s">
        <v>128</v>
      </c>
      <c r="C133" s="97" t="s">
        <v>10217</v>
      </c>
      <c r="D133" s="231">
        <v>200.0</v>
      </c>
      <c r="E133" s="166">
        <v>200.0</v>
      </c>
      <c r="F133" s="103" t="s">
        <v>143</v>
      </c>
      <c r="G133" s="104"/>
      <c r="H133" s="105"/>
      <c r="I133" s="105"/>
      <c r="J133" s="105"/>
      <c r="K133" s="105"/>
      <c r="L133" s="105"/>
      <c r="M133" s="105"/>
      <c r="N133" s="105"/>
      <c r="O133" s="105"/>
      <c r="P133" s="105"/>
      <c r="Q133" s="105"/>
      <c r="R133" s="105"/>
      <c r="S133" s="105"/>
      <c r="T133" s="105"/>
      <c r="U133" s="105"/>
      <c r="V133" s="105"/>
      <c r="W133" s="105"/>
      <c r="X133" s="105"/>
      <c r="Y133" s="105"/>
      <c r="Z133" s="105"/>
      <c r="AA133" s="105"/>
      <c r="AB133" s="105"/>
    </row>
    <row r="134" ht="11.25" customHeight="1">
      <c r="A134" s="135" t="s">
        <v>144</v>
      </c>
      <c r="B134" s="97" t="s">
        <v>128</v>
      </c>
      <c r="C134" s="97" t="s">
        <v>10216</v>
      </c>
      <c r="D134" s="231">
        <v>56.0</v>
      </c>
      <c r="E134" s="166">
        <v>56.0</v>
      </c>
      <c r="F134" s="103" t="s">
        <v>144</v>
      </c>
      <c r="G134" s="104"/>
      <c r="H134" s="105"/>
      <c r="I134" s="105"/>
      <c r="J134" s="105"/>
      <c r="K134" s="105"/>
      <c r="L134" s="105"/>
      <c r="M134" s="105"/>
      <c r="N134" s="105"/>
      <c r="O134" s="105"/>
      <c r="P134" s="105"/>
      <c r="Q134" s="105"/>
      <c r="R134" s="105"/>
      <c r="S134" s="105"/>
      <c r="T134" s="105"/>
      <c r="U134" s="105"/>
      <c r="V134" s="105"/>
      <c r="W134" s="105"/>
      <c r="X134" s="105"/>
      <c r="Y134" s="105"/>
      <c r="Z134" s="105"/>
      <c r="AA134" s="105"/>
      <c r="AB134" s="105"/>
    </row>
    <row r="135" ht="11.25" customHeight="1">
      <c r="A135" s="135" t="s">
        <v>770</v>
      </c>
      <c r="B135" s="97" t="s">
        <v>128</v>
      </c>
      <c r="C135" s="97" t="s">
        <v>10276</v>
      </c>
      <c r="D135" s="231">
        <v>200.0</v>
      </c>
      <c r="E135" s="166">
        <v>200.0</v>
      </c>
      <c r="F135" s="103" t="s">
        <v>770</v>
      </c>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row>
    <row r="136" ht="11.25" customHeight="1">
      <c r="A136" s="135" t="s">
        <v>770</v>
      </c>
      <c r="B136" s="97" t="s">
        <v>128</v>
      </c>
      <c r="C136" s="97" t="s">
        <v>10277</v>
      </c>
      <c r="D136" s="231">
        <v>56.0</v>
      </c>
      <c r="E136" s="166">
        <v>56.0</v>
      </c>
      <c r="F136" s="103" t="s">
        <v>770</v>
      </c>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row>
    <row r="137" ht="11.25" customHeight="1">
      <c r="A137" s="135" t="s">
        <v>6934</v>
      </c>
      <c r="B137" s="97" t="s">
        <v>148</v>
      </c>
      <c r="C137" s="97" t="s">
        <v>10217</v>
      </c>
      <c r="D137" s="231">
        <v>200.0</v>
      </c>
      <c r="E137" s="166">
        <v>200.0</v>
      </c>
      <c r="F137" s="103" t="s">
        <v>498</v>
      </c>
      <c r="G137" s="104"/>
      <c r="H137" s="105"/>
      <c r="I137" s="105"/>
      <c r="J137" s="105"/>
      <c r="K137" s="105"/>
      <c r="L137" s="105"/>
      <c r="M137" s="105"/>
      <c r="N137" s="105"/>
      <c r="O137" s="105"/>
      <c r="P137" s="105"/>
      <c r="Q137" s="105"/>
      <c r="R137" s="105"/>
      <c r="S137" s="105"/>
      <c r="T137" s="105"/>
      <c r="U137" s="105"/>
      <c r="V137" s="105"/>
      <c r="W137" s="105"/>
      <c r="X137" s="105"/>
      <c r="Y137" s="105"/>
      <c r="Z137" s="105"/>
      <c r="AA137" s="104" t="str">
        <f t="shared" ref="AA137:AA187" si="1">F137</f>
        <v>Beju_Anabella_Maria</v>
      </c>
      <c r="AB137" s="375">
        <f t="shared" ref="AB137:AB187" si="2">E137</f>
        <v>200</v>
      </c>
    </row>
    <row r="138" ht="11.25" customHeight="1">
      <c r="A138" s="135" t="s">
        <v>6934</v>
      </c>
      <c r="B138" s="97" t="s">
        <v>148</v>
      </c>
      <c r="C138" s="97" t="s">
        <v>10216</v>
      </c>
      <c r="D138" s="231">
        <v>56.0</v>
      </c>
      <c r="E138" s="166">
        <v>56.0</v>
      </c>
      <c r="F138" s="103" t="s">
        <v>498</v>
      </c>
      <c r="G138" s="104"/>
      <c r="H138" s="105"/>
      <c r="I138" s="105"/>
      <c r="J138" s="105"/>
      <c r="K138" s="105"/>
      <c r="L138" s="105"/>
      <c r="M138" s="105"/>
      <c r="N138" s="105"/>
      <c r="O138" s="105"/>
      <c r="P138" s="105"/>
      <c r="Q138" s="105"/>
      <c r="R138" s="105"/>
      <c r="S138" s="105"/>
      <c r="T138" s="105"/>
      <c r="U138" s="105"/>
      <c r="V138" s="105"/>
      <c r="W138" s="105"/>
      <c r="X138" s="105"/>
      <c r="Y138" s="105"/>
      <c r="Z138" s="105"/>
      <c r="AA138" s="104" t="str">
        <f t="shared" si="1"/>
        <v>Beju_Anabella_Maria</v>
      </c>
      <c r="AB138" s="375">
        <f t="shared" si="2"/>
        <v>56</v>
      </c>
    </row>
    <row r="139" ht="11.25" customHeight="1">
      <c r="A139" s="135" t="s">
        <v>2138</v>
      </c>
      <c r="B139" s="97" t="s">
        <v>148</v>
      </c>
      <c r="C139" s="97" t="s">
        <v>10216</v>
      </c>
      <c r="D139" s="231">
        <v>56.0</v>
      </c>
      <c r="E139" s="166">
        <v>56.0</v>
      </c>
      <c r="F139" s="103" t="s">
        <v>2142</v>
      </c>
      <c r="G139" s="104"/>
      <c r="H139" s="105"/>
      <c r="I139" s="105"/>
      <c r="J139" s="105"/>
      <c r="K139" s="105"/>
      <c r="L139" s="105"/>
      <c r="M139" s="105"/>
      <c r="N139" s="105"/>
      <c r="O139" s="105"/>
      <c r="P139" s="105"/>
      <c r="Q139" s="105"/>
      <c r="R139" s="105"/>
      <c r="S139" s="105"/>
      <c r="T139" s="105"/>
      <c r="U139" s="105"/>
      <c r="V139" s="105"/>
      <c r="W139" s="105"/>
      <c r="X139" s="105"/>
      <c r="Y139" s="105"/>
      <c r="Z139" s="105"/>
      <c r="AA139" s="104" t="str">
        <f t="shared" si="1"/>
        <v>Ciocan_Ioana_Tatiana</v>
      </c>
      <c r="AB139" s="375">
        <f t="shared" si="2"/>
        <v>56</v>
      </c>
    </row>
    <row r="140" ht="11.25" customHeight="1">
      <c r="A140" s="135" t="s">
        <v>2138</v>
      </c>
      <c r="B140" s="97" t="s">
        <v>148</v>
      </c>
      <c r="C140" s="97" t="s">
        <v>10217</v>
      </c>
      <c r="D140" s="231">
        <v>200.0</v>
      </c>
      <c r="E140" s="166">
        <v>200.0</v>
      </c>
      <c r="F140" s="103" t="s">
        <v>2142</v>
      </c>
      <c r="G140" s="104"/>
      <c r="H140" s="105"/>
      <c r="I140" s="105"/>
      <c r="J140" s="105"/>
      <c r="K140" s="105"/>
      <c r="L140" s="105"/>
      <c r="M140" s="105"/>
      <c r="N140" s="105"/>
      <c r="O140" s="105"/>
      <c r="P140" s="105"/>
      <c r="Q140" s="105"/>
      <c r="R140" s="105"/>
      <c r="S140" s="105"/>
      <c r="T140" s="105"/>
      <c r="U140" s="105"/>
      <c r="V140" s="105"/>
      <c r="W140" s="105"/>
      <c r="X140" s="105"/>
      <c r="Y140" s="105"/>
      <c r="Z140" s="105"/>
      <c r="AA140" s="104" t="str">
        <f t="shared" si="1"/>
        <v>Ciocan_Ioana_Tatiana</v>
      </c>
      <c r="AB140" s="375">
        <f t="shared" si="2"/>
        <v>200</v>
      </c>
    </row>
    <row r="141" ht="11.25" customHeight="1">
      <c r="A141" s="135" t="s">
        <v>3852</v>
      </c>
      <c r="B141" s="97" t="s">
        <v>148</v>
      </c>
      <c r="C141" s="97" t="s">
        <v>10216</v>
      </c>
      <c r="D141" s="231">
        <v>56.0</v>
      </c>
      <c r="E141" s="166">
        <v>56.0</v>
      </c>
      <c r="F141" s="103" t="s">
        <v>741</v>
      </c>
      <c r="G141" s="104"/>
      <c r="H141" s="105"/>
      <c r="I141" s="105"/>
      <c r="J141" s="105"/>
      <c r="K141" s="105"/>
      <c r="L141" s="105"/>
      <c r="M141" s="105"/>
      <c r="N141" s="105"/>
      <c r="O141" s="105"/>
      <c r="P141" s="105"/>
      <c r="Q141" s="105"/>
      <c r="R141" s="105"/>
      <c r="S141" s="105"/>
      <c r="T141" s="105"/>
      <c r="U141" s="105"/>
      <c r="V141" s="105"/>
      <c r="W141" s="105"/>
      <c r="X141" s="105"/>
      <c r="Y141" s="105"/>
      <c r="Z141" s="105"/>
      <c r="AA141" s="104" t="str">
        <f t="shared" si="1"/>
        <v>Crețu_Ioana_Narcisa</v>
      </c>
      <c r="AB141" s="375">
        <f t="shared" si="2"/>
        <v>56</v>
      </c>
    </row>
    <row r="142" ht="11.25" customHeight="1">
      <c r="A142" s="135" t="s">
        <v>3852</v>
      </c>
      <c r="B142" s="97" t="s">
        <v>148</v>
      </c>
      <c r="C142" s="97" t="s">
        <v>10217</v>
      </c>
      <c r="D142" s="231">
        <v>200.0</v>
      </c>
      <c r="E142" s="166">
        <v>200.0</v>
      </c>
      <c r="F142" s="103" t="s">
        <v>741</v>
      </c>
      <c r="G142" s="104"/>
      <c r="H142" s="105"/>
      <c r="I142" s="105"/>
      <c r="J142" s="105"/>
      <c r="K142" s="105"/>
      <c r="L142" s="105"/>
      <c r="M142" s="105"/>
      <c r="N142" s="105"/>
      <c r="O142" s="105"/>
      <c r="P142" s="105"/>
      <c r="Q142" s="105"/>
      <c r="R142" s="105"/>
      <c r="S142" s="105"/>
      <c r="T142" s="105"/>
      <c r="U142" s="105"/>
      <c r="V142" s="105"/>
      <c r="W142" s="105"/>
      <c r="X142" s="105"/>
      <c r="Y142" s="105"/>
      <c r="Z142" s="105"/>
      <c r="AA142" s="104" t="str">
        <f t="shared" si="1"/>
        <v>Crețu_Ioana_Narcisa</v>
      </c>
      <c r="AB142" s="375">
        <f t="shared" si="2"/>
        <v>200</v>
      </c>
    </row>
    <row r="143" ht="11.25" customHeight="1">
      <c r="A143" s="135" t="s">
        <v>5753</v>
      </c>
      <c r="B143" s="97" t="s">
        <v>148</v>
      </c>
      <c r="C143" s="97" t="s">
        <v>10221</v>
      </c>
      <c r="D143" s="231">
        <v>56.0</v>
      </c>
      <c r="E143" s="166">
        <v>56.0</v>
      </c>
      <c r="F143" s="103" t="s">
        <v>5753</v>
      </c>
      <c r="G143" s="104"/>
      <c r="H143" s="105"/>
      <c r="I143" s="105"/>
      <c r="J143" s="105"/>
      <c r="K143" s="105"/>
      <c r="L143" s="105"/>
      <c r="M143" s="105"/>
      <c r="N143" s="105"/>
      <c r="O143" s="105"/>
      <c r="P143" s="105"/>
      <c r="Q143" s="105"/>
      <c r="R143" s="105"/>
      <c r="S143" s="105"/>
      <c r="T143" s="105"/>
      <c r="U143" s="105"/>
      <c r="V143" s="105"/>
      <c r="W143" s="105"/>
      <c r="X143" s="105"/>
      <c r="Y143" s="105"/>
      <c r="Z143" s="105"/>
      <c r="AA143" s="104" t="str">
        <f t="shared" si="1"/>
        <v>Curta Ioana Adela</v>
      </c>
      <c r="AB143" s="375">
        <f t="shared" si="2"/>
        <v>56</v>
      </c>
    </row>
    <row r="144" ht="11.25" customHeight="1">
      <c r="A144" s="135" t="s">
        <v>5753</v>
      </c>
      <c r="B144" s="97" t="s">
        <v>148</v>
      </c>
      <c r="C144" s="97" t="s">
        <v>10278</v>
      </c>
      <c r="D144" s="231">
        <v>200.0</v>
      </c>
      <c r="E144" s="166">
        <v>200.0</v>
      </c>
      <c r="F144" s="103" t="s">
        <v>5753</v>
      </c>
      <c r="G144" s="104"/>
      <c r="H144" s="105"/>
      <c r="I144" s="105"/>
      <c r="J144" s="105"/>
      <c r="K144" s="105"/>
      <c r="L144" s="105"/>
      <c r="M144" s="105"/>
      <c r="N144" s="105"/>
      <c r="O144" s="105"/>
      <c r="P144" s="105"/>
      <c r="Q144" s="105"/>
      <c r="R144" s="105"/>
      <c r="S144" s="105"/>
      <c r="T144" s="105"/>
      <c r="U144" s="105"/>
      <c r="V144" s="105"/>
      <c r="W144" s="105"/>
      <c r="X144" s="105"/>
      <c r="Y144" s="105"/>
      <c r="Z144" s="105"/>
      <c r="AA144" s="104" t="str">
        <f t="shared" si="1"/>
        <v>Curta Ioana Adela</v>
      </c>
      <c r="AB144" s="375">
        <f t="shared" si="2"/>
        <v>200</v>
      </c>
    </row>
    <row r="145" ht="11.25" customHeight="1">
      <c r="A145" s="135" t="s">
        <v>5757</v>
      </c>
      <c r="B145" s="97" t="s">
        <v>148</v>
      </c>
      <c r="C145" s="97" t="s">
        <v>10279</v>
      </c>
      <c r="D145" s="231">
        <v>42.0</v>
      </c>
      <c r="E145" s="166">
        <v>42.0</v>
      </c>
      <c r="F145" s="103" t="s">
        <v>3373</v>
      </c>
      <c r="G145" s="104"/>
      <c r="H145" s="105"/>
      <c r="I145" s="105"/>
      <c r="J145" s="105"/>
      <c r="K145" s="105"/>
      <c r="L145" s="105"/>
      <c r="M145" s="105"/>
      <c r="N145" s="105"/>
      <c r="O145" s="105"/>
      <c r="P145" s="105"/>
      <c r="Q145" s="105"/>
      <c r="R145" s="105"/>
      <c r="S145" s="105"/>
      <c r="T145" s="105"/>
      <c r="U145" s="105"/>
      <c r="V145" s="105"/>
      <c r="W145" s="105"/>
      <c r="X145" s="105"/>
      <c r="Y145" s="105"/>
      <c r="Z145" s="105"/>
      <c r="AA145" s="104" t="str">
        <f t="shared" si="1"/>
        <v>David_Anca_Elena</v>
      </c>
      <c r="AB145" s="375">
        <f t="shared" si="2"/>
        <v>42</v>
      </c>
    </row>
    <row r="146" ht="11.25" customHeight="1">
      <c r="A146" s="135" t="s">
        <v>5757</v>
      </c>
      <c r="B146" s="97" t="s">
        <v>148</v>
      </c>
      <c r="C146" s="97" t="s">
        <v>10216</v>
      </c>
      <c r="D146" s="231">
        <v>56.0</v>
      </c>
      <c r="E146" s="166">
        <v>56.0</v>
      </c>
      <c r="F146" s="103" t="s">
        <v>3373</v>
      </c>
      <c r="G146" s="104"/>
      <c r="H146" s="105"/>
      <c r="I146" s="105"/>
      <c r="J146" s="105"/>
      <c r="K146" s="105"/>
      <c r="L146" s="105"/>
      <c r="M146" s="105"/>
      <c r="N146" s="105"/>
      <c r="O146" s="105"/>
      <c r="P146" s="105"/>
      <c r="Q146" s="105"/>
      <c r="R146" s="105"/>
      <c r="S146" s="105"/>
      <c r="T146" s="105"/>
      <c r="U146" s="105"/>
      <c r="V146" s="105"/>
      <c r="W146" s="105"/>
      <c r="X146" s="105"/>
      <c r="Y146" s="105"/>
      <c r="Z146" s="105"/>
      <c r="AA146" s="104" t="str">
        <f t="shared" si="1"/>
        <v>David_Anca_Elena</v>
      </c>
      <c r="AB146" s="375">
        <f t="shared" si="2"/>
        <v>56</v>
      </c>
    </row>
    <row r="147" ht="11.25" customHeight="1">
      <c r="A147" s="135" t="s">
        <v>5762</v>
      </c>
      <c r="B147" s="97" t="s">
        <v>148</v>
      </c>
      <c r="C147" s="97" t="s">
        <v>10280</v>
      </c>
      <c r="D147" s="231">
        <v>200.0</v>
      </c>
      <c r="E147" s="166">
        <v>200.0</v>
      </c>
      <c r="F147" s="103" t="s">
        <v>3376</v>
      </c>
      <c r="G147" s="104"/>
      <c r="H147" s="105"/>
      <c r="I147" s="105"/>
      <c r="J147" s="105"/>
      <c r="K147" s="105"/>
      <c r="L147" s="105"/>
      <c r="M147" s="105"/>
      <c r="N147" s="105"/>
      <c r="O147" s="105"/>
      <c r="P147" s="105"/>
      <c r="Q147" s="105"/>
      <c r="R147" s="105"/>
      <c r="S147" s="105"/>
      <c r="T147" s="105"/>
      <c r="U147" s="105"/>
      <c r="V147" s="105"/>
      <c r="W147" s="105"/>
      <c r="X147" s="105"/>
      <c r="Y147" s="105"/>
      <c r="Z147" s="105"/>
      <c r="AA147" s="104" t="str">
        <f t="shared" si="1"/>
        <v>Enache Razvan</v>
      </c>
      <c r="AB147" s="375">
        <f t="shared" si="2"/>
        <v>200</v>
      </c>
    </row>
    <row r="148" ht="11.25" customHeight="1">
      <c r="A148" s="135" t="s">
        <v>5762</v>
      </c>
      <c r="B148" s="97" t="s">
        <v>148</v>
      </c>
      <c r="C148" s="97" t="s">
        <v>10221</v>
      </c>
      <c r="D148" s="231">
        <v>56.0</v>
      </c>
      <c r="E148" s="166">
        <v>56.0</v>
      </c>
      <c r="F148" s="103" t="s">
        <v>3376</v>
      </c>
      <c r="G148" s="104"/>
      <c r="H148" s="105"/>
      <c r="I148" s="105"/>
      <c r="J148" s="105"/>
      <c r="K148" s="105"/>
      <c r="L148" s="105"/>
      <c r="M148" s="105"/>
      <c r="N148" s="105"/>
      <c r="O148" s="105"/>
      <c r="P148" s="105"/>
      <c r="Q148" s="105"/>
      <c r="R148" s="105"/>
      <c r="S148" s="105"/>
      <c r="T148" s="105"/>
      <c r="U148" s="105"/>
      <c r="V148" s="105"/>
      <c r="W148" s="105"/>
      <c r="X148" s="105"/>
      <c r="Y148" s="105"/>
      <c r="Z148" s="105"/>
      <c r="AA148" s="104" t="str">
        <f t="shared" si="1"/>
        <v>Enache Razvan</v>
      </c>
      <c r="AB148" s="375">
        <f t="shared" si="2"/>
        <v>56</v>
      </c>
    </row>
    <row r="149" ht="11.25" customHeight="1">
      <c r="A149" s="135" t="s">
        <v>8801</v>
      </c>
      <c r="B149" s="97" t="s">
        <v>148</v>
      </c>
      <c r="C149" s="97" t="s">
        <v>10216</v>
      </c>
      <c r="D149" s="231">
        <v>56.0</v>
      </c>
      <c r="E149" s="166">
        <v>56.0</v>
      </c>
      <c r="F149" s="103" t="s">
        <v>3409</v>
      </c>
      <c r="G149" s="104"/>
      <c r="H149" s="105"/>
      <c r="I149" s="105"/>
      <c r="J149" s="105"/>
      <c r="K149" s="105"/>
      <c r="L149" s="105"/>
      <c r="M149" s="105"/>
      <c r="N149" s="105"/>
      <c r="O149" s="105"/>
      <c r="P149" s="105"/>
      <c r="Q149" s="105"/>
      <c r="R149" s="105"/>
      <c r="S149" s="105"/>
      <c r="T149" s="105"/>
      <c r="U149" s="105"/>
      <c r="V149" s="105"/>
      <c r="W149" s="105"/>
      <c r="X149" s="105"/>
      <c r="Y149" s="105"/>
      <c r="Z149" s="105"/>
      <c r="AA149" s="104" t="str">
        <f t="shared" si="1"/>
        <v>Grozea Lucian</v>
      </c>
      <c r="AB149" s="375">
        <f t="shared" si="2"/>
        <v>56</v>
      </c>
    </row>
    <row r="150" ht="11.25" customHeight="1">
      <c r="A150" s="135" t="s">
        <v>8801</v>
      </c>
      <c r="B150" s="97" t="s">
        <v>148</v>
      </c>
      <c r="C150" s="97" t="s">
        <v>10217</v>
      </c>
      <c r="D150" s="231">
        <v>200.0</v>
      </c>
      <c r="E150" s="166">
        <v>200.0</v>
      </c>
      <c r="F150" s="103" t="s">
        <v>3409</v>
      </c>
      <c r="G150" s="104"/>
      <c r="H150" s="105"/>
      <c r="I150" s="105"/>
      <c r="J150" s="105"/>
      <c r="K150" s="105"/>
      <c r="L150" s="105"/>
      <c r="M150" s="105"/>
      <c r="N150" s="105"/>
      <c r="O150" s="105"/>
      <c r="P150" s="105"/>
      <c r="Q150" s="105"/>
      <c r="R150" s="105"/>
      <c r="S150" s="105"/>
      <c r="T150" s="105"/>
      <c r="U150" s="105"/>
      <c r="V150" s="105"/>
      <c r="W150" s="105"/>
      <c r="X150" s="105"/>
      <c r="Y150" s="105"/>
      <c r="Z150" s="105"/>
      <c r="AA150" s="104" t="str">
        <f t="shared" si="1"/>
        <v>Grozea Lucian</v>
      </c>
      <c r="AB150" s="375">
        <f t="shared" si="2"/>
        <v>200</v>
      </c>
    </row>
    <row r="151" ht="11.25" customHeight="1">
      <c r="A151" s="135" t="s">
        <v>2143</v>
      </c>
      <c r="B151" s="97" t="s">
        <v>148</v>
      </c>
      <c r="C151" s="97" t="s">
        <v>10221</v>
      </c>
      <c r="D151" s="231">
        <v>56.0</v>
      </c>
      <c r="E151" s="166">
        <v>56.0</v>
      </c>
      <c r="F151" s="103" t="s">
        <v>2143</v>
      </c>
      <c r="G151" s="104"/>
      <c r="H151" s="105"/>
      <c r="I151" s="105"/>
      <c r="J151" s="105"/>
      <c r="K151" s="105"/>
      <c r="L151" s="105"/>
      <c r="M151" s="105"/>
      <c r="N151" s="105"/>
      <c r="O151" s="105"/>
      <c r="P151" s="105"/>
      <c r="Q151" s="105"/>
      <c r="R151" s="105"/>
      <c r="S151" s="105"/>
      <c r="T151" s="105"/>
      <c r="U151" s="105"/>
      <c r="V151" s="105"/>
      <c r="W151" s="105"/>
      <c r="X151" s="105"/>
      <c r="Y151" s="105"/>
      <c r="Z151" s="105"/>
      <c r="AA151" s="104" t="str">
        <f t="shared" si="1"/>
        <v>Hasmațuchi Gabriel</v>
      </c>
      <c r="AB151" s="375">
        <f t="shared" si="2"/>
        <v>56</v>
      </c>
    </row>
    <row r="152" ht="11.25" customHeight="1">
      <c r="A152" s="135" t="s">
        <v>2143</v>
      </c>
      <c r="B152" s="97" t="s">
        <v>148</v>
      </c>
      <c r="C152" s="97" t="s">
        <v>10224</v>
      </c>
      <c r="D152" s="231">
        <v>200.0</v>
      </c>
      <c r="E152" s="166">
        <v>200.0</v>
      </c>
      <c r="F152" s="103" t="s">
        <v>2143</v>
      </c>
      <c r="G152" s="104"/>
      <c r="H152" s="105"/>
      <c r="I152" s="105"/>
      <c r="J152" s="105"/>
      <c r="K152" s="105"/>
      <c r="L152" s="105"/>
      <c r="M152" s="105"/>
      <c r="N152" s="105"/>
      <c r="O152" s="105"/>
      <c r="P152" s="105"/>
      <c r="Q152" s="105"/>
      <c r="R152" s="105"/>
      <c r="S152" s="105"/>
      <c r="T152" s="105"/>
      <c r="U152" s="105"/>
      <c r="V152" s="105"/>
      <c r="W152" s="105"/>
      <c r="X152" s="105"/>
      <c r="Y152" s="105"/>
      <c r="Z152" s="105"/>
      <c r="AA152" s="104" t="str">
        <f t="shared" si="1"/>
        <v>Hasmațuchi Gabriel</v>
      </c>
      <c r="AB152" s="375">
        <f t="shared" si="2"/>
        <v>200</v>
      </c>
    </row>
    <row r="153" ht="11.25" customHeight="1">
      <c r="A153" s="135" t="s">
        <v>2153</v>
      </c>
      <c r="B153" s="97" t="s">
        <v>148</v>
      </c>
      <c r="C153" s="97" t="s">
        <v>10221</v>
      </c>
      <c r="D153" s="231">
        <v>56.0</v>
      </c>
      <c r="E153" s="166">
        <v>56.0</v>
      </c>
      <c r="F153" s="103" t="s">
        <v>2153</v>
      </c>
      <c r="G153" s="104"/>
      <c r="H153" s="105"/>
      <c r="I153" s="105"/>
      <c r="J153" s="105"/>
      <c r="K153" s="105"/>
      <c r="L153" s="105"/>
      <c r="M153" s="105"/>
      <c r="N153" s="105"/>
      <c r="O153" s="105"/>
      <c r="P153" s="105"/>
      <c r="Q153" s="105"/>
      <c r="R153" s="105"/>
      <c r="S153" s="105"/>
      <c r="T153" s="105"/>
      <c r="U153" s="105"/>
      <c r="V153" s="105"/>
      <c r="W153" s="105"/>
      <c r="X153" s="105"/>
      <c r="Y153" s="105"/>
      <c r="Z153" s="105"/>
      <c r="AA153" s="104" t="str">
        <f t="shared" si="1"/>
        <v>Muresan Raluca</v>
      </c>
      <c r="AB153" s="375">
        <f t="shared" si="2"/>
        <v>56</v>
      </c>
    </row>
    <row r="154" ht="11.25" customHeight="1">
      <c r="A154" s="135" t="s">
        <v>537</v>
      </c>
      <c r="B154" s="97" t="s">
        <v>148</v>
      </c>
      <c r="C154" s="97" t="s">
        <v>10224</v>
      </c>
      <c r="D154" s="231">
        <v>200.0</v>
      </c>
      <c r="E154" s="166">
        <v>200.0</v>
      </c>
      <c r="F154" s="103" t="s">
        <v>537</v>
      </c>
      <c r="G154" s="104"/>
      <c r="H154" s="105"/>
      <c r="I154" s="105"/>
      <c r="J154" s="105"/>
      <c r="K154" s="105"/>
      <c r="L154" s="105"/>
      <c r="M154" s="105"/>
      <c r="N154" s="105"/>
      <c r="O154" s="105"/>
      <c r="P154" s="105"/>
      <c r="Q154" s="105"/>
      <c r="R154" s="105"/>
      <c r="S154" s="105"/>
      <c r="T154" s="105"/>
      <c r="U154" s="105"/>
      <c r="V154" s="105"/>
      <c r="W154" s="105"/>
      <c r="X154" s="105"/>
      <c r="Y154" s="105"/>
      <c r="Z154" s="105"/>
      <c r="AA154" s="104" t="str">
        <f t="shared" si="1"/>
        <v>Pintea Adina</v>
      </c>
      <c r="AB154" s="375">
        <f t="shared" si="2"/>
        <v>200</v>
      </c>
    </row>
    <row r="155" ht="11.25" customHeight="1">
      <c r="A155" s="135" t="s">
        <v>537</v>
      </c>
      <c r="B155" s="97" t="s">
        <v>148</v>
      </c>
      <c r="C155" s="97" t="s">
        <v>10221</v>
      </c>
      <c r="D155" s="231">
        <v>56.0</v>
      </c>
      <c r="E155" s="166">
        <v>56.0</v>
      </c>
      <c r="F155" s="103" t="s">
        <v>537</v>
      </c>
      <c r="G155" s="104"/>
      <c r="H155" s="105"/>
      <c r="I155" s="105"/>
      <c r="J155" s="105"/>
      <c r="K155" s="105"/>
      <c r="L155" s="105"/>
      <c r="M155" s="105"/>
      <c r="N155" s="105"/>
      <c r="O155" s="105"/>
      <c r="P155" s="105"/>
      <c r="Q155" s="105"/>
      <c r="R155" s="105"/>
      <c r="S155" s="105"/>
      <c r="T155" s="105"/>
      <c r="U155" s="105"/>
      <c r="V155" s="105"/>
      <c r="W155" s="105"/>
      <c r="X155" s="105"/>
      <c r="Y155" s="105"/>
      <c r="Z155" s="105"/>
      <c r="AA155" s="104" t="str">
        <f t="shared" si="1"/>
        <v>Pintea Adina</v>
      </c>
      <c r="AB155" s="375">
        <f t="shared" si="2"/>
        <v>56</v>
      </c>
    </row>
    <row r="156" ht="11.25" customHeight="1">
      <c r="A156" s="135" t="s">
        <v>802</v>
      </c>
      <c r="B156" s="97" t="s">
        <v>148</v>
      </c>
      <c r="C156" s="97" t="s">
        <v>10221</v>
      </c>
      <c r="D156" s="231">
        <v>56.0</v>
      </c>
      <c r="E156" s="166">
        <v>56.0</v>
      </c>
      <c r="F156" s="103" t="s">
        <v>540</v>
      </c>
      <c r="G156" s="104"/>
      <c r="H156" s="105"/>
      <c r="I156" s="105"/>
      <c r="J156" s="105"/>
      <c r="K156" s="105"/>
      <c r="L156" s="105"/>
      <c r="M156" s="105"/>
      <c r="N156" s="105"/>
      <c r="O156" s="105"/>
      <c r="P156" s="105"/>
      <c r="Q156" s="105"/>
      <c r="R156" s="105"/>
      <c r="S156" s="105"/>
      <c r="T156" s="105"/>
      <c r="U156" s="105"/>
      <c r="V156" s="105"/>
      <c r="W156" s="105"/>
      <c r="X156" s="105"/>
      <c r="Y156" s="105"/>
      <c r="Z156" s="105"/>
      <c r="AA156" s="104" t="str">
        <f t="shared" si="1"/>
        <v>Salcudean Minodora</v>
      </c>
      <c r="AB156" s="375">
        <f t="shared" si="2"/>
        <v>56</v>
      </c>
    </row>
    <row r="157" ht="11.25" customHeight="1">
      <c r="A157" s="135" t="s">
        <v>3443</v>
      </c>
      <c r="B157" s="97" t="s">
        <v>148</v>
      </c>
      <c r="C157" s="97" t="s">
        <v>10221</v>
      </c>
      <c r="D157" s="231">
        <v>56.0</v>
      </c>
      <c r="E157" s="166">
        <v>56.0</v>
      </c>
      <c r="F157" s="103" t="s">
        <v>3447</v>
      </c>
      <c r="G157" s="104"/>
      <c r="H157" s="105"/>
      <c r="I157" s="105"/>
      <c r="J157" s="105"/>
      <c r="K157" s="105"/>
      <c r="L157" s="105"/>
      <c r="M157" s="105"/>
      <c r="N157" s="105"/>
      <c r="O157" s="105"/>
      <c r="P157" s="105"/>
      <c r="Q157" s="105"/>
      <c r="R157" s="105"/>
      <c r="S157" s="105"/>
      <c r="T157" s="105"/>
      <c r="U157" s="105"/>
      <c r="V157" s="105"/>
      <c r="W157" s="105"/>
      <c r="X157" s="105"/>
      <c r="Y157" s="105"/>
      <c r="Z157" s="105"/>
      <c r="AA157" s="104" t="str">
        <f t="shared" si="1"/>
        <v>Stănese_Radu_Dumitru</v>
      </c>
      <c r="AB157" s="375">
        <f t="shared" si="2"/>
        <v>56</v>
      </c>
    </row>
    <row r="158" ht="11.25" customHeight="1">
      <c r="A158" s="135" t="s">
        <v>7554</v>
      </c>
      <c r="B158" s="97" t="s">
        <v>148</v>
      </c>
      <c r="C158" s="97" t="s">
        <v>10281</v>
      </c>
      <c r="D158" s="231">
        <v>200.0</v>
      </c>
      <c r="E158" s="166">
        <v>200.0</v>
      </c>
      <c r="F158" s="103" t="s">
        <v>552</v>
      </c>
      <c r="G158" s="104"/>
      <c r="H158" s="105"/>
      <c r="I158" s="104"/>
      <c r="J158" s="104"/>
      <c r="K158" s="104"/>
      <c r="L158" s="104"/>
      <c r="M158" s="104"/>
      <c r="N158" s="104"/>
      <c r="O158" s="104"/>
      <c r="P158" s="104"/>
      <c r="Q158" s="104"/>
      <c r="R158" s="104"/>
      <c r="S158" s="104"/>
      <c r="T158" s="104"/>
      <c r="U158" s="104"/>
      <c r="V158" s="104"/>
      <c r="W158" s="104"/>
      <c r="X158" s="104"/>
      <c r="Y158" s="104"/>
      <c r="Z158" s="104"/>
      <c r="AA158" s="104" t="str">
        <f t="shared" si="1"/>
        <v>Bejenaru_AncaMioara</v>
      </c>
      <c r="AB158" s="375">
        <f t="shared" si="2"/>
        <v>200</v>
      </c>
    </row>
    <row r="159" ht="11.25" customHeight="1">
      <c r="A159" s="135" t="s">
        <v>7554</v>
      </c>
      <c r="B159" s="97" t="s">
        <v>148</v>
      </c>
      <c r="C159" s="97" t="s">
        <v>10216</v>
      </c>
      <c r="D159" s="231">
        <v>56.0</v>
      </c>
      <c r="E159" s="166">
        <v>56.0</v>
      </c>
      <c r="F159" s="103" t="s">
        <v>552</v>
      </c>
      <c r="G159" s="104"/>
      <c r="H159" s="105"/>
      <c r="I159" s="104"/>
      <c r="J159" s="104"/>
      <c r="K159" s="104"/>
      <c r="L159" s="104"/>
      <c r="M159" s="104"/>
      <c r="N159" s="104"/>
      <c r="O159" s="104"/>
      <c r="P159" s="104"/>
      <c r="Q159" s="104"/>
      <c r="R159" s="104"/>
      <c r="S159" s="104"/>
      <c r="T159" s="104"/>
      <c r="U159" s="104"/>
      <c r="V159" s="104"/>
      <c r="W159" s="104"/>
      <c r="X159" s="104"/>
      <c r="Y159" s="104"/>
      <c r="Z159" s="104"/>
      <c r="AA159" s="104" t="str">
        <f t="shared" si="1"/>
        <v>Bejenaru_AncaMioara</v>
      </c>
      <c r="AB159" s="375">
        <f t="shared" si="2"/>
        <v>56</v>
      </c>
    </row>
    <row r="160" ht="11.25" customHeight="1">
      <c r="A160" s="135" t="s">
        <v>7018</v>
      </c>
      <c r="B160" s="97" t="s">
        <v>148</v>
      </c>
      <c r="C160" s="97" t="s">
        <v>10232</v>
      </c>
      <c r="D160" s="231">
        <v>56.0</v>
      </c>
      <c r="E160" s="166">
        <v>56.0</v>
      </c>
      <c r="F160" s="130" t="s">
        <v>7018</v>
      </c>
      <c r="G160" s="104"/>
      <c r="H160" s="105"/>
      <c r="I160" s="104"/>
      <c r="J160" s="104"/>
      <c r="K160" s="104"/>
      <c r="L160" s="104"/>
      <c r="M160" s="104"/>
      <c r="N160" s="104"/>
      <c r="O160" s="104"/>
      <c r="P160" s="104"/>
      <c r="Q160" s="104"/>
      <c r="R160" s="104"/>
      <c r="S160" s="104"/>
      <c r="T160" s="104"/>
      <c r="U160" s="104"/>
      <c r="V160" s="104"/>
      <c r="W160" s="104"/>
      <c r="X160" s="104"/>
      <c r="Y160" s="104"/>
      <c r="Z160" s="104"/>
      <c r="AA160" s="104" t="str">
        <f t="shared" si="1"/>
        <v>Bobic Viorica</v>
      </c>
      <c r="AB160" s="375">
        <f t="shared" si="2"/>
        <v>56</v>
      </c>
    </row>
    <row r="161" ht="11.25" customHeight="1">
      <c r="A161" s="135" t="s">
        <v>7018</v>
      </c>
      <c r="B161" s="97" t="s">
        <v>148</v>
      </c>
      <c r="C161" s="97" t="s">
        <v>10217</v>
      </c>
      <c r="D161" s="231">
        <v>200.0</v>
      </c>
      <c r="E161" s="166">
        <v>200.0</v>
      </c>
      <c r="F161" s="130" t="s">
        <v>7018</v>
      </c>
      <c r="G161" s="104"/>
      <c r="H161" s="105"/>
      <c r="I161" s="104"/>
      <c r="J161" s="104"/>
      <c r="K161" s="104"/>
      <c r="L161" s="104"/>
      <c r="M161" s="104"/>
      <c r="N161" s="104"/>
      <c r="O161" s="104"/>
      <c r="P161" s="104"/>
      <c r="Q161" s="104"/>
      <c r="R161" s="104"/>
      <c r="S161" s="104"/>
      <c r="T161" s="104"/>
      <c r="U161" s="104"/>
      <c r="V161" s="104"/>
      <c r="W161" s="104"/>
      <c r="X161" s="104"/>
      <c r="Y161" s="104"/>
      <c r="Z161" s="104"/>
      <c r="AA161" s="104" t="str">
        <f t="shared" si="1"/>
        <v>Bobic Viorica</v>
      </c>
      <c r="AB161" s="375">
        <f t="shared" si="2"/>
        <v>200</v>
      </c>
    </row>
    <row r="162" ht="11.25" customHeight="1">
      <c r="A162" s="135" t="s">
        <v>581</v>
      </c>
      <c r="B162" s="97" t="s">
        <v>574</v>
      </c>
      <c r="C162" s="97" t="s">
        <v>10216</v>
      </c>
      <c r="D162" s="231">
        <v>56.0</v>
      </c>
      <c r="E162" s="166">
        <v>56.0</v>
      </c>
      <c r="F162" s="103" t="s">
        <v>581</v>
      </c>
      <c r="G162" s="104"/>
      <c r="H162" s="105"/>
      <c r="I162" s="104"/>
      <c r="J162" s="104"/>
      <c r="K162" s="104"/>
      <c r="L162" s="104"/>
      <c r="M162" s="104"/>
      <c r="N162" s="104"/>
      <c r="O162" s="104"/>
      <c r="P162" s="104"/>
      <c r="Q162" s="104"/>
      <c r="R162" s="104"/>
      <c r="S162" s="104"/>
      <c r="T162" s="104"/>
      <c r="U162" s="104"/>
      <c r="V162" s="104"/>
      <c r="W162" s="104"/>
      <c r="X162" s="104"/>
      <c r="Y162" s="104"/>
      <c r="Z162" s="104"/>
      <c r="AA162" s="104" t="str">
        <f t="shared" si="1"/>
        <v>Corman Sorina</v>
      </c>
      <c r="AB162" s="375">
        <f t="shared" si="2"/>
        <v>56</v>
      </c>
    </row>
    <row r="163" ht="11.25" customHeight="1">
      <c r="A163" s="135" t="s">
        <v>581</v>
      </c>
      <c r="B163" s="97" t="s">
        <v>574</v>
      </c>
      <c r="C163" s="97" t="s">
        <v>10217</v>
      </c>
      <c r="D163" s="231">
        <v>200.0</v>
      </c>
      <c r="E163" s="166">
        <v>200.0</v>
      </c>
      <c r="F163" s="103" t="s">
        <v>581</v>
      </c>
      <c r="G163" s="104"/>
      <c r="H163" s="105"/>
      <c r="I163" s="104"/>
      <c r="J163" s="104"/>
      <c r="K163" s="104"/>
      <c r="L163" s="104"/>
      <c r="M163" s="104"/>
      <c r="N163" s="104"/>
      <c r="O163" s="104"/>
      <c r="P163" s="104"/>
      <c r="Q163" s="104"/>
      <c r="R163" s="104"/>
      <c r="S163" s="104"/>
      <c r="T163" s="104"/>
      <c r="U163" s="104"/>
      <c r="V163" s="104"/>
      <c r="W163" s="104"/>
      <c r="X163" s="104"/>
      <c r="Y163" s="104"/>
      <c r="Z163" s="104"/>
      <c r="AA163" s="104" t="str">
        <f t="shared" si="1"/>
        <v>Corman Sorina</v>
      </c>
      <c r="AB163" s="375">
        <f t="shared" si="2"/>
        <v>200</v>
      </c>
    </row>
    <row r="164" ht="11.25" customHeight="1">
      <c r="A164" s="135" t="s">
        <v>815</v>
      </c>
      <c r="B164" s="97" t="s">
        <v>574</v>
      </c>
      <c r="C164" s="97" t="s">
        <v>10224</v>
      </c>
      <c r="D164" s="231">
        <v>200.0</v>
      </c>
      <c r="E164" s="166">
        <f t="shared" ref="E164:E165" si="3">D164</f>
        <v>200</v>
      </c>
      <c r="F164" s="103" t="s">
        <v>607</v>
      </c>
      <c r="G164" s="104"/>
      <c r="H164" s="105"/>
      <c r="I164" s="104"/>
      <c r="J164" s="104"/>
      <c r="K164" s="104"/>
      <c r="L164" s="104"/>
      <c r="M164" s="104"/>
      <c r="N164" s="104"/>
      <c r="O164" s="104"/>
      <c r="P164" s="104"/>
      <c r="Q164" s="104"/>
      <c r="R164" s="104"/>
      <c r="S164" s="104"/>
      <c r="T164" s="104"/>
      <c r="U164" s="104"/>
      <c r="V164" s="104"/>
      <c r="W164" s="104"/>
      <c r="X164" s="104"/>
      <c r="Y164" s="104"/>
      <c r="Z164" s="104"/>
      <c r="AA164" s="104" t="str">
        <f t="shared" si="1"/>
        <v>Croitoru_Alin</v>
      </c>
      <c r="AB164" s="375">
        <f t="shared" si="2"/>
        <v>200</v>
      </c>
    </row>
    <row r="165" ht="11.25" customHeight="1">
      <c r="A165" s="135" t="s">
        <v>815</v>
      </c>
      <c r="B165" s="97" t="s">
        <v>574</v>
      </c>
      <c r="C165" s="97" t="s">
        <v>10218</v>
      </c>
      <c r="D165" s="231">
        <v>56.0</v>
      </c>
      <c r="E165" s="166">
        <f t="shared" si="3"/>
        <v>56</v>
      </c>
      <c r="F165" s="103" t="s">
        <v>607</v>
      </c>
      <c r="G165" s="104"/>
      <c r="H165" s="105"/>
      <c r="I165" s="104"/>
      <c r="J165" s="104"/>
      <c r="K165" s="104"/>
      <c r="L165" s="104"/>
      <c r="M165" s="104"/>
      <c r="N165" s="104"/>
      <c r="O165" s="104"/>
      <c r="P165" s="104"/>
      <c r="Q165" s="104"/>
      <c r="R165" s="104"/>
      <c r="S165" s="104"/>
      <c r="T165" s="104"/>
      <c r="U165" s="104"/>
      <c r="V165" s="104"/>
      <c r="W165" s="104"/>
      <c r="X165" s="104"/>
      <c r="Y165" s="104"/>
      <c r="Z165" s="104"/>
      <c r="AA165" s="104" t="str">
        <f t="shared" si="1"/>
        <v>Croitoru_Alin</v>
      </c>
      <c r="AB165" s="375">
        <f t="shared" si="2"/>
        <v>56</v>
      </c>
    </row>
    <row r="166" ht="11.25" customHeight="1">
      <c r="A166" s="135" t="s">
        <v>5874</v>
      </c>
      <c r="B166" s="97" t="s">
        <v>148</v>
      </c>
      <c r="C166" s="97" t="s">
        <v>10216</v>
      </c>
      <c r="D166" s="231">
        <v>56.0</v>
      </c>
      <c r="E166" s="166">
        <v>56.0</v>
      </c>
      <c r="F166" s="154" t="s">
        <v>2289</v>
      </c>
      <c r="G166" s="104"/>
      <c r="H166" s="105"/>
      <c r="I166" s="104"/>
      <c r="J166" s="104"/>
      <c r="K166" s="104"/>
      <c r="L166" s="104"/>
      <c r="M166" s="104"/>
      <c r="N166" s="104"/>
      <c r="O166" s="104"/>
      <c r="P166" s="104"/>
      <c r="Q166" s="104"/>
      <c r="R166" s="104"/>
      <c r="S166" s="104"/>
      <c r="T166" s="104"/>
      <c r="U166" s="104"/>
      <c r="V166" s="104"/>
      <c r="W166" s="104"/>
      <c r="X166" s="104"/>
      <c r="Y166" s="104"/>
      <c r="Z166" s="104"/>
      <c r="AA166" s="104" t="str">
        <f t="shared" si="1"/>
        <v>Gheorghita Andrei</v>
      </c>
      <c r="AB166" s="375">
        <f t="shared" si="2"/>
        <v>56</v>
      </c>
    </row>
    <row r="167" ht="11.25" customHeight="1">
      <c r="A167" s="135" t="s">
        <v>5874</v>
      </c>
      <c r="B167" s="97" t="s">
        <v>148</v>
      </c>
      <c r="C167" s="97" t="s">
        <v>10282</v>
      </c>
      <c r="D167" s="231">
        <v>200.0</v>
      </c>
      <c r="E167" s="166">
        <v>100.0</v>
      </c>
      <c r="F167" s="154" t="s">
        <v>2289</v>
      </c>
      <c r="G167" s="104"/>
      <c r="H167" s="105"/>
      <c r="I167" s="104"/>
      <c r="J167" s="104"/>
      <c r="K167" s="104"/>
      <c r="L167" s="104"/>
      <c r="M167" s="104"/>
      <c r="N167" s="104"/>
      <c r="O167" s="104"/>
      <c r="P167" s="104"/>
      <c r="Q167" s="104"/>
      <c r="R167" s="104"/>
      <c r="S167" s="104"/>
      <c r="T167" s="104"/>
      <c r="U167" s="104"/>
      <c r="V167" s="104"/>
      <c r="W167" s="104"/>
      <c r="X167" s="104"/>
      <c r="Y167" s="104"/>
      <c r="Z167" s="104"/>
      <c r="AA167" s="104" t="str">
        <f t="shared" si="1"/>
        <v>Gheorghita Andrei</v>
      </c>
      <c r="AB167" s="375">
        <f t="shared" si="2"/>
        <v>100</v>
      </c>
    </row>
    <row r="168" ht="11.25" customHeight="1">
      <c r="A168" s="135" t="s">
        <v>818</v>
      </c>
      <c r="B168" s="97" t="s">
        <v>148</v>
      </c>
      <c r="C168" s="97" t="s">
        <v>10221</v>
      </c>
      <c r="D168" s="231">
        <v>56.0</v>
      </c>
      <c r="E168" s="166">
        <v>56.0</v>
      </c>
      <c r="F168" s="103" t="s">
        <v>616</v>
      </c>
      <c r="G168" s="104"/>
      <c r="H168" s="105"/>
      <c r="I168" s="104"/>
      <c r="J168" s="104"/>
      <c r="K168" s="104"/>
      <c r="L168" s="104"/>
      <c r="M168" s="104"/>
      <c r="N168" s="104"/>
      <c r="O168" s="104"/>
      <c r="P168" s="104"/>
      <c r="Q168" s="104"/>
      <c r="R168" s="104"/>
      <c r="S168" s="104"/>
      <c r="T168" s="104"/>
      <c r="U168" s="104"/>
      <c r="V168" s="104"/>
      <c r="W168" s="104"/>
      <c r="X168" s="104"/>
      <c r="Y168" s="104"/>
      <c r="Z168" s="104"/>
      <c r="AA168" s="104" t="str">
        <f t="shared" si="1"/>
        <v>Gutoiu_Giorgian_Ionut</v>
      </c>
      <c r="AB168" s="375">
        <f t="shared" si="2"/>
        <v>56</v>
      </c>
    </row>
    <row r="169" ht="11.25" customHeight="1">
      <c r="A169" s="135" t="s">
        <v>818</v>
      </c>
      <c r="B169" s="97" t="s">
        <v>148</v>
      </c>
      <c r="C169" s="97" t="s">
        <v>10224</v>
      </c>
      <c r="D169" s="231">
        <v>200.0</v>
      </c>
      <c r="E169" s="166">
        <v>200.0</v>
      </c>
      <c r="F169" s="103" t="s">
        <v>616</v>
      </c>
      <c r="G169" s="104"/>
      <c r="H169" s="105"/>
      <c r="I169" s="104"/>
      <c r="J169" s="104"/>
      <c r="K169" s="104"/>
      <c r="L169" s="104"/>
      <c r="M169" s="104"/>
      <c r="N169" s="104"/>
      <c r="O169" s="104"/>
      <c r="P169" s="104"/>
      <c r="Q169" s="104"/>
      <c r="R169" s="104"/>
      <c r="S169" s="104"/>
      <c r="T169" s="104"/>
      <c r="U169" s="104"/>
      <c r="V169" s="104"/>
      <c r="W169" s="104"/>
      <c r="X169" s="104"/>
      <c r="Y169" s="104"/>
      <c r="Z169" s="104"/>
      <c r="AA169" s="104" t="str">
        <f t="shared" si="1"/>
        <v>Gutoiu_Giorgian_Ionut</v>
      </c>
      <c r="AB169" s="375">
        <f t="shared" si="2"/>
        <v>200</v>
      </c>
    </row>
    <row r="170" ht="11.25" customHeight="1">
      <c r="A170" s="135" t="s">
        <v>5891</v>
      </c>
      <c r="B170" s="97" t="s">
        <v>148</v>
      </c>
      <c r="C170" s="97" t="s">
        <v>10277</v>
      </c>
      <c r="D170" s="231">
        <v>56.0</v>
      </c>
      <c r="E170" s="166">
        <v>56.0</v>
      </c>
      <c r="F170" s="154" t="s">
        <v>829</v>
      </c>
      <c r="G170" s="211"/>
      <c r="H170" s="105"/>
      <c r="I170" s="211"/>
      <c r="J170" s="211"/>
      <c r="K170" s="211"/>
      <c r="L170" s="211"/>
      <c r="M170" s="211"/>
      <c r="N170" s="211"/>
      <c r="O170" s="211"/>
      <c r="P170" s="211"/>
      <c r="Q170" s="211"/>
      <c r="R170" s="211"/>
      <c r="S170" s="211"/>
      <c r="T170" s="211"/>
      <c r="U170" s="211"/>
      <c r="V170" s="211"/>
      <c r="W170" s="211"/>
      <c r="X170" s="211"/>
      <c r="Y170" s="211"/>
      <c r="Z170" s="211"/>
      <c r="AA170" s="104" t="str">
        <f t="shared" si="1"/>
        <v>Lup_Oana</v>
      </c>
      <c r="AB170" s="375">
        <f t="shared" si="2"/>
        <v>56</v>
      </c>
    </row>
    <row r="171" ht="11.25" customHeight="1">
      <c r="A171" s="135" t="s">
        <v>5891</v>
      </c>
      <c r="B171" s="97" t="s">
        <v>148</v>
      </c>
      <c r="C171" s="97" t="s">
        <v>10273</v>
      </c>
      <c r="D171" s="231">
        <v>200.0</v>
      </c>
      <c r="E171" s="166">
        <v>200.0</v>
      </c>
      <c r="F171" s="154" t="s">
        <v>829</v>
      </c>
      <c r="G171" s="211"/>
      <c r="H171" s="105"/>
      <c r="I171" s="211"/>
      <c r="J171" s="211"/>
      <c r="K171" s="211"/>
      <c r="L171" s="211"/>
      <c r="M171" s="211"/>
      <c r="N171" s="211"/>
      <c r="O171" s="211"/>
      <c r="P171" s="211"/>
      <c r="Q171" s="211"/>
      <c r="R171" s="211"/>
      <c r="S171" s="211"/>
      <c r="T171" s="211"/>
      <c r="U171" s="211"/>
      <c r="V171" s="211"/>
      <c r="W171" s="211"/>
      <c r="X171" s="211"/>
      <c r="Y171" s="211"/>
      <c r="Z171" s="211"/>
      <c r="AA171" s="104" t="str">
        <f t="shared" si="1"/>
        <v>Lup_Oana</v>
      </c>
      <c r="AB171" s="375">
        <f t="shared" si="2"/>
        <v>200</v>
      </c>
    </row>
    <row r="172" ht="11.25" customHeight="1">
      <c r="A172" s="135" t="s">
        <v>2340</v>
      </c>
      <c r="B172" s="97" t="s">
        <v>148</v>
      </c>
      <c r="C172" s="97" t="s">
        <v>10216</v>
      </c>
      <c r="D172" s="231">
        <v>56.0</v>
      </c>
      <c r="E172" s="166">
        <v>56.0</v>
      </c>
      <c r="F172" s="190" t="s">
        <v>2340</v>
      </c>
      <c r="G172" s="104"/>
      <c r="H172" s="105"/>
      <c r="I172" s="104"/>
      <c r="J172" s="104"/>
      <c r="K172" s="104"/>
      <c r="L172" s="104"/>
      <c r="M172" s="104"/>
      <c r="N172" s="104"/>
      <c r="O172" s="104"/>
      <c r="P172" s="104"/>
      <c r="Q172" s="104"/>
      <c r="R172" s="104"/>
      <c r="S172" s="104"/>
      <c r="T172" s="104"/>
      <c r="U172" s="104"/>
      <c r="V172" s="104"/>
      <c r="W172" s="104"/>
      <c r="X172" s="104"/>
      <c r="Y172" s="104"/>
      <c r="Z172" s="104"/>
      <c r="AA172" s="104" t="str">
        <f t="shared" si="1"/>
        <v>Morandau Elena Felicia</v>
      </c>
      <c r="AB172" s="375">
        <f t="shared" si="2"/>
        <v>56</v>
      </c>
    </row>
    <row r="173" ht="11.25" customHeight="1">
      <c r="A173" s="135" t="s">
        <v>2340</v>
      </c>
      <c r="B173" s="97" t="s">
        <v>148</v>
      </c>
      <c r="C173" s="97" t="s">
        <v>10217</v>
      </c>
      <c r="D173" s="231">
        <v>200.0</v>
      </c>
      <c r="E173" s="166">
        <v>200.0</v>
      </c>
      <c r="F173" s="190" t="s">
        <v>2340</v>
      </c>
      <c r="G173" s="104"/>
      <c r="H173" s="105"/>
      <c r="I173" s="104"/>
      <c r="J173" s="104"/>
      <c r="K173" s="104"/>
      <c r="L173" s="104"/>
      <c r="M173" s="104"/>
      <c r="N173" s="104"/>
      <c r="O173" s="104"/>
      <c r="P173" s="104"/>
      <c r="Q173" s="104"/>
      <c r="R173" s="104"/>
      <c r="S173" s="104"/>
      <c r="T173" s="104"/>
      <c r="U173" s="104"/>
      <c r="V173" s="104"/>
      <c r="W173" s="104"/>
      <c r="X173" s="104"/>
      <c r="Y173" s="104"/>
      <c r="Z173" s="104"/>
      <c r="AA173" s="104" t="str">
        <f t="shared" si="1"/>
        <v>Morandau Elena Felicia</v>
      </c>
      <c r="AB173" s="375">
        <f t="shared" si="2"/>
        <v>200</v>
      </c>
    </row>
    <row r="174" ht="11.25" customHeight="1">
      <c r="A174" s="135" t="s">
        <v>830</v>
      </c>
      <c r="B174" s="97" t="s">
        <v>148</v>
      </c>
      <c r="C174" s="97" t="s">
        <v>10216</v>
      </c>
      <c r="D174" s="231">
        <v>56.0</v>
      </c>
      <c r="E174" s="231">
        <v>56.0</v>
      </c>
      <c r="F174" s="130" t="s">
        <v>835</v>
      </c>
      <c r="G174" s="104"/>
      <c r="H174" s="105"/>
      <c r="I174" s="104"/>
      <c r="J174" s="104"/>
      <c r="K174" s="104"/>
      <c r="L174" s="104"/>
      <c r="M174" s="104"/>
      <c r="N174" s="104"/>
      <c r="O174" s="104"/>
      <c r="P174" s="104"/>
      <c r="Q174" s="104"/>
      <c r="R174" s="104"/>
      <c r="S174" s="104"/>
      <c r="T174" s="104"/>
      <c r="U174" s="104"/>
      <c r="V174" s="104"/>
      <c r="W174" s="104"/>
      <c r="X174" s="104"/>
      <c r="Y174" s="104"/>
      <c r="Z174" s="104"/>
      <c r="AA174" s="104" t="str">
        <f t="shared" si="1"/>
        <v>Pogan, Livia Dana</v>
      </c>
      <c r="AB174" s="837">
        <f t="shared" si="2"/>
        <v>56</v>
      </c>
    </row>
    <row r="175" ht="11.25" customHeight="1">
      <c r="A175" s="135" t="s">
        <v>830</v>
      </c>
      <c r="B175" s="97" t="s">
        <v>148</v>
      </c>
      <c r="C175" s="97" t="s">
        <v>10283</v>
      </c>
      <c r="D175" s="231">
        <v>200.0</v>
      </c>
      <c r="E175" s="231">
        <v>200.0</v>
      </c>
      <c r="F175" s="130" t="s">
        <v>835</v>
      </c>
      <c r="G175" s="104"/>
      <c r="H175" s="105"/>
      <c r="I175" s="104"/>
      <c r="J175" s="104"/>
      <c r="K175" s="104"/>
      <c r="L175" s="104"/>
      <c r="M175" s="104"/>
      <c r="N175" s="104"/>
      <c r="O175" s="104"/>
      <c r="P175" s="104"/>
      <c r="Q175" s="104"/>
      <c r="R175" s="104"/>
      <c r="S175" s="104"/>
      <c r="T175" s="104"/>
      <c r="U175" s="104"/>
      <c r="V175" s="104"/>
      <c r="W175" s="104"/>
      <c r="X175" s="104"/>
      <c r="Y175" s="104"/>
      <c r="Z175" s="104"/>
      <c r="AA175" s="104" t="str">
        <f t="shared" si="1"/>
        <v>Pogan, Livia Dana</v>
      </c>
      <c r="AB175" s="837">
        <f t="shared" si="2"/>
        <v>200</v>
      </c>
    </row>
    <row r="176" ht="11.25" customHeight="1">
      <c r="A176" s="135" t="s">
        <v>626</v>
      </c>
      <c r="B176" s="97" t="s">
        <v>148</v>
      </c>
      <c r="C176" s="97" t="s">
        <v>10284</v>
      </c>
      <c r="D176" s="231">
        <v>200.0</v>
      </c>
      <c r="E176" s="231">
        <v>200.0</v>
      </c>
      <c r="F176" s="130" t="s">
        <v>626</v>
      </c>
      <c r="G176" s="104"/>
      <c r="H176" s="105"/>
      <c r="I176" s="104"/>
      <c r="J176" s="104"/>
      <c r="K176" s="104"/>
      <c r="L176" s="104"/>
      <c r="M176" s="104"/>
      <c r="N176" s="104"/>
      <c r="O176" s="104"/>
      <c r="P176" s="104"/>
      <c r="Q176" s="104"/>
      <c r="R176" s="104"/>
      <c r="S176" s="104"/>
      <c r="T176" s="104"/>
      <c r="U176" s="104"/>
      <c r="V176" s="104"/>
      <c r="W176" s="104"/>
      <c r="X176" s="104"/>
      <c r="Y176" s="104"/>
      <c r="Z176" s="104"/>
      <c r="AA176" s="104" t="str">
        <f t="shared" si="1"/>
        <v>Popa Adela</v>
      </c>
      <c r="AB176" s="837">
        <f t="shared" si="2"/>
        <v>200</v>
      </c>
    </row>
    <row r="177" ht="11.25" customHeight="1">
      <c r="A177" s="135" t="s">
        <v>626</v>
      </c>
      <c r="B177" s="97" t="s">
        <v>148</v>
      </c>
      <c r="C177" s="97" t="s">
        <v>10216</v>
      </c>
      <c r="D177" s="231">
        <v>56.0</v>
      </c>
      <c r="E177" s="231">
        <v>56.0</v>
      </c>
      <c r="F177" s="130" t="s">
        <v>626</v>
      </c>
      <c r="G177" s="104"/>
      <c r="H177" s="105"/>
      <c r="I177" s="104"/>
      <c r="J177" s="104"/>
      <c r="K177" s="104"/>
      <c r="L177" s="104"/>
      <c r="M177" s="104"/>
      <c r="N177" s="104"/>
      <c r="O177" s="104"/>
      <c r="P177" s="104"/>
      <c r="Q177" s="104"/>
      <c r="R177" s="104"/>
      <c r="S177" s="104"/>
      <c r="T177" s="104"/>
      <c r="U177" s="104"/>
      <c r="V177" s="104"/>
      <c r="W177" s="104"/>
      <c r="X177" s="104"/>
      <c r="Y177" s="104"/>
      <c r="Z177" s="104"/>
      <c r="AA177" s="104" t="str">
        <f t="shared" si="1"/>
        <v>Popa Adela</v>
      </c>
      <c r="AB177" s="837">
        <f t="shared" si="2"/>
        <v>56</v>
      </c>
    </row>
    <row r="178" ht="11.25" customHeight="1">
      <c r="A178" s="135" t="s">
        <v>3502</v>
      </c>
      <c r="B178" s="97" t="s">
        <v>148</v>
      </c>
      <c r="C178" s="97" t="s">
        <v>10285</v>
      </c>
      <c r="D178" s="231">
        <v>56.0</v>
      </c>
      <c r="E178" s="231">
        <v>56.0</v>
      </c>
      <c r="F178" s="130" t="s">
        <v>630</v>
      </c>
      <c r="G178" s="104"/>
      <c r="H178" s="105"/>
      <c r="I178" s="104"/>
      <c r="J178" s="104"/>
      <c r="K178" s="104"/>
      <c r="L178" s="104"/>
      <c r="M178" s="104"/>
      <c r="N178" s="104"/>
      <c r="O178" s="104"/>
      <c r="P178" s="104"/>
      <c r="Q178" s="104"/>
      <c r="R178" s="104"/>
      <c r="S178" s="104"/>
      <c r="T178" s="104"/>
      <c r="U178" s="104"/>
      <c r="V178" s="104"/>
      <c r="W178" s="104"/>
      <c r="X178" s="104"/>
      <c r="Y178" s="104"/>
      <c r="Z178" s="104"/>
      <c r="AA178" s="104" t="str">
        <f t="shared" si="1"/>
        <v>Popa_Radu-Ioan</v>
      </c>
      <c r="AB178" s="837">
        <f t="shared" si="2"/>
        <v>56</v>
      </c>
    </row>
    <row r="179" ht="11.25" customHeight="1">
      <c r="A179" s="135" t="s">
        <v>3502</v>
      </c>
      <c r="B179" s="97" t="s">
        <v>148</v>
      </c>
      <c r="C179" s="97" t="s">
        <v>10286</v>
      </c>
      <c r="D179" s="231">
        <v>200.0</v>
      </c>
      <c r="E179" s="231">
        <v>200.0</v>
      </c>
      <c r="F179" s="130" t="s">
        <v>630</v>
      </c>
      <c r="G179" s="104"/>
      <c r="H179" s="105"/>
      <c r="I179" s="104"/>
      <c r="J179" s="104"/>
      <c r="K179" s="104"/>
      <c r="L179" s="104"/>
      <c r="M179" s="104"/>
      <c r="N179" s="104"/>
      <c r="O179" s="104"/>
      <c r="P179" s="104"/>
      <c r="Q179" s="104"/>
      <c r="R179" s="104"/>
      <c r="S179" s="104"/>
      <c r="T179" s="104"/>
      <c r="U179" s="104"/>
      <c r="V179" s="104"/>
      <c r="W179" s="104"/>
      <c r="X179" s="104"/>
      <c r="Y179" s="104"/>
      <c r="Z179" s="104"/>
      <c r="AA179" s="104" t="str">
        <f t="shared" si="1"/>
        <v>Popa_Radu-Ioan</v>
      </c>
      <c r="AB179" s="837">
        <f t="shared" si="2"/>
        <v>200</v>
      </c>
    </row>
    <row r="180" ht="11.25" customHeight="1">
      <c r="A180" s="135" t="s">
        <v>7177</v>
      </c>
      <c r="B180" s="97" t="s">
        <v>148</v>
      </c>
      <c r="C180" s="97" t="s">
        <v>10221</v>
      </c>
      <c r="D180" s="231">
        <v>56.0</v>
      </c>
      <c r="E180" s="166">
        <v>56.0</v>
      </c>
      <c r="F180" s="103" t="s">
        <v>640</v>
      </c>
      <c r="G180" s="104"/>
      <c r="H180" s="105"/>
      <c r="I180" s="104"/>
      <c r="J180" s="104"/>
      <c r="K180" s="104"/>
      <c r="L180" s="104"/>
      <c r="M180" s="104"/>
      <c r="N180" s="104"/>
      <c r="O180" s="104"/>
      <c r="P180" s="104"/>
      <c r="Q180" s="104"/>
      <c r="R180" s="104"/>
      <c r="S180" s="104"/>
      <c r="T180" s="104"/>
      <c r="U180" s="104"/>
      <c r="V180" s="104"/>
      <c r="W180" s="104"/>
      <c r="X180" s="104"/>
      <c r="Y180" s="104"/>
      <c r="Z180" s="104"/>
      <c r="AA180" s="104" t="str">
        <f t="shared" si="1"/>
        <v>Radacina_Oana</v>
      </c>
      <c r="AB180" s="375">
        <f t="shared" si="2"/>
        <v>56</v>
      </c>
    </row>
    <row r="181" ht="11.25" customHeight="1">
      <c r="A181" s="135" t="s">
        <v>7177</v>
      </c>
      <c r="B181" s="97" t="s">
        <v>148</v>
      </c>
      <c r="C181" s="97" t="s">
        <v>10224</v>
      </c>
      <c r="D181" s="231">
        <v>200.0</v>
      </c>
      <c r="E181" s="166">
        <v>200.0</v>
      </c>
      <c r="F181" s="103" t="s">
        <v>640</v>
      </c>
      <c r="G181" s="104"/>
      <c r="H181" s="105"/>
      <c r="I181" s="104"/>
      <c r="J181" s="104"/>
      <c r="K181" s="104"/>
      <c r="L181" s="104"/>
      <c r="M181" s="104"/>
      <c r="N181" s="104"/>
      <c r="O181" s="104"/>
      <c r="P181" s="104"/>
      <c r="Q181" s="104"/>
      <c r="R181" s="104"/>
      <c r="S181" s="104"/>
      <c r="T181" s="104"/>
      <c r="U181" s="104"/>
      <c r="V181" s="104"/>
      <c r="W181" s="104"/>
      <c r="X181" s="104"/>
      <c r="Y181" s="104"/>
      <c r="Z181" s="104"/>
      <c r="AA181" s="104" t="str">
        <f t="shared" si="1"/>
        <v>Radacina_Oana</v>
      </c>
      <c r="AB181" s="375">
        <f t="shared" si="2"/>
        <v>200</v>
      </c>
    </row>
    <row r="182" ht="11.25" customHeight="1">
      <c r="A182" s="135" t="s">
        <v>844</v>
      </c>
      <c r="B182" s="97" t="s">
        <v>148</v>
      </c>
      <c r="C182" s="97" t="s">
        <v>10287</v>
      </c>
      <c r="D182" s="231">
        <v>200.0</v>
      </c>
      <c r="E182" s="166">
        <v>200.0</v>
      </c>
      <c r="F182" s="103" t="s">
        <v>649</v>
      </c>
      <c r="G182" s="104"/>
      <c r="H182" s="105"/>
      <c r="I182" s="104"/>
      <c r="J182" s="104"/>
      <c r="K182" s="104"/>
      <c r="L182" s="104"/>
      <c r="M182" s="104"/>
      <c r="N182" s="104"/>
      <c r="O182" s="104"/>
      <c r="P182" s="104"/>
      <c r="Q182" s="104"/>
      <c r="R182" s="104"/>
      <c r="S182" s="104"/>
      <c r="T182" s="104"/>
      <c r="U182" s="104"/>
      <c r="V182" s="104"/>
      <c r="W182" s="104"/>
      <c r="X182" s="104"/>
      <c r="Y182" s="104"/>
      <c r="Z182" s="104"/>
      <c r="AA182" s="104" t="str">
        <f t="shared" si="1"/>
        <v>Rusu Horatiu Mihai</v>
      </c>
      <c r="AB182" s="375">
        <f t="shared" si="2"/>
        <v>200</v>
      </c>
    </row>
    <row r="183" ht="11.25" customHeight="1">
      <c r="A183" s="135" t="s">
        <v>844</v>
      </c>
      <c r="B183" s="97" t="s">
        <v>148</v>
      </c>
      <c r="C183" s="97" t="s">
        <v>10288</v>
      </c>
      <c r="D183" s="231">
        <v>56.0</v>
      </c>
      <c r="E183" s="166">
        <v>56.0</v>
      </c>
      <c r="F183" s="103" t="s">
        <v>649</v>
      </c>
      <c r="G183" s="104"/>
      <c r="H183" s="105"/>
      <c r="I183" s="104"/>
      <c r="J183" s="104"/>
      <c r="K183" s="104"/>
      <c r="L183" s="104"/>
      <c r="M183" s="104"/>
      <c r="N183" s="104"/>
      <c r="O183" s="104"/>
      <c r="P183" s="104"/>
      <c r="Q183" s="104"/>
      <c r="R183" s="104"/>
      <c r="S183" s="104"/>
      <c r="T183" s="104"/>
      <c r="U183" s="104"/>
      <c r="V183" s="104"/>
      <c r="W183" s="104"/>
      <c r="X183" s="104"/>
      <c r="Y183" s="104"/>
      <c r="Z183" s="104"/>
      <c r="AA183" s="104" t="str">
        <f t="shared" si="1"/>
        <v>Rusu Horatiu Mihai</v>
      </c>
      <c r="AB183" s="375">
        <f t="shared" si="2"/>
        <v>56</v>
      </c>
    </row>
    <row r="184" ht="11.25" customHeight="1">
      <c r="A184" s="135" t="s">
        <v>658</v>
      </c>
      <c r="B184" s="97" t="s">
        <v>148</v>
      </c>
      <c r="C184" s="97" t="s">
        <v>10289</v>
      </c>
      <c r="D184" s="231">
        <v>200.0</v>
      </c>
      <c r="E184" s="166">
        <v>200.0</v>
      </c>
      <c r="F184" s="130" t="s">
        <v>658</v>
      </c>
      <c r="G184" s="104"/>
      <c r="H184" s="105"/>
      <c r="I184" s="104"/>
      <c r="J184" s="104"/>
      <c r="K184" s="104"/>
      <c r="L184" s="104"/>
      <c r="M184" s="104"/>
      <c r="N184" s="104"/>
      <c r="O184" s="104"/>
      <c r="P184" s="104"/>
      <c r="Q184" s="104"/>
      <c r="R184" s="104"/>
      <c r="S184" s="104"/>
      <c r="T184" s="104"/>
      <c r="U184" s="104"/>
      <c r="V184" s="104"/>
      <c r="W184" s="104"/>
      <c r="X184" s="104"/>
      <c r="Y184" s="104"/>
      <c r="Z184" s="104"/>
      <c r="AA184" s="104" t="str">
        <f t="shared" si="1"/>
        <v>Rusu, Mihai Stelian</v>
      </c>
      <c r="AB184" s="375">
        <f t="shared" si="2"/>
        <v>200</v>
      </c>
    </row>
    <row r="185" ht="11.25" customHeight="1">
      <c r="A185" s="135" t="s">
        <v>658</v>
      </c>
      <c r="B185" s="97" t="s">
        <v>148</v>
      </c>
      <c r="C185" s="97" t="s">
        <v>10216</v>
      </c>
      <c r="D185" s="231">
        <v>56.0</v>
      </c>
      <c r="E185" s="166">
        <v>56.0</v>
      </c>
      <c r="F185" s="130" t="s">
        <v>658</v>
      </c>
      <c r="G185" s="104"/>
      <c r="H185" s="105"/>
      <c r="I185" s="104"/>
      <c r="J185" s="104"/>
      <c r="K185" s="104"/>
      <c r="L185" s="104"/>
      <c r="M185" s="104"/>
      <c r="N185" s="104"/>
      <c r="O185" s="104"/>
      <c r="P185" s="104"/>
      <c r="Q185" s="104"/>
      <c r="R185" s="104"/>
      <c r="S185" s="104"/>
      <c r="T185" s="104"/>
      <c r="U185" s="104"/>
      <c r="V185" s="104"/>
      <c r="W185" s="104"/>
      <c r="X185" s="104"/>
      <c r="Y185" s="104"/>
      <c r="Z185" s="104"/>
      <c r="AA185" s="104" t="str">
        <f t="shared" si="1"/>
        <v>Rusu, Mihai Stelian</v>
      </c>
      <c r="AB185" s="375">
        <f t="shared" si="2"/>
        <v>56</v>
      </c>
    </row>
    <row r="186" ht="11.25" customHeight="1">
      <c r="A186" s="135" t="s">
        <v>667</v>
      </c>
      <c r="B186" s="97" t="s">
        <v>148</v>
      </c>
      <c r="C186" s="97" t="s">
        <v>10217</v>
      </c>
      <c r="D186" s="231">
        <v>200.0</v>
      </c>
      <c r="E186" s="166">
        <f t="shared" ref="E186:E187" si="4">D186</f>
        <v>200</v>
      </c>
      <c r="F186" s="103" t="s">
        <v>667</v>
      </c>
      <c r="G186" s="104"/>
      <c r="H186" s="105"/>
      <c r="I186" s="104"/>
      <c r="J186" s="104"/>
      <c r="K186" s="104"/>
      <c r="L186" s="104"/>
      <c r="M186" s="104"/>
      <c r="N186" s="104"/>
      <c r="O186" s="104"/>
      <c r="P186" s="104"/>
      <c r="Q186" s="104"/>
      <c r="R186" s="104"/>
      <c r="S186" s="104"/>
      <c r="T186" s="104"/>
      <c r="U186" s="104"/>
      <c r="V186" s="104"/>
      <c r="W186" s="104"/>
      <c r="X186" s="104"/>
      <c r="Y186" s="104"/>
      <c r="Z186" s="104"/>
      <c r="AA186" s="104" t="str">
        <f t="shared" si="1"/>
        <v>Vlase Ionela</v>
      </c>
      <c r="AB186" s="375">
        <f t="shared" si="2"/>
        <v>200</v>
      </c>
    </row>
    <row r="187" ht="11.25" customHeight="1">
      <c r="A187" s="135" t="s">
        <v>667</v>
      </c>
      <c r="B187" s="97" t="s">
        <v>148</v>
      </c>
      <c r="C187" s="97" t="s">
        <v>10216</v>
      </c>
      <c r="D187" s="231">
        <v>56.0</v>
      </c>
      <c r="E187" s="166">
        <f t="shared" si="4"/>
        <v>56</v>
      </c>
      <c r="F187" s="103" t="s">
        <v>667</v>
      </c>
      <c r="G187" s="104"/>
      <c r="H187" s="105"/>
      <c r="I187" s="104"/>
      <c r="J187" s="104"/>
      <c r="K187" s="104"/>
      <c r="L187" s="104"/>
      <c r="M187" s="104"/>
      <c r="N187" s="104"/>
      <c r="O187" s="104"/>
      <c r="P187" s="104"/>
      <c r="Q187" s="104"/>
      <c r="R187" s="104"/>
      <c r="S187" s="104"/>
      <c r="T187" s="104"/>
      <c r="U187" s="104"/>
      <c r="V187" s="104"/>
      <c r="W187" s="104"/>
      <c r="X187" s="104"/>
      <c r="Y187" s="104"/>
      <c r="Z187" s="104"/>
      <c r="AA187" s="104" t="str">
        <f t="shared" si="1"/>
        <v>Vlase Ionela</v>
      </c>
      <c r="AB187" s="375">
        <f t="shared" si="2"/>
        <v>56</v>
      </c>
    </row>
    <row r="188" ht="11.25" customHeight="1">
      <c r="A188" s="135"/>
      <c r="B188" s="97"/>
      <c r="C188" s="97"/>
      <c r="D188" s="98"/>
      <c r="E188" s="499"/>
      <c r="F188" s="22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row>
    <row r="189" ht="11.25" customHeight="1">
      <c r="A189" s="80"/>
      <c r="B189" s="111"/>
      <c r="C189" s="111"/>
      <c r="D189" s="758"/>
      <c r="E189" s="758">
        <f>SUM(E11:E188)</f>
        <v>19713</v>
      </c>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row>
    <row r="190" ht="11.25" customHeight="1">
      <c r="A190" s="68"/>
      <c r="B190" s="68"/>
      <c r="C190" s="69"/>
      <c r="D190" s="69"/>
      <c r="E190" s="69"/>
      <c r="F190" s="1"/>
      <c r="G190" s="1"/>
      <c r="H190" s="1"/>
      <c r="I190" s="105"/>
      <c r="J190" s="105"/>
      <c r="K190" s="105"/>
      <c r="L190" s="105"/>
      <c r="M190" s="105"/>
      <c r="N190" s="105"/>
      <c r="O190" s="105"/>
      <c r="P190" s="105"/>
      <c r="Q190" s="105"/>
      <c r="R190" s="105"/>
      <c r="S190" s="105"/>
      <c r="T190" s="105"/>
      <c r="U190" s="105"/>
      <c r="V190" s="105"/>
      <c r="W190" s="105"/>
      <c r="X190" s="105"/>
      <c r="Y190" s="105"/>
      <c r="Z190" s="105"/>
      <c r="AA190" s="105"/>
      <c r="AB190" s="105"/>
    </row>
    <row r="191" ht="11.25" customHeight="1">
      <c r="A191" s="228" t="s">
        <v>675</v>
      </c>
      <c r="B191" s="229"/>
      <c r="C191" s="229"/>
      <c r="D191" s="229"/>
      <c r="E191" s="229"/>
      <c r="F191" s="229"/>
      <c r="G191" s="229"/>
      <c r="H191" s="229"/>
      <c r="I191" s="68"/>
      <c r="J191" s="68"/>
      <c r="K191" s="68"/>
      <c r="L191" s="68"/>
      <c r="M191" s="68"/>
      <c r="N191" s="68"/>
      <c r="O191" s="68"/>
      <c r="P191" s="68"/>
      <c r="Q191" s="68"/>
      <c r="R191" s="68"/>
      <c r="S191" s="68"/>
      <c r="T191" s="68"/>
      <c r="U191" s="68"/>
      <c r="V191" s="68"/>
      <c r="W191" s="68"/>
      <c r="X191" s="68"/>
      <c r="Y191" s="68"/>
      <c r="Z191" s="105"/>
      <c r="AA191" s="105"/>
      <c r="AB191" s="105"/>
    </row>
    <row r="192" ht="15.75" customHeight="1">
      <c r="A192" s="68"/>
      <c r="B192" s="68"/>
      <c r="C192" s="69"/>
      <c r="D192" s="69"/>
      <c r="E192" s="1"/>
      <c r="F192" s="1"/>
      <c r="G192" s="1"/>
      <c r="H192" s="1"/>
    </row>
    <row r="193" ht="15.75" customHeight="1">
      <c r="A193" s="68"/>
      <c r="B193" s="68"/>
      <c r="C193" s="69"/>
      <c r="D193" s="69"/>
      <c r="E193" s="69"/>
      <c r="F193" s="1"/>
      <c r="G193" s="1"/>
      <c r="H193" s="1"/>
    </row>
    <row r="194" ht="15.75" customHeight="1">
      <c r="A194" s="68"/>
      <c r="B194" s="68"/>
      <c r="C194" s="69"/>
      <c r="D194" s="69"/>
      <c r="E194" s="1"/>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c r="A253" s="68"/>
      <c r="B253" s="68"/>
      <c r="C253" s="69"/>
      <c r="D253" s="69"/>
      <c r="E253" s="69"/>
      <c r="F253" s="1"/>
      <c r="G253" s="1"/>
      <c r="H253" s="1"/>
    </row>
    <row r="254" ht="15.75" customHeight="1">
      <c r="A254" s="68"/>
      <c r="B254" s="68"/>
      <c r="C254" s="69"/>
      <c r="D254" s="69"/>
      <c r="E254" s="69"/>
      <c r="F254" s="1"/>
      <c r="G254" s="1"/>
      <c r="H254" s="1"/>
    </row>
    <row r="255" ht="15.75" customHeight="1">
      <c r="A255" s="68"/>
      <c r="B255" s="68"/>
      <c r="C255" s="69"/>
      <c r="D255" s="69"/>
      <c r="E255" s="69"/>
      <c r="F255" s="1"/>
      <c r="G255" s="1"/>
      <c r="H255" s="1"/>
    </row>
    <row r="256" ht="15.75" customHeight="1">
      <c r="A256" s="68"/>
      <c r="B256" s="68"/>
      <c r="C256" s="69"/>
      <c r="D256" s="69"/>
      <c r="E256" s="69"/>
      <c r="F256" s="1"/>
      <c r="G256" s="1"/>
      <c r="H256" s="1"/>
    </row>
    <row r="257" ht="15.75" customHeight="1">
      <c r="A257" s="68"/>
      <c r="B257" s="68"/>
      <c r="C257" s="69"/>
      <c r="D257" s="69"/>
      <c r="E257" s="69"/>
      <c r="F257" s="1"/>
      <c r="G257" s="1"/>
      <c r="H257" s="1"/>
    </row>
    <row r="258" ht="15.75" customHeight="1">
      <c r="A258" s="68"/>
      <c r="B258" s="68"/>
      <c r="C258" s="69"/>
      <c r="D258" s="69"/>
      <c r="E258" s="69"/>
      <c r="F258" s="1"/>
      <c r="G258" s="1"/>
      <c r="H258" s="1"/>
    </row>
    <row r="259" ht="15.75" customHeight="1">
      <c r="A259" s="68"/>
      <c r="B259" s="68"/>
      <c r="C259" s="69"/>
      <c r="D259" s="69"/>
      <c r="E259" s="69"/>
      <c r="F259" s="1"/>
      <c r="G259" s="1"/>
      <c r="H259" s="1"/>
    </row>
    <row r="260" ht="15.75" customHeight="1">
      <c r="A260" s="68"/>
      <c r="B260" s="68"/>
      <c r="C260" s="69"/>
      <c r="D260" s="69"/>
      <c r="E260" s="69"/>
      <c r="F260" s="1"/>
      <c r="G260" s="1"/>
      <c r="H260" s="1"/>
    </row>
    <row r="261" ht="15.75" customHeight="1">
      <c r="A261" s="68"/>
      <c r="B261" s="68"/>
      <c r="C261" s="69"/>
      <c r="D261" s="69"/>
      <c r="E261" s="69"/>
      <c r="F261" s="1"/>
      <c r="G261" s="1"/>
      <c r="H261" s="1"/>
    </row>
    <row r="262" ht="15.75" customHeight="1">
      <c r="A262" s="68"/>
      <c r="B262" s="68"/>
      <c r="C262" s="69"/>
      <c r="D262" s="69"/>
      <c r="E262" s="69"/>
      <c r="F262" s="1"/>
      <c r="G262" s="1"/>
      <c r="H262" s="1"/>
    </row>
    <row r="263" ht="15.75" customHeight="1">
      <c r="A263" s="68"/>
      <c r="B263" s="68"/>
      <c r="C263" s="69"/>
      <c r="D263" s="69"/>
      <c r="E263" s="69"/>
      <c r="F263" s="1"/>
      <c r="G263" s="1"/>
      <c r="H263" s="1"/>
    </row>
    <row r="264" ht="15.75" customHeight="1">
      <c r="A264" s="68"/>
      <c r="B264" s="68"/>
      <c r="C264" s="69"/>
      <c r="D264" s="69"/>
      <c r="E264" s="69"/>
      <c r="F264" s="1"/>
      <c r="G264" s="1"/>
      <c r="H264" s="1"/>
    </row>
    <row r="265" ht="15.75" customHeight="1">
      <c r="A265" s="68"/>
      <c r="B265" s="68"/>
      <c r="C265" s="69"/>
      <c r="D265" s="69"/>
      <c r="E265" s="69"/>
      <c r="F265" s="1"/>
      <c r="G265" s="1"/>
      <c r="H265" s="1"/>
    </row>
    <row r="266" ht="15.75" customHeight="1">
      <c r="A266" s="68"/>
      <c r="B266" s="68"/>
      <c r="C266" s="69"/>
      <c r="D266" s="69"/>
      <c r="E266" s="69"/>
      <c r="F266" s="1"/>
      <c r="G266" s="1"/>
      <c r="H266" s="1"/>
    </row>
    <row r="267" ht="15.75" customHeight="1">
      <c r="A267" s="68"/>
      <c r="B267" s="68"/>
      <c r="C267" s="69"/>
      <c r="D267" s="69"/>
      <c r="E267" s="69"/>
      <c r="F267" s="1"/>
      <c r="G267" s="1"/>
      <c r="H267" s="1"/>
    </row>
    <row r="268" ht="15.75" customHeight="1">
      <c r="A268" s="68"/>
      <c r="B268" s="68"/>
      <c r="C268" s="69"/>
      <c r="D268" s="69"/>
      <c r="E268" s="69"/>
      <c r="F268" s="1"/>
      <c r="G268" s="1"/>
      <c r="H268" s="1"/>
    </row>
    <row r="269" ht="15.75" customHeight="1">
      <c r="A269" s="68"/>
      <c r="B269" s="68"/>
      <c r="C269" s="69"/>
      <c r="D269" s="69"/>
      <c r="E269" s="69"/>
      <c r="F269" s="1"/>
      <c r="G269" s="1"/>
      <c r="H269" s="1"/>
    </row>
    <row r="270" ht="15.75" customHeight="1">
      <c r="A270" s="68"/>
      <c r="B270" s="68"/>
      <c r="C270" s="69"/>
      <c r="D270" s="69"/>
      <c r="E270" s="69"/>
      <c r="F270" s="1"/>
      <c r="G270" s="1"/>
      <c r="H270" s="1"/>
    </row>
    <row r="271" ht="15.75" customHeight="1">
      <c r="A271" s="68"/>
      <c r="B271" s="68"/>
      <c r="C271" s="69"/>
      <c r="D271" s="69"/>
      <c r="E271" s="69"/>
      <c r="F271" s="1"/>
      <c r="G271" s="1"/>
      <c r="H271" s="1"/>
    </row>
    <row r="272" ht="15.75" customHeight="1">
      <c r="A272" s="68"/>
      <c r="B272" s="68"/>
      <c r="C272" s="69"/>
      <c r="D272" s="69"/>
      <c r="E272" s="69"/>
      <c r="F272" s="1"/>
      <c r="G272" s="1"/>
      <c r="H272" s="1"/>
    </row>
    <row r="273" ht="15.75" customHeight="1">
      <c r="A273" s="68"/>
      <c r="B273" s="68"/>
      <c r="C273" s="69"/>
      <c r="D273" s="69"/>
      <c r="E273" s="69"/>
      <c r="F273" s="1"/>
      <c r="G273" s="1"/>
      <c r="H273" s="1"/>
    </row>
    <row r="274" ht="15.75" customHeight="1">
      <c r="A274" s="68"/>
      <c r="B274" s="68"/>
      <c r="C274" s="69"/>
      <c r="D274" s="69"/>
      <c r="E274" s="69"/>
      <c r="F274" s="1"/>
      <c r="G274" s="1"/>
      <c r="H274" s="1"/>
    </row>
    <row r="275" ht="15.75" customHeight="1">
      <c r="A275" s="68"/>
      <c r="B275" s="68"/>
      <c r="C275" s="69"/>
      <c r="D275" s="69"/>
      <c r="E275" s="69"/>
      <c r="F275" s="1"/>
      <c r="G275" s="1"/>
      <c r="H275" s="1"/>
    </row>
    <row r="276" ht="15.75" customHeight="1">
      <c r="A276" s="68"/>
      <c r="B276" s="68"/>
      <c r="C276" s="69"/>
      <c r="D276" s="69"/>
      <c r="E276" s="69"/>
      <c r="F276" s="1"/>
      <c r="G276" s="1"/>
      <c r="H276" s="1"/>
    </row>
    <row r="277" ht="15.75" customHeight="1">
      <c r="A277" s="68"/>
      <c r="B277" s="68"/>
      <c r="C277" s="69"/>
      <c r="D277" s="69"/>
      <c r="E277" s="69"/>
      <c r="F277" s="1"/>
      <c r="G277" s="1"/>
      <c r="H277" s="1"/>
    </row>
    <row r="278" ht="15.75" customHeight="1">
      <c r="A278" s="68"/>
      <c r="B278" s="68"/>
      <c r="C278" s="69"/>
      <c r="D278" s="69"/>
      <c r="E278" s="69"/>
      <c r="F278" s="1"/>
      <c r="G278" s="1"/>
      <c r="H278" s="1"/>
    </row>
    <row r="279" ht="15.75" customHeight="1">
      <c r="A279" s="68"/>
      <c r="B279" s="68"/>
      <c r="C279" s="69"/>
      <c r="D279" s="69"/>
      <c r="E279" s="69"/>
      <c r="F279" s="1"/>
      <c r="G279" s="1"/>
      <c r="H279" s="1"/>
    </row>
    <row r="280" ht="15.75" customHeight="1">
      <c r="A280" s="68"/>
      <c r="B280" s="68"/>
      <c r="C280" s="69"/>
      <c r="D280" s="69"/>
      <c r="E280" s="69"/>
      <c r="F280" s="1"/>
      <c r="G280" s="1"/>
      <c r="H280" s="1"/>
    </row>
    <row r="281" ht="15.75" customHeight="1">
      <c r="A281" s="68"/>
      <c r="B281" s="68"/>
      <c r="C281" s="69"/>
      <c r="D281" s="69"/>
      <c r="E281" s="69"/>
      <c r="F281" s="1"/>
      <c r="G281" s="1"/>
      <c r="H281" s="1"/>
    </row>
    <row r="282" ht="15.75" customHeight="1">
      <c r="A282" s="68"/>
      <c r="B282" s="68"/>
      <c r="C282" s="69"/>
      <c r="D282" s="69"/>
      <c r="E282" s="69"/>
      <c r="F282" s="1"/>
      <c r="G282" s="1"/>
      <c r="H282" s="1"/>
    </row>
    <row r="283" ht="15.75" customHeight="1">
      <c r="A283" s="68"/>
      <c r="B283" s="68"/>
      <c r="C283" s="69"/>
      <c r="D283" s="69"/>
      <c r="E283" s="69"/>
      <c r="F283" s="1"/>
      <c r="G283" s="1"/>
      <c r="H283" s="1"/>
    </row>
    <row r="284" ht="15.75" customHeight="1">
      <c r="A284" s="68"/>
      <c r="B284" s="68"/>
      <c r="C284" s="69"/>
      <c r="D284" s="69"/>
      <c r="E284" s="69"/>
      <c r="F284" s="1"/>
      <c r="G284" s="1"/>
      <c r="H284" s="1"/>
    </row>
    <row r="285" ht="15.75" customHeight="1">
      <c r="A285" s="68"/>
      <c r="B285" s="68"/>
      <c r="C285" s="69"/>
      <c r="D285" s="69"/>
      <c r="E285" s="69"/>
      <c r="F285" s="1"/>
      <c r="G285" s="1"/>
      <c r="H285" s="1"/>
    </row>
    <row r="286" ht="15.75" customHeight="1">
      <c r="A286" s="68"/>
      <c r="B286" s="68"/>
      <c r="C286" s="69"/>
      <c r="D286" s="69"/>
      <c r="E286" s="69"/>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c r="A315" s="68"/>
      <c r="B315" s="68"/>
      <c r="C315" s="69"/>
      <c r="D315" s="69"/>
      <c r="E315" s="69"/>
      <c r="F315" s="1"/>
      <c r="G315" s="1"/>
      <c r="H315" s="1"/>
    </row>
    <row r="316" ht="15.75" customHeight="1">
      <c r="A316" s="68"/>
      <c r="B316" s="68"/>
      <c r="C316" s="69"/>
      <c r="D316" s="69"/>
      <c r="E316" s="69"/>
      <c r="F316" s="1"/>
      <c r="G316" s="1"/>
      <c r="H316" s="1"/>
    </row>
    <row r="317" ht="15.75" customHeight="1">
      <c r="A317" s="68"/>
      <c r="B317" s="68"/>
      <c r="C317" s="69"/>
      <c r="D317" s="69"/>
      <c r="E317" s="69"/>
      <c r="F317" s="1"/>
      <c r="G317" s="1"/>
      <c r="H317" s="1"/>
    </row>
    <row r="318" ht="15.75" customHeight="1">
      <c r="A318" s="68"/>
      <c r="B318" s="68"/>
      <c r="C318" s="69"/>
      <c r="D318" s="69"/>
      <c r="E318" s="69"/>
      <c r="F318" s="1"/>
      <c r="G318" s="1"/>
      <c r="H318" s="1"/>
    </row>
    <row r="319" ht="15.75" customHeight="1">
      <c r="A319" s="68"/>
      <c r="B319" s="68"/>
      <c r="C319" s="69"/>
      <c r="D319" s="69"/>
      <c r="E319" s="69"/>
      <c r="F319" s="1"/>
      <c r="G319" s="1"/>
      <c r="H319" s="1"/>
    </row>
    <row r="320" ht="15.75" customHeight="1">
      <c r="A320" s="68"/>
      <c r="B320" s="68"/>
      <c r="C320" s="69"/>
      <c r="D320" s="69"/>
      <c r="E320" s="69"/>
      <c r="F320" s="1"/>
      <c r="G320" s="1"/>
      <c r="H320" s="1"/>
    </row>
    <row r="321" ht="15.75" customHeight="1">
      <c r="A321" s="68"/>
      <c r="B321" s="68"/>
      <c r="C321" s="69"/>
      <c r="D321" s="69"/>
      <c r="E321" s="69"/>
      <c r="F321" s="1"/>
      <c r="G321" s="1"/>
      <c r="H321" s="1"/>
    </row>
    <row r="322" ht="15.75" customHeight="1">
      <c r="A322" s="68"/>
      <c r="B322" s="68"/>
      <c r="C322" s="69"/>
      <c r="D322" s="69"/>
      <c r="E322" s="69"/>
      <c r="F322" s="1"/>
      <c r="G322" s="1"/>
      <c r="H322" s="1"/>
    </row>
    <row r="323" ht="15.75" customHeight="1">
      <c r="A323" s="68"/>
      <c r="B323" s="68"/>
      <c r="C323" s="69"/>
      <c r="D323" s="69"/>
      <c r="E323" s="69"/>
      <c r="F323" s="1"/>
      <c r="G323" s="1"/>
      <c r="H323" s="1"/>
    </row>
    <row r="324" ht="15.75" customHeight="1">
      <c r="A324" s="68"/>
      <c r="B324" s="68"/>
      <c r="C324" s="69"/>
      <c r="D324" s="69"/>
      <c r="E324" s="69"/>
      <c r="F324" s="1"/>
      <c r="G324" s="1"/>
      <c r="H324" s="1"/>
    </row>
    <row r="325" ht="15.75" customHeight="1">
      <c r="A325" s="68"/>
      <c r="B325" s="68"/>
      <c r="C325" s="69"/>
      <c r="D325" s="69"/>
      <c r="E325" s="69"/>
      <c r="F325" s="1"/>
      <c r="G325" s="1"/>
      <c r="H325" s="1"/>
    </row>
    <row r="326" ht="15.75" customHeight="1">
      <c r="A326" s="68"/>
      <c r="B326" s="68"/>
      <c r="C326" s="69"/>
      <c r="D326" s="69"/>
      <c r="E326" s="69"/>
      <c r="F326" s="1"/>
      <c r="G326" s="1"/>
      <c r="H326" s="1"/>
    </row>
    <row r="327" ht="15.75" customHeight="1">
      <c r="A327" s="68"/>
      <c r="B327" s="68"/>
      <c r="C327" s="69"/>
      <c r="D327" s="69"/>
      <c r="E327" s="69"/>
      <c r="F327" s="1"/>
      <c r="G327" s="1"/>
      <c r="H327" s="1"/>
    </row>
    <row r="328" ht="15.75" customHeight="1">
      <c r="A328" s="68"/>
      <c r="B328" s="68"/>
      <c r="C328" s="69"/>
      <c r="D328" s="69"/>
      <c r="E328" s="69"/>
      <c r="F328" s="1"/>
      <c r="G328" s="1"/>
      <c r="H328" s="1"/>
    </row>
    <row r="329" ht="15.75" customHeight="1">
      <c r="A329" s="68"/>
      <c r="B329" s="68"/>
      <c r="C329" s="69"/>
      <c r="D329" s="69"/>
      <c r="E329" s="69"/>
      <c r="F329" s="1"/>
      <c r="G329" s="1"/>
      <c r="H329" s="1"/>
    </row>
    <row r="330" ht="15.75" customHeight="1">
      <c r="A330" s="68"/>
      <c r="B330" s="68"/>
      <c r="C330" s="69"/>
      <c r="D330" s="69"/>
      <c r="E330" s="69"/>
      <c r="F330" s="1"/>
      <c r="G330" s="1"/>
      <c r="H330" s="1"/>
    </row>
    <row r="331" ht="15.75" customHeight="1">
      <c r="A331" s="68"/>
      <c r="B331" s="68"/>
      <c r="C331" s="69"/>
      <c r="D331" s="69"/>
      <c r="E331" s="69"/>
      <c r="F331" s="1"/>
      <c r="G331" s="1"/>
      <c r="H331" s="1"/>
    </row>
    <row r="332" ht="15.75" customHeight="1">
      <c r="A332" s="68"/>
      <c r="B332" s="68"/>
      <c r="C332" s="69"/>
      <c r="D332" s="69"/>
      <c r="E332" s="69"/>
      <c r="F332" s="1"/>
      <c r="G332" s="1"/>
      <c r="H332" s="1"/>
    </row>
    <row r="333" ht="15.75" customHeight="1">
      <c r="A333" s="68"/>
      <c r="B333" s="68"/>
      <c r="C333" s="69"/>
      <c r="D333" s="69"/>
      <c r="E333" s="69"/>
      <c r="F333" s="1"/>
      <c r="G333" s="1"/>
      <c r="H333" s="1"/>
    </row>
    <row r="334" ht="15.75" customHeight="1">
      <c r="A334" s="68"/>
      <c r="B334" s="68"/>
      <c r="C334" s="69"/>
      <c r="D334" s="69"/>
      <c r="E334" s="69"/>
      <c r="F334" s="1"/>
      <c r="G334" s="1"/>
      <c r="H334" s="1"/>
    </row>
    <row r="335" ht="15.75" customHeight="1">
      <c r="A335" s="68"/>
      <c r="B335" s="68"/>
      <c r="C335" s="69"/>
      <c r="D335" s="69"/>
      <c r="E335" s="69"/>
      <c r="F335" s="1"/>
      <c r="G335" s="1"/>
      <c r="H335" s="1"/>
    </row>
    <row r="336" ht="15.75" customHeight="1">
      <c r="A336" s="68"/>
      <c r="B336" s="68"/>
      <c r="C336" s="69"/>
      <c r="D336" s="69"/>
      <c r="E336" s="69"/>
      <c r="F336" s="1"/>
      <c r="G336" s="1"/>
      <c r="H336" s="1"/>
    </row>
    <row r="337" ht="15.75" customHeight="1">
      <c r="A337" s="68"/>
      <c r="B337" s="68"/>
      <c r="C337" s="69"/>
      <c r="D337" s="69"/>
      <c r="E337" s="69"/>
      <c r="F337" s="1"/>
      <c r="G337" s="1"/>
      <c r="H337" s="1"/>
    </row>
    <row r="338" ht="15.75" customHeight="1">
      <c r="A338" s="68"/>
      <c r="B338" s="68"/>
      <c r="C338" s="69"/>
      <c r="D338" s="69"/>
      <c r="E338" s="69"/>
      <c r="F338" s="1"/>
      <c r="G338" s="1"/>
      <c r="H338" s="1"/>
    </row>
    <row r="339" ht="15.75" customHeight="1">
      <c r="A339" s="68"/>
      <c r="B339" s="68"/>
      <c r="C339" s="69"/>
      <c r="D339" s="69"/>
      <c r="E339" s="69"/>
      <c r="F339" s="1"/>
      <c r="G339" s="1"/>
      <c r="H339" s="1"/>
    </row>
    <row r="340" ht="15.75" customHeight="1">
      <c r="A340" s="68"/>
      <c r="B340" s="68"/>
      <c r="C340" s="69"/>
      <c r="D340" s="69"/>
      <c r="E340" s="69"/>
      <c r="F340" s="1"/>
      <c r="G340" s="1"/>
      <c r="H340" s="1"/>
    </row>
    <row r="341" ht="15.75" customHeight="1">
      <c r="A341" s="68"/>
      <c r="B341" s="68"/>
      <c r="C341" s="69"/>
      <c r="D341" s="69"/>
      <c r="E341" s="69"/>
      <c r="F341" s="1"/>
      <c r="G341" s="1"/>
      <c r="H341" s="1"/>
    </row>
    <row r="342" ht="15.75" customHeight="1">
      <c r="A342" s="68"/>
      <c r="B342" s="68"/>
      <c r="C342" s="69"/>
      <c r="D342" s="69"/>
      <c r="E342" s="69"/>
      <c r="F342" s="1"/>
      <c r="G342" s="1"/>
      <c r="H342" s="1"/>
    </row>
    <row r="343" ht="15.75" customHeight="1">
      <c r="A343" s="68"/>
      <c r="B343" s="68"/>
      <c r="C343" s="69"/>
      <c r="D343" s="69"/>
      <c r="E343" s="69"/>
      <c r="F343" s="1"/>
      <c r="G343" s="1"/>
      <c r="H343" s="1"/>
    </row>
    <row r="344" ht="15.75" customHeight="1">
      <c r="A344" s="68"/>
      <c r="B344" s="68"/>
      <c r="C344" s="69"/>
      <c r="D344" s="69"/>
      <c r="E344" s="69"/>
      <c r="F344" s="1"/>
      <c r="G344" s="1"/>
      <c r="H344" s="1"/>
    </row>
    <row r="345" ht="15.75" customHeight="1">
      <c r="A345" s="68"/>
      <c r="B345" s="68"/>
      <c r="C345" s="69"/>
      <c r="D345" s="69"/>
      <c r="E345" s="69"/>
      <c r="F345" s="1"/>
      <c r="G345" s="1"/>
      <c r="H345" s="1"/>
    </row>
    <row r="346" ht="15.75" customHeight="1">
      <c r="A346" s="68"/>
      <c r="B346" s="68"/>
      <c r="C346" s="69"/>
      <c r="D346" s="69"/>
      <c r="E346" s="69"/>
      <c r="F346" s="1"/>
      <c r="G346" s="1"/>
      <c r="H346" s="1"/>
    </row>
    <row r="347" ht="15.75" customHeight="1">
      <c r="A347" s="68"/>
      <c r="B347" s="68"/>
      <c r="C347" s="69"/>
      <c r="D347" s="69"/>
      <c r="E347" s="69"/>
      <c r="F347" s="1"/>
      <c r="G347" s="1"/>
      <c r="H347" s="1"/>
    </row>
    <row r="348" ht="15.75" customHeight="1">
      <c r="A348" s="68"/>
      <c r="B348" s="68"/>
      <c r="C348" s="69"/>
      <c r="D348" s="69"/>
      <c r="E348" s="69"/>
      <c r="F348" s="1"/>
      <c r="G348" s="1"/>
      <c r="H348" s="1"/>
    </row>
    <row r="349" ht="15.75" customHeight="1">
      <c r="A349" s="68"/>
      <c r="B349" s="68"/>
      <c r="C349" s="69"/>
      <c r="D349" s="69"/>
      <c r="E349" s="69"/>
      <c r="F349" s="1"/>
      <c r="G349" s="1"/>
      <c r="H349" s="1"/>
    </row>
    <row r="350" ht="15.75" customHeight="1">
      <c r="A350" s="68"/>
      <c r="B350" s="68"/>
      <c r="C350" s="69"/>
      <c r="D350" s="69"/>
      <c r="E350" s="69"/>
      <c r="F350" s="1"/>
      <c r="G350" s="1"/>
      <c r="H350" s="1"/>
    </row>
    <row r="351" ht="15.75" customHeight="1">
      <c r="A351" s="68"/>
      <c r="B351" s="68"/>
      <c r="C351" s="69"/>
      <c r="D351" s="69"/>
      <c r="E351" s="69"/>
      <c r="F351" s="1"/>
      <c r="G351" s="1"/>
      <c r="H351" s="1"/>
    </row>
    <row r="352" ht="15.75" customHeight="1">
      <c r="A352" s="68"/>
      <c r="B352" s="68"/>
      <c r="C352" s="69"/>
      <c r="D352" s="69"/>
      <c r="E352" s="69"/>
      <c r="F352" s="1"/>
      <c r="G352" s="1"/>
      <c r="H352" s="1"/>
    </row>
    <row r="353" ht="15.75" customHeight="1">
      <c r="A353" s="68"/>
      <c r="B353" s="68"/>
      <c r="C353" s="69"/>
      <c r="D353" s="69"/>
      <c r="E353" s="69"/>
      <c r="F353" s="1"/>
      <c r="G353" s="1"/>
      <c r="H353" s="1"/>
    </row>
    <row r="354" ht="15.75" customHeight="1">
      <c r="A354" s="68"/>
      <c r="B354" s="68"/>
      <c r="C354" s="69"/>
      <c r="D354" s="69"/>
      <c r="E354" s="69"/>
      <c r="F354" s="1"/>
      <c r="G354" s="1"/>
      <c r="H354" s="1"/>
    </row>
    <row r="355" ht="15.75" customHeight="1">
      <c r="A355" s="68"/>
      <c r="B355" s="68"/>
      <c r="C355" s="69"/>
      <c r="D355" s="69"/>
      <c r="E355" s="69"/>
      <c r="F355" s="1"/>
      <c r="G355" s="1"/>
      <c r="H355" s="1"/>
    </row>
    <row r="356" ht="15.75" customHeight="1">
      <c r="A356" s="68"/>
      <c r="B356" s="68"/>
      <c r="C356" s="69"/>
      <c r="D356" s="69"/>
      <c r="E356" s="69"/>
      <c r="F356" s="1"/>
      <c r="G356" s="1"/>
      <c r="H356" s="1"/>
    </row>
    <row r="357" ht="15.75" customHeight="1">
      <c r="A357" s="68"/>
      <c r="B357" s="68"/>
      <c r="C357" s="69"/>
      <c r="D357" s="69"/>
      <c r="E357" s="69"/>
      <c r="F357" s="1"/>
      <c r="G357" s="1"/>
      <c r="H357" s="1"/>
    </row>
    <row r="358" ht="15.75" customHeight="1">
      <c r="A358" s="68"/>
      <c r="B358" s="68"/>
      <c r="C358" s="69"/>
      <c r="D358" s="69"/>
      <c r="E358" s="69"/>
      <c r="F358" s="1"/>
      <c r="G358" s="1"/>
      <c r="H358" s="1"/>
    </row>
    <row r="359" ht="15.75" customHeight="1">
      <c r="A359" s="68"/>
      <c r="B359" s="68"/>
      <c r="C359" s="69"/>
      <c r="D359" s="69"/>
      <c r="E359" s="69"/>
      <c r="F359" s="1"/>
      <c r="G359" s="1"/>
      <c r="H359" s="1"/>
    </row>
    <row r="360" ht="15.75" customHeight="1">
      <c r="A360" s="68"/>
      <c r="B360" s="68"/>
      <c r="C360" s="69"/>
      <c r="D360" s="69"/>
      <c r="E360" s="69"/>
      <c r="F360" s="1"/>
      <c r="G360" s="1"/>
      <c r="H360" s="1"/>
    </row>
    <row r="361" ht="15.75" customHeight="1">
      <c r="A361" s="68"/>
      <c r="B361" s="68"/>
      <c r="C361" s="69"/>
      <c r="D361" s="69"/>
      <c r="E361" s="69"/>
      <c r="F361" s="1"/>
      <c r="G361" s="1"/>
      <c r="H361" s="1"/>
    </row>
    <row r="362" ht="15.75" customHeight="1">
      <c r="A362" s="68"/>
      <c r="B362" s="68"/>
      <c r="C362" s="69"/>
      <c r="D362" s="69"/>
      <c r="E362" s="69"/>
      <c r="F362" s="1"/>
      <c r="G362" s="1"/>
      <c r="H362" s="1"/>
    </row>
    <row r="363" ht="15.75" customHeight="1">
      <c r="A363" s="68"/>
      <c r="B363" s="68"/>
      <c r="C363" s="69"/>
      <c r="D363" s="69"/>
      <c r="E363" s="69"/>
      <c r="F363" s="1"/>
      <c r="G363" s="1"/>
      <c r="H363" s="1"/>
    </row>
    <row r="364" ht="15.75" customHeight="1">
      <c r="A364" s="68"/>
      <c r="B364" s="68"/>
      <c r="C364" s="69"/>
      <c r="D364" s="69"/>
      <c r="E364" s="69"/>
      <c r="F364" s="1"/>
      <c r="G364" s="1"/>
      <c r="H364" s="1"/>
    </row>
    <row r="365" ht="15.75" customHeight="1">
      <c r="A365" s="68"/>
      <c r="B365" s="68"/>
      <c r="C365" s="69"/>
      <c r="D365" s="69"/>
      <c r="E365" s="69"/>
      <c r="F365" s="1"/>
      <c r="G365" s="1"/>
      <c r="H365" s="1"/>
    </row>
    <row r="366" ht="15.75" customHeight="1">
      <c r="A366" s="68"/>
      <c r="B366" s="68"/>
      <c r="C366" s="69"/>
      <c r="D366" s="69"/>
      <c r="E366" s="69"/>
      <c r="F366" s="1"/>
      <c r="G366" s="1"/>
      <c r="H366" s="1"/>
    </row>
    <row r="367" ht="15.75" customHeight="1">
      <c r="A367" s="68"/>
      <c r="B367" s="68"/>
      <c r="C367" s="69"/>
      <c r="D367" s="69"/>
      <c r="E367" s="69"/>
      <c r="F367" s="1"/>
      <c r="G367" s="1"/>
      <c r="H367" s="1"/>
    </row>
    <row r="368" ht="15.75" customHeight="1">
      <c r="A368" s="68"/>
      <c r="B368" s="68"/>
      <c r="C368" s="69"/>
      <c r="D368" s="69"/>
      <c r="E368" s="69"/>
      <c r="F368" s="1"/>
      <c r="G368" s="1"/>
      <c r="H368" s="1"/>
    </row>
    <row r="369" ht="15.75" customHeight="1">
      <c r="A369" s="68"/>
      <c r="B369" s="68"/>
      <c r="C369" s="69"/>
      <c r="D369" s="69"/>
      <c r="E369" s="69"/>
      <c r="F369" s="1"/>
      <c r="G369" s="1"/>
      <c r="H369" s="1"/>
    </row>
    <row r="370" ht="15.75" customHeight="1">
      <c r="A370" s="68"/>
      <c r="B370" s="68"/>
      <c r="C370" s="69"/>
      <c r="D370" s="69"/>
      <c r="E370" s="69"/>
      <c r="F370" s="1"/>
      <c r="G370" s="1"/>
      <c r="H370" s="1"/>
    </row>
    <row r="371" ht="15.75" customHeight="1">
      <c r="A371" s="68"/>
      <c r="B371" s="68"/>
      <c r="C371" s="69"/>
      <c r="D371" s="69"/>
      <c r="E371" s="69"/>
      <c r="F371" s="1"/>
      <c r="G371" s="1"/>
      <c r="H371" s="1"/>
    </row>
    <row r="372" ht="15.75" customHeight="1">
      <c r="A372" s="68"/>
      <c r="B372" s="68"/>
      <c r="C372" s="69"/>
      <c r="D372" s="69"/>
      <c r="E372" s="69"/>
      <c r="F372" s="1"/>
      <c r="G372" s="1"/>
      <c r="H372" s="1"/>
    </row>
    <row r="373" ht="15.75" customHeight="1">
      <c r="A373" s="68"/>
      <c r="B373" s="68"/>
      <c r="C373" s="69"/>
      <c r="D373" s="69"/>
      <c r="E373" s="69"/>
      <c r="F373" s="1"/>
      <c r="G373" s="1"/>
      <c r="H373" s="1"/>
    </row>
    <row r="374" ht="15.75" customHeight="1">
      <c r="A374" s="68"/>
      <c r="B374" s="68"/>
      <c r="C374" s="69"/>
      <c r="D374" s="69"/>
      <c r="E374" s="69"/>
      <c r="F374" s="1"/>
      <c r="G374" s="1"/>
      <c r="H374" s="1"/>
    </row>
    <row r="375" ht="15.75" customHeight="1">
      <c r="A375" s="68"/>
      <c r="B375" s="68"/>
      <c r="C375" s="69"/>
      <c r="D375" s="69"/>
      <c r="E375" s="69"/>
      <c r="F375" s="1"/>
      <c r="G375" s="1"/>
      <c r="H375" s="1"/>
    </row>
    <row r="376" ht="15.75" customHeight="1">
      <c r="A376" s="68"/>
      <c r="B376" s="68"/>
      <c r="C376" s="69"/>
      <c r="D376" s="69"/>
      <c r="E376" s="69"/>
      <c r="F376" s="1"/>
      <c r="G376" s="1"/>
      <c r="H376" s="1"/>
    </row>
    <row r="377" ht="15.75" customHeight="1">
      <c r="A377" s="68"/>
      <c r="B377" s="68"/>
      <c r="C377" s="69"/>
      <c r="D377" s="69"/>
      <c r="E377" s="69"/>
      <c r="F377" s="1"/>
      <c r="G377" s="1"/>
      <c r="H377" s="1"/>
    </row>
    <row r="378" ht="15.75" customHeight="1">
      <c r="A378" s="68"/>
      <c r="B378" s="68"/>
      <c r="C378" s="69"/>
      <c r="D378" s="69"/>
      <c r="E378" s="69"/>
      <c r="F378" s="1"/>
      <c r="G378" s="1"/>
      <c r="H378" s="1"/>
    </row>
    <row r="379" ht="15.75" customHeight="1">
      <c r="A379" s="68"/>
      <c r="B379" s="68"/>
      <c r="C379" s="69"/>
      <c r="D379" s="69"/>
      <c r="E379" s="69"/>
      <c r="F379" s="1"/>
      <c r="G379" s="1"/>
      <c r="H379" s="1"/>
    </row>
    <row r="380" ht="15.75" customHeight="1">
      <c r="A380" s="68"/>
      <c r="B380" s="68"/>
      <c r="C380" s="69"/>
      <c r="D380" s="69"/>
      <c r="E380" s="69"/>
      <c r="F380" s="1"/>
      <c r="G380" s="1"/>
      <c r="H380" s="1"/>
    </row>
    <row r="381" ht="15.75" customHeight="1">
      <c r="A381" s="68"/>
      <c r="B381" s="68"/>
      <c r="C381" s="69"/>
      <c r="D381" s="69"/>
      <c r="E381" s="69"/>
      <c r="F381" s="1"/>
      <c r="G381" s="1"/>
      <c r="H381" s="1"/>
    </row>
    <row r="382" ht="15.75" customHeight="1">
      <c r="A382" s="68"/>
      <c r="B382" s="68"/>
      <c r="C382" s="69"/>
      <c r="D382" s="69"/>
      <c r="E382" s="69"/>
      <c r="F382" s="1"/>
      <c r="G382" s="1"/>
      <c r="H382" s="1"/>
    </row>
    <row r="383" ht="15.75" customHeight="1">
      <c r="A383" s="68"/>
      <c r="B383" s="68"/>
      <c r="C383" s="69"/>
      <c r="D383" s="69"/>
      <c r="E383" s="69"/>
      <c r="F383" s="1"/>
      <c r="G383" s="1"/>
      <c r="H383" s="1"/>
    </row>
    <row r="384" ht="15.75" customHeight="1">
      <c r="A384" s="68"/>
      <c r="B384" s="68"/>
      <c r="C384" s="69"/>
      <c r="D384" s="69"/>
      <c r="E384" s="69"/>
      <c r="F384" s="1"/>
      <c r="G384" s="1"/>
      <c r="H384" s="1"/>
    </row>
    <row r="385" ht="15.75" customHeight="1">
      <c r="A385" s="68"/>
      <c r="B385" s="68"/>
      <c r="C385" s="69"/>
      <c r="D385" s="69"/>
      <c r="E385" s="69"/>
      <c r="F385" s="1"/>
      <c r="G385" s="1"/>
      <c r="H385" s="1"/>
    </row>
    <row r="386" ht="15.75" customHeight="1">
      <c r="A386" s="68"/>
      <c r="B386" s="68"/>
      <c r="C386" s="69"/>
      <c r="D386" s="69"/>
      <c r="E386" s="69"/>
      <c r="F386" s="1"/>
      <c r="G386" s="1"/>
      <c r="H386" s="1"/>
    </row>
    <row r="387" ht="15.75" customHeight="1">
      <c r="A387" s="68"/>
      <c r="B387" s="68"/>
      <c r="C387" s="69"/>
      <c r="D387" s="69"/>
      <c r="E387" s="69"/>
      <c r="F387" s="1"/>
      <c r="G387" s="1"/>
      <c r="H387" s="1"/>
    </row>
    <row r="388" ht="15.75" customHeight="1">
      <c r="A388" s="68"/>
      <c r="B388" s="68"/>
      <c r="C388" s="69"/>
      <c r="D388" s="69"/>
      <c r="E388" s="69"/>
      <c r="F388" s="1"/>
      <c r="G388" s="1"/>
      <c r="H388" s="1"/>
    </row>
    <row r="389" ht="15.75" customHeight="1">
      <c r="A389" s="68"/>
      <c r="B389" s="68"/>
      <c r="C389" s="69"/>
      <c r="D389" s="69"/>
      <c r="E389" s="69"/>
      <c r="F389" s="1"/>
      <c r="G389" s="1"/>
      <c r="H389" s="1"/>
    </row>
    <row r="390" ht="15.75" customHeight="1">
      <c r="A390" s="68"/>
      <c r="B390" s="68"/>
      <c r="C390" s="69"/>
      <c r="D390" s="69"/>
      <c r="E390" s="69"/>
      <c r="F390" s="1"/>
      <c r="G390" s="1"/>
      <c r="H390" s="1"/>
    </row>
    <row r="391" ht="15.75" customHeight="1">
      <c r="A391" s="68"/>
      <c r="B391" s="68"/>
      <c r="C391" s="69"/>
      <c r="D391" s="69"/>
      <c r="E391" s="69"/>
      <c r="F391" s="1"/>
      <c r="G391" s="1"/>
      <c r="H391" s="1"/>
    </row>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91:H191"/>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5.14"/>
    <col customWidth="1" min="7" max="8" width="13.71"/>
    <col customWidth="1" min="9" max="25" width="8.0"/>
  </cols>
  <sheetData>
    <row r="1">
      <c r="A1" s="68"/>
      <c r="B1" s="68"/>
      <c r="C1" s="69"/>
      <c r="D1" s="69"/>
      <c r="E1" s="69"/>
      <c r="F1" s="1"/>
      <c r="G1" s="1"/>
      <c r="H1" s="1"/>
    </row>
    <row r="2" ht="15.75" customHeight="1">
      <c r="A2" s="230" t="s">
        <v>10290</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4.25" customHeight="1">
      <c r="A4" s="424" t="s">
        <v>10291</v>
      </c>
      <c r="B4" s="71"/>
      <c r="C4" s="71"/>
      <c r="D4" s="71"/>
      <c r="E4" s="72"/>
      <c r="F4" s="784"/>
      <c r="G4" s="784"/>
      <c r="H4" s="784"/>
      <c r="I4" s="74"/>
      <c r="J4" s="74"/>
      <c r="K4" s="74"/>
      <c r="L4" s="74"/>
      <c r="M4" s="74"/>
      <c r="N4" s="74"/>
      <c r="O4" s="74"/>
      <c r="P4" s="74"/>
      <c r="Q4" s="74"/>
      <c r="R4" s="74"/>
      <c r="S4" s="74"/>
      <c r="T4" s="74"/>
      <c r="U4" s="74"/>
      <c r="V4" s="74"/>
      <c r="W4" s="74"/>
      <c r="X4" s="74"/>
      <c r="Y4" s="74"/>
    </row>
    <row r="5" ht="17.25" customHeight="1">
      <c r="A5" s="424" t="s">
        <v>10292</v>
      </c>
      <c r="B5" s="71"/>
      <c r="C5" s="71"/>
      <c r="D5" s="71"/>
      <c r="E5" s="72"/>
      <c r="F5" s="784"/>
      <c r="G5" s="784"/>
      <c r="H5" s="784"/>
      <c r="I5" s="74"/>
      <c r="J5" s="74"/>
      <c r="K5" s="74"/>
      <c r="L5" s="74"/>
      <c r="M5" s="74"/>
      <c r="N5" s="74"/>
      <c r="O5" s="74"/>
      <c r="P5" s="74"/>
      <c r="Q5" s="74"/>
      <c r="R5" s="74"/>
      <c r="S5" s="74"/>
      <c r="T5" s="74"/>
      <c r="U5" s="74"/>
      <c r="V5" s="74"/>
      <c r="W5" s="74"/>
      <c r="X5" s="74"/>
      <c r="Y5" s="74"/>
    </row>
    <row r="6" ht="19.5" customHeight="1">
      <c r="A6" s="424" t="s">
        <v>10293</v>
      </c>
      <c r="B6" s="71"/>
      <c r="C6" s="71"/>
      <c r="D6" s="71"/>
      <c r="E6" s="72"/>
      <c r="F6" s="784"/>
      <c r="G6" s="784"/>
      <c r="H6" s="784"/>
      <c r="I6" s="74"/>
      <c r="J6" s="74"/>
      <c r="K6" s="74"/>
      <c r="L6" s="74"/>
      <c r="M6" s="74"/>
      <c r="N6" s="74"/>
      <c r="O6" s="74"/>
      <c r="P6" s="74"/>
      <c r="Q6" s="74"/>
      <c r="R6" s="74"/>
      <c r="S6" s="74"/>
      <c r="T6" s="74"/>
      <c r="U6" s="74"/>
      <c r="V6" s="74"/>
      <c r="W6" s="74"/>
      <c r="X6" s="74"/>
      <c r="Y6" s="74"/>
    </row>
    <row r="7" ht="164.25" customHeight="1">
      <c r="A7" s="791" t="s">
        <v>10294</v>
      </c>
      <c r="B7" s="71"/>
      <c r="C7" s="71"/>
      <c r="D7" s="71"/>
      <c r="E7" s="72"/>
      <c r="F7" s="784"/>
      <c r="G7" s="784"/>
      <c r="H7" s="784"/>
      <c r="I7" s="74"/>
      <c r="J7" s="74"/>
      <c r="K7" s="74"/>
      <c r="L7" s="74"/>
      <c r="M7" s="74"/>
      <c r="N7" s="74"/>
      <c r="O7" s="74"/>
      <c r="P7" s="74"/>
      <c r="Q7" s="74"/>
      <c r="R7" s="74"/>
      <c r="S7" s="74"/>
      <c r="T7" s="74"/>
      <c r="U7" s="74"/>
      <c r="V7" s="74"/>
      <c r="W7" s="74"/>
      <c r="X7" s="74"/>
      <c r="Y7" s="74"/>
    </row>
    <row r="8">
      <c r="A8" s="79"/>
      <c r="B8" s="79"/>
      <c r="C8" s="80"/>
      <c r="D8" s="80"/>
      <c r="E8" s="80"/>
      <c r="F8" s="79"/>
      <c r="G8" s="79"/>
      <c r="H8" s="79"/>
      <c r="I8" s="74"/>
      <c r="J8" s="74"/>
      <c r="K8" s="74"/>
      <c r="L8" s="74"/>
      <c r="M8" s="74"/>
      <c r="N8" s="74"/>
      <c r="O8" s="74"/>
      <c r="P8" s="74"/>
      <c r="Q8" s="74"/>
      <c r="R8" s="74"/>
      <c r="S8" s="74"/>
      <c r="T8" s="74"/>
      <c r="U8" s="74"/>
      <c r="V8" s="74"/>
      <c r="W8" s="74"/>
      <c r="X8" s="74"/>
      <c r="Y8" s="74"/>
    </row>
    <row r="9" ht="55.5" customHeight="1">
      <c r="A9" s="290" t="s">
        <v>2830</v>
      </c>
      <c r="B9" s="83" t="s">
        <v>8</v>
      </c>
      <c r="C9" s="83" t="s">
        <v>10295</v>
      </c>
      <c r="D9" s="244" t="s">
        <v>222</v>
      </c>
      <c r="E9" s="244" t="s">
        <v>226</v>
      </c>
      <c r="F9" s="86" t="s">
        <v>227</v>
      </c>
      <c r="I9" s="74"/>
      <c r="J9" s="74"/>
      <c r="K9" s="74"/>
      <c r="L9" s="74"/>
      <c r="M9" s="74"/>
      <c r="N9" s="74"/>
      <c r="O9" s="74"/>
      <c r="P9" s="74"/>
      <c r="Q9" s="74"/>
      <c r="R9" s="74"/>
      <c r="S9" s="74"/>
      <c r="T9" s="74"/>
      <c r="U9" s="74"/>
      <c r="V9" s="74"/>
      <c r="W9" s="74"/>
      <c r="X9" s="74"/>
      <c r="Y9" s="74"/>
    </row>
    <row r="10" ht="11.25" customHeight="1">
      <c r="A10" s="135" t="s">
        <v>51</v>
      </c>
      <c r="B10" s="97" t="s">
        <v>52</v>
      </c>
      <c r="C10" s="135" t="s">
        <v>10296</v>
      </c>
      <c r="D10" s="231">
        <v>100.0</v>
      </c>
      <c r="E10" s="166">
        <v>100.0</v>
      </c>
      <c r="F10" s="475" t="s">
        <v>51</v>
      </c>
      <c r="G10" s="104"/>
      <c r="H10" s="105"/>
      <c r="I10" s="105"/>
      <c r="J10" s="105"/>
      <c r="K10" s="105"/>
      <c r="L10" s="105"/>
      <c r="M10" s="105"/>
      <c r="N10" s="105"/>
      <c r="O10" s="105"/>
      <c r="P10" s="105"/>
      <c r="Q10" s="105"/>
      <c r="R10" s="105"/>
      <c r="S10" s="105"/>
      <c r="T10" s="105"/>
      <c r="U10" s="105"/>
      <c r="V10" s="105"/>
      <c r="W10" s="105"/>
      <c r="X10" s="105"/>
      <c r="Y10" s="105"/>
      <c r="Z10" s="105"/>
      <c r="AA10" s="105"/>
      <c r="AB10" s="105"/>
    </row>
    <row r="11" ht="11.25" customHeight="1">
      <c r="A11" s="135" t="s">
        <v>51</v>
      </c>
      <c r="B11" s="97" t="s">
        <v>52</v>
      </c>
      <c r="C11" s="135" t="s">
        <v>10297</v>
      </c>
      <c r="D11" s="231">
        <v>10.0</v>
      </c>
      <c r="E11" s="166">
        <v>10.0</v>
      </c>
      <c r="F11" s="475" t="s">
        <v>51</v>
      </c>
      <c r="G11" s="104"/>
      <c r="H11" s="105"/>
      <c r="I11" s="105"/>
      <c r="J11" s="105"/>
      <c r="K11" s="105"/>
      <c r="L11" s="105"/>
      <c r="M11" s="105"/>
      <c r="N11" s="105"/>
      <c r="O11" s="105"/>
      <c r="P11" s="105"/>
      <c r="Q11" s="105"/>
      <c r="R11" s="105"/>
      <c r="S11" s="105"/>
      <c r="T11" s="105"/>
      <c r="U11" s="105"/>
      <c r="V11" s="105"/>
      <c r="W11" s="105"/>
      <c r="X11" s="105"/>
      <c r="Y11" s="105"/>
      <c r="Z11" s="105"/>
      <c r="AA11" s="105"/>
      <c r="AB11" s="105"/>
    </row>
    <row r="12" ht="11.25" customHeight="1">
      <c r="A12" s="135" t="s">
        <v>51</v>
      </c>
      <c r="B12" s="97" t="s">
        <v>52</v>
      </c>
      <c r="C12" s="135" t="s">
        <v>10298</v>
      </c>
      <c r="D12" s="231">
        <v>10.0</v>
      </c>
      <c r="E12" s="166">
        <v>10.0</v>
      </c>
      <c r="F12" s="475" t="s">
        <v>51</v>
      </c>
      <c r="G12" s="104"/>
      <c r="H12" s="105"/>
      <c r="I12" s="105"/>
      <c r="J12" s="105"/>
      <c r="K12" s="105"/>
      <c r="L12" s="105"/>
      <c r="M12" s="105"/>
      <c r="N12" s="105"/>
      <c r="O12" s="105"/>
      <c r="P12" s="105"/>
      <c r="Q12" s="105"/>
      <c r="R12" s="105"/>
      <c r="S12" s="105"/>
      <c r="T12" s="105"/>
      <c r="U12" s="105"/>
      <c r="V12" s="105"/>
      <c r="W12" s="105"/>
      <c r="X12" s="105"/>
      <c r="Y12" s="105"/>
      <c r="Z12" s="105"/>
      <c r="AA12" s="105"/>
      <c r="AB12" s="105"/>
    </row>
    <row r="13" ht="11.25" customHeight="1">
      <c r="A13" s="135" t="s">
        <v>235</v>
      </c>
      <c r="B13" s="97" t="s">
        <v>52</v>
      </c>
      <c r="C13" s="311" t="s">
        <v>10299</v>
      </c>
      <c r="D13" s="231">
        <v>60.0</v>
      </c>
      <c r="E13" s="166">
        <v>60.0</v>
      </c>
      <c r="F13" s="475" t="s">
        <v>235</v>
      </c>
      <c r="G13" s="104"/>
      <c r="H13" s="105"/>
      <c r="I13" s="105"/>
      <c r="J13" s="105"/>
      <c r="K13" s="105"/>
      <c r="L13" s="105"/>
      <c r="M13" s="105"/>
      <c r="N13" s="105"/>
      <c r="O13" s="105"/>
      <c r="P13" s="105"/>
      <c r="Q13" s="105"/>
      <c r="R13" s="105"/>
      <c r="S13" s="105"/>
      <c r="T13" s="105"/>
      <c r="U13" s="105"/>
      <c r="V13" s="105"/>
      <c r="W13" s="105"/>
      <c r="X13" s="105"/>
      <c r="Y13" s="105"/>
      <c r="Z13" s="105"/>
      <c r="AA13" s="105"/>
      <c r="AB13" s="105"/>
    </row>
    <row r="14" ht="11.25" customHeight="1">
      <c r="A14" s="135" t="s">
        <v>235</v>
      </c>
      <c r="B14" s="97" t="s">
        <v>52</v>
      </c>
      <c r="C14" s="135" t="s">
        <v>10300</v>
      </c>
      <c r="D14" s="231">
        <v>50.0</v>
      </c>
      <c r="E14" s="166">
        <v>50.0</v>
      </c>
      <c r="F14" s="475" t="s">
        <v>235</v>
      </c>
      <c r="G14" s="104"/>
      <c r="H14" s="105"/>
      <c r="I14" s="105"/>
      <c r="J14" s="105"/>
      <c r="K14" s="105"/>
      <c r="L14" s="105"/>
      <c r="M14" s="105"/>
      <c r="N14" s="105"/>
      <c r="O14" s="105"/>
      <c r="P14" s="105"/>
      <c r="Q14" s="105"/>
      <c r="R14" s="105"/>
      <c r="S14" s="105"/>
      <c r="T14" s="105"/>
      <c r="U14" s="105"/>
      <c r="V14" s="105"/>
      <c r="W14" s="105"/>
      <c r="X14" s="105"/>
      <c r="Y14" s="105"/>
      <c r="Z14" s="105"/>
      <c r="AA14" s="105"/>
      <c r="AB14" s="105"/>
    </row>
    <row r="15" ht="11.25" customHeight="1">
      <c r="A15" s="135" t="s">
        <v>235</v>
      </c>
      <c r="B15" s="97" t="s">
        <v>52</v>
      </c>
      <c r="C15" s="135" t="s">
        <v>10301</v>
      </c>
      <c r="D15" s="231">
        <v>60.0</v>
      </c>
      <c r="E15" s="166">
        <v>60.0</v>
      </c>
      <c r="F15" s="475" t="s">
        <v>235</v>
      </c>
      <c r="G15" s="104"/>
      <c r="H15" s="105"/>
      <c r="I15" s="105"/>
      <c r="J15" s="105"/>
      <c r="K15" s="105"/>
      <c r="L15" s="105"/>
      <c r="M15" s="105"/>
      <c r="N15" s="105"/>
      <c r="O15" s="105"/>
      <c r="P15" s="105"/>
      <c r="Q15" s="105"/>
      <c r="R15" s="105"/>
      <c r="S15" s="105"/>
      <c r="T15" s="105"/>
      <c r="U15" s="105"/>
      <c r="V15" s="105"/>
      <c r="W15" s="105"/>
      <c r="X15" s="105"/>
      <c r="Y15" s="105"/>
      <c r="Z15" s="105"/>
      <c r="AA15" s="105"/>
      <c r="AB15" s="105"/>
    </row>
    <row r="16" ht="11.25" customHeight="1">
      <c r="A16" s="295" t="s">
        <v>6096</v>
      </c>
      <c r="B16" s="145" t="s">
        <v>52</v>
      </c>
      <c r="C16" s="297" t="s">
        <v>10302</v>
      </c>
      <c r="D16" s="301">
        <v>30.0</v>
      </c>
      <c r="E16" s="166">
        <v>30.0</v>
      </c>
      <c r="F16" s="475" t="s">
        <v>58</v>
      </c>
      <c r="G16" s="104"/>
      <c r="H16" s="105"/>
      <c r="I16" s="105"/>
      <c r="J16" s="105"/>
      <c r="K16" s="105"/>
      <c r="L16" s="105"/>
      <c r="M16" s="105"/>
      <c r="N16" s="105"/>
      <c r="O16" s="105"/>
      <c r="P16" s="105"/>
      <c r="Q16" s="105"/>
      <c r="R16" s="105"/>
      <c r="S16" s="105"/>
      <c r="T16" s="105"/>
      <c r="U16" s="105"/>
      <c r="V16" s="105"/>
      <c r="W16" s="105"/>
      <c r="X16" s="105"/>
      <c r="Y16" s="105"/>
      <c r="Z16" s="105"/>
      <c r="AA16" s="105"/>
      <c r="AB16" s="105"/>
    </row>
    <row r="17" ht="11.25" customHeight="1">
      <c r="A17" s="135" t="s">
        <v>6103</v>
      </c>
      <c r="B17" s="97" t="s">
        <v>52</v>
      </c>
      <c r="C17" s="304" t="s">
        <v>6282</v>
      </c>
      <c r="D17" s="231">
        <v>30.0</v>
      </c>
      <c r="E17" s="166">
        <v>30.0</v>
      </c>
      <c r="F17" s="475" t="s">
        <v>244</v>
      </c>
      <c r="G17" s="104"/>
      <c r="H17" s="105"/>
      <c r="I17" s="105"/>
      <c r="J17" s="105"/>
      <c r="K17" s="105"/>
      <c r="L17" s="105"/>
      <c r="M17" s="105"/>
      <c r="N17" s="105"/>
      <c r="O17" s="105"/>
      <c r="P17" s="105"/>
      <c r="Q17" s="105"/>
      <c r="R17" s="105"/>
      <c r="S17" s="105"/>
      <c r="T17" s="105"/>
      <c r="U17" s="105"/>
      <c r="V17" s="105"/>
      <c r="W17" s="105"/>
      <c r="X17" s="105"/>
      <c r="Y17" s="105"/>
      <c r="Z17" s="105"/>
      <c r="AA17" s="105"/>
      <c r="AB17" s="105"/>
    </row>
    <row r="18" ht="11.25" customHeight="1">
      <c r="A18" s="295" t="s">
        <v>5397</v>
      </c>
      <c r="B18" s="145" t="s">
        <v>52</v>
      </c>
      <c r="C18" s="297" t="s">
        <v>10303</v>
      </c>
      <c r="D18" s="786">
        <v>30.0</v>
      </c>
      <c r="E18" s="787">
        <v>30.0</v>
      </c>
      <c r="F18" s="475" t="s">
        <v>62</v>
      </c>
      <c r="G18" s="104"/>
      <c r="H18" s="105"/>
      <c r="I18" s="105"/>
      <c r="J18" s="105"/>
      <c r="K18" s="105"/>
      <c r="L18" s="105"/>
      <c r="M18" s="105"/>
      <c r="N18" s="105"/>
      <c r="O18" s="105"/>
      <c r="P18" s="105"/>
      <c r="Q18" s="105"/>
      <c r="R18" s="105"/>
      <c r="S18" s="105"/>
      <c r="T18" s="105"/>
      <c r="U18" s="105"/>
      <c r="V18" s="105"/>
      <c r="W18" s="105"/>
      <c r="X18" s="105"/>
      <c r="Y18" s="105"/>
      <c r="Z18" s="105"/>
      <c r="AA18" s="105"/>
      <c r="AB18" s="105"/>
    </row>
    <row r="19" ht="11.25" customHeight="1">
      <c r="A19" s="523" t="s">
        <v>6157</v>
      </c>
      <c r="B19" s="121" t="s">
        <v>52</v>
      </c>
      <c r="C19" s="135" t="s">
        <v>10304</v>
      </c>
      <c r="D19" s="631">
        <v>30.0</v>
      </c>
      <c r="E19" s="792">
        <v>30.0</v>
      </c>
      <c r="F19" s="475" t="s">
        <v>66</v>
      </c>
      <c r="G19" s="104"/>
      <c r="H19" s="105"/>
      <c r="I19" s="105"/>
      <c r="J19" s="105"/>
      <c r="K19" s="105"/>
      <c r="L19" s="105"/>
      <c r="M19" s="105"/>
      <c r="N19" s="105"/>
      <c r="O19" s="105"/>
      <c r="P19" s="105"/>
      <c r="Q19" s="105"/>
      <c r="R19" s="105"/>
      <c r="S19" s="105"/>
      <c r="T19" s="105"/>
      <c r="U19" s="105"/>
      <c r="V19" s="105"/>
      <c r="W19" s="105"/>
      <c r="X19" s="105"/>
      <c r="Y19" s="105"/>
      <c r="Z19" s="105"/>
      <c r="AA19" s="105"/>
      <c r="AB19" s="105"/>
    </row>
    <row r="20" ht="11.25" customHeight="1">
      <c r="A20" s="523" t="s">
        <v>6157</v>
      </c>
      <c r="B20" s="121" t="s">
        <v>52</v>
      </c>
      <c r="C20" s="135" t="s">
        <v>10305</v>
      </c>
      <c r="D20" s="631">
        <v>30.0</v>
      </c>
      <c r="E20" s="792">
        <v>30.0</v>
      </c>
      <c r="F20" s="475" t="s">
        <v>66</v>
      </c>
      <c r="G20" s="104"/>
      <c r="H20" s="105"/>
      <c r="I20" s="105"/>
      <c r="J20" s="105"/>
      <c r="K20" s="105"/>
      <c r="L20" s="105"/>
      <c r="M20" s="105"/>
      <c r="N20" s="105"/>
      <c r="O20" s="105"/>
      <c r="P20" s="105"/>
      <c r="Q20" s="105"/>
      <c r="R20" s="105"/>
      <c r="S20" s="105"/>
      <c r="T20" s="105"/>
      <c r="U20" s="105"/>
      <c r="V20" s="105"/>
      <c r="W20" s="105"/>
      <c r="X20" s="105"/>
      <c r="Y20" s="105"/>
      <c r="Z20" s="105"/>
      <c r="AA20" s="105"/>
      <c r="AB20" s="105"/>
    </row>
    <row r="21" ht="11.25" customHeight="1">
      <c r="A21" s="523" t="s">
        <v>6157</v>
      </c>
      <c r="B21" s="121" t="s">
        <v>52</v>
      </c>
      <c r="C21" s="135" t="s">
        <v>10306</v>
      </c>
      <c r="D21" s="631">
        <v>30.0</v>
      </c>
      <c r="E21" s="792">
        <v>30.0</v>
      </c>
      <c r="F21" s="475" t="s">
        <v>66</v>
      </c>
      <c r="G21" s="104"/>
      <c r="H21" s="105"/>
      <c r="I21" s="105"/>
      <c r="J21" s="105"/>
      <c r="K21" s="105"/>
      <c r="L21" s="105"/>
      <c r="M21" s="105"/>
      <c r="N21" s="105"/>
      <c r="O21" s="105"/>
      <c r="P21" s="105"/>
      <c r="Q21" s="105"/>
      <c r="R21" s="105"/>
      <c r="S21" s="105"/>
      <c r="T21" s="105"/>
      <c r="U21" s="105"/>
      <c r="V21" s="105"/>
      <c r="W21" s="105"/>
      <c r="X21" s="105"/>
      <c r="Y21" s="105"/>
      <c r="Z21" s="105"/>
      <c r="AA21" s="105"/>
      <c r="AB21" s="105"/>
    </row>
    <row r="22" ht="11.25" customHeight="1">
      <c r="A22" s="295" t="s">
        <v>7520</v>
      </c>
      <c r="B22" s="303" t="s">
        <v>52</v>
      </c>
      <c r="C22" s="295" t="s">
        <v>10307</v>
      </c>
      <c r="D22" s="786">
        <v>8.0</v>
      </c>
      <c r="E22" s="787">
        <v>8.0</v>
      </c>
      <c r="F22" s="475" t="s">
        <v>67</v>
      </c>
      <c r="G22" s="104"/>
      <c r="H22" s="105"/>
      <c r="I22" s="105"/>
      <c r="J22" s="105"/>
      <c r="K22" s="105"/>
      <c r="L22" s="105"/>
      <c r="M22" s="105"/>
      <c r="N22" s="105"/>
      <c r="O22" s="105"/>
      <c r="P22" s="105"/>
      <c r="Q22" s="105"/>
      <c r="R22" s="105"/>
      <c r="S22" s="105"/>
      <c r="T22" s="105"/>
      <c r="U22" s="105"/>
      <c r="V22" s="105"/>
      <c r="W22" s="105"/>
      <c r="X22" s="105"/>
      <c r="Y22" s="105"/>
      <c r="Z22" s="105"/>
      <c r="AA22" s="105"/>
      <c r="AB22" s="105"/>
    </row>
    <row r="23" ht="11.25" customHeight="1">
      <c r="A23" s="295" t="s">
        <v>5418</v>
      </c>
      <c r="B23" s="145" t="s">
        <v>52</v>
      </c>
      <c r="C23" s="297" t="s">
        <v>10308</v>
      </c>
      <c r="D23" s="786">
        <v>100.0</v>
      </c>
      <c r="E23" s="787">
        <v>100.0</v>
      </c>
      <c r="F23" s="475" t="s">
        <v>70</v>
      </c>
      <c r="G23" s="104"/>
      <c r="H23" s="105"/>
      <c r="I23" s="105"/>
      <c r="J23" s="105"/>
      <c r="K23" s="105"/>
      <c r="L23" s="105"/>
      <c r="M23" s="105"/>
      <c r="N23" s="105"/>
      <c r="O23" s="105"/>
      <c r="P23" s="105"/>
      <c r="Q23" s="105"/>
      <c r="R23" s="105"/>
      <c r="S23" s="105"/>
      <c r="T23" s="105"/>
      <c r="U23" s="105"/>
      <c r="V23" s="105"/>
      <c r="W23" s="105"/>
      <c r="X23" s="105"/>
      <c r="Y23" s="105"/>
      <c r="Z23" s="105"/>
      <c r="AA23" s="105"/>
      <c r="AB23" s="105"/>
    </row>
    <row r="24" ht="11.25" customHeight="1">
      <c r="A24" s="457" t="s">
        <v>5418</v>
      </c>
      <c r="B24" s="437" t="s">
        <v>52</v>
      </c>
      <c r="C24" s="458" t="s">
        <v>10309</v>
      </c>
      <c r="D24" s="456">
        <v>8.0</v>
      </c>
      <c r="E24" s="836">
        <v>8.0</v>
      </c>
      <c r="F24" s="475" t="s">
        <v>70</v>
      </c>
      <c r="G24" s="104"/>
      <c r="H24" s="105"/>
      <c r="I24" s="105"/>
      <c r="J24" s="105"/>
      <c r="K24" s="105"/>
      <c r="L24" s="105"/>
      <c r="M24" s="105"/>
      <c r="N24" s="105"/>
      <c r="O24" s="105"/>
      <c r="P24" s="105"/>
      <c r="Q24" s="105"/>
      <c r="R24" s="105"/>
      <c r="S24" s="105"/>
      <c r="T24" s="105"/>
      <c r="U24" s="105"/>
      <c r="V24" s="105"/>
      <c r="W24" s="105"/>
      <c r="X24" s="105"/>
      <c r="Y24" s="105"/>
      <c r="Z24" s="105"/>
      <c r="AA24" s="105"/>
      <c r="AB24" s="105"/>
    </row>
    <row r="25" ht="11.25" customHeight="1">
      <c r="A25" s="457" t="s">
        <v>5418</v>
      </c>
      <c r="B25" s="437" t="s">
        <v>52</v>
      </c>
      <c r="C25" s="458" t="s">
        <v>10310</v>
      </c>
      <c r="D25" s="456">
        <v>8.0</v>
      </c>
      <c r="E25" s="836">
        <v>8.0</v>
      </c>
      <c r="F25" s="475" t="s">
        <v>70</v>
      </c>
      <c r="G25" s="104"/>
      <c r="H25" s="105"/>
      <c r="I25" s="105"/>
      <c r="J25" s="105"/>
      <c r="K25" s="105"/>
      <c r="L25" s="105"/>
      <c r="M25" s="105"/>
      <c r="N25" s="105"/>
      <c r="O25" s="105"/>
      <c r="P25" s="105"/>
      <c r="Q25" s="105"/>
      <c r="R25" s="105"/>
      <c r="S25" s="105"/>
      <c r="T25" s="105"/>
      <c r="U25" s="105"/>
      <c r="V25" s="105"/>
      <c r="W25" s="105"/>
      <c r="X25" s="105"/>
      <c r="Y25" s="105"/>
      <c r="Z25" s="105"/>
      <c r="AA25" s="105"/>
      <c r="AB25" s="105"/>
    </row>
    <row r="26" ht="11.25" customHeight="1">
      <c r="A26" s="295" t="s">
        <v>78</v>
      </c>
      <c r="B26" s="145" t="s">
        <v>52</v>
      </c>
      <c r="C26" s="297" t="s">
        <v>10311</v>
      </c>
      <c r="D26" s="786">
        <v>10.0</v>
      </c>
      <c r="E26" s="787">
        <v>10.0</v>
      </c>
      <c r="F26" s="475" t="s">
        <v>78</v>
      </c>
      <c r="G26" s="104"/>
      <c r="H26" s="105"/>
      <c r="I26" s="105"/>
      <c r="J26" s="105"/>
      <c r="K26" s="105"/>
      <c r="L26" s="105"/>
      <c r="M26" s="105"/>
      <c r="N26" s="105"/>
      <c r="O26" s="105"/>
      <c r="P26" s="105"/>
      <c r="Q26" s="105"/>
      <c r="R26" s="105"/>
      <c r="S26" s="105"/>
      <c r="T26" s="105"/>
      <c r="U26" s="105"/>
      <c r="V26" s="105"/>
      <c r="W26" s="105"/>
      <c r="X26" s="105"/>
      <c r="Y26" s="105"/>
      <c r="Z26" s="105"/>
      <c r="AA26" s="105"/>
      <c r="AB26" s="105"/>
    </row>
    <row r="27" ht="11.25" customHeight="1">
      <c r="A27" s="457" t="s">
        <v>78</v>
      </c>
      <c r="B27" s="437" t="s">
        <v>52</v>
      </c>
      <c r="C27" s="458" t="s">
        <v>10312</v>
      </c>
      <c r="D27" s="456">
        <v>30.0</v>
      </c>
      <c r="E27" s="836">
        <v>30.0</v>
      </c>
      <c r="F27" s="475" t="s">
        <v>78</v>
      </c>
      <c r="G27" s="104"/>
      <c r="H27" s="105"/>
      <c r="I27" s="105"/>
      <c r="J27" s="105"/>
      <c r="K27" s="105"/>
      <c r="L27" s="105"/>
      <c r="M27" s="105"/>
      <c r="N27" s="105"/>
      <c r="O27" s="105"/>
      <c r="P27" s="105"/>
      <c r="Q27" s="105"/>
      <c r="R27" s="105"/>
      <c r="S27" s="105"/>
      <c r="T27" s="105"/>
      <c r="U27" s="105"/>
      <c r="V27" s="105"/>
      <c r="W27" s="105"/>
      <c r="X27" s="105"/>
      <c r="Y27" s="105"/>
      <c r="Z27" s="105"/>
      <c r="AA27" s="105"/>
      <c r="AB27" s="105"/>
    </row>
    <row r="28" ht="11.25" customHeight="1">
      <c r="A28" s="295" t="s">
        <v>764</v>
      </c>
      <c r="B28" s="145" t="s">
        <v>52</v>
      </c>
      <c r="C28" s="297" t="s">
        <v>10313</v>
      </c>
      <c r="D28" s="786">
        <v>100.0</v>
      </c>
      <c r="E28" s="787">
        <v>100.0</v>
      </c>
      <c r="F28" s="475" t="s">
        <v>79</v>
      </c>
      <c r="G28" s="104"/>
      <c r="H28" s="105"/>
      <c r="I28" s="105"/>
      <c r="J28" s="105"/>
      <c r="K28" s="105"/>
      <c r="L28" s="105"/>
      <c r="M28" s="105"/>
      <c r="N28" s="105"/>
      <c r="O28" s="105"/>
      <c r="P28" s="105"/>
      <c r="Q28" s="105"/>
      <c r="R28" s="105"/>
      <c r="S28" s="105"/>
      <c r="T28" s="105"/>
      <c r="U28" s="105"/>
      <c r="V28" s="105"/>
      <c r="W28" s="105"/>
      <c r="X28" s="105"/>
      <c r="Y28" s="105"/>
      <c r="Z28" s="105"/>
      <c r="AA28" s="105"/>
      <c r="AB28" s="105"/>
    </row>
    <row r="29" ht="11.25" customHeight="1">
      <c r="A29" s="457" t="s">
        <v>764</v>
      </c>
      <c r="B29" s="437" t="s">
        <v>52</v>
      </c>
      <c r="C29" s="458" t="s">
        <v>10314</v>
      </c>
      <c r="D29" s="456">
        <v>8.0</v>
      </c>
      <c r="E29" s="836">
        <v>8.0</v>
      </c>
      <c r="F29" s="475" t="s">
        <v>79</v>
      </c>
      <c r="G29" s="104"/>
      <c r="H29" s="105"/>
      <c r="I29" s="105"/>
      <c r="J29" s="105"/>
      <c r="K29" s="105"/>
      <c r="L29" s="105"/>
      <c r="M29" s="105"/>
      <c r="N29" s="105"/>
      <c r="O29" s="105"/>
      <c r="P29" s="105"/>
      <c r="Q29" s="105"/>
      <c r="R29" s="105"/>
      <c r="S29" s="105"/>
      <c r="T29" s="105"/>
      <c r="U29" s="105"/>
      <c r="V29" s="105"/>
      <c r="W29" s="105"/>
      <c r="X29" s="105"/>
      <c r="Y29" s="105"/>
      <c r="Z29" s="105"/>
      <c r="AA29" s="105"/>
      <c r="AB29" s="105"/>
    </row>
    <row r="30" ht="11.25" customHeight="1">
      <c r="A30" s="295" t="s">
        <v>77</v>
      </c>
      <c r="B30" s="145" t="s">
        <v>52</v>
      </c>
      <c r="C30" s="297" t="s">
        <v>10315</v>
      </c>
      <c r="D30" s="786">
        <v>60.0</v>
      </c>
      <c r="E30" s="787">
        <v>60.0</v>
      </c>
      <c r="F30" s="475" t="s">
        <v>77</v>
      </c>
      <c r="G30" s="104"/>
      <c r="H30" s="105"/>
      <c r="I30" s="105"/>
      <c r="J30" s="105"/>
      <c r="K30" s="105"/>
      <c r="L30" s="105"/>
      <c r="M30" s="105"/>
      <c r="N30" s="105"/>
      <c r="O30" s="105"/>
      <c r="P30" s="105"/>
      <c r="Q30" s="105"/>
      <c r="R30" s="105"/>
      <c r="S30" s="105"/>
      <c r="T30" s="105"/>
      <c r="U30" s="105"/>
      <c r="V30" s="105"/>
      <c r="W30" s="105"/>
      <c r="X30" s="105"/>
      <c r="Y30" s="105"/>
      <c r="Z30" s="105"/>
      <c r="AA30" s="105"/>
      <c r="AB30" s="105"/>
    </row>
    <row r="31" ht="11.25" customHeight="1">
      <c r="A31" s="457" t="s">
        <v>77</v>
      </c>
      <c r="B31" s="437" t="s">
        <v>52</v>
      </c>
      <c r="C31" s="458" t="s">
        <v>10316</v>
      </c>
      <c r="D31" s="456">
        <v>30.0</v>
      </c>
      <c r="E31" s="836">
        <v>30.0</v>
      </c>
      <c r="F31" s="475" t="s">
        <v>77</v>
      </c>
      <c r="G31" s="104"/>
      <c r="H31" s="105"/>
      <c r="I31" s="105"/>
      <c r="J31" s="105"/>
      <c r="K31" s="105"/>
      <c r="L31" s="105"/>
      <c r="M31" s="105"/>
      <c r="N31" s="105"/>
      <c r="O31" s="105"/>
      <c r="P31" s="105"/>
      <c r="Q31" s="105"/>
      <c r="R31" s="105"/>
      <c r="S31" s="105"/>
      <c r="T31" s="105"/>
      <c r="U31" s="105"/>
      <c r="V31" s="105"/>
      <c r="W31" s="105"/>
      <c r="X31" s="105"/>
      <c r="Y31" s="105"/>
      <c r="Z31" s="105"/>
      <c r="AA31" s="105"/>
      <c r="AB31" s="105"/>
    </row>
    <row r="32" ht="11.25" customHeight="1">
      <c r="A32" s="135" t="s">
        <v>96</v>
      </c>
      <c r="B32" s="97" t="s">
        <v>81</v>
      </c>
      <c r="C32" s="135" t="s">
        <v>10317</v>
      </c>
      <c r="D32" s="231">
        <v>10.0</v>
      </c>
      <c r="E32" s="538">
        <v>10.0</v>
      </c>
      <c r="F32" s="253" t="s">
        <v>96</v>
      </c>
      <c r="G32" s="104"/>
      <c r="H32" s="105"/>
      <c r="I32" s="105"/>
      <c r="J32" s="105"/>
      <c r="K32" s="105"/>
      <c r="L32" s="105"/>
      <c r="M32" s="105"/>
      <c r="N32" s="105"/>
      <c r="O32" s="105"/>
      <c r="P32" s="105"/>
      <c r="Q32" s="105"/>
      <c r="R32" s="105"/>
      <c r="S32" s="105"/>
      <c r="T32" s="105"/>
      <c r="U32" s="105"/>
      <c r="V32" s="105"/>
      <c r="W32" s="105"/>
      <c r="X32" s="105"/>
      <c r="Y32" s="105"/>
      <c r="Z32" s="105"/>
      <c r="AA32" s="105"/>
      <c r="AB32" s="105"/>
    </row>
    <row r="33" ht="11.25" customHeight="1">
      <c r="A33" s="135" t="s">
        <v>96</v>
      </c>
      <c r="B33" s="97" t="s">
        <v>81</v>
      </c>
      <c r="C33" s="135" t="s">
        <v>10318</v>
      </c>
      <c r="D33" s="231">
        <v>50.0</v>
      </c>
      <c r="E33" s="538">
        <v>50.0</v>
      </c>
      <c r="F33" s="253" t="s">
        <v>96</v>
      </c>
      <c r="G33" s="104"/>
      <c r="H33" s="105"/>
      <c r="I33" s="105"/>
      <c r="J33" s="105"/>
      <c r="K33" s="105"/>
      <c r="L33" s="105"/>
      <c r="M33" s="105"/>
      <c r="N33" s="105"/>
      <c r="O33" s="105"/>
      <c r="P33" s="105"/>
      <c r="Q33" s="105"/>
      <c r="R33" s="105"/>
      <c r="S33" s="105"/>
      <c r="T33" s="105"/>
      <c r="U33" s="105"/>
      <c r="V33" s="105"/>
      <c r="W33" s="105"/>
      <c r="X33" s="105"/>
      <c r="Y33" s="105"/>
      <c r="Z33" s="105"/>
      <c r="AA33" s="105"/>
      <c r="AB33" s="105"/>
    </row>
    <row r="34" ht="11.25" customHeight="1">
      <c r="A34" s="135" t="s">
        <v>8162</v>
      </c>
      <c r="B34" s="97" t="s">
        <v>81</v>
      </c>
      <c r="C34" s="135" t="s">
        <v>6462</v>
      </c>
      <c r="D34" s="231">
        <v>30.0</v>
      </c>
      <c r="E34" s="166">
        <v>30.0</v>
      </c>
      <c r="F34" s="253" t="s">
        <v>93</v>
      </c>
      <c r="G34" s="104"/>
      <c r="H34" s="105"/>
      <c r="I34" s="105"/>
      <c r="J34" s="105"/>
      <c r="K34" s="105"/>
      <c r="L34" s="105"/>
      <c r="M34" s="105"/>
      <c r="N34" s="105"/>
      <c r="O34" s="105"/>
      <c r="P34" s="105"/>
      <c r="Q34" s="105"/>
      <c r="R34" s="105"/>
      <c r="S34" s="105"/>
      <c r="T34" s="105"/>
      <c r="U34" s="105"/>
      <c r="V34" s="105"/>
      <c r="W34" s="105"/>
      <c r="X34" s="105"/>
      <c r="Y34" s="105"/>
      <c r="Z34" s="105"/>
      <c r="AA34" s="105"/>
      <c r="AB34" s="105"/>
    </row>
    <row r="35" ht="11.25" customHeight="1">
      <c r="A35" s="135" t="s">
        <v>8162</v>
      </c>
      <c r="B35" s="97" t="s">
        <v>81</v>
      </c>
      <c r="C35" s="135" t="s">
        <v>10319</v>
      </c>
      <c r="D35" s="231">
        <v>10.0</v>
      </c>
      <c r="E35" s="166">
        <v>10.0</v>
      </c>
      <c r="F35" s="253" t="s">
        <v>93</v>
      </c>
      <c r="G35" s="104"/>
      <c r="H35" s="105"/>
      <c r="I35" s="105"/>
      <c r="J35" s="105"/>
      <c r="K35" s="105"/>
      <c r="L35" s="105"/>
      <c r="M35" s="105"/>
      <c r="N35" s="105"/>
      <c r="O35" s="105"/>
      <c r="P35" s="105"/>
      <c r="Q35" s="105"/>
      <c r="R35" s="105"/>
      <c r="S35" s="105"/>
      <c r="T35" s="105"/>
      <c r="U35" s="105"/>
      <c r="V35" s="105"/>
      <c r="W35" s="105"/>
      <c r="X35" s="105"/>
      <c r="Y35" s="105"/>
      <c r="Z35" s="105"/>
      <c r="AA35" s="105"/>
      <c r="AB35" s="105"/>
    </row>
    <row r="36" ht="11.25" customHeight="1">
      <c r="A36" s="135" t="s">
        <v>8162</v>
      </c>
      <c r="B36" s="97" t="s">
        <v>81</v>
      </c>
      <c r="C36" s="135" t="s">
        <v>10320</v>
      </c>
      <c r="D36" s="231">
        <v>10.0</v>
      </c>
      <c r="E36" s="166">
        <v>10.0</v>
      </c>
      <c r="F36" s="253" t="s">
        <v>93</v>
      </c>
      <c r="G36" s="104"/>
      <c r="H36" s="105"/>
      <c r="I36" s="105"/>
      <c r="J36" s="105"/>
      <c r="K36" s="105"/>
      <c r="L36" s="105"/>
      <c r="M36" s="105"/>
      <c r="N36" s="105"/>
      <c r="O36" s="105"/>
      <c r="P36" s="105"/>
      <c r="Q36" s="105"/>
      <c r="R36" s="105"/>
      <c r="S36" s="105"/>
      <c r="T36" s="105"/>
      <c r="U36" s="105"/>
      <c r="V36" s="105"/>
      <c r="W36" s="105"/>
      <c r="X36" s="105"/>
      <c r="Y36" s="105"/>
      <c r="Z36" s="105"/>
      <c r="AA36" s="105"/>
      <c r="AB36" s="105"/>
    </row>
    <row r="37" ht="11.25" customHeight="1">
      <c r="A37" s="135" t="s">
        <v>8162</v>
      </c>
      <c r="B37" s="97" t="s">
        <v>81</v>
      </c>
      <c r="C37" s="135" t="s">
        <v>10321</v>
      </c>
      <c r="D37" s="231">
        <v>10.0</v>
      </c>
      <c r="E37" s="166">
        <v>10.0</v>
      </c>
      <c r="F37" s="253" t="s">
        <v>93</v>
      </c>
      <c r="G37" s="104"/>
      <c r="H37" s="105"/>
      <c r="I37" s="105"/>
      <c r="J37" s="105"/>
      <c r="K37" s="105"/>
      <c r="L37" s="105"/>
      <c r="M37" s="105"/>
      <c r="N37" s="105"/>
      <c r="O37" s="105"/>
      <c r="P37" s="105"/>
      <c r="Q37" s="105"/>
      <c r="R37" s="105"/>
      <c r="S37" s="105"/>
      <c r="T37" s="105"/>
      <c r="U37" s="105"/>
      <c r="V37" s="105"/>
      <c r="W37" s="105"/>
      <c r="X37" s="105"/>
      <c r="Y37" s="105"/>
      <c r="Z37" s="105"/>
      <c r="AA37" s="105"/>
      <c r="AB37" s="105"/>
    </row>
    <row r="38" ht="11.25" customHeight="1">
      <c r="A38" s="135" t="s">
        <v>8162</v>
      </c>
      <c r="B38" s="97" t="s">
        <v>81</v>
      </c>
      <c r="C38" s="135" t="s">
        <v>10322</v>
      </c>
      <c r="D38" s="231">
        <v>10.0</v>
      </c>
      <c r="E38" s="166">
        <v>10.0</v>
      </c>
      <c r="F38" s="253" t="s">
        <v>93</v>
      </c>
      <c r="G38" s="104"/>
      <c r="H38" s="105"/>
      <c r="I38" s="105"/>
      <c r="J38" s="105"/>
      <c r="K38" s="105"/>
      <c r="L38" s="105"/>
      <c r="M38" s="105"/>
      <c r="N38" s="105"/>
      <c r="O38" s="105"/>
      <c r="P38" s="105"/>
      <c r="Q38" s="105"/>
      <c r="R38" s="105"/>
      <c r="S38" s="105"/>
      <c r="T38" s="105"/>
      <c r="U38" s="105"/>
      <c r="V38" s="105"/>
      <c r="W38" s="105"/>
      <c r="X38" s="105"/>
      <c r="Y38" s="105"/>
      <c r="Z38" s="105"/>
      <c r="AA38" s="105"/>
      <c r="AB38" s="105"/>
    </row>
    <row r="39" ht="11.25" customHeight="1">
      <c r="A39" s="135" t="s">
        <v>8162</v>
      </c>
      <c r="B39" s="97" t="s">
        <v>81</v>
      </c>
      <c r="C39" s="135" t="s">
        <v>10323</v>
      </c>
      <c r="D39" s="231">
        <v>10.0</v>
      </c>
      <c r="E39" s="166">
        <v>10.0</v>
      </c>
      <c r="F39" s="253" t="s">
        <v>93</v>
      </c>
      <c r="G39" s="104"/>
      <c r="H39" s="105"/>
      <c r="I39" s="105"/>
      <c r="J39" s="105"/>
      <c r="K39" s="105"/>
      <c r="L39" s="105"/>
      <c r="M39" s="105"/>
      <c r="N39" s="105"/>
      <c r="O39" s="105"/>
      <c r="P39" s="105"/>
      <c r="Q39" s="105"/>
      <c r="R39" s="105"/>
      <c r="S39" s="105"/>
      <c r="T39" s="105"/>
      <c r="U39" s="105"/>
      <c r="V39" s="105"/>
      <c r="W39" s="105"/>
      <c r="X39" s="105"/>
      <c r="Y39" s="105"/>
      <c r="Z39" s="105"/>
      <c r="AA39" s="105"/>
      <c r="AB39" s="105"/>
    </row>
    <row r="40" ht="11.25" customHeight="1">
      <c r="A40" s="135" t="s">
        <v>99</v>
      </c>
      <c r="B40" s="97" t="s">
        <v>100</v>
      </c>
      <c r="C40" s="135" t="s">
        <v>10324</v>
      </c>
      <c r="D40" s="231">
        <v>60.0</v>
      </c>
      <c r="E40" s="166">
        <v>60.0</v>
      </c>
      <c r="F40" s="475" t="s">
        <v>99</v>
      </c>
      <c r="G40" s="104"/>
      <c r="H40" s="105"/>
      <c r="I40" s="105"/>
      <c r="J40" s="105"/>
      <c r="K40" s="105"/>
      <c r="L40" s="105"/>
      <c r="M40" s="105"/>
      <c r="N40" s="105"/>
      <c r="O40" s="105"/>
      <c r="P40" s="105"/>
      <c r="Q40" s="105"/>
      <c r="R40" s="105"/>
      <c r="S40" s="105"/>
      <c r="T40" s="105"/>
      <c r="U40" s="105"/>
      <c r="V40" s="105"/>
      <c r="W40" s="105"/>
      <c r="X40" s="105"/>
      <c r="Y40" s="105"/>
      <c r="Z40" s="105"/>
      <c r="AA40" s="105"/>
      <c r="AB40" s="105"/>
    </row>
    <row r="41" ht="11.25" customHeight="1">
      <c r="A41" s="135" t="s">
        <v>99</v>
      </c>
      <c r="B41" s="97" t="s">
        <v>100</v>
      </c>
      <c r="C41" s="135" t="s">
        <v>10325</v>
      </c>
      <c r="D41" s="231">
        <v>60.0</v>
      </c>
      <c r="E41" s="166">
        <v>60.0</v>
      </c>
      <c r="F41" s="475" t="s">
        <v>99</v>
      </c>
      <c r="G41" s="104"/>
      <c r="H41" s="105"/>
      <c r="I41" s="105"/>
      <c r="J41" s="105"/>
      <c r="K41" s="105"/>
      <c r="L41" s="105"/>
      <c r="M41" s="105"/>
      <c r="N41" s="105"/>
      <c r="O41" s="105"/>
      <c r="P41" s="105"/>
      <c r="Q41" s="105"/>
      <c r="R41" s="105"/>
      <c r="S41" s="105"/>
      <c r="T41" s="105"/>
      <c r="U41" s="105"/>
      <c r="V41" s="105"/>
      <c r="W41" s="105"/>
      <c r="X41" s="105"/>
      <c r="Y41" s="105"/>
      <c r="Z41" s="105"/>
      <c r="AA41" s="105"/>
      <c r="AB41" s="105"/>
    </row>
    <row r="42" ht="11.25" customHeight="1">
      <c r="A42" s="135" t="s">
        <v>102</v>
      </c>
      <c r="B42" s="97" t="s">
        <v>100</v>
      </c>
      <c r="C42" s="135" t="s">
        <v>10326</v>
      </c>
      <c r="D42" s="231">
        <v>30.0</v>
      </c>
      <c r="E42" s="166">
        <v>30.0</v>
      </c>
      <c r="F42" s="475" t="s">
        <v>102</v>
      </c>
      <c r="G42" s="104"/>
      <c r="H42" s="105"/>
      <c r="I42" s="105"/>
      <c r="J42" s="105"/>
      <c r="K42" s="105"/>
      <c r="L42" s="105"/>
      <c r="M42" s="105"/>
      <c r="N42" s="105"/>
      <c r="O42" s="105"/>
      <c r="P42" s="105"/>
      <c r="Q42" s="105"/>
      <c r="R42" s="105"/>
      <c r="S42" s="105"/>
      <c r="T42" s="105"/>
      <c r="U42" s="105"/>
      <c r="V42" s="105"/>
      <c r="W42" s="105"/>
      <c r="X42" s="105"/>
      <c r="Y42" s="105"/>
      <c r="Z42" s="105"/>
      <c r="AA42" s="105"/>
      <c r="AB42" s="105"/>
    </row>
    <row r="43" ht="11.25" customHeight="1">
      <c r="A43" s="135" t="s">
        <v>107</v>
      </c>
      <c r="B43" s="97" t="s">
        <v>100</v>
      </c>
      <c r="C43" s="135" t="s">
        <v>10327</v>
      </c>
      <c r="D43" s="231">
        <v>8.0</v>
      </c>
      <c r="E43" s="166">
        <v>24.0</v>
      </c>
      <c r="F43" s="475" t="s">
        <v>107</v>
      </c>
      <c r="G43" s="104"/>
      <c r="H43" s="105"/>
      <c r="I43" s="105"/>
      <c r="J43" s="105"/>
      <c r="K43" s="105"/>
      <c r="L43" s="105"/>
      <c r="M43" s="105"/>
      <c r="N43" s="105"/>
      <c r="O43" s="105"/>
      <c r="P43" s="105"/>
      <c r="Q43" s="105"/>
      <c r="R43" s="105"/>
      <c r="S43" s="105"/>
      <c r="T43" s="105"/>
      <c r="U43" s="105"/>
      <c r="V43" s="105"/>
      <c r="W43" s="105"/>
      <c r="X43" s="105"/>
      <c r="Y43" s="105"/>
      <c r="Z43" s="105"/>
      <c r="AA43" s="105"/>
      <c r="AB43" s="105"/>
    </row>
    <row r="44" ht="11.25" customHeight="1">
      <c r="A44" s="135" t="s">
        <v>108</v>
      </c>
      <c r="B44" s="97" t="s">
        <v>100</v>
      </c>
      <c r="C44" s="135" t="s">
        <v>10328</v>
      </c>
      <c r="D44" s="231">
        <v>60.0</v>
      </c>
      <c r="E44" s="166">
        <v>60.0</v>
      </c>
      <c r="F44" s="475" t="s">
        <v>108</v>
      </c>
      <c r="G44" s="104"/>
      <c r="H44" s="105"/>
      <c r="I44" s="105"/>
      <c r="J44" s="105"/>
      <c r="K44" s="105"/>
      <c r="L44" s="105"/>
      <c r="M44" s="105"/>
      <c r="N44" s="105"/>
      <c r="O44" s="105"/>
      <c r="P44" s="105"/>
      <c r="Q44" s="105"/>
      <c r="R44" s="105"/>
      <c r="S44" s="105"/>
      <c r="T44" s="105"/>
      <c r="U44" s="105"/>
      <c r="V44" s="105"/>
      <c r="W44" s="105"/>
      <c r="X44" s="105"/>
      <c r="Y44" s="105"/>
      <c r="Z44" s="105"/>
      <c r="AA44" s="105"/>
      <c r="AB44" s="105"/>
    </row>
    <row r="45" ht="11.25" customHeight="1">
      <c r="A45" s="135" t="s">
        <v>108</v>
      </c>
      <c r="B45" s="97" t="s">
        <v>100</v>
      </c>
      <c r="C45" s="135" t="s">
        <v>10329</v>
      </c>
      <c r="D45" s="231">
        <v>60.0</v>
      </c>
      <c r="E45" s="166">
        <v>60.0</v>
      </c>
      <c r="F45" s="475" t="s">
        <v>108</v>
      </c>
      <c r="G45" s="104"/>
      <c r="H45" s="105"/>
      <c r="I45" s="105"/>
      <c r="J45" s="105"/>
      <c r="K45" s="105"/>
      <c r="L45" s="105"/>
      <c r="M45" s="105"/>
      <c r="N45" s="105"/>
      <c r="O45" s="105"/>
      <c r="P45" s="105"/>
      <c r="Q45" s="105"/>
      <c r="R45" s="105"/>
      <c r="S45" s="105"/>
      <c r="T45" s="105"/>
      <c r="U45" s="105"/>
      <c r="V45" s="105"/>
      <c r="W45" s="105"/>
      <c r="X45" s="105"/>
      <c r="Y45" s="105"/>
      <c r="Z45" s="105"/>
      <c r="AA45" s="105"/>
      <c r="AB45" s="105"/>
    </row>
    <row r="46" ht="11.25" customHeight="1">
      <c r="A46" s="135" t="s">
        <v>108</v>
      </c>
      <c r="B46" s="97" t="s">
        <v>100</v>
      </c>
      <c r="C46" s="135" t="s">
        <v>10330</v>
      </c>
      <c r="D46" s="231">
        <v>60.0</v>
      </c>
      <c r="E46" s="166">
        <v>60.0</v>
      </c>
      <c r="F46" s="475" t="s">
        <v>108</v>
      </c>
      <c r="G46" s="104"/>
      <c r="H46" s="105"/>
      <c r="I46" s="105"/>
      <c r="J46" s="105"/>
      <c r="K46" s="105"/>
      <c r="L46" s="105"/>
      <c r="M46" s="105"/>
      <c r="N46" s="105"/>
      <c r="O46" s="105"/>
      <c r="P46" s="105"/>
      <c r="Q46" s="105"/>
      <c r="R46" s="105"/>
      <c r="S46" s="105"/>
      <c r="T46" s="105"/>
      <c r="U46" s="105"/>
      <c r="V46" s="105"/>
      <c r="W46" s="105"/>
      <c r="X46" s="105"/>
      <c r="Y46" s="105"/>
      <c r="Z46" s="105"/>
      <c r="AA46" s="105"/>
      <c r="AB46" s="105"/>
    </row>
    <row r="47" ht="11.25" customHeight="1">
      <c r="A47" s="135" t="s">
        <v>108</v>
      </c>
      <c r="B47" s="97" t="s">
        <v>100</v>
      </c>
      <c r="C47" s="135" t="s">
        <v>10331</v>
      </c>
      <c r="D47" s="231">
        <v>60.0</v>
      </c>
      <c r="E47" s="166">
        <v>60.0</v>
      </c>
      <c r="F47" s="475" t="s">
        <v>108</v>
      </c>
      <c r="G47" s="104"/>
      <c r="H47" s="105"/>
      <c r="I47" s="105"/>
      <c r="J47" s="105"/>
      <c r="K47" s="105"/>
      <c r="L47" s="105"/>
      <c r="M47" s="105"/>
      <c r="N47" s="105"/>
      <c r="O47" s="105"/>
      <c r="P47" s="105"/>
      <c r="Q47" s="105"/>
      <c r="R47" s="105"/>
      <c r="S47" s="105"/>
      <c r="T47" s="105"/>
      <c r="U47" s="105"/>
      <c r="V47" s="105"/>
      <c r="W47" s="105"/>
      <c r="X47" s="105"/>
      <c r="Y47" s="105"/>
      <c r="Z47" s="105"/>
      <c r="AA47" s="105"/>
      <c r="AB47" s="105"/>
    </row>
    <row r="48" ht="11.25" customHeight="1">
      <c r="A48" s="135" t="s">
        <v>108</v>
      </c>
      <c r="B48" s="97" t="s">
        <v>100</v>
      </c>
      <c r="C48" s="135" t="s">
        <v>10332</v>
      </c>
      <c r="D48" s="231">
        <v>60.0</v>
      </c>
      <c r="E48" s="166">
        <v>60.0</v>
      </c>
      <c r="F48" s="475" t="s">
        <v>108</v>
      </c>
      <c r="G48" s="104"/>
      <c r="H48" s="105"/>
      <c r="I48" s="105"/>
      <c r="J48" s="105"/>
      <c r="K48" s="105"/>
      <c r="L48" s="105"/>
      <c r="M48" s="105"/>
      <c r="N48" s="105"/>
      <c r="O48" s="105"/>
      <c r="P48" s="105"/>
      <c r="Q48" s="105"/>
      <c r="R48" s="105"/>
      <c r="S48" s="105"/>
      <c r="T48" s="105"/>
      <c r="U48" s="105"/>
      <c r="V48" s="105"/>
      <c r="W48" s="105"/>
      <c r="X48" s="105"/>
      <c r="Y48" s="105"/>
      <c r="Z48" s="105"/>
      <c r="AA48" s="105"/>
      <c r="AB48" s="105"/>
    </row>
    <row r="49" ht="11.25" customHeight="1">
      <c r="A49" s="135" t="s">
        <v>108</v>
      </c>
      <c r="B49" s="97" t="s">
        <v>100</v>
      </c>
      <c r="C49" s="135" t="s">
        <v>10333</v>
      </c>
      <c r="D49" s="231">
        <v>50.0</v>
      </c>
      <c r="E49" s="166">
        <v>50.0</v>
      </c>
      <c r="F49" s="475" t="s">
        <v>108</v>
      </c>
      <c r="G49" s="104"/>
      <c r="H49" s="105"/>
      <c r="I49" s="105"/>
      <c r="J49" s="105"/>
      <c r="K49" s="105"/>
      <c r="L49" s="105"/>
      <c r="M49" s="105"/>
      <c r="N49" s="105"/>
      <c r="O49" s="105"/>
      <c r="P49" s="105"/>
      <c r="Q49" s="105"/>
      <c r="R49" s="105"/>
      <c r="S49" s="105"/>
      <c r="T49" s="105"/>
      <c r="U49" s="105"/>
      <c r="V49" s="105"/>
      <c r="W49" s="105"/>
      <c r="X49" s="105"/>
      <c r="Y49" s="105"/>
      <c r="Z49" s="105"/>
      <c r="AA49" s="105"/>
      <c r="AB49" s="105"/>
    </row>
    <row r="50" ht="11.25" customHeight="1">
      <c r="A50" s="135" t="s">
        <v>108</v>
      </c>
      <c r="B50" s="97" t="s">
        <v>100</v>
      </c>
      <c r="C50" s="135" t="s">
        <v>10334</v>
      </c>
      <c r="D50" s="231">
        <v>60.0</v>
      </c>
      <c r="E50" s="166">
        <v>60.0</v>
      </c>
      <c r="F50" s="475" t="s">
        <v>108</v>
      </c>
      <c r="G50" s="104"/>
      <c r="H50" s="105"/>
      <c r="I50" s="105"/>
      <c r="J50" s="105"/>
      <c r="K50" s="105"/>
      <c r="L50" s="105"/>
      <c r="M50" s="105"/>
      <c r="N50" s="105"/>
      <c r="O50" s="105"/>
      <c r="P50" s="105"/>
      <c r="Q50" s="105"/>
      <c r="R50" s="105"/>
      <c r="S50" s="105"/>
      <c r="T50" s="105"/>
      <c r="U50" s="105"/>
      <c r="V50" s="105"/>
      <c r="W50" s="105"/>
      <c r="X50" s="105"/>
      <c r="Y50" s="105"/>
      <c r="Z50" s="105"/>
      <c r="AA50" s="105"/>
      <c r="AB50" s="105"/>
    </row>
    <row r="51" ht="11.25" customHeight="1">
      <c r="A51" s="135" t="s">
        <v>109</v>
      </c>
      <c r="B51" s="97" t="s">
        <v>100</v>
      </c>
      <c r="C51" s="135" t="s">
        <v>10335</v>
      </c>
      <c r="D51" s="231">
        <v>60.0</v>
      </c>
      <c r="E51" s="166">
        <v>60.0</v>
      </c>
      <c r="F51" s="475" t="s">
        <v>109</v>
      </c>
      <c r="G51" s="104"/>
      <c r="H51" s="105"/>
      <c r="I51" s="105"/>
      <c r="J51" s="105"/>
      <c r="K51" s="105"/>
      <c r="L51" s="105"/>
      <c r="M51" s="105"/>
      <c r="N51" s="105"/>
      <c r="O51" s="105"/>
      <c r="P51" s="105"/>
      <c r="Q51" s="105"/>
      <c r="R51" s="105"/>
      <c r="S51" s="105"/>
      <c r="T51" s="105"/>
      <c r="U51" s="105"/>
      <c r="V51" s="105"/>
      <c r="W51" s="105"/>
      <c r="X51" s="105"/>
      <c r="Y51" s="105"/>
      <c r="Z51" s="105"/>
      <c r="AA51" s="105"/>
      <c r="AB51" s="105"/>
    </row>
    <row r="52" ht="11.25" customHeight="1">
      <c r="A52" s="135" t="s">
        <v>115</v>
      </c>
      <c r="B52" s="97" t="s">
        <v>100</v>
      </c>
      <c r="C52" s="135" t="s">
        <v>10336</v>
      </c>
      <c r="D52" s="231">
        <v>10.0</v>
      </c>
      <c r="E52" s="166">
        <v>10.0</v>
      </c>
      <c r="F52" s="475" t="s">
        <v>115</v>
      </c>
      <c r="G52" s="104"/>
      <c r="H52" s="105"/>
      <c r="I52" s="105"/>
      <c r="J52" s="105"/>
      <c r="K52" s="105"/>
      <c r="L52" s="105"/>
      <c r="M52" s="105"/>
      <c r="N52" s="105"/>
      <c r="O52" s="105"/>
      <c r="P52" s="105"/>
      <c r="Q52" s="105"/>
      <c r="R52" s="105"/>
      <c r="S52" s="105"/>
      <c r="T52" s="105"/>
      <c r="U52" s="105"/>
      <c r="V52" s="105"/>
      <c r="W52" s="105"/>
      <c r="X52" s="105"/>
      <c r="Y52" s="105"/>
      <c r="Z52" s="105"/>
      <c r="AA52" s="105"/>
      <c r="AB52" s="105"/>
    </row>
    <row r="53" ht="11.25" customHeight="1">
      <c r="A53" s="135" t="s">
        <v>115</v>
      </c>
      <c r="B53" s="97" t="s">
        <v>100</v>
      </c>
      <c r="C53" s="135" t="s">
        <v>10337</v>
      </c>
      <c r="D53" s="231">
        <v>10.0</v>
      </c>
      <c r="E53" s="166">
        <v>10.0</v>
      </c>
      <c r="F53" s="475" t="s">
        <v>115</v>
      </c>
      <c r="G53" s="104"/>
      <c r="H53" s="105"/>
      <c r="I53" s="105"/>
      <c r="J53" s="105"/>
      <c r="K53" s="105"/>
      <c r="L53" s="105"/>
      <c r="M53" s="105"/>
      <c r="N53" s="105"/>
      <c r="O53" s="105"/>
      <c r="P53" s="105"/>
      <c r="Q53" s="105"/>
      <c r="R53" s="105"/>
      <c r="S53" s="105"/>
      <c r="T53" s="105"/>
      <c r="U53" s="105"/>
      <c r="V53" s="105"/>
      <c r="W53" s="105"/>
      <c r="X53" s="105"/>
      <c r="Y53" s="105"/>
      <c r="Z53" s="105"/>
      <c r="AA53" s="105"/>
      <c r="AB53" s="105"/>
    </row>
    <row r="54" ht="11.25" customHeight="1">
      <c r="A54" s="135" t="s">
        <v>116</v>
      </c>
      <c r="B54" s="97" t="s">
        <v>100</v>
      </c>
      <c r="C54" s="135" t="s">
        <v>10338</v>
      </c>
      <c r="D54" s="231">
        <v>8.0</v>
      </c>
      <c r="E54" s="166">
        <v>8.0</v>
      </c>
      <c r="F54" s="475" t="s">
        <v>116</v>
      </c>
      <c r="G54" s="104"/>
      <c r="H54" s="105"/>
      <c r="I54" s="105"/>
      <c r="J54" s="105"/>
      <c r="K54" s="105"/>
      <c r="L54" s="105"/>
      <c r="M54" s="105"/>
      <c r="N54" s="105"/>
      <c r="O54" s="105"/>
      <c r="P54" s="105"/>
      <c r="Q54" s="105"/>
      <c r="R54" s="105"/>
      <c r="S54" s="105"/>
      <c r="T54" s="105"/>
      <c r="U54" s="105"/>
      <c r="V54" s="105"/>
      <c r="W54" s="105"/>
      <c r="X54" s="105"/>
      <c r="Y54" s="105"/>
      <c r="Z54" s="105"/>
      <c r="AA54" s="105"/>
      <c r="AB54" s="105"/>
    </row>
    <row r="55" ht="11.25" customHeight="1">
      <c r="A55" s="135" t="s">
        <v>116</v>
      </c>
      <c r="B55" s="97" t="s">
        <v>100</v>
      </c>
      <c r="C55" s="135" t="s">
        <v>10339</v>
      </c>
      <c r="D55" s="231">
        <v>8.0</v>
      </c>
      <c r="E55" s="166">
        <v>8.0</v>
      </c>
      <c r="F55" s="475" t="s">
        <v>116</v>
      </c>
      <c r="G55" s="104"/>
      <c r="H55" s="105"/>
      <c r="I55" s="105"/>
      <c r="J55" s="105"/>
      <c r="K55" s="105"/>
      <c r="L55" s="105"/>
      <c r="M55" s="105"/>
      <c r="N55" s="105"/>
      <c r="O55" s="105"/>
      <c r="P55" s="105"/>
      <c r="Q55" s="105"/>
      <c r="R55" s="105"/>
      <c r="S55" s="105"/>
      <c r="T55" s="105"/>
      <c r="U55" s="105"/>
      <c r="V55" s="105"/>
      <c r="W55" s="105"/>
      <c r="X55" s="105"/>
      <c r="Y55" s="105"/>
      <c r="Z55" s="105"/>
      <c r="AA55" s="105"/>
      <c r="AB55" s="105"/>
    </row>
    <row r="56" ht="11.25" customHeight="1">
      <c r="A56" s="135" t="s">
        <v>118</v>
      </c>
      <c r="B56" s="97" t="s">
        <v>100</v>
      </c>
      <c r="C56" s="135" t="s">
        <v>10340</v>
      </c>
      <c r="D56" s="231">
        <v>10.0</v>
      </c>
      <c r="E56" s="166">
        <v>10.0</v>
      </c>
      <c r="F56" s="475" t="s">
        <v>118</v>
      </c>
      <c r="G56" s="104"/>
      <c r="H56" s="105"/>
      <c r="I56" s="105"/>
      <c r="J56" s="105"/>
      <c r="K56" s="105"/>
      <c r="L56" s="105"/>
      <c r="M56" s="105"/>
      <c r="N56" s="105"/>
      <c r="O56" s="105"/>
      <c r="P56" s="105"/>
      <c r="Q56" s="105"/>
      <c r="R56" s="105"/>
      <c r="S56" s="105"/>
      <c r="T56" s="105"/>
      <c r="U56" s="105"/>
      <c r="V56" s="105"/>
      <c r="W56" s="105"/>
      <c r="X56" s="105"/>
      <c r="Y56" s="105"/>
      <c r="Z56" s="105"/>
      <c r="AA56" s="105"/>
      <c r="AB56" s="105"/>
    </row>
    <row r="57" ht="11.25" customHeight="1">
      <c r="A57" s="135" t="s">
        <v>3170</v>
      </c>
      <c r="B57" s="97" t="s">
        <v>100</v>
      </c>
      <c r="C57" s="135" t="s">
        <v>10341</v>
      </c>
      <c r="D57" s="231">
        <v>16.0</v>
      </c>
      <c r="E57" s="166">
        <v>16.0</v>
      </c>
      <c r="F57" s="475" t="s">
        <v>3170</v>
      </c>
      <c r="G57" s="104"/>
      <c r="H57" s="105"/>
      <c r="I57" s="105"/>
      <c r="J57" s="105"/>
      <c r="K57" s="105"/>
      <c r="L57" s="105"/>
      <c r="M57" s="105"/>
      <c r="N57" s="105"/>
      <c r="O57" s="105"/>
      <c r="P57" s="105"/>
      <c r="Q57" s="105"/>
      <c r="R57" s="105"/>
      <c r="S57" s="105"/>
      <c r="T57" s="105"/>
      <c r="U57" s="105"/>
      <c r="V57" s="105"/>
      <c r="W57" s="105"/>
      <c r="X57" s="105"/>
      <c r="Y57" s="105"/>
      <c r="Z57" s="105"/>
      <c r="AA57" s="105"/>
      <c r="AB57" s="105"/>
    </row>
    <row r="58" ht="11.25" customHeight="1">
      <c r="A58" s="135" t="s">
        <v>125</v>
      </c>
      <c r="B58" s="97" t="s">
        <v>100</v>
      </c>
      <c r="C58" s="135" t="s">
        <v>10342</v>
      </c>
      <c r="D58" s="231">
        <v>10.0</v>
      </c>
      <c r="E58" s="166">
        <v>10.0</v>
      </c>
      <c r="F58" s="475" t="s">
        <v>125</v>
      </c>
      <c r="G58" s="104"/>
      <c r="H58" s="105"/>
      <c r="I58" s="105"/>
      <c r="J58" s="105"/>
      <c r="K58" s="105"/>
      <c r="L58" s="105"/>
      <c r="M58" s="105"/>
      <c r="N58" s="105"/>
      <c r="O58" s="105"/>
      <c r="P58" s="105"/>
      <c r="Q58" s="105"/>
      <c r="R58" s="105"/>
      <c r="S58" s="105"/>
      <c r="T58" s="105"/>
      <c r="U58" s="105"/>
      <c r="V58" s="105"/>
      <c r="W58" s="105"/>
      <c r="X58" s="105"/>
      <c r="Y58" s="105"/>
      <c r="Z58" s="105"/>
      <c r="AA58" s="105"/>
      <c r="AB58" s="105"/>
    </row>
    <row r="59" ht="11.25" customHeight="1">
      <c r="A59" s="135" t="s">
        <v>125</v>
      </c>
      <c r="B59" s="97" t="s">
        <v>100</v>
      </c>
      <c r="C59" s="135" t="s">
        <v>10343</v>
      </c>
      <c r="D59" s="231">
        <v>10.0</v>
      </c>
      <c r="E59" s="166">
        <v>10.0</v>
      </c>
      <c r="F59" s="475" t="s">
        <v>125</v>
      </c>
      <c r="G59" s="104"/>
      <c r="H59" s="105"/>
      <c r="I59" s="105"/>
      <c r="J59" s="105"/>
      <c r="K59" s="105"/>
      <c r="L59" s="105"/>
      <c r="M59" s="105"/>
      <c r="N59" s="105"/>
      <c r="O59" s="105"/>
      <c r="P59" s="105"/>
      <c r="Q59" s="105"/>
      <c r="R59" s="105"/>
      <c r="S59" s="105"/>
      <c r="T59" s="105"/>
      <c r="U59" s="105"/>
      <c r="V59" s="105"/>
      <c r="W59" s="105"/>
      <c r="X59" s="105"/>
      <c r="Y59" s="105"/>
      <c r="Z59" s="105"/>
      <c r="AA59" s="105"/>
      <c r="AB59" s="105"/>
    </row>
    <row r="60" ht="11.25" customHeight="1">
      <c r="A60" s="135" t="s">
        <v>125</v>
      </c>
      <c r="B60" s="97" t="s">
        <v>100</v>
      </c>
      <c r="C60" s="135" t="s">
        <v>10344</v>
      </c>
      <c r="D60" s="231">
        <v>10.0</v>
      </c>
      <c r="E60" s="166">
        <v>10.0</v>
      </c>
      <c r="F60" s="475" t="s">
        <v>125</v>
      </c>
      <c r="G60" s="104"/>
      <c r="H60" s="105"/>
      <c r="I60" s="105"/>
      <c r="J60" s="105"/>
      <c r="K60" s="105"/>
      <c r="L60" s="105"/>
      <c r="M60" s="105"/>
      <c r="N60" s="105"/>
      <c r="O60" s="105"/>
      <c r="P60" s="105"/>
      <c r="Q60" s="105"/>
      <c r="R60" s="105"/>
      <c r="S60" s="105"/>
      <c r="T60" s="105"/>
      <c r="U60" s="105"/>
      <c r="V60" s="105"/>
      <c r="W60" s="105"/>
      <c r="X60" s="105"/>
      <c r="Y60" s="105"/>
      <c r="Z60" s="105"/>
      <c r="AA60" s="105"/>
      <c r="AB60" s="105"/>
    </row>
    <row r="61" ht="11.25" customHeight="1">
      <c r="A61" s="135" t="s">
        <v>6829</v>
      </c>
      <c r="B61" s="97" t="s">
        <v>128</v>
      </c>
      <c r="C61" s="135" t="s">
        <v>10345</v>
      </c>
      <c r="D61" s="231">
        <v>60.0</v>
      </c>
      <c r="E61" s="166">
        <v>60.0</v>
      </c>
      <c r="F61" s="475" t="s">
        <v>132</v>
      </c>
      <c r="G61" s="104"/>
      <c r="H61" s="105"/>
      <c r="I61" s="105"/>
      <c r="J61" s="105"/>
      <c r="K61" s="105"/>
      <c r="L61" s="105"/>
      <c r="M61" s="105"/>
      <c r="N61" s="105"/>
      <c r="O61" s="105"/>
      <c r="P61" s="105"/>
      <c r="Q61" s="105"/>
      <c r="R61" s="105"/>
      <c r="S61" s="105"/>
      <c r="T61" s="105"/>
      <c r="U61" s="105"/>
      <c r="V61" s="105"/>
      <c r="W61" s="105"/>
      <c r="X61" s="105"/>
      <c r="Y61" s="105"/>
      <c r="Z61" s="105"/>
      <c r="AA61" s="105"/>
      <c r="AB61" s="105"/>
    </row>
    <row r="62" ht="11.25" customHeight="1">
      <c r="A62" s="135" t="s">
        <v>6829</v>
      </c>
      <c r="B62" s="97" t="s">
        <v>128</v>
      </c>
      <c r="C62" s="135" t="s">
        <v>10346</v>
      </c>
      <c r="D62" s="231">
        <v>60.0</v>
      </c>
      <c r="E62" s="166">
        <v>60.0</v>
      </c>
      <c r="F62" s="475" t="s">
        <v>132</v>
      </c>
      <c r="G62" s="104"/>
      <c r="H62" s="105"/>
      <c r="I62" s="105"/>
      <c r="J62" s="105"/>
      <c r="K62" s="105"/>
      <c r="L62" s="105"/>
      <c r="M62" s="105"/>
      <c r="N62" s="105"/>
      <c r="O62" s="105"/>
      <c r="P62" s="105"/>
      <c r="Q62" s="105"/>
      <c r="R62" s="105"/>
      <c r="S62" s="105"/>
      <c r="T62" s="105"/>
      <c r="U62" s="105"/>
      <c r="V62" s="105"/>
      <c r="W62" s="105"/>
      <c r="X62" s="105"/>
      <c r="Y62" s="105"/>
      <c r="Z62" s="105"/>
      <c r="AA62" s="105"/>
      <c r="AB62" s="105"/>
    </row>
    <row r="63" ht="11.25" customHeight="1">
      <c r="A63" s="135" t="s">
        <v>6829</v>
      </c>
      <c r="B63" s="97" t="s">
        <v>128</v>
      </c>
      <c r="C63" s="135" t="s">
        <v>10347</v>
      </c>
      <c r="D63" s="231">
        <v>10.0</v>
      </c>
      <c r="E63" s="166">
        <v>10.0</v>
      </c>
      <c r="F63" s="475" t="s">
        <v>132</v>
      </c>
      <c r="G63" s="104"/>
      <c r="H63" s="105"/>
      <c r="I63" s="105"/>
      <c r="J63" s="105"/>
      <c r="K63" s="105"/>
      <c r="L63" s="105"/>
      <c r="M63" s="105"/>
      <c r="N63" s="105"/>
      <c r="O63" s="105"/>
      <c r="P63" s="105"/>
      <c r="Q63" s="105"/>
      <c r="R63" s="105"/>
      <c r="S63" s="105"/>
      <c r="T63" s="105"/>
      <c r="U63" s="105"/>
      <c r="V63" s="105"/>
      <c r="W63" s="105"/>
      <c r="X63" s="105"/>
      <c r="Y63" s="105"/>
      <c r="Z63" s="105"/>
      <c r="AA63" s="105"/>
      <c r="AB63" s="105"/>
    </row>
    <row r="64" ht="11.25" customHeight="1">
      <c r="A64" s="135" t="s">
        <v>6829</v>
      </c>
      <c r="B64" s="97" t="s">
        <v>128</v>
      </c>
      <c r="C64" s="135" t="s">
        <v>10348</v>
      </c>
      <c r="D64" s="231">
        <v>10.0</v>
      </c>
      <c r="E64" s="166">
        <v>10.0</v>
      </c>
      <c r="F64" s="475" t="s">
        <v>132</v>
      </c>
      <c r="G64" s="104"/>
      <c r="H64" s="105"/>
      <c r="I64" s="105"/>
      <c r="J64" s="105"/>
      <c r="K64" s="105"/>
      <c r="L64" s="105"/>
      <c r="M64" s="105"/>
      <c r="N64" s="105"/>
      <c r="O64" s="105"/>
      <c r="P64" s="105"/>
      <c r="Q64" s="105"/>
      <c r="R64" s="105"/>
      <c r="S64" s="105"/>
      <c r="T64" s="105"/>
      <c r="U64" s="105"/>
      <c r="V64" s="105"/>
      <c r="W64" s="105"/>
      <c r="X64" s="105"/>
      <c r="Y64" s="105"/>
      <c r="Z64" s="105"/>
      <c r="AA64" s="105"/>
      <c r="AB64" s="105"/>
    </row>
    <row r="65" ht="11.25" customHeight="1">
      <c r="A65" s="135" t="s">
        <v>5630</v>
      </c>
      <c r="B65" s="97" t="s">
        <v>128</v>
      </c>
      <c r="C65" s="135" t="s">
        <v>10349</v>
      </c>
      <c r="D65" s="231">
        <v>30.0</v>
      </c>
      <c r="E65" s="166">
        <v>30.0</v>
      </c>
      <c r="F65" s="475" t="s">
        <v>1799</v>
      </c>
      <c r="G65" s="104"/>
      <c r="H65" s="105"/>
      <c r="I65" s="105"/>
      <c r="J65" s="105"/>
      <c r="K65" s="105"/>
      <c r="L65" s="105"/>
      <c r="M65" s="105"/>
      <c r="N65" s="105"/>
      <c r="O65" s="105"/>
      <c r="P65" s="105"/>
      <c r="Q65" s="105"/>
      <c r="R65" s="105"/>
      <c r="S65" s="105"/>
      <c r="T65" s="105"/>
      <c r="U65" s="105"/>
      <c r="V65" s="105"/>
      <c r="W65" s="105"/>
      <c r="X65" s="105"/>
      <c r="Y65" s="105"/>
      <c r="Z65" s="105"/>
      <c r="AA65" s="105"/>
      <c r="AB65" s="105"/>
    </row>
    <row r="66" ht="11.25" customHeight="1">
      <c r="A66" s="135" t="s">
        <v>5630</v>
      </c>
      <c r="B66" s="97" t="s">
        <v>128</v>
      </c>
      <c r="C66" s="135" t="s">
        <v>10350</v>
      </c>
      <c r="D66" s="231">
        <v>50.0</v>
      </c>
      <c r="E66" s="166">
        <v>50.0</v>
      </c>
      <c r="F66" s="475" t="s">
        <v>1799</v>
      </c>
      <c r="G66" s="104"/>
      <c r="H66" s="105"/>
      <c r="I66" s="105"/>
      <c r="J66" s="105"/>
      <c r="K66" s="105"/>
      <c r="L66" s="105"/>
      <c r="M66" s="105"/>
      <c r="N66" s="105"/>
      <c r="O66" s="105"/>
      <c r="P66" s="105"/>
      <c r="Q66" s="105"/>
      <c r="R66" s="105"/>
      <c r="S66" s="105"/>
      <c r="T66" s="105"/>
      <c r="U66" s="105"/>
      <c r="V66" s="105"/>
      <c r="W66" s="105"/>
      <c r="X66" s="105"/>
      <c r="Y66" s="105"/>
      <c r="Z66" s="105"/>
      <c r="AA66" s="105"/>
      <c r="AB66" s="105"/>
    </row>
    <row r="67" ht="11.25" customHeight="1">
      <c r="A67" s="135" t="s">
        <v>5630</v>
      </c>
      <c r="B67" s="97" t="s">
        <v>128</v>
      </c>
      <c r="C67" s="135" t="s">
        <v>10351</v>
      </c>
      <c r="D67" s="231">
        <v>10.0</v>
      </c>
      <c r="E67" s="166">
        <v>10.0</v>
      </c>
      <c r="F67" s="475" t="s">
        <v>1799</v>
      </c>
      <c r="G67" s="104"/>
      <c r="H67" s="105"/>
      <c r="I67" s="105"/>
      <c r="J67" s="105"/>
      <c r="K67" s="105"/>
      <c r="L67" s="105"/>
      <c r="M67" s="105"/>
      <c r="N67" s="105"/>
      <c r="O67" s="105"/>
      <c r="P67" s="105"/>
      <c r="Q67" s="105"/>
      <c r="R67" s="105"/>
      <c r="S67" s="105"/>
      <c r="T67" s="105"/>
      <c r="U67" s="105"/>
      <c r="V67" s="105"/>
      <c r="W67" s="105"/>
      <c r="X67" s="105"/>
      <c r="Y67" s="105"/>
      <c r="Z67" s="105"/>
      <c r="AA67" s="105"/>
      <c r="AB67" s="105"/>
    </row>
    <row r="68" ht="11.25" customHeight="1">
      <c r="A68" s="135" t="s">
        <v>5630</v>
      </c>
      <c r="B68" s="97" t="s">
        <v>128</v>
      </c>
      <c r="C68" s="135" t="s">
        <v>10352</v>
      </c>
      <c r="D68" s="231">
        <v>10.0</v>
      </c>
      <c r="E68" s="166">
        <v>10.0</v>
      </c>
      <c r="F68" s="475" t="s">
        <v>1799</v>
      </c>
      <c r="G68" s="104"/>
      <c r="H68" s="105"/>
      <c r="I68" s="105"/>
      <c r="J68" s="105"/>
      <c r="K68" s="105"/>
      <c r="L68" s="105"/>
      <c r="M68" s="105"/>
      <c r="N68" s="105"/>
      <c r="O68" s="105"/>
      <c r="P68" s="105"/>
      <c r="Q68" s="105"/>
      <c r="R68" s="105"/>
      <c r="S68" s="105"/>
      <c r="T68" s="105"/>
      <c r="U68" s="105"/>
      <c r="V68" s="105"/>
      <c r="W68" s="105"/>
      <c r="X68" s="105"/>
      <c r="Y68" s="105"/>
      <c r="Z68" s="105"/>
      <c r="AA68" s="105"/>
      <c r="AB68" s="105"/>
    </row>
    <row r="69" ht="11.25" customHeight="1">
      <c r="A69" s="135" t="s">
        <v>5630</v>
      </c>
      <c r="B69" s="97" t="s">
        <v>128</v>
      </c>
      <c r="C69" s="135" t="s">
        <v>10353</v>
      </c>
      <c r="D69" s="231">
        <v>10.0</v>
      </c>
      <c r="E69" s="166">
        <v>60.0</v>
      </c>
      <c r="F69" s="475" t="s">
        <v>1799</v>
      </c>
      <c r="G69" s="104"/>
      <c r="H69" s="105"/>
      <c r="I69" s="105"/>
      <c r="J69" s="105"/>
      <c r="K69" s="105"/>
      <c r="L69" s="105"/>
      <c r="M69" s="105"/>
      <c r="N69" s="105"/>
      <c r="O69" s="105"/>
      <c r="P69" s="105"/>
      <c r="Q69" s="105"/>
      <c r="R69" s="105"/>
      <c r="S69" s="105"/>
      <c r="T69" s="105"/>
      <c r="U69" s="105"/>
      <c r="V69" s="105"/>
      <c r="W69" s="105"/>
      <c r="X69" s="105"/>
      <c r="Y69" s="105"/>
      <c r="Z69" s="105"/>
      <c r="AA69" s="105"/>
      <c r="AB69" s="105"/>
    </row>
    <row r="70" ht="11.25" customHeight="1">
      <c r="A70" s="135" t="s">
        <v>5630</v>
      </c>
      <c r="B70" s="97" t="s">
        <v>128</v>
      </c>
      <c r="C70" s="135" t="s">
        <v>10346</v>
      </c>
      <c r="D70" s="231">
        <v>60.0</v>
      </c>
      <c r="E70" s="166">
        <v>60.0</v>
      </c>
      <c r="F70" s="475" t="s">
        <v>1799</v>
      </c>
      <c r="G70" s="104"/>
      <c r="H70" s="105"/>
      <c r="I70" s="105"/>
      <c r="J70" s="105"/>
      <c r="K70" s="105"/>
      <c r="L70" s="105"/>
      <c r="M70" s="105"/>
      <c r="N70" s="105"/>
      <c r="O70" s="105"/>
      <c r="P70" s="105"/>
      <c r="Q70" s="105"/>
      <c r="R70" s="105"/>
      <c r="S70" s="105"/>
      <c r="T70" s="105"/>
      <c r="U70" s="105"/>
      <c r="V70" s="105"/>
      <c r="W70" s="105"/>
      <c r="X70" s="105"/>
      <c r="Y70" s="105"/>
      <c r="Z70" s="105"/>
      <c r="AA70" s="105"/>
      <c r="AB70" s="105"/>
    </row>
    <row r="71" ht="11.25" customHeight="1">
      <c r="A71" s="135" t="s">
        <v>5640</v>
      </c>
      <c r="B71" s="97" t="s">
        <v>128</v>
      </c>
      <c r="C71" s="135" t="s">
        <v>10354</v>
      </c>
      <c r="D71" s="231">
        <v>10.0</v>
      </c>
      <c r="E71" s="166">
        <v>10.0</v>
      </c>
      <c r="F71" s="475" t="s">
        <v>136</v>
      </c>
      <c r="G71" s="104"/>
      <c r="H71" s="105"/>
      <c r="I71" s="105"/>
      <c r="J71" s="105"/>
      <c r="K71" s="105"/>
      <c r="L71" s="105"/>
      <c r="M71" s="105"/>
      <c r="N71" s="105"/>
      <c r="O71" s="105"/>
      <c r="P71" s="105"/>
      <c r="Q71" s="105"/>
      <c r="R71" s="105"/>
      <c r="S71" s="105"/>
      <c r="T71" s="105"/>
      <c r="U71" s="105"/>
      <c r="V71" s="105"/>
      <c r="W71" s="105"/>
      <c r="X71" s="105"/>
      <c r="Y71" s="105"/>
      <c r="Z71" s="105"/>
      <c r="AA71" s="105"/>
      <c r="AB71" s="105"/>
    </row>
    <row r="72" ht="11.25" customHeight="1">
      <c r="A72" s="135" t="s">
        <v>5640</v>
      </c>
      <c r="B72" s="97" t="s">
        <v>128</v>
      </c>
      <c r="C72" s="135" t="s">
        <v>10355</v>
      </c>
      <c r="D72" s="231">
        <v>10.0</v>
      </c>
      <c r="E72" s="166">
        <v>10.0</v>
      </c>
      <c r="F72" s="475" t="s">
        <v>136</v>
      </c>
      <c r="G72" s="104"/>
      <c r="H72" s="105"/>
      <c r="I72" s="105"/>
      <c r="J72" s="105"/>
      <c r="K72" s="105"/>
      <c r="L72" s="105"/>
      <c r="M72" s="105"/>
      <c r="N72" s="105"/>
      <c r="O72" s="105"/>
      <c r="P72" s="105"/>
      <c r="Q72" s="105"/>
      <c r="R72" s="105"/>
      <c r="S72" s="105"/>
      <c r="T72" s="105"/>
      <c r="U72" s="105"/>
      <c r="V72" s="105"/>
      <c r="W72" s="105"/>
      <c r="X72" s="105"/>
      <c r="Y72" s="105"/>
      <c r="Z72" s="105"/>
      <c r="AA72" s="105"/>
      <c r="AB72" s="105"/>
    </row>
    <row r="73" ht="11.25" customHeight="1">
      <c r="A73" s="135" t="s">
        <v>5640</v>
      </c>
      <c r="B73" s="97" t="s">
        <v>128</v>
      </c>
      <c r="C73" s="135" t="s">
        <v>10356</v>
      </c>
      <c r="D73" s="231">
        <v>10.0</v>
      </c>
      <c r="E73" s="166">
        <v>10.0</v>
      </c>
      <c r="F73" s="475" t="s">
        <v>136</v>
      </c>
      <c r="G73" s="104"/>
      <c r="H73" s="105"/>
      <c r="I73" s="105"/>
      <c r="J73" s="105"/>
      <c r="K73" s="105"/>
      <c r="L73" s="105"/>
      <c r="M73" s="105"/>
      <c r="N73" s="105"/>
      <c r="O73" s="105"/>
      <c r="P73" s="105"/>
      <c r="Q73" s="105"/>
      <c r="R73" s="105"/>
      <c r="S73" s="105"/>
      <c r="T73" s="105"/>
      <c r="U73" s="105"/>
      <c r="V73" s="105"/>
      <c r="W73" s="105"/>
      <c r="X73" s="105"/>
      <c r="Y73" s="105"/>
      <c r="Z73" s="105"/>
      <c r="AA73" s="105"/>
      <c r="AB73" s="105"/>
    </row>
    <row r="74" ht="11.25" customHeight="1">
      <c r="A74" s="135" t="s">
        <v>5640</v>
      </c>
      <c r="B74" s="97" t="s">
        <v>128</v>
      </c>
      <c r="C74" s="135" t="s">
        <v>10357</v>
      </c>
      <c r="D74" s="231">
        <v>10.0</v>
      </c>
      <c r="E74" s="166">
        <v>10.0</v>
      </c>
      <c r="F74" s="475" t="s">
        <v>136</v>
      </c>
      <c r="G74" s="104"/>
      <c r="H74" s="105"/>
      <c r="I74" s="105"/>
      <c r="J74" s="105"/>
      <c r="K74" s="105"/>
      <c r="L74" s="105"/>
      <c r="M74" s="105"/>
      <c r="N74" s="105"/>
      <c r="O74" s="105"/>
      <c r="P74" s="105"/>
      <c r="Q74" s="105"/>
      <c r="R74" s="105"/>
      <c r="S74" s="105"/>
      <c r="T74" s="105"/>
      <c r="U74" s="105"/>
      <c r="V74" s="105"/>
      <c r="W74" s="105"/>
      <c r="X74" s="105"/>
      <c r="Y74" s="105"/>
      <c r="Z74" s="105"/>
      <c r="AA74" s="105"/>
      <c r="AB74" s="105"/>
    </row>
    <row r="75" ht="11.25" customHeight="1">
      <c r="A75" s="135" t="s">
        <v>5640</v>
      </c>
      <c r="B75" s="97" t="s">
        <v>128</v>
      </c>
      <c r="C75" s="135" t="s">
        <v>10358</v>
      </c>
      <c r="D75" s="231">
        <v>10.0</v>
      </c>
      <c r="E75" s="166">
        <v>10.0</v>
      </c>
      <c r="F75" s="475" t="s">
        <v>136</v>
      </c>
      <c r="G75" s="104"/>
      <c r="H75" s="105"/>
      <c r="I75" s="105"/>
      <c r="J75" s="105"/>
      <c r="K75" s="105"/>
      <c r="L75" s="105"/>
      <c r="M75" s="105"/>
      <c r="N75" s="105"/>
      <c r="O75" s="105"/>
      <c r="P75" s="105"/>
      <c r="Q75" s="105"/>
      <c r="R75" s="105"/>
      <c r="S75" s="105"/>
      <c r="T75" s="105"/>
      <c r="U75" s="105"/>
      <c r="V75" s="105"/>
      <c r="W75" s="105"/>
      <c r="X75" s="105"/>
      <c r="Y75" s="105"/>
      <c r="Z75" s="105"/>
      <c r="AA75" s="105"/>
      <c r="AB75" s="105"/>
    </row>
    <row r="76" ht="11.25" customHeight="1">
      <c r="A76" s="135" t="s">
        <v>5640</v>
      </c>
      <c r="B76" s="97" t="s">
        <v>128</v>
      </c>
      <c r="C76" s="135" t="s">
        <v>10359</v>
      </c>
      <c r="D76" s="231">
        <v>10.0</v>
      </c>
      <c r="E76" s="166">
        <v>10.0</v>
      </c>
      <c r="F76" s="475" t="s">
        <v>136</v>
      </c>
      <c r="G76" s="104"/>
      <c r="H76" s="105"/>
      <c r="I76" s="105"/>
      <c r="J76" s="105"/>
      <c r="K76" s="105"/>
      <c r="L76" s="105"/>
      <c r="M76" s="105"/>
      <c r="N76" s="105"/>
      <c r="O76" s="105"/>
      <c r="P76" s="105"/>
      <c r="Q76" s="105"/>
      <c r="R76" s="105"/>
      <c r="S76" s="105"/>
      <c r="T76" s="105"/>
      <c r="U76" s="105"/>
      <c r="V76" s="105"/>
      <c r="W76" s="105"/>
      <c r="X76" s="105"/>
      <c r="Y76" s="105"/>
      <c r="Z76" s="105"/>
      <c r="AA76" s="105"/>
      <c r="AB76" s="105"/>
    </row>
    <row r="77" ht="11.25" customHeight="1">
      <c r="A77" s="135" t="s">
        <v>10360</v>
      </c>
      <c r="B77" s="97" t="s">
        <v>128</v>
      </c>
      <c r="C77" s="135" t="s">
        <v>10361</v>
      </c>
      <c r="D77" s="231" t="s">
        <v>10362</v>
      </c>
      <c r="E77" s="166">
        <v>24.0</v>
      </c>
      <c r="F77" s="475" t="s">
        <v>10360</v>
      </c>
      <c r="G77" s="104"/>
      <c r="H77" s="105"/>
      <c r="I77" s="105"/>
      <c r="J77" s="105"/>
      <c r="K77" s="105"/>
      <c r="L77" s="105"/>
      <c r="M77" s="105"/>
      <c r="N77" s="105"/>
      <c r="O77" s="105"/>
      <c r="P77" s="105"/>
      <c r="Q77" s="105"/>
      <c r="R77" s="105"/>
      <c r="S77" s="105"/>
      <c r="T77" s="105"/>
      <c r="U77" s="105"/>
      <c r="V77" s="105"/>
      <c r="W77" s="105"/>
      <c r="X77" s="105"/>
      <c r="Y77" s="105"/>
      <c r="Z77" s="105"/>
      <c r="AA77" s="105"/>
      <c r="AB77" s="105"/>
    </row>
    <row r="78" ht="11.25" customHeight="1">
      <c r="A78" s="135" t="s">
        <v>6934</v>
      </c>
      <c r="B78" s="97" t="s">
        <v>148</v>
      </c>
      <c r="C78" s="135" t="s">
        <v>10363</v>
      </c>
      <c r="D78" s="231">
        <v>10.0</v>
      </c>
      <c r="E78" s="166">
        <v>10.0</v>
      </c>
      <c r="F78" s="475" t="s">
        <v>498</v>
      </c>
      <c r="G78" s="104"/>
      <c r="H78" s="105"/>
      <c r="I78" s="105"/>
      <c r="J78" s="105"/>
      <c r="K78" s="105"/>
      <c r="L78" s="105"/>
      <c r="M78" s="105"/>
      <c r="N78" s="105"/>
      <c r="O78" s="105"/>
      <c r="P78" s="105"/>
      <c r="Q78" s="105"/>
      <c r="R78" s="105"/>
      <c r="S78" s="105"/>
      <c r="T78" s="105"/>
      <c r="U78" s="105"/>
      <c r="V78" s="105"/>
      <c r="W78" s="105"/>
      <c r="X78" s="105"/>
      <c r="Y78" s="105"/>
      <c r="Z78" s="105"/>
      <c r="AA78" s="104" t="str">
        <f t="shared" ref="AA78:AA110" si="1">F78</f>
        <v>Beju_Anabella_Maria</v>
      </c>
      <c r="AB78" s="375">
        <f t="shared" ref="AB78:AB110" si="2">E78</f>
        <v>10</v>
      </c>
    </row>
    <row r="79" ht="11.25" customHeight="1">
      <c r="A79" s="135" t="s">
        <v>2138</v>
      </c>
      <c r="B79" s="97" t="s">
        <v>148</v>
      </c>
      <c r="C79" s="135" t="s">
        <v>10364</v>
      </c>
      <c r="D79" s="231">
        <v>30.0</v>
      </c>
      <c r="E79" s="166">
        <v>30.0</v>
      </c>
      <c r="F79" s="475" t="s">
        <v>2142</v>
      </c>
      <c r="G79" s="104"/>
      <c r="H79" s="105"/>
      <c r="I79" s="105"/>
      <c r="J79" s="105"/>
      <c r="K79" s="105"/>
      <c r="L79" s="105"/>
      <c r="M79" s="105"/>
      <c r="N79" s="105"/>
      <c r="O79" s="105"/>
      <c r="P79" s="105"/>
      <c r="Q79" s="105"/>
      <c r="R79" s="105"/>
      <c r="S79" s="105"/>
      <c r="T79" s="105"/>
      <c r="U79" s="105"/>
      <c r="V79" s="105"/>
      <c r="W79" s="105"/>
      <c r="X79" s="105"/>
      <c r="Y79" s="105"/>
      <c r="Z79" s="105"/>
      <c r="AA79" s="104" t="str">
        <f t="shared" si="1"/>
        <v>Ciocan_Ioana_Tatiana</v>
      </c>
      <c r="AB79" s="375">
        <f t="shared" si="2"/>
        <v>30</v>
      </c>
    </row>
    <row r="80" ht="11.25" customHeight="1">
      <c r="A80" s="135" t="s">
        <v>2138</v>
      </c>
      <c r="B80" s="97" t="s">
        <v>148</v>
      </c>
      <c r="C80" s="135" t="s">
        <v>10365</v>
      </c>
      <c r="D80" s="231">
        <v>30.0</v>
      </c>
      <c r="E80" s="166">
        <v>30.0</v>
      </c>
      <c r="F80" s="475" t="s">
        <v>2142</v>
      </c>
      <c r="G80" s="104"/>
      <c r="H80" s="105"/>
      <c r="I80" s="105"/>
      <c r="J80" s="105"/>
      <c r="K80" s="105"/>
      <c r="L80" s="105"/>
      <c r="M80" s="105"/>
      <c r="N80" s="105"/>
      <c r="O80" s="105"/>
      <c r="P80" s="105"/>
      <c r="Q80" s="105"/>
      <c r="R80" s="105"/>
      <c r="S80" s="105"/>
      <c r="T80" s="105"/>
      <c r="U80" s="105"/>
      <c r="V80" s="105"/>
      <c r="W80" s="105"/>
      <c r="X80" s="105"/>
      <c r="Y80" s="105"/>
      <c r="Z80" s="105"/>
      <c r="AA80" s="104" t="str">
        <f t="shared" si="1"/>
        <v>Ciocan_Ioana_Tatiana</v>
      </c>
      <c r="AB80" s="375">
        <f t="shared" si="2"/>
        <v>30</v>
      </c>
    </row>
    <row r="81" ht="11.25" customHeight="1">
      <c r="A81" s="135" t="s">
        <v>3852</v>
      </c>
      <c r="B81" s="97" t="s">
        <v>148</v>
      </c>
      <c r="C81" s="135" t="s">
        <v>10366</v>
      </c>
      <c r="D81" s="231">
        <v>30.0</v>
      </c>
      <c r="E81" s="166">
        <v>30.0</v>
      </c>
      <c r="F81" s="475" t="s">
        <v>741</v>
      </c>
      <c r="G81" s="104"/>
      <c r="H81" s="105"/>
      <c r="I81" s="105"/>
      <c r="J81" s="105"/>
      <c r="K81" s="105"/>
      <c r="L81" s="105"/>
      <c r="M81" s="105"/>
      <c r="N81" s="105"/>
      <c r="O81" s="105"/>
      <c r="P81" s="105"/>
      <c r="Q81" s="105"/>
      <c r="R81" s="105"/>
      <c r="S81" s="105"/>
      <c r="T81" s="105"/>
      <c r="U81" s="105"/>
      <c r="V81" s="105"/>
      <c r="W81" s="105"/>
      <c r="X81" s="105"/>
      <c r="Y81" s="105"/>
      <c r="Z81" s="105"/>
      <c r="AA81" s="104" t="str">
        <f t="shared" si="1"/>
        <v>Crețu_Ioana_Narcisa</v>
      </c>
      <c r="AB81" s="375">
        <f t="shared" si="2"/>
        <v>30</v>
      </c>
    </row>
    <row r="82" ht="11.25" customHeight="1">
      <c r="A82" s="135" t="s">
        <v>3852</v>
      </c>
      <c r="B82" s="97" t="s">
        <v>148</v>
      </c>
      <c r="C82" s="135" t="s">
        <v>10367</v>
      </c>
      <c r="D82" s="231">
        <v>10.0</v>
      </c>
      <c r="E82" s="166">
        <v>10.0</v>
      </c>
      <c r="F82" s="475" t="s">
        <v>741</v>
      </c>
      <c r="G82" s="104"/>
      <c r="H82" s="105"/>
      <c r="I82" s="105"/>
      <c r="J82" s="105"/>
      <c r="K82" s="105"/>
      <c r="L82" s="105"/>
      <c r="M82" s="105"/>
      <c r="N82" s="105"/>
      <c r="O82" s="105"/>
      <c r="P82" s="105"/>
      <c r="Q82" s="105"/>
      <c r="R82" s="105"/>
      <c r="S82" s="105"/>
      <c r="T82" s="105"/>
      <c r="U82" s="105"/>
      <c r="V82" s="105"/>
      <c r="W82" s="105"/>
      <c r="X82" s="105"/>
      <c r="Y82" s="105"/>
      <c r="Z82" s="105"/>
      <c r="AA82" s="104" t="str">
        <f t="shared" si="1"/>
        <v>Crețu_Ioana_Narcisa</v>
      </c>
      <c r="AB82" s="375">
        <f t="shared" si="2"/>
        <v>10</v>
      </c>
    </row>
    <row r="83" ht="11.25" customHeight="1">
      <c r="A83" s="135" t="s">
        <v>3852</v>
      </c>
      <c r="B83" s="97" t="s">
        <v>148</v>
      </c>
      <c r="C83" s="135" t="s">
        <v>10368</v>
      </c>
      <c r="D83" s="231">
        <v>10.0</v>
      </c>
      <c r="E83" s="166">
        <v>10.0</v>
      </c>
      <c r="F83" s="475" t="s">
        <v>741</v>
      </c>
      <c r="G83" s="104"/>
      <c r="H83" s="105"/>
      <c r="I83" s="105"/>
      <c r="J83" s="105"/>
      <c r="K83" s="105"/>
      <c r="L83" s="105"/>
      <c r="M83" s="105"/>
      <c r="N83" s="105"/>
      <c r="O83" s="105"/>
      <c r="P83" s="105"/>
      <c r="Q83" s="105"/>
      <c r="R83" s="105"/>
      <c r="S83" s="105"/>
      <c r="T83" s="105"/>
      <c r="U83" s="105"/>
      <c r="V83" s="105"/>
      <c r="W83" s="105"/>
      <c r="X83" s="105"/>
      <c r="Y83" s="105"/>
      <c r="Z83" s="105"/>
      <c r="AA83" s="104" t="str">
        <f t="shared" si="1"/>
        <v>Crețu_Ioana_Narcisa</v>
      </c>
      <c r="AB83" s="375">
        <f t="shared" si="2"/>
        <v>10</v>
      </c>
    </row>
    <row r="84" ht="11.25" customHeight="1">
      <c r="A84" s="135" t="s">
        <v>3852</v>
      </c>
      <c r="B84" s="97" t="s">
        <v>148</v>
      </c>
      <c r="C84" s="135" t="s">
        <v>10369</v>
      </c>
      <c r="D84" s="231">
        <v>10.0</v>
      </c>
      <c r="E84" s="166">
        <v>10.0</v>
      </c>
      <c r="F84" s="475" t="s">
        <v>741</v>
      </c>
      <c r="G84" s="104"/>
      <c r="H84" s="105"/>
      <c r="I84" s="105"/>
      <c r="J84" s="105"/>
      <c r="K84" s="105"/>
      <c r="L84" s="105"/>
      <c r="M84" s="105"/>
      <c r="N84" s="105"/>
      <c r="O84" s="105"/>
      <c r="P84" s="105"/>
      <c r="Q84" s="105"/>
      <c r="R84" s="105"/>
      <c r="S84" s="105"/>
      <c r="T84" s="105"/>
      <c r="U84" s="105"/>
      <c r="V84" s="105"/>
      <c r="W84" s="105"/>
      <c r="X84" s="105"/>
      <c r="Y84" s="105"/>
      <c r="Z84" s="105"/>
      <c r="AA84" s="104" t="str">
        <f t="shared" si="1"/>
        <v>Crețu_Ioana_Narcisa</v>
      </c>
      <c r="AB84" s="375">
        <f t="shared" si="2"/>
        <v>10</v>
      </c>
    </row>
    <row r="85" ht="11.25" customHeight="1">
      <c r="A85" s="135" t="s">
        <v>3852</v>
      </c>
      <c r="B85" s="97" t="s">
        <v>148</v>
      </c>
      <c r="C85" s="135" t="s">
        <v>10370</v>
      </c>
      <c r="D85" s="231">
        <v>10.0</v>
      </c>
      <c r="E85" s="166">
        <v>10.0</v>
      </c>
      <c r="F85" s="475" t="s">
        <v>741</v>
      </c>
      <c r="G85" s="104"/>
      <c r="H85" s="105"/>
      <c r="I85" s="105"/>
      <c r="J85" s="105"/>
      <c r="K85" s="105"/>
      <c r="L85" s="105"/>
      <c r="M85" s="105"/>
      <c r="N85" s="105"/>
      <c r="O85" s="105"/>
      <c r="P85" s="105"/>
      <c r="Q85" s="105"/>
      <c r="R85" s="105"/>
      <c r="S85" s="105"/>
      <c r="T85" s="105"/>
      <c r="U85" s="105"/>
      <c r="V85" s="105"/>
      <c r="W85" s="105"/>
      <c r="X85" s="105"/>
      <c r="Y85" s="105"/>
      <c r="Z85" s="105"/>
      <c r="AA85" s="104" t="str">
        <f t="shared" si="1"/>
        <v>Crețu_Ioana_Narcisa</v>
      </c>
      <c r="AB85" s="375">
        <f t="shared" si="2"/>
        <v>10</v>
      </c>
    </row>
    <row r="86" ht="11.25" customHeight="1">
      <c r="A86" s="135" t="s">
        <v>3852</v>
      </c>
      <c r="B86" s="97" t="s">
        <v>148</v>
      </c>
      <c r="C86" s="135" t="s">
        <v>10371</v>
      </c>
      <c r="D86" s="231">
        <v>10.0</v>
      </c>
      <c r="E86" s="166">
        <v>10.0</v>
      </c>
      <c r="F86" s="475" t="s">
        <v>741</v>
      </c>
      <c r="G86" s="104"/>
      <c r="H86" s="105"/>
      <c r="I86" s="105"/>
      <c r="J86" s="105"/>
      <c r="K86" s="105"/>
      <c r="L86" s="105"/>
      <c r="M86" s="105"/>
      <c r="N86" s="105"/>
      <c r="O86" s="105"/>
      <c r="P86" s="105"/>
      <c r="Q86" s="105"/>
      <c r="R86" s="105"/>
      <c r="S86" s="105"/>
      <c r="T86" s="105"/>
      <c r="U86" s="105"/>
      <c r="V86" s="105"/>
      <c r="W86" s="105"/>
      <c r="X86" s="105"/>
      <c r="Y86" s="105"/>
      <c r="Z86" s="105"/>
      <c r="AA86" s="104" t="str">
        <f t="shared" si="1"/>
        <v>Crețu_Ioana_Narcisa</v>
      </c>
      <c r="AB86" s="375">
        <f t="shared" si="2"/>
        <v>10</v>
      </c>
    </row>
    <row r="87" ht="11.25" customHeight="1">
      <c r="A87" s="135" t="s">
        <v>3852</v>
      </c>
      <c r="B87" s="97" t="s">
        <v>148</v>
      </c>
      <c r="C87" s="135" t="s">
        <v>10372</v>
      </c>
      <c r="D87" s="231">
        <v>10.0</v>
      </c>
      <c r="E87" s="166">
        <v>10.0</v>
      </c>
      <c r="F87" s="475" t="s">
        <v>741</v>
      </c>
      <c r="G87" s="104"/>
      <c r="H87" s="105"/>
      <c r="I87" s="105"/>
      <c r="J87" s="105"/>
      <c r="K87" s="105"/>
      <c r="L87" s="105"/>
      <c r="M87" s="105"/>
      <c r="N87" s="105"/>
      <c r="O87" s="105"/>
      <c r="P87" s="105"/>
      <c r="Q87" s="105"/>
      <c r="R87" s="105"/>
      <c r="S87" s="105"/>
      <c r="T87" s="105"/>
      <c r="U87" s="105"/>
      <c r="V87" s="105"/>
      <c r="W87" s="105"/>
      <c r="X87" s="105"/>
      <c r="Y87" s="105"/>
      <c r="Z87" s="105"/>
      <c r="AA87" s="104" t="str">
        <f t="shared" si="1"/>
        <v>Crețu_Ioana_Narcisa</v>
      </c>
      <c r="AB87" s="375">
        <f t="shared" si="2"/>
        <v>10</v>
      </c>
    </row>
    <row r="88" ht="11.25" customHeight="1">
      <c r="A88" s="135" t="s">
        <v>3852</v>
      </c>
      <c r="B88" s="97" t="s">
        <v>148</v>
      </c>
      <c r="C88" s="135" t="s">
        <v>10373</v>
      </c>
      <c r="D88" s="231">
        <v>10.0</v>
      </c>
      <c r="E88" s="166">
        <v>10.0</v>
      </c>
      <c r="F88" s="475" t="s">
        <v>741</v>
      </c>
      <c r="G88" s="104"/>
      <c r="H88" s="105"/>
      <c r="I88" s="105"/>
      <c r="J88" s="105"/>
      <c r="K88" s="105"/>
      <c r="L88" s="105"/>
      <c r="M88" s="105"/>
      <c r="N88" s="105"/>
      <c r="O88" s="105"/>
      <c r="P88" s="105"/>
      <c r="Q88" s="105"/>
      <c r="R88" s="105"/>
      <c r="S88" s="105"/>
      <c r="T88" s="105"/>
      <c r="U88" s="105"/>
      <c r="V88" s="105"/>
      <c r="W88" s="105"/>
      <c r="X88" s="105"/>
      <c r="Y88" s="105"/>
      <c r="Z88" s="105"/>
      <c r="AA88" s="104" t="str">
        <f t="shared" si="1"/>
        <v>Crețu_Ioana_Narcisa</v>
      </c>
      <c r="AB88" s="375">
        <f t="shared" si="2"/>
        <v>10</v>
      </c>
    </row>
    <row r="89" ht="11.25" customHeight="1">
      <c r="A89" s="135" t="s">
        <v>3852</v>
      </c>
      <c r="B89" s="97" t="s">
        <v>148</v>
      </c>
      <c r="C89" s="135" t="s">
        <v>10374</v>
      </c>
      <c r="D89" s="231">
        <v>10.0</v>
      </c>
      <c r="E89" s="166">
        <v>10.0</v>
      </c>
      <c r="F89" s="475" t="s">
        <v>741</v>
      </c>
      <c r="G89" s="104"/>
      <c r="H89" s="105"/>
      <c r="I89" s="105"/>
      <c r="J89" s="105"/>
      <c r="K89" s="105"/>
      <c r="L89" s="105"/>
      <c r="M89" s="105"/>
      <c r="N89" s="105"/>
      <c r="O89" s="105"/>
      <c r="P89" s="105"/>
      <c r="Q89" s="105"/>
      <c r="R89" s="105"/>
      <c r="S89" s="105"/>
      <c r="T89" s="105"/>
      <c r="U89" s="105"/>
      <c r="V89" s="105"/>
      <c r="W89" s="105"/>
      <c r="X89" s="105"/>
      <c r="Y89" s="105"/>
      <c r="Z89" s="105"/>
      <c r="AA89" s="104" t="str">
        <f t="shared" si="1"/>
        <v>Crețu_Ioana_Narcisa</v>
      </c>
      <c r="AB89" s="375">
        <f t="shared" si="2"/>
        <v>10</v>
      </c>
    </row>
    <row r="90" ht="11.25" customHeight="1">
      <c r="A90" s="135" t="s">
        <v>3852</v>
      </c>
      <c r="B90" s="97" t="s">
        <v>148</v>
      </c>
      <c r="C90" s="135" t="s">
        <v>10375</v>
      </c>
      <c r="D90" s="231">
        <v>10.0</v>
      </c>
      <c r="E90" s="166">
        <v>10.0</v>
      </c>
      <c r="F90" s="475" t="s">
        <v>741</v>
      </c>
      <c r="G90" s="104"/>
      <c r="H90" s="105"/>
      <c r="I90" s="105"/>
      <c r="J90" s="105"/>
      <c r="K90" s="105"/>
      <c r="L90" s="105"/>
      <c r="M90" s="105"/>
      <c r="N90" s="105"/>
      <c r="O90" s="105"/>
      <c r="P90" s="105"/>
      <c r="Q90" s="105"/>
      <c r="R90" s="105"/>
      <c r="S90" s="105"/>
      <c r="T90" s="105"/>
      <c r="U90" s="105"/>
      <c r="V90" s="105"/>
      <c r="W90" s="105"/>
      <c r="X90" s="105"/>
      <c r="Y90" s="105"/>
      <c r="Z90" s="105"/>
      <c r="AA90" s="104" t="str">
        <f t="shared" si="1"/>
        <v>Crețu_Ioana_Narcisa</v>
      </c>
      <c r="AB90" s="375">
        <f t="shared" si="2"/>
        <v>10</v>
      </c>
    </row>
    <row r="91" ht="11.25" customHeight="1">
      <c r="A91" s="135" t="s">
        <v>3852</v>
      </c>
      <c r="B91" s="97" t="s">
        <v>148</v>
      </c>
      <c r="C91" s="135" t="s">
        <v>10376</v>
      </c>
      <c r="D91" s="231">
        <v>10.0</v>
      </c>
      <c r="E91" s="166">
        <v>10.0</v>
      </c>
      <c r="F91" s="475" t="s">
        <v>741</v>
      </c>
      <c r="G91" s="104"/>
      <c r="H91" s="105"/>
      <c r="I91" s="105"/>
      <c r="J91" s="105"/>
      <c r="K91" s="105"/>
      <c r="L91" s="105"/>
      <c r="M91" s="105"/>
      <c r="N91" s="105"/>
      <c r="O91" s="105"/>
      <c r="P91" s="105"/>
      <c r="Q91" s="105"/>
      <c r="R91" s="105"/>
      <c r="S91" s="105"/>
      <c r="T91" s="105"/>
      <c r="U91" s="105"/>
      <c r="V91" s="105"/>
      <c r="W91" s="105"/>
      <c r="X91" s="105"/>
      <c r="Y91" s="105"/>
      <c r="Z91" s="105"/>
      <c r="AA91" s="104" t="str">
        <f t="shared" si="1"/>
        <v>Crețu_Ioana_Narcisa</v>
      </c>
      <c r="AB91" s="375">
        <f t="shared" si="2"/>
        <v>10</v>
      </c>
    </row>
    <row r="92" ht="11.25" customHeight="1">
      <c r="A92" s="135" t="s">
        <v>5753</v>
      </c>
      <c r="B92" s="97" t="s">
        <v>148</v>
      </c>
      <c r="C92" s="135" t="s">
        <v>10377</v>
      </c>
      <c r="D92" s="231">
        <v>8.0</v>
      </c>
      <c r="E92" s="166">
        <v>8.0</v>
      </c>
      <c r="F92" s="475" t="s">
        <v>5753</v>
      </c>
      <c r="G92" s="104"/>
      <c r="H92" s="105"/>
      <c r="I92" s="105"/>
      <c r="J92" s="105"/>
      <c r="K92" s="105"/>
      <c r="L92" s="105"/>
      <c r="M92" s="105"/>
      <c r="N92" s="105"/>
      <c r="O92" s="105"/>
      <c r="P92" s="105"/>
      <c r="Q92" s="105"/>
      <c r="R92" s="105"/>
      <c r="S92" s="105"/>
      <c r="T92" s="105"/>
      <c r="U92" s="105"/>
      <c r="V92" s="105"/>
      <c r="W92" s="105"/>
      <c r="X92" s="105"/>
      <c r="Y92" s="105"/>
      <c r="Z92" s="105"/>
      <c r="AA92" s="104" t="str">
        <f t="shared" si="1"/>
        <v>Curta Ioana Adela</v>
      </c>
      <c r="AB92" s="375">
        <f t="shared" si="2"/>
        <v>8</v>
      </c>
    </row>
    <row r="93" ht="11.25" customHeight="1">
      <c r="A93" s="135" t="s">
        <v>10378</v>
      </c>
      <c r="B93" s="97" t="s">
        <v>148</v>
      </c>
      <c r="C93" s="135" t="s">
        <v>10379</v>
      </c>
      <c r="D93" s="231">
        <v>10.0</v>
      </c>
      <c r="E93" s="166">
        <v>10.0</v>
      </c>
      <c r="F93" s="475" t="s">
        <v>2153</v>
      </c>
      <c r="G93" s="104"/>
      <c r="H93" s="105"/>
      <c r="I93" s="105"/>
      <c r="J93" s="105"/>
      <c r="K93" s="105"/>
      <c r="L93" s="105"/>
      <c r="M93" s="105"/>
      <c r="N93" s="105"/>
      <c r="O93" s="105"/>
      <c r="P93" s="105"/>
      <c r="Q93" s="105"/>
      <c r="R93" s="105"/>
      <c r="S93" s="105"/>
      <c r="T93" s="105"/>
      <c r="U93" s="105"/>
      <c r="V93" s="105"/>
      <c r="W93" s="105"/>
      <c r="X93" s="105"/>
      <c r="Y93" s="105"/>
      <c r="Z93" s="105"/>
      <c r="AA93" s="104" t="str">
        <f t="shared" si="1"/>
        <v>Muresan Raluca</v>
      </c>
      <c r="AB93" s="375">
        <f t="shared" si="2"/>
        <v>10</v>
      </c>
    </row>
    <row r="94" ht="11.25" customHeight="1">
      <c r="A94" s="135" t="s">
        <v>540</v>
      </c>
      <c r="B94" s="97" t="s">
        <v>148</v>
      </c>
      <c r="C94" s="135" t="s">
        <v>10380</v>
      </c>
      <c r="D94" s="231">
        <v>10.0</v>
      </c>
      <c r="E94" s="166">
        <v>10.0</v>
      </c>
      <c r="F94" s="475" t="s">
        <v>540</v>
      </c>
      <c r="G94" s="104"/>
      <c r="H94" s="105"/>
      <c r="I94" s="105"/>
      <c r="J94" s="105"/>
      <c r="K94" s="105"/>
      <c r="L94" s="105"/>
      <c r="M94" s="105"/>
      <c r="N94" s="105"/>
      <c r="O94" s="105"/>
      <c r="P94" s="105"/>
      <c r="Q94" s="105"/>
      <c r="R94" s="105"/>
      <c r="S94" s="105"/>
      <c r="T94" s="105"/>
      <c r="U94" s="105"/>
      <c r="V94" s="105"/>
      <c r="W94" s="105"/>
      <c r="X94" s="105"/>
      <c r="Y94" s="105"/>
      <c r="Z94" s="105"/>
      <c r="AA94" s="104" t="str">
        <f t="shared" si="1"/>
        <v>Salcudean Minodora</v>
      </c>
      <c r="AB94" s="375">
        <f t="shared" si="2"/>
        <v>10</v>
      </c>
    </row>
    <row r="95" ht="11.25" customHeight="1">
      <c r="A95" s="135" t="s">
        <v>802</v>
      </c>
      <c r="B95" s="97" t="s">
        <v>148</v>
      </c>
      <c r="C95" s="135" t="s">
        <v>10381</v>
      </c>
      <c r="D95" s="231">
        <v>10.0</v>
      </c>
      <c r="E95" s="166">
        <v>10.0</v>
      </c>
      <c r="F95" s="475" t="s">
        <v>540</v>
      </c>
      <c r="G95" s="104"/>
      <c r="H95" s="105"/>
      <c r="I95" s="105"/>
      <c r="J95" s="105"/>
      <c r="K95" s="105"/>
      <c r="L95" s="105"/>
      <c r="M95" s="105"/>
      <c r="N95" s="105"/>
      <c r="O95" s="105"/>
      <c r="P95" s="105"/>
      <c r="Q95" s="105"/>
      <c r="R95" s="105"/>
      <c r="S95" s="105"/>
      <c r="T95" s="105"/>
      <c r="U95" s="105"/>
      <c r="V95" s="105"/>
      <c r="W95" s="105"/>
      <c r="X95" s="105"/>
      <c r="Y95" s="105"/>
      <c r="Z95" s="105"/>
      <c r="AA95" s="104" t="str">
        <f t="shared" si="1"/>
        <v>Salcudean Minodora</v>
      </c>
      <c r="AB95" s="375">
        <f t="shared" si="2"/>
        <v>10</v>
      </c>
    </row>
    <row r="96" ht="11.25" customHeight="1">
      <c r="A96" s="135" t="s">
        <v>805</v>
      </c>
      <c r="B96" s="97" t="s">
        <v>148</v>
      </c>
      <c r="C96" s="135" t="s">
        <v>10382</v>
      </c>
      <c r="D96" s="231">
        <v>10.0</v>
      </c>
      <c r="E96" s="166">
        <v>10.0</v>
      </c>
      <c r="F96" s="253" t="s">
        <v>805</v>
      </c>
      <c r="G96" s="104"/>
      <c r="H96" s="105"/>
      <c r="I96" s="104"/>
      <c r="J96" s="105"/>
      <c r="K96" s="104"/>
      <c r="L96" s="104"/>
      <c r="M96" s="104"/>
      <c r="N96" s="104"/>
      <c r="O96" s="104"/>
      <c r="P96" s="104"/>
      <c r="Q96" s="104"/>
      <c r="R96" s="104"/>
      <c r="S96" s="104"/>
      <c r="T96" s="104"/>
      <c r="U96" s="104"/>
      <c r="V96" s="104"/>
      <c r="W96" s="104"/>
      <c r="X96" s="104"/>
      <c r="Y96" s="104"/>
      <c r="Z96" s="104"/>
      <c r="AA96" s="104" t="str">
        <f t="shared" si="1"/>
        <v>Birou Mara</v>
      </c>
      <c r="AB96" s="375">
        <f t="shared" si="2"/>
        <v>10</v>
      </c>
    </row>
    <row r="97" ht="11.25" customHeight="1">
      <c r="A97" s="135" t="s">
        <v>7018</v>
      </c>
      <c r="B97" s="97" t="s">
        <v>148</v>
      </c>
      <c r="C97" s="135" t="s">
        <v>10383</v>
      </c>
      <c r="D97" s="231">
        <v>10.0</v>
      </c>
      <c r="E97" s="166">
        <v>10.0</v>
      </c>
      <c r="F97" s="253" t="s">
        <v>7018</v>
      </c>
      <c r="G97" s="104"/>
      <c r="H97" s="105"/>
      <c r="I97" s="104"/>
      <c r="J97" s="105"/>
      <c r="K97" s="104"/>
      <c r="L97" s="104"/>
      <c r="M97" s="104"/>
      <c r="N97" s="104"/>
      <c r="O97" s="104"/>
      <c r="P97" s="104"/>
      <c r="Q97" s="104"/>
      <c r="R97" s="104"/>
      <c r="S97" s="104"/>
      <c r="T97" s="104"/>
      <c r="U97" s="104"/>
      <c r="V97" s="104"/>
      <c r="W97" s="104"/>
      <c r="X97" s="104"/>
      <c r="Y97" s="104"/>
      <c r="Z97" s="104"/>
      <c r="AA97" s="104" t="str">
        <f t="shared" si="1"/>
        <v>Bobic Viorica</v>
      </c>
      <c r="AB97" s="375">
        <f t="shared" si="2"/>
        <v>10</v>
      </c>
    </row>
    <row r="98" ht="11.25" customHeight="1">
      <c r="A98" s="135" t="s">
        <v>581</v>
      </c>
      <c r="B98" s="97" t="s">
        <v>148</v>
      </c>
      <c r="C98" s="135" t="s">
        <v>10384</v>
      </c>
      <c r="D98" s="231">
        <v>10.0</v>
      </c>
      <c r="E98" s="166">
        <v>10.0</v>
      </c>
      <c r="F98" s="253" t="s">
        <v>581</v>
      </c>
      <c r="G98" s="104"/>
      <c r="H98" s="105"/>
      <c r="I98" s="104"/>
      <c r="J98" s="105"/>
      <c r="K98" s="104"/>
      <c r="L98" s="104"/>
      <c r="M98" s="104"/>
      <c r="N98" s="104"/>
      <c r="O98" s="104"/>
      <c r="P98" s="104"/>
      <c r="Q98" s="104"/>
      <c r="R98" s="104"/>
      <c r="S98" s="104"/>
      <c r="T98" s="104"/>
      <c r="U98" s="104"/>
      <c r="V98" s="104"/>
      <c r="W98" s="104"/>
      <c r="X98" s="104"/>
      <c r="Y98" s="104"/>
      <c r="Z98" s="104"/>
      <c r="AA98" s="104" t="str">
        <f t="shared" si="1"/>
        <v>Corman Sorina</v>
      </c>
      <c r="AB98" s="375">
        <f t="shared" si="2"/>
        <v>10</v>
      </c>
    </row>
    <row r="99" ht="11.25" customHeight="1">
      <c r="A99" s="135" t="s">
        <v>581</v>
      </c>
      <c r="B99" s="97" t="s">
        <v>148</v>
      </c>
      <c r="C99" s="135" t="s">
        <v>10385</v>
      </c>
      <c r="D99" s="231">
        <v>10.0</v>
      </c>
      <c r="E99" s="166">
        <v>10.0</v>
      </c>
      <c r="F99" s="253" t="s">
        <v>581</v>
      </c>
      <c r="G99" s="104"/>
      <c r="H99" s="105"/>
      <c r="I99" s="104"/>
      <c r="J99" s="105"/>
      <c r="K99" s="104"/>
      <c r="L99" s="104"/>
      <c r="M99" s="104"/>
      <c r="N99" s="104"/>
      <c r="O99" s="104"/>
      <c r="P99" s="104"/>
      <c r="Q99" s="104"/>
      <c r="R99" s="104"/>
      <c r="S99" s="104"/>
      <c r="T99" s="104"/>
      <c r="U99" s="104"/>
      <c r="V99" s="104"/>
      <c r="W99" s="104"/>
      <c r="X99" s="104"/>
      <c r="Y99" s="104"/>
      <c r="Z99" s="104"/>
      <c r="AA99" s="104" t="str">
        <f t="shared" si="1"/>
        <v>Corman Sorina</v>
      </c>
      <c r="AB99" s="375">
        <f t="shared" si="2"/>
        <v>10</v>
      </c>
    </row>
    <row r="100" ht="11.25" customHeight="1">
      <c r="A100" s="135" t="s">
        <v>581</v>
      </c>
      <c r="B100" s="97" t="s">
        <v>148</v>
      </c>
      <c r="C100" s="135" t="s">
        <v>10386</v>
      </c>
      <c r="D100" s="231">
        <v>10.0</v>
      </c>
      <c r="E100" s="166">
        <v>10.0</v>
      </c>
      <c r="F100" s="253" t="s">
        <v>581</v>
      </c>
      <c r="G100" s="104"/>
      <c r="H100" s="105"/>
      <c r="I100" s="104"/>
      <c r="J100" s="105"/>
      <c r="K100" s="104"/>
      <c r="L100" s="104"/>
      <c r="M100" s="104"/>
      <c r="N100" s="104"/>
      <c r="O100" s="104"/>
      <c r="P100" s="104"/>
      <c r="Q100" s="104"/>
      <c r="R100" s="104"/>
      <c r="S100" s="104"/>
      <c r="T100" s="104"/>
      <c r="U100" s="104"/>
      <c r="V100" s="104"/>
      <c r="W100" s="104"/>
      <c r="X100" s="104"/>
      <c r="Y100" s="104"/>
      <c r="Z100" s="104"/>
      <c r="AA100" s="104" t="str">
        <f t="shared" si="1"/>
        <v>Corman Sorina</v>
      </c>
      <c r="AB100" s="375">
        <f t="shared" si="2"/>
        <v>10</v>
      </c>
    </row>
    <row r="101" ht="11.25" customHeight="1">
      <c r="A101" s="135" t="s">
        <v>581</v>
      </c>
      <c r="B101" s="97" t="s">
        <v>148</v>
      </c>
      <c r="C101" s="135" t="s">
        <v>10383</v>
      </c>
      <c r="D101" s="231">
        <v>10.0</v>
      </c>
      <c r="E101" s="166">
        <v>10.0</v>
      </c>
      <c r="F101" s="253" t="s">
        <v>581</v>
      </c>
      <c r="G101" s="104"/>
      <c r="H101" s="105"/>
      <c r="I101" s="104"/>
      <c r="J101" s="105"/>
      <c r="K101" s="104"/>
      <c r="L101" s="104"/>
      <c r="M101" s="104"/>
      <c r="N101" s="104"/>
      <c r="O101" s="104"/>
      <c r="P101" s="104"/>
      <c r="Q101" s="104"/>
      <c r="R101" s="104"/>
      <c r="S101" s="104"/>
      <c r="T101" s="104"/>
      <c r="U101" s="104"/>
      <c r="V101" s="104"/>
      <c r="W101" s="104"/>
      <c r="X101" s="104"/>
      <c r="Y101" s="104"/>
      <c r="Z101" s="104"/>
      <c r="AA101" s="104" t="str">
        <f t="shared" si="1"/>
        <v>Corman Sorina</v>
      </c>
      <c r="AB101" s="375">
        <f t="shared" si="2"/>
        <v>10</v>
      </c>
    </row>
    <row r="102" ht="11.25" customHeight="1">
      <c r="A102" s="135" t="s">
        <v>2340</v>
      </c>
      <c r="B102" s="97" t="s">
        <v>148</v>
      </c>
      <c r="C102" s="135" t="s">
        <v>10387</v>
      </c>
      <c r="D102" s="838">
        <v>30.0</v>
      </c>
      <c r="E102" s="166">
        <v>30.0</v>
      </c>
      <c r="F102" s="135" t="s">
        <v>2340</v>
      </c>
      <c r="G102" s="104"/>
      <c r="H102" s="105"/>
      <c r="I102" s="104"/>
      <c r="J102" s="105"/>
      <c r="K102" s="104"/>
      <c r="L102" s="104"/>
      <c r="M102" s="104"/>
      <c r="N102" s="104"/>
      <c r="O102" s="104"/>
      <c r="P102" s="104"/>
      <c r="Q102" s="104"/>
      <c r="R102" s="104"/>
      <c r="S102" s="104"/>
      <c r="T102" s="104"/>
      <c r="U102" s="104"/>
      <c r="V102" s="104"/>
      <c r="W102" s="104"/>
      <c r="X102" s="104"/>
      <c r="Y102" s="104"/>
      <c r="Z102" s="104"/>
      <c r="AA102" s="104" t="str">
        <f t="shared" si="1"/>
        <v>Morandau Elena Felicia</v>
      </c>
      <c r="AB102" s="375">
        <f t="shared" si="2"/>
        <v>30</v>
      </c>
    </row>
    <row r="103" ht="11.25" customHeight="1">
      <c r="A103" s="135" t="s">
        <v>2340</v>
      </c>
      <c r="B103" s="97" t="s">
        <v>148</v>
      </c>
      <c r="C103" s="135" t="s">
        <v>10388</v>
      </c>
      <c r="D103" s="231">
        <v>10.0</v>
      </c>
      <c r="E103" s="166">
        <v>10.0</v>
      </c>
      <c r="F103" s="135" t="s">
        <v>2340</v>
      </c>
      <c r="G103" s="104"/>
      <c r="H103" s="105"/>
      <c r="I103" s="104"/>
      <c r="J103" s="105"/>
      <c r="K103" s="104"/>
      <c r="L103" s="104"/>
      <c r="M103" s="104"/>
      <c r="N103" s="104"/>
      <c r="O103" s="104"/>
      <c r="P103" s="104"/>
      <c r="Q103" s="104"/>
      <c r="R103" s="104"/>
      <c r="S103" s="104"/>
      <c r="T103" s="104"/>
      <c r="U103" s="104"/>
      <c r="V103" s="104"/>
      <c r="W103" s="104"/>
      <c r="X103" s="104"/>
      <c r="Y103" s="104"/>
      <c r="Z103" s="104"/>
      <c r="AA103" s="104" t="str">
        <f t="shared" si="1"/>
        <v>Morandau Elena Felicia</v>
      </c>
      <c r="AB103" s="375">
        <f t="shared" si="2"/>
        <v>10</v>
      </c>
    </row>
    <row r="104" ht="11.25" customHeight="1">
      <c r="A104" s="135" t="s">
        <v>3502</v>
      </c>
      <c r="B104" s="97" t="s">
        <v>148</v>
      </c>
      <c r="C104" s="135" t="s">
        <v>10389</v>
      </c>
      <c r="D104" s="231">
        <v>60.0</v>
      </c>
      <c r="E104" s="231">
        <v>60.0</v>
      </c>
      <c r="F104" s="135" t="s">
        <v>630</v>
      </c>
      <c r="G104" s="104"/>
      <c r="H104" s="105"/>
      <c r="I104" s="104"/>
      <c r="J104" s="105"/>
      <c r="K104" s="104"/>
      <c r="L104" s="104"/>
      <c r="M104" s="104"/>
      <c r="N104" s="104"/>
      <c r="O104" s="104"/>
      <c r="P104" s="104"/>
      <c r="Q104" s="104"/>
      <c r="R104" s="104"/>
      <c r="S104" s="104"/>
      <c r="T104" s="104"/>
      <c r="U104" s="104"/>
      <c r="V104" s="104"/>
      <c r="W104" s="104"/>
      <c r="X104" s="104"/>
      <c r="Y104" s="104"/>
      <c r="Z104" s="104"/>
      <c r="AA104" s="104" t="str">
        <f t="shared" si="1"/>
        <v>Popa_Radu-Ioan</v>
      </c>
      <c r="AB104" s="837">
        <f t="shared" si="2"/>
        <v>60</v>
      </c>
    </row>
    <row r="105" ht="11.25" customHeight="1">
      <c r="A105" s="135" t="s">
        <v>3502</v>
      </c>
      <c r="B105" s="97" t="s">
        <v>148</v>
      </c>
      <c r="C105" s="135" t="s">
        <v>10390</v>
      </c>
      <c r="D105" s="231">
        <v>50.0</v>
      </c>
      <c r="E105" s="231">
        <v>50.0</v>
      </c>
      <c r="F105" s="135" t="s">
        <v>630</v>
      </c>
      <c r="G105" s="104"/>
      <c r="H105" s="105"/>
      <c r="I105" s="104"/>
      <c r="J105" s="105"/>
      <c r="K105" s="104"/>
      <c r="L105" s="104"/>
      <c r="M105" s="104"/>
      <c r="N105" s="104"/>
      <c r="O105" s="104"/>
      <c r="P105" s="104"/>
      <c r="Q105" s="104"/>
      <c r="R105" s="104"/>
      <c r="S105" s="104"/>
      <c r="T105" s="104"/>
      <c r="U105" s="104"/>
      <c r="V105" s="104"/>
      <c r="W105" s="104"/>
      <c r="X105" s="104"/>
      <c r="Y105" s="104"/>
      <c r="Z105" s="104"/>
      <c r="AA105" s="104" t="str">
        <f t="shared" si="1"/>
        <v>Popa_Radu-Ioan</v>
      </c>
      <c r="AB105" s="837">
        <f t="shared" si="2"/>
        <v>50</v>
      </c>
    </row>
    <row r="106" ht="11.25" customHeight="1">
      <c r="A106" s="135" t="s">
        <v>3502</v>
      </c>
      <c r="B106" s="97" t="s">
        <v>148</v>
      </c>
      <c r="C106" s="135" t="s">
        <v>10391</v>
      </c>
      <c r="D106" s="231">
        <v>60.0</v>
      </c>
      <c r="E106" s="231">
        <v>60.0</v>
      </c>
      <c r="F106" s="135" t="s">
        <v>630</v>
      </c>
      <c r="G106" s="104"/>
      <c r="H106" s="105"/>
      <c r="I106" s="104"/>
      <c r="J106" s="105"/>
      <c r="K106" s="104"/>
      <c r="L106" s="104"/>
      <c r="M106" s="104"/>
      <c r="N106" s="104"/>
      <c r="O106" s="104"/>
      <c r="P106" s="104"/>
      <c r="Q106" s="104"/>
      <c r="R106" s="104"/>
      <c r="S106" s="104"/>
      <c r="T106" s="104"/>
      <c r="U106" s="104"/>
      <c r="V106" s="104"/>
      <c r="W106" s="104"/>
      <c r="X106" s="104"/>
      <c r="Y106" s="104"/>
      <c r="Z106" s="104"/>
      <c r="AA106" s="104" t="str">
        <f t="shared" si="1"/>
        <v>Popa_Radu-Ioan</v>
      </c>
      <c r="AB106" s="837">
        <f t="shared" si="2"/>
        <v>60</v>
      </c>
    </row>
    <row r="107" ht="11.25" customHeight="1">
      <c r="A107" s="135" t="s">
        <v>3502</v>
      </c>
      <c r="B107" s="97" t="s">
        <v>148</v>
      </c>
      <c r="C107" s="135" t="s">
        <v>10392</v>
      </c>
      <c r="D107" s="231">
        <v>50.0</v>
      </c>
      <c r="E107" s="231">
        <v>50.0</v>
      </c>
      <c r="F107" s="135" t="s">
        <v>630</v>
      </c>
      <c r="G107" s="104"/>
      <c r="H107" s="105"/>
      <c r="I107" s="104"/>
      <c r="J107" s="105"/>
      <c r="K107" s="104"/>
      <c r="L107" s="104"/>
      <c r="M107" s="104"/>
      <c r="N107" s="104"/>
      <c r="O107" s="104"/>
      <c r="P107" s="104"/>
      <c r="Q107" s="104"/>
      <c r="R107" s="104"/>
      <c r="S107" s="104"/>
      <c r="T107" s="104"/>
      <c r="U107" s="104"/>
      <c r="V107" s="104"/>
      <c r="W107" s="104"/>
      <c r="X107" s="104"/>
      <c r="Y107" s="104"/>
      <c r="Z107" s="104"/>
      <c r="AA107" s="104" t="str">
        <f t="shared" si="1"/>
        <v>Popa_Radu-Ioan</v>
      </c>
      <c r="AB107" s="837">
        <f t="shared" si="2"/>
        <v>50</v>
      </c>
    </row>
    <row r="108" ht="11.25" customHeight="1">
      <c r="A108" s="135" t="s">
        <v>7177</v>
      </c>
      <c r="B108" s="97" t="s">
        <v>148</v>
      </c>
      <c r="C108" s="135" t="s">
        <v>10393</v>
      </c>
      <c r="D108" s="231">
        <v>10.0</v>
      </c>
      <c r="E108" s="166">
        <v>10.0</v>
      </c>
      <c r="F108" s="253" t="s">
        <v>640</v>
      </c>
      <c r="G108" s="104"/>
      <c r="H108" s="105"/>
      <c r="I108" s="104"/>
      <c r="J108" s="105"/>
      <c r="K108" s="104"/>
      <c r="L108" s="104"/>
      <c r="M108" s="104"/>
      <c r="N108" s="104"/>
      <c r="O108" s="104"/>
      <c r="P108" s="104"/>
      <c r="Q108" s="104"/>
      <c r="R108" s="104"/>
      <c r="S108" s="104"/>
      <c r="T108" s="104"/>
      <c r="U108" s="104"/>
      <c r="V108" s="104"/>
      <c r="W108" s="104"/>
      <c r="X108" s="104"/>
      <c r="Y108" s="104"/>
      <c r="Z108" s="104"/>
      <c r="AA108" s="104" t="str">
        <f t="shared" si="1"/>
        <v>Radacina_Oana</v>
      </c>
      <c r="AB108" s="375">
        <f t="shared" si="2"/>
        <v>10</v>
      </c>
    </row>
    <row r="109" ht="11.25" customHeight="1">
      <c r="A109" s="135" t="s">
        <v>7177</v>
      </c>
      <c r="B109" s="97" t="s">
        <v>148</v>
      </c>
      <c r="C109" s="135" t="s">
        <v>10394</v>
      </c>
      <c r="D109" s="231">
        <v>10.0</v>
      </c>
      <c r="E109" s="166">
        <v>10.0</v>
      </c>
      <c r="F109" s="253" t="s">
        <v>640</v>
      </c>
      <c r="G109" s="104"/>
      <c r="H109" s="105"/>
      <c r="I109" s="104"/>
      <c r="J109" s="105"/>
      <c r="K109" s="104"/>
      <c r="L109" s="104"/>
      <c r="M109" s="104"/>
      <c r="N109" s="104"/>
      <c r="O109" s="104"/>
      <c r="P109" s="104"/>
      <c r="Q109" s="104"/>
      <c r="R109" s="104"/>
      <c r="S109" s="104"/>
      <c r="T109" s="104"/>
      <c r="U109" s="104"/>
      <c r="V109" s="104"/>
      <c r="W109" s="104"/>
      <c r="X109" s="104"/>
      <c r="Y109" s="104"/>
      <c r="Z109" s="104"/>
      <c r="AA109" s="104" t="str">
        <f t="shared" si="1"/>
        <v>Radacina_Oana</v>
      </c>
      <c r="AB109" s="375">
        <f t="shared" si="2"/>
        <v>10</v>
      </c>
    </row>
    <row r="110" ht="11.25" customHeight="1">
      <c r="A110" s="135" t="s">
        <v>7177</v>
      </c>
      <c r="B110" s="97" t="s">
        <v>148</v>
      </c>
      <c r="C110" s="135" t="s">
        <v>10395</v>
      </c>
      <c r="D110" s="231">
        <v>10.0</v>
      </c>
      <c r="E110" s="166">
        <v>10.0</v>
      </c>
      <c r="F110" s="253" t="s">
        <v>640</v>
      </c>
      <c r="G110" s="104"/>
      <c r="H110" s="105"/>
      <c r="I110" s="104"/>
      <c r="J110" s="105"/>
      <c r="K110" s="104"/>
      <c r="L110" s="104"/>
      <c r="M110" s="104"/>
      <c r="N110" s="104"/>
      <c r="O110" s="104"/>
      <c r="P110" s="104"/>
      <c r="Q110" s="104"/>
      <c r="R110" s="104"/>
      <c r="S110" s="104"/>
      <c r="T110" s="104"/>
      <c r="U110" s="104"/>
      <c r="V110" s="104"/>
      <c r="W110" s="104"/>
      <c r="X110" s="104"/>
      <c r="Y110" s="104"/>
      <c r="Z110" s="104"/>
      <c r="AA110" s="104" t="str">
        <f t="shared" si="1"/>
        <v>Radacina_Oana</v>
      </c>
      <c r="AB110" s="375">
        <f t="shared" si="2"/>
        <v>10</v>
      </c>
    </row>
    <row r="111" ht="11.25" customHeight="1">
      <c r="A111" s="135"/>
      <c r="B111" s="97"/>
      <c r="C111" s="135"/>
      <c r="D111" s="231"/>
      <c r="E111" s="166"/>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row>
    <row r="112" ht="11.25" customHeight="1">
      <c r="A112" s="80"/>
      <c r="B112" s="111"/>
      <c r="C112" s="111"/>
      <c r="D112" s="758"/>
      <c r="E112" s="758">
        <f>SUM(E10:E111)</f>
        <v>2740</v>
      </c>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row>
    <row r="113" ht="11.25" customHeight="1">
      <c r="A113" s="68"/>
      <c r="B113" s="68"/>
      <c r="C113" s="69"/>
      <c r="D113" s="69"/>
      <c r="E113" s="69"/>
      <c r="F113" s="1"/>
      <c r="G113" s="1"/>
      <c r="H113" s="1"/>
      <c r="I113" s="105"/>
      <c r="J113" s="105"/>
      <c r="K113" s="105"/>
      <c r="L113" s="105"/>
      <c r="M113" s="105"/>
      <c r="N113" s="105"/>
      <c r="O113" s="105"/>
      <c r="P113" s="105"/>
      <c r="Q113" s="105"/>
      <c r="R113" s="105"/>
      <c r="S113" s="105"/>
      <c r="T113" s="105"/>
      <c r="U113" s="105"/>
      <c r="V113" s="105"/>
      <c r="W113" s="105"/>
      <c r="X113" s="105"/>
      <c r="Y113" s="105"/>
      <c r="Z113" s="105"/>
      <c r="AA113" s="105"/>
      <c r="AB113" s="105"/>
    </row>
    <row r="114" ht="11.25" customHeight="1">
      <c r="A114" s="228" t="s">
        <v>675</v>
      </c>
      <c r="B114" s="229"/>
      <c r="C114" s="229"/>
      <c r="D114" s="229"/>
      <c r="E114" s="229"/>
      <c r="F114" s="229"/>
      <c r="G114" s="229"/>
      <c r="H114" s="229"/>
      <c r="I114" s="68"/>
      <c r="J114" s="68"/>
      <c r="K114" s="68"/>
      <c r="L114" s="68"/>
      <c r="M114" s="68"/>
      <c r="N114" s="68"/>
      <c r="O114" s="68"/>
      <c r="P114" s="68"/>
      <c r="Q114" s="68"/>
      <c r="R114" s="68"/>
      <c r="S114" s="68"/>
      <c r="T114" s="68"/>
      <c r="U114" s="68"/>
      <c r="V114" s="68"/>
      <c r="W114" s="68"/>
      <c r="X114" s="68"/>
      <c r="Y114" s="68"/>
      <c r="Z114" s="105"/>
      <c r="AA114" s="105"/>
      <c r="AB114" s="105"/>
    </row>
    <row r="115" ht="15.75" customHeight="1">
      <c r="A115" s="68"/>
      <c r="B115" s="68"/>
      <c r="C115" s="69"/>
      <c r="D115" s="69"/>
      <c r="E115" s="1"/>
      <c r="F115" s="1"/>
      <c r="G115" s="1"/>
      <c r="H115" s="1"/>
    </row>
    <row r="116" ht="15.75" customHeight="1">
      <c r="A116" s="68"/>
      <c r="B116" s="68"/>
      <c r="C116" s="69"/>
      <c r="D116" s="69"/>
      <c r="E116" s="69"/>
      <c r="F116" s="1"/>
      <c r="G116" s="1"/>
      <c r="H116" s="1"/>
    </row>
    <row r="117" ht="15.75" customHeight="1">
      <c r="A117" s="68"/>
      <c r="B117" s="68"/>
      <c r="C117" s="69"/>
      <c r="D117" s="69"/>
      <c r="E117" s="1"/>
      <c r="F117" s="1"/>
      <c r="G117" s="1"/>
      <c r="H117" s="1"/>
    </row>
    <row r="118" ht="15.75" customHeight="1">
      <c r="A118" s="68"/>
      <c r="B118" s="68"/>
      <c r="C118" s="69"/>
      <c r="D118" s="69"/>
      <c r="E118" s="69"/>
      <c r="F118" s="1"/>
      <c r="G118" s="1"/>
      <c r="H118" s="1"/>
    </row>
    <row r="119" ht="15.75" customHeight="1">
      <c r="A119" s="68"/>
      <c r="B119" s="68"/>
      <c r="C119" s="69"/>
      <c r="D119" s="69"/>
      <c r="E119" s="69"/>
      <c r="F119" s="1"/>
      <c r="G119" s="1"/>
      <c r="H119" s="1"/>
    </row>
    <row r="120" ht="15.75" customHeight="1">
      <c r="A120" s="68"/>
      <c r="B120" s="68"/>
      <c r="C120" s="69"/>
      <c r="D120" s="69"/>
      <c r="E120" s="69"/>
      <c r="F120" s="1"/>
      <c r="G120" s="1"/>
      <c r="H120" s="1"/>
    </row>
    <row r="121" ht="15.75" customHeight="1">
      <c r="A121" s="68"/>
      <c r="B121" s="68"/>
      <c r="C121" s="69"/>
      <c r="D121" s="69"/>
      <c r="E121" s="69"/>
      <c r="F121" s="1"/>
      <c r="G121" s="1"/>
      <c r="H121" s="1"/>
    </row>
    <row r="122" ht="15.75" customHeight="1">
      <c r="A122" s="68"/>
      <c r="B122" s="68"/>
      <c r="C122" s="69"/>
      <c r="D122" s="69"/>
      <c r="E122" s="69"/>
      <c r="F122" s="1"/>
      <c r="G122" s="1"/>
      <c r="H122" s="1"/>
    </row>
    <row r="123" ht="15.75" customHeight="1">
      <c r="A123" s="68"/>
      <c r="B123" s="68"/>
      <c r="C123" s="69"/>
      <c r="D123" s="69"/>
      <c r="E123" s="69"/>
      <c r="F123" s="1"/>
      <c r="G123" s="1"/>
      <c r="H123" s="1"/>
    </row>
    <row r="124" ht="15.75" customHeight="1">
      <c r="A124" s="68"/>
      <c r="B124" s="68"/>
      <c r="C124" s="69"/>
      <c r="D124" s="69"/>
      <c r="E124" s="69"/>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c r="A253" s="68"/>
      <c r="B253" s="68"/>
      <c r="C253" s="69"/>
      <c r="D253" s="69"/>
      <c r="E253" s="69"/>
      <c r="F253" s="1"/>
      <c r="G253" s="1"/>
      <c r="H253" s="1"/>
    </row>
    <row r="254" ht="15.75" customHeight="1">
      <c r="A254" s="68"/>
      <c r="B254" s="68"/>
      <c r="C254" s="69"/>
      <c r="D254" s="69"/>
      <c r="E254" s="69"/>
      <c r="F254" s="1"/>
      <c r="G254" s="1"/>
      <c r="H254" s="1"/>
    </row>
    <row r="255" ht="15.75" customHeight="1">
      <c r="A255" s="68"/>
      <c r="B255" s="68"/>
      <c r="C255" s="69"/>
      <c r="D255" s="69"/>
      <c r="E255" s="69"/>
      <c r="F255" s="1"/>
      <c r="G255" s="1"/>
      <c r="H255" s="1"/>
    </row>
    <row r="256" ht="15.75" customHeight="1">
      <c r="A256" s="68"/>
      <c r="B256" s="68"/>
      <c r="C256" s="69"/>
      <c r="D256" s="69"/>
      <c r="E256" s="69"/>
      <c r="F256" s="1"/>
      <c r="G256" s="1"/>
      <c r="H256" s="1"/>
    </row>
    <row r="257" ht="15.75" customHeight="1">
      <c r="A257" s="68"/>
      <c r="B257" s="68"/>
      <c r="C257" s="69"/>
      <c r="D257" s="69"/>
      <c r="E257" s="69"/>
      <c r="F257" s="1"/>
      <c r="G257" s="1"/>
      <c r="H257" s="1"/>
    </row>
    <row r="258" ht="15.75" customHeight="1">
      <c r="A258" s="68"/>
      <c r="B258" s="68"/>
      <c r="C258" s="69"/>
      <c r="D258" s="69"/>
      <c r="E258" s="69"/>
      <c r="F258" s="1"/>
      <c r="G258" s="1"/>
      <c r="H258" s="1"/>
    </row>
    <row r="259" ht="15.75" customHeight="1">
      <c r="A259" s="68"/>
      <c r="B259" s="68"/>
      <c r="C259" s="69"/>
      <c r="D259" s="69"/>
      <c r="E259" s="69"/>
      <c r="F259" s="1"/>
      <c r="G259" s="1"/>
      <c r="H259" s="1"/>
    </row>
    <row r="260" ht="15.75" customHeight="1">
      <c r="A260" s="68"/>
      <c r="B260" s="68"/>
      <c r="C260" s="69"/>
      <c r="D260" s="69"/>
      <c r="E260" s="69"/>
      <c r="F260" s="1"/>
      <c r="G260" s="1"/>
      <c r="H260" s="1"/>
    </row>
    <row r="261" ht="15.75" customHeight="1">
      <c r="A261" s="68"/>
      <c r="B261" s="68"/>
      <c r="C261" s="69"/>
      <c r="D261" s="69"/>
      <c r="E261" s="69"/>
      <c r="F261" s="1"/>
      <c r="G261" s="1"/>
      <c r="H261" s="1"/>
    </row>
    <row r="262" ht="15.75" customHeight="1">
      <c r="A262" s="68"/>
      <c r="B262" s="68"/>
      <c r="C262" s="69"/>
      <c r="D262" s="69"/>
      <c r="E262" s="69"/>
      <c r="F262" s="1"/>
      <c r="G262" s="1"/>
      <c r="H262" s="1"/>
    </row>
    <row r="263" ht="15.75" customHeight="1">
      <c r="A263" s="68"/>
      <c r="B263" s="68"/>
      <c r="C263" s="69"/>
      <c r="D263" s="69"/>
      <c r="E263" s="69"/>
      <c r="F263" s="1"/>
      <c r="G263" s="1"/>
      <c r="H263" s="1"/>
    </row>
    <row r="264" ht="15.75" customHeight="1">
      <c r="A264" s="68"/>
      <c r="B264" s="68"/>
      <c r="C264" s="69"/>
      <c r="D264" s="69"/>
      <c r="E264" s="69"/>
      <c r="F264" s="1"/>
      <c r="G264" s="1"/>
      <c r="H264" s="1"/>
    </row>
    <row r="265" ht="15.75" customHeight="1">
      <c r="A265" s="68"/>
      <c r="B265" s="68"/>
      <c r="C265" s="69"/>
      <c r="D265" s="69"/>
      <c r="E265" s="69"/>
      <c r="F265" s="1"/>
      <c r="G265" s="1"/>
      <c r="H265" s="1"/>
    </row>
    <row r="266" ht="15.75" customHeight="1">
      <c r="A266" s="68"/>
      <c r="B266" s="68"/>
      <c r="C266" s="69"/>
      <c r="D266" s="69"/>
      <c r="E266" s="69"/>
      <c r="F266" s="1"/>
      <c r="G266" s="1"/>
      <c r="H266" s="1"/>
    </row>
    <row r="267" ht="15.75" customHeight="1">
      <c r="A267" s="68"/>
      <c r="B267" s="68"/>
      <c r="C267" s="69"/>
      <c r="D267" s="69"/>
      <c r="E267" s="69"/>
      <c r="F267" s="1"/>
      <c r="G267" s="1"/>
      <c r="H267" s="1"/>
    </row>
    <row r="268" ht="15.75" customHeight="1">
      <c r="A268" s="68"/>
      <c r="B268" s="68"/>
      <c r="C268" s="69"/>
      <c r="D268" s="69"/>
      <c r="E268" s="69"/>
      <c r="F268" s="1"/>
      <c r="G268" s="1"/>
      <c r="H268" s="1"/>
    </row>
    <row r="269" ht="15.75" customHeight="1">
      <c r="A269" s="68"/>
      <c r="B269" s="68"/>
      <c r="C269" s="69"/>
      <c r="D269" s="69"/>
      <c r="E269" s="69"/>
      <c r="F269" s="1"/>
      <c r="G269" s="1"/>
      <c r="H269" s="1"/>
    </row>
    <row r="270" ht="15.75" customHeight="1">
      <c r="A270" s="68"/>
      <c r="B270" s="68"/>
      <c r="C270" s="69"/>
      <c r="D270" s="69"/>
      <c r="E270" s="69"/>
      <c r="F270" s="1"/>
      <c r="G270" s="1"/>
      <c r="H270" s="1"/>
    </row>
    <row r="271" ht="15.75" customHeight="1">
      <c r="A271" s="68"/>
      <c r="B271" s="68"/>
      <c r="C271" s="69"/>
      <c r="D271" s="69"/>
      <c r="E271" s="69"/>
      <c r="F271" s="1"/>
      <c r="G271" s="1"/>
      <c r="H271" s="1"/>
    </row>
    <row r="272" ht="15.75" customHeight="1">
      <c r="A272" s="68"/>
      <c r="B272" s="68"/>
      <c r="C272" s="69"/>
      <c r="D272" s="69"/>
      <c r="E272" s="69"/>
      <c r="F272" s="1"/>
      <c r="G272" s="1"/>
      <c r="H272" s="1"/>
    </row>
    <row r="273" ht="15.75" customHeight="1">
      <c r="A273" s="68"/>
      <c r="B273" s="68"/>
      <c r="C273" s="69"/>
      <c r="D273" s="69"/>
      <c r="E273" s="69"/>
      <c r="F273" s="1"/>
      <c r="G273" s="1"/>
      <c r="H273" s="1"/>
    </row>
    <row r="274" ht="15.75" customHeight="1">
      <c r="A274" s="68"/>
      <c r="B274" s="68"/>
      <c r="C274" s="69"/>
      <c r="D274" s="69"/>
      <c r="E274" s="69"/>
      <c r="F274" s="1"/>
      <c r="G274" s="1"/>
      <c r="H274" s="1"/>
    </row>
    <row r="275" ht="15.75" customHeight="1">
      <c r="A275" s="68"/>
      <c r="B275" s="68"/>
      <c r="C275" s="69"/>
      <c r="D275" s="69"/>
      <c r="E275" s="69"/>
      <c r="F275" s="1"/>
      <c r="G275" s="1"/>
      <c r="H275" s="1"/>
    </row>
    <row r="276" ht="15.75" customHeight="1">
      <c r="A276" s="68"/>
      <c r="B276" s="68"/>
      <c r="C276" s="69"/>
      <c r="D276" s="69"/>
      <c r="E276" s="69"/>
      <c r="F276" s="1"/>
      <c r="G276" s="1"/>
      <c r="H276" s="1"/>
    </row>
    <row r="277" ht="15.75" customHeight="1">
      <c r="A277" s="68"/>
      <c r="B277" s="68"/>
      <c r="C277" s="69"/>
      <c r="D277" s="69"/>
      <c r="E277" s="69"/>
      <c r="F277" s="1"/>
      <c r="G277" s="1"/>
      <c r="H277" s="1"/>
    </row>
    <row r="278" ht="15.75" customHeight="1">
      <c r="A278" s="68"/>
      <c r="B278" s="68"/>
      <c r="C278" s="69"/>
      <c r="D278" s="69"/>
      <c r="E278" s="69"/>
      <c r="F278" s="1"/>
      <c r="G278" s="1"/>
      <c r="H278" s="1"/>
    </row>
    <row r="279" ht="15.75" customHeight="1">
      <c r="A279" s="68"/>
      <c r="B279" s="68"/>
      <c r="C279" s="69"/>
      <c r="D279" s="69"/>
      <c r="E279" s="69"/>
      <c r="F279" s="1"/>
      <c r="G279" s="1"/>
      <c r="H279" s="1"/>
    </row>
    <row r="280" ht="15.75" customHeight="1">
      <c r="A280" s="68"/>
      <c r="B280" s="68"/>
      <c r="C280" s="69"/>
      <c r="D280" s="69"/>
      <c r="E280" s="69"/>
      <c r="F280" s="1"/>
      <c r="G280" s="1"/>
      <c r="H280" s="1"/>
    </row>
    <row r="281" ht="15.75" customHeight="1">
      <c r="A281" s="68"/>
      <c r="B281" s="68"/>
      <c r="C281" s="69"/>
      <c r="D281" s="69"/>
      <c r="E281" s="69"/>
      <c r="F281" s="1"/>
      <c r="G281" s="1"/>
      <c r="H281" s="1"/>
    </row>
    <row r="282" ht="15.75" customHeight="1">
      <c r="A282" s="68"/>
      <c r="B282" s="68"/>
      <c r="C282" s="69"/>
      <c r="D282" s="69"/>
      <c r="E282" s="69"/>
      <c r="F282" s="1"/>
      <c r="G282" s="1"/>
      <c r="H282" s="1"/>
    </row>
    <row r="283" ht="15.75" customHeight="1">
      <c r="A283" s="68"/>
      <c r="B283" s="68"/>
      <c r="C283" s="69"/>
      <c r="D283" s="69"/>
      <c r="E283" s="69"/>
      <c r="F283" s="1"/>
      <c r="G283" s="1"/>
      <c r="H283" s="1"/>
    </row>
    <row r="284" ht="15.75" customHeight="1">
      <c r="A284" s="68"/>
      <c r="B284" s="68"/>
      <c r="C284" s="69"/>
      <c r="D284" s="69"/>
      <c r="E284" s="69"/>
      <c r="F284" s="1"/>
      <c r="G284" s="1"/>
      <c r="H284" s="1"/>
    </row>
    <row r="285" ht="15.75" customHeight="1">
      <c r="A285" s="68"/>
      <c r="B285" s="68"/>
      <c r="C285" s="69"/>
      <c r="D285" s="69"/>
      <c r="E285" s="69"/>
      <c r="F285" s="1"/>
      <c r="G285" s="1"/>
      <c r="H285" s="1"/>
    </row>
    <row r="286" ht="15.75" customHeight="1">
      <c r="A286" s="68"/>
      <c r="B286" s="68"/>
      <c r="C286" s="69"/>
      <c r="D286" s="69"/>
      <c r="E286" s="69"/>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2:E2"/>
    <mergeCell ref="A4:E4"/>
    <mergeCell ref="A5:E5"/>
    <mergeCell ref="A6:E6"/>
    <mergeCell ref="A7:E7"/>
    <mergeCell ref="A114:H114"/>
  </mergeCells>
  <hyperlinks>
    <hyperlink r:id="rId1" ref="C17"/>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20.29"/>
    <col customWidth="1" min="14" max="25" width="8.0"/>
  </cols>
  <sheetData>
    <row r="1">
      <c r="A1" s="68"/>
      <c r="B1" s="68"/>
      <c r="C1" s="69"/>
      <c r="D1" s="69"/>
      <c r="E1" s="69"/>
      <c r="F1" s="1"/>
      <c r="G1" s="1"/>
      <c r="H1" s="1"/>
    </row>
    <row r="2" ht="15.75" customHeight="1">
      <c r="A2" s="70" t="s">
        <v>10396</v>
      </c>
      <c r="B2" s="71"/>
      <c r="C2" s="71"/>
      <c r="D2" s="71"/>
      <c r="E2" s="71"/>
      <c r="F2" s="71"/>
      <c r="G2" s="71"/>
      <c r="H2" s="71"/>
      <c r="I2" s="71"/>
      <c r="J2" s="71"/>
      <c r="K2" s="71"/>
      <c r="L2" s="72"/>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7.25" customHeight="1">
      <c r="A4" s="424" t="s">
        <v>10397</v>
      </c>
      <c r="B4" s="71"/>
      <c r="C4" s="71"/>
      <c r="D4" s="71"/>
      <c r="E4" s="71"/>
      <c r="F4" s="71"/>
      <c r="G4" s="71"/>
      <c r="H4" s="71"/>
      <c r="I4" s="71"/>
      <c r="J4" s="71"/>
      <c r="K4" s="71"/>
      <c r="L4" s="72"/>
      <c r="M4" s="74"/>
      <c r="N4" s="74"/>
      <c r="O4" s="74"/>
      <c r="P4" s="74"/>
      <c r="Q4" s="74"/>
      <c r="R4" s="74"/>
      <c r="S4" s="74"/>
      <c r="T4" s="74"/>
      <c r="U4" s="74"/>
      <c r="V4" s="74"/>
      <c r="W4" s="74"/>
      <c r="X4" s="74"/>
      <c r="Y4" s="74"/>
    </row>
    <row r="5" ht="16.5" customHeight="1">
      <c r="A5" s="424" t="s">
        <v>10398</v>
      </c>
      <c r="B5" s="71"/>
      <c r="C5" s="71"/>
      <c r="D5" s="71"/>
      <c r="E5" s="71"/>
      <c r="F5" s="71"/>
      <c r="G5" s="71"/>
      <c r="H5" s="71"/>
      <c r="I5" s="71"/>
      <c r="J5" s="71"/>
      <c r="K5" s="71"/>
      <c r="L5" s="72"/>
      <c r="M5" s="74"/>
      <c r="N5" s="74"/>
      <c r="O5" s="74"/>
      <c r="P5" s="74"/>
      <c r="Q5" s="74"/>
      <c r="R5" s="74"/>
      <c r="S5" s="74"/>
      <c r="T5" s="74"/>
      <c r="U5" s="74"/>
      <c r="V5" s="74"/>
      <c r="W5" s="74"/>
      <c r="X5" s="74"/>
      <c r="Y5" s="74"/>
    </row>
    <row r="6" ht="17.25" customHeight="1">
      <c r="A6" s="839" t="s">
        <v>7334</v>
      </c>
      <c r="B6" s="71"/>
      <c r="C6" s="71"/>
      <c r="D6" s="71"/>
      <c r="E6" s="71"/>
      <c r="F6" s="71"/>
      <c r="G6" s="71"/>
      <c r="H6" s="71"/>
      <c r="I6" s="71"/>
      <c r="J6" s="71"/>
      <c r="K6" s="71"/>
      <c r="L6" s="72"/>
      <c r="M6" s="74"/>
      <c r="N6" s="74"/>
      <c r="O6" s="74"/>
      <c r="P6" s="74"/>
      <c r="Q6" s="74"/>
      <c r="R6" s="74"/>
      <c r="S6" s="74"/>
      <c r="T6" s="74"/>
      <c r="U6" s="74"/>
      <c r="V6" s="74"/>
      <c r="W6" s="74"/>
      <c r="X6" s="74"/>
      <c r="Y6" s="74"/>
    </row>
    <row r="7" ht="17.25" customHeight="1">
      <c r="A7" s="424" t="s">
        <v>7335</v>
      </c>
      <c r="B7" s="71"/>
      <c r="C7" s="71"/>
      <c r="D7" s="71"/>
      <c r="E7" s="71"/>
      <c r="F7" s="71"/>
      <c r="G7" s="71"/>
      <c r="H7" s="71"/>
      <c r="I7" s="71"/>
      <c r="J7" s="71"/>
      <c r="K7" s="71"/>
      <c r="L7" s="72"/>
      <c r="M7" s="74"/>
      <c r="N7" s="74"/>
      <c r="O7" s="74"/>
      <c r="P7" s="74"/>
      <c r="Q7" s="74"/>
      <c r="R7" s="74"/>
      <c r="S7" s="74"/>
      <c r="T7" s="74"/>
      <c r="U7" s="74"/>
      <c r="V7" s="74"/>
      <c r="W7" s="74"/>
      <c r="X7" s="74"/>
      <c r="Y7" s="74"/>
    </row>
    <row r="8" ht="17.25" customHeight="1">
      <c r="A8" s="424" t="s">
        <v>10399</v>
      </c>
      <c r="B8" s="71"/>
      <c r="C8" s="71"/>
      <c r="D8" s="71"/>
      <c r="E8" s="71"/>
      <c r="F8" s="71"/>
      <c r="G8" s="71"/>
      <c r="H8" s="71"/>
      <c r="I8" s="71"/>
      <c r="J8" s="71"/>
      <c r="K8" s="71"/>
      <c r="L8" s="72"/>
      <c r="M8" s="74"/>
      <c r="N8" s="74"/>
      <c r="O8" s="74"/>
      <c r="P8" s="74"/>
      <c r="Q8" s="74"/>
      <c r="R8" s="74"/>
      <c r="S8" s="74"/>
      <c r="T8" s="74"/>
      <c r="U8" s="74"/>
      <c r="V8" s="74"/>
      <c r="W8" s="74"/>
      <c r="X8" s="74"/>
      <c r="Y8" s="74"/>
    </row>
    <row r="9" ht="28.5" customHeight="1">
      <c r="A9" s="424" t="s">
        <v>3885</v>
      </c>
      <c r="B9" s="71"/>
      <c r="C9" s="71"/>
      <c r="D9" s="71"/>
      <c r="E9" s="71"/>
      <c r="F9" s="71"/>
      <c r="G9" s="71"/>
      <c r="H9" s="71"/>
      <c r="I9" s="71"/>
      <c r="J9" s="71"/>
      <c r="K9" s="71"/>
      <c r="L9" s="72"/>
      <c r="M9" s="74"/>
      <c r="N9" s="74"/>
      <c r="O9" s="74"/>
      <c r="P9" s="74"/>
      <c r="Q9" s="74"/>
      <c r="R9" s="74"/>
      <c r="S9" s="74"/>
      <c r="T9" s="74"/>
      <c r="U9" s="74"/>
      <c r="V9" s="74"/>
      <c r="W9" s="74"/>
      <c r="X9" s="74"/>
      <c r="Y9" s="74"/>
    </row>
    <row r="10" ht="97.5" customHeight="1">
      <c r="A10" s="791" t="s">
        <v>10400</v>
      </c>
      <c r="B10" s="71"/>
      <c r="C10" s="71"/>
      <c r="D10" s="71"/>
      <c r="E10" s="71"/>
      <c r="F10" s="71"/>
      <c r="G10" s="71"/>
      <c r="H10" s="71"/>
      <c r="I10" s="71"/>
      <c r="J10" s="71"/>
      <c r="K10" s="71"/>
      <c r="L10" s="72"/>
      <c r="M10" s="74"/>
      <c r="N10" s="74"/>
      <c r="O10" s="74"/>
      <c r="P10" s="74"/>
      <c r="Q10" s="74"/>
      <c r="R10" s="74"/>
      <c r="S10" s="74"/>
      <c r="T10" s="74"/>
      <c r="U10" s="74"/>
      <c r="V10" s="74"/>
      <c r="W10" s="74"/>
      <c r="X10" s="74"/>
      <c r="Y10" s="74"/>
    </row>
    <row r="11">
      <c r="A11" s="79"/>
      <c r="B11" s="79"/>
      <c r="C11" s="80"/>
      <c r="D11" s="80"/>
      <c r="E11" s="80"/>
      <c r="F11" s="79"/>
      <c r="G11" s="79"/>
      <c r="H11" s="79"/>
      <c r="I11" s="74"/>
      <c r="J11" s="74"/>
      <c r="K11" s="74"/>
      <c r="L11" s="74"/>
      <c r="M11" s="74"/>
      <c r="N11" s="74"/>
      <c r="O11" s="74"/>
      <c r="P11" s="74"/>
      <c r="Q11" s="74"/>
      <c r="R11" s="74"/>
      <c r="S11" s="74"/>
      <c r="T11" s="74"/>
      <c r="U11" s="74"/>
      <c r="V11" s="74"/>
      <c r="W11" s="74"/>
      <c r="X11" s="74"/>
      <c r="Y11" s="74"/>
    </row>
    <row r="12" ht="61.5" customHeight="1">
      <c r="A12" s="244" t="s">
        <v>7</v>
      </c>
      <c r="B12" s="244" t="s">
        <v>755</v>
      </c>
      <c r="C12" s="244" t="s">
        <v>756</v>
      </c>
      <c r="D12" s="244" t="s">
        <v>757</v>
      </c>
      <c r="E12" s="244" t="s">
        <v>758</v>
      </c>
      <c r="F12" s="83" t="s">
        <v>8</v>
      </c>
      <c r="G12" s="244" t="s">
        <v>759</v>
      </c>
      <c r="H12" s="244" t="s">
        <v>760</v>
      </c>
      <c r="I12" s="244" t="s">
        <v>761</v>
      </c>
      <c r="J12" s="244" t="s">
        <v>10401</v>
      </c>
      <c r="K12" s="244" t="s">
        <v>763</v>
      </c>
      <c r="L12" s="245" t="s">
        <v>226</v>
      </c>
      <c r="M12" s="86" t="s">
        <v>227</v>
      </c>
      <c r="N12" s="74"/>
      <c r="O12" s="74"/>
      <c r="P12" s="74"/>
      <c r="Q12" s="74"/>
      <c r="R12" s="74"/>
      <c r="S12" s="74"/>
      <c r="T12" s="74"/>
      <c r="U12" s="74"/>
      <c r="V12" s="74"/>
      <c r="W12" s="74"/>
      <c r="X12" s="74"/>
      <c r="Y12" s="74"/>
    </row>
    <row r="13" ht="11.25" customHeight="1">
      <c r="A13" s="246" t="s">
        <v>10402</v>
      </c>
      <c r="B13" s="117" t="s">
        <v>10403</v>
      </c>
      <c r="C13" s="117" t="s">
        <v>10404</v>
      </c>
      <c r="D13" s="117" t="s">
        <v>767</v>
      </c>
      <c r="E13" s="117" t="s">
        <v>3638</v>
      </c>
      <c r="F13" s="118" t="s">
        <v>81</v>
      </c>
      <c r="G13" s="259" t="s">
        <v>10405</v>
      </c>
      <c r="H13" s="117">
        <v>2024.0</v>
      </c>
      <c r="I13" s="117">
        <v>1.0</v>
      </c>
      <c r="J13" s="117">
        <v>249000.0</v>
      </c>
      <c r="K13" s="257">
        <v>300.0</v>
      </c>
      <c r="L13" s="258">
        <v>600.0</v>
      </c>
      <c r="M13" s="103" t="s">
        <v>87</v>
      </c>
      <c r="N13" s="105"/>
      <c r="O13" s="105"/>
      <c r="P13" s="105"/>
      <c r="Q13" s="105"/>
      <c r="R13" s="105"/>
      <c r="S13" s="105"/>
      <c r="T13" s="105"/>
      <c r="U13" s="105"/>
      <c r="V13" s="105"/>
      <c r="W13" s="105"/>
      <c r="X13" s="105"/>
      <c r="Y13" s="105"/>
      <c r="Z13" s="105"/>
      <c r="AA13" s="105"/>
      <c r="AB13" s="105"/>
    </row>
    <row r="14" ht="11.25" customHeight="1">
      <c r="A14" s="246" t="s">
        <v>6934</v>
      </c>
      <c r="B14" s="246" t="s">
        <v>10406</v>
      </c>
      <c r="C14" s="117" t="s">
        <v>10407</v>
      </c>
      <c r="D14" s="117" t="s">
        <v>767</v>
      </c>
      <c r="E14" s="117" t="s">
        <v>10408</v>
      </c>
      <c r="F14" s="840" t="s">
        <v>148</v>
      </c>
      <c r="G14" s="257"/>
      <c r="H14" s="117"/>
      <c r="I14" s="117"/>
      <c r="J14" s="117"/>
      <c r="K14" s="257"/>
      <c r="L14" s="258">
        <v>50.0</v>
      </c>
      <c r="M14" s="103" t="s">
        <v>498</v>
      </c>
      <c r="N14" s="105"/>
      <c r="O14" s="105"/>
      <c r="P14" s="105"/>
      <c r="Q14" s="105"/>
      <c r="R14" s="105"/>
      <c r="S14" s="105"/>
      <c r="T14" s="105"/>
      <c r="U14" s="105"/>
      <c r="V14" s="105"/>
      <c r="W14" s="105"/>
      <c r="X14" s="105"/>
      <c r="Y14" s="105"/>
      <c r="Z14" s="105"/>
      <c r="AA14" s="105"/>
      <c r="AB14" s="841"/>
    </row>
    <row r="15" ht="11.25" customHeight="1">
      <c r="A15" s="246" t="s">
        <v>5753</v>
      </c>
      <c r="B15" s="117" t="s">
        <v>10404</v>
      </c>
      <c r="C15" s="117" t="s">
        <v>10409</v>
      </c>
      <c r="D15" s="117" t="s">
        <v>773</v>
      </c>
      <c r="E15" s="117" t="s">
        <v>10410</v>
      </c>
      <c r="F15" s="97" t="s">
        <v>148</v>
      </c>
      <c r="G15" s="257"/>
      <c r="H15" s="117">
        <v>2024.0</v>
      </c>
      <c r="I15" s="117">
        <v>2024.0</v>
      </c>
      <c r="J15" s="842">
        <v>600000.0</v>
      </c>
      <c r="K15" s="257">
        <v>300.0</v>
      </c>
      <c r="L15" s="258">
        <v>50.0</v>
      </c>
      <c r="M15" s="103" t="s">
        <v>5753</v>
      </c>
      <c r="N15" s="105"/>
      <c r="O15" s="105"/>
      <c r="P15" s="105"/>
      <c r="Q15" s="105"/>
      <c r="R15" s="105"/>
      <c r="S15" s="105"/>
      <c r="T15" s="105"/>
      <c r="U15" s="105"/>
      <c r="V15" s="105"/>
      <c r="W15" s="105"/>
      <c r="X15" s="105"/>
      <c r="Y15" s="105"/>
      <c r="Z15" s="105"/>
      <c r="AA15" s="105"/>
      <c r="AB15" s="841"/>
    </row>
    <row r="16" ht="11.25" customHeight="1">
      <c r="A16" s="260" t="s">
        <v>2340</v>
      </c>
      <c r="B16" s="261" t="s">
        <v>10411</v>
      </c>
      <c r="C16" s="261" t="s">
        <v>10412</v>
      </c>
      <c r="D16" s="261" t="s">
        <v>767</v>
      </c>
      <c r="E16" s="261" t="s">
        <v>2340</v>
      </c>
      <c r="F16" s="198" t="s">
        <v>148</v>
      </c>
      <c r="G16" s="261" t="s">
        <v>10413</v>
      </c>
      <c r="H16" s="261">
        <v>2024.0</v>
      </c>
      <c r="I16" s="261">
        <v>2024.0</v>
      </c>
      <c r="J16" s="261" t="s">
        <v>10414</v>
      </c>
      <c r="K16" s="265">
        <v>300.0</v>
      </c>
      <c r="L16" s="266">
        <v>600.0</v>
      </c>
      <c r="M16" s="190" t="s">
        <v>2340</v>
      </c>
      <c r="N16" s="104"/>
      <c r="O16" s="104"/>
      <c r="P16" s="104"/>
      <c r="Q16" s="104"/>
      <c r="R16" s="104"/>
      <c r="S16" s="104"/>
      <c r="T16" s="104"/>
      <c r="U16" s="104"/>
      <c r="V16" s="104"/>
      <c r="W16" s="104"/>
      <c r="X16" s="104"/>
      <c r="Y16" s="104"/>
      <c r="Z16" s="104"/>
      <c r="AA16" s="105"/>
      <c r="AB16" s="841"/>
    </row>
    <row r="17" ht="11.25" customHeight="1">
      <c r="A17" s="260" t="s">
        <v>2340</v>
      </c>
      <c r="B17" s="261" t="s">
        <v>10415</v>
      </c>
      <c r="C17" s="261" t="s">
        <v>10416</v>
      </c>
      <c r="D17" s="261" t="s">
        <v>767</v>
      </c>
      <c r="E17" s="261" t="s">
        <v>2340</v>
      </c>
      <c r="F17" s="198" t="s">
        <v>148</v>
      </c>
      <c r="G17" s="263" t="s">
        <v>10417</v>
      </c>
      <c r="H17" s="261">
        <v>2024.0</v>
      </c>
      <c r="I17" s="261">
        <v>2024.0</v>
      </c>
      <c r="J17" s="261">
        <v>199000.0</v>
      </c>
      <c r="K17" s="265">
        <v>300.0</v>
      </c>
      <c r="L17" s="266">
        <v>600.0</v>
      </c>
      <c r="M17" s="190" t="s">
        <v>2340</v>
      </c>
      <c r="N17" s="104"/>
      <c r="O17" s="104"/>
      <c r="P17" s="104"/>
      <c r="Q17" s="104"/>
      <c r="R17" s="104"/>
      <c r="S17" s="104"/>
      <c r="T17" s="104"/>
      <c r="U17" s="104"/>
      <c r="V17" s="104"/>
      <c r="W17" s="104"/>
      <c r="X17" s="104"/>
      <c r="Y17" s="104"/>
      <c r="Z17" s="104"/>
      <c r="AA17" s="105"/>
      <c r="AB17" s="841"/>
    </row>
    <row r="18" ht="11.25" customHeight="1">
      <c r="A18" s="283"/>
      <c r="B18" s="283"/>
      <c r="C18" s="283"/>
      <c r="D18" s="283"/>
      <c r="E18" s="283"/>
      <c r="F18" s="283"/>
      <c r="G18" s="283"/>
      <c r="H18" s="283"/>
      <c r="I18" s="283"/>
      <c r="J18" s="283"/>
      <c r="K18" s="283"/>
      <c r="L18" s="284"/>
      <c r="M18" s="105"/>
      <c r="N18" s="105"/>
      <c r="O18" s="105"/>
      <c r="P18" s="105"/>
      <c r="Q18" s="105"/>
      <c r="R18" s="105"/>
      <c r="S18" s="105"/>
      <c r="T18" s="105"/>
      <c r="U18" s="105"/>
      <c r="V18" s="105"/>
      <c r="W18" s="105"/>
      <c r="X18" s="105"/>
      <c r="Y18" s="105"/>
      <c r="Z18" s="105"/>
      <c r="AA18" s="105"/>
      <c r="AB18" s="105"/>
    </row>
    <row r="19" ht="11.25" customHeight="1">
      <c r="A19" s="285" t="s">
        <v>868</v>
      </c>
      <c r="B19" s="285"/>
      <c r="C19" s="285"/>
      <c r="D19" s="285"/>
      <c r="E19" s="285"/>
      <c r="F19" s="285"/>
      <c r="G19" s="285"/>
      <c r="H19" s="285"/>
      <c r="I19" s="285"/>
      <c r="J19" s="285"/>
      <c r="K19" s="285"/>
      <c r="L19" s="286">
        <f>SUM(L13:L18)</f>
        <v>1900</v>
      </c>
      <c r="M19" s="105"/>
      <c r="N19" s="105"/>
      <c r="O19" s="105"/>
      <c r="P19" s="105"/>
      <c r="Q19" s="105"/>
      <c r="R19" s="105"/>
      <c r="S19" s="105"/>
      <c r="T19" s="105"/>
      <c r="U19" s="105"/>
      <c r="V19" s="105"/>
      <c r="W19" s="105"/>
      <c r="X19" s="105"/>
      <c r="Y19" s="105"/>
      <c r="Z19" s="105"/>
      <c r="AA19" s="105"/>
      <c r="AB19" s="105"/>
    </row>
    <row r="20" ht="11.25" customHeight="1">
      <c r="A20" s="80"/>
      <c r="B20" s="111"/>
      <c r="C20" s="111"/>
      <c r="D20" s="758"/>
      <c r="E20" s="758"/>
      <c r="F20" s="105"/>
      <c r="G20" s="105"/>
      <c r="H20" s="105"/>
      <c r="I20" s="105"/>
      <c r="J20" s="105"/>
      <c r="K20" s="105"/>
      <c r="L20" s="105"/>
      <c r="M20" s="105"/>
      <c r="N20" s="105"/>
      <c r="O20" s="105"/>
      <c r="P20" s="105"/>
      <c r="Q20" s="105"/>
      <c r="R20" s="105"/>
      <c r="S20" s="105"/>
      <c r="T20" s="105"/>
      <c r="U20" s="105"/>
      <c r="V20" s="105"/>
      <c r="W20" s="105"/>
      <c r="X20" s="105"/>
      <c r="Y20" s="105"/>
      <c r="Z20" s="105"/>
      <c r="AA20" s="105"/>
      <c r="AB20" s="105"/>
    </row>
    <row r="21" ht="11.25" customHeight="1">
      <c r="A21" s="68"/>
      <c r="B21" s="68"/>
      <c r="C21" s="69"/>
      <c r="D21" s="69"/>
      <c r="E21" s="69"/>
      <c r="F21" s="1"/>
      <c r="G21" s="1"/>
      <c r="H21" s="1"/>
      <c r="I21" s="105"/>
      <c r="J21" s="105"/>
      <c r="K21" s="105"/>
      <c r="L21" s="105"/>
      <c r="M21" s="105"/>
      <c r="N21" s="105"/>
      <c r="O21" s="105"/>
      <c r="P21" s="105"/>
      <c r="Q21" s="105"/>
      <c r="R21" s="105"/>
      <c r="S21" s="105"/>
      <c r="T21" s="105"/>
      <c r="U21" s="105"/>
      <c r="V21" s="105"/>
      <c r="W21" s="105"/>
      <c r="X21" s="105"/>
      <c r="Y21" s="105"/>
      <c r="Z21" s="105"/>
      <c r="AA21" s="105"/>
      <c r="AB21" s="105"/>
    </row>
    <row r="22" ht="11.25" customHeight="1">
      <c r="A22" s="228" t="s">
        <v>675</v>
      </c>
      <c r="B22" s="229"/>
      <c r="C22" s="229"/>
      <c r="D22" s="229"/>
      <c r="E22" s="229"/>
      <c r="F22" s="229"/>
      <c r="G22" s="229"/>
      <c r="H22" s="229"/>
      <c r="I22" s="68"/>
      <c r="J22" s="68"/>
      <c r="K22" s="68"/>
      <c r="L22" s="68"/>
      <c r="M22" s="68"/>
      <c r="N22" s="68"/>
      <c r="O22" s="68"/>
      <c r="P22" s="68"/>
      <c r="Q22" s="68"/>
      <c r="R22" s="68"/>
      <c r="S22" s="68"/>
      <c r="T22" s="68"/>
      <c r="U22" s="68"/>
      <c r="V22" s="68"/>
      <c r="W22" s="68"/>
      <c r="X22" s="68"/>
      <c r="Y22" s="68"/>
      <c r="Z22" s="105"/>
      <c r="AA22" s="105"/>
      <c r="AB22" s="105"/>
    </row>
    <row r="23" ht="15.75" customHeight="1">
      <c r="A23" s="68"/>
      <c r="B23" s="68"/>
      <c r="C23" s="69"/>
      <c r="D23" s="69"/>
      <c r="E23" s="1"/>
      <c r="F23" s="1"/>
      <c r="G23" s="1"/>
      <c r="H23" s="1"/>
    </row>
    <row r="24" ht="15.75" customHeight="1">
      <c r="A24" s="68"/>
      <c r="B24" s="68"/>
      <c r="C24" s="69"/>
      <c r="D24" s="69"/>
      <c r="E24" s="69"/>
      <c r="F24" s="1"/>
      <c r="G24" s="1"/>
      <c r="H24" s="1"/>
    </row>
    <row r="25" ht="15.75" customHeight="1">
      <c r="A25" s="68"/>
      <c r="B25" s="68"/>
      <c r="C25" s="69"/>
      <c r="D25" s="69"/>
      <c r="E25" s="1"/>
      <c r="F25" s="1"/>
      <c r="G25" s="1"/>
      <c r="H25" s="1"/>
    </row>
    <row r="26" ht="15.75" customHeight="1">
      <c r="A26" s="68"/>
      <c r="B26" s="68"/>
      <c r="C26" s="69"/>
      <c r="D26" s="69"/>
      <c r="E26" s="69"/>
      <c r="F26" s="1"/>
      <c r="G26" s="1"/>
      <c r="H26" s="1"/>
    </row>
    <row r="27" ht="15.75" customHeight="1">
      <c r="A27" s="68"/>
      <c r="B27" s="68"/>
      <c r="C27" s="69"/>
      <c r="D27" s="69"/>
      <c r="E27" s="69"/>
      <c r="F27" s="1"/>
      <c r="G27" s="1"/>
      <c r="H27" s="1"/>
    </row>
    <row r="28" ht="15.75" customHeight="1">
      <c r="A28" s="68"/>
      <c r="B28" s="68"/>
      <c r="C28" s="69"/>
      <c r="D28" s="69"/>
      <c r="E28" s="69"/>
      <c r="F28" s="1"/>
      <c r="G28" s="1"/>
      <c r="H28" s="1"/>
    </row>
    <row r="29" ht="15.75" customHeight="1">
      <c r="A29" s="68"/>
      <c r="B29" s="68"/>
      <c r="C29" s="69"/>
      <c r="D29" s="69"/>
      <c r="E29" s="69"/>
      <c r="F29" s="1"/>
      <c r="G29" s="1"/>
      <c r="H29" s="1"/>
    </row>
    <row r="30" ht="15.75" customHeight="1">
      <c r="A30" s="68"/>
      <c r="B30" s="68"/>
      <c r="C30" s="69"/>
      <c r="D30" s="69"/>
      <c r="E30" s="69"/>
      <c r="F30" s="1"/>
      <c r="G30" s="1"/>
      <c r="H30" s="1"/>
    </row>
    <row r="31" ht="15.75" customHeight="1">
      <c r="A31" s="68"/>
      <c r="B31" s="68"/>
      <c r="C31" s="69"/>
      <c r="D31" s="69"/>
      <c r="E31" s="69"/>
      <c r="F31" s="1"/>
      <c r="G31" s="1"/>
      <c r="H31" s="1"/>
    </row>
    <row r="32" ht="15.75" customHeight="1">
      <c r="A32" s="68"/>
      <c r="B32" s="68"/>
      <c r="C32" s="69"/>
      <c r="D32" s="69"/>
      <c r="E32" s="69"/>
      <c r="F32" s="1"/>
      <c r="G32" s="1"/>
      <c r="H32" s="1"/>
    </row>
    <row r="33" ht="15.75" customHeight="1">
      <c r="A33" s="68"/>
      <c r="B33" s="68"/>
      <c r="C33" s="69"/>
      <c r="D33" s="69"/>
      <c r="E33" s="69"/>
      <c r="F33" s="1"/>
      <c r="G33" s="1"/>
      <c r="H33" s="1"/>
    </row>
    <row r="34" ht="15.75" customHeight="1">
      <c r="A34" s="68"/>
      <c r="B34" s="68"/>
      <c r="C34" s="69"/>
      <c r="D34" s="69"/>
      <c r="E34" s="69"/>
      <c r="F34" s="1"/>
      <c r="G34" s="1"/>
      <c r="H34" s="1"/>
    </row>
    <row r="35" ht="15.75" customHeight="1">
      <c r="A35" s="68"/>
      <c r="B35" s="68"/>
      <c r="C35" s="69"/>
      <c r="D35" s="69"/>
      <c r="E35" s="69"/>
      <c r="F35" s="1"/>
      <c r="G35" s="1"/>
      <c r="H35" s="1"/>
    </row>
    <row r="36" ht="15.75" customHeight="1">
      <c r="A36" s="68"/>
      <c r="B36" s="68"/>
      <c r="C36" s="69"/>
      <c r="D36" s="69"/>
      <c r="E36" s="69"/>
      <c r="F36" s="1"/>
      <c r="G36" s="1"/>
      <c r="H36" s="1"/>
    </row>
    <row r="37" ht="15.75" customHeight="1">
      <c r="A37" s="68"/>
      <c r="B37" s="68"/>
      <c r="C37" s="69"/>
      <c r="D37" s="69"/>
      <c r="E37" s="69"/>
      <c r="F37" s="1"/>
      <c r="G37" s="1"/>
      <c r="H37" s="1"/>
    </row>
    <row r="38" ht="15.75" customHeight="1">
      <c r="A38" s="68"/>
      <c r="B38" s="68"/>
      <c r="C38" s="69"/>
      <c r="D38" s="69"/>
      <c r="E38" s="69"/>
      <c r="F38" s="1"/>
      <c r="G38" s="1"/>
      <c r="H38" s="1"/>
    </row>
    <row r="39" ht="15.75" customHeight="1">
      <c r="A39" s="68"/>
      <c r="B39" s="68"/>
      <c r="C39" s="69"/>
      <c r="D39" s="69"/>
      <c r="E39" s="69"/>
      <c r="F39" s="1"/>
      <c r="G39" s="1"/>
      <c r="H39" s="1"/>
    </row>
    <row r="40" ht="15.75" customHeight="1">
      <c r="A40" s="68"/>
      <c r="B40" s="68"/>
      <c r="C40" s="69"/>
      <c r="D40" s="69"/>
      <c r="E40" s="69"/>
      <c r="F40" s="1"/>
      <c r="G40" s="1"/>
      <c r="H40" s="1"/>
    </row>
    <row r="41" ht="15.75" customHeight="1">
      <c r="A41" s="68"/>
      <c r="B41" s="68"/>
      <c r="C41" s="69"/>
      <c r="D41" s="69"/>
      <c r="E41" s="69"/>
      <c r="F41" s="1"/>
      <c r="G41" s="1"/>
      <c r="H41" s="1"/>
    </row>
    <row r="42" ht="15.75" customHeight="1">
      <c r="A42" s="68"/>
      <c r="B42" s="68"/>
      <c r="C42" s="69"/>
      <c r="D42" s="69"/>
      <c r="E42" s="69"/>
      <c r="F42" s="1"/>
      <c r="G42" s="1"/>
      <c r="H42" s="1"/>
    </row>
    <row r="43" ht="15.75" customHeight="1">
      <c r="A43" s="68"/>
      <c r="B43" s="68"/>
      <c r="C43" s="69"/>
      <c r="D43" s="69"/>
      <c r="E43" s="69"/>
      <c r="F43" s="1"/>
      <c r="G43" s="1"/>
      <c r="H43" s="1"/>
    </row>
    <row r="44" ht="15.75" customHeight="1">
      <c r="A44" s="68"/>
      <c r="B44" s="68"/>
      <c r="C44" s="69"/>
      <c r="D44" s="69"/>
      <c r="E44" s="69"/>
      <c r="F44" s="1"/>
      <c r="G44" s="1"/>
      <c r="H44" s="1"/>
    </row>
    <row r="45" ht="15.75" customHeight="1">
      <c r="A45" s="68"/>
      <c r="B45" s="68"/>
      <c r="C45" s="69"/>
      <c r="D45" s="69"/>
      <c r="E45" s="69"/>
      <c r="F45" s="1"/>
      <c r="G45" s="1"/>
      <c r="H45" s="1"/>
    </row>
    <row r="46" ht="15.75" customHeight="1">
      <c r="A46" s="68"/>
      <c r="B46" s="68"/>
      <c r="C46" s="69"/>
      <c r="D46" s="69"/>
      <c r="E46" s="69"/>
      <c r="F46" s="1"/>
      <c r="G46" s="1"/>
      <c r="H46" s="1"/>
    </row>
    <row r="47" ht="15.75" customHeight="1">
      <c r="A47" s="68"/>
      <c r="B47" s="68"/>
      <c r="C47" s="69"/>
      <c r="D47" s="69"/>
      <c r="E47" s="69"/>
      <c r="F47" s="1"/>
      <c r="G47" s="1"/>
      <c r="H47" s="1"/>
    </row>
    <row r="48" ht="15.75" customHeight="1">
      <c r="A48" s="68"/>
      <c r="B48" s="68"/>
      <c r="C48" s="69"/>
      <c r="D48" s="69"/>
      <c r="E48" s="69"/>
      <c r="F48" s="1"/>
      <c r="G48" s="1"/>
      <c r="H48" s="1"/>
    </row>
    <row r="49" ht="15.75" customHeight="1">
      <c r="A49" s="68"/>
      <c r="B49" s="68"/>
      <c r="C49" s="69"/>
      <c r="D49" s="69"/>
      <c r="E49" s="69"/>
      <c r="F49" s="1"/>
      <c r="G49" s="1"/>
      <c r="H49" s="1"/>
    </row>
    <row r="50" ht="15.75" customHeight="1">
      <c r="A50" s="68"/>
      <c r="B50" s="68"/>
      <c r="C50" s="69"/>
      <c r="D50" s="69"/>
      <c r="E50" s="69"/>
      <c r="F50" s="1"/>
      <c r="G50" s="1"/>
      <c r="H50" s="1"/>
    </row>
    <row r="51" ht="15.75" customHeight="1">
      <c r="A51" s="68"/>
      <c r="B51" s="68"/>
      <c r="C51" s="69"/>
      <c r="D51" s="69"/>
      <c r="E51" s="69"/>
      <c r="F51" s="1"/>
      <c r="G51" s="1"/>
      <c r="H51" s="1"/>
    </row>
    <row r="52" ht="15.75" customHeight="1">
      <c r="A52" s="68"/>
      <c r="B52" s="68"/>
      <c r="C52" s="69"/>
      <c r="D52" s="69"/>
      <c r="E52" s="69"/>
      <c r="F52" s="1"/>
      <c r="G52" s="1"/>
      <c r="H52" s="1"/>
    </row>
    <row r="53" ht="15.75" customHeight="1">
      <c r="A53" s="68"/>
      <c r="B53" s="68"/>
      <c r="C53" s="69"/>
      <c r="D53" s="69"/>
      <c r="E53" s="69"/>
      <c r="F53" s="1"/>
      <c r="G53" s="1"/>
      <c r="H53" s="1"/>
    </row>
    <row r="54" ht="15.75" customHeight="1">
      <c r="A54" s="68"/>
      <c r="B54" s="68"/>
      <c r="C54" s="69"/>
      <c r="D54" s="69"/>
      <c r="E54" s="69"/>
      <c r="F54" s="1"/>
      <c r="G54" s="1"/>
      <c r="H54" s="1"/>
    </row>
    <row r="55" ht="15.75" customHeight="1">
      <c r="A55" s="68"/>
      <c r="B55" s="68"/>
      <c r="C55" s="69"/>
      <c r="D55" s="69"/>
      <c r="E55" s="69"/>
      <c r="F55" s="1"/>
      <c r="G55" s="1"/>
      <c r="H55" s="1"/>
    </row>
    <row r="56" ht="15.75" customHeight="1">
      <c r="A56" s="68"/>
      <c r="B56" s="68"/>
      <c r="C56" s="69"/>
      <c r="D56" s="69"/>
      <c r="E56" s="69"/>
      <c r="F56" s="1"/>
      <c r="G56" s="1"/>
      <c r="H56" s="1"/>
    </row>
    <row r="57" ht="15.75" customHeight="1">
      <c r="A57" s="68"/>
      <c r="B57" s="68"/>
      <c r="C57" s="69"/>
      <c r="D57" s="69"/>
      <c r="E57" s="69"/>
      <c r="F57" s="1"/>
      <c r="G57" s="1"/>
      <c r="H57" s="1"/>
    </row>
    <row r="58" ht="15.75" customHeight="1">
      <c r="A58" s="68"/>
      <c r="B58" s="68"/>
      <c r="C58" s="69"/>
      <c r="D58" s="69"/>
      <c r="E58" s="69"/>
      <c r="F58" s="1"/>
      <c r="G58" s="1"/>
      <c r="H58" s="1"/>
    </row>
    <row r="59" ht="15.75" customHeight="1">
      <c r="A59" s="68"/>
      <c r="B59" s="68"/>
      <c r="C59" s="69"/>
      <c r="D59" s="69"/>
      <c r="E59" s="69"/>
      <c r="F59" s="1"/>
      <c r="G59" s="1"/>
      <c r="H59" s="1"/>
    </row>
    <row r="60" ht="15.75" customHeight="1">
      <c r="A60" s="68"/>
      <c r="B60" s="68"/>
      <c r="C60" s="69"/>
      <c r="D60" s="69"/>
      <c r="E60" s="69"/>
      <c r="F60" s="1"/>
      <c r="G60" s="1"/>
      <c r="H60" s="1"/>
    </row>
    <row r="61" ht="15.75" customHeight="1">
      <c r="A61" s="68"/>
      <c r="B61" s="68"/>
      <c r="C61" s="69"/>
      <c r="D61" s="69"/>
      <c r="E61" s="69"/>
      <c r="F61" s="1"/>
      <c r="G61" s="1"/>
      <c r="H61" s="1"/>
    </row>
    <row r="62" ht="15.75" customHeight="1">
      <c r="A62" s="68"/>
      <c r="B62" s="68"/>
      <c r="C62" s="69"/>
      <c r="D62" s="69"/>
      <c r="E62" s="69"/>
      <c r="F62" s="1"/>
      <c r="G62" s="1"/>
      <c r="H62" s="1"/>
    </row>
    <row r="63" ht="15.75" customHeight="1">
      <c r="A63" s="68"/>
      <c r="B63" s="68"/>
      <c r="C63" s="69"/>
      <c r="D63" s="69"/>
      <c r="E63" s="69"/>
      <c r="F63" s="1"/>
      <c r="G63" s="1"/>
      <c r="H63" s="1"/>
    </row>
    <row r="64" ht="15.75" customHeight="1">
      <c r="A64" s="68"/>
      <c r="B64" s="68"/>
      <c r="C64" s="69"/>
      <c r="D64" s="69"/>
      <c r="E64" s="69"/>
      <c r="F64" s="1"/>
      <c r="G64" s="1"/>
      <c r="H64" s="1"/>
    </row>
    <row r="65" ht="15.75" customHeight="1">
      <c r="A65" s="68"/>
      <c r="B65" s="68"/>
      <c r="C65" s="69"/>
      <c r="D65" s="69"/>
      <c r="E65" s="69"/>
      <c r="F65" s="1"/>
      <c r="G65" s="1"/>
      <c r="H65" s="1"/>
    </row>
    <row r="66" ht="15.75" customHeight="1">
      <c r="A66" s="68"/>
      <c r="B66" s="68"/>
      <c r="C66" s="69"/>
      <c r="D66" s="69"/>
      <c r="E66" s="69"/>
      <c r="F66" s="1"/>
      <c r="G66" s="1"/>
      <c r="H66" s="1"/>
    </row>
    <row r="67" ht="15.75" customHeight="1">
      <c r="A67" s="68"/>
      <c r="B67" s="68"/>
      <c r="C67" s="69"/>
      <c r="D67" s="69"/>
      <c r="E67" s="69"/>
      <c r="F67" s="1"/>
      <c r="G67" s="1"/>
      <c r="H67" s="1"/>
    </row>
    <row r="68" ht="15.75" customHeight="1">
      <c r="A68" s="68"/>
      <c r="B68" s="68"/>
      <c r="C68" s="69"/>
      <c r="D68" s="69"/>
      <c r="E68" s="69"/>
      <c r="F68" s="1"/>
      <c r="G68" s="1"/>
      <c r="H68" s="1"/>
    </row>
    <row r="69" ht="15.75" customHeight="1">
      <c r="A69" s="68"/>
      <c r="B69" s="68"/>
      <c r="C69" s="69"/>
      <c r="D69" s="69"/>
      <c r="E69" s="69"/>
      <c r="F69" s="1"/>
      <c r="G69" s="1"/>
      <c r="H69" s="1"/>
    </row>
    <row r="70" ht="15.75" customHeight="1">
      <c r="A70" s="68"/>
      <c r="B70" s="68"/>
      <c r="C70" s="69"/>
      <c r="D70" s="69"/>
      <c r="E70" s="69"/>
      <c r="F70" s="1"/>
      <c r="G70" s="1"/>
      <c r="H70" s="1"/>
    </row>
    <row r="71" ht="15.75" customHeight="1">
      <c r="A71" s="68"/>
      <c r="B71" s="68"/>
      <c r="C71" s="69"/>
      <c r="D71" s="69"/>
      <c r="E71" s="69"/>
      <c r="F71" s="1"/>
      <c r="G71" s="1"/>
      <c r="H71" s="1"/>
    </row>
    <row r="72" ht="15.75" customHeight="1">
      <c r="A72" s="68"/>
      <c r="B72" s="68"/>
      <c r="C72" s="69"/>
      <c r="D72" s="69"/>
      <c r="E72" s="69"/>
      <c r="F72" s="1"/>
      <c r="G72" s="1"/>
      <c r="H72" s="1"/>
    </row>
    <row r="73" ht="15.75" customHeight="1">
      <c r="A73" s="68"/>
      <c r="B73" s="68"/>
      <c r="C73" s="69"/>
      <c r="D73" s="69"/>
      <c r="E73" s="69"/>
      <c r="F73" s="1"/>
      <c r="G73" s="1"/>
      <c r="H73" s="1"/>
    </row>
    <row r="74" ht="15.75" customHeight="1">
      <c r="A74" s="68"/>
      <c r="B74" s="68"/>
      <c r="C74" s="69"/>
      <c r="D74" s="69"/>
      <c r="E74" s="69"/>
      <c r="F74" s="1"/>
      <c r="G74" s="1"/>
      <c r="H74" s="1"/>
    </row>
    <row r="75" ht="15.75" customHeight="1">
      <c r="A75" s="68"/>
      <c r="B75" s="68"/>
      <c r="C75" s="69"/>
      <c r="D75" s="69"/>
      <c r="E75" s="69"/>
      <c r="F75" s="1"/>
      <c r="G75" s="1"/>
      <c r="H75" s="1"/>
    </row>
    <row r="76" ht="15.75" customHeight="1">
      <c r="A76" s="68"/>
      <c r="B76" s="68"/>
      <c r="C76" s="69"/>
      <c r="D76" s="69"/>
      <c r="E76" s="69"/>
      <c r="F76" s="1"/>
      <c r="G76" s="1"/>
      <c r="H76" s="1"/>
    </row>
    <row r="77" ht="15.75" customHeight="1">
      <c r="A77" s="68"/>
      <c r="B77" s="68"/>
      <c r="C77" s="69"/>
      <c r="D77" s="69"/>
      <c r="E77" s="69"/>
      <c r="F77" s="1"/>
      <c r="G77" s="1"/>
      <c r="H77" s="1"/>
    </row>
    <row r="78" ht="15.75" customHeight="1">
      <c r="A78" s="68"/>
      <c r="B78" s="68"/>
      <c r="C78" s="69"/>
      <c r="D78" s="69"/>
      <c r="E78" s="69"/>
      <c r="F78" s="1"/>
      <c r="G78" s="1"/>
      <c r="H78" s="1"/>
    </row>
    <row r="79" ht="15.75" customHeight="1">
      <c r="A79" s="68"/>
      <c r="B79" s="68"/>
      <c r="C79" s="69"/>
      <c r="D79" s="69"/>
      <c r="E79" s="69"/>
      <c r="F79" s="1"/>
      <c r="G79" s="1"/>
      <c r="H79" s="1"/>
    </row>
    <row r="80" ht="15.75" customHeight="1">
      <c r="A80" s="68"/>
      <c r="B80" s="68"/>
      <c r="C80" s="69"/>
      <c r="D80" s="69"/>
      <c r="E80" s="69"/>
      <c r="F80" s="1"/>
      <c r="G80" s="1"/>
      <c r="H80" s="1"/>
    </row>
    <row r="81" ht="15.75" customHeight="1">
      <c r="A81" s="68"/>
      <c r="B81" s="68"/>
      <c r="C81" s="69"/>
      <c r="D81" s="69"/>
      <c r="E81" s="69"/>
      <c r="F81" s="1"/>
      <c r="G81" s="1"/>
      <c r="H81" s="1"/>
    </row>
    <row r="82" ht="15.75" customHeight="1">
      <c r="A82" s="68"/>
      <c r="B82" s="68"/>
      <c r="C82" s="69"/>
      <c r="D82" s="69"/>
      <c r="E82" s="69"/>
      <c r="F82" s="1"/>
      <c r="G82" s="1"/>
      <c r="H82" s="1"/>
    </row>
    <row r="83" ht="15.75" customHeight="1">
      <c r="A83" s="68"/>
      <c r="B83" s="68"/>
      <c r="C83" s="69"/>
      <c r="D83" s="69"/>
      <c r="E83" s="69"/>
      <c r="F83" s="1"/>
      <c r="G83" s="1"/>
      <c r="H83" s="1"/>
    </row>
    <row r="84" ht="15.75" customHeight="1">
      <c r="A84" s="68"/>
      <c r="B84" s="68"/>
      <c r="C84" s="69"/>
      <c r="D84" s="69"/>
      <c r="E84" s="69"/>
      <c r="F84" s="1"/>
      <c r="G84" s="1"/>
      <c r="H84" s="1"/>
    </row>
    <row r="85" ht="15.75" customHeight="1">
      <c r="A85" s="68"/>
      <c r="B85" s="68"/>
      <c r="C85" s="69"/>
      <c r="D85" s="69"/>
      <c r="E85" s="69"/>
      <c r="F85" s="1"/>
      <c r="G85" s="1"/>
      <c r="H85" s="1"/>
    </row>
    <row r="86" ht="15.75" customHeight="1">
      <c r="A86" s="68"/>
      <c r="B86" s="68"/>
      <c r="C86" s="69"/>
      <c r="D86" s="69"/>
      <c r="E86" s="69"/>
      <c r="F86" s="1"/>
      <c r="G86" s="1"/>
      <c r="H86" s="1"/>
    </row>
    <row r="87" ht="15.75" customHeight="1">
      <c r="A87" s="68"/>
      <c r="B87" s="68"/>
      <c r="C87" s="69"/>
      <c r="D87" s="69"/>
      <c r="E87" s="69"/>
      <c r="F87" s="1"/>
      <c r="G87" s="1"/>
      <c r="H87" s="1"/>
    </row>
    <row r="88" ht="15.75" customHeight="1">
      <c r="A88" s="68"/>
      <c r="B88" s="68"/>
      <c r="C88" s="69"/>
      <c r="D88" s="69"/>
      <c r="E88" s="69"/>
      <c r="F88" s="1"/>
      <c r="G88" s="1"/>
      <c r="H88" s="1"/>
    </row>
    <row r="89" ht="15.75" customHeight="1">
      <c r="A89" s="68"/>
      <c r="B89" s="68"/>
      <c r="C89" s="69"/>
      <c r="D89" s="69"/>
      <c r="E89" s="69"/>
      <c r="F89" s="1"/>
      <c r="G89" s="1"/>
      <c r="H89" s="1"/>
    </row>
    <row r="90" ht="15.75" customHeight="1">
      <c r="A90" s="68"/>
      <c r="B90" s="68"/>
      <c r="C90" s="69"/>
      <c r="D90" s="69"/>
      <c r="E90" s="69"/>
      <c r="F90" s="1"/>
      <c r="G90" s="1"/>
      <c r="H90" s="1"/>
    </row>
    <row r="91" ht="15.75" customHeight="1">
      <c r="A91" s="68"/>
      <c r="B91" s="68"/>
      <c r="C91" s="69"/>
      <c r="D91" s="69"/>
      <c r="E91" s="69"/>
      <c r="F91" s="1"/>
      <c r="G91" s="1"/>
      <c r="H91" s="1"/>
    </row>
    <row r="92" ht="15.75" customHeight="1">
      <c r="A92" s="68"/>
      <c r="B92" s="68"/>
      <c r="C92" s="69"/>
      <c r="D92" s="69"/>
      <c r="E92" s="69"/>
      <c r="F92" s="1"/>
      <c r="G92" s="1"/>
      <c r="H92" s="1"/>
    </row>
    <row r="93" ht="15.75" customHeight="1">
      <c r="A93" s="68"/>
      <c r="B93" s="68"/>
      <c r="C93" s="69"/>
      <c r="D93" s="69"/>
      <c r="E93" s="69"/>
      <c r="F93" s="1"/>
      <c r="G93" s="1"/>
      <c r="H93" s="1"/>
    </row>
    <row r="94" ht="15.75" customHeight="1">
      <c r="A94" s="68"/>
      <c r="B94" s="68"/>
      <c r="C94" s="69"/>
      <c r="D94" s="69"/>
      <c r="E94" s="69"/>
      <c r="F94" s="1"/>
      <c r="G94" s="1"/>
      <c r="H94" s="1"/>
    </row>
    <row r="95" ht="15.75" customHeight="1">
      <c r="A95" s="68"/>
      <c r="B95" s="68"/>
      <c r="C95" s="69"/>
      <c r="D95" s="69"/>
      <c r="E95" s="69"/>
      <c r="F95" s="1"/>
      <c r="G95" s="1"/>
      <c r="H95" s="1"/>
    </row>
    <row r="96" ht="15.75" customHeight="1">
      <c r="A96" s="68"/>
      <c r="B96" s="68"/>
      <c r="C96" s="69"/>
      <c r="D96" s="69"/>
      <c r="E96" s="69"/>
      <c r="F96" s="1"/>
      <c r="G96" s="1"/>
      <c r="H96" s="1"/>
    </row>
    <row r="97" ht="15.75" customHeight="1">
      <c r="A97" s="68"/>
      <c r="B97" s="68"/>
      <c r="C97" s="69"/>
      <c r="D97" s="69"/>
      <c r="E97" s="69"/>
      <c r="F97" s="1"/>
      <c r="G97" s="1"/>
      <c r="H97" s="1"/>
    </row>
    <row r="98" ht="15.75" customHeight="1">
      <c r="A98" s="68"/>
      <c r="B98" s="68"/>
      <c r="C98" s="69"/>
      <c r="D98" s="69"/>
      <c r="E98" s="69"/>
      <c r="F98" s="1"/>
      <c r="G98" s="1"/>
      <c r="H98" s="1"/>
    </row>
    <row r="99" ht="15.75" customHeight="1">
      <c r="A99" s="68"/>
      <c r="B99" s="68"/>
      <c r="C99" s="69"/>
      <c r="D99" s="69"/>
      <c r="E99" s="69"/>
      <c r="F99" s="1"/>
      <c r="G99" s="1"/>
      <c r="H99" s="1"/>
    </row>
    <row r="100" ht="15.75" customHeight="1">
      <c r="A100" s="68"/>
      <c r="B100" s="68"/>
      <c r="C100" s="69"/>
      <c r="D100" s="69"/>
      <c r="E100" s="69"/>
      <c r="F100" s="1"/>
      <c r="G100" s="1"/>
      <c r="H100" s="1"/>
    </row>
    <row r="101" ht="15.75" customHeight="1">
      <c r="A101" s="68"/>
      <c r="B101" s="68"/>
      <c r="C101" s="69"/>
      <c r="D101" s="69"/>
      <c r="E101" s="69"/>
      <c r="F101" s="1"/>
      <c r="G101" s="1"/>
      <c r="H101" s="1"/>
    </row>
    <row r="102" ht="15.75" customHeight="1">
      <c r="A102" s="68"/>
      <c r="B102" s="68"/>
      <c r="C102" s="69"/>
      <c r="D102" s="69"/>
      <c r="E102" s="69"/>
      <c r="F102" s="1"/>
      <c r="G102" s="1"/>
      <c r="H102" s="1"/>
    </row>
    <row r="103" ht="15.75" customHeight="1">
      <c r="A103" s="68"/>
      <c r="B103" s="68"/>
      <c r="C103" s="69"/>
      <c r="D103" s="69"/>
      <c r="E103" s="69"/>
      <c r="F103" s="1"/>
      <c r="G103" s="1"/>
      <c r="H103" s="1"/>
    </row>
    <row r="104" ht="15.75" customHeight="1">
      <c r="A104" s="68"/>
      <c r="B104" s="68"/>
      <c r="C104" s="69"/>
      <c r="D104" s="69"/>
      <c r="E104" s="69"/>
      <c r="F104" s="1"/>
      <c r="G104" s="1"/>
      <c r="H104" s="1"/>
    </row>
    <row r="105" ht="15.75" customHeight="1">
      <c r="A105" s="68"/>
      <c r="B105" s="68"/>
      <c r="C105" s="69"/>
      <c r="D105" s="69"/>
      <c r="E105" s="69"/>
      <c r="F105" s="1"/>
      <c r="G105" s="1"/>
      <c r="H105" s="1"/>
    </row>
    <row r="106" ht="15.75" customHeight="1">
      <c r="A106" s="68"/>
      <c r="B106" s="68"/>
      <c r="C106" s="69"/>
      <c r="D106" s="69"/>
      <c r="E106" s="69"/>
      <c r="F106" s="1"/>
      <c r="G106" s="1"/>
      <c r="H106" s="1"/>
    </row>
    <row r="107" ht="15.75" customHeight="1">
      <c r="A107" s="68"/>
      <c r="B107" s="68"/>
      <c r="C107" s="69"/>
      <c r="D107" s="69"/>
      <c r="E107" s="69"/>
      <c r="F107" s="1"/>
      <c r="G107" s="1"/>
      <c r="H107" s="1"/>
    </row>
    <row r="108" ht="15.75" customHeight="1">
      <c r="A108" s="68"/>
      <c r="B108" s="68"/>
      <c r="C108" s="69"/>
      <c r="D108" s="69"/>
      <c r="E108" s="69"/>
      <c r="F108" s="1"/>
      <c r="G108" s="1"/>
      <c r="H108" s="1"/>
    </row>
    <row r="109" ht="15.75" customHeight="1">
      <c r="A109" s="68"/>
      <c r="B109" s="68"/>
      <c r="C109" s="69"/>
      <c r="D109" s="69"/>
      <c r="E109" s="69"/>
      <c r="F109" s="1"/>
      <c r="G109" s="1"/>
      <c r="H109" s="1"/>
    </row>
    <row r="110" ht="15.75" customHeight="1">
      <c r="A110" s="68"/>
      <c r="B110" s="68"/>
      <c r="C110" s="69"/>
      <c r="D110" s="69"/>
      <c r="E110" s="69"/>
      <c r="F110" s="1"/>
      <c r="G110" s="1"/>
      <c r="H110" s="1"/>
    </row>
    <row r="111" ht="15.75" customHeight="1">
      <c r="A111" s="68"/>
      <c r="B111" s="68"/>
      <c r="C111" s="69"/>
      <c r="D111" s="69"/>
      <c r="E111" s="69"/>
      <c r="F111" s="1"/>
      <c r="G111" s="1"/>
      <c r="H111" s="1"/>
    </row>
    <row r="112" ht="15.75" customHeight="1">
      <c r="A112" s="68"/>
      <c r="B112" s="68"/>
      <c r="C112" s="69"/>
      <c r="D112" s="69"/>
      <c r="E112" s="69"/>
      <c r="F112" s="1"/>
      <c r="G112" s="1"/>
      <c r="H112" s="1"/>
    </row>
    <row r="113" ht="15.75" customHeight="1">
      <c r="A113" s="68"/>
      <c r="B113" s="68"/>
      <c r="C113" s="69"/>
      <c r="D113" s="69"/>
      <c r="E113" s="69"/>
      <c r="F113" s="1"/>
      <c r="G113" s="1"/>
      <c r="H113" s="1"/>
    </row>
    <row r="114" ht="15.75" customHeight="1">
      <c r="A114" s="68"/>
      <c r="B114" s="68"/>
      <c r="C114" s="69"/>
      <c r="D114" s="69"/>
      <c r="E114" s="69"/>
      <c r="F114" s="1"/>
      <c r="G114" s="1"/>
      <c r="H114" s="1"/>
    </row>
    <row r="115" ht="15.75" customHeight="1">
      <c r="A115" s="68"/>
      <c r="B115" s="68"/>
      <c r="C115" s="69"/>
      <c r="D115" s="69"/>
      <c r="E115" s="69"/>
      <c r="F115" s="1"/>
      <c r="G115" s="1"/>
      <c r="H115" s="1"/>
    </row>
    <row r="116" ht="15.75" customHeight="1">
      <c r="A116" s="68"/>
      <c r="B116" s="68"/>
      <c r="C116" s="69"/>
      <c r="D116" s="69"/>
      <c r="E116" s="69"/>
      <c r="F116" s="1"/>
      <c r="G116" s="1"/>
      <c r="H116" s="1"/>
    </row>
    <row r="117" ht="15.75" customHeight="1">
      <c r="A117" s="68"/>
      <c r="B117" s="68"/>
      <c r="C117" s="69"/>
      <c r="D117" s="69"/>
      <c r="E117" s="69"/>
      <c r="F117" s="1"/>
      <c r="G117" s="1"/>
      <c r="H117" s="1"/>
    </row>
    <row r="118" ht="15.75" customHeight="1">
      <c r="A118" s="68"/>
      <c r="B118" s="68"/>
      <c r="C118" s="69"/>
      <c r="D118" s="69"/>
      <c r="E118" s="69"/>
      <c r="F118" s="1"/>
      <c r="G118" s="1"/>
      <c r="H118" s="1"/>
    </row>
    <row r="119" ht="15.75" customHeight="1">
      <c r="A119" s="68"/>
      <c r="B119" s="68"/>
      <c r="C119" s="69"/>
      <c r="D119" s="69"/>
      <c r="E119" s="69"/>
      <c r="F119" s="1"/>
      <c r="G119" s="1"/>
      <c r="H119" s="1"/>
    </row>
    <row r="120" ht="15.75" customHeight="1">
      <c r="A120" s="68"/>
      <c r="B120" s="68"/>
      <c r="C120" s="69"/>
      <c r="D120" s="69"/>
      <c r="E120" s="69"/>
      <c r="F120" s="1"/>
      <c r="G120" s="1"/>
      <c r="H120" s="1"/>
    </row>
    <row r="121" ht="15.75" customHeight="1">
      <c r="A121" s="68"/>
      <c r="B121" s="68"/>
      <c r="C121" s="69"/>
      <c r="D121" s="69"/>
      <c r="E121" s="69"/>
      <c r="F121" s="1"/>
      <c r="G121" s="1"/>
      <c r="H121" s="1"/>
    </row>
    <row r="122" ht="15.75" customHeight="1">
      <c r="A122" s="68"/>
      <c r="B122" s="68"/>
      <c r="C122" s="69"/>
      <c r="D122" s="69"/>
      <c r="E122" s="69"/>
      <c r="F122" s="1"/>
      <c r="G122" s="1"/>
      <c r="H122" s="1"/>
    </row>
    <row r="123" ht="15.75" customHeight="1">
      <c r="A123" s="68"/>
      <c r="B123" s="68"/>
      <c r="C123" s="69"/>
      <c r="D123" s="69"/>
      <c r="E123" s="69"/>
      <c r="F123" s="1"/>
      <c r="G123" s="1"/>
      <c r="H123" s="1"/>
    </row>
    <row r="124" ht="15.75" customHeight="1">
      <c r="A124" s="68"/>
      <c r="B124" s="68"/>
      <c r="C124" s="69"/>
      <c r="D124" s="69"/>
      <c r="E124" s="69"/>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2:H22"/>
    <mergeCell ref="A2:L2"/>
    <mergeCell ref="A4:L4"/>
    <mergeCell ref="A5:L5"/>
    <mergeCell ref="A6:L6"/>
    <mergeCell ref="A7:L7"/>
    <mergeCell ref="A8:L8"/>
    <mergeCell ref="A9:L9"/>
  </mergeCells>
  <hyperlinks>
    <hyperlink r:id="rId1" ref="G13"/>
    <hyperlink r:id="rId2" ref="G17"/>
  </hyperlinks>
  <printOptions/>
  <pageMargins bottom="0.75" footer="0.0" header="0.0" left="0.7" right="0.7" top="0.75"/>
  <pageSetup orientation="landscape"/>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19.57"/>
    <col customWidth="1" min="7" max="8" width="13.71"/>
    <col customWidth="1" min="9" max="25" width="8.0"/>
  </cols>
  <sheetData>
    <row r="1">
      <c r="A1" s="68"/>
      <c r="B1" s="68"/>
      <c r="C1" s="69"/>
      <c r="D1" s="69"/>
      <c r="E1" s="69"/>
      <c r="F1" s="1"/>
      <c r="G1" s="1"/>
      <c r="H1" s="1"/>
    </row>
    <row r="2" ht="15.75" customHeight="1">
      <c r="A2" s="70" t="s">
        <v>10418</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21.0" customHeight="1">
      <c r="A4" s="241" t="s">
        <v>10419</v>
      </c>
      <c r="B4" s="71"/>
      <c r="C4" s="71"/>
      <c r="D4" s="71"/>
      <c r="E4" s="72"/>
      <c r="F4" s="784"/>
      <c r="G4" s="784"/>
      <c r="H4" s="784"/>
      <c r="I4" s="74"/>
      <c r="J4" s="74"/>
      <c r="K4" s="74"/>
      <c r="L4" s="74"/>
      <c r="M4" s="74"/>
      <c r="N4" s="74"/>
      <c r="O4" s="74"/>
      <c r="P4" s="74"/>
      <c r="Q4" s="74"/>
      <c r="R4" s="74"/>
      <c r="S4" s="74"/>
      <c r="T4" s="74"/>
      <c r="U4" s="74"/>
      <c r="V4" s="74"/>
      <c r="W4" s="74"/>
      <c r="X4" s="74"/>
      <c r="Y4" s="74"/>
    </row>
    <row r="5" ht="28.5" customHeight="1">
      <c r="A5" s="424" t="s">
        <v>10420</v>
      </c>
      <c r="B5" s="71"/>
      <c r="C5" s="71"/>
      <c r="D5" s="71"/>
      <c r="E5" s="72"/>
      <c r="F5" s="784"/>
      <c r="G5" s="784"/>
      <c r="H5" s="784"/>
      <c r="I5" s="74"/>
      <c r="J5" s="74"/>
      <c r="K5" s="74"/>
      <c r="L5" s="74"/>
      <c r="M5" s="74"/>
      <c r="N5" s="74"/>
      <c r="O5" s="74"/>
      <c r="P5" s="74"/>
      <c r="Q5" s="74"/>
      <c r="R5" s="74"/>
      <c r="S5" s="74"/>
      <c r="T5" s="74"/>
      <c r="U5" s="74"/>
      <c r="V5" s="74"/>
      <c r="W5" s="74"/>
      <c r="X5" s="74"/>
      <c r="Y5" s="74"/>
    </row>
    <row r="6" ht="39.75" customHeight="1">
      <c r="A6" s="791" t="s">
        <v>10421</v>
      </c>
      <c r="B6" s="71"/>
      <c r="C6" s="71"/>
      <c r="D6" s="71"/>
      <c r="E6" s="72"/>
      <c r="F6" s="784"/>
      <c r="G6" s="784"/>
      <c r="H6" s="784"/>
      <c r="I6" s="74"/>
      <c r="J6" s="74"/>
      <c r="K6" s="74"/>
      <c r="L6" s="74"/>
      <c r="M6" s="74"/>
      <c r="N6" s="74"/>
      <c r="O6" s="74"/>
      <c r="P6" s="74"/>
      <c r="Q6" s="74"/>
      <c r="R6" s="74"/>
      <c r="S6" s="74"/>
      <c r="T6" s="74"/>
      <c r="U6" s="74"/>
      <c r="V6" s="74"/>
      <c r="W6" s="74"/>
      <c r="X6" s="74"/>
      <c r="Y6" s="74"/>
    </row>
    <row r="7">
      <c r="A7" s="79"/>
      <c r="B7" s="79"/>
      <c r="C7" s="80"/>
      <c r="D7" s="80"/>
      <c r="E7" s="80"/>
      <c r="F7" s="79"/>
      <c r="G7" s="79"/>
      <c r="H7" s="79"/>
      <c r="I7" s="74"/>
      <c r="J7" s="74"/>
      <c r="K7" s="74"/>
      <c r="L7" s="74"/>
      <c r="M7" s="74"/>
      <c r="N7" s="74"/>
      <c r="O7" s="74"/>
      <c r="P7" s="74"/>
      <c r="Q7" s="74"/>
      <c r="R7" s="74"/>
      <c r="S7" s="74"/>
      <c r="T7" s="74"/>
      <c r="U7" s="74"/>
      <c r="V7" s="74"/>
      <c r="W7" s="74"/>
      <c r="X7" s="74"/>
      <c r="Y7" s="74"/>
    </row>
    <row r="8" ht="61.5" customHeight="1">
      <c r="A8" s="290" t="s">
        <v>2830</v>
      </c>
      <c r="B8" s="83" t="s">
        <v>8</v>
      </c>
      <c r="C8" s="83" t="s">
        <v>10422</v>
      </c>
      <c r="D8" s="244" t="s">
        <v>222</v>
      </c>
      <c r="E8" s="244" t="s">
        <v>226</v>
      </c>
      <c r="F8" s="86" t="s">
        <v>227</v>
      </c>
      <c r="I8" s="74"/>
      <c r="J8" s="74"/>
      <c r="K8" s="74"/>
      <c r="L8" s="74"/>
      <c r="M8" s="74"/>
      <c r="N8" s="74"/>
      <c r="O8" s="74"/>
      <c r="P8" s="74"/>
      <c r="Q8" s="74"/>
      <c r="R8" s="74"/>
      <c r="S8" s="74"/>
      <c r="T8" s="74"/>
      <c r="U8" s="74"/>
      <c r="V8" s="74"/>
      <c r="W8" s="74"/>
      <c r="X8" s="74"/>
      <c r="Y8" s="74"/>
    </row>
    <row r="9" ht="11.25" customHeight="1">
      <c r="A9" s="432" t="s">
        <v>5418</v>
      </c>
      <c r="B9" s="297" t="s">
        <v>52</v>
      </c>
      <c r="C9" s="297" t="s">
        <v>10423</v>
      </c>
      <c r="D9" s="146">
        <v>50.0</v>
      </c>
      <c r="E9" s="509">
        <v>50.0</v>
      </c>
      <c r="F9" s="103" t="s">
        <v>70</v>
      </c>
      <c r="G9" s="105"/>
      <c r="H9" s="105"/>
      <c r="I9" s="105"/>
      <c r="J9" s="105"/>
      <c r="K9" s="105"/>
      <c r="L9" s="105"/>
      <c r="M9" s="105"/>
      <c r="N9" s="105"/>
      <c r="O9" s="105"/>
      <c r="P9" s="105"/>
      <c r="Q9" s="105"/>
      <c r="R9" s="105"/>
      <c r="S9" s="105"/>
      <c r="T9" s="105"/>
      <c r="U9" s="105"/>
      <c r="V9" s="105"/>
      <c r="W9" s="105"/>
      <c r="X9" s="105"/>
      <c r="Y9" s="105"/>
      <c r="Z9" s="105"/>
    </row>
    <row r="10" ht="11.25" customHeight="1">
      <c r="A10" s="130" t="s">
        <v>10424</v>
      </c>
      <c r="B10" s="135" t="s">
        <v>81</v>
      </c>
      <c r="C10" s="135" t="s">
        <v>10425</v>
      </c>
      <c r="D10" s="98">
        <v>50.0</v>
      </c>
      <c r="E10" s="499">
        <v>50.0</v>
      </c>
      <c r="F10" s="103" t="s">
        <v>92</v>
      </c>
      <c r="G10" s="105"/>
      <c r="H10" s="105"/>
      <c r="I10" s="105"/>
      <c r="J10" s="105"/>
      <c r="K10" s="105"/>
      <c r="L10" s="105"/>
      <c r="M10" s="105"/>
      <c r="N10" s="105"/>
      <c r="O10" s="105"/>
      <c r="P10" s="105"/>
      <c r="Q10" s="105"/>
      <c r="R10" s="105"/>
      <c r="S10" s="105"/>
      <c r="T10" s="105"/>
      <c r="U10" s="105"/>
      <c r="V10" s="105"/>
      <c r="W10" s="105"/>
      <c r="X10" s="105"/>
      <c r="Y10" s="105"/>
      <c r="Z10" s="105"/>
    </row>
    <row r="11" ht="11.25" customHeight="1">
      <c r="A11" s="130" t="s">
        <v>3638</v>
      </c>
      <c r="B11" s="135" t="s">
        <v>81</v>
      </c>
      <c r="C11" s="135" t="s">
        <v>10426</v>
      </c>
      <c r="D11" s="98">
        <v>50.0</v>
      </c>
      <c r="E11" s="499">
        <v>50.0</v>
      </c>
      <c r="F11" s="103" t="s">
        <v>87</v>
      </c>
      <c r="G11" s="105"/>
      <c r="H11" s="105"/>
      <c r="I11" s="105"/>
      <c r="J11" s="105"/>
      <c r="K11" s="105"/>
      <c r="L11" s="105"/>
      <c r="M11" s="105"/>
      <c r="N11" s="105"/>
      <c r="O11" s="105"/>
      <c r="P11" s="105"/>
      <c r="Q11" s="105"/>
      <c r="R11" s="105"/>
      <c r="S11" s="105"/>
      <c r="T11" s="105"/>
      <c r="U11" s="105"/>
      <c r="V11" s="105"/>
      <c r="W11" s="105"/>
      <c r="X11" s="105"/>
      <c r="Y11" s="105"/>
      <c r="Z11" s="105"/>
    </row>
    <row r="12" ht="11.25" customHeight="1">
      <c r="A12" s="130" t="s">
        <v>3638</v>
      </c>
      <c r="B12" s="135" t="s">
        <v>81</v>
      </c>
      <c r="C12" s="135" t="s">
        <v>10427</v>
      </c>
      <c r="D12" s="98">
        <v>50.0</v>
      </c>
      <c r="E12" s="499">
        <v>50.0</v>
      </c>
      <c r="F12" s="103" t="s">
        <v>87</v>
      </c>
      <c r="G12" s="105"/>
      <c r="H12" s="105"/>
      <c r="I12" s="105"/>
      <c r="J12" s="105"/>
      <c r="K12" s="105"/>
      <c r="L12" s="105"/>
      <c r="M12" s="105"/>
      <c r="N12" s="105"/>
      <c r="O12" s="105"/>
      <c r="P12" s="105"/>
      <c r="Q12" s="105"/>
      <c r="R12" s="105"/>
      <c r="S12" s="105"/>
      <c r="T12" s="105"/>
      <c r="U12" s="105"/>
      <c r="V12" s="105"/>
      <c r="W12" s="105"/>
      <c r="X12" s="105"/>
      <c r="Y12" s="105"/>
      <c r="Z12" s="105"/>
    </row>
    <row r="13" ht="11.25" customHeight="1">
      <c r="A13" s="130" t="s">
        <v>99</v>
      </c>
      <c r="B13" s="135" t="s">
        <v>100</v>
      </c>
      <c r="C13" s="135" t="s">
        <v>10428</v>
      </c>
      <c r="D13" s="98">
        <v>50.0</v>
      </c>
      <c r="E13" s="499">
        <v>50.0</v>
      </c>
      <c r="F13" s="103" t="s">
        <v>99</v>
      </c>
      <c r="G13" s="105"/>
      <c r="H13" s="105"/>
      <c r="I13" s="105"/>
      <c r="J13" s="105"/>
      <c r="K13" s="105"/>
      <c r="L13" s="105"/>
      <c r="M13" s="105"/>
      <c r="N13" s="105"/>
      <c r="O13" s="105"/>
      <c r="P13" s="105"/>
      <c r="Q13" s="105"/>
      <c r="R13" s="105"/>
      <c r="S13" s="105"/>
      <c r="T13" s="105"/>
      <c r="U13" s="105"/>
      <c r="V13" s="105"/>
      <c r="W13" s="105"/>
      <c r="X13" s="105"/>
      <c r="Y13" s="105"/>
      <c r="Z13" s="105"/>
    </row>
    <row r="14" ht="11.25" customHeight="1">
      <c r="A14" s="130" t="s">
        <v>99</v>
      </c>
      <c r="B14" s="135" t="s">
        <v>100</v>
      </c>
      <c r="C14" s="135" t="s">
        <v>10429</v>
      </c>
      <c r="D14" s="98">
        <v>50.0</v>
      </c>
      <c r="E14" s="499">
        <v>50.0</v>
      </c>
      <c r="F14" s="103" t="s">
        <v>99</v>
      </c>
      <c r="G14" s="105"/>
      <c r="H14" s="105"/>
      <c r="I14" s="105"/>
      <c r="J14" s="105"/>
      <c r="K14" s="105"/>
      <c r="L14" s="105"/>
      <c r="M14" s="105"/>
      <c r="N14" s="105"/>
      <c r="O14" s="105"/>
      <c r="P14" s="105"/>
      <c r="Q14" s="105"/>
      <c r="R14" s="105"/>
      <c r="S14" s="105"/>
      <c r="T14" s="105"/>
      <c r="U14" s="105"/>
      <c r="V14" s="105"/>
      <c r="W14" s="105"/>
      <c r="X14" s="105"/>
      <c r="Y14" s="105"/>
      <c r="Z14" s="105"/>
    </row>
    <row r="15" ht="11.25" customHeight="1">
      <c r="A15" s="130" t="s">
        <v>99</v>
      </c>
      <c r="B15" s="135" t="s">
        <v>100</v>
      </c>
      <c r="C15" s="135" t="s">
        <v>10430</v>
      </c>
      <c r="D15" s="98">
        <v>50.0</v>
      </c>
      <c r="E15" s="499">
        <v>50.0</v>
      </c>
      <c r="F15" s="103" t="s">
        <v>99</v>
      </c>
      <c r="G15" s="105"/>
      <c r="H15" s="105"/>
      <c r="I15" s="105"/>
      <c r="J15" s="105"/>
      <c r="K15" s="105"/>
      <c r="L15" s="105"/>
      <c r="M15" s="105"/>
      <c r="N15" s="105"/>
      <c r="O15" s="105"/>
      <c r="P15" s="105"/>
      <c r="Q15" s="105"/>
      <c r="R15" s="105"/>
      <c r="S15" s="105"/>
      <c r="T15" s="105"/>
      <c r="U15" s="105"/>
      <c r="V15" s="105"/>
      <c r="W15" s="105"/>
      <c r="X15" s="105"/>
      <c r="Y15" s="105"/>
      <c r="Z15" s="105"/>
    </row>
    <row r="16" ht="11.25" customHeight="1">
      <c r="A16" s="130" t="s">
        <v>99</v>
      </c>
      <c r="B16" s="135" t="s">
        <v>100</v>
      </c>
      <c r="C16" s="135" t="s">
        <v>10431</v>
      </c>
      <c r="D16" s="98">
        <v>50.0</v>
      </c>
      <c r="E16" s="499">
        <v>50.0</v>
      </c>
      <c r="F16" s="103" t="s">
        <v>99</v>
      </c>
      <c r="G16" s="105"/>
      <c r="H16" s="105"/>
      <c r="I16" s="105"/>
      <c r="J16" s="105"/>
      <c r="K16" s="105"/>
      <c r="L16" s="105"/>
      <c r="M16" s="105"/>
      <c r="N16" s="105"/>
      <c r="O16" s="105"/>
      <c r="P16" s="105"/>
      <c r="Q16" s="105"/>
      <c r="R16" s="105"/>
      <c r="S16" s="105"/>
      <c r="T16" s="105"/>
      <c r="U16" s="105"/>
      <c r="V16" s="105"/>
      <c r="W16" s="105"/>
      <c r="X16" s="105"/>
      <c r="Y16" s="105"/>
      <c r="Z16" s="105"/>
    </row>
    <row r="17" ht="11.25" customHeight="1">
      <c r="A17" s="130" t="s">
        <v>99</v>
      </c>
      <c r="B17" s="135" t="s">
        <v>100</v>
      </c>
      <c r="C17" s="135" t="s">
        <v>10432</v>
      </c>
      <c r="D17" s="98">
        <v>50.0</v>
      </c>
      <c r="E17" s="499">
        <v>50.0</v>
      </c>
      <c r="F17" s="103" t="s">
        <v>99</v>
      </c>
      <c r="G17" s="105"/>
      <c r="H17" s="105"/>
      <c r="I17" s="105"/>
      <c r="J17" s="105"/>
      <c r="K17" s="105"/>
      <c r="L17" s="105"/>
      <c r="M17" s="105"/>
      <c r="N17" s="105"/>
      <c r="O17" s="105"/>
      <c r="P17" s="105"/>
      <c r="Q17" s="105"/>
      <c r="R17" s="105"/>
      <c r="S17" s="105"/>
      <c r="T17" s="105"/>
      <c r="U17" s="105"/>
      <c r="V17" s="105"/>
      <c r="W17" s="105"/>
      <c r="X17" s="105"/>
      <c r="Y17" s="105"/>
      <c r="Z17" s="105"/>
    </row>
    <row r="18" ht="11.25" customHeight="1">
      <c r="A18" s="130" t="s">
        <v>102</v>
      </c>
      <c r="B18" s="135" t="s">
        <v>100</v>
      </c>
      <c r="C18" s="135" t="s">
        <v>10433</v>
      </c>
      <c r="D18" s="98">
        <v>50.0</v>
      </c>
      <c r="E18" s="499">
        <v>50.0</v>
      </c>
      <c r="F18" s="103" t="s">
        <v>102</v>
      </c>
      <c r="G18" s="105"/>
      <c r="H18" s="105"/>
      <c r="I18" s="105"/>
      <c r="J18" s="105"/>
      <c r="K18" s="105"/>
      <c r="L18" s="105"/>
      <c r="M18" s="105"/>
      <c r="N18" s="105"/>
      <c r="O18" s="105"/>
      <c r="P18" s="105"/>
      <c r="Q18" s="105"/>
      <c r="R18" s="105"/>
      <c r="S18" s="105"/>
      <c r="T18" s="105"/>
      <c r="U18" s="105"/>
      <c r="V18" s="105"/>
      <c r="W18" s="105"/>
      <c r="X18" s="105"/>
      <c r="Y18" s="105"/>
      <c r="Z18" s="105"/>
    </row>
    <row r="19" ht="11.25" customHeight="1">
      <c r="A19" s="130" t="s">
        <v>102</v>
      </c>
      <c r="B19" s="135" t="s">
        <v>100</v>
      </c>
      <c r="C19" s="135" t="s">
        <v>10434</v>
      </c>
      <c r="D19" s="98">
        <v>50.0</v>
      </c>
      <c r="E19" s="499">
        <v>50.0</v>
      </c>
      <c r="F19" s="103" t="s">
        <v>102</v>
      </c>
      <c r="G19" s="105"/>
      <c r="H19" s="105"/>
      <c r="I19" s="105"/>
      <c r="J19" s="105"/>
      <c r="K19" s="105"/>
      <c r="L19" s="105"/>
      <c r="M19" s="105"/>
      <c r="N19" s="105"/>
      <c r="O19" s="105"/>
      <c r="P19" s="105"/>
      <c r="Q19" s="105"/>
      <c r="R19" s="105"/>
      <c r="S19" s="105"/>
      <c r="T19" s="105"/>
      <c r="U19" s="105"/>
      <c r="V19" s="105"/>
      <c r="W19" s="105"/>
      <c r="X19" s="105"/>
      <c r="Y19" s="105"/>
      <c r="Z19" s="105"/>
    </row>
    <row r="20" ht="11.25" customHeight="1">
      <c r="A20" s="130" t="s">
        <v>102</v>
      </c>
      <c r="B20" s="135" t="s">
        <v>100</v>
      </c>
      <c r="C20" s="135" t="s">
        <v>10435</v>
      </c>
      <c r="D20" s="98">
        <v>50.0</v>
      </c>
      <c r="E20" s="499">
        <v>50.0</v>
      </c>
      <c r="F20" s="103" t="s">
        <v>102</v>
      </c>
      <c r="G20" s="105"/>
      <c r="H20" s="105"/>
      <c r="I20" s="105"/>
      <c r="J20" s="105"/>
      <c r="K20" s="105"/>
      <c r="L20" s="105"/>
      <c r="M20" s="105"/>
      <c r="N20" s="105"/>
      <c r="O20" s="105"/>
      <c r="P20" s="105"/>
      <c r="Q20" s="105"/>
      <c r="R20" s="105"/>
      <c r="S20" s="105"/>
      <c r="T20" s="105"/>
      <c r="U20" s="105"/>
      <c r="V20" s="105"/>
      <c r="W20" s="105"/>
      <c r="X20" s="105"/>
      <c r="Y20" s="105"/>
      <c r="Z20" s="105"/>
    </row>
    <row r="21" ht="11.25" customHeight="1">
      <c r="A21" s="130" t="s">
        <v>102</v>
      </c>
      <c r="B21" s="135" t="s">
        <v>100</v>
      </c>
      <c r="C21" s="135" t="s">
        <v>10436</v>
      </c>
      <c r="D21" s="98">
        <v>50.0</v>
      </c>
      <c r="E21" s="499">
        <v>50.0</v>
      </c>
      <c r="F21" s="103" t="s">
        <v>102</v>
      </c>
      <c r="G21" s="105"/>
      <c r="H21" s="105"/>
      <c r="I21" s="105"/>
      <c r="J21" s="105"/>
      <c r="K21" s="105"/>
      <c r="L21" s="105"/>
      <c r="M21" s="105"/>
      <c r="N21" s="105"/>
      <c r="O21" s="105"/>
      <c r="P21" s="105"/>
      <c r="Q21" s="105"/>
      <c r="R21" s="105"/>
      <c r="S21" s="105"/>
      <c r="T21" s="105"/>
      <c r="U21" s="105"/>
      <c r="V21" s="105"/>
      <c r="W21" s="105"/>
      <c r="X21" s="105"/>
      <c r="Y21" s="105"/>
      <c r="Z21" s="105"/>
    </row>
    <row r="22" ht="11.25" customHeight="1">
      <c r="A22" s="130" t="s">
        <v>106</v>
      </c>
      <c r="B22" s="135" t="s">
        <v>100</v>
      </c>
      <c r="C22" s="135" t="s">
        <v>10437</v>
      </c>
      <c r="D22" s="98">
        <v>50.0</v>
      </c>
      <c r="E22" s="499">
        <v>50.0</v>
      </c>
      <c r="F22" s="103" t="s">
        <v>106</v>
      </c>
      <c r="G22" s="105"/>
      <c r="H22" s="105"/>
      <c r="I22" s="105"/>
      <c r="J22" s="105"/>
      <c r="K22" s="105"/>
      <c r="L22" s="105"/>
      <c r="M22" s="105"/>
      <c r="N22" s="105"/>
      <c r="O22" s="105"/>
      <c r="P22" s="105"/>
      <c r="Q22" s="105"/>
      <c r="R22" s="105"/>
      <c r="S22" s="105"/>
      <c r="T22" s="105"/>
      <c r="U22" s="105"/>
      <c r="V22" s="105"/>
      <c r="W22" s="105"/>
      <c r="X22" s="105"/>
      <c r="Y22" s="105"/>
      <c r="Z22" s="105"/>
    </row>
    <row r="23" ht="11.25" customHeight="1">
      <c r="A23" s="130" t="s">
        <v>106</v>
      </c>
      <c r="B23" s="135" t="s">
        <v>100</v>
      </c>
      <c r="C23" s="135" t="s">
        <v>10438</v>
      </c>
      <c r="D23" s="98">
        <v>50.0</v>
      </c>
      <c r="E23" s="499">
        <v>50.0</v>
      </c>
      <c r="F23" s="103" t="s">
        <v>106</v>
      </c>
      <c r="G23" s="105"/>
      <c r="H23" s="105"/>
      <c r="I23" s="105"/>
      <c r="J23" s="105"/>
      <c r="K23" s="105"/>
      <c r="L23" s="105"/>
      <c r="M23" s="105"/>
      <c r="N23" s="105"/>
      <c r="O23" s="105"/>
      <c r="P23" s="105"/>
      <c r="Q23" s="105"/>
      <c r="R23" s="105"/>
      <c r="S23" s="105"/>
      <c r="T23" s="105"/>
      <c r="U23" s="105"/>
      <c r="V23" s="105"/>
      <c r="W23" s="105"/>
      <c r="X23" s="105"/>
      <c r="Y23" s="105"/>
      <c r="Z23" s="105"/>
    </row>
    <row r="24" ht="11.25" customHeight="1">
      <c r="A24" s="130" t="s">
        <v>111</v>
      </c>
      <c r="B24" s="135" t="s">
        <v>100</v>
      </c>
      <c r="C24" s="135" t="s">
        <v>10439</v>
      </c>
      <c r="D24" s="98">
        <v>50.0</v>
      </c>
      <c r="E24" s="499">
        <v>50.0</v>
      </c>
      <c r="F24" s="103" t="s">
        <v>111</v>
      </c>
      <c r="G24" s="105"/>
      <c r="H24" s="105"/>
      <c r="I24" s="105"/>
      <c r="J24" s="105"/>
      <c r="K24" s="105"/>
      <c r="L24" s="105"/>
      <c r="M24" s="105"/>
      <c r="N24" s="105"/>
      <c r="O24" s="105"/>
      <c r="P24" s="105"/>
      <c r="Q24" s="105"/>
      <c r="R24" s="105"/>
      <c r="S24" s="105"/>
      <c r="T24" s="105"/>
      <c r="U24" s="105"/>
      <c r="V24" s="105"/>
      <c r="W24" s="105"/>
      <c r="X24" s="105"/>
      <c r="Y24" s="105"/>
      <c r="Z24" s="105"/>
    </row>
    <row r="25" ht="11.25" customHeight="1">
      <c r="A25" s="130" t="s">
        <v>113</v>
      </c>
      <c r="B25" s="135" t="s">
        <v>100</v>
      </c>
      <c r="C25" s="135" t="s">
        <v>10440</v>
      </c>
      <c r="D25" s="98">
        <v>50.0</v>
      </c>
      <c r="E25" s="499">
        <v>50.0</v>
      </c>
      <c r="F25" s="103" t="s">
        <v>113</v>
      </c>
      <c r="G25" s="105"/>
      <c r="H25" s="105"/>
      <c r="I25" s="105"/>
      <c r="J25" s="105"/>
      <c r="K25" s="105"/>
      <c r="L25" s="105"/>
      <c r="M25" s="105"/>
      <c r="N25" s="105"/>
      <c r="O25" s="105"/>
      <c r="P25" s="105"/>
      <c r="Q25" s="105"/>
      <c r="R25" s="105"/>
      <c r="S25" s="105"/>
      <c r="T25" s="105"/>
      <c r="U25" s="105"/>
      <c r="V25" s="105"/>
      <c r="W25" s="105"/>
      <c r="X25" s="105"/>
      <c r="Y25" s="105"/>
      <c r="Z25" s="105"/>
    </row>
    <row r="26" ht="11.25" customHeight="1">
      <c r="A26" s="130" t="s">
        <v>113</v>
      </c>
      <c r="B26" s="135" t="s">
        <v>100</v>
      </c>
      <c r="C26" s="135" t="s">
        <v>10441</v>
      </c>
      <c r="D26" s="98">
        <v>50.0</v>
      </c>
      <c r="E26" s="499">
        <v>50.0</v>
      </c>
      <c r="F26" s="103" t="s">
        <v>113</v>
      </c>
      <c r="G26" s="105"/>
      <c r="H26" s="105"/>
      <c r="I26" s="105"/>
      <c r="J26" s="105"/>
      <c r="K26" s="105"/>
      <c r="L26" s="105"/>
      <c r="M26" s="105"/>
      <c r="N26" s="105"/>
      <c r="O26" s="105"/>
      <c r="P26" s="105"/>
      <c r="Q26" s="105"/>
      <c r="R26" s="105"/>
      <c r="S26" s="105"/>
      <c r="T26" s="105"/>
      <c r="U26" s="105"/>
      <c r="V26" s="105"/>
      <c r="W26" s="105"/>
      <c r="X26" s="105"/>
      <c r="Y26" s="105"/>
      <c r="Z26" s="105"/>
    </row>
    <row r="27" ht="11.25" customHeight="1">
      <c r="A27" s="130" t="s">
        <v>116</v>
      </c>
      <c r="B27" s="135" t="s">
        <v>1795</v>
      </c>
      <c r="C27" s="135" t="s">
        <v>10442</v>
      </c>
      <c r="D27" s="98">
        <v>50.0</v>
      </c>
      <c r="E27" s="499">
        <v>50.0</v>
      </c>
      <c r="F27" s="103" t="s">
        <v>116</v>
      </c>
      <c r="G27" s="105"/>
      <c r="H27" s="105"/>
      <c r="I27" s="105"/>
      <c r="J27" s="105"/>
      <c r="K27" s="105"/>
      <c r="L27" s="105"/>
      <c r="M27" s="105"/>
      <c r="N27" s="105"/>
      <c r="O27" s="105"/>
      <c r="P27" s="105"/>
      <c r="Q27" s="105"/>
      <c r="R27" s="105"/>
      <c r="S27" s="105"/>
      <c r="T27" s="105"/>
      <c r="U27" s="105"/>
      <c r="V27" s="105"/>
      <c r="W27" s="105"/>
      <c r="X27" s="105"/>
      <c r="Y27" s="105"/>
      <c r="Z27" s="105"/>
    </row>
    <row r="28" ht="11.25" customHeight="1">
      <c r="A28" s="130" t="s">
        <v>120</v>
      </c>
      <c r="B28" s="135" t="s">
        <v>100</v>
      </c>
      <c r="C28" s="135" t="s">
        <v>10443</v>
      </c>
      <c r="D28" s="98">
        <v>50.0</v>
      </c>
      <c r="E28" s="499">
        <v>50.0</v>
      </c>
      <c r="F28" s="103" t="s">
        <v>120</v>
      </c>
      <c r="G28" s="105"/>
      <c r="H28" s="105"/>
      <c r="I28" s="105"/>
      <c r="J28" s="105"/>
      <c r="K28" s="105"/>
      <c r="L28" s="105"/>
      <c r="M28" s="105"/>
      <c r="N28" s="105"/>
      <c r="O28" s="105"/>
      <c r="P28" s="105"/>
      <c r="Q28" s="105"/>
      <c r="R28" s="105"/>
      <c r="S28" s="105"/>
      <c r="T28" s="105"/>
      <c r="U28" s="105"/>
      <c r="V28" s="105"/>
      <c r="W28" s="105"/>
      <c r="X28" s="105"/>
      <c r="Y28" s="105"/>
      <c r="Z28" s="105"/>
    </row>
    <row r="29" ht="11.25" customHeight="1">
      <c r="A29" s="130" t="s">
        <v>120</v>
      </c>
      <c r="B29" s="135" t="s">
        <v>100</v>
      </c>
      <c r="C29" s="135" t="s">
        <v>10444</v>
      </c>
      <c r="D29" s="98">
        <v>50.0</v>
      </c>
      <c r="E29" s="499">
        <v>50.0</v>
      </c>
      <c r="F29" s="103" t="s">
        <v>120</v>
      </c>
      <c r="G29" s="105"/>
      <c r="H29" s="105"/>
      <c r="I29" s="105"/>
      <c r="J29" s="105"/>
      <c r="K29" s="105"/>
      <c r="L29" s="105"/>
      <c r="M29" s="105"/>
      <c r="N29" s="105"/>
      <c r="O29" s="105"/>
      <c r="P29" s="105"/>
      <c r="Q29" s="105"/>
      <c r="R29" s="105"/>
      <c r="S29" s="105"/>
      <c r="T29" s="105"/>
      <c r="U29" s="105"/>
      <c r="V29" s="105"/>
      <c r="W29" s="105"/>
      <c r="X29" s="105"/>
      <c r="Y29" s="105"/>
      <c r="Z29" s="105"/>
    </row>
    <row r="30" ht="11.25" customHeight="1">
      <c r="A30" s="130" t="s">
        <v>3170</v>
      </c>
      <c r="B30" s="135" t="s">
        <v>100</v>
      </c>
      <c r="C30" s="135" t="s">
        <v>10445</v>
      </c>
      <c r="D30" s="98">
        <v>50.0</v>
      </c>
      <c r="E30" s="499">
        <v>50.0</v>
      </c>
      <c r="F30" s="103" t="s">
        <v>3170</v>
      </c>
      <c r="G30" s="105"/>
      <c r="H30" s="105"/>
      <c r="I30" s="105"/>
      <c r="J30" s="105"/>
      <c r="K30" s="105"/>
      <c r="L30" s="105"/>
      <c r="M30" s="105"/>
      <c r="N30" s="105"/>
      <c r="O30" s="105"/>
      <c r="P30" s="105"/>
      <c r="Q30" s="105"/>
      <c r="R30" s="105"/>
      <c r="S30" s="105"/>
      <c r="T30" s="105"/>
      <c r="U30" s="105"/>
      <c r="V30" s="105"/>
      <c r="W30" s="105"/>
      <c r="X30" s="105"/>
      <c r="Y30" s="105"/>
      <c r="Z30" s="105"/>
    </row>
    <row r="31" ht="11.25" customHeight="1">
      <c r="A31" s="130" t="s">
        <v>124</v>
      </c>
      <c r="B31" s="171" t="s">
        <v>100</v>
      </c>
      <c r="C31" s="135" t="s">
        <v>10446</v>
      </c>
      <c r="D31" s="98">
        <v>50.0</v>
      </c>
      <c r="E31" s="499">
        <v>50.0</v>
      </c>
      <c r="F31" s="103" t="s">
        <v>124</v>
      </c>
      <c r="G31" s="105"/>
      <c r="H31" s="105"/>
      <c r="I31" s="105"/>
      <c r="J31" s="105"/>
      <c r="K31" s="105"/>
      <c r="L31" s="105"/>
      <c r="M31" s="105"/>
      <c r="N31" s="105"/>
      <c r="O31" s="105"/>
      <c r="P31" s="105"/>
      <c r="Q31" s="105"/>
      <c r="R31" s="105"/>
      <c r="S31" s="105"/>
      <c r="T31" s="105"/>
      <c r="U31" s="105"/>
      <c r="V31" s="105"/>
      <c r="W31" s="105"/>
      <c r="X31" s="105"/>
      <c r="Y31" s="105"/>
      <c r="Z31" s="105"/>
    </row>
    <row r="32" ht="11.25" customHeight="1">
      <c r="A32" s="130" t="s">
        <v>6829</v>
      </c>
      <c r="B32" s="135" t="s">
        <v>128</v>
      </c>
      <c r="C32" s="135" t="s">
        <v>10447</v>
      </c>
      <c r="D32" s="98">
        <v>50.0</v>
      </c>
      <c r="E32" s="499">
        <v>50.0</v>
      </c>
      <c r="F32" s="103" t="s">
        <v>6829</v>
      </c>
      <c r="G32" s="105"/>
      <c r="H32" s="105"/>
      <c r="I32" s="105"/>
      <c r="J32" s="105"/>
      <c r="K32" s="105"/>
      <c r="L32" s="105"/>
      <c r="M32" s="105"/>
      <c r="N32" s="105"/>
      <c r="O32" s="105"/>
      <c r="P32" s="105"/>
      <c r="Q32" s="105"/>
      <c r="R32" s="105"/>
      <c r="S32" s="105"/>
      <c r="T32" s="105"/>
      <c r="U32" s="105"/>
      <c r="V32" s="105"/>
      <c r="W32" s="105"/>
      <c r="X32" s="105"/>
      <c r="Y32" s="105"/>
      <c r="Z32" s="105"/>
    </row>
    <row r="33" ht="11.25" customHeight="1">
      <c r="A33" s="130" t="s">
        <v>6829</v>
      </c>
      <c r="B33" s="135" t="s">
        <v>128</v>
      </c>
      <c r="C33" s="104" t="s">
        <v>10448</v>
      </c>
      <c r="D33" s="98">
        <v>50.0</v>
      </c>
      <c r="E33" s="499">
        <v>50.0</v>
      </c>
      <c r="F33" s="103" t="s">
        <v>6829</v>
      </c>
      <c r="G33" s="105"/>
      <c r="H33" s="105"/>
      <c r="I33" s="105"/>
      <c r="J33" s="105"/>
      <c r="K33" s="105"/>
      <c r="L33" s="105"/>
      <c r="M33" s="105"/>
      <c r="N33" s="105"/>
      <c r="O33" s="105"/>
      <c r="P33" s="105"/>
      <c r="Q33" s="105"/>
      <c r="R33" s="105"/>
      <c r="S33" s="105"/>
      <c r="T33" s="105"/>
      <c r="U33" s="105"/>
      <c r="V33" s="105"/>
      <c r="W33" s="105"/>
      <c r="X33" s="105"/>
      <c r="Y33" s="105"/>
      <c r="Z33" s="105"/>
    </row>
    <row r="34" ht="11.25" customHeight="1">
      <c r="A34" s="130" t="s">
        <v>1799</v>
      </c>
      <c r="B34" s="135" t="s">
        <v>128</v>
      </c>
      <c r="C34" s="135" t="s">
        <v>10449</v>
      </c>
      <c r="D34" s="98">
        <v>50.0</v>
      </c>
      <c r="E34" s="499">
        <v>50.0</v>
      </c>
      <c r="F34" s="103" t="s">
        <v>1799</v>
      </c>
      <c r="G34" s="105"/>
      <c r="H34" s="105"/>
      <c r="I34" s="105"/>
      <c r="J34" s="105"/>
      <c r="K34" s="105"/>
      <c r="L34" s="105"/>
      <c r="M34" s="105"/>
      <c r="N34" s="105"/>
      <c r="O34" s="105"/>
      <c r="P34" s="105"/>
      <c r="Q34" s="105"/>
      <c r="R34" s="105"/>
      <c r="S34" s="105"/>
      <c r="T34" s="105"/>
      <c r="U34" s="105"/>
      <c r="V34" s="105"/>
      <c r="W34" s="105"/>
      <c r="X34" s="105"/>
      <c r="Y34" s="105"/>
      <c r="Z34" s="105"/>
    </row>
    <row r="35" ht="11.25" customHeight="1">
      <c r="A35" s="130" t="s">
        <v>1799</v>
      </c>
      <c r="B35" s="135" t="s">
        <v>128</v>
      </c>
      <c r="C35" s="104" t="s">
        <v>10450</v>
      </c>
      <c r="D35" s="98">
        <v>50.0</v>
      </c>
      <c r="E35" s="499">
        <v>50.0</v>
      </c>
      <c r="F35" s="103" t="s">
        <v>1799</v>
      </c>
      <c r="G35" s="105"/>
      <c r="H35" s="105"/>
      <c r="I35" s="105"/>
      <c r="J35" s="105"/>
      <c r="K35" s="105"/>
      <c r="L35" s="105"/>
      <c r="M35" s="105"/>
      <c r="N35" s="105"/>
      <c r="O35" s="105"/>
      <c r="P35" s="105"/>
      <c r="Q35" s="105"/>
      <c r="R35" s="105"/>
      <c r="S35" s="105"/>
      <c r="T35" s="105"/>
      <c r="U35" s="105"/>
      <c r="V35" s="105"/>
      <c r="W35" s="105"/>
      <c r="X35" s="105"/>
      <c r="Y35" s="105"/>
      <c r="Z35" s="105"/>
    </row>
    <row r="36" ht="11.25" customHeight="1">
      <c r="A36" s="130" t="s">
        <v>3808</v>
      </c>
      <c r="B36" s="135" t="s">
        <v>1825</v>
      </c>
      <c r="C36" s="135" t="s">
        <v>10451</v>
      </c>
      <c r="D36" s="98">
        <v>50.0</v>
      </c>
      <c r="E36" s="499">
        <v>50.0</v>
      </c>
      <c r="F36" s="103" t="s">
        <v>136</v>
      </c>
      <c r="G36" s="105"/>
      <c r="H36" s="105"/>
      <c r="I36" s="105"/>
      <c r="J36" s="105"/>
      <c r="K36" s="105"/>
      <c r="L36" s="105"/>
      <c r="M36" s="105"/>
      <c r="N36" s="105"/>
      <c r="O36" s="105"/>
      <c r="P36" s="105"/>
      <c r="Q36" s="105"/>
      <c r="R36" s="105"/>
      <c r="S36" s="105"/>
      <c r="T36" s="105"/>
      <c r="U36" s="105"/>
      <c r="V36" s="105"/>
      <c r="W36" s="105"/>
      <c r="X36" s="105"/>
      <c r="Y36" s="105"/>
      <c r="Z36" s="105"/>
    </row>
    <row r="37" ht="11.25" customHeight="1">
      <c r="A37" s="130" t="s">
        <v>3808</v>
      </c>
      <c r="B37" s="135" t="s">
        <v>1825</v>
      </c>
      <c r="C37" s="135" t="s">
        <v>10452</v>
      </c>
      <c r="D37" s="98">
        <v>50.0</v>
      </c>
      <c r="E37" s="499">
        <v>50.0</v>
      </c>
      <c r="F37" s="103" t="s">
        <v>136</v>
      </c>
      <c r="G37" s="105"/>
      <c r="H37" s="105"/>
      <c r="I37" s="105"/>
      <c r="J37" s="105"/>
      <c r="K37" s="105"/>
      <c r="L37" s="105"/>
      <c r="M37" s="105"/>
      <c r="N37" s="105"/>
      <c r="O37" s="105"/>
      <c r="P37" s="105"/>
      <c r="Q37" s="105"/>
      <c r="R37" s="105"/>
      <c r="S37" s="105"/>
      <c r="T37" s="105"/>
      <c r="U37" s="105"/>
      <c r="V37" s="105"/>
      <c r="W37" s="105"/>
      <c r="X37" s="105"/>
      <c r="Y37" s="105"/>
      <c r="Z37" s="105"/>
    </row>
    <row r="38" ht="11.25" customHeight="1">
      <c r="A38" s="130" t="s">
        <v>7541</v>
      </c>
      <c r="B38" s="135" t="s">
        <v>128</v>
      </c>
      <c r="C38" s="135" t="s">
        <v>10453</v>
      </c>
      <c r="D38" s="98">
        <v>50.0</v>
      </c>
      <c r="E38" s="499">
        <v>50.0</v>
      </c>
      <c r="F38" s="103" t="s">
        <v>139</v>
      </c>
      <c r="G38" s="105"/>
      <c r="H38" s="105"/>
      <c r="I38" s="105"/>
      <c r="J38" s="105"/>
      <c r="K38" s="105"/>
      <c r="L38" s="105"/>
      <c r="M38" s="105"/>
      <c r="N38" s="105"/>
      <c r="O38" s="105"/>
      <c r="P38" s="105"/>
      <c r="Q38" s="105"/>
      <c r="R38" s="105"/>
      <c r="S38" s="105"/>
      <c r="T38" s="105"/>
      <c r="U38" s="105"/>
      <c r="V38" s="105"/>
      <c r="W38" s="105"/>
      <c r="X38" s="105"/>
      <c r="Y38" s="105"/>
      <c r="Z38" s="105"/>
    </row>
    <row r="39" ht="11.25" customHeight="1">
      <c r="A39" s="135" t="s">
        <v>770</v>
      </c>
      <c r="B39" s="135" t="s">
        <v>128</v>
      </c>
      <c r="C39" s="135" t="s">
        <v>10454</v>
      </c>
      <c r="D39" s="98">
        <v>50.0</v>
      </c>
      <c r="E39" s="499">
        <v>50.0</v>
      </c>
      <c r="F39" s="103" t="s">
        <v>770</v>
      </c>
      <c r="G39" s="105"/>
      <c r="H39" s="105"/>
      <c r="I39" s="105"/>
      <c r="J39" s="105"/>
      <c r="K39" s="105"/>
      <c r="L39" s="105"/>
      <c r="M39" s="105"/>
      <c r="N39" s="105"/>
      <c r="O39" s="105"/>
      <c r="P39" s="105"/>
      <c r="Q39" s="105"/>
      <c r="R39" s="105"/>
      <c r="S39" s="105"/>
      <c r="T39" s="105"/>
      <c r="U39" s="105"/>
      <c r="V39" s="105"/>
      <c r="W39" s="105"/>
      <c r="X39" s="105"/>
      <c r="Y39" s="105"/>
      <c r="Z39" s="105"/>
    </row>
    <row r="40" ht="11.25" customHeight="1">
      <c r="A40" s="130" t="s">
        <v>6934</v>
      </c>
      <c r="B40" s="135" t="s">
        <v>148</v>
      </c>
      <c r="C40" s="135" t="s">
        <v>10455</v>
      </c>
      <c r="D40" s="98">
        <v>50.0</v>
      </c>
      <c r="E40" s="499">
        <v>50.0</v>
      </c>
      <c r="F40" s="103" t="s">
        <v>498</v>
      </c>
      <c r="G40" s="105"/>
      <c r="H40" s="105"/>
      <c r="I40" s="105"/>
      <c r="J40" s="105"/>
      <c r="K40" s="105"/>
      <c r="L40" s="105"/>
      <c r="M40" s="105"/>
      <c r="N40" s="105"/>
      <c r="O40" s="105"/>
      <c r="P40" s="105"/>
      <c r="Q40" s="105"/>
      <c r="R40" s="105"/>
      <c r="S40" s="105"/>
      <c r="T40" s="105"/>
      <c r="U40" s="105"/>
      <c r="V40" s="105"/>
      <c r="W40" s="105"/>
      <c r="X40" s="105"/>
      <c r="Y40" s="105"/>
      <c r="Z40" s="105"/>
    </row>
    <row r="41" ht="11.25" customHeight="1">
      <c r="A41" s="130" t="s">
        <v>6934</v>
      </c>
      <c r="B41" s="135" t="s">
        <v>148</v>
      </c>
      <c r="C41" s="135" t="s">
        <v>10456</v>
      </c>
      <c r="D41" s="98">
        <v>50.0</v>
      </c>
      <c r="E41" s="499">
        <v>50.0</v>
      </c>
      <c r="F41" s="103" t="s">
        <v>498</v>
      </c>
      <c r="G41" s="105"/>
      <c r="H41" s="105"/>
      <c r="I41" s="105"/>
      <c r="J41" s="105"/>
      <c r="K41" s="105"/>
      <c r="L41" s="105"/>
      <c r="M41" s="105"/>
      <c r="N41" s="105"/>
      <c r="O41" s="105"/>
      <c r="P41" s="105"/>
      <c r="Q41" s="105"/>
      <c r="R41" s="105"/>
      <c r="S41" s="105"/>
      <c r="T41" s="105"/>
      <c r="U41" s="105"/>
      <c r="V41" s="105"/>
      <c r="W41" s="105"/>
      <c r="X41" s="105"/>
      <c r="Y41" s="105"/>
      <c r="Z41" s="105"/>
    </row>
    <row r="42" ht="11.25" customHeight="1">
      <c r="A42" s="130" t="s">
        <v>3852</v>
      </c>
      <c r="B42" s="135" t="s">
        <v>148</v>
      </c>
      <c r="C42" s="135" t="s">
        <v>10457</v>
      </c>
      <c r="D42" s="98">
        <v>50.0</v>
      </c>
      <c r="E42" s="499">
        <v>50.0</v>
      </c>
      <c r="F42" s="103" t="s">
        <v>741</v>
      </c>
      <c r="G42" s="105"/>
      <c r="H42" s="105"/>
      <c r="I42" s="105"/>
      <c r="J42" s="105"/>
      <c r="K42" s="105"/>
      <c r="L42" s="105"/>
      <c r="M42" s="105"/>
      <c r="N42" s="105"/>
      <c r="O42" s="105"/>
      <c r="P42" s="105"/>
      <c r="Q42" s="105"/>
      <c r="R42" s="105"/>
      <c r="S42" s="105"/>
      <c r="T42" s="105"/>
      <c r="U42" s="105"/>
      <c r="V42" s="105"/>
      <c r="W42" s="105"/>
      <c r="X42" s="105"/>
      <c r="Y42" s="105"/>
      <c r="Z42" s="105"/>
    </row>
    <row r="43" ht="11.25" customHeight="1">
      <c r="A43" s="130" t="s">
        <v>5753</v>
      </c>
      <c r="B43" s="135" t="s">
        <v>5765</v>
      </c>
      <c r="C43" s="135" t="s">
        <v>10458</v>
      </c>
      <c r="D43" s="98">
        <v>50.0</v>
      </c>
      <c r="E43" s="499">
        <v>50.0</v>
      </c>
      <c r="F43" s="103" t="s">
        <v>5753</v>
      </c>
      <c r="G43" s="105"/>
      <c r="H43" s="105"/>
      <c r="I43" s="105"/>
      <c r="J43" s="105"/>
      <c r="K43" s="105"/>
      <c r="L43" s="105"/>
      <c r="M43" s="105"/>
      <c r="N43" s="105"/>
      <c r="O43" s="105"/>
      <c r="P43" s="105"/>
      <c r="Q43" s="105"/>
      <c r="R43" s="105"/>
      <c r="S43" s="105"/>
      <c r="T43" s="105"/>
      <c r="U43" s="105"/>
      <c r="V43" s="105"/>
      <c r="W43" s="105"/>
      <c r="X43" s="105"/>
      <c r="Y43" s="105"/>
      <c r="Z43" s="105"/>
    </row>
    <row r="44" ht="11.25" customHeight="1">
      <c r="A44" s="130" t="s">
        <v>2153</v>
      </c>
      <c r="B44" s="135" t="s">
        <v>148</v>
      </c>
      <c r="C44" s="135" t="s">
        <v>10459</v>
      </c>
      <c r="D44" s="98">
        <v>50.0</v>
      </c>
      <c r="E44" s="499">
        <v>50.0</v>
      </c>
      <c r="F44" s="103" t="s">
        <v>2153</v>
      </c>
      <c r="G44" s="105"/>
      <c r="H44" s="105"/>
      <c r="I44" s="105"/>
      <c r="J44" s="105"/>
      <c r="K44" s="105"/>
      <c r="L44" s="105"/>
      <c r="M44" s="105"/>
      <c r="N44" s="105"/>
      <c r="O44" s="105"/>
      <c r="P44" s="105"/>
      <c r="Q44" s="105"/>
      <c r="R44" s="105"/>
      <c r="S44" s="105"/>
      <c r="T44" s="105"/>
      <c r="U44" s="105"/>
      <c r="V44" s="105"/>
      <c r="W44" s="105"/>
      <c r="X44" s="105"/>
      <c r="Y44" s="105"/>
      <c r="Z44" s="105"/>
    </row>
    <row r="45" ht="11.25" customHeight="1">
      <c r="A45" s="130" t="s">
        <v>2153</v>
      </c>
      <c r="B45" s="135" t="s">
        <v>148</v>
      </c>
      <c r="C45" s="135" t="s">
        <v>10460</v>
      </c>
      <c r="D45" s="98">
        <v>50.0</v>
      </c>
      <c r="E45" s="499">
        <v>50.0</v>
      </c>
      <c r="F45" s="103" t="s">
        <v>531</v>
      </c>
      <c r="G45" s="105"/>
      <c r="H45" s="105"/>
      <c r="I45" s="105"/>
      <c r="J45" s="105"/>
      <c r="K45" s="105"/>
      <c r="L45" s="105"/>
      <c r="M45" s="105"/>
      <c r="N45" s="105"/>
      <c r="O45" s="105"/>
      <c r="P45" s="105"/>
      <c r="Q45" s="105"/>
      <c r="R45" s="105"/>
      <c r="S45" s="105"/>
      <c r="T45" s="105"/>
      <c r="U45" s="105"/>
      <c r="V45" s="105"/>
      <c r="W45" s="105"/>
      <c r="X45" s="105"/>
      <c r="Y45" s="105"/>
      <c r="Z45" s="105"/>
    </row>
    <row r="46" ht="11.25" customHeight="1">
      <c r="A46" s="130" t="s">
        <v>802</v>
      </c>
      <c r="B46" s="135" t="s">
        <v>148</v>
      </c>
      <c r="C46" s="135" t="s">
        <v>10461</v>
      </c>
      <c r="D46" s="98">
        <v>50.0</v>
      </c>
      <c r="E46" s="499">
        <v>50.0</v>
      </c>
      <c r="F46" s="103" t="s">
        <v>540</v>
      </c>
      <c r="G46" s="105"/>
      <c r="H46" s="105"/>
      <c r="I46" s="105"/>
      <c r="J46" s="105"/>
      <c r="K46" s="105"/>
      <c r="L46" s="105"/>
      <c r="M46" s="105"/>
      <c r="N46" s="105"/>
      <c r="O46" s="105"/>
      <c r="P46" s="105"/>
      <c r="Q46" s="105"/>
      <c r="R46" s="105"/>
      <c r="S46" s="105"/>
      <c r="T46" s="105"/>
      <c r="U46" s="105"/>
      <c r="V46" s="105"/>
      <c r="W46" s="105"/>
      <c r="X46" s="105"/>
      <c r="Y46" s="105"/>
      <c r="Z46" s="105"/>
    </row>
    <row r="47" ht="11.25" customHeight="1">
      <c r="A47" s="130" t="s">
        <v>802</v>
      </c>
      <c r="B47" s="135" t="s">
        <v>148</v>
      </c>
      <c r="C47" s="135" t="s">
        <v>10462</v>
      </c>
      <c r="D47" s="98">
        <v>50.0</v>
      </c>
      <c r="E47" s="499">
        <v>50.0</v>
      </c>
      <c r="F47" s="103" t="s">
        <v>540</v>
      </c>
      <c r="G47" s="105"/>
      <c r="H47" s="105"/>
      <c r="I47" s="105"/>
      <c r="J47" s="105"/>
      <c r="K47" s="105"/>
      <c r="L47" s="105"/>
      <c r="M47" s="105"/>
      <c r="N47" s="105"/>
      <c r="O47" s="105"/>
      <c r="P47" s="105"/>
      <c r="Q47" s="105"/>
      <c r="R47" s="105"/>
      <c r="S47" s="105"/>
      <c r="T47" s="105"/>
      <c r="U47" s="105"/>
      <c r="V47" s="105"/>
      <c r="W47" s="105"/>
      <c r="X47" s="105"/>
      <c r="Y47" s="105"/>
      <c r="Z47" s="105"/>
    </row>
    <row r="48" ht="11.25" customHeight="1">
      <c r="A48" s="130" t="s">
        <v>5891</v>
      </c>
      <c r="B48" s="130" t="s">
        <v>148</v>
      </c>
      <c r="C48" s="130" t="s">
        <v>10463</v>
      </c>
      <c r="D48" s="98">
        <v>50.0</v>
      </c>
      <c r="E48" s="499">
        <v>50.0</v>
      </c>
      <c r="F48" s="154" t="s">
        <v>829</v>
      </c>
      <c r="G48" s="211"/>
      <c r="H48" s="105"/>
      <c r="I48" s="211"/>
      <c r="J48" s="211"/>
      <c r="K48" s="211"/>
      <c r="L48" s="211"/>
      <c r="M48" s="211"/>
      <c r="N48" s="211"/>
      <c r="O48" s="211"/>
      <c r="P48" s="211"/>
      <c r="Q48" s="211"/>
      <c r="R48" s="211"/>
      <c r="S48" s="211"/>
      <c r="T48" s="211"/>
      <c r="U48" s="211"/>
      <c r="V48" s="211"/>
      <c r="W48" s="211"/>
      <c r="X48" s="211"/>
      <c r="Y48" s="211"/>
      <c r="Z48" s="211"/>
    </row>
    <row r="49" ht="11.25" customHeight="1">
      <c r="A49" s="130"/>
      <c r="B49" s="135"/>
      <c r="C49" s="135"/>
      <c r="D49" s="98"/>
      <c r="E49" s="499"/>
      <c r="F49" s="105"/>
      <c r="G49" s="105"/>
      <c r="H49" s="105"/>
      <c r="I49" s="105"/>
      <c r="J49" s="105"/>
      <c r="K49" s="105"/>
      <c r="L49" s="105"/>
      <c r="M49" s="105"/>
      <c r="N49" s="105"/>
      <c r="O49" s="105"/>
      <c r="P49" s="105"/>
      <c r="Q49" s="105"/>
      <c r="R49" s="105"/>
      <c r="S49" s="105"/>
      <c r="T49" s="105"/>
      <c r="U49" s="105"/>
      <c r="V49" s="105"/>
      <c r="W49" s="105"/>
      <c r="X49" s="105"/>
      <c r="Y49" s="105"/>
      <c r="Z49" s="105"/>
    </row>
    <row r="50" ht="11.25" customHeight="1">
      <c r="A50" s="80"/>
      <c r="B50" s="111"/>
      <c r="C50" s="111"/>
      <c r="D50" s="758"/>
      <c r="E50" s="758">
        <f>SUM(E9:E49)</f>
        <v>2000</v>
      </c>
      <c r="F50" s="105"/>
      <c r="G50" s="105"/>
      <c r="H50" s="105"/>
      <c r="I50" s="105"/>
      <c r="J50" s="105"/>
      <c r="K50" s="105"/>
      <c r="L50" s="105"/>
      <c r="M50" s="105"/>
      <c r="N50" s="105"/>
      <c r="O50" s="105"/>
      <c r="P50" s="105"/>
      <c r="Q50" s="105"/>
      <c r="R50" s="105"/>
      <c r="S50" s="105"/>
      <c r="T50" s="105"/>
      <c r="U50" s="105"/>
      <c r="V50" s="105"/>
      <c r="W50" s="105"/>
      <c r="X50" s="105"/>
      <c r="Y50" s="105"/>
      <c r="Z50" s="105"/>
    </row>
    <row r="51" ht="11.25" customHeight="1">
      <c r="A51" s="68"/>
      <c r="B51" s="68"/>
      <c r="C51" s="69"/>
      <c r="D51" s="69"/>
      <c r="E51" s="69"/>
      <c r="F51" s="1"/>
      <c r="G51" s="1"/>
      <c r="H51" s="1"/>
      <c r="I51" s="105"/>
      <c r="J51" s="105"/>
      <c r="K51" s="105"/>
      <c r="L51" s="105"/>
      <c r="M51" s="105"/>
      <c r="N51" s="105"/>
      <c r="O51" s="105"/>
      <c r="P51" s="105"/>
      <c r="Q51" s="105"/>
      <c r="R51" s="105"/>
      <c r="S51" s="105"/>
      <c r="T51" s="105"/>
      <c r="U51" s="105"/>
      <c r="V51" s="105"/>
      <c r="W51" s="105"/>
      <c r="X51" s="105"/>
      <c r="Y51" s="105"/>
      <c r="Z51" s="105"/>
    </row>
    <row r="52" ht="11.25" customHeight="1">
      <c r="A52" s="228" t="s">
        <v>675</v>
      </c>
      <c r="B52" s="229"/>
      <c r="C52" s="229"/>
      <c r="D52" s="229"/>
      <c r="E52" s="229"/>
      <c r="F52" s="229"/>
      <c r="G52" s="229"/>
      <c r="H52" s="229"/>
      <c r="I52" s="68"/>
      <c r="J52" s="68"/>
      <c r="K52" s="68"/>
      <c r="L52" s="68"/>
      <c r="M52" s="68"/>
      <c r="N52" s="68"/>
      <c r="O52" s="68"/>
      <c r="P52" s="68"/>
      <c r="Q52" s="68"/>
      <c r="R52" s="68"/>
      <c r="S52" s="68"/>
      <c r="T52" s="68"/>
      <c r="U52" s="68"/>
      <c r="V52" s="68"/>
      <c r="W52" s="68"/>
      <c r="X52" s="68"/>
      <c r="Y52" s="68"/>
      <c r="Z52" s="105"/>
    </row>
    <row r="53" ht="15.75" customHeight="1">
      <c r="A53" s="68"/>
      <c r="B53" s="68"/>
      <c r="C53" s="69"/>
      <c r="D53" s="69"/>
      <c r="E53" s="1"/>
      <c r="F53" s="1"/>
      <c r="G53" s="1"/>
      <c r="H53" s="1"/>
    </row>
    <row r="54" ht="15.75" customHeight="1">
      <c r="A54" s="68"/>
      <c r="B54" s="68"/>
      <c r="C54" s="69"/>
      <c r="D54" s="69"/>
      <c r="E54" s="69"/>
      <c r="F54" s="1"/>
      <c r="G54" s="1"/>
      <c r="H54" s="1"/>
    </row>
    <row r="55" ht="15.75" customHeight="1">
      <c r="A55" s="68"/>
      <c r="B55" s="68"/>
      <c r="C55" s="69"/>
      <c r="D55" s="69"/>
      <c r="E55" s="1"/>
      <c r="F55" s="1"/>
      <c r="G55" s="1"/>
      <c r="H55" s="1"/>
    </row>
    <row r="56" ht="15.75" customHeight="1">
      <c r="A56" s="68"/>
      <c r="B56" s="68"/>
      <c r="C56" s="69"/>
      <c r="D56" s="69"/>
      <c r="E56" s="69"/>
      <c r="F56" s="1"/>
      <c r="G56" s="1"/>
      <c r="H56" s="1"/>
    </row>
    <row r="57" ht="15.75" customHeight="1">
      <c r="A57" s="68"/>
      <c r="B57" s="68"/>
      <c r="C57" s="69"/>
      <c r="D57" s="69"/>
      <c r="E57" s="69"/>
      <c r="F57" s="1"/>
      <c r="G57" s="1"/>
      <c r="H57" s="1"/>
    </row>
    <row r="58" ht="15.75" customHeight="1">
      <c r="A58" s="68"/>
      <c r="B58" s="68"/>
      <c r="C58" s="69"/>
      <c r="D58" s="69"/>
      <c r="E58" s="69"/>
      <c r="F58" s="1"/>
      <c r="G58" s="1"/>
      <c r="H58" s="1"/>
    </row>
    <row r="59" ht="15.75" customHeight="1">
      <c r="A59" s="68"/>
      <c r="B59" s="68"/>
      <c r="C59" s="69"/>
      <c r="D59" s="69"/>
      <c r="E59" s="69"/>
      <c r="F59" s="1"/>
      <c r="G59" s="1"/>
      <c r="H59" s="1"/>
    </row>
    <row r="60" ht="15.75" customHeight="1">
      <c r="A60" s="68"/>
      <c r="B60" s="68"/>
      <c r="C60" s="69"/>
      <c r="D60" s="69"/>
      <c r="E60" s="69"/>
      <c r="F60" s="1"/>
      <c r="G60" s="1"/>
      <c r="H60" s="1"/>
    </row>
    <row r="61" ht="15.75" customHeight="1">
      <c r="A61" s="68"/>
      <c r="B61" s="68"/>
      <c r="C61" s="69"/>
      <c r="D61" s="69"/>
      <c r="E61" s="69"/>
      <c r="F61" s="1"/>
      <c r="G61" s="1"/>
      <c r="H61" s="1"/>
    </row>
    <row r="62" ht="15.75" customHeight="1">
      <c r="A62" s="68"/>
      <c r="B62" s="68"/>
      <c r="C62" s="69"/>
      <c r="D62" s="69"/>
      <c r="E62" s="69"/>
      <c r="F62" s="1"/>
      <c r="G62" s="1"/>
      <c r="H62" s="1"/>
    </row>
    <row r="63" ht="15.75" customHeight="1">
      <c r="A63" s="68"/>
      <c r="B63" s="68"/>
      <c r="C63" s="69"/>
      <c r="D63" s="69"/>
      <c r="E63" s="69"/>
      <c r="F63" s="1"/>
      <c r="G63" s="1"/>
      <c r="H63" s="1"/>
    </row>
    <row r="64" ht="15.75" customHeight="1">
      <c r="A64" s="68"/>
      <c r="B64" s="68"/>
      <c r="C64" s="69"/>
      <c r="D64" s="69"/>
      <c r="E64" s="69"/>
      <c r="F64" s="1"/>
      <c r="G64" s="1"/>
      <c r="H64" s="1"/>
    </row>
    <row r="65" ht="15.75" customHeight="1">
      <c r="A65" s="68"/>
      <c r="B65" s="68"/>
      <c r="C65" s="69"/>
      <c r="D65" s="69"/>
      <c r="E65" s="69"/>
      <c r="F65" s="1"/>
      <c r="G65" s="1"/>
      <c r="H65" s="1"/>
    </row>
    <row r="66" ht="15.75" customHeight="1">
      <c r="A66" s="68"/>
      <c r="B66" s="68"/>
      <c r="C66" s="69"/>
      <c r="D66" s="69"/>
      <c r="E66" s="69"/>
      <c r="F66" s="1"/>
      <c r="G66" s="1"/>
      <c r="H66" s="1"/>
    </row>
    <row r="67" ht="15.75" customHeight="1">
      <c r="A67" s="68"/>
      <c r="B67" s="68"/>
      <c r="C67" s="69"/>
      <c r="D67" s="69"/>
      <c r="E67" s="69"/>
      <c r="F67" s="1"/>
      <c r="G67" s="1"/>
      <c r="H67" s="1"/>
    </row>
    <row r="68" ht="15.75" customHeight="1">
      <c r="A68" s="68"/>
      <c r="B68" s="68"/>
      <c r="C68" s="69"/>
      <c r="D68" s="69"/>
      <c r="E68" s="69"/>
      <c r="F68" s="1"/>
      <c r="G68" s="1"/>
      <c r="H68" s="1"/>
    </row>
    <row r="69" ht="15.75" customHeight="1">
      <c r="A69" s="68"/>
      <c r="B69" s="68"/>
      <c r="C69" s="69"/>
      <c r="D69" s="69"/>
      <c r="E69" s="69"/>
      <c r="F69" s="1"/>
      <c r="G69" s="1"/>
      <c r="H69" s="1"/>
    </row>
    <row r="70" ht="15.75" customHeight="1">
      <c r="A70" s="68"/>
      <c r="B70" s="68"/>
      <c r="C70" s="69"/>
      <c r="D70" s="69"/>
      <c r="E70" s="69"/>
      <c r="F70" s="1"/>
      <c r="G70" s="1"/>
      <c r="H70" s="1"/>
    </row>
    <row r="71" ht="15.75" customHeight="1">
      <c r="A71" s="68"/>
      <c r="B71" s="68"/>
      <c r="C71" s="69"/>
      <c r="D71" s="69"/>
      <c r="E71" s="69"/>
      <c r="F71" s="1"/>
      <c r="G71" s="1"/>
      <c r="H71" s="1"/>
    </row>
    <row r="72" ht="15.75" customHeight="1">
      <c r="A72" s="68"/>
      <c r="B72" s="68"/>
      <c r="C72" s="69"/>
      <c r="D72" s="69"/>
      <c r="E72" s="69"/>
      <c r="F72" s="1"/>
      <c r="G72" s="1"/>
      <c r="H72" s="1"/>
    </row>
    <row r="73" ht="15.75" customHeight="1">
      <c r="A73" s="68"/>
      <c r="B73" s="68"/>
      <c r="C73" s="69"/>
      <c r="D73" s="69"/>
      <c r="E73" s="69"/>
      <c r="F73" s="1"/>
      <c r="G73" s="1"/>
      <c r="H73" s="1"/>
    </row>
    <row r="74" ht="15.75" customHeight="1">
      <c r="A74" s="68"/>
      <c r="B74" s="68"/>
      <c r="C74" s="69"/>
      <c r="D74" s="69"/>
      <c r="E74" s="69"/>
      <c r="F74" s="1"/>
      <c r="G74" s="1"/>
      <c r="H74" s="1"/>
    </row>
    <row r="75" ht="15.75" customHeight="1">
      <c r="A75" s="68"/>
      <c r="B75" s="68"/>
      <c r="C75" s="69"/>
      <c r="D75" s="69"/>
      <c r="E75" s="69"/>
      <c r="F75" s="1"/>
      <c r="G75" s="1"/>
      <c r="H75" s="1"/>
    </row>
    <row r="76" ht="15.75" customHeight="1">
      <c r="A76" s="68"/>
      <c r="B76" s="68"/>
      <c r="C76" s="69"/>
      <c r="D76" s="69"/>
      <c r="E76" s="69"/>
      <c r="F76" s="1"/>
      <c r="G76" s="1"/>
      <c r="H76" s="1"/>
    </row>
    <row r="77" ht="15.75" customHeight="1">
      <c r="A77" s="68"/>
      <c r="B77" s="68"/>
      <c r="C77" s="69"/>
      <c r="D77" s="69"/>
      <c r="E77" s="69"/>
      <c r="F77" s="1"/>
      <c r="G77" s="1"/>
      <c r="H77" s="1"/>
    </row>
    <row r="78" ht="15.75" customHeight="1">
      <c r="A78" s="68"/>
      <c r="B78" s="68"/>
      <c r="C78" s="69"/>
      <c r="D78" s="69"/>
      <c r="E78" s="69"/>
      <c r="F78" s="1"/>
      <c r="G78" s="1"/>
      <c r="H78" s="1"/>
    </row>
    <row r="79" ht="15.75" customHeight="1">
      <c r="A79" s="68"/>
      <c r="B79" s="68"/>
      <c r="C79" s="69"/>
      <c r="D79" s="69"/>
      <c r="E79" s="69"/>
      <c r="F79" s="1"/>
      <c r="G79" s="1"/>
      <c r="H79" s="1"/>
    </row>
    <row r="80" ht="15.75" customHeight="1">
      <c r="A80" s="68"/>
      <c r="B80" s="68"/>
      <c r="C80" s="69"/>
      <c r="D80" s="69"/>
      <c r="E80" s="69"/>
      <c r="F80" s="1"/>
      <c r="G80" s="1"/>
      <c r="H80" s="1"/>
    </row>
    <row r="81" ht="15.75" customHeight="1">
      <c r="A81" s="68"/>
      <c r="B81" s="68"/>
      <c r="C81" s="69"/>
      <c r="D81" s="69"/>
      <c r="E81" s="69"/>
      <c r="F81" s="1"/>
      <c r="G81" s="1"/>
      <c r="H81" s="1"/>
    </row>
    <row r="82" ht="15.75" customHeight="1">
      <c r="A82" s="68"/>
      <c r="B82" s="68"/>
      <c r="C82" s="69"/>
      <c r="D82" s="69"/>
      <c r="E82" s="69"/>
      <c r="F82" s="1"/>
      <c r="G82" s="1"/>
      <c r="H82" s="1"/>
    </row>
    <row r="83" ht="15.75" customHeight="1">
      <c r="A83" s="68"/>
      <c r="B83" s="68"/>
      <c r="C83" s="69"/>
      <c r="D83" s="69"/>
      <c r="E83" s="69"/>
      <c r="F83" s="1"/>
      <c r="G83" s="1"/>
      <c r="H83" s="1"/>
    </row>
    <row r="84" ht="15.75" customHeight="1">
      <c r="A84" s="68"/>
      <c r="B84" s="68"/>
      <c r="C84" s="69"/>
      <c r="D84" s="69"/>
      <c r="E84" s="69"/>
      <c r="F84" s="1"/>
      <c r="G84" s="1"/>
      <c r="H84" s="1"/>
    </row>
    <row r="85" ht="15.75" customHeight="1">
      <c r="A85" s="68"/>
      <c r="B85" s="68"/>
      <c r="C85" s="69"/>
      <c r="D85" s="69"/>
      <c r="E85" s="69"/>
      <c r="F85" s="1"/>
      <c r="G85" s="1"/>
      <c r="H85" s="1"/>
    </row>
    <row r="86" ht="15.75" customHeight="1">
      <c r="A86" s="68"/>
      <c r="B86" s="68"/>
      <c r="C86" s="69"/>
      <c r="D86" s="69"/>
      <c r="E86" s="69"/>
      <c r="F86" s="1"/>
      <c r="G86" s="1"/>
      <c r="H86" s="1"/>
    </row>
    <row r="87" ht="15.75" customHeight="1">
      <c r="A87" s="68"/>
      <c r="B87" s="68"/>
      <c r="C87" s="69"/>
      <c r="D87" s="69"/>
      <c r="E87" s="69"/>
      <c r="F87" s="1"/>
      <c r="G87" s="1"/>
      <c r="H87" s="1"/>
    </row>
    <row r="88" ht="15.75" customHeight="1">
      <c r="A88" s="68"/>
      <c r="B88" s="68"/>
      <c r="C88" s="69"/>
      <c r="D88" s="69"/>
      <c r="E88" s="69"/>
      <c r="F88" s="1"/>
      <c r="G88" s="1"/>
      <c r="H88" s="1"/>
    </row>
    <row r="89" ht="15.75" customHeight="1">
      <c r="A89" s="68"/>
      <c r="B89" s="68"/>
      <c r="C89" s="69"/>
      <c r="D89" s="69"/>
      <c r="E89" s="69"/>
      <c r="F89" s="1"/>
      <c r="G89" s="1"/>
      <c r="H89" s="1"/>
    </row>
    <row r="90" ht="15.75" customHeight="1">
      <c r="A90" s="68"/>
      <c r="B90" s="68"/>
      <c r="C90" s="69"/>
      <c r="D90" s="69"/>
      <c r="E90" s="69"/>
      <c r="F90" s="1"/>
      <c r="G90" s="1"/>
      <c r="H90" s="1"/>
    </row>
    <row r="91" ht="15.75" customHeight="1">
      <c r="A91" s="68"/>
      <c r="B91" s="68"/>
      <c r="C91" s="69"/>
      <c r="D91" s="69"/>
      <c r="E91" s="69"/>
      <c r="F91" s="1"/>
      <c r="G91" s="1"/>
      <c r="H91" s="1"/>
    </row>
    <row r="92" ht="15.75" customHeight="1">
      <c r="A92" s="68"/>
      <c r="B92" s="68"/>
      <c r="C92" s="69"/>
      <c r="D92" s="69"/>
      <c r="E92" s="69"/>
      <c r="F92" s="1"/>
      <c r="G92" s="1"/>
      <c r="H92" s="1"/>
    </row>
    <row r="93" ht="15.75" customHeight="1">
      <c r="A93" s="68"/>
      <c r="B93" s="68"/>
      <c r="C93" s="69"/>
      <c r="D93" s="69"/>
      <c r="E93" s="69"/>
      <c r="F93" s="1"/>
      <c r="G93" s="1"/>
      <c r="H93" s="1"/>
    </row>
    <row r="94" ht="15.75" customHeight="1">
      <c r="A94" s="68"/>
      <c r="B94" s="68"/>
      <c r="C94" s="69"/>
      <c r="D94" s="69"/>
      <c r="E94" s="69"/>
      <c r="F94" s="1"/>
      <c r="G94" s="1"/>
      <c r="H94" s="1"/>
    </row>
    <row r="95" ht="15.75" customHeight="1">
      <c r="A95" s="68"/>
      <c r="B95" s="68"/>
      <c r="C95" s="69"/>
      <c r="D95" s="69"/>
      <c r="E95" s="69"/>
      <c r="F95" s="1"/>
      <c r="G95" s="1"/>
      <c r="H95" s="1"/>
    </row>
    <row r="96" ht="15.75" customHeight="1">
      <c r="A96" s="68"/>
      <c r="B96" s="68"/>
      <c r="C96" s="69"/>
      <c r="D96" s="69"/>
      <c r="E96" s="69"/>
      <c r="F96" s="1"/>
      <c r="G96" s="1"/>
      <c r="H96" s="1"/>
    </row>
    <row r="97" ht="15.75" customHeight="1">
      <c r="A97" s="68"/>
      <c r="B97" s="68"/>
      <c r="C97" s="69"/>
      <c r="D97" s="69"/>
      <c r="E97" s="69"/>
      <c r="F97" s="1"/>
      <c r="G97" s="1"/>
      <c r="H97" s="1"/>
    </row>
    <row r="98" ht="15.75" customHeight="1">
      <c r="A98" s="68"/>
      <c r="B98" s="68"/>
      <c r="C98" s="69"/>
      <c r="D98" s="69"/>
      <c r="E98" s="69"/>
      <c r="F98" s="1"/>
      <c r="G98" s="1"/>
      <c r="H98" s="1"/>
    </row>
    <row r="99" ht="15.75" customHeight="1">
      <c r="A99" s="68"/>
      <c r="B99" s="68"/>
      <c r="C99" s="69"/>
      <c r="D99" s="69"/>
      <c r="E99" s="69"/>
      <c r="F99" s="1"/>
      <c r="G99" s="1"/>
      <c r="H99" s="1"/>
    </row>
    <row r="100" ht="15.75" customHeight="1">
      <c r="A100" s="68"/>
      <c r="B100" s="68"/>
      <c r="C100" s="69"/>
      <c r="D100" s="69"/>
      <c r="E100" s="69"/>
      <c r="F100" s="1"/>
      <c r="G100" s="1"/>
      <c r="H100" s="1"/>
    </row>
    <row r="101" ht="15.75" customHeight="1">
      <c r="A101" s="68"/>
      <c r="B101" s="68"/>
      <c r="C101" s="69"/>
      <c r="D101" s="69"/>
      <c r="E101" s="69"/>
      <c r="F101" s="1"/>
      <c r="G101" s="1"/>
      <c r="H101" s="1"/>
    </row>
    <row r="102" ht="15.75" customHeight="1">
      <c r="A102" s="68"/>
      <c r="B102" s="68"/>
      <c r="C102" s="69"/>
      <c r="D102" s="69"/>
      <c r="E102" s="69"/>
      <c r="F102" s="1"/>
      <c r="G102" s="1"/>
      <c r="H102" s="1"/>
    </row>
    <row r="103" ht="15.75" customHeight="1">
      <c r="A103" s="68"/>
      <c r="B103" s="68"/>
      <c r="C103" s="69"/>
      <c r="D103" s="69"/>
      <c r="E103" s="69"/>
      <c r="F103" s="1"/>
      <c r="G103" s="1"/>
      <c r="H103" s="1"/>
    </row>
    <row r="104" ht="15.75" customHeight="1">
      <c r="A104" s="68"/>
      <c r="B104" s="68"/>
      <c r="C104" s="69"/>
      <c r="D104" s="69"/>
      <c r="E104" s="69"/>
      <c r="F104" s="1"/>
      <c r="G104" s="1"/>
      <c r="H104" s="1"/>
    </row>
    <row r="105" ht="15.75" customHeight="1">
      <c r="A105" s="68"/>
      <c r="B105" s="68"/>
      <c r="C105" s="69"/>
      <c r="D105" s="69"/>
      <c r="E105" s="69"/>
      <c r="F105" s="1"/>
      <c r="G105" s="1"/>
      <c r="H105" s="1"/>
    </row>
    <row r="106" ht="15.75" customHeight="1">
      <c r="A106" s="68"/>
      <c r="B106" s="68"/>
      <c r="C106" s="69"/>
      <c r="D106" s="69"/>
      <c r="E106" s="69"/>
      <c r="F106" s="1"/>
      <c r="G106" s="1"/>
      <c r="H106" s="1"/>
    </row>
    <row r="107" ht="15.75" customHeight="1">
      <c r="A107" s="68"/>
      <c r="B107" s="68"/>
      <c r="C107" s="69"/>
      <c r="D107" s="69"/>
      <c r="E107" s="69"/>
      <c r="F107" s="1"/>
      <c r="G107" s="1"/>
      <c r="H107" s="1"/>
    </row>
    <row r="108" ht="15.75" customHeight="1">
      <c r="A108" s="68"/>
      <c r="B108" s="68"/>
      <c r="C108" s="69"/>
      <c r="D108" s="69"/>
      <c r="E108" s="69"/>
      <c r="F108" s="1"/>
      <c r="G108" s="1"/>
      <c r="H108" s="1"/>
    </row>
    <row r="109" ht="15.75" customHeight="1">
      <c r="A109" s="68"/>
      <c r="B109" s="68"/>
      <c r="C109" s="69"/>
      <c r="D109" s="69"/>
      <c r="E109" s="69"/>
      <c r="F109" s="1"/>
      <c r="G109" s="1"/>
      <c r="H109" s="1"/>
    </row>
    <row r="110" ht="15.75" customHeight="1">
      <c r="A110" s="68"/>
      <c r="B110" s="68"/>
      <c r="C110" s="69"/>
      <c r="D110" s="69"/>
      <c r="E110" s="69"/>
      <c r="F110" s="1"/>
      <c r="G110" s="1"/>
      <c r="H110" s="1"/>
    </row>
    <row r="111" ht="15.75" customHeight="1">
      <c r="A111" s="68"/>
      <c r="B111" s="68"/>
      <c r="C111" s="69"/>
      <c r="D111" s="69"/>
      <c r="E111" s="69"/>
      <c r="F111" s="1"/>
      <c r="G111" s="1"/>
      <c r="H111" s="1"/>
    </row>
    <row r="112" ht="15.75" customHeight="1">
      <c r="A112" s="68"/>
      <c r="B112" s="68"/>
      <c r="C112" s="69"/>
      <c r="D112" s="69"/>
      <c r="E112" s="69"/>
      <c r="F112" s="1"/>
      <c r="G112" s="1"/>
      <c r="H112" s="1"/>
    </row>
    <row r="113" ht="15.75" customHeight="1">
      <c r="A113" s="68"/>
      <c r="B113" s="68"/>
      <c r="C113" s="69"/>
      <c r="D113" s="69"/>
      <c r="E113" s="69"/>
      <c r="F113" s="1"/>
      <c r="G113" s="1"/>
      <c r="H113" s="1"/>
    </row>
    <row r="114" ht="15.75" customHeight="1">
      <c r="A114" s="68"/>
      <c r="B114" s="68"/>
      <c r="C114" s="69"/>
      <c r="D114" s="69"/>
      <c r="E114" s="69"/>
      <c r="F114" s="1"/>
      <c r="G114" s="1"/>
      <c r="H114" s="1"/>
    </row>
    <row r="115" ht="15.75" customHeight="1">
      <c r="A115" s="68"/>
      <c r="B115" s="68"/>
      <c r="C115" s="69"/>
      <c r="D115" s="69"/>
      <c r="E115" s="69"/>
      <c r="F115" s="1"/>
      <c r="G115" s="1"/>
      <c r="H115" s="1"/>
    </row>
    <row r="116" ht="15.75" customHeight="1">
      <c r="A116" s="68"/>
      <c r="B116" s="68"/>
      <c r="C116" s="69"/>
      <c r="D116" s="69"/>
      <c r="E116" s="69"/>
      <c r="F116" s="1"/>
      <c r="G116" s="1"/>
      <c r="H116" s="1"/>
    </row>
    <row r="117" ht="15.75" customHeight="1">
      <c r="A117" s="68"/>
      <c r="B117" s="68"/>
      <c r="C117" s="69"/>
      <c r="D117" s="69"/>
      <c r="E117" s="69"/>
      <c r="F117" s="1"/>
      <c r="G117" s="1"/>
      <c r="H117" s="1"/>
    </row>
    <row r="118" ht="15.75" customHeight="1">
      <c r="A118" s="68"/>
      <c r="B118" s="68"/>
      <c r="C118" s="69"/>
      <c r="D118" s="69"/>
      <c r="E118" s="69"/>
      <c r="F118" s="1"/>
      <c r="G118" s="1"/>
      <c r="H118" s="1"/>
    </row>
    <row r="119" ht="15.75" customHeight="1">
      <c r="A119" s="68"/>
      <c r="B119" s="68"/>
      <c r="C119" s="69"/>
      <c r="D119" s="69"/>
      <c r="E119" s="69"/>
      <c r="F119" s="1"/>
      <c r="G119" s="1"/>
      <c r="H119" s="1"/>
    </row>
    <row r="120" ht="15.75" customHeight="1">
      <c r="A120" s="68"/>
      <c r="B120" s="68"/>
      <c r="C120" s="69"/>
      <c r="D120" s="69"/>
      <c r="E120" s="69"/>
      <c r="F120" s="1"/>
      <c r="G120" s="1"/>
      <c r="H120" s="1"/>
    </row>
    <row r="121" ht="15.75" customHeight="1">
      <c r="A121" s="68"/>
      <c r="B121" s="68"/>
      <c r="C121" s="69"/>
      <c r="D121" s="69"/>
      <c r="E121" s="69"/>
      <c r="F121" s="1"/>
      <c r="G121" s="1"/>
      <c r="H121" s="1"/>
    </row>
    <row r="122" ht="15.75" customHeight="1">
      <c r="A122" s="68"/>
      <c r="B122" s="68"/>
      <c r="C122" s="69"/>
      <c r="D122" s="69"/>
      <c r="E122" s="69"/>
      <c r="F122" s="1"/>
      <c r="G122" s="1"/>
      <c r="H122" s="1"/>
    </row>
    <row r="123" ht="15.75" customHeight="1">
      <c r="A123" s="68"/>
      <c r="B123" s="68"/>
      <c r="C123" s="69"/>
      <c r="D123" s="69"/>
      <c r="E123" s="69"/>
      <c r="F123" s="1"/>
      <c r="G123" s="1"/>
      <c r="H123" s="1"/>
    </row>
    <row r="124" ht="15.75" customHeight="1">
      <c r="A124" s="68"/>
      <c r="B124" s="68"/>
      <c r="C124" s="69"/>
      <c r="D124" s="69"/>
      <c r="E124" s="69"/>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c r="A223" s="68"/>
      <c r="B223" s="68"/>
      <c r="C223" s="69"/>
      <c r="D223" s="69"/>
      <c r="E223" s="69"/>
      <c r="F223" s="1"/>
      <c r="G223" s="1"/>
      <c r="H223" s="1"/>
    </row>
    <row r="224" ht="15.75" customHeight="1">
      <c r="A224" s="68"/>
      <c r="B224" s="68"/>
      <c r="C224" s="69"/>
      <c r="D224" s="69"/>
      <c r="E224" s="69"/>
      <c r="F224" s="1"/>
      <c r="G224" s="1"/>
      <c r="H224" s="1"/>
    </row>
    <row r="225" ht="15.75" customHeight="1">
      <c r="A225" s="68"/>
      <c r="B225" s="68"/>
      <c r="C225" s="69"/>
      <c r="D225" s="69"/>
      <c r="E225" s="69"/>
      <c r="F225" s="1"/>
      <c r="G225" s="1"/>
      <c r="H225" s="1"/>
    </row>
    <row r="226" ht="15.75" customHeight="1">
      <c r="A226" s="68"/>
      <c r="B226" s="68"/>
      <c r="C226" s="69"/>
      <c r="D226" s="69"/>
      <c r="E226" s="69"/>
      <c r="F226" s="1"/>
      <c r="G226" s="1"/>
      <c r="H226" s="1"/>
    </row>
    <row r="227" ht="15.75" customHeight="1">
      <c r="A227" s="68"/>
      <c r="B227" s="68"/>
      <c r="C227" s="69"/>
      <c r="D227" s="69"/>
      <c r="E227" s="69"/>
      <c r="F227" s="1"/>
      <c r="G227" s="1"/>
      <c r="H227" s="1"/>
    </row>
    <row r="228" ht="15.75" customHeight="1">
      <c r="A228" s="68"/>
      <c r="B228" s="68"/>
      <c r="C228" s="69"/>
      <c r="D228" s="69"/>
      <c r="E228" s="69"/>
      <c r="F228" s="1"/>
      <c r="G228" s="1"/>
      <c r="H228" s="1"/>
    </row>
    <row r="229" ht="15.75" customHeight="1">
      <c r="A229" s="68"/>
      <c r="B229" s="68"/>
      <c r="C229" s="69"/>
      <c r="D229" s="69"/>
      <c r="E229" s="69"/>
      <c r="F229" s="1"/>
      <c r="G229" s="1"/>
      <c r="H229" s="1"/>
    </row>
    <row r="230" ht="15.75" customHeight="1">
      <c r="A230" s="68"/>
      <c r="B230" s="68"/>
      <c r="C230" s="69"/>
      <c r="D230" s="69"/>
      <c r="E230" s="69"/>
      <c r="F230" s="1"/>
      <c r="G230" s="1"/>
      <c r="H230" s="1"/>
    </row>
    <row r="231" ht="15.75" customHeight="1">
      <c r="A231" s="68"/>
      <c r="B231" s="68"/>
      <c r="C231" s="69"/>
      <c r="D231" s="69"/>
      <c r="E231" s="69"/>
      <c r="F231" s="1"/>
      <c r="G231" s="1"/>
      <c r="H231" s="1"/>
    </row>
    <row r="232" ht="15.75" customHeight="1">
      <c r="A232" s="68"/>
      <c r="B232" s="68"/>
      <c r="C232" s="69"/>
      <c r="D232" s="69"/>
      <c r="E232" s="69"/>
      <c r="F232" s="1"/>
      <c r="G232" s="1"/>
      <c r="H232" s="1"/>
    </row>
    <row r="233" ht="15.75" customHeight="1">
      <c r="A233" s="68"/>
      <c r="B233" s="68"/>
      <c r="C233" s="69"/>
      <c r="D233" s="69"/>
      <c r="E233" s="69"/>
      <c r="F233" s="1"/>
      <c r="G233" s="1"/>
      <c r="H233" s="1"/>
    </row>
    <row r="234" ht="15.75" customHeight="1">
      <c r="A234" s="68"/>
      <c r="B234" s="68"/>
      <c r="C234" s="69"/>
      <c r="D234" s="69"/>
      <c r="E234" s="69"/>
      <c r="F234" s="1"/>
      <c r="G234" s="1"/>
      <c r="H234" s="1"/>
    </row>
    <row r="235" ht="15.75" customHeight="1">
      <c r="A235" s="68"/>
      <c r="B235" s="68"/>
      <c r="C235" s="69"/>
      <c r="D235" s="69"/>
      <c r="E235" s="69"/>
      <c r="F235" s="1"/>
      <c r="G235" s="1"/>
      <c r="H235" s="1"/>
    </row>
    <row r="236" ht="15.75" customHeight="1">
      <c r="A236" s="68"/>
      <c r="B236" s="68"/>
      <c r="C236" s="69"/>
      <c r="D236" s="69"/>
      <c r="E236" s="69"/>
      <c r="F236" s="1"/>
      <c r="G236" s="1"/>
      <c r="H236" s="1"/>
    </row>
    <row r="237" ht="15.75" customHeight="1">
      <c r="A237" s="68"/>
      <c r="B237" s="68"/>
      <c r="C237" s="69"/>
      <c r="D237" s="69"/>
      <c r="E237" s="69"/>
      <c r="F237" s="1"/>
      <c r="G237" s="1"/>
      <c r="H237" s="1"/>
    </row>
    <row r="238" ht="15.75" customHeight="1">
      <c r="A238" s="68"/>
      <c r="B238" s="68"/>
      <c r="C238" s="69"/>
      <c r="D238" s="69"/>
      <c r="E238" s="69"/>
      <c r="F238" s="1"/>
      <c r="G238" s="1"/>
      <c r="H238" s="1"/>
    </row>
    <row r="239" ht="15.75" customHeight="1">
      <c r="A239" s="68"/>
      <c r="B239" s="68"/>
      <c r="C239" s="69"/>
      <c r="D239" s="69"/>
      <c r="E239" s="69"/>
      <c r="F239" s="1"/>
      <c r="G239" s="1"/>
      <c r="H239" s="1"/>
    </row>
    <row r="240" ht="15.75" customHeight="1">
      <c r="A240" s="68"/>
      <c r="B240" s="68"/>
      <c r="C240" s="69"/>
      <c r="D240" s="69"/>
      <c r="E240" s="69"/>
      <c r="F240" s="1"/>
      <c r="G240" s="1"/>
      <c r="H240" s="1"/>
    </row>
    <row r="241" ht="15.75" customHeight="1">
      <c r="A241" s="68"/>
      <c r="B241" s="68"/>
      <c r="C241" s="69"/>
      <c r="D241" s="69"/>
      <c r="E241" s="69"/>
      <c r="F241" s="1"/>
      <c r="G241" s="1"/>
      <c r="H241" s="1"/>
    </row>
    <row r="242" ht="15.75" customHeight="1">
      <c r="A242" s="68"/>
      <c r="B242" s="68"/>
      <c r="C242" s="69"/>
      <c r="D242" s="69"/>
      <c r="E242" s="69"/>
      <c r="F242" s="1"/>
      <c r="G242" s="1"/>
      <c r="H242" s="1"/>
    </row>
    <row r="243" ht="15.75" customHeight="1">
      <c r="A243" s="68"/>
      <c r="B243" s="68"/>
      <c r="C243" s="69"/>
      <c r="D243" s="69"/>
      <c r="E243" s="69"/>
      <c r="F243" s="1"/>
      <c r="G243" s="1"/>
      <c r="H243" s="1"/>
    </row>
    <row r="244" ht="15.75" customHeight="1">
      <c r="A244" s="68"/>
      <c r="B244" s="68"/>
      <c r="C244" s="69"/>
      <c r="D244" s="69"/>
      <c r="E244" s="69"/>
      <c r="F244" s="1"/>
      <c r="G244" s="1"/>
      <c r="H244" s="1"/>
    </row>
    <row r="245" ht="15.75" customHeight="1">
      <c r="A245" s="68"/>
      <c r="B245" s="68"/>
      <c r="C245" s="69"/>
      <c r="D245" s="69"/>
      <c r="E245" s="69"/>
      <c r="F245" s="1"/>
      <c r="G245" s="1"/>
      <c r="H245" s="1"/>
    </row>
    <row r="246" ht="15.75" customHeight="1">
      <c r="A246" s="68"/>
      <c r="B246" s="68"/>
      <c r="C246" s="69"/>
      <c r="D246" s="69"/>
      <c r="E246" s="69"/>
      <c r="F246" s="1"/>
      <c r="G246" s="1"/>
      <c r="H246" s="1"/>
    </row>
    <row r="247" ht="15.75" customHeight="1">
      <c r="A247" s="68"/>
      <c r="B247" s="68"/>
      <c r="C247" s="69"/>
      <c r="D247" s="69"/>
      <c r="E247" s="69"/>
      <c r="F247" s="1"/>
      <c r="G247" s="1"/>
      <c r="H247" s="1"/>
    </row>
    <row r="248" ht="15.75" customHeight="1">
      <c r="A248" s="68"/>
      <c r="B248" s="68"/>
      <c r="C248" s="69"/>
      <c r="D248" s="69"/>
      <c r="E248" s="69"/>
      <c r="F248" s="1"/>
      <c r="G248" s="1"/>
      <c r="H248" s="1"/>
    </row>
    <row r="249" ht="15.75" customHeight="1">
      <c r="A249" s="68"/>
      <c r="B249" s="68"/>
      <c r="C249" s="69"/>
      <c r="D249" s="69"/>
      <c r="E249" s="69"/>
      <c r="F249" s="1"/>
      <c r="G249" s="1"/>
      <c r="H249" s="1"/>
    </row>
    <row r="250" ht="15.75" customHeight="1">
      <c r="A250" s="68"/>
      <c r="B250" s="68"/>
      <c r="C250" s="69"/>
      <c r="D250" s="69"/>
      <c r="E250" s="69"/>
      <c r="F250" s="1"/>
      <c r="G250" s="1"/>
      <c r="H250" s="1"/>
    </row>
    <row r="251" ht="15.75" customHeight="1">
      <c r="A251" s="68"/>
      <c r="B251" s="68"/>
      <c r="C251" s="69"/>
      <c r="D251" s="69"/>
      <c r="E251" s="69"/>
      <c r="F251" s="1"/>
      <c r="G251" s="1"/>
      <c r="H251" s="1"/>
    </row>
    <row r="252" ht="15.75" customHeight="1">
      <c r="A252" s="68"/>
      <c r="B252" s="68"/>
      <c r="C252" s="69"/>
      <c r="D252" s="69"/>
      <c r="E252" s="69"/>
      <c r="F252" s="1"/>
      <c r="G252" s="1"/>
      <c r="H252" s="1"/>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52:H52"/>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68"/>
      <c r="B1" s="68"/>
      <c r="C1" s="69"/>
      <c r="D1" s="69"/>
      <c r="E1" s="69"/>
      <c r="F1" s="1"/>
      <c r="G1" s="1"/>
      <c r="H1" s="1"/>
    </row>
    <row r="2" ht="15.75" customHeight="1">
      <c r="A2" s="843" t="s">
        <v>10464</v>
      </c>
      <c r="B2" s="229"/>
      <c r="C2" s="229"/>
      <c r="D2" s="229"/>
      <c r="E2" s="229"/>
      <c r="F2" s="229"/>
      <c r="G2" s="229"/>
      <c r="H2" s="229"/>
      <c r="I2" s="229"/>
      <c r="J2" s="229"/>
      <c r="K2" s="229"/>
      <c r="L2" s="229"/>
      <c r="M2" s="229"/>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21.0" customHeight="1">
      <c r="A4" s="241" t="s">
        <v>10465</v>
      </c>
      <c r="B4" s="71"/>
      <c r="C4" s="71"/>
      <c r="D4" s="71"/>
      <c r="E4" s="71"/>
      <c r="F4" s="71"/>
      <c r="G4" s="71"/>
      <c r="H4" s="71"/>
      <c r="I4" s="71"/>
      <c r="J4" s="71"/>
      <c r="K4" s="71"/>
      <c r="L4" s="71"/>
      <c r="M4" s="72"/>
      <c r="N4" s="74"/>
      <c r="O4" s="74"/>
      <c r="P4" s="74"/>
      <c r="Q4" s="74"/>
      <c r="R4" s="74"/>
      <c r="S4" s="74"/>
      <c r="T4" s="74"/>
      <c r="U4" s="74"/>
      <c r="V4" s="74"/>
      <c r="W4" s="74"/>
      <c r="X4" s="74"/>
      <c r="Y4" s="74"/>
    </row>
    <row r="5" ht="27.0" customHeight="1">
      <c r="A5" s="424" t="s">
        <v>3521</v>
      </c>
      <c r="B5" s="71"/>
      <c r="C5" s="71"/>
      <c r="D5" s="71"/>
      <c r="E5" s="71"/>
      <c r="F5" s="71"/>
      <c r="G5" s="71"/>
      <c r="H5" s="71"/>
      <c r="I5" s="71"/>
      <c r="J5" s="71"/>
      <c r="K5" s="71"/>
      <c r="L5" s="71"/>
      <c r="M5" s="72"/>
      <c r="N5" s="74"/>
      <c r="O5" s="74"/>
      <c r="P5" s="74"/>
      <c r="Q5" s="74"/>
      <c r="R5" s="74"/>
      <c r="S5" s="74"/>
      <c r="T5" s="74"/>
      <c r="U5" s="74"/>
      <c r="V5" s="74"/>
      <c r="W5" s="74"/>
      <c r="X5" s="74"/>
      <c r="Y5" s="74"/>
    </row>
    <row r="6" ht="30.0" customHeight="1">
      <c r="A6" s="424" t="s">
        <v>10466</v>
      </c>
      <c r="B6" s="71"/>
      <c r="C6" s="71"/>
      <c r="D6" s="71"/>
      <c r="E6" s="71"/>
      <c r="F6" s="71"/>
      <c r="G6" s="71"/>
      <c r="H6" s="71"/>
      <c r="I6" s="71"/>
      <c r="J6" s="71"/>
      <c r="K6" s="71"/>
      <c r="L6" s="71"/>
      <c r="M6" s="72"/>
      <c r="N6" s="74"/>
      <c r="O6" s="74"/>
      <c r="P6" s="74"/>
      <c r="Q6" s="74"/>
      <c r="R6" s="74"/>
      <c r="S6" s="74"/>
      <c r="T6" s="74"/>
      <c r="U6" s="74"/>
      <c r="V6" s="74"/>
      <c r="W6" s="74"/>
      <c r="X6" s="74"/>
      <c r="Y6" s="74"/>
    </row>
    <row r="7" ht="29.25" customHeight="1">
      <c r="A7" s="424" t="s">
        <v>10467</v>
      </c>
      <c r="B7" s="71"/>
      <c r="C7" s="71"/>
      <c r="D7" s="71"/>
      <c r="E7" s="71"/>
      <c r="F7" s="71"/>
      <c r="G7" s="71"/>
      <c r="H7" s="71"/>
      <c r="I7" s="71"/>
      <c r="J7" s="71"/>
      <c r="K7" s="71"/>
      <c r="L7" s="71"/>
      <c r="M7" s="72"/>
      <c r="N7" s="74"/>
      <c r="O7" s="74"/>
      <c r="P7" s="74"/>
      <c r="Q7" s="74"/>
      <c r="R7" s="74"/>
      <c r="S7" s="74"/>
      <c r="T7" s="74"/>
      <c r="U7" s="74"/>
      <c r="V7" s="74"/>
      <c r="W7" s="74"/>
      <c r="X7" s="74"/>
      <c r="Y7" s="74"/>
    </row>
    <row r="8" ht="18.75" customHeight="1">
      <c r="A8" s="424" t="s">
        <v>3524</v>
      </c>
      <c r="B8" s="71"/>
      <c r="C8" s="71"/>
      <c r="D8" s="71"/>
      <c r="E8" s="71"/>
      <c r="F8" s="71"/>
      <c r="G8" s="71"/>
      <c r="H8" s="71"/>
      <c r="I8" s="71"/>
      <c r="J8" s="71"/>
      <c r="K8" s="71"/>
      <c r="L8" s="71"/>
      <c r="M8" s="72"/>
      <c r="N8" s="74"/>
      <c r="O8" s="74"/>
      <c r="P8" s="74"/>
      <c r="Q8" s="74"/>
      <c r="R8" s="74"/>
      <c r="S8" s="74"/>
      <c r="T8" s="74"/>
      <c r="U8" s="74"/>
      <c r="V8" s="74"/>
      <c r="W8" s="74"/>
      <c r="X8" s="74"/>
      <c r="Y8" s="74"/>
    </row>
    <row r="9" ht="44.25" customHeight="1">
      <c r="A9" s="424" t="s">
        <v>10468</v>
      </c>
      <c r="B9" s="71"/>
      <c r="C9" s="71"/>
      <c r="D9" s="71"/>
      <c r="E9" s="71"/>
      <c r="F9" s="71"/>
      <c r="G9" s="71"/>
      <c r="H9" s="71"/>
      <c r="I9" s="71"/>
      <c r="J9" s="71"/>
      <c r="K9" s="71"/>
      <c r="L9" s="71"/>
      <c r="M9" s="72"/>
      <c r="N9" s="74"/>
      <c r="O9" s="74"/>
      <c r="P9" s="74"/>
      <c r="Q9" s="74"/>
      <c r="R9" s="74"/>
      <c r="S9" s="74"/>
      <c r="T9" s="74"/>
      <c r="U9" s="74"/>
      <c r="V9" s="74"/>
      <c r="W9" s="74"/>
      <c r="X9" s="74"/>
      <c r="Y9" s="74"/>
    </row>
    <row r="10" ht="26.25" customHeight="1">
      <c r="A10" s="424" t="s">
        <v>10469</v>
      </c>
      <c r="B10" s="71"/>
      <c r="C10" s="71"/>
      <c r="D10" s="71"/>
      <c r="E10" s="71"/>
      <c r="F10" s="71"/>
      <c r="G10" s="71"/>
      <c r="H10" s="71"/>
      <c r="I10" s="71"/>
      <c r="J10" s="71"/>
      <c r="K10" s="71"/>
      <c r="L10" s="71"/>
      <c r="M10" s="72"/>
      <c r="N10" s="74"/>
      <c r="O10" s="74"/>
      <c r="P10" s="74"/>
      <c r="Q10" s="74"/>
      <c r="R10" s="74"/>
      <c r="S10" s="74"/>
      <c r="T10" s="74"/>
      <c r="U10" s="74"/>
      <c r="V10" s="74"/>
      <c r="W10" s="74"/>
      <c r="X10" s="74"/>
      <c r="Y10" s="74"/>
    </row>
    <row r="11" ht="72.0" customHeight="1">
      <c r="A11" s="791" t="s">
        <v>10470</v>
      </c>
      <c r="B11" s="71"/>
      <c r="C11" s="71"/>
      <c r="D11" s="71"/>
      <c r="E11" s="71"/>
      <c r="F11" s="71"/>
      <c r="G11" s="71"/>
      <c r="H11" s="71"/>
      <c r="I11" s="71"/>
      <c r="J11" s="71"/>
      <c r="K11" s="71"/>
      <c r="L11" s="71"/>
      <c r="M11" s="72"/>
      <c r="N11" s="74"/>
      <c r="O11" s="74"/>
      <c r="P11" s="74"/>
      <c r="Q11" s="74"/>
      <c r="R11" s="74"/>
      <c r="S11" s="74"/>
      <c r="T11" s="74"/>
      <c r="U11" s="74"/>
      <c r="V11" s="74"/>
      <c r="W11" s="74"/>
      <c r="X11" s="74"/>
      <c r="Y11" s="74"/>
    </row>
    <row r="12">
      <c r="A12" s="79"/>
      <c r="B12" s="79"/>
      <c r="C12" s="80"/>
      <c r="D12" s="80"/>
      <c r="E12" s="80"/>
      <c r="F12" s="79"/>
      <c r="G12" s="79"/>
      <c r="H12" s="79"/>
      <c r="I12" s="74"/>
      <c r="J12" s="74"/>
      <c r="K12" s="74"/>
      <c r="L12" s="74"/>
      <c r="M12" s="74"/>
      <c r="N12" s="74"/>
      <c r="O12" s="74"/>
      <c r="P12" s="74"/>
      <c r="Q12" s="74"/>
      <c r="R12" s="74"/>
      <c r="S12" s="74"/>
      <c r="T12" s="74"/>
      <c r="U12" s="74"/>
      <c r="V12" s="74"/>
      <c r="W12" s="74"/>
      <c r="X12" s="74"/>
      <c r="Y12" s="74"/>
    </row>
    <row r="13" ht="61.5" customHeight="1">
      <c r="A13" s="244" t="s">
        <v>7331</v>
      </c>
      <c r="B13" s="290" t="s">
        <v>3529</v>
      </c>
      <c r="C13" s="83" t="s">
        <v>8</v>
      </c>
      <c r="D13" s="289" t="s">
        <v>3530</v>
      </c>
      <c r="E13" s="290" t="s">
        <v>3531</v>
      </c>
      <c r="F13" s="290" t="s">
        <v>217</v>
      </c>
      <c r="G13" s="290" t="s">
        <v>3532</v>
      </c>
      <c r="H13" s="290" t="s">
        <v>3533</v>
      </c>
      <c r="I13" s="82" t="s">
        <v>219</v>
      </c>
      <c r="J13" s="82" t="s">
        <v>220</v>
      </c>
      <c r="K13" s="82" t="s">
        <v>221</v>
      </c>
      <c r="L13" s="244" t="s">
        <v>222</v>
      </c>
      <c r="M13" s="244" t="s">
        <v>226</v>
      </c>
      <c r="N13" s="86" t="s">
        <v>227</v>
      </c>
      <c r="O13" s="74"/>
      <c r="P13" s="74"/>
      <c r="Q13" s="74"/>
      <c r="R13" s="74"/>
      <c r="S13" s="74"/>
      <c r="T13" s="74"/>
      <c r="U13" s="74"/>
      <c r="V13" s="74"/>
      <c r="W13" s="74"/>
      <c r="X13" s="74"/>
      <c r="Y13" s="74"/>
    </row>
    <row r="14" ht="11.25" customHeight="1">
      <c r="A14" s="130" t="s">
        <v>10471</v>
      </c>
      <c r="B14" s="130" t="s">
        <v>6802</v>
      </c>
      <c r="C14" s="97" t="s">
        <v>7592</v>
      </c>
      <c r="D14" s="136" t="s">
        <v>10472</v>
      </c>
      <c r="E14" s="498" t="s">
        <v>10473</v>
      </c>
      <c r="F14" s="98">
        <v>2024.0</v>
      </c>
      <c r="G14" s="98" t="s">
        <v>10474</v>
      </c>
      <c r="H14" s="681">
        <v>108.0</v>
      </c>
      <c r="I14" s="499">
        <v>1.0</v>
      </c>
      <c r="J14" s="166">
        <v>1.0</v>
      </c>
      <c r="K14" s="166">
        <v>1.0</v>
      </c>
      <c r="L14" s="103">
        <v>216.0</v>
      </c>
      <c r="M14" s="103">
        <v>216.0</v>
      </c>
      <c r="N14" s="103" t="s">
        <v>124</v>
      </c>
      <c r="O14" s="105"/>
      <c r="P14" s="105"/>
      <c r="Q14" s="105"/>
      <c r="R14" s="105"/>
      <c r="S14" s="105"/>
      <c r="T14" s="105"/>
      <c r="U14" s="105"/>
      <c r="V14" s="105"/>
      <c r="W14" s="105"/>
      <c r="X14" s="105"/>
      <c r="Y14" s="105"/>
      <c r="Z14" s="105"/>
    </row>
    <row r="15" ht="11.25" customHeight="1">
      <c r="A15" s="130"/>
      <c r="B15" s="130"/>
      <c r="C15" s="97"/>
      <c r="D15" s="136"/>
      <c r="E15" s="448"/>
      <c r="F15" s="98"/>
      <c r="G15" s="98"/>
      <c r="H15" s="538"/>
      <c r="I15" s="166"/>
      <c r="J15" s="166"/>
      <c r="K15" s="166"/>
      <c r="L15" s="103"/>
      <c r="M15" s="103"/>
      <c r="N15" s="225"/>
      <c r="O15" s="105"/>
      <c r="P15" s="105"/>
      <c r="Q15" s="105"/>
      <c r="R15" s="105"/>
      <c r="S15" s="105"/>
      <c r="T15" s="105"/>
      <c r="U15" s="105"/>
      <c r="V15" s="105"/>
      <c r="W15" s="105"/>
      <c r="X15" s="105"/>
      <c r="Y15" s="105"/>
      <c r="Z15" s="105"/>
    </row>
    <row r="16" ht="11.25" customHeight="1">
      <c r="A16" s="130"/>
      <c r="B16" s="130"/>
      <c r="C16" s="97"/>
      <c r="D16" s="136"/>
      <c r="E16" s="448"/>
      <c r="F16" s="231"/>
      <c r="G16" s="231"/>
      <c r="H16" s="538"/>
      <c r="I16" s="166"/>
      <c r="J16" s="166"/>
      <c r="K16" s="166"/>
      <c r="L16" s="103"/>
      <c r="M16" s="103"/>
      <c r="N16" s="225"/>
      <c r="O16" s="105"/>
      <c r="P16" s="105"/>
      <c r="Q16" s="105"/>
      <c r="R16" s="105"/>
      <c r="S16" s="105"/>
      <c r="T16" s="105"/>
      <c r="U16" s="105"/>
      <c r="V16" s="105"/>
      <c r="W16" s="105"/>
      <c r="X16" s="105"/>
      <c r="Y16" s="105"/>
      <c r="Z16" s="105"/>
    </row>
    <row r="17" ht="11.25" customHeight="1">
      <c r="A17" s="130"/>
      <c r="B17" s="130"/>
      <c r="C17" s="97"/>
      <c r="D17" s="136"/>
      <c r="E17" s="448"/>
      <c r="F17" s="98"/>
      <c r="G17" s="98"/>
      <c r="H17" s="538"/>
      <c r="I17" s="166"/>
      <c r="J17" s="166"/>
      <c r="K17" s="166"/>
      <c r="L17" s="103"/>
      <c r="M17" s="103"/>
      <c r="N17" s="225"/>
      <c r="O17" s="105"/>
      <c r="P17" s="105"/>
      <c r="Q17" s="105"/>
      <c r="R17" s="105"/>
      <c r="S17" s="105"/>
      <c r="T17" s="105"/>
      <c r="U17" s="105"/>
      <c r="V17" s="105"/>
      <c r="W17" s="105"/>
      <c r="X17" s="105"/>
      <c r="Y17" s="105"/>
      <c r="Z17" s="105"/>
    </row>
    <row r="18" ht="11.25" customHeight="1">
      <c r="A18" s="130"/>
      <c r="B18" s="130"/>
      <c r="C18" s="97"/>
      <c r="D18" s="136"/>
      <c r="E18" s="448"/>
      <c r="F18" s="98"/>
      <c r="G18" s="98"/>
      <c r="H18" s="538"/>
      <c r="I18" s="166"/>
      <c r="J18" s="166"/>
      <c r="K18" s="166"/>
      <c r="L18" s="103"/>
      <c r="M18" s="103"/>
      <c r="N18" s="225"/>
      <c r="O18" s="105"/>
      <c r="P18" s="105"/>
      <c r="Q18" s="105"/>
      <c r="R18" s="105"/>
      <c r="S18" s="105"/>
      <c r="T18" s="105"/>
      <c r="U18" s="105"/>
      <c r="V18" s="105"/>
      <c r="W18" s="105"/>
      <c r="X18" s="105"/>
      <c r="Y18" s="105"/>
      <c r="Z18" s="105"/>
    </row>
    <row r="19" ht="11.25" customHeight="1">
      <c r="A19" s="130"/>
      <c r="B19" s="130"/>
      <c r="C19" s="97"/>
      <c r="D19" s="136"/>
      <c r="E19" s="448"/>
      <c r="F19" s="98"/>
      <c r="G19" s="98"/>
      <c r="H19" s="538"/>
      <c r="I19" s="166"/>
      <c r="J19" s="166"/>
      <c r="K19" s="166"/>
      <c r="L19" s="103"/>
      <c r="M19" s="103"/>
      <c r="N19" s="225"/>
      <c r="O19" s="105"/>
      <c r="P19" s="105"/>
      <c r="Q19" s="105"/>
      <c r="R19" s="105"/>
      <c r="S19" s="105"/>
      <c r="T19" s="105"/>
      <c r="U19" s="105"/>
      <c r="V19" s="105"/>
      <c r="W19" s="105"/>
      <c r="X19" s="105"/>
      <c r="Y19" s="105"/>
      <c r="Z19" s="105"/>
    </row>
    <row r="20" ht="11.25" customHeight="1">
      <c r="A20" s="226" t="s">
        <v>190</v>
      </c>
      <c r="B20" s="69"/>
      <c r="C20" s="69"/>
      <c r="D20" s="69"/>
      <c r="E20" s="73"/>
      <c r="F20" s="530"/>
      <c r="G20" s="530"/>
      <c r="H20" s="105"/>
      <c r="I20" s="105"/>
      <c r="J20" s="105"/>
      <c r="K20" s="105"/>
      <c r="L20" s="105"/>
      <c r="M20" s="530">
        <f>SUM(M14:M19)</f>
        <v>216</v>
      </c>
      <c r="N20" s="105"/>
      <c r="O20" s="105"/>
      <c r="P20" s="105"/>
      <c r="Q20" s="105"/>
      <c r="R20" s="105"/>
      <c r="S20" s="105"/>
      <c r="T20" s="105"/>
      <c r="U20" s="105"/>
      <c r="V20" s="105"/>
      <c r="W20" s="105"/>
      <c r="X20" s="105"/>
      <c r="Y20" s="105"/>
      <c r="Z20" s="105"/>
    </row>
    <row r="21" ht="11.25" customHeight="1">
      <c r="A21" s="68"/>
      <c r="B21" s="68"/>
      <c r="C21" s="69"/>
      <c r="D21" s="69"/>
      <c r="E21" s="69"/>
      <c r="F21" s="1"/>
      <c r="G21" s="1"/>
      <c r="H21" s="1"/>
      <c r="I21" s="105"/>
      <c r="J21" s="105"/>
      <c r="K21" s="105"/>
      <c r="L21" s="105"/>
      <c r="M21" s="105"/>
      <c r="N21" s="105"/>
      <c r="O21" s="105"/>
      <c r="P21" s="105"/>
      <c r="Q21" s="105"/>
      <c r="R21" s="105"/>
      <c r="S21" s="105"/>
      <c r="T21" s="105"/>
      <c r="U21" s="105"/>
      <c r="V21" s="105"/>
      <c r="W21" s="105"/>
      <c r="X21" s="105"/>
      <c r="Y21" s="105"/>
      <c r="Z21" s="105"/>
    </row>
    <row r="22" ht="11.25" customHeight="1">
      <c r="A22" s="228" t="s">
        <v>675</v>
      </c>
      <c r="B22" s="229"/>
      <c r="C22" s="229"/>
      <c r="D22" s="229"/>
      <c r="E22" s="229"/>
      <c r="F22" s="229"/>
      <c r="G22" s="229"/>
      <c r="H22" s="229"/>
      <c r="I22" s="68"/>
      <c r="J22" s="68"/>
      <c r="K22" s="68"/>
      <c r="L22" s="68"/>
      <c r="M22" s="68"/>
      <c r="N22" s="68"/>
      <c r="O22" s="68"/>
      <c r="P22" s="68"/>
      <c r="Q22" s="68"/>
      <c r="R22" s="68"/>
      <c r="S22" s="68"/>
      <c r="T22" s="68"/>
      <c r="U22" s="68"/>
      <c r="V22" s="68"/>
      <c r="W22" s="68"/>
      <c r="X22" s="68"/>
      <c r="Y22" s="68"/>
      <c r="Z22" s="105"/>
    </row>
    <row r="23" ht="15.75" customHeight="1">
      <c r="A23" s="68"/>
      <c r="B23" s="68"/>
      <c r="C23" s="69"/>
      <c r="D23" s="69"/>
      <c r="E23" s="1"/>
      <c r="F23" s="1"/>
      <c r="G23" s="1"/>
      <c r="H23" s="1"/>
    </row>
    <row r="24" ht="15.75" customHeight="1">
      <c r="A24" s="68"/>
      <c r="B24" s="68"/>
      <c r="C24" s="69"/>
      <c r="D24" s="69"/>
      <c r="E24" s="69"/>
      <c r="F24" s="1"/>
      <c r="G24" s="1"/>
      <c r="H24" s="1"/>
    </row>
    <row r="25" ht="15.75" customHeight="1">
      <c r="A25" s="68"/>
      <c r="B25" s="68"/>
      <c r="C25" s="69"/>
      <c r="D25" s="69"/>
      <c r="E25" s="1"/>
      <c r="F25" s="1"/>
      <c r="G25" s="1"/>
      <c r="H25" s="1"/>
    </row>
    <row r="26" ht="15.75" customHeight="1">
      <c r="A26" s="68"/>
      <c r="B26" s="68"/>
      <c r="C26" s="69"/>
      <c r="D26" s="69"/>
      <c r="E26" s="69"/>
      <c r="F26" s="1"/>
      <c r="G26" s="1"/>
      <c r="H26" s="1"/>
    </row>
    <row r="27" ht="15.75" customHeight="1">
      <c r="A27" s="68"/>
      <c r="B27" s="68"/>
      <c r="C27" s="69"/>
      <c r="D27" s="69"/>
      <c r="E27" s="69"/>
      <c r="F27" s="1"/>
      <c r="G27" s="1"/>
      <c r="H27" s="1"/>
    </row>
    <row r="28" ht="15.75" customHeight="1">
      <c r="A28" s="68"/>
      <c r="B28" s="68"/>
      <c r="C28" s="69"/>
      <c r="D28" s="69"/>
      <c r="E28" s="69"/>
      <c r="F28" s="1"/>
      <c r="G28" s="1"/>
      <c r="H28" s="1"/>
    </row>
    <row r="29" ht="15.75" customHeight="1">
      <c r="A29" s="68"/>
      <c r="B29" s="68"/>
      <c r="C29" s="69"/>
      <c r="D29" s="69"/>
      <c r="E29" s="69"/>
      <c r="F29" s="1"/>
      <c r="G29" s="1"/>
      <c r="H29" s="1"/>
    </row>
    <row r="30" ht="15.75" customHeight="1">
      <c r="A30" s="68"/>
      <c r="B30" s="68"/>
      <c r="C30" s="69"/>
      <c r="D30" s="69"/>
      <c r="E30" s="69"/>
      <c r="F30" s="1"/>
      <c r="G30" s="1"/>
      <c r="H30" s="1"/>
    </row>
    <row r="31" ht="15.75" customHeight="1">
      <c r="A31" s="68"/>
      <c r="B31" s="68"/>
      <c r="C31" s="69"/>
      <c r="D31" s="69"/>
      <c r="E31" s="69"/>
      <c r="F31" s="1"/>
      <c r="G31" s="1"/>
      <c r="H31" s="1"/>
    </row>
    <row r="32" ht="15.75" customHeight="1">
      <c r="A32" s="68"/>
      <c r="B32" s="68"/>
      <c r="C32" s="69"/>
      <c r="D32" s="69"/>
      <c r="E32" s="69"/>
      <c r="F32" s="1"/>
      <c r="G32" s="1"/>
      <c r="H32" s="1"/>
    </row>
    <row r="33" ht="15.75" customHeight="1">
      <c r="A33" s="68"/>
      <c r="B33" s="68"/>
      <c r="C33" s="69"/>
      <c r="D33" s="69"/>
      <c r="E33" s="69"/>
      <c r="F33" s="1"/>
      <c r="G33" s="1"/>
      <c r="H33" s="1"/>
    </row>
    <row r="34" ht="15.75" customHeight="1">
      <c r="A34" s="68"/>
      <c r="B34" s="68"/>
      <c r="C34" s="69"/>
      <c r="D34" s="69"/>
      <c r="E34" s="69"/>
      <c r="F34" s="1"/>
      <c r="G34" s="1"/>
      <c r="H34" s="1"/>
    </row>
    <row r="35" ht="15.75" customHeight="1">
      <c r="A35" s="68"/>
      <c r="B35" s="68"/>
      <c r="C35" s="69"/>
      <c r="D35" s="69"/>
      <c r="E35" s="69"/>
      <c r="F35" s="1"/>
      <c r="G35" s="1"/>
      <c r="H35" s="1"/>
    </row>
    <row r="36" ht="15.75" customHeight="1">
      <c r="A36" s="68"/>
      <c r="B36" s="68"/>
      <c r="C36" s="69"/>
      <c r="D36" s="69"/>
      <c r="E36" s="69"/>
      <c r="F36" s="1"/>
      <c r="G36" s="1"/>
      <c r="H36" s="1"/>
    </row>
    <row r="37" ht="15.75" customHeight="1">
      <c r="A37" s="68"/>
      <c r="B37" s="68"/>
      <c r="C37" s="69"/>
      <c r="D37" s="69"/>
      <c r="E37" s="69"/>
      <c r="F37" s="1"/>
      <c r="G37" s="1"/>
      <c r="H37" s="1"/>
    </row>
    <row r="38" ht="15.75" customHeight="1">
      <c r="A38" s="68"/>
      <c r="B38" s="68"/>
      <c r="C38" s="69"/>
      <c r="D38" s="69"/>
      <c r="E38" s="69"/>
      <c r="F38" s="1"/>
      <c r="G38" s="1"/>
      <c r="H38" s="1"/>
    </row>
    <row r="39" ht="15.75" customHeight="1">
      <c r="A39" s="68"/>
      <c r="B39" s="68"/>
      <c r="C39" s="69"/>
      <c r="D39" s="69"/>
      <c r="E39" s="69"/>
      <c r="F39" s="1"/>
      <c r="G39" s="1"/>
      <c r="H39" s="1"/>
    </row>
    <row r="40" ht="15.75" customHeight="1">
      <c r="A40" s="68"/>
      <c r="B40" s="68"/>
      <c r="C40" s="69"/>
      <c r="D40" s="69"/>
      <c r="E40" s="69"/>
      <c r="F40" s="1"/>
      <c r="G40" s="1"/>
      <c r="H40" s="1"/>
    </row>
    <row r="41" ht="15.75" customHeight="1">
      <c r="A41" s="68"/>
      <c r="B41" s="68"/>
      <c r="C41" s="69"/>
      <c r="D41" s="69"/>
      <c r="E41" s="69"/>
      <c r="F41" s="1"/>
      <c r="G41" s="1"/>
      <c r="H41" s="1"/>
    </row>
    <row r="42" ht="15.75" customHeight="1">
      <c r="A42" s="68"/>
      <c r="B42" s="68"/>
      <c r="C42" s="69"/>
      <c r="D42" s="69"/>
      <c r="E42" s="69"/>
      <c r="F42" s="1"/>
      <c r="G42" s="1"/>
      <c r="H42" s="1"/>
    </row>
    <row r="43" ht="15.75" customHeight="1">
      <c r="A43" s="68"/>
      <c r="B43" s="68"/>
      <c r="C43" s="69"/>
      <c r="D43" s="69"/>
      <c r="E43" s="69"/>
      <c r="F43" s="1"/>
      <c r="G43" s="1"/>
      <c r="H43" s="1"/>
    </row>
    <row r="44" ht="15.75" customHeight="1">
      <c r="A44" s="68"/>
      <c r="B44" s="68"/>
      <c r="C44" s="69"/>
      <c r="D44" s="69"/>
      <c r="E44" s="69"/>
      <c r="F44" s="1"/>
      <c r="G44" s="1"/>
      <c r="H44" s="1"/>
    </row>
    <row r="45" ht="15.75" customHeight="1">
      <c r="A45" s="68"/>
      <c r="B45" s="68"/>
      <c r="C45" s="69"/>
      <c r="D45" s="69"/>
      <c r="E45" s="69"/>
      <c r="F45" s="1"/>
      <c r="G45" s="1"/>
      <c r="H45" s="1"/>
    </row>
    <row r="46" ht="15.75" customHeight="1">
      <c r="A46" s="68"/>
      <c r="B46" s="68"/>
      <c r="C46" s="69"/>
      <c r="D46" s="69"/>
      <c r="E46" s="69"/>
      <c r="F46" s="1"/>
      <c r="G46" s="1"/>
      <c r="H46" s="1"/>
    </row>
    <row r="47" ht="15.75" customHeight="1">
      <c r="A47" s="68"/>
      <c r="B47" s="68"/>
      <c r="C47" s="69"/>
      <c r="D47" s="69"/>
      <c r="E47" s="69"/>
      <c r="F47" s="1"/>
      <c r="G47" s="1"/>
      <c r="H47" s="1"/>
    </row>
    <row r="48" ht="15.75" customHeight="1">
      <c r="A48" s="68"/>
      <c r="B48" s="68"/>
      <c r="C48" s="69"/>
      <c r="D48" s="69"/>
      <c r="E48" s="69"/>
      <c r="F48" s="1"/>
      <c r="G48" s="1"/>
      <c r="H48" s="1"/>
    </row>
    <row r="49" ht="15.75" customHeight="1">
      <c r="A49" s="68"/>
      <c r="B49" s="68"/>
      <c r="C49" s="69"/>
      <c r="D49" s="69"/>
      <c r="E49" s="69"/>
      <c r="F49" s="1"/>
      <c r="G49" s="1"/>
      <c r="H49" s="1"/>
    </row>
    <row r="50" ht="15.75" customHeight="1">
      <c r="A50" s="68"/>
      <c r="B50" s="68"/>
      <c r="C50" s="69"/>
      <c r="D50" s="69"/>
      <c r="E50" s="69"/>
      <c r="F50" s="1"/>
      <c r="G50" s="1"/>
      <c r="H50" s="1"/>
    </row>
    <row r="51" ht="15.75" customHeight="1">
      <c r="A51" s="68"/>
      <c r="B51" s="68"/>
      <c r="C51" s="69"/>
      <c r="D51" s="69"/>
      <c r="E51" s="69"/>
      <c r="F51" s="1"/>
      <c r="G51" s="1"/>
      <c r="H51" s="1"/>
    </row>
    <row r="52" ht="15.75" customHeight="1">
      <c r="A52" s="68"/>
      <c r="B52" s="68"/>
      <c r="C52" s="69"/>
      <c r="D52" s="69"/>
      <c r="E52" s="69"/>
      <c r="F52" s="1"/>
      <c r="G52" s="1"/>
      <c r="H52" s="1"/>
    </row>
    <row r="53" ht="15.75" customHeight="1">
      <c r="A53" s="68"/>
      <c r="B53" s="68"/>
      <c r="C53" s="69"/>
      <c r="D53" s="69"/>
      <c r="E53" s="69"/>
      <c r="F53" s="1"/>
      <c r="G53" s="1"/>
      <c r="H53" s="1"/>
    </row>
    <row r="54" ht="15.75" customHeight="1">
      <c r="A54" s="68"/>
      <c r="B54" s="68"/>
      <c r="C54" s="69"/>
      <c r="D54" s="69"/>
      <c r="E54" s="69"/>
      <c r="F54" s="1"/>
      <c r="G54" s="1"/>
      <c r="H54" s="1"/>
    </row>
    <row r="55" ht="15.75" customHeight="1">
      <c r="A55" s="68"/>
      <c r="B55" s="68"/>
      <c r="C55" s="69"/>
      <c r="D55" s="69"/>
      <c r="E55" s="69"/>
      <c r="F55" s="1"/>
      <c r="G55" s="1"/>
      <c r="H55" s="1"/>
    </row>
    <row r="56" ht="15.75" customHeight="1">
      <c r="A56" s="68"/>
      <c r="B56" s="68"/>
      <c r="C56" s="69"/>
      <c r="D56" s="69"/>
      <c r="E56" s="69"/>
      <c r="F56" s="1"/>
      <c r="G56" s="1"/>
      <c r="H56" s="1"/>
    </row>
    <row r="57" ht="15.75" customHeight="1">
      <c r="A57" s="68"/>
      <c r="B57" s="68"/>
      <c r="C57" s="69"/>
      <c r="D57" s="69"/>
      <c r="E57" s="69"/>
      <c r="F57" s="1"/>
      <c r="G57" s="1"/>
      <c r="H57" s="1"/>
    </row>
    <row r="58" ht="15.75" customHeight="1">
      <c r="A58" s="68"/>
      <c r="B58" s="68"/>
      <c r="C58" s="69"/>
      <c r="D58" s="69"/>
      <c r="E58" s="69"/>
      <c r="F58" s="1"/>
      <c r="G58" s="1"/>
      <c r="H58" s="1"/>
    </row>
    <row r="59" ht="15.75" customHeight="1">
      <c r="A59" s="68"/>
      <c r="B59" s="68"/>
      <c r="C59" s="69"/>
      <c r="D59" s="69"/>
      <c r="E59" s="69"/>
      <c r="F59" s="1"/>
      <c r="G59" s="1"/>
      <c r="H59" s="1"/>
    </row>
    <row r="60" ht="15.75" customHeight="1">
      <c r="A60" s="68"/>
      <c r="B60" s="68"/>
      <c r="C60" s="69"/>
      <c r="D60" s="69"/>
      <c r="E60" s="69"/>
      <c r="F60" s="1"/>
      <c r="G60" s="1"/>
      <c r="H60" s="1"/>
    </row>
    <row r="61" ht="15.75" customHeight="1">
      <c r="A61" s="68"/>
      <c r="B61" s="68"/>
      <c r="C61" s="69"/>
      <c r="D61" s="69"/>
      <c r="E61" s="69"/>
      <c r="F61" s="1"/>
      <c r="G61" s="1"/>
      <c r="H61" s="1"/>
    </row>
    <row r="62" ht="15.75" customHeight="1">
      <c r="A62" s="68"/>
      <c r="B62" s="68"/>
      <c r="C62" s="69"/>
      <c r="D62" s="69"/>
      <c r="E62" s="69"/>
      <c r="F62" s="1"/>
      <c r="G62" s="1"/>
      <c r="H62" s="1"/>
    </row>
    <row r="63" ht="15.75" customHeight="1">
      <c r="A63" s="68"/>
      <c r="B63" s="68"/>
      <c r="C63" s="69"/>
      <c r="D63" s="69"/>
      <c r="E63" s="69"/>
      <c r="F63" s="1"/>
      <c r="G63" s="1"/>
      <c r="H63" s="1"/>
    </row>
    <row r="64" ht="15.75" customHeight="1">
      <c r="A64" s="68"/>
      <c r="B64" s="68"/>
      <c r="C64" s="69"/>
      <c r="D64" s="69"/>
      <c r="E64" s="69"/>
      <c r="F64" s="1"/>
      <c r="G64" s="1"/>
      <c r="H64" s="1"/>
    </row>
    <row r="65" ht="15.75" customHeight="1">
      <c r="A65" s="68"/>
      <c r="B65" s="68"/>
      <c r="C65" s="69"/>
      <c r="D65" s="69"/>
      <c r="E65" s="69"/>
      <c r="F65" s="1"/>
      <c r="G65" s="1"/>
      <c r="H65" s="1"/>
    </row>
    <row r="66" ht="15.75" customHeight="1">
      <c r="A66" s="68"/>
      <c r="B66" s="68"/>
      <c r="C66" s="69"/>
      <c r="D66" s="69"/>
      <c r="E66" s="69"/>
      <c r="F66" s="1"/>
      <c r="G66" s="1"/>
      <c r="H66" s="1"/>
    </row>
    <row r="67" ht="15.75" customHeight="1">
      <c r="A67" s="68"/>
      <c r="B67" s="68"/>
      <c r="C67" s="69"/>
      <c r="D67" s="69"/>
      <c r="E67" s="69"/>
      <c r="F67" s="1"/>
      <c r="G67" s="1"/>
      <c r="H67" s="1"/>
    </row>
    <row r="68" ht="15.75" customHeight="1">
      <c r="A68" s="68"/>
      <c r="B68" s="68"/>
      <c r="C68" s="69"/>
      <c r="D68" s="69"/>
      <c r="E68" s="69"/>
      <c r="F68" s="1"/>
      <c r="G68" s="1"/>
      <c r="H68" s="1"/>
    </row>
    <row r="69" ht="15.75" customHeight="1">
      <c r="A69" s="68"/>
      <c r="B69" s="68"/>
      <c r="C69" s="69"/>
      <c r="D69" s="69"/>
      <c r="E69" s="69"/>
      <c r="F69" s="1"/>
      <c r="G69" s="1"/>
      <c r="H69" s="1"/>
    </row>
    <row r="70" ht="15.75" customHeight="1">
      <c r="A70" s="68"/>
      <c r="B70" s="68"/>
      <c r="C70" s="69"/>
      <c r="D70" s="69"/>
      <c r="E70" s="69"/>
      <c r="F70" s="1"/>
      <c r="G70" s="1"/>
      <c r="H70" s="1"/>
    </row>
    <row r="71" ht="15.75" customHeight="1">
      <c r="A71" s="68"/>
      <c r="B71" s="68"/>
      <c r="C71" s="69"/>
      <c r="D71" s="69"/>
      <c r="E71" s="69"/>
      <c r="F71" s="1"/>
      <c r="G71" s="1"/>
      <c r="H71" s="1"/>
    </row>
    <row r="72" ht="15.75" customHeight="1">
      <c r="A72" s="68"/>
      <c r="B72" s="68"/>
      <c r="C72" s="69"/>
      <c r="D72" s="69"/>
      <c r="E72" s="69"/>
      <c r="F72" s="1"/>
      <c r="G72" s="1"/>
      <c r="H72" s="1"/>
    </row>
    <row r="73" ht="15.75" customHeight="1">
      <c r="A73" s="68"/>
      <c r="B73" s="68"/>
      <c r="C73" s="69"/>
      <c r="D73" s="69"/>
      <c r="E73" s="69"/>
      <c r="F73" s="1"/>
      <c r="G73" s="1"/>
      <c r="H73" s="1"/>
    </row>
    <row r="74" ht="15.75" customHeight="1">
      <c r="A74" s="68"/>
      <c r="B74" s="68"/>
      <c r="C74" s="69"/>
      <c r="D74" s="69"/>
      <c r="E74" s="69"/>
      <c r="F74" s="1"/>
      <c r="G74" s="1"/>
      <c r="H74" s="1"/>
    </row>
    <row r="75" ht="15.75" customHeight="1">
      <c r="A75" s="68"/>
      <c r="B75" s="68"/>
      <c r="C75" s="69"/>
      <c r="D75" s="69"/>
      <c r="E75" s="69"/>
      <c r="F75" s="1"/>
      <c r="G75" s="1"/>
      <c r="H75" s="1"/>
    </row>
    <row r="76" ht="15.75" customHeight="1">
      <c r="A76" s="68"/>
      <c r="B76" s="68"/>
      <c r="C76" s="69"/>
      <c r="D76" s="69"/>
      <c r="E76" s="69"/>
      <c r="F76" s="1"/>
      <c r="G76" s="1"/>
      <c r="H76" s="1"/>
    </row>
    <row r="77" ht="15.75" customHeight="1">
      <c r="A77" s="68"/>
      <c r="B77" s="68"/>
      <c r="C77" s="69"/>
      <c r="D77" s="69"/>
      <c r="E77" s="69"/>
      <c r="F77" s="1"/>
      <c r="G77" s="1"/>
      <c r="H77" s="1"/>
    </row>
    <row r="78" ht="15.75" customHeight="1">
      <c r="A78" s="68"/>
      <c r="B78" s="68"/>
      <c r="C78" s="69"/>
      <c r="D78" s="69"/>
      <c r="E78" s="69"/>
      <c r="F78" s="1"/>
      <c r="G78" s="1"/>
      <c r="H78" s="1"/>
    </row>
    <row r="79" ht="15.75" customHeight="1">
      <c r="A79" s="68"/>
      <c r="B79" s="68"/>
      <c r="C79" s="69"/>
      <c r="D79" s="69"/>
      <c r="E79" s="69"/>
      <c r="F79" s="1"/>
      <c r="G79" s="1"/>
      <c r="H79" s="1"/>
    </row>
    <row r="80" ht="15.75" customHeight="1">
      <c r="A80" s="68"/>
      <c r="B80" s="68"/>
      <c r="C80" s="69"/>
      <c r="D80" s="69"/>
      <c r="E80" s="69"/>
      <c r="F80" s="1"/>
      <c r="G80" s="1"/>
      <c r="H80" s="1"/>
    </row>
    <row r="81" ht="15.75" customHeight="1">
      <c r="A81" s="68"/>
      <c r="B81" s="68"/>
      <c r="C81" s="69"/>
      <c r="D81" s="69"/>
      <c r="E81" s="69"/>
      <c r="F81" s="1"/>
      <c r="G81" s="1"/>
      <c r="H81" s="1"/>
    </row>
    <row r="82" ht="15.75" customHeight="1">
      <c r="A82" s="68"/>
      <c r="B82" s="68"/>
      <c r="C82" s="69"/>
      <c r="D82" s="69"/>
      <c r="E82" s="69"/>
      <c r="F82" s="1"/>
      <c r="G82" s="1"/>
      <c r="H82" s="1"/>
    </row>
    <row r="83" ht="15.75" customHeight="1">
      <c r="A83" s="68"/>
      <c r="B83" s="68"/>
      <c r="C83" s="69"/>
      <c r="D83" s="69"/>
      <c r="E83" s="69"/>
      <c r="F83" s="1"/>
      <c r="G83" s="1"/>
      <c r="H83" s="1"/>
    </row>
    <row r="84" ht="15.75" customHeight="1">
      <c r="A84" s="68"/>
      <c r="B84" s="68"/>
      <c r="C84" s="69"/>
      <c r="D84" s="69"/>
      <c r="E84" s="69"/>
      <c r="F84" s="1"/>
      <c r="G84" s="1"/>
      <c r="H84" s="1"/>
    </row>
    <row r="85" ht="15.75" customHeight="1">
      <c r="A85" s="68"/>
      <c r="B85" s="68"/>
      <c r="C85" s="69"/>
      <c r="D85" s="69"/>
      <c r="E85" s="69"/>
      <c r="F85" s="1"/>
      <c r="G85" s="1"/>
      <c r="H85" s="1"/>
    </row>
    <row r="86" ht="15.75" customHeight="1">
      <c r="A86" s="68"/>
      <c r="B86" s="68"/>
      <c r="C86" s="69"/>
      <c r="D86" s="69"/>
      <c r="E86" s="69"/>
      <c r="F86" s="1"/>
      <c r="G86" s="1"/>
      <c r="H86" s="1"/>
    </row>
    <row r="87" ht="15.75" customHeight="1">
      <c r="A87" s="68"/>
      <c r="B87" s="68"/>
      <c r="C87" s="69"/>
      <c r="D87" s="69"/>
      <c r="E87" s="69"/>
      <c r="F87" s="1"/>
      <c r="G87" s="1"/>
      <c r="H87" s="1"/>
    </row>
    <row r="88" ht="15.75" customHeight="1">
      <c r="A88" s="68"/>
      <c r="B88" s="68"/>
      <c r="C88" s="69"/>
      <c r="D88" s="69"/>
      <c r="E88" s="69"/>
      <c r="F88" s="1"/>
      <c r="G88" s="1"/>
      <c r="H88" s="1"/>
    </row>
    <row r="89" ht="15.75" customHeight="1">
      <c r="A89" s="68"/>
      <c r="B89" s="68"/>
      <c r="C89" s="69"/>
      <c r="D89" s="69"/>
      <c r="E89" s="69"/>
      <c r="F89" s="1"/>
      <c r="G89" s="1"/>
      <c r="H89" s="1"/>
    </row>
    <row r="90" ht="15.75" customHeight="1">
      <c r="A90" s="68"/>
      <c r="B90" s="68"/>
      <c r="C90" s="69"/>
      <c r="D90" s="69"/>
      <c r="E90" s="69"/>
      <c r="F90" s="1"/>
      <c r="G90" s="1"/>
      <c r="H90" s="1"/>
    </row>
    <row r="91" ht="15.75" customHeight="1">
      <c r="A91" s="68"/>
      <c r="B91" s="68"/>
      <c r="C91" s="69"/>
      <c r="D91" s="69"/>
      <c r="E91" s="69"/>
      <c r="F91" s="1"/>
      <c r="G91" s="1"/>
      <c r="H91" s="1"/>
    </row>
    <row r="92" ht="15.75" customHeight="1">
      <c r="A92" s="68"/>
      <c r="B92" s="68"/>
      <c r="C92" s="69"/>
      <c r="D92" s="69"/>
      <c r="E92" s="69"/>
      <c r="F92" s="1"/>
      <c r="G92" s="1"/>
      <c r="H92" s="1"/>
    </row>
    <row r="93" ht="15.75" customHeight="1">
      <c r="A93" s="68"/>
      <c r="B93" s="68"/>
      <c r="C93" s="69"/>
      <c r="D93" s="69"/>
      <c r="E93" s="69"/>
      <c r="F93" s="1"/>
      <c r="G93" s="1"/>
      <c r="H93" s="1"/>
    </row>
    <row r="94" ht="15.75" customHeight="1">
      <c r="A94" s="68"/>
      <c r="B94" s="68"/>
      <c r="C94" s="69"/>
      <c r="D94" s="69"/>
      <c r="E94" s="69"/>
      <c r="F94" s="1"/>
      <c r="G94" s="1"/>
      <c r="H94" s="1"/>
    </row>
    <row r="95" ht="15.75" customHeight="1">
      <c r="A95" s="68"/>
      <c r="B95" s="68"/>
      <c r="C95" s="69"/>
      <c r="D95" s="69"/>
      <c r="E95" s="69"/>
      <c r="F95" s="1"/>
      <c r="G95" s="1"/>
      <c r="H95" s="1"/>
    </row>
    <row r="96" ht="15.75" customHeight="1">
      <c r="A96" s="68"/>
      <c r="B96" s="68"/>
      <c r="C96" s="69"/>
      <c r="D96" s="69"/>
      <c r="E96" s="69"/>
      <c r="F96" s="1"/>
      <c r="G96" s="1"/>
      <c r="H96" s="1"/>
    </row>
    <row r="97" ht="15.75" customHeight="1">
      <c r="A97" s="68"/>
      <c r="B97" s="68"/>
      <c r="C97" s="69"/>
      <c r="D97" s="69"/>
      <c r="E97" s="69"/>
      <c r="F97" s="1"/>
      <c r="G97" s="1"/>
      <c r="H97" s="1"/>
    </row>
    <row r="98" ht="15.75" customHeight="1">
      <c r="A98" s="68"/>
      <c r="B98" s="68"/>
      <c r="C98" s="69"/>
      <c r="D98" s="69"/>
      <c r="E98" s="69"/>
      <c r="F98" s="1"/>
      <c r="G98" s="1"/>
      <c r="H98" s="1"/>
    </row>
    <row r="99" ht="15.75" customHeight="1">
      <c r="A99" s="68"/>
      <c r="B99" s="68"/>
      <c r="C99" s="69"/>
      <c r="D99" s="69"/>
      <c r="E99" s="69"/>
      <c r="F99" s="1"/>
      <c r="G99" s="1"/>
      <c r="H99" s="1"/>
    </row>
    <row r="100" ht="15.75" customHeight="1">
      <c r="A100" s="68"/>
      <c r="B100" s="68"/>
      <c r="C100" s="69"/>
      <c r="D100" s="69"/>
      <c r="E100" s="69"/>
      <c r="F100" s="1"/>
      <c r="G100" s="1"/>
      <c r="H100" s="1"/>
    </row>
    <row r="101" ht="15.75" customHeight="1">
      <c r="A101" s="68"/>
      <c r="B101" s="68"/>
      <c r="C101" s="69"/>
      <c r="D101" s="69"/>
      <c r="E101" s="69"/>
      <c r="F101" s="1"/>
      <c r="G101" s="1"/>
      <c r="H101" s="1"/>
    </row>
    <row r="102" ht="15.75" customHeight="1">
      <c r="A102" s="68"/>
      <c r="B102" s="68"/>
      <c r="C102" s="69"/>
      <c r="D102" s="69"/>
      <c r="E102" s="69"/>
      <c r="F102" s="1"/>
      <c r="G102" s="1"/>
      <c r="H102" s="1"/>
    </row>
    <row r="103" ht="15.75" customHeight="1">
      <c r="A103" s="68"/>
      <c r="B103" s="68"/>
      <c r="C103" s="69"/>
      <c r="D103" s="69"/>
      <c r="E103" s="69"/>
      <c r="F103" s="1"/>
      <c r="G103" s="1"/>
      <c r="H103" s="1"/>
    </row>
    <row r="104" ht="15.75" customHeight="1">
      <c r="A104" s="68"/>
      <c r="B104" s="68"/>
      <c r="C104" s="69"/>
      <c r="D104" s="69"/>
      <c r="E104" s="69"/>
      <c r="F104" s="1"/>
      <c r="G104" s="1"/>
      <c r="H104" s="1"/>
    </row>
    <row r="105" ht="15.75" customHeight="1">
      <c r="A105" s="68"/>
      <c r="B105" s="68"/>
      <c r="C105" s="69"/>
      <c r="D105" s="69"/>
      <c r="E105" s="69"/>
      <c r="F105" s="1"/>
      <c r="G105" s="1"/>
      <c r="H105" s="1"/>
    </row>
    <row r="106" ht="15.75" customHeight="1">
      <c r="A106" s="68"/>
      <c r="B106" s="68"/>
      <c r="C106" s="69"/>
      <c r="D106" s="69"/>
      <c r="E106" s="69"/>
      <c r="F106" s="1"/>
      <c r="G106" s="1"/>
      <c r="H106" s="1"/>
    </row>
    <row r="107" ht="15.75" customHeight="1">
      <c r="A107" s="68"/>
      <c r="B107" s="68"/>
      <c r="C107" s="69"/>
      <c r="D107" s="69"/>
      <c r="E107" s="69"/>
      <c r="F107" s="1"/>
      <c r="G107" s="1"/>
      <c r="H107" s="1"/>
    </row>
    <row r="108" ht="15.75" customHeight="1">
      <c r="A108" s="68"/>
      <c r="B108" s="68"/>
      <c r="C108" s="69"/>
      <c r="D108" s="69"/>
      <c r="E108" s="69"/>
      <c r="F108" s="1"/>
      <c r="G108" s="1"/>
      <c r="H108" s="1"/>
    </row>
    <row r="109" ht="15.75" customHeight="1">
      <c r="A109" s="68"/>
      <c r="B109" s="68"/>
      <c r="C109" s="69"/>
      <c r="D109" s="69"/>
      <c r="E109" s="69"/>
      <c r="F109" s="1"/>
      <c r="G109" s="1"/>
      <c r="H109" s="1"/>
    </row>
    <row r="110" ht="15.75" customHeight="1">
      <c r="A110" s="68"/>
      <c r="B110" s="68"/>
      <c r="C110" s="69"/>
      <c r="D110" s="69"/>
      <c r="E110" s="69"/>
      <c r="F110" s="1"/>
      <c r="G110" s="1"/>
      <c r="H110" s="1"/>
    </row>
    <row r="111" ht="15.75" customHeight="1">
      <c r="A111" s="68"/>
      <c r="B111" s="68"/>
      <c r="C111" s="69"/>
      <c r="D111" s="69"/>
      <c r="E111" s="69"/>
      <c r="F111" s="1"/>
      <c r="G111" s="1"/>
      <c r="H111" s="1"/>
    </row>
    <row r="112" ht="15.75" customHeight="1">
      <c r="A112" s="68"/>
      <c r="B112" s="68"/>
      <c r="C112" s="69"/>
      <c r="D112" s="69"/>
      <c r="E112" s="69"/>
      <c r="F112" s="1"/>
      <c r="G112" s="1"/>
      <c r="H112" s="1"/>
    </row>
    <row r="113" ht="15.75" customHeight="1">
      <c r="A113" s="68"/>
      <c r="B113" s="68"/>
      <c r="C113" s="69"/>
      <c r="D113" s="69"/>
      <c r="E113" s="69"/>
      <c r="F113" s="1"/>
      <c r="G113" s="1"/>
      <c r="H113" s="1"/>
    </row>
    <row r="114" ht="15.75" customHeight="1">
      <c r="A114" s="68"/>
      <c r="B114" s="68"/>
      <c r="C114" s="69"/>
      <c r="D114" s="69"/>
      <c r="E114" s="69"/>
      <c r="F114" s="1"/>
      <c r="G114" s="1"/>
      <c r="H114" s="1"/>
    </row>
    <row r="115" ht="15.75" customHeight="1">
      <c r="A115" s="68"/>
      <c r="B115" s="68"/>
      <c r="C115" s="69"/>
      <c r="D115" s="69"/>
      <c r="E115" s="69"/>
      <c r="F115" s="1"/>
      <c r="G115" s="1"/>
      <c r="H115" s="1"/>
    </row>
    <row r="116" ht="15.75" customHeight="1">
      <c r="A116" s="68"/>
      <c r="B116" s="68"/>
      <c r="C116" s="69"/>
      <c r="D116" s="69"/>
      <c r="E116" s="69"/>
      <c r="F116" s="1"/>
      <c r="G116" s="1"/>
      <c r="H116" s="1"/>
    </row>
    <row r="117" ht="15.75" customHeight="1">
      <c r="A117" s="68"/>
      <c r="B117" s="68"/>
      <c r="C117" s="69"/>
      <c r="D117" s="69"/>
      <c r="E117" s="69"/>
      <c r="F117" s="1"/>
      <c r="G117" s="1"/>
      <c r="H117" s="1"/>
    </row>
    <row r="118" ht="15.75" customHeight="1">
      <c r="A118" s="68"/>
      <c r="B118" s="68"/>
      <c r="C118" s="69"/>
      <c r="D118" s="69"/>
      <c r="E118" s="69"/>
      <c r="F118" s="1"/>
      <c r="G118" s="1"/>
      <c r="H118" s="1"/>
    </row>
    <row r="119" ht="15.75" customHeight="1">
      <c r="A119" s="68"/>
      <c r="B119" s="68"/>
      <c r="C119" s="69"/>
      <c r="D119" s="69"/>
      <c r="E119" s="69"/>
      <c r="F119" s="1"/>
      <c r="G119" s="1"/>
      <c r="H119" s="1"/>
    </row>
    <row r="120" ht="15.75" customHeight="1">
      <c r="A120" s="68"/>
      <c r="B120" s="68"/>
      <c r="C120" s="69"/>
      <c r="D120" s="69"/>
      <c r="E120" s="69"/>
      <c r="F120" s="1"/>
      <c r="G120" s="1"/>
      <c r="H120" s="1"/>
    </row>
    <row r="121" ht="15.75" customHeight="1">
      <c r="A121" s="68"/>
      <c r="B121" s="68"/>
      <c r="C121" s="69"/>
      <c r="D121" s="69"/>
      <c r="E121" s="69"/>
      <c r="F121" s="1"/>
      <c r="G121" s="1"/>
      <c r="H121" s="1"/>
    </row>
    <row r="122" ht="15.75" customHeight="1">
      <c r="A122" s="68"/>
      <c r="B122" s="68"/>
      <c r="C122" s="69"/>
      <c r="D122" s="69"/>
      <c r="E122" s="69"/>
      <c r="F122" s="1"/>
      <c r="G122" s="1"/>
      <c r="H122" s="1"/>
    </row>
    <row r="123" ht="15.75" customHeight="1">
      <c r="A123" s="68"/>
      <c r="B123" s="68"/>
      <c r="C123" s="69"/>
      <c r="D123" s="69"/>
      <c r="E123" s="69"/>
      <c r="F123" s="1"/>
      <c r="G123" s="1"/>
      <c r="H123" s="1"/>
    </row>
    <row r="124" ht="15.75" customHeight="1">
      <c r="A124" s="68"/>
      <c r="B124" s="68"/>
      <c r="C124" s="69"/>
      <c r="D124" s="69"/>
      <c r="E124" s="69"/>
      <c r="F124" s="1"/>
      <c r="G124" s="1"/>
      <c r="H124" s="1"/>
    </row>
    <row r="125" ht="15.75" customHeight="1">
      <c r="A125" s="68"/>
      <c r="B125" s="68"/>
      <c r="C125" s="69"/>
      <c r="D125" s="69"/>
      <c r="E125" s="69"/>
      <c r="F125" s="1"/>
      <c r="G125" s="1"/>
      <c r="H125" s="1"/>
    </row>
    <row r="126" ht="15.75" customHeight="1">
      <c r="A126" s="68"/>
      <c r="B126" s="68"/>
      <c r="C126" s="69"/>
      <c r="D126" s="69"/>
      <c r="E126" s="69"/>
      <c r="F126" s="1"/>
      <c r="G126" s="1"/>
      <c r="H126" s="1"/>
    </row>
    <row r="127" ht="15.75" customHeight="1">
      <c r="A127" s="68"/>
      <c r="B127" s="68"/>
      <c r="C127" s="69"/>
      <c r="D127" s="69"/>
      <c r="E127" s="69"/>
      <c r="F127" s="1"/>
      <c r="G127" s="1"/>
      <c r="H127" s="1"/>
    </row>
    <row r="128" ht="15.75" customHeight="1">
      <c r="A128" s="68"/>
      <c r="B128" s="68"/>
      <c r="C128" s="69"/>
      <c r="D128" s="69"/>
      <c r="E128" s="69"/>
      <c r="F128" s="1"/>
      <c r="G128" s="1"/>
      <c r="H128" s="1"/>
    </row>
    <row r="129" ht="15.75" customHeight="1">
      <c r="A129" s="68"/>
      <c r="B129" s="68"/>
      <c r="C129" s="69"/>
      <c r="D129" s="69"/>
      <c r="E129" s="69"/>
      <c r="F129" s="1"/>
      <c r="G129" s="1"/>
      <c r="H129" s="1"/>
    </row>
    <row r="130" ht="15.75" customHeight="1">
      <c r="A130" s="68"/>
      <c r="B130" s="68"/>
      <c r="C130" s="69"/>
      <c r="D130" s="69"/>
      <c r="E130" s="69"/>
      <c r="F130" s="1"/>
      <c r="G130" s="1"/>
      <c r="H130" s="1"/>
    </row>
    <row r="131" ht="15.75" customHeight="1">
      <c r="A131" s="68"/>
      <c r="B131" s="68"/>
      <c r="C131" s="69"/>
      <c r="D131" s="69"/>
      <c r="E131" s="69"/>
      <c r="F131" s="1"/>
      <c r="G131" s="1"/>
      <c r="H131" s="1"/>
    </row>
    <row r="132" ht="15.75" customHeight="1">
      <c r="A132" s="68"/>
      <c r="B132" s="68"/>
      <c r="C132" s="69"/>
      <c r="D132" s="69"/>
      <c r="E132" s="69"/>
      <c r="F132" s="1"/>
      <c r="G132" s="1"/>
      <c r="H132" s="1"/>
    </row>
    <row r="133" ht="15.75" customHeight="1">
      <c r="A133" s="68"/>
      <c r="B133" s="68"/>
      <c r="C133" s="69"/>
      <c r="D133" s="69"/>
      <c r="E133" s="69"/>
      <c r="F133" s="1"/>
      <c r="G133" s="1"/>
      <c r="H133" s="1"/>
    </row>
    <row r="134" ht="15.75" customHeight="1">
      <c r="A134" s="68"/>
      <c r="B134" s="68"/>
      <c r="C134" s="69"/>
      <c r="D134" s="69"/>
      <c r="E134" s="69"/>
      <c r="F134" s="1"/>
      <c r="G134" s="1"/>
      <c r="H134" s="1"/>
    </row>
    <row r="135" ht="15.75" customHeight="1">
      <c r="A135" s="68"/>
      <c r="B135" s="68"/>
      <c r="C135" s="69"/>
      <c r="D135" s="69"/>
      <c r="E135" s="69"/>
      <c r="F135" s="1"/>
      <c r="G135" s="1"/>
      <c r="H135" s="1"/>
    </row>
    <row r="136" ht="15.75" customHeight="1">
      <c r="A136" s="68"/>
      <c r="B136" s="68"/>
      <c r="C136" s="69"/>
      <c r="D136" s="69"/>
      <c r="E136" s="69"/>
      <c r="F136" s="1"/>
      <c r="G136" s="1"/>
      <c r="H136" s="1"/>
    </row>
    <row r="137" ht="15.75" customHeight="1">
      <c r="A137" s="68"/>
      <c r="B137" s="68"/>
      <c r="C137" s="69"/>
      <c r="D137" s="69"/>
      <c r="E137" s="69"/>
      <c r="F137" s="1"/>
      <c r="G137" s="1"/>
      <c r="H137" s="1"/>
    </row>
    <row r="138" ht="15.75" customHeight="1">
      <c r="A138" s="68"/>
      <c r="B138" s="68"/>
      <c r="C138" s="69"/>
      <c r="D138" s="69"/>
      <c r="E138" s="69"/>
      <c r="F138" s="1"/>
      <c r="G138" s="1"/>
      <c r="H138" s="1"/>
    </row>
    <row r="139" ht="15.75" customHeight="1">
      <c r="A139" s="68"/>
      <c r="B139" s="68"/>
      <c r="C139" s="69"/>
      <c r="D139" s="69"/>
      <c r="E139" s="69"/>
      <c r="F139" s="1"/>
      <c r="G139" s="1"/>
      <c r="H139" s="1"/>
    </row>
    <row r="140" ht="15.75" customHeight="1">
      <c r="A140" s="68"/>
      <c r="B140" s="68"/>
      <c r="C140" s="69"/>
      <c r="D140" s="69"/>
      <c r="E140" s="69"/>
      <c r="F140" s="1"/>
      <c r="G140" s="1"/>
      <c r="H140" s="1"/>
    </row>
    <row r="141" ht="15.75" customHeight="1">
      <c r="A141" s="68"/>
      <c r="B141" s="68"/>
      <c r="C141" s="69"/>
      <c r="D141" s="69"/>
      <c r="E141" s="69"/>
      <c r="F141" s="1"/>
      <c r="G141" s="1"/>
      <c r="H141" s="1"/>
    </row>
    <row r="142" ht="15.75" customHeight="1">
      <c r="A142" s="68"/>
      <c r="B142" s="68"/>
      <c r="C142" s="69"/>
      <c r="D142" s="69"/>
      <c r="E142" s="69"/>
      <c r="F142" s="1"/>
      <c r="G142" s="1"/>
      <c r="H142" s="1"/>
    </row>
    <row r="143" ht="15.75" customHeight="1">
      <c r="A143" s="68"/>
      <c r="B143" s="68"/>
      <c r="C143" s="69"/>
      <c r="D143" s="69"/>
      <c r="E143" s="69"/>
      <c r="F143" s="1"/>
      <c r="G143" s="1"/>
      <c r="H143" s="1"/>
    </row>
    <row r="144" ht="15.75" customHeight="1">
      <c r="A144" s="68"/>
      <c r="B144" s="68"/>
      <c r="C144" s="69"/>
      <c r="D144" s="69"/>
      <c r="E144" s="69"/>
      <c r="F144" s="1"/>
      <c r="G144" s="1"/>
      <c r="H144" s="1"/>
    </row>
    <row r="145" ht="15.75" customHeight="1">
      <c r="A145" s="68"/>
      <c r="B145" s="68"/>
      <c r="C145" s="69"/>
      <c r="D145" s="69"/>
      <c r="E145" s="69"/>
      <c r="F145" s="1"/>
      <c r="G145" s="1"/>
      <c r="H145" s="1"/>
    </row>
    <row r="146" ht="15.75" customHeight="1">
      <c r="A146" s="68"/>
      <c r="B146" s="68"/>
      <c r="C146" s="69"/>
      <c r="D146" s="69"/>
      <c r="E146" s="69"/>
      <c r="F146" s="1"/>
      <c r="G146" s="1"/>
      <c r="H146" s="1"/>
    </row>
    <row r="147" ht="15.75" customHeight="1">
      <c r="A147" s="68"/>
      <c r="B147" s="68"/>
      <c r="C147" s="69"/>
      <c r="D147" s="69"/>
      <c r="E147" s="69"/>
      <c r="F147" s="1"/>
      <c r="G147" s="1"/>
      <c r="H147" s="1"/>
    </row>
    <row r="148" ht="15.75" customHeight="1">
      <c r="A148" s="68"/>
      <c r="B148" s="68"/>
      <c r="C148" s="69"/>
      <c r="D148" s="69"/>
      <c r="E148" s="69"/>
      <c r="F148" s="1"/>
      <c r="G148" s="1"/>
      <c r="H148" s="1"/>
    </row>
    <row r="149" ht="15.75" customHeight="1">
      <c r="A149" s="68"/>
      <c r="B149" s="68"/>
      <c r="C149" s="69"/>
      <c r="D149" s="69"/>
      <c r="E149" s="69"/>
      <c r="F149" s="1"/>
      <c r="G149" s="1"/>
      <c r="H149" s="1"/>
    </row>
    <row r="150" ht="15.75" customHeight="1">
      <c r="A150" s="68"/>
      <c r="B150" s="68"/>
      <c r="C150" s="69"/>
      <c r="D150" s="69"/>
      <c r="E150" s="69"/>
      <c r="F150" s="1"/>
      <c r="G150" s="1"/>
      <c r="H150" s="1"/>
    </row>
    <row r="151" ht="15.75" customHeight="1">
      <c r="A151" s="68"/>
      <c r="B151" s="68"/>
      <c r="C151" s="69"/>
      <c r="D151" s="69"/>
      <c r="E151" s="69"/>
      <c r="F151" s="1"/>
      <c r="G151" s="1"/>
      <c r="H151" s="1"/>
    </row>
    <row r="152" ht="15.75" customHeight="1">
      <c r="A152" s="68"/>
      <c r="B152" s="68"/>
      <c r="C152" s="69"/>
      <c r="D152" s="69"/>
      <c r="E152" s="69"/>
      <c r="F152" s="1"/>
      <c r="G152" s="1"/>
      <c r="H152" s="1"/>
    </row>
    <row r="153" ht="15.75" customHeight="1">
      <c r="A153" s="68"/>
      <c r="B153" s="68"/>
      <c r="C153" s="69"/>
      <c r="D153" s="69"/>
      <c r="E153" s="69"/>
      <c r="F153" s="1"/>
      <c r="G153" s="1"/>
      <c r="H153" s="1"/>
    </row>
    <row r="154" ht="15.75" customHeight="1">
      <c r="A154" s="68"/>
      <c r="B154" s="68"/>
      <c r="C154" s="69"/>
      <c r="D154" s="69"/>
      <c r="E154" s="69"/>
      <c r="F154" s="1"/>
      <c r="G154" s="1"/>
      <c r="H154" s="1"/>
    </row>
    <row r="155" ht="15.75" customHeight="1">
      <c r="A155" s="68"/>
      <c r="B155" s="68"/>
      <c r="C155" s="69"/>
      <c r="D155" s="69"/>
      <c r="E155" s="69"/>
      <c r="F155" s="1"/>
      <c r="G155" s="1"/>
      <c r="H155" s="1"/>
    </row>
    <row r="156" ht="15.75" customHeight="1">
      <c r="A156" s="68"/>
      <c r="B156" s="68"/>
      <c r="C156" s="69"/>
      <c r="D156" s="69"/>
      <c r="E156" s="69"/>
      <c r="F156" s="1"/>
      <c r="G156" s="1"/>
      <c r="H156" s="1"/>
    </row>
    <row r="157" ht="15.75" customHeight="1">
      <c r="A157" s="68"/>
      <c r="B157" s="68"/>
      <c r="C157" s="69"/>
      <c r="D157" s="69"/>
      <c r="E157" s="69"/>
      <c r="F157" s="1"/>
      <c r="G157" s="1"/>
      <c r="H157" s="1"/>
    </row>
    <row r="158" ht="15.75" customHeight="1">
      <c r="A158" s="68"/>
      <c r="B158" s="68"/>
      <c r="C158" s="69"/>
      <c r="D158" s="69"/>
      <c r="E158" s="69"/>
      <c r="F158" s="1"/>
      <c r="G158" s="1"/>
      <c r="H158" s="1"/>
    </row>
    <row r="159" ht="15.75" customHeight="1">
      <c r="A159" s="68"/>
      <c r="B159" s="68"/>
      <c r="C159" s="69"/>
      <c r="D159" s="69"/>
      <c r="E159" s="69"/>
      <c r="F159" s="1"/>
      <c r="G159" s="1"/>
      <c r="H159" s="1"/>
    </row>
    <row r="160" ht="15.75" customHeight="1">
      <c r="A160" s="68"/>
      <c r="B160" s="68"/>
      <c r="C160" s="69"/>
      <c r="D160" s="69"/>
      <c r="E160" s="69"/>
      <c r="F160" s="1"/>
      <c r="G160" s="1"/>
      <c r="H160" s="1"/>
    </row>
    <row r="161" ht="15.75" customHeight="1">
      <c r="A161" s="68"/>
      <c r="B161" s="68"/>
      <c r="C161" s="69"/>
      <c r="D161" s="69"/>
      <c r="E161" s="69"/>
      <c r="F161" s="1"/>
      <c r="G161" s="1"/>
      <c r="H161" s="1"/>
    </row>
    <row r="162" ht="15.75" customHeight="1">
      <c r="A162" s="68"/>
      <c r="B162" s="68"/>
      <c r="C162" s="69"/>
      <c r="D162" s="69"/>
      <c r="E162" s="69"/>
      <c r="F162" s="1"/>
      <c r="G162" s="1"/>
      <c r="H162" s="1"/>
    </row>
    <row r="163" ht="15.75" customHeight="1">
      <c r="A163" s="68"/>
      <c r="B163" s="68"/>
      <c r="C163" s="69"/>
      <c r="D163" s="69"/>
      <c r="E163" s="69"/>
      <c r="F163" s="1"/>
      <c r="G163" s="1"/>
      <c r="H163" s="1"/>
    </row>
    <row r="164" ht="15.75" customHeight="1">
      <c r="A164" s="68"/>
      <c r="B164" s="68"/>
      <c r="C164" s="69"/>
      <c r="D164" s="69"/>
      <c r="E164" s="69"/>
      <c r="F164" s="1"/>
      <c r="G164" s="1"/>
      <c r="H164" s="1"/>
    </row>
    <row r="165" ht="15.75" customHeight="1">
      <c r="A165" s="68"/>
      <c r="B165" s="68"/>
      <c r="C165" s="69"/>
      <c r="D165" s="69"/>
      <c r="E165" s="69"/>
      <c r="F165" s="1"/>
      <c r="G165" s="1"/>
      <c r="H165" s="1"/>
    </row>
    <row r="166" ht="15.75" customHeight="1">
      <c r="A166" s="68"/>
      <c r="B166" s="68"/>
      <c r="C166" s="69"/>
      <c r="D166" s="69"/>
      <c r="E166" s="69"/>
      <c r="F166" s="1"/>
      <c r="G166" s="1"/>
      <c r="H166" s="1"/>
    </row>
    <row r="167" ht="15.75" customHeight="1">
      <c r="A167" s="68"/>
      <c r="B167" s="68"/>
      <c r="C167" s="69"/>
      <c r="D167" s="69"/>
      <c r="E167" s="69"/>
      <c r="F167" s="1"/>
      <c r="G167" s="1"/>
      <c r="H167" s="1"/>
    </row>
    <row r="168" ht="15.75" customHeight="1">
      <c r="A168" s="68"/>
      <c r="B168" s="68"/>
      <c r="C168" s="69"/>
      <c r="D168" s="69"/>
      <c r="E168" s="69"/>
      <c r="F168" s="1"/>
      <c r="G168" s="1"/>
      <c r="H168" s="1"/>
    </row>
    <row r="169" ht="15.75" customHeight="1">
      <c r="A169" s="68"/>
      <c r="B169" s="68"/>
      <c r="C169" s="69"/>
      <c r="D169" s="69"/>
      <c r="E169" s="69"/>
      <c r="F169" s="1"/>
      <c r="G169" s="1"/>
      <c r="H169" s="1"/>
    </row>
    <row r="170" ht="15.75" customHeight="1">
      <c r="A170" s="68"/>
      <c r="B170" s="68"/>
      <c r="C170" s="69"/>
      <c r="D170" s="69"/>
      <c r="E170" s="69"/>
      <c r="F170" s="1"/>
      <c r="G170" s="1"/>
      <c r="H170" s="1"/>
    </row>
    <row r="171" ht="15.75" customHeight="1">
      <c r="A171" s="68"/>
      <c r="B171" s="68"/>
      <c r="C171" s="69"/>
      <c r="D171" s="69"/>
      <c r="E171" s="69"/>
      <c r="F171" s="1"/>
      <c r="G171" s="1"/>
      <c r="H171" s="1"/>
    </row>
    <row r="172" ht="15.75" customHeight="1">
      <c r="A172" s="68"/>
      <c r="B172" s="68"/>
      <c r="C172" s="69"/>
      <c r="D172" s="69"/>
      <c r="E172" s="69"/>
      <c r="F172" s="1"/>
      <c r="G172" s="1"/>
      <c r="H172" s="1"/>
    </row>
    <row r="173" ht="15.75" customHeight="1">
      <c r="A173" s="68"/>
      <c r="B173" s="68"/>
      <c r="C173" s="69"/>
      <c r="D173" s="69"/>
      <c r="E173" s="69"/>
      <c r="F173" s="1"/>
      <c r="G173" s="1"/>
      <c r="H173" s="1"/>
    </row>
    <row r="174" ht="15.75" customHeight="1">
      <c r="A174" s="68"/>
      <c r="B174" s="68"/>
      <c r="C174" s="69"/>
      <c r="D174" s="69"/>
      <c r="E174" s="69"/>
      <c r="F174" s="1"/>
      <c r="G174" s="1"/>
      <c r="H174" s="1"/>
    </row>
    <row r="175" ht="15.75" customHeight="1">
      <c r="A175" s="68"/>
      <c r="B175" s="68"/>
      <c r="C175" s="69"/>
      <c r="D175" s="69"/>
      <c r="E175" s="69"/>
      <c r="F175" s="1"/>
      <c r="G175" s="1"/>
      <c r="H175" s="1"/>
    </row>
    <row r="176" ht="15.75" customHeight="1">
      <c r="A176" s="68"/>
      <c r="B176" s="68"/>
      <c r="C176" s="69"/>
      <c r="D176" s="69"/>
      <c r="E176" s="69"/>
      <c r="F176" s="1"/>
      <c r="G176" s="1"/>
      <c r="H176" s="1"/>
    </row>
    <row r="177" ht="15.75" customHeight="1">
      <c r="A177" s="68"/>
      <c r="B177" s="68"/>
      <c r="C177" s="69"/>
      <c r="D177" s="69"/>
      <c r="E177" s="69"/>
      <c r="F177" s="1"/>
      <c r="G177" s="1"/>
      <c r="H177" s="1"/>
    </row>
    <row r="178" ht="15.75" customHeight="1">
      <c r="A178" s="68"/>
      <c r="B178" s="68"/>
      <c r="C178" s="69"/>
      <c r="D178" s="69"/>
      <c r="E178" s="69"/>
      <c r="F178" s="1"/>
      <c r="G178" s="1"/>
      <c r="H178" s="1"/>
    </row>
    <row r="179" ht="15.75" customHeight="1">
      <c r="A179" s="68"/>
      <c r="B179" s="68"/>
      <c r="C179" s="69"/>
      <c r="D179" s="69"/>
      <c r="E179" s="69"/>
      <c r="F179" s="1"/>
      <c r="G179" s="1"/>
      <c r="H179" s="1"/>
    </row>
    <row r="180" ht="15.75" customHeight="1">
      <c r="A180" s="68"/>
      <c r="B180" s="68"/>
      <c r="C180" s="69"/>
      <c r="D180" s="69"/>
      <c r="E180" s="69"/>
      <c r="F180" s="1"/>
      <c r="G180" s="1"/>
      <c r="H180" s="1"/>
    </row>
    <row r="181" ht="15.75" customHeight="1">
      <c r="A181" s="68"/>
      <c r="B181" s="68"/>
      <c r="C181" s="69"/>
      <c r="D181" s="69"/>
      <c r="E181" s="69"/>
      <c r="F181" s="1"/>
      <c r="G181" s="1"/>
      <c r="H181" s="1"/>
    </row>
    <row r="182" ht="15.75" customHeight="1">
      <c r="A182" s="68"/>
      <c r="B182" s="68"/>
      <c r="C182" s="69"/>
      <c r="D182" s="69"/>
      <c r="E182" s="69"/>
      <c r="F182" s="1"/>
      <c r="G182" s="1"/>
      <c r="H182" s="1"/>
    </row>
    <row r="183" ht="15.75" customHeight="1">
      <c r="A183" s="68"/>
      <c r="B183" s="68"/>
      <c r="C183" s="69"/>
      <c r="D183" s="69"/>
      <c r="E183" s="69"/>
      <c r="F183" s="1"/>
      <c r="G183" s="1"/>
      <c r="H183" s="1"/>
    </row>
    <row r="184" ht="15.75" customHeight="1">
      <c r="A184" s="68"/>
      <c r="B184" s="68"/>
      <c r="C184" s="69"/>
      <c r="D184" s="69"/>
      <c r="E184" s="69"/>
      <c r="F184" s="1"/>
      <c r="G184" s="1"/>
      <c r="H184" s="1"/>
    </row>
    <row r="185" ht="15.75" customHeight="1">
      <c r="A185" s="68"/>
      <c r="B185" s="68"/>
      <c r="C185" s="69"/>
      <c r="D185" s="69"/>
      <c r="E185" s="69"/>
      <c r="F185" s="1"/>
      <c r="G185" s="1"/>
      <c r="H185" s="1"/>
    </row>
    <row r="186" ht="15.75" customHeight="1">
      <c r="A186" s="68"/>
      <c r="B186" s="68"/>
      <c r="C186" s="69"/>
      <c r="D186" s="69"/>
      <c r="E186" s="69"/>
      <c r="F186" s="1"/>
      <c r="G186" s="1"/>
      <c r="H186" s="1"/>
    </row>
    <row r="187" ht="15.75" customHeight="1">
      <c r="A187" s="68"/>
      <c r="B187" s="68"/>
      <c r="C187" s="69"/>
      <c r="D187" s="69"/>
      <c r="E187" s="69"/>
      <c r="F187" s="1"/>
      <c r="G187" s="1"/>
      <c r="H187" s="1"/>
    </row>
    <row r="188" ht="15.75" customHeight="1">
      <c r="A188" s="68"/>
      <c r="B188" s="68"/>
      <c r="C188" s="69"/>
      <c r="D188" s="69"/>
      <c r="E188" s="69"/>
      <c r="F188" s="1"/>
      <c r="G188" s="1"/>
      <c r="H188" s="1"/>
    </row>
    <row r="189" ht="15.75" customHeight="1">
      <c r="A189" s="68"/>
      <c r="B189" s="68"/>
      <c r="C189" s="69"/>
      <c r="D189" s="69"/>
      <c r="E189" s="69"/>
      <c r="F189" s="1"/>
      <c r="G189" s="1"/>
      <c r="H189" s="1"/>
    </row>
    <row r="190" ht="15.75" customHeight="1">
      <c r="A190" s="68"/>
      <c r="B190" s="68"/>
      <c r="C190" s="69"/>
      <c r="D190" s="69"/>
      <c r="E190" s="69"/>
      <c r="F190" s="1"/>
      <c r="G190" s="1"/>
      <c r="H190" s="1"/>
    </row>
    <row r="191" ht="15.75" customHeight="1">
      <c r="A191" s="68"/>
      <c r="B191" s="68"/>
      <c r="C191" s="69"/>
      <c r="D191" s="69"/>
      <c r="E191" s="69"/>
      <c r="F191" s="1"/>
      <c r="G191" s="1"/>
      <c r="H191" s="1"/>
    </row>
    <row r="192" ht="15.75" customHeight="1">
      <c r="A192" s="68"/>
      <c r="B192" s="68"/>
      <c r="C192" s="69"/>
      <c r="D192" s="69"/>
      <c r="E192" s="69"/>
      <c r="F192" s="1"/>
      <c r="G192" s="1"/>
      <c r="H192" s="1"/>
    </row>
    <row r="193" ht="15.75" customHeight="1">
      <c r="A193" s="68"/>
      <c r="B193" s="68"/>
      <c r="C193" s="69"/>
      <c r="D193" s="69"/>
      <c r="E193" s="69"/>
      <c r="F193" s="1"/>
      <c r="G193" s="1"/>
      <c r="H193" s="1"/>
    </row>
    <row r="194" ht="15.75" customHeight="1">
      <c r="A194" s="68"/>
      <c r="B194" s="68"/>
      <c r="C194" s="69"/>
      <c r="D194" s="69"/>
      <c r="E194" s="69"/>
      <c r="F194" s="1"/>
      <c r="G194" s="1"/>
      <c r="H194" s="1"/>
    </row>
    <row r="195" ht="15.75" customHeight="1">
      <c r="A195" s="68"/>
      <c r="B195" s="68"/>
      <c r="C195" s="69"/>
      <c r="D195" s="69"/>
      <c r="E195" s="69"/>
      <c r="F195" s="1"/>
      <c r="G195" s="1"/>
      <c r="H195" s="1"/>
    </row>
    <row r="196" ht="15.75" customHeight="1">
      <c r="A196" s="68"/>
      <c r="B196" s="68"/>
      <c r="C196" s="69"/>
      <c r="D196" s="69"/>
      <c r="E196" s="69"/>
      <c r="F196" s="1"/>
      <c r="G196" s="1"/>
      <c r="H196" s="1"/>
    </row>
    <row r="197" ht="15.75" customHeight="1">
      <c r="A197" s="68"/>
      <c r="B197" s="68"/>
      <c r="C197" s="69"/>
      <c r="D197" s="69"/>
      <c r="E197" s="69"/>
      <c r="F197" s="1"/>
      <c r="G197" s="1"/>
      <c r="H197" s="1"/>
    </row>
    <row r="198" ht="15.75" customHeight="1">
      <c r="A198" s="68"/>
      <c r="B198" s="68"/>
      <c r="C198" s="69"/>
      <c r="D198" s="69"/>
      <c r="E198" s="69"/>
      <c r="F198" s="1"/>
      <c r="G198" s="1"/>
      <c r="H198" s="1"/>
    </row>
    <row r="199" ht="15.75" customHeight="1">
      <c r="A199" s="68"/>
      <c r="B199" s="68"/>
      <c r="C199" s="69"/>
      <c r="D199" s="69"/>
      <c r="E199" s="69"/>
      <c r="F199" s="1"/>
      <c r="G199" s="1"/>
      <c r="H199" s="1"/>
    </row>
    <row r="200" ht="15.75" customHeight="1">
      <c r="A200" s="68"/>
      <c r="B200" s="68"/>
      <c r="C200" s="69"/>
      <c r="D200" s="69"/>
      <c r="E200" s="69"/>
      <c r="F200" s="1"/>
      <c r="G200" s="1"/>
      <c r="H200" s="1"/>
    </row>
    <row r="201" ht="15.75" customHeight="1">
      <c r="A201" s="68"/>
      <c r="B201" s="68"/>
      <c r="C201" s="69"/>
      <c r="D201" s="69"/>
      <c r="E201" s="69"/>
      <c r="F201" s="1"/>
      <c r="G201" s="1"/>
      <c r="H201" s="1"/>
    </row>
    <row r="202" ht="15.75" customHeight="1">
      <c r="A202" s="68"/>
      <c r="B202" s="68"/>
      <c r="C202" s="69"/>
      <c r="D202" s="69"/>
      <c r="E202" s="69"/>
      <c r="F202" s="1"/>
      <c r="G202" s="1"/>
      <c r="H202" s="1"/>
    </row>
    <row r="203" ht="15.75" customHeight="1">
      <c r="A203" s="68"/>
      <c r="B203" s="68"/>
      <c r="C203" s="69"/>
      <c r="D203" s="69"/>
      <c r="E203" s="69"/>
      <c r="F203" s="1"/>
      <c r="G203" s="1"/>
      <c r="H203" s="1"/>
    </row>
    <row r="204" ht="15.75" customHeight="1">
      <c r="A204" s="68"/>
      <c r="B204" s="68"/>
      <c r="C204" s="69"/>
      <c r="D204" s="69"/>
      <c r="E204" s="69"/>
      <c r="F204" s="1"/>
      <c r="G204" s="1"/>
      <c r="H204" s="1"/>
    </row>
    <row r="205" ht="15.75" customHeight="1">
      <c r="A205" s="68"/>
      <c r="B205" s="68"/>
      <c r="C205" s="69"/>
      <c r="D205" s="69"/>
      <c r="E205" s="69"/>
      <c r="F205" s="1"/>
      <c r="G205" s="1"/>
      <c r="H205" s="1"/>
    </row>
    <row r="206" ht="15.75" customHeight="1">
      <c r="A206" s="68"/>
      <c r="B206" s="68"/>
      <c r="C206" s="69"/>
      <c r="D206" s="69"/>
      <c r="E206" s="69"/>
      <c r="F206" s="1"/>
      <c r="G206" s="1"/>
      <c r="H206" s="1"/>
    </row>
    <row r="207" ht="15.75" customHeight="1">
      <c r="A207" s="68"/>
      <c r="B207" s="68"/>
      <c r="C207" s="69"/>
      <c r="D207" s="69"/>
      <c r="E207" s="69"/>
      <c r="F207" s="1"/>
      <c r="G207" s="1"/>
      <c r="H207" s="1"/>
    </row>
    <row r="208" ht="15.75" customHeight="1">
      <c r="A208" s="68"/>
      <c r="B208" s="68"/>
      <c r="C208" s="69"/>
      <c r="D208" s="69"/>
      <c r="E208" s="69"/>
      <c r="F208" s="1"/>
      <c r="G208" s="1"/>
      <c r="H208" s="1"/>
    </row>
    <row r="209" ht="15.75" customHeight="1">
      <c r="A209" s="68"/>
      <c r="B209" s="68"/>
      <c r="C209" s="69"/>
      <c r="D209" s="69"/>
      <c r="E209" s="69"/>
      <c r="F209" s="1"/>
      <c r="G209" s="1"/>
      <c r="H209" s="1"/>
    </row>
    <row r="210" ht="15.75" customHeight="1">
      <c r="A210" s="68"/>
      <c r="B210" s="68"/>
      <c r="C210" s="69"/>
      <c r="D210" s="69"/>
      <c r="E210" s="69"/>
      <c r="F210" s="1"/>
      <c r="G210" s="1"/>
      <c r="H210" s="1"/>
    </row>
    <row r="211" ht="15.75" customHeight="1">
      <c r="A211" s="68"/>
      <c r="B211" s="68"/>
      <c r="C211" s="69"/>
      <c r="D211" s="69"/>
      <c r="E211" s="69"/>
      <c r="F211" s="1"/>
      <c r="G211" s="1"/>
      <c r="H211" s="1"/>
    </row>
    <row r="212" ht="15.75" customHeight="1">
      <c r="A212" s="68"/>
      <c r="B212" s="68"/>
      <c r="C212" s="69"/>
      <c r="D212" s="69"/>
      <c r="E212" s="69"/>
      <c r="F212" s="1"/>
      <c r="G212" s="1"/>
      <c r="H212" s="1"/>
    </row>
    <row r="213" ht="15.75" customHeight="1">
      <c r="A213" s="68"/>
      <c r="B213" s="68"/>
      <c r="C213" s="69"/>
      <c r="D213" s="69"/>
      <c r="E213" s="69"/>
      <c r="F213" s="1"/>
      <c r="G213" s="1"/>
      <c r="H213" s="1"/>
    </row>
    <row r="214" ht="15.75" customHeight="1">
      <c r="A214" s="68"/>
      <c r="B214" s="68"/>
      <c r="C214" s="69"/>
      <c r="D214" s="69"/>
      <c r="E214" s="69"/>
      <c r="F214" s="1"/>
      <c r="G214" s="1"/>
      <c r="H214" s="1"/>
    </row>
    <row r="215" ht="15.75" customHeight="1">
      <c r="A215" s="68"/>
      <c r="B215" s="68"/>
      <c r="C215" s="69"/>
      <c r="D215" s="69"/>
      <c r="E215" s="69"/>
      <c r="F215" s="1"/>
      <c r="G215" s="1"/>
      <c r="H215" s="1"/>
    </row>
    <row r="216" ht="15.75" customHeight="1">
      <c r="A216" s="68"/>
      <c r="B216" s="68"/>
      <c r="C216" s="69"/>
      <c r="D216" s="69"/>
      <c r="E216" s="69"/>
      <c r="F216" s="1"/>
      <c r="G216" s="1"/>
      <c r="H216" s="1"/>
    </row>
    <row r="217" ht="15.75" customHeight="1">
      <c r="A217" s="68"/>
      <c r="B217" s="68"/>
      <c r="C217" s="69"/>
      <c r="D217" s="69"/>
      <c r="E217" s="69"/>
      <c r="F217" s="1"/>
      <c r="G217" s="1"/>
      <c r="H217" s="1"/>
    </row>
    <row r="218" ht="15.75" customHeight="1">
      <c r="A218" s="68"/>
      <c r="B218" s="68"/>
      <c r="C218" s="69"/>
      <c r="D218" s="69"/>
      <c r="E218" s="69"/>
      <c r="F218" s="1"/>
      <c r="G218" s="1"/>
      <c r="H218" s="1"/>
    </row>
    <row r="219" ht="15.75" customHeight="1">
      <c r="A219" s="68"/>
      <c r="B219" s="68"/>
      <c r="C219" s="69"/>
      <c r="D219" s="69"/>
      <c r="E219" s="69"/>
      <c r="F219" s="1"/>
      <c r="G219" s="1"/>
      <c r="H219" s="1"/>
    </row>
    <row r="220" ht="15.75" customHeight="1">
      <c r="A220" s="68"/>
      <c r="B220" s="68"/>
      <c r="C220" s="69"/>
      <c r="D220" s="69"/>
      <c r="E220" s="69"/>
      <c r="F220" s="1"/>
      <c r="G220" s="1"/>
      <c r="H220" s="1"/>
    </row>
    <row r="221" ht="15.75" customHeight="1">
      <c r="A221" s="68"/>
      <c r="B221" s="68"/>
      <c r="C221" s="69"/>
      <c r="D221" s="69"/>
      <c r="E221" s="69"/>
      <c r="F221" s="1"/>
      <c r="G221" s="1"/>
      <c r="H221" s="1"/>
    </row>
    <row r="222" ht="15.75" customHeight="1">
      <c r="A222" s="68"/>
      <c r="B222" s="68"/>
      <c r="C222" s="69"/>
      <c r="D222" s="69"/>
      <c r="E222" s="69"/>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71"/>
    <col customWidth="1" min="7" max="8" width="13.71"/>
    <col customWidth="1" min="9" max="25" width="8.0"/>
  </cols>
  <sheetData>
    <row r="1">
      <c r="A1" s="68"/>
      <c r="B1" s="68"/>
      <c r="C1" s="69"/>
      <c r="D1" s="69"/>
      <c r="E1" s="69"/>
      <c r="F1" s="1"/>
      <c r="G1" s="1"/>
      <c r="H1" s="1"/>
    </row>
    <row r="2" ht="15.75" customHeight="1">
      <c r="A2" s="844" t="s">
        <v>10475</v>
      </c>
      <c r="B2" s="71"/>
      <c r="C2" s="71"/>
      <c r="D2" s="71"/>
      <c r="E2" s="72"/>
      <c r="F2" s="784"/>
      <c r="G2" s="784"/>
      <c r="H2" s="784"/>
      <c r="I2" s="74"/>
      <c r="J2" s="74"/>
      <c r="K2" s="74"/>
      <c r="L2" s="74"/>
      <c r="M2" s="74"/>
      <c r="N2" s="74"/>
      <c r="O2" s="74"/>
      <c r="P2" s="74"/>
      <c r="Q2" s="74"/>
      <c r="R2" s="74"/>
      <c r="S2" s="74"/>
      <c r="T2" s="74"/>
      <c r="U2" s="74"/>
      <c r="V2" s="74"/>
      <c r="W2" s="74"/>
      <c r="X2" s="74"/>
      <c r="Y2" s="74"/>
    </row>
    <row r="3" ht="15.75" customHeight="1">
      <c r="A3" s="287"/>
      <c r="B3" s="287"/>
      <c r="C3" s="287"/>
      <c r="D3" s="287"/>
      <c r="E3" s="785"/>
      <c r="F3" s="784"/>
      <c r="G3" s="784"/>
      <c r="H3" s="784"/>
      <c r="I3" s="74"/>
      <c r="J3" s="74"/>
      <c r="K3" s="74"/>
      <c r="L3" s="74"/>
      <c r="M3" s="74"/>
      <c r="N3" s="74"/>
      <c r="O3" s="74"/>
      <c r="P3" s="74"/>
      <c r="Q3" s="74"/>
      <c r="R3" s="74"/>
      <c r="S3" s="74"/>
      <c r="T3" s="74"/>
      <c r="U3" s="74"/>
      <c r="V3" s="74"/>
      <c r="W3" s="74"/>
      <c r="X3" s="74"/>
      <c r="Y3" s="74"/>
    </row>
    <row r="4" ht="18.0" customHeight="1">
      <c r="A4" s="241" t="s">
        <v>10476</v>
      </c>
      <c r="B4" s="71"/>
      <c r="C4" s="71"/>
      <c r="D4" s="71"/>
      <c r="E4" s="72"/>
      <c r="F4" s="784"/>
      <c r="G4" s="784"/>
      <c r="H4" s="784"/>
      <c r="I4" s="74"/>
      <c r="J4" s="74"/>
      <c r="K4" s="74"/>
      <c r="L4" s="74"/>
      <c r="M4" s="74"/>
      <c r="N4" s="74"/>
      <c r="O4" s="74"/>
      <c r="P4" s="74"/>
      <c r="Q4" s="74"/>
      <c r="R4" s="74"/>
      <c r="S4" s="74"/>
      <c r="T4" s="74"/>
      <c r="U4" s="74"/>
      <c r="V4" s="74"/>
      <c r="W4" s="74"/>
      <c r="X4" s="74"/>
      <c r="Y4" s="74"/>
    </row>
    <row r="5" ht="15.0" customHeight="1">
      <c r="A5" s="424" t="s">
        <v>10477</v>
      </c>
      <c r="B5" s="71"/>
      <c r="C5" s="71"/>
      <c r="D5" s="71"/>
      <c r="E5" s="72"/>
      <c r="F5" s="784"/>
      <c r="G5" s="784"/>
      <c r="H5" s="784"/>
      <c r="I5" s="74"/>
      <c r="J5" s="74"/>
      <c r="K5" s="74"/>
      <c r="L5" s="74"/>
      <c r="M5" s="74"/>
      <c r="N5" s="74"/>
      <c r="O5" s="74"/>
      <c r="P5" s="74"/>
      <c r="Q5" s="74"/>
      <c r="R5" s="74"/>
      <c r="S5" s="74"/>
      <c r="T5" s="74"/>
      <c r="U5" s="74"/>
      <c r="V5" s="74"/>
      <c r="W5" s="74"/>
      <c r="X5" s="74"/>
      <c r="Y5" s="74"/>
    </row>
    <row r="6" ht="104.25" customHeight="1">
      <c r="A6" s="424" t="s">
        <v>10478</v>
      </c>
      <c r="B6" s="71"/>
      <c r="C6" s="71"/>
      <c r="D6" s="71"/>
      <c r="E6" s="72"/>
      <c r="F6" s="784"/>
      <c r="G6" s="784"/>
      <c r="H6" s="784"/>
      <c r="I6" s="74"/>
      <c r="J6" s="74"/>
      <c r="K6" s="74"/>
      <c r="L6" s="74"/>
      <c r="M6" s="74"/>
      <c r="N6" s="74"/>
      <c r="O6" s="74"/>
      <c r="P6" s="74"/>
      <c r="Q6" s="74"/>
      <c r="R6" s="74"/>
      <c r="S6" s="74"/>
      <c r="T6" s="74"/>
      <c r="U6" s="74"/>
      <c r="V6" s="74"/>
      <c r="W6" s="74"/>
      <c r="X6" s="74"/>
      <c r="Y6" s="74"/>
    </row>
    <row r="7" ht="56.25" customHeight="1">
      <c r="A7" s="424" t="s">
        <v>10479</v>
      </c>
      <c r="B7" s="71"/>
      <c r="C7" s="71"/>
      <c r="D7" s="71"/>
      <c r="E7" s="72"/>
      <c r="F7" s="784"/>
      <c r="G7" s="784"/>
      <c r="H7" s="784"/>
      <c r="I7" s="74"/>
      <c r="J7" s="74"/>
      <c r="K7" s="74"/>
      <c r="L7" s="74"/>
      <c r="M7" s="74"/>
      <c r="N7" s="74"/>
      <c r="O7" s="74"/>
      <c r="P7" s="74"/>
      <c r="Q7" s="74"/>
      <c r="R7" s="74"/>
      <c r="S7" s="74"/>
      <c r="T7" s="74"/>
      <c r="U7" s="74"/>
      <c r="V7" s="74"/>
      <c r="W7" s="74"/>
      <c r="X7" s="74"/>
      <c r="Y7" s="74"/>
    </row>
    <row r="8" ht="17.25" customHeight="1">
      <c r="A8" s="424" t="s">
        <v>10480</v>
      </c>
      <c r="B8" s="71"/>
      <c r="C8" s="71"/>
      <c r="D8" s="71"/>
      <c r="E8" s="72"/>
      <c r="F8" s="784"/>
      <c r="G8" s="784"/>
      <c r="H8" s="784"/>
      <c r="I8" s="74"/>
      <c r="J8" s="74"/>
      <c r="K8" s="74"/>
      <c r="L8" s="74"/>
      <c r="M8" s="74"/>
      <c r="N8" s="74"/>
      <c r="O8" s="74"/>
      <c r="P8" s="74"/>
      <c r="Q8" s="74"/>
      <c r="R8" s="74"/>
      <c r="S8" s="74"/>
      <c r="T8" s="74"/>
      <c r="U8" s="74"/>
      <c r="V8" s="74"/>
      <c r="W8" s="74"/>
      <c r="X8" s="74"/>
      <c r="Y8" s="74"/>
    </row>
    <row r="9" ht="210.0" customHeight="1">
      <c r="A9" s="791" t="s">
        <v>10481</v>
      </c>
      <c r="B9" s="71"/>
      <c r="C9" s="71"/>
      <c r="D9" s="71"/>
      <c r="E9" s="72"/>
      <c r="F9" s="784"/>
      <c r="G9" s="784"/>
      <c r="H9" s="784"/>
      <c r="I9" s="74"/>
      <c r="J9" s="74"/>
      <c r="K9" s="74"/>
      <c r="L9" s="74"/>
      <c r="M9" s="74"/>
      <c r="N9" s="74"/>
      <c r="O9" s="74"/>
      <c r="P9" s="74"/>
      <c r="Q9" s="74"/>
      <c r="R9" s="74"/>
      <c r="S9" s="74"/>
      <c r="T9" s="74"/>
      <c r="U9" s="74"/>
      <c r="V9" s="74"/>
      <c r="W9" s="74"/>
      <c r="X9" s="74"/>
      <c r="Y9" s="74"/>
    </row>
    <row r="10">
      <c r="A10" s="79"/>
      <c r="B10" s="79"/>
      <c r="C10" s="80"/>
      <c r="D10" s="80"/>
      <c r="E10" s="80"/>
      <c r="F10" s="79"/>
      <c r="G10" s="79"/>
      <c r="H10" s="79"/>
      <c r="I10" s="74"/>
      <c r="J10" s="74"/>
      <c r="K10" s="74"/>
      <c r="L10" s="74"/>
      <c r="M10" s="74"/>
      <c r="N10" s="74"/>
      <c r="O10" s="74"/>
      <c r="P10" s="74"/>
      <c r="Q10" s="74"/>
      <c r="R10" s="74"/>
      <c r="S10" s="74"/>
      <c r="T10" s="74"/>
      <c r="U10" s="74"/>
      <c r="V10" s="74"/>
      <c r="W10" s="74"/>
      <c r="X10" s="74"/>
      <c r="Y10" s="74"/>
    </row>
    <row r="11" ht="61.5" customHeight="1">
      <c r="A11" s="290" t="s">
        <v>2830</v>
      </c>
      <c r="B11" s="83" t="s">
        <v>8</v>
      </c>
      <c r="C11" s="83" t="s">
        <v>10482</v>
      </c>
      <c r="D11" s="244" t="s">
        <v>222</v>
      </c>
      <c r="E11" s="244" t="s">
        <v>226</v>
      </c>
      <c r="F11" s="86" t="s">
        <v>227</v>
      </c>
      <c r="I11" s="74"/>
      <c r="J11" s="74"/>
      <c r="K11" s="74"/>
      <c r="L11" s="74"/>
      <c r="M11" s="74"/>
      <c r="N11" s="74"/>
      <c r="O11" s="74"/>
      <c r="P11" s="74"/>
      <c r="Q11" s="74"/>
      <c r="R11" s="74"/>
      <c r="S11" s="74"/>
      <c r="T11" s="74"/>
      <c r="U11" s="74"/>
      <c r="V11" s="74"/>
      <c r="W11" s="74"/>
      <c r="X11" s="74"/>
      <c r="Y11" s="74"/>
    </row>
    <row r="12" ht="11.25" customHeight="1">
      <c r="A12" s="135" t="s">
        <v>10483</v>
      </c>
      <c r="B12" s="97" t="s">
        <v>52</v>
      </c>
      <c r="C12" s="135" t="s">
        <v>10484</v>
      </c>
      <c r="D12" s="231" t="s">
        <v>10485</v>
      </c>
      <c r="E12" s="166">
        <v>72.0</v>
      </c>
      <c r="F12" s="103" t="s">
        <v>51</v>
      </c>
      <c r="G12" s="104"/>
      <c r="H12" s="105"/>
      <c r="I12" s="105"/>
      <c r="J12" s="105"/>
      <c r="K12" s="105"/>
      <c r="L12" s="105"/>
      <c r="M12" s="105"/>
      <c r="N12" s="105"/>
      <c r="O12" s="105"/>
      <c r="P12" s="105"/>
      <c r="Q12" s="105"/>
      <c r="R12" s="105"/>
      <c r="S12" s="105"/>
      <c r="T12" s="105"/>
      <c r="U12" s="105"/>
      <c r="V12" s="105"/>
      <c r="W12" s="105"/>
      <c r="X12" s="105"/>
      <c r="Y12" s="105"/>
      <c r="Z12" s="105"/>
      <c r="AA12" s="105"/>
      <c r="AB12" s="105"/>
    </row>
    <row r="13" ht="11.25" customHeight="1">
      <c r="A13" s="135" t="s">
        <v>10483</v>
      </c>
      <c r="B13" s="97" t="s">
        <v>52</v>
      </c>
      <c r="C13" s="135" t="s">
        <v>10486</v>
      </c>
      <c r="D13" s="231">
        <v>8.0</v>
      </c>
      <c r="E13" s="166">
        <v>8.0</v>
      </c>
      <c r="F13" s="103" t="s">
        <v>51</v>
      </c>
      <c r="G13" s="104"/>
      <c r="H13" s="105"/>
      <c r="I13" s="105"/>
      <c r="J13" s="105"/>
      <c r="K13" s="105"/>
      <c r="L13" s="105"/>
      <c r="M13" s="105"/>
      <c r="N13" s="105"/>
      <c r="O13" s="105"/>
      <c r="P13" s="105"/>
      <c r="Q13" s="105"/>
      <c r="R13" s="105"/>
      <c r="S13" s="105"/>
      <c r="T13" s="105"/>
      <c r="U13" s="105"/>
      <c r="V13" s="105"/>
      <c r="W13" s="105"/>
      <c r="X13" s="105"/>
      <c r="Y13" s="105"/>
      <c r="Z13" s="105"/>
      <c r="AA13" s="105"/>
      <c r="AB13" s="105"/>
    </row>
    <row r="14" ht="11.25" customHeight="1">
      <c r="A14" s="135" t="s">
        <v>10483</v>
      </c>
      <c r="B14" s="97" t="s">
        <v>52</v>
      </c>
      <c r="C14" s="135" t="s">
        <v>10487</v>
      </c>
      <c r="D14" s="231">
        <v>8.0</v>
      </c>
      <c r="E14" s="166">
        <v>8.0</v>
      </c>
      <c r="F14" s="103" t="s">
        <v>51</v>
      </c>
      <c r="G14" s="104"/>
      <c r="H14" s="105"/>
      <c r="I14" s="105"/>
      <c r="J14" s="105"/>
      <c r="K14" s="105"/>
      <c r="L14" s="105"/>
      <c r="M14" s="105"/>
      <c r="N14" s="105"/>
      <c r="O14" s="105"/>
      <c r="P14" s="105"/>
      <c r="Q14" s="105"/>
      <c r="R14" s="105"/>
      <c r="S14" s="105"/>
      <c r="T14" s="105"/>
      <c r="U14" s="105"/>
      <c r="V14" s="105"/>
      <c r="W14" s="105"/>
      <c r="X14" s="105"/>
      <c r="Y14" s="105"/>
      <c r="Z14" s="105"/>
      <c r="AA14" s="105"/>
      <c r="AB14" s="105"/>
    </row>
    <row r="15" ht="11.25" customHeight="1">
      <c r="A15" s="135" t="s">
        <v>10488</v>
      </c>
      <c r="B15" s="97" t="s">
        <v>52</v>
      </c>
      <c r="C15" s="135" t="s">
        <v>10489</v>
      </c>
      <c r="D15" s="231">
        <v>50.0</v>
      </c>
      <c r="E15" s="166">
        <v>50.0</v>
      </c>
      <c r="F15" s="103" t="s">
        <v>54</v>
      </c>
      <c r="G15" s="104"/>
      <c r="H15" s="105"/>
      <c r="I15" s="105"/>
      <c r="J15" s="105"/>
      <c r="K15" s="105"/>
      <c r="L15" s="105"/>
      <c r="M15" s="105"/>
      <c r="N15" s="105"/>
      <c r="O15" s="105"/>
      <c r="P15" s="105"/>
      <c r="Q15" s="105"/>
      <c r="R15" s="105"/>
      <c r="S15" s="105"/>
      <c r="T15" s="105"/>
      <c r="U15" s="105"/>
      <c r="V15" s="105"/>
      <c r="W15" s="105"/>
      <c r="X15" s="105"/>
      <c r="Y15" s="105"/>
      <c r="Z15" s="105"/>
      <c r="AA15" s="105"/>
      <c r="AB15" s="105"/>
    </row>
    <row r="16" ht="11.25" customHeight="1">
      <c r="A16" s="135" t="s">
        <v>235</v>
      </c>
      <c r="B16" s="97" t="s">
        <v>1795</v>
      </c>
      <c r="C16" s="135" t="s">
        <v>10490</v>
      </c>
      <c r="D16" s="231">
        <v>50.0</v>
      </c>
      <c r="E16" s="166">
        <v>50.0</v>
      </c>
      <c r="F16" s="103" t="s">
        <v>235</v>
      </c>
      <c r="G16" s="104"/>
      <c r="H16" s="105"/>
      <c r="I16" s="105"/>
      <c r="J16" s="105"/>
      <c r="K16" s="105"/>
      <c r="L16" s="105"/>
      <c r="M16" s="105"/>
      <c r="N16" s="105"/>
      <c r="O16" s="105"/>
      <c r="P16" s="105"/>
      <c r="Q16" s="105"/>
      <c r="R16" s="105"/>
      <c r="S16" s="105"/>
      <c r="T16" s="105"/>
      <c r="U16" s="105"/>
      <c r="V16" s="105"/>
      <c r="W16" s="105"/>
      <c r="X16" s="105"/>
      <c r="Y16" s="105"/>
      <c r="Z16" s="105"/>
      <c r="AA16" s="105"/>
      <c r="AB16" s="105"/>
    </row>
    <row r="17" ht="11.25" customHeight="1">
      <c r="A17" s="135" t="s">
        <v>6103</v>
      </c>
      <c r="B17" s="97" t="s">
        <v>52</v>
      </c>
      <c r="C17" s="135" t="s">
        <v>10491</v>
      </c>
      <c r="D17" s="231">
        <v>80.0</v>
      </c>
      <c r="E17" s="166">
        <v>80.0</v>
      </c>
      <c r="F17" s="103" t="s">
        <v>244</v>
      </c>
      <c r="G17" s="104"/>
      <c r="H17" s="105"/>
      <c r="I17" s="105"/>
      <c r="J17" s="105"/>
      <c r="K17" s="105"/>
      <c r="L17" s="105"/>
      <c r="M17" s="105"/>
      <c r="N17" s="105"/>
      <c r="O17" s="105"/>
      <c r="P17" s="105"/>
      <c r="Q17" s="105"/>
      <c r="R17" s="105"/>
      <c r="S17" s="105"/>
      <c r="T17" s="105"/>
      <c r="U17" s="105"/>
      <c r="V17" s="105"/>
      <c r="W17" s="105"/>
      <c r="X17" s="105"/>
      <c r="Y17" s="105"/>
      <c r="Z17" s="105"/>
      <c r="AA17" s="105"/>
      <c r="AB17" s="105"/>
    </row>
    <row r="18" ht="11.25" customHeight="1">
      <c r="A18" s="135" t="s">
        <v>6103</v>
      </c>
      <c r="B18" s="97" t="s">
        <v>52</v>
      </c>
      <c r="C18" s="135" t="s">
        <v>10492</v>
      </c>
      <c r="D18" s="231">
        <v>400.0</v>
      </c>
      <c r="E18" s="166">
        <v>400.0</v>
      </c>
      <c r="F18" s="103" t="s">
        <v>244</v>
      </c>
      <c r="G18" s="104"/>
      <c r="H18" s="105"/>
      <c r="I18" s="105"/>
      <c r="J18" s="105"/>
      <c r="K18" s="105"/>
      <c r="L18" s="105"/>
      <c r="M18" s="105"/>
      <c r="N18" s="105"/>
      <c r="O18" s="105"/>
      <c r="P18" s="105"/>
      <c r="Q18" s="105"/>
      <c r="R18" s="105"/>
      <c r="S18" s="105"/>
      <c r="T18" s="105"/>
      <c r="U18" s="105"/>
      <c r="V18" s="105"/>
      <c r="W18" s="105"/>
      <c r="X18" s="105"/>
      <c r="Y18" s="105"/>
      <c r="Z18" s="105"/>
      <c r="AA18" s="105"/>
      <c r="AB18" s="105"/>
    </row>
    <row r="19" ht="11.25" customHeight="1">
      <c r="A19" s="135" t="s">
        <v>6103</v>
      </c>
      <c r="B19" s="97" t="s">
        <v>52</v>
      </c>
      <c r="C19" s="135" t="s">
        <v>10493</v>
      </c>
      <c r="D19" s="231">
        <v>50.0</v>
      </c>
      <c r="E19" s="166">
        <v>50.0</v>
      </c>
      <c r="F19" s="103" t="s">
        <v>244</v>
      </c>
      <c r="G19" s="104"/>
      <c r="H19" s="105"/>
      <c r="I19" s="105"/>
      <c r="J19" s="105"/>
      <c r="K19" s="105"/>
      <c r="L19" s="105"/>
      <c r="M19" s="105"/>
      <c r="N19" s="105"/>
      <c r="O19" s="105"/>
      <c r="P19" s="105"/>
      <c r="Q19" s="105"/>
      <c r="R19" s="105"/>
      <c r="S19" s="105"/>
      <c r="T19" s="105"/>
      <c r="U19" s="105"/>
      <c r="V19" s="105"/>
      <c r="W19" s="105"/>
      <c r="X19" s="105"/>
      <c r="Y19" s="105"/>
      <c r="Z19" s="105"/>
      <c r="AA19" s="105"/>
      <c r="AB19" s="105"/>
    </row>
    <row r="20" ht="11.25" customHeight="1">
      <c r="A20" s="135" t="s">
        <v>6103</v>
      </c>
      <c r="B20" s="97" t="s">
        <v>52</v>
      </c>
      <c r="C20" s="135" t="s">
        <v>10494</v>
      </c>
      <c r="D20" s="231">
        <v>50.0</v>
      </c>
      <c r="E20" s="166">
        <v>50.0</v>
      </c>
      <c r="F20" s="103" t="s">
        <v>244</v>
      </c>
      <c r="G20" s="104"/>
      <c r="H20" s="105"/>
      <c r="I20" s="105"/>
      <c r="J20" s="105"/>
      <c r="K20" s="105"/>
      <c r="L20" s="105"/>
      <c r="M20" s="105"/>
      <c r="N20" s="105"/>
      <c r="O20" s="105"/>
      <c r="P20" s="105"/>
      <c r="Q20" s="105"/>
      <c r="R20" s="105"/>
      <c r="S20" s="105"/>
      <c r="T20" s="105"/>
      <c r="U20" s="105"/>
      <c r="V20" s="105"/>
      <c r="W20" s="105"/>
      <c r="X20" s="105"/>
      <c r="Y20" s="105"/>
      <c r="Z20" s="105"/>
      <c r="AA20" s="105"/>
      <c r="AB20" s="105"/>
    </row>
    <row r="21" ht="11.25" customHeight="1">
      <c r="A21" s="295" t="s">
        <v>5397</v>
      </c>
      <c r="B21" s="145" t="s">
        <v>52</v>
      </c>
      <c r="C21" s="297" t="s">
        <v>10495</v>
      </c>
      <c r="D21" s="786">
        <v>80.0</v>
      </c>
      <c r="E21" s="787">
        <v>80.0</v>
      </c>
      <c r="F21" s="103" t="s">
        <v>62</v>
      </c>
      <c r="G21" s="104"/>
      <c r="H21" s="105"/>
      <c r="I21" s="105"/>
      <c r="J21" s="105"/>
      <c r="K21" s="105"/>
      <c r="L21" s="105"/>
      <c r="M21" s="105"/>
      <c r="N21" s="105"/>
      <c r="O21" s="105"/>
      <c r="P21" s="105"/>
      <c r="Q21" s="105"/>
      <c r="R21" s="105"/>
      <c r="S21" s="105"/>
      <c r="T21" s="105"/>
      <c r="U21" s="105"/>
      <c r="V21" s="105"/>
      <c r="W21" s="105"/>
      <c r="X21" s="105"/>
      <c r="Y21" s="105"/>
      <c r="Z21" s="105"/>
      <c r="AA21" s="105"/>
      <c r="AB21" s="105"/>
    </row>
    <row r="22" ht="11.25" customHeight="1">
      <c r="A22" s="457" t="s">
        <v>5397</v>
      </c>
      <c r="B22" s="437" t="s">
        <v>52</v>
      </c>
      <c r="C22" s="458" t="s">
        <v>10496</v>
      </c>
      <c r="D22" s="456">
        <v>80.0</v>
      </c>
      <c r="E22" s="836">
        <v>80.0</v>
      </c>
      <c r="F22" s="103" t="s">
        <v>62</v>
      </c>
      <c r="G22" s="104"/>
      <c r="H22" s="105"/>
      <c r="I22" s="105"/>
      <c r="J22" s="105"/>
      <c r="K22" s="105"/>
      <c r="L22" s="105"/>
      <c r="M22" s="105"/>
      <c r="N22" s="105"/>
      <c r="O22" s="105"/>
      <c r="P22" s="105"/>
      <c r="Q22" s="105"/>
      <c r="R22" s="105"/>
      <c r="S22" s="105"/>
      <c r="T22" s="105"/>
      <c r="U22" s="105"/>
      <c r="V22" s="105"/>
      <c r="W22" s="105"/>
      <c r="X22" s="105"/>
      <c r="Y22" s="105"/>
      <c r="Z22" s="105"/>
      <c r="AA22" s="105"/>
      <c r="AB22" s="105"/>
    </row>
    <row r="23" ht="11.25" customHeight="1">
      <c r="A23" s="135" t="s">
        <v>66</v>
      </c>
      <c r="B23" s="97" t="s">
        <v>52</v>
      </c>
      <c r="C23" s="135" t="s">
        <v>10497</v>
      </c>
      <c r="D23" s="231">
        <v>30.0</v>
      </c>
      <c r="E23" s="166">
        <v>30.0</v>
      </c>
      <c r="F23" s="103" t="s">
        <v>66</v>
      </c>
      <c r="G23" s="104"/>
      <c r="H23" s="105"/>
      <c r="I23" s="105"/>
      <c r="J23" s="105"/>
      <c r="K23" s="105"/>
      <c r="L23" s="105"/>
      <c r="M23" s="105"/>
      <c r="N23" s="105"/>
      <c r="O23" s="105"/>
      <c r="P23" s="105"/>
      <c r="Q23" s="105"/>
      <c r="R23" s="105"/>
      <c r="S23" s="105"/>
      <c r="T23" s="105"/>
      <c r="U23" s="105"/>
      <c r="V23" s="105"/>
      <c r="W23" s="105"/>
      <c r="X23" s="105"/>
      <c r="Y23" s="105"/>
      <c r="Z23" s="105"/>
      <c r="AA23" s="105"/>
      <c r="AB23" s="105"/>
    </row>
    <row r="24" ht="11.25" customHeight="1">
      <c r="A24" s="135" t="s">
        <v>7521</v>
      </c>
      <c r="B24" s="303" t="s">
        <v>52</v>
      </c>
      <c r="C24" s="135" t="s">
        <v>10498</v>
      </c>
      <c r="D24" s="231">
        <v>50.0</v>
      </c>
      <c r="E24" s="166">
        <v>50.0</v>
      </c>
      <c r="F24" s="103" t="s">
        <v>69</v>
      </c>
      <c r="G24" s="104"/>
      <c r="H24" s="105"/>
      <c r="I24" s="105"/>
      <c r="J24" s="105"/>
      <c r="K24" s="105"/>
      <c r="L24" s="105"/>
      <c r="M24" s="105"/>
      <c r="N24" s="105"/>
      <c r="O24" s="105"/>
      <c r="P24" s="105"/>
      <c r="Q24" s="105"/>
      <c r="R24" s="105"/>
      <c r="S24" s="105"/>
      <c r="T24" s="105"/>
      <c r="U24" s="105"/>
      <c r="V24" s="105"/>
      <c r="W24" s="105"/>
      <c r="X24" s="105"/>
      <c r="Y24" s="105"/>
      <c r="Z24" s="105"/>
      <c r="AA24" s="105"/>
      <c r="AB24" s="105"/>
    </row>
    <row r="25" ht="11.25" customHeight="1">
      <c r="A25" s="135" t="s">
        <v>7521</v>
      </c>
      <c r="B25" s="303" t="s">
        <v>52</v>
      </c>
      <c r="C25" s="135" t="s">
        <v>10499</v>
      </c>
      <c r="D25" s="231">
        <v>30.0</v>
      </c>
      <c r="E25" s="166">
        <v>30.0</v>
      </c>
      <c r="F25" s="103" t="s">
        <v>69</v>
      </c>
      <c r="G25" s="104"/>
      <c r="H25" s="105"/>
      <c r="I25" s="105"/>
      <c r="J25" s="105"/>
      <c r="K25" s="105"/>
      <c r="L25" s="105"/>
      <c r="M25" s="105"/>
      <c r="N25" s="105"/>
      <c r="O25" s="105"/>
      <c r="P25" s="105"/>
      <c r="Q25" s="105"/>
      <c r="R25" s="105"/>
      <c r="S25" s="105"/>
      <c r="T25" s="105"/>
      <c r="U25" s="105"/>
      <c r="V25" s="105"/>
      <c r="W25" s="105"/>
      <c r="X25" s="105"/>
      <c r="Y25" s="105"/>
      <c r="Z25" s="105"/>
      <c r="AA25" s="105"/>
      <c r="AB25" s="105"/>
    </row>
    <row r="26" ht="11.25" customHeight="1">
      <c r="A26" s="135" t="s">
        <v>7521</v>
      </c>
      <c r="B26" s="303" t="s">
        <v>52</v>
      </c>
      <c r="C26" s="135" t="s">
        <v>10500</v>
      </c>
      <c r="D26" s="231">
        <v>8.0</v>
      </c>
      <c r="E26" s="166">
        <v>8.0</v>
      </c>
      <c r="F26" s="103" t="s">
        <v>69</v>
      </c>
      <c r="G26" s="104"/>
      <c r="H26" s="105"/>
      <c r="I26" s="105"/>
      <c r="J26" s="105"/>
      <c r="K26" s="105"/>
      <c r="L26" s="105"/>
      <c r="M26" s="105"/>
      <c r="N26" s="105"/>
      <c r="O26" s="105"/>
      <c r="P26" s="105"/>
      <c r="Q26" s="105"/>
      <c r="R26" s="105"/>
      <c r="S26" s="105"/>
      <c r="T26" s="105"/>
      <c r="U26" s="105"/>
      <c r="V26" s="105"/>
      <c r="W26" s="105"/>
      <c r="X26" s="105"/>
      <c r="Y26" s="105"/>
      <c r="Z26" s="105"/>
      <c r="AA26" s="105"/>
      <c r="AB26" s="105"/>
    </row>
    <row r="27" ht="11.25" customHeight="1">
      <c r="A27" s="135" t="s">
        <v>71</v>
      </c>
      <c r="B27" s="97" t="s">
        <v>52</v>
      </c>
      <c r="C27" s="135" t="s">
        <v>10491</v>
      </c>
      <c r="D27" s="231">
        <v>80.0</v>
      </c>
      <c r="E27" s="166">
        <v>80.0</v>
      </c>
      <c r="F27" s="103" t="s">
        <v>71</v>
      </c>
      <c r="G27" s="104"/>
      <c r="H27" s="105"/>
      <c r="I27" s="105"/>
      <c r="J27" s="105"/>
      <c r="K27" s="105"/>
      <c r="L27" s="105"/>
      <c r="M27" s="105"/>
      <c r="N27" s="105"/>
      <c r="O27" s="105"/>
      <c r="P27" s="105"/>
      <c r="Q27" s="105"/>
      <c r="R27" s="105"/>
      <c r="S27" s="105"/>
      <c r="T27" s="105"/>
      <c r="U27" s="105"/>
      <c r="V27" s="105"/>
      <c r="W27" s="105"/>
      <c r="X27" s="105"/>
      <c r="Y27" s="105"/>
      <c r="Z27" s="105"/>
      <c r="AA27" s="105"/>
      <c r="AB27" s="105"/>
    </row>
    <row r="28" ht="11.25" customHeight="1">
      <c r="A28" s="135" t="s">
        <v>71</v>
      </c>
      <c r="B28" s="97" t="s">
        <v>52</v>
      </c>
      <c r="C28" s="135" t="s">
        <v>10501</v>
      </c>
      <c r="D28" s="231" t="s">
        <v>10502</v>
      </c>
      <c r="E28" s="166">
        <v>250.0</v>
      </c>
      <c r="F28" s="103" t="s">
        <v>71</v>
      </c>
      <c r="G28" s="104"/>
      <c r="H28" s="105"/>
      <c r="I28" s="105"/>
      <c r="J28" s="105"/>
      <c r="K28" s="105"/>
      <c r="L28" s="105"/>
      <c r="M28" s="105"/>
      <c r="N28" s="105"/>
      <c r="O28" s="105"/>
      <c r="P28" s="105"/>
      <c r="Q28" s="105"/>
      <c r="R28" s="105"/>
      <c r="S28" s="105"/>
      <c r="T28" s="105"/>
      <c r="U28" s="105"/>
      <c r="V28" s="105"/>
      <c r="W28" s="105"/>
      <c r="X28" s="105"/>
      <c r="Y28" s="105"/>
      <c r="Z28" s="105"/>
      <c r="AA28" s="105"/>
      <c r="AB28" s="105"/>
    </row>
    <row r="29" ht="11.25" customHeight="1">
      <c r="A29" s="135" t="s">
        <v>71</v>
      </c>
      <c r="B29" s="97" t="s">
        <v>52</v>
      </c>
      <c r="C29" s="135" t="s">
        <v>10503</v>
      </c>
      <c r="D29" s="231">
        <v>50.0</v>
      </c>
      <c r="E29" s="166">
        <v>50.0</v>
      </c>
      <c r="F29" s="103" t="s">
        <v>71</v>
      </c>
      <c r="G29" s="104"/>
      <c r="H29" s="105"/>
      <c r="I29" s="105"/>
      <c r="J29" s="105"/>
      <c r="K29" s="105"/>
      <c r="L29" s="105"/>
      <c r="M29" s="105"/>
      <c r="N29" s="105"/>
      <c r="O29" s="105"/>
      <c r="P29" s="105"/>
      <c r="Q29" s="105"/>
      <c r="R29" s="105"/>
      <c r="S29" s="105"/>
      <c r="T29" s="105"/>
      <c r="U29" s="105"/>
      <c r="V29" s="105"/>
      <c r="W29" s="105"/>
      <c r="X29" s="105"/>
      <c r="Y29" s="105"/>
      <c r="Z29" s="105"/>
      <c r="AA29" s="105"/>
      <c r="AB29" s="105"/>
    </row>
    <row r="30" ht="11.25" customHeight="1">
      <c r="A30" s="135" t="s">
        <v>73</v>
      </c>
      <c r="B30" s="97" t="s">
        <v>52</v>
      </c>
      <c r="C30" s="135" t="s">
        <v>10504</v>
      </c>
      <c r="D30" s="231">
        <v>50.0</v>
      </c>
      <c r="E30" s="166">
        <v>50.0</v>
      </c>
      <c r="F30" s="103" t="s">
        <v>73</v>
      </c>
      <c r="G30" s="104"/>
      <c r="H30" s="105"/>
      <c r="I30" s="105"/>
      <c r="J30" s="105"/>
      <c r="K30" s="105"/>
      <c r="L30" s="105"/>
      <c r="M30" s="105"/>
      <c r="N30" s="105"/>
      <c r="O30" s="105"/>
      <c r="P30" s="105"/>
      <c r="Q30" s="105"/>
      <c r="R30" s="105"/>
      <c r="S30" s="105"/>
      <c r="T30" s="105"/>
      <c r="U30" s="105"/>
      <c r="V30" s="105"/>
      <c r="W30" s="105"/>
      <c r="X30" s="105"/>
      <c r="Y30" s="105"/>
      <c r="Z30" s="105"/>
      <c r="AA30" s="105"/>
      <c r="AB30" s="105"/>
    </row>
    <row r="31" ht="11.25" customHeight="1">
      <c r="A31" s="135" t="s">
        <v>3607</v>
      </c>
      <c r="B31" s="97" t="s">
        <v>52</v>
      </c>
      <c r="C31" s="135" t="s">
        <v>10491</v>
      </c>
      <c r="D31" s="231">
        <v>80.0</v>
      </c>
      <c r="E31" s="166">
        <v>80.0</v>
      </c>
      <c r="F31" s="103" t="s">
        <v>973</v>
      </c>
      <c r="G31" s="104"/>
      <c r="H31" s="105"/>
      <c r="I31" s="105"/>
      <c r="J31" s="105"/>
      <c r="K31" s="105"/>
      <c r="L31" s="105"/>
      <c r="M31" s="105"/>
      <c r="N31" s="105"/>
      <c r="O31" s="105"/>
      <c r="P31" s="105"/>
      <c r="Q31" s="105"/>
      <c r="R31" s="105"/>
      <c r="S31" s="105"/>
      <c r="T31" s="105"/>
      <c r="U31" s="105"/>
      <c r="V31" s="105"/>
      <c r="W31" s="105"/>
      <c r="X31" s="105"/>
      <c r="Y31" s="105"/>
      <c r="Z31" s="105"/>
      <c r="AA31" s="105"/>
      <c r="AB31" s="105"/>
    </row>
    <row r="32" ht="11.25" customHeight="1">
      <c r="A32" s="135" t="s">
        <v>3607</v>
      </c>
      <c r="B32" s="97" t="s">
        <v>52</v>
      </c>
      <c r="C32" s="135" t="s">
        <v>10501</v>
      </c>
      <c r="D32" s="231">
        <v>70.0</v>
      </c>
      <c r="E32" s="166">
        <v>70.0</v>
      </c>
      <c r="F32" s="103" t="s">
        <v>973</v>
      </c>
      <c r="G32" s="104"/>
      <c r="H32" s="105"/>
      <c r="I32" s="105"/>
      <c r="J32" s="105"/>
      <c r="K32" s="105"/>
      <c r="L32" s="105"/>
      <c r="M32" s="105"/>
      <c r="N32" s="105"/>
      <c r="O32" s="105"/>
      <c r="P32" s="105"/>
      <c r="Q32" s="105"/>
      <c r="R32" s="105"/>
      <c r="S32" s="105"/>
      <c r="T32" s="105"/>
      <c r="U32" s="105"/>
      <c r="V32" s="105"/>
      <c r="W32" s="105"/>
      <c r="X32" s="105"/>
      <c r="Y32" s="105"/>
      <c r="Z32" s="105"/>
      <c r="AA32" s="105"/>
      <c r="AB32" s="105"/>
    </row>
    <row r="33" ht="11.25" customHeight="1">
      <c r="A33" s="135" t="s">
        <v>3607</v>
      </c>
      <c r="B33" s="97" t="s">
        <v>52</v>
      </c>
      <c r="C33" s="135" t="s">
        <v>10505</v>
      </c>
      <c r="D33" s="231">
        <v>30.0</v>
      </c>
      <c r="E33" s="166">
        <v>30.0</v>
      </c>
      <c r="F33" s="103" t="s">
        <v>973</v>
      </c>
      <c r="G33" s="104"/>
      <c r="H33" s="105"/>
      <c r="I33" s="105"/>
      <c r="J33" s="105"/>
      <c r="K33" s="105"/>
      <c r="L33" s="105"/>
      <c r="M33" s="105"/>
      <c r="N33" s="105"/>
      <c r="O33" s="105"/>
      <c r="P33" s="105"/>
      <c r="Q33" s="105"/>
      <c r="R33" s="105"/>
      <c r="S33" s="105"/>
      <c r="T33" s="105"/>
      <c r="U33" s="105"/>
      <c r="V33" s="105"/>
      <c r="W33" s="105"/>
      <c r="X33" s="105"/>
      <c r="Y33" s="105"/>
      <c r="Z33" s="105"/>
      <c r="AA33" s="105"/>
      <c r="AB33" s="105"/>
    </row>
    <row r="34" ht="11.25" customHeight="1">
      <c r="A34" s="475" t="s">
        <v>78</v>
      </c>
      <c r="B34" s="5" t="s">
        <v>52</v>
      </c>
      <c r="C34" s="103" t="s">
        <v>10506</v>
      </c>
      <c r="D34" s="187">
        <v>50.0</v>
      </c>
      <c r="E34" s="187">
        <v>50.0</v>
      </c>
      <c r="F34" s="103" t="s">
        <v>78</v>
      </c>
      <c r="G34" s="104"/>
      <c r="H34" s="105"/>
      <c r="I34" s="105"/>
      <c r="J34" s="105"/>
      <c r="K34" s="105"/>
      <c r="L34" s="105"/>
      <c r="M34" s="105"/>
      <c r="N34" s="105"/>
      <c r="O34" s="105"/>
      <c r="P34" s="105"/>
      <c r="Q34" s="105"/>
      <c r="R34" s="105"/>
      <c r="S34" s="105"/>
      <c r="T34" s="105"/>
      <c r="U34" s="105"/>
      <c r="V34" s="105"/>
      <c r="W34" s="105"/>
      <c r="X34" s="105"/>
      <c r="Y34" s="105"/>
      <c r="Z34" s="105"/>
      <c r="AA34" s="105"/>
      <c r="AB34" s="105"/>
    </row>
    <row r="35" ht="11.25" customHeight="1">
      <c r="A35" s="475" t="s">
        <v>78</v>
      </c>
      <c r="B35" s="5" t="s">
        <v>52</v>
      </c>
      <c r="C35" s="103" t="s">
        <v>10507</v>
      </c>
      <c r="D35" s="187">
        <v>30.0</v>
      </c>
      <c r="E35" s="187">
        <v>30.0</v>
      </c>
      <c r="F35" s="103" t="s">
        <v>78</v>
      </c>
      <c r="G35" s="104"/>
      <c r="H35" s="105"/>
      <c r="I35" s="105"/>
      <c r="J35" s="105"/>
      <c r="K35" s="105"/>
      <c r="L35" s="105"/>
      <c r="M35" s="105"/>
      <c r="N35" s="105"/>
      <c r="O35" s="105"/>
      <c r="P35" s="105"/>
      <c r="Q35" s="105"/>
      <c r="R35" s="105"/>
      <c r="S35" s="105"/>
      <c r="T35" s="105"/>
      <c r="U35" s="105"/>
      <c r="V35" s="105"/>
      <c r="W35" s="105"/>
      <c r="X35" s="105"/>
      <c r="Y35" s="105"/>
      <c r="Z35" s="105"/>
      <c r="AA35" s="105"/>
      <c r="AB35" s="105"/>
    </row>
    <row r="36" ht="11.25" customHeight="1">
      <c r="A36" s="475" t="s">
        <v>78</v>
      </c>
      <c r="B36" s="5" t="s">
        <v>52</v>
      </c>
      <c r="C36" s="103" t="s">
        <v>10508</v>
      </c>
      <c r="D36" s="187">
        <v>8.0</v>
      </c>
      <c r="E36" s="187">
        <v>250.0</v>
      </c>
      <c r="F36" s="103" t="s">
        <v>78</v>
      </c>
      <c r="G36" s="104"/>
      <c r="H36" s="105"/>
      <c r="I36" s="105"/>
      <c r="J36" s="105"/>
      <c r="K36" s="105"/>
      <c r="L36" s="105"/>
      <c r="M36" s="105"/>
      <c r="N36" s="105"/>
      <c r="O36" s="105"/>
      <c r="P36" s="105"/>
      <c r="Q36" s="105"/>
      <c r="R36" s="105"/>
      <c r="S36" s="105"/>
      <c r="T36" s="105"/>
      <c r="U36" s="105"/>
      <c r="V36" s="105"/>
      <c r="W36" s="105"/>
      <c r="X36" s="105"/>
      <c r="Y36" s="105"/>
      <c r="Z36" s="105"/>
      <c r="AA36" s="105"/>
      <c r="AB36" s="105"/>
    </row>
    <row r="37" ht="11.25" customHeight="1">
      <c r="A37" s="475" t="s">
        <v>78</v>
      </c>
      <c r="B37" s="5" t="s">
        <v>52</v>
      </c>
      <c r="C37" s="103" t="s">
        <v>10509</v>
      </c>
      <c r="D37" s="187">
        <v>8.0</v>
      </c>
      <c r="E37" s="187">
        <v>8.0</v>
      </c>
      <c r="F37" s="103" t="s">
        <v>78</v>
      </c>
      <c r="G37" s="104"/>
      <c r="H37" s="105"/>
      <c r="I37" s="105"/>
      <c r="J37" s="105"/>
      <c r="K37" s="105"/>
      <c r="L37" s="105"/>
      <c r="M37" s="105"/>
      <c r="N37" s="105"/>
      <c r="O37" s="105"/>
      <c r="P37" s="105"/>
      <c r="Q37" s="105"/>
      <c r="R37" s="105"/>
      <c r="S37" s="105"/>
      <c r="T37" s="105"/>
      <c r="U37" s="105"/>
      <c r="V37" s="105"/>
      <c r="W37" s="105"/>
      <c r="X37" s="105"/>
      <c r="Y37" s="105"/>
      <c r="Z37" s="105"/>
      <c r="AA37" s="105"/>
      <c r="AB37" s="105"/>
    </row>
    <row r="38" ht="11.25" customHeight="1">
      <c r="A38" s="135" t="s">
        <v>78</v>
      </c>
      <c r="B38" s="97" t="s">
        <v>52</v>
      </c>
      <c r="C38" s="135" t="s">
        <v>10510</v>
      </c>
      <c r="D38" s="231">
        <v>20.0</v>
      </c>
      <c r="E38" s="793">
        <v>20.0</v>
      </c>
      <c r="F38" s="103" t="s">
        <v>78</v>
      </c>
      <c r="G38" s="104"/>
      <c r="H38" s="105"/>
      <c r="I38" s="105"/>
      <c r="J38" s="105"/>
      <c r="K38" s="105"/>
      <c r="L38" s="105"/>
      <c r="M38" s="105"/>
      <c r="N38" s="105"/>
      <c r="O38" s="105"/>
      <c r="P38" s="105"/>
      <c r="Q38" s="105"/>
      <c r="R38" s="105"/>
      <c r="S38" s="105"/>
      <c r="T38" s="105"/>
      <c r="U38" s="105"/>
      <c r="V38" s="105"/>
      <c r="W38" s="105"/>
      <c r="X38" s="105"/>
      <c r="Y38" s="105"/>
      <c r="Z38" s="105"/>
      <c r="AA38" s="105"/>
      <c r="AB38" s="105"/>
    </row>
    <row r="39" ht="11.25" customHeight="1">
      <c r="A39" s="135" t="s">
        <v>77</v>
      </c>
      <c r="B39" s="97" t="s">
        <v>52</v>
      </c>
      <c r="C39" s="135" t="s">
        <v>10511</v>
      </c>
      <c r="D39" s="231">
        <v>8.0</v>
      </c>
      <c r="E39" s="166">
        <v>8.0</v>
      </c>
      <c r="F39" s="103" t="s">
        <v>77</v>
      </c>
      <c r="G39" s="104"/>
      <c r="H39" s="105"/>
      <c r="I39" s="105"/>
      <c r="J39" s="105"/>
      <c r="K39" s="105"/>
      <c r="L39" s="105"/>
      <c r="M39" s="105"/>
      <c r="N39" s="105"/>
      <c r="O39" s="105"/>
      <c r="P39" s="105"/>
      <c r="Q39" s="105"/>
      <c r="R39" s="105"/>
      <c r="S39" s="105"/>
      <c r="T39" s="105"/>
      <c r="U39" s="105"/>
      <c r="V39" s="105"/>
      <c r="W39" s="105"/>
      <c r="X39" s="105"/>
      <c r="Y39" s="105"/>
      <c r="Z39" s="105"/>
      <c r="AA39" s="105"/>
      <c r="AB39" s="105"/>
    </row>
    <row r="40" ht="11.25" customHeight="1">
      <c r="A40" s="135" t="s">
        <v>77</v>
      </c>
      <c r="B40" s="97" t="s">
        <v>52</v>
      </c>
      <c r="C40" s="135" t="s">
        <v>10512</v>
      </c>
      <c r="D40" s="231">
        <v>8.0</v>
      </c>
      <c r="E40" s="166">
        <v>8.0</v>
      </c>
      <c r="F40" s="103" t="s">
        <v>77</v>
      </c>
      <c r="G40" s="104"/>
      <c r="H40" s="105"/>
      <c r="I40" s="105"/>
      <c r="J40" s="105"/>
      <c r="K40" s="105"/>
      <c r="L40" s="105"/>
      <c r="M40" s="105"/>
      <c r="N40" s="105"/>
      <c r="O40" s="105"/>
      <c r="P40" s="105"/>
      <c r="Q40" s="105"/>
      <c r="R40" s="105"/>
      <c r="S40" s="105"/>
      <c r="T40" s="105"/>
      <c r="U40" s="105"/>
      <c r="V40" s="105"/>
      <c r="W40" s="105"/>
      <c r="X40" s="105"/>
      <c r="Y40" s="105"/>
      <c r="Z40" s="105"/>
      <c r="AA40" s="105"/>
      <c r="AB40" s="105"/>
    </row>
    <row r="41" ht="11.25" customHeight="1">
      <c r="A41" s="135" t="s">
        <v>77</v>
      </c>
      <c r="B41" s="97" t="s">
        <v>52</v>
      </c>
      <c r="C41" s="135" t="s">
        <v>10513</v>
      </c>
      <c r="D41" s="231">
        <v>8.0</v>
      </c>
      <c r="E41" s="166">
        <v>8.0</v>
      </c>
      <c r="F41" s="103" t="s">
        <v>77</v>
      </c>
      <c r="G41" s="104"/>
      <c r="H41" s="105"/>
      <c r="I41" s="105"/>
      <c r="J41" s="105"/>
      <c r="K41" s="105"/>
      <c r="L41" s="105"/>
      <c r="M41" s="105"/>
      <c r="N41" s="105"/>
      <c r="O41" s="105"/>
      <c r="P41" s="105"/>
      <c r="Q41" s="105"/>
      <c r="R41" s="105"/>
      <c r="S41" s="105"/>
      <c r="T41" s="105"/>
      <c r="U41" s="105"/>
      <c r="V41" s="105"/>
      <c r="W41" s="105"/>
      <c r="X41" s="105"/>
      <c r="Y41" s="105"/>
      <c r="Z41" s="105"/>
      <c r="AA41" s="105"/>
      <c r="AB41" s="105"/>
    </row>
    <row r="42" ht="11.25" customHeight="1">
      <c r="A42" s="135" t="s">
        <v>77</v>
      </c>
      <c r="B42" s="97" t="s">
        <v>52</v>
      </c>
      <c r="C42" s="135" t="s">
        <v>10514</v>
      </c>
      <c r="D42" s="231">
        <v>30.0</v>
      </c>
      <c r="E42" s="166">
        <v>30.0</v>
      </c>
      <c r="F42" s="103" t="s">
        <v>77</v>
      </c>
      <c r="G42" s="104"/>
      <c r="H42" s="105"/>
      <c r="I42" s="105"/>
      <c r="J42" s="105"/>
      <c r="K42" s="105"/>
      <c r="L42" s="105"/>
      <c r="M42" s="105"/>
      <c r="N42" s="105"/>
      <c r="O42" s="105"/>
      <c r="P42" s="105"/>
      <c r="Q42" s="105"/>
      <c r="R42" s="105"/>
      <c r="S42" s="105"/>
      <c r="T42" s="105"/>
      <c r="U42" s="105"/>
      <c r="V42" s="105"/>
      <c r="W42" s="105"/>
      <c r="X42" s="105"/>
      <c r="Y42" s="105"/>
      <c r="Z42" s="105"/>
      <c r="AA42" s="105"/>
      <c r="AB42" s="105"/>
    </row>
    <row r="43" ht="11.25" customHeight="1">
      <c r="A43" s="135" t="s">
        <v>83</v>
      </c>
      <c r="B43" s="97" t="s">
        <v>81</v>
      </c>
      <c r="C43" s="97" t="s">
        <v>10515</v>
      </c>
      <c r="D43" s="231">
        <v>148.0</v>
      </c>
      <c r="E43" s="166">
        <v>148.0</v>
      </c>
      <c r="F43" s="103" t="s">
        <v>83</v>
      </c>
      <c r="G43" s="104"/>
      <c r="H43" s="105"/>
      <c r="I43" s="105"/>
      <c r="J43" s="105"/>
      <c r="K43" s="105"/>
      <c r="L43" s="105"/>
      <c r="M43" s="105"/>
      <c r="N43" s="105"/>
      <c r="O43" s="105"/>
      <c r="P43" s="105"/>
      <c r="Q43" s="105"/>
      <c r="R43" s="105"/>
      <c r="S43" s="105"/>
      <c r="T43" s="105"/>
      <c r="U43" s="105"/>
      <c r="V43" s="105"/>
      <c r="W43" s="105"/>
      <c r="X43" s="105"/>
      <c r="Y43" s="105"/>
      <c r="Z43" s="105"/>
      <c r="AA43" s="105"/>
      <c r="AB43" s="105"/>
    </row>
    <row r="44" ht="11.25" customHeight="1">
      <c r="A44" s="135" t="s">
        <v>98</v>
      </c>
      <c r="B44" s="97" t="s">
        <v>81</v>
      </c>
      <c r="C44" s="97" t="s">
        <v>10516</v>
      </c>
      <c r="D44" s="231">
        <v>20.0</v>
      </c>
      <c r="E44" s="166">
        <v>20.0</v>
      </c>
      <c r="F44" s="103" t="s">
        <v>98</v>
      </c>
      <c r="G44" s="104"/>
      <c r="H44" s="105"/>
      <c r="I44" s="105"/>
      <c r="J44" s="105"/>
      <c r="K44" s="105"/>
      <c r="L44" s="105"/>
      <c r="M44" s="105"/>
      <c r="N44" s="105"/>
      <c r="O44" s="105"/>
      <c r="P44" s="105"/>
      <c r="Q44" s="105"/>
      <c r="R44" s="105"/>
      <c r="S44" s="105"/>
      <c r="T44" s="105"/>
      <c r="U44" s="105"/>
      <c r="V44" s="105"/>
      <c r="W44" s="105"/>
      <c r="X44" s="105"/>
      <c r="Y44" s="105"/>
      <c r="Z44" s="105"/>
      <c r="AA44" s="105"/>
      <c r="AB44" s="105"/>
    </row>
    <row r="45" ht="11.25" customHeight="1">
      <c r="A45" s="135" t="s">
        <v>98</v>
      </c>
      <c r="B45" s="97" t="s">
        <v>81</v>
      </c>
      <c r="C45" s="97" t="s">
        <v>10501</v>
      </c>
      <c r="D45" s="231">
        <v>200.0</v>
      </c>
      <c r="E45" s="166">
        <v>200.0</v>
      </c>
      <c r="F45" s="103" t="s">
        <v>98</v>
      </c>
      <c r="G45" s="104"/>
      <c r="H45" s="105"/>
      <c r="I45" s="105"/>
      <c r="J45" s="105"/>
      <c r="K45" s="105"/>
      <c r="L45" s="105"/>
      <c r="M45" s="105"/>
      <c r="N45" s="105"/>
      <c r="O45" s="105"/>
      <c r="P45" s="105"/>
      <c r="Q45" s="105"/>
      <c r="R45" s="105"/>
      <c r="S45" s="105"/>
      <c r="T45" s="105"/>
      <c r="U45" s="105"/>
      <c r="V45" s="105"/>
      <c r="W45" s="105"/>
      <c r="X45" s="105"/>
      <c r="Y45" s="105"/>
      <c r="Z45" s="105"/>
      <c r="AA45" s="105"/>
      <c r="AB45" s="105"/>
    </row>
    <row r="46" ht="11.25" customHeight="1">
      <c r="A46" s="135" t="s">
        <v>98</v>
      </c>
      <c r="B46" s="97" t="s">
        <v>81</v>
      </c>
      <c r="C46" s="97" t="s">
        <v>10517</v>
      </c>
      <c r="D46" s="231">
        <v>40.0</v>
      </c>
      <c r="E46" s="166">
        <v>40.0</v>
      </c>
      <c r="F46" s="103" t="s">
        <v>98</v>
      </c>
      <c r="G46" s="104"/>
      <c r="H46" s="105"/>
      <c r="I46" s="105"/>
      <c r="J46" s="105"/>
      <c r="K46" s="105"/>
      <c r="L46" s="105"/>
      <c r="M46" s="105"/>
      <c r="N46" s="105"/>
      <c r="O46" s="105"/>
      <c r="P46" s="105"/>
      <c r="Q46" s="105"/>
      <c r="R46" s="105"/>
      <c r="S46" s="105"/>
      <c r="T46" s="105"/>
      <c r="U46" s="105"/>
      <c r="V46" s="105"/>
      <c r="W46" s="105"/>
      <c r="X46" s="105"/>
      <c r="Y46" s="105"/>
      <c r="Z46" s="105"/>
      <c r="AA46" s="105"/>
      <c r="AB46" s="105"/>
    </row>
    <row r="47" ht="11.25" customHeight="1">
      <c r="A47" s="135" t="s">
        <v>98</v>
      </c>
      <c r="B47" s="97" t="s">
        <v>81</v>
      </c>
      <c r="C47" s="97" t="s">
        <v>10518</v>
      </c>
      <c r="D47" s="231">
        <v>100.0</v>
      </c>
      <c r="E47" s="166">
        <v>100.0</v>
      </c>
      <c r="F47" s="103" t="s">
        <v>98</v>
      </c>
      <c r="G47" s="104"/>
      <c r="H47" s="105"/>
      <c r="I47" s="105"/>
      <c r="J47" s="105"/>
      <c r="K47" s="105"/>
      <c r="L47" s="105"/>
      <c r="M47" s="105"/>
      <c r="N47" s="105"/>
      <c r="O47" s="105"/>
      <c r="P47" s="105"/>
      <c r="Q47" s="105"/>
      <c r="R47" s="105"/>
      <c r="S47" s="105"/>
      <c r="T47" s="105"/>
      <c r="U47" s="105"/>
      <c r="V47" s="105"/>
      <c r="W47" s="105"/>
      <c r="X47" s="105"/>
      <c r="Y47" s="105"/>
      <c r="Z47" s="105"/>
      <c r="AA47" s="105"/>
      <c r="AB47" s="105"/>
    </row>
    <row r="48" ht="11.25" customHeight="1">
      <c r="A48" s="135" t="s">
        <v>96</v>
      </c>
      <c r="B48" s="97" t="s">
        <v>81</v>
      </c>
      <c r="C48" s="97" t="s">
        <v>10519</v>
      </c>
      <c r="D48" s="231">
        <v>96.0</v>
      </c>
      <c r="E48" s="166">
        <v>96.0</v>
      </c>
      <c r="F48" s="103" t="s">
        <v>96</v>
      </c>
      <c r="G48" s="104"/>
      <c r="H48" s="105"/>
      <c r="I48" s="105"/>
      <c r="J48" s="105"/>
      <c r="K48" s="105"/>
      <c r="L48" s="105"/>
      <c r="M48" s="105"/>
      <c r="N48" s="105"/>
      <c r="O48" s="105"/>
      <c r="P48" s="105"/>
      <c r="Q48" s="105"/>
      <c r="R48" s="105"/>
      <c r="S48" s="105"/>
      <c r="T48" s="105"/>
      <c r="U48" s="105"/>
      <c r="V48" s="105"/>
      <c r="W48" s="105"/>
      <c r="X48" s="105"/>
      <c r="Y48" s="105"/>
      <c r="Z48" s="105"/>
      <c r="AA48" s="105"/>
      <c r="AB48" s="105"/>
    </row>
    <row r="49" ht="11.25" customHeight="1">
      <c r="A49" s="135" t="s">
        <v>96</v>
      </c>
      <c r="B49" s="97" t="s">
        <v>81</v>
      </c>
      <c r="C49" s="97" t="s">
        <v>10520</v>
      </c>
      <c r="D49" s="231">
        <v>100.0</v>
      </c>
      <c r="E49" s="166">
        <v>100.0</v>
      </c>
      <c r="F49" s="103" t="s">
        <v>96</v>
      </c>
      <c r="G49" s="104"/>
      <c r="H49" s="105"/>
      <c r="I49" s="105"/>
      <c r="J49" s="105"/>
      <c r="K49" s="105"/>
      <c r="L49" s="105"/>
      <c r="M49" s="105"/>
      <c r="N49" s="105"/>
      <c r="O49" s="105"/>
      <c r="P49" s="105"/>
      <c r="Q49" s="105"/>
      <c r="R49" s="105"/>
      <c r="S49" s="105"/>
      <c r="T49" s="105"/>
      <c r="U49" s="105"/>
      <c r="V49" s="105"/>
      <c r="W49" s="105"/>
      <c r="X49" s="105"/>
      <c r="Y49" s="105"/>
      <c r="Z49" s="105"/>
      <c r="AA49" s="105"/>
      <c r="AB49" s="105"/>
    </row>
    <row r="50" ht="11.25" customHeight="1">
      <c r="A50" s="135" t="s">
        <v>6368</v>
      </c>
      <c r="B50" s="97" t="s">
        <v>81</v>
      </c>
      <c r="C50" s="6" t="s">
        <v>10521</v>
      </c>
      <c r="D50" s="231"/>
      <c r="E50" s="166">
        <v>56.0</v>
      </c>
      <c r="F50" s="103" t="s">
        <v>88</v>
      </c>
      <c r="G50" s="104"/>
      <c r="H50" s="105"/>
      <c r="I50" s="105"/>
      <c r="J50" s="105"/>
      <c r="K50" s="105"/>
      <c r="L50" s="105"/>
      <c r="M50" s="105"/>
      <c r="N50" s="105"/>
      <c r="O50" s="105"/>
      <c r="P50" s="105"/>
      <c r="Q50" s="105"/>
      <c r="R50" s="105"/>
      <c r="S50" s="105"/>
      <c r="T50" s="105"/>
      <c r="U50" s="105"/>
      <c r="V50" s="105"/>
      <c r="W50" s="105"/>
      <c r="X50" s="105"/>
      <c r="Y50" s="105"/>
      <c r="Z50" s="105"/>
      <c r="AA50" s="105"/>
      <c r="AB50" s="105"/>
    </row>
    <row r="51" ht="11.25" customHeight="1">
      <c r="A51" s="135" t="s">
        <v>6368</v>
      </c>
      <c r="B51" s="97" t="s">
        <v>81</v>
      </c>
      <c r="C51" s="97" t="s">
        <v>10522</v>
      </c>
      <c r="D51" s="231"/>
      <c r="E51" s="166">
        <v>100.0</v>
      </c>
      <c r="F51" s="103" t="s">
        <v>88</v>
      </c>
      <c r="G51" s="104"/>
      <c r="H51" s="105"/>
      <c r="I51" s="105"/>
      <c r="J51" s="105"/>
      <c r="K51" s="105"/>
      <c r="L51" s="105"/>
      <c r="M51" s="105"/>
      <c r="N51" s="105"/>
      <c r="O51" s="105"/>
      <c r="P51" s="105"/>
      <c r="Q51" s="105"/>
      <c r="R51" s="105"/>
      <c r="S51" s="105"/>
      <c r="T51" s="105"/>
      <c r="U51" s="105"/>
      <c r="V51" s="105"/>
      <c r="W51" s="105"/>
      <c r="X51" s="105"/>
      <c r="Y51" s="105"/>
      <c r="Z51" s="105"/>
      <c r="AA51" s="105"/>
      <c r="AB51" s="105"/>
    </row>
    <row r="52" ht="11.25" customHeight="1">
      <c r="A52" s="135" t="s">
        <v>6373</v>
      </c>
      <c r="B52" s="97" t="s">
        <v>81</v>
      </c>
      <c r="C52" s="135" t="s">
        <v>10523</v>
      </c>
      <c r="D52" s="231">
        <v>30.0</v>
      </c>
      <c r="E52" s="166">
        <v>30.0</v>
      </c>
      <c r="F52" s="103" t="s">
        <v>84</v>
      </c>
      <c r="G52" s="104"/>
      <c r="H52" s="105"/>
      <c r="I52" s="105"/>
      <c r="J52" s="105"/>
      <c r="K52" s="105"/>
      <c r="L52" s="105"/>
      <c r="M52" s="105"/>
      <c r="N52" s="105"/>
      <c r="O52" s="105"/>
      <c r="P52" s="105"/>
      <c r="Q52" s="105"/>
      <c r="R52" s="105"/>
      <c r="S52" s="105"/>
      <c r="T52" s="105"/>
      <c r="U52" s="105"/>
      <c r="V52" s="105"/>
      <c r="W52" s="105"/>
      <c r="X52" s="105"/>
      <c r="Y52" s="105"/>
      <c r="Z52" s="105"/>
      <c r="AA52" s="105"/>
      <c r="AB52" s="105"/>
    </row>
    <row r="53" ht="11.25" customHeight="1">
      <c r="A53" s="135" t="s">
        <v>6373</v>
      </c>
      <c r="B53" s="97" t="s">
        <v>81</v>
      </c>
      <c r="C53" s="135" t="s">
        <v>10491</v>
      </c>
      <c r="D53" s="231">
        <v>40.0</v>
      </c>
      <c r="E53" s="166">
        <v>40.0</v>
      </c>
      <c r="F53" s="103" t="s">
        <v>84</v>
      </c>
      <c r="G53" s="104"/>
      <c r="H53" s="105"/>
      <c r="I53" s="105"/>
      <c r="J53" s="105"/>
      <c r="K53" s="105"/>
      <c r="L53" s="105"/>
      <c r="M53" s="105"/>
      <c r="N53" s="105"/>
      <c r="O53" s="105"/>
      <c r="P53" s="105"/>
      <c r="Q53" s="105"/>
      <c r="R53" s="105"/>
      <c r="S53" s="105"/>
      <c r="T53" s="105"/>
      <c r="U53" s="105"/>
      <c r="V53" s="105"/>
      <c r="W53" s="105"/>
      <c r="X53" s="105"/>
      <c r="Y53" s="105"/>
      <c r="Z53" s="105"/>
      <c r="AA53" s="105"/>
      <c r="AB53" s="105"/>
    </row>
    <row r="54" ht="11.25" customHeight="1">
      <c r="A54" s="135" t="s">
        <v>6373</v>
      </c>
      <c r="B54" s="97" t="s">
        <v>81</v>
      </c>
      <c r="C54" s="135" t="s">
        <v>10524</v>
      </c>
      <c r="D54" s="231">
        <v>250.0</v>
      </c>
      <c r="E54" s="166">
        <v>250.0</v>
      </c>
      <c r="F54" s="103" t="s">
        <v>84</v>
      </c>
      <c r="G54" s="104"/>
      <c r="H54" s="105"/>
      <c r="I54" s="105"/>
      <c r="J54" s="105"/>
      <c r="K54" s="105"/>
      <c r="L54" s="105"/>
      <c r="M54" s="105"/>
      <c r="N54" s="105"/>
      <c r="O54" s="105"/>
      <c r="P54" s="105"/>
      <c r="Q54" s="105"/>
      <c r="R54" s="105"/>
      <c r="S54" s="105"/>
      <c r="T54" s="105"/>
      <c r="U54" s="105"/>
      <c r="V54" s="105"/>
      <c r="W54" s="105"/>
      <c r="X54" s="105"/>
      <c r="Y54" s="105"/>
      <c r="Z54" s="105"/>
      <c r="AA54" s="105"/>
      <c r="AB54" s="105"/>
    </row>
    <row r="55" ht="11.25" customHeight="1">
      <c r="A55" s="135" t="s">
        <v>6373</v>
      </c>
      <c r="B55" s="97" t="s">
        <v>81</v>
      </c>
      <c r="C55" s="135" t="s">
        <v>10518</v>
      </c>
      <c r="D55" s="231">
        <v>100.0</v>
      </c>
      <c r="E55" s="166">
        <v>100.0</v>
      </c>
      <c r="F55" s="103" t="s">
        <v>84</v>
      </c>
      <c r="G55" s="104"/>
      <c r="H55" s="105"/>
      <c r="I55" s="105"/>
      <c r="J55" s="105"/>
      <c r="K55" s="105"/>
      <c r="L55" s="105"/>
      <c r="M55" s="105"/>
      <c r="N55" s="105"/>
      <c r="O55" s="105"/>
      <c r="P55" s="105"/>
      <c r="Q55" s="105"/>
      <c r="R55" s="105"/>
      <c r="S55" s="105"/>
      <c r="T55" s="105"/>
      <c r="U55" s="105"/>
      <c r="V55" s="105"/>
      <c r="W55" s="105"/>
      <c r="X55" s="105"/>
      <c r="Y55" s="105"/>
      <c r="Z55" s="105"/>
      <c r="AA55" s="105"/>
      <c r="AB55" s="105"/>
    </row>
    <row r="56" ht="11.25" customHeight="1">
      <c r="A56" s="135" t="s">
        <v>791</v>
      </c>
      <c r="B56" s="97" t="s">
        <v>81</v>
      </c>
      <c r="C56" s="135" t="s">
        <v>10525</v>
      </c>
      <c r="D56" s="231">
        <v>32.0</v>
      </c>
      <c r="E56" s="166">
        <v>32.0</v>
      </c>
      <c r="F56" s="103" t="s">
        <v>89</v>
      </c>
      <c r="G56" s="104"/>
      <c r="H56" s="105"/>
      <c r="I56" s="105"/>
      <c r="J56" s="105"/>
      <c r="K56" s="105"/>
      <c r="L56" s="105"/>
      <c r="M56" s="105"/>
      <c r="N56" s="105"/>
      <c r="O56" s="105"/>
      <c r="P56" s="105"/>
      <c r="Q56" s="105"/>
      <c r="R56" s="105"/>
      <c r="S56" s="105"/>
      <c r="T56" s="105"/>
      <c r="U56" s="105"/>
      <c r="V56" s="105"/>
      <c r="W56" s="105"/>
      <c r="X56" s="105"/>
      <c r="Y56" s="105"/>
      <c r="Z56" s="105"/>
      <c r="AA56" s="105"/>
      <c r="AB56" s="105"/>
    </row>
    <row r="57" ht="11.25" customHeight="1">
      <c r="A57" s="135" t="s">
        <v>791</v>
      </c>
      <c r="B57" s="97" t="s">
        <v>81</v>
      </c>
      <c r="C57" s="135" t="s">
        <v>10526</v>
      </c>
      <c r="D57" s="231">
        <v>100.0</v>
      </c>
      <c r="E57" s="166">
        <v>25.0</v>
      </c>
      <c r="F57" s="154" t="s">
        <v>89</v>
      </c>
      <c r="G57" s="104"/>
      <c r="H57" s="105"/>
      <c r="I57" s="105"/>
      <c r="J57" s="105"/>
      <c r="K57" s="105"/>
      <c r="L57" s="105"/>
      <c r="M57" s="105"/>
      <c r="N57" s="105"/>
      <c r="O57" s="105"/>
      <c r="P57" s="105"/>
      <c r="Q57" s="105"/>
      <c r="R57" s="105"/>
      <c r="S57" s="105"/>
      <c r="T57" s="105"/>
      <c r="U57" s="105"/>
      <c r="V57" s="105"/>
      <c r="W57" s="105"/>
      <c r="X57" s="105"/>
      <c r="Y57" s="105"/>
      <c r="Z57" s="105"/>
      <c r="AA57" s="105"/>
      <c r="AB57" s="105"/>
    </row>
    <row r="58" ht="11.25" customHeight="1">
      <c r="A58" s="295" t="s">
        <v>86</v>
      </c>
      <c r="B58" s="160" t="s">
        <v>81</v>
      </c>
      <c r="C58" s="135" t="s">
        <v>10527</v>
      </c>
      <c r="D58" s="231">
        <v>25.0</v>
      </c>
      <c r="E58" s="166">
        <v>25.0</v>
      </c>
      <c r="F58" s="103" t="s">
        <v>86</v>
      </c>
      <c r="G58" s="104"/>
      <c r="H58" s="105"/>
      <c r="I58" s="105"/>
      <c r="J58" s="105"/>
      <c r="K58" s="105"/>
      <c r="L58" s="105"/>
      <c r="M58" s="105"/>
      <c r="N58" s="105"/>
      <c r="O58" s="105"/>
      <c r="P58" s="105"/>
      <c r="Q58" s="105"/>
      <c r="R58" s="105"/>
      <c r="S58" s="105"/>
      <c r="T58" s="105"/>
      <c r="U58" s="105"/>
      <c r="V58" s="105"/>
      <c r="W58" s="105"/>
      <c r="X58" s="105"/>
      <c r="Y58" s="105"/>
      <c r="Z58" s="105"/>
      <c r="AA58" s="105"/>
      <c r="AB58" s="105"/>
    </row>
    <row r="59" ht="11.25" customHeight="1">
      <c r="A59" s="295" t="s">
        <v>86</v>
      </c>
      <c r="B59" s="160" t="s">
        <v>81</v>
      </c>
      <c r="C59" s="135" t="s">
        <v>10528</v>
      </c>
      <c r="D59" s="231">
        <v>32.0</v>
      </c>
      <c r="E59" s="166">
        <v>32.0</v>
      </c>
      <c r="F59" s="103" t="s">
        <v>86</v>
      </c>
      <c r="G59" s="104"/>
      <c r="H59" s="105"/>
      <c r="I59" s="105"/>
      <c r="J59" s="105"/>
      <c r="K59" s="105"/>
      <c r="L59" s="105"/>
      <c r="M59" s="105"/>
      <c r="N59" s="105"/>
      <c r="O59" s="105"/>
      <c r="P59" s="105"/>
      <c r="Q59" s="105"/>
      <c r="R59" s="105"/>
      <c r="S59" s="105"/>
      <c r="T59" s="105"/>
      <c r="U59" s="105"/>
      <c r="V59" s="105"/>
      <c r="W59" s="105"/>
      <c r="X59" s="105"/>
      <c r="Y59" s="105"/>
      <c r="Z59" s="105"/>
      <c r="AA59" s="105"/>
      <c r="AB59" s="105"/>
    </row>
    <row r="60" ht="11.25" customHeight="1">
      <c r="A60" s="295" t="s">
        <v>86</v>
      </c>
      <c r="B60" s="160" t="s">
        <v>81</v>
      </c>
      <c r="C60" s="295" t="s">
        <v>10529</v>
      </c>
      <c r="D60" s="621">
        <v>40.0</v>
      </c>
      <c r="E60" s="793">
        <v>40.0</v>
      </c>
      <c r="F60" s="103" t="s">
        <v>86</v>
      </c>
      <c r="G60" s="104"/>
      <c r="H60" s="105"/>
      <c r="I60" s="105"/>
      <c r="J60" s="105"/>
      <c r="K60" s="105"/>
      <c r="L60" s="105"/>
      <c r="M60" s="105"/>
      <c r="N60" s="105"/>
      <c r="O60" s="105"/>
      <c r="P60" s="105"/>
      <c r="Q60" s="105"/>
      <c r="R60" s="105"/>
      <c r="S60" s="105"/>
      <c r="T60" s="105"/>
      <c r="U60" s="105"/>
      <c r="V60" s="105"/>
      <c r="W60" s="105"/>
      <c r="X60" s="105"/>
      <c r="Y60" s="105"/>
      <c r="Z60" s="105"/>
      <c r="AA60" s="105"/>
      <c r="AB60" s="105"/>
    </row>
    <row r="61" ht="11.25" customHeight="1">
      <c r="A61" s="135" t="s">
        <v>92</v>
      </c>
      <c r="B61" s="97" t="s">
        <v>81</v>
      </c>
      <c r="C61" s="135" t="s">
        <v>10530</v>
      </c>
      <c r="D61" s="231">
        <v>48.0</v>
      </c>
      <c r="E61" s="166">
        <v>48.0</v>
      </c>
      <c r="F61" s="103" t="s">
        <v>92</v>
      </c>
      <c r="G61" s="104"/>
      <c r="H61" s="105"/>
      <c r="I61" s="105"/>
      <c r="J61" s="105"/>
      <c r="K61" s="105"/>
      <c r="L61" s="105"/>
      <c r="M61" s="105"/>
      <c r="N61" s="105"/>
      <c r="O61" s="105"/>
      <c r="P61" s="105"/>
      <c r="Q61" s="105"/>
      <c r="R61" s="105"/>
      <c r="S61" s="105"/>
      <c r="T61" s="105"/>
      <c r="U61" s="105"/>
      <c r="V61" s="105"/>
      <c r="W61" s="105"/>
      <c r="X61" s="105"/>
      <c r="Y61" s="105"/>
      <c r="Z61" s="105"/>
      <c r="AA61" s="105"/>
      <c r="AB61" s="105"/>
    </row>
    <row r="62" ht="11.25" customHeight="1">
      <c r="A62" s="135" t="s">
        <v>92</v>
      </c>
      <c r="B62" s="97" t="s">
        <v>354</v>
      </c>
      <c r="C62" s="135" t="s">
        <v>10531</v>
      </c>
      <c r="D62" s="231">
        <v>25.0</v>
      </c>
      <c r="E62" s="166">
        <v>25.0</v>
      </c>
      <c r="F62" s="103" t="s">
        <v>92</v>
      </c>
      <c r="G62" s="104"/>
      <c r="H62" s="105"/>
      <c r="I62" s="105"/>
      <c r="J62" s="105"/>
      <c r="K62" s="105"/>
      <c r="L62" s="105"/>
      <c r="M62" s="105"/>
      <c r="N62" s="105"/>
      <c r="O62" s="105"/>
      <c r="P62" s="105"/>
      <c r="Q62" s="105"/>
      <c r="R62" s="105"/>
      <c r="S62" s="105"/>
      <c r="T62" s="105"/>
      <c r="U62" s="105"/>
      <c r="V62" s="105"/>
      <c r="W62" s="105"/>
      <c r="X62" s="105"/>
      <c r="Y62" s="105"/>
      <c r="Z62" s="105"/>
      <c r="AA62" s="105"/>
      <c r="AB62" s="105"/>
    </row>
    <row r="63" ht="11.25" customHeight="1">
      <c r="A63" s="135" t="s">
        <v>3628</v>
      </c>
      <c r="B63" s="97" t="s">
        <v>81</v>
      </c>
      <c r="C63" s="130" t="s">
        <v>10532</v>
      </c>
      <c r="D63" s="231" t="s">
        <v>10533</v>
      </c>
      <c r="E63" s="166">
        <v>175.0</v>
      </c>
      <c r="F63" s="103" t="s">
        <v>3628</v>
      </c>
      <c r="G63" s="104"/>
      <c r="H63" s="105"/>
      <c r="I63" s="105"/>
      <c r="J63" s="105"/>
      <c r="K63" s="105"/>
      <c r="L63" s="105"/>
      <c r="M63" s="105"/>
      <c r="N63" s="105"/>
      <c r="O63" s="105"/>
      <c r="P63" s="105"/>
      <c r="Q63" s="105"/>
      <c r="R63" s="105"/>
      <c r="S63" s="105"/>
      <c r="T63" s="105"/>
      <c r="U63" s="105"/>
      <c r="V63" s="105"/>
      <c r="W63" s="105"/>
      <c r="X63" s="105"/>
      <c r="Y63" s="105"/>
      <c r="Z63" s="105"/>
      <c r="AA63" s="105"/>
      <c r="AB63" s="105"/>
    </row>
    <row r="64" ht="11.25" customHeight="1">
      <c r="A64" s="135" t="s">
        <v>3628</v>
      </c>
      <c r="B64" s="97" t="s">
        <v>81</v>
      </c>
      <c r="C64" s="130" t="s">
        <v>10534</v>
      </c>
      <c r="D64" s="503" t="s">
        <v>10535</v>
      </c>
      <c r="E64" s="166">
        <v>100.0</v>
      </c>
      <c r="F64" s="103" t="s">
        <v>3628</v>
      </c>
      <c r="G64" s="104"/>
      <c r="H64" s="105"/>
      <c r="I64" s="105"/>
      <c r="J64" s="105"/>
      <c r="K64" s="105"/>
      <c r="L64" s="105"/>
      <c r="M64" s="105"/>
      <c r="N64" s="105"/>
      <c r="O64" s="105"/>
      <c r="P64" s="105"/>
      <c r="Q64" s="105"/>
      <c r="R64" s="105"/>
      <c r="S64" s="105"/>
      <c r="T64" s="105"/>
      <c r="U64" s="105"/>
      <c r="V64" s="105"/>
      <c r="W64" s="105"/>
      <c r="X64" s="105"/>
      <c r="Y64" s="105"/>
      <c r="Z64" s="105"/>
      <c r="AA64" s="105"/>
      <c r="AB64" s="105"/>
    </row>
    <row r="65" ht="11.25" customHeight="1">
      <c r="A65" s="135" t="s">
        <v>6419</v>
      </c>
      <c r="B65" s="97" t="s">
        <v>81</v>
      </c>
      <c r="C65" s="135" t="s">
        <v>10536</v>
      </c>
      <c r="D65" s="231" t="s">
        <v>10537</v>
      </c>
      <c r="E65" s="166">
        <v>32.0</v>
      </c>
      <c r="F65" s="103" t="s">
        <v>90</v>
      </c>
      <c r="G65" s="104"/>
      <c r="H65" s="105"/>
      <c r="I65" s="105"/>
      <c r="J65" s="105"/>
      <c r="K65" s="105"/>
      <c r="L65" s="105"/>
      <c r="M65" s="105"/>
      <c r="N65" s="105"/>
      <c r="O65" s="105"/>
      <c r="P65" s="105"/>
      <c r="Q65" s="105"/>
      <c r="R65" s="105"/>
      <c r="S65" s="105"/>
      <c r="T65" s="105"/>
      <c r="U65" s="105"/>
      <c r="V65" s="105"/>
      <c r="W65" s="105"/>
      <c r="X65" s="105"/>
      <c r="Y65" s="105"/>
      <c r="Z65" s="105"/>
      <c r="AA65" s="105"/>
      <c r="AB65" s="105"/>
    </row>
    <row r="66" ht="11.25" customHeight="1">
      <c r="A66" s="135" t="s">
        <v>6419</v>
      </c>
      <c r="B66" s="97" t="s">
        <v>81</v>
      </c>
      <c r="C66" s="135" t="s">
        <v>10538</v>
      </c>
      <c r="D66" s="231">
        <v>25.0</v>
      </c>
      <c r="E66" s="166">
        <v>25.0</v>
      </c>
      <c r="F66" s="103" t="s">
        <v>90</v>
      </c>
      <c r="G66" s="104"/>
      <c r="H66" s="105"/>
      <c r="I66" s="105"/>
      <c r="J66" s="105"/>
      <c r="K66" s="105"/>
      <c r="L66" s="105"/>
      <c r="M66" s="105"/>
      <c r="N66" s="105"/>
      <c r="O66" s="105"/>
      <c r="P66" s="105"/>
      <c r="Q66" s="105"/>
      <c r="R66" s="105"/>
      <c r="S66" s="105"/>
      <c r="T66" s="105"/>
      <c r="U66" s="105"/>
      <c r="V66" s="105"/>
      <c r="W66" s="105"/>
      <c r="X66" s="105"/>
      <c r="Y66" s="105"/>
      <c r="Z66" s="105"/>
      <c r="AA66" s="105"/>
      <c r="AB66" s="105"/>
    </row>
    <row r="67" ht="11.25" customHeight="1">
      <c r="A67" s="135" t="s">
        <v>91</v>
      </c>
      <c r="B67" s="97" t="s">
        <v>81</v>
      </c>
      <c r="C67" s="135" t="s">
        <v>10539</v>
      </c>
      <c r="D67" s="231">
        <v>32.0</v>
      </c>
      <c r="E67" s="166">
        <v>32.0</v>
      </c>
      <c r="F67" s="103" t="s">
        <v>91</v>
      </c>
      <c r="G67" s="104"/>
      <c r="H67" s="105"/>
      <c r="I67" s="105"/>
      <c r="J67" s="105"/>
      <c r="K67" s="105"/>
      <c r="L67" s="105"/>
      <c r="M67" s="105"/>
      <c r="N67" s="105"/>
      <c r="O67" s="105"/>
      <c r="P67" s="105"/>
      <c r="Q67" s="105"/>
      <c r="R67" s="105"/>
      <c r="S67" s="105"/>
      <c r="T67" s="105"/>
      <c r="U67" s="105"/>
      <c r="V67" s="105"/>
      <c r="W67" s="105"/>
      <c r="X67" s="105"/>
      <c r="Y67" s="105"/>
      <c r="Z67" s="105"/>
      <c r="AA67" s="105"/>
      <c r="AB67" s="105"/>
    </row>
    <row r="68" ht="11.25" customHeight="1">
      <c r="A68" s="135" t="s">
        <v>91</v>
      </c>
      <c r="B68" s="97" t="s">
        <v>81</v>
      </c>
      <c r="C68" s="135" t="s">
        <v>10518</v>
      </c>
      <c r="D68" s="231">
        <v>100.0</v>
      </c>
      <c r="E68" s="166">
        <v>100.0</v>
      </c>
      <c r="F68" s="103" t="s">
        <v>91</v>
      </c>
      <c r="G68" s="104"/>
      <c r="H68" s="105"/>
      <c r="I68" s="105"/>
      <c r="J68" s="105"/>
      <c r="K68" s="105"/>
      <c r="L68" s="105"/>
      <c r="M68" s="105"/>
      <c r="N68" s="105"/>
      <c r="O68" s="105"/>
      <c r="P68" s="105"/>
      <c r="Q68" s="105"/>
      <c r="R68" s="105"/>
      <c r="S68" s="105"/>
      <c r="T68" s="105"/>
      <c r="U68" s="105"/>
      <c r="V68" s="105"/>
      <c r="W68" s="105"/>
      <c r="X68" s="105"/>
      <c r="Y68" s="105"/>
      <c r="Z68" s="105"/>
      <c r="AA68" s="105"/>
      <c r="AB68" s="105"/>
    </row>
    <row r="69" ht="11.25" customHeight="1">
      <c r="A69" s="135" t="s">
        <v>85</v>
      </c>
      <c r="B69" s="97" t="s">
        <v>81</v>
      </c>
      <c r="C69" s="135" t="s">
        <v>10540</v>
      </c>
      <c r="D69" s="231" t="s">
        <v>10541</v>
      </c>
      <c r="E69" s="166">
        <v>48.0</v>
      </c>
      <c r="F69" s="103" t="s">
        <v>85</v>
      </c>
      <c r="G69" s="104"/>
      <c r="H69" s="105"/>
      <c r="I69" s="105"/>
      <c r="J69" s="105"/>
      <c r="K69" s="105"/>
      <c r="L69" s="105"/>
      <c r="M69" s="105"/>
      <c r="N69" s="105"/>
      <c r="O69" s="105"/>
      <c r="P69" s="105"/>
      <c r="Q69" s="105"/>
      <c r="R69" s="105"/>
      <c r="S69" s="105"/>
      <c r="T69" s="105"/>
      <c r="U69" s="105"/>
      <c r="V69" s="105"/>
      <c r="W69" s="105"/>
      <c r="X69" s="105"/>
      <c r="Y69" s="105"/>
      <c r="Z69" s="105"/>
      <c r="AA69" s="105"/>
      <c r="AB69" s="105"/>
    </row>
    <row r="70" ht="11.25" customHeight="1">
      <c r="A70" s="135" t="s">
        <v>85</v>
      </c>
      <c r="B70" s="97" t="s">
        <v>81</v>
      </c>
      <c r="C70" s="135" t="s">
        <v>10542</v>
      </c>
      <c r="D70" s="231">
        <v>100.0</v>
      </c>
      <c r="E70" s="166">
        <v>100.0</v>
      </c>
      <c r="F70" s="103" t="s">
        <v>85</v>
      </c>
      <c r="G70" s="104"/>
      <c r="H70" s="105"/>
      <c r="I70" s="105"/>
      <c r="J70" s="105"/>
      <c r="K70" s="105"/>
      <c r="L70" s="105"/>
      <c r="M70" s="105"/>
      <c r="N70" s="105"/>
      <c r="O70" s="105"/>
      <c r="P70" s="105"/>
      <c r="Q70" s="105"/>
      <c r="R70" s="105"/>
      <c r="S70" s="105"/>
      <c r="T70" s="105"/>
      <c r="U70" s="105"/>
      <c r="V70" s="105"/>
      <c r="W70" s="105"/>
      <c r="X70" s="105"/>
      <c r="Y70" s="105"/>
      <c r="Z70" s="105"/>
      <c r="AA70" s="105"/>
      <c r="AB70" s="105"/>
    </row>
    <row r="71" ht="11.25" customHeight="1">
      <c r="A71" s="135" t="s">
        <v>10241</v>
      </c>
      <c r="B71" s="97" t="s">
        <v>81</v>
      </c>
      <c r="C71" s="135" t="s">
        <v>10543</v>
      </c>
      <c r="D71" s="231">
        <v>32.0</v>
      </c>
      <c r="E71" s="166">
        <v>32.0</v>
      </c>
      <c r="F71" s="103" t="s">
        <v>82</v>
      </c>
      <c r="G71" s="104"/>
      <c r="H71" s="105"/>
      <c r="I71" s="105"/>
      <c r="J71" s="105"/>
      <c r="K71" s="105"/>
      <c r="L71" s="105"/>
      <c r="M71" s="105"/>
      <c r="N71" s="105"/>
      <c r="O71" s="105"/>
      <c r="P71" s="105"/>
      <c r="Q71" s="105"/>
      <c r="R71" s="105"/>
      <c r="S71" s="105"/>
      <c r="T71" s="105"/>
      <c r="U71" s="105"/>
      <c r="V71" s="105"/>
      <c r="W71" s="105"/>
      <c r="X71" s="105"/>
      <c r="Y71" s="105"/>
      <c r="Z71" s="105"/>
      <c r="AA71" s="105"/>
      <c r="AB71" s="105"/>
    </row>
    <row r="72" ht="11.25" customHeight="1">
      <c r="A72" s="135" t="s">
        <v>10241</v>
      </c>
      <c r="B72" s="97" t="s">
        <v>81</v>
      </c>
      <c r="C72" s="135" t="s">
        <v>10544</v>
      </c>
      <c r="D72" s="231">
        <v>25.0</v>
      </c>
      <c r="E72" s="166">
        <v>25.0</v>
      </c>
      <c r="F72" s="103" t="s">
        <v>82</v>
      </c>
      <c r="G72" s="104"/>
      <c r="H72" s="105"/>
      <c r="I72" s="105"/>
      <c r="J72" s="105"/>
      <c r="K72" s="105"/>
      <c r="L72" s="105"/>
      <c r="M72" s="105"/>
      <c r="N72" s="105"/>
      <c r="O72" s="105"/>
      <c r="P72" s="105"/>
      <c r="Q72" s="105"/>
      <c r="R72" s="105"/>
      <c r="S72" s="105"/>
      <c r="T72" s="105"/>
      <c r="U72" s="105"/>
      <c r="V72" s="105"/>
      <c r="W72" s="105"/>
      <c r="X72" s="105"/>
      <c r="Y72" s="105"/>
      <c r="Z72" s="105"/>
      <c r="AA72" s="105"/>
      <c r="AB72" s="105"/>
    </row>
    <row r="73" ht="11.25" customHeight="1">
      <c r="A73" s="135" t="s">
        <v>95</v>
      </c>
      <c r="B73" s="97" t="s">
        <v>81</v>
      </c>
      <c r="C73" s="135" t="s">
        <v>7632</v>
      </c>
      <c r="D73" s="231" t="s">
        <v>10545</v>
      </c>
      <c r="E73" s="166">
        <v>80.0</v>
      </c>
      <c r="F73" s="103" t="s">
        <v>95</v>
      </c>
      <c r="G73" s="104"/>
      <c r="H73" s="105"/>
      <c r="I73" s="105"/>
      <c r="J73" s="105"/>
      <c r="K73" s="105"/>
      <c r="L73" s="105"/>
      <c r="M73" s="105"/>
      <c r="N73" s="105"/>
      <c r="O73" s="105"/>
      <c r="P73" s="105"/>
      <c r="Q73" s="105"/>
      <c r="R73" s="105"/>
      <c r="S73" s="105"/>
      <c r="T73" s="105"/>
      <c r="U73" s="105"/>
      <c r="V73" s="105"/>
      <c r="W73" s="105"/>
      <c r="X73" s="105"/>
      <c r="Y73" s="105"/>
      <c r="Z73" s="105"/>
      <c r="AA73" s="105"/>
      <c r="AB73" s="105"/>
    </row>
    <row r="74" ht="11.25" customHeight="1">
      <c r="A74" s="135" t="s">
        <v>95</v>
      </c>
      <c r="B74" s="97" t="s">
        <v>81</v>
      </c>
      <c r="C74" s="135" t="s">
        <v>10546</v>
      </c>
      <c r="D74" s="231">
        <v>30.0</v>
      </c>
      <c r="E74" s="166">
        <v>30.0</v>
      </c>
      <c r="F74" s="103" t="s">
        <v>95</v>
      </c>
      <c r="G74" s="104"/>
      <c r="H74" s="105"/>
      <c r="I74" s="105"/>
      <c r="J74" s="105"/>
      <c r="K74" s="105"/>
      <c r="L74" s="105"/>
      <c r="M74" s="105"/>
      <c r="N74" s="105"/>
      <c r="O74" s="105"/>
      <c r="P74" s="105"/>
      <c r="Q74" s="105"/>
      <c r="R74" s="105"/>
      <c r="S74" s="105"/>
      <c r="T74" s="105"/>
      <c r="U74" s="105"/>
      <c r="V74" s="105"/>
      <c r="W74" s="105"/>
      <c r="X74" s="105"/>
      <c r="Y74" s="105"/>
      <c r="Z74" s="105"/>
      <c r="AA74" s="105"/>
      <c r="AB74" s="105"/>
    </row>
    <row r="75" ht="11.25" customHeight="1">
      <c r="A75" s="135" t="s">
        <v>95</v>
      </c>
      <c r="B75" s="97" t="s">
        <v>81</v>
      </c>
      <c r="C75" s="135" t="s">
        <v>10547</v>
      </c>
      <c r="D75" s="231">
        <v>100.0</v>
      </c>
      <c r="E75" s="166">
        <v>100.0</v>
      </c>
      <c r="F75" s="103" t="s">
        <v>95</v>
      </c>
      <c r="G75" s="104"/>
      <c r="H75" s="105"/>
      <c r="I75" s="105"/>
      <c r="J75" s="105"/>
      <c r="K75" s="105"/>
      <c r="L75" s="105"/>
      <c r="M75" s="105"/>
      <c r="N75" s="105"/>
      <c r="O75" s="105"/>
      <c r="P75" s="105"/>
      <c r="Q75" s="105"/>
      <c r="R75" s="105"/>
      <c r="S75" s="105"/>
      <c r="T75" s="105"/>
      <c r="U75" s="105"/>
      <c r="V75" s="105"/>
      <c r="W75" s="105"/>
      <c r="X75" s="105"/>
      <c r="Y75" s="105"/>
      <c r="Z75" s="105"/>
      <c r="AA75" s="105"/>
      <c r="AB75" s="105"/>
    </row>
    <row r="76" ht="11.25" customHeight="1">
      <c r="A76" s="135" t="s">
        <v>8162</v>
      </c>
      <c r="B76" s="97" t="s">
        <v>81</v>
      </c>
      <c r="C76" s="135" t="s">
        <v>8452</v>
      </c>
      <c r="D76" s="231" t="s">
        <v>10548</v>
      </c>
      <c r="E76" s="166">
        <v>32.0</v>
      </c>
      <c r="F76" s="103" t="s">
        <v>93</v>
      </c>
      <c r="G76" s="104"/>
      <c r="H76" s="105"/>
      <c r="I76" s="105"/>
      <c r="J76" s="105"/>
      <c r="K76" s="105"/>
      <c r="L76" s="105"/>
      <c r="M76" s="105"/>
      <c r="N76" s="105"/>
      <c r="O76" s="105"/>
      <c r="P76" s="105"/>
      <c r="Q76" s="105"/>
      <c r="R76" s="105"/>
      <c r="S76" s="105"/>
      <c r="T76" s="105"/>
      <c r="U76" s="105"/>
      <c r="V76" s="105"/>
      <c r="W76" s="105"/>
      <c r="X76" s="105"/>
      <c r="Y76" s="105"/>
      <c r="Z76" s="105"/>
      <c r="AA76" s="105"/>
      <c r="AB76" s="105"/>
    </row>
    <row r="77" ht="11.25" customHeight="1">
      <c r="A77" s="135" t="s">
        <v>8162</v>
      </c>
      <c r="B77" s="97" t="s">
        <v>81</v>
      </c>
      <c r="C77" s="135" t="s">
        <v>10531</v>
      </c>
      <c r="D77" s="231">
        <v>100.0</v>
      </c>
      <c r="E77" s="166">
        <v>25.0</v>
      </c>
      <c r="F77" s="103" t="s">
        <v>93</v>
      </c>
      <c r="G77" s="104"/>
      <c r="H77" s="105"/>
      <c r="I77" s="105"/>
      <c r="J77" s="105"/>
      <c r="K77" s="105"/>
      <c r="L77" s="105"/>
      <c r="M77" s="105"/>
      <c r="N77" s="105"/>
      <c r="O77" s="105"/>
      <c r="P77" s="105"/>
      <c r="Q77" s="105"/>
      <c r="R77" s="105"/>
      <c r="S77" s="105"/>
      <c r="T77" s="105"/>
      <c r="U77" s="105"/>
      <c r="V77" s="105"/>
      <c r="W77" s="105"/>
      <c r="X77" s="105"/>
      <c r="Y77" s="105"/>
      <c r="Z77" s="105"/>
      <c r="AA77" s="105"/>
      <c r="AB77" s="105"/>
    </row>
    <row r="78" ht="11.25" customHeight="1">
      <c r="A78" s="135" t="s">
        <v>8162</v>
      </c>
      <c r="B78" s="97" t="s">
        <v>81</v>
      </c>
      <c r="C78" s="135" t="s">
        <v>10549</v>
      </c>
      <c r="D78" s="231">
        <v>100.0</v>
      </c>
      <c r="E78" s="166">
        <v>50.0</v>
      </c>
      <c r="F78" s="103" t="s">
        <v>93</v>
      </c>
      <c r="G78" s="104"/>
      <c r="H78" s="105"/>
      <c r="I78" s="105"/>
      <c r="J78" s="105"/>
      <c r="K78" s="105"/>
      <c r="L78" s="105"/>
      <c r="M78" s="105"/>
      <c r="N78" s="105"/>
      <c r="O78" s="105"/>
      <c r="P78" s="105"/>
      <c r="Q78" s="105"/>
      <c r="R78" s="105"/>
      <c r="S78" s="105"/>
      <c r="T78" s="105"/>
      <c r="U78" s="105"/>
      <c r="V78" s="105"/>
      <c r="W78" s="105"/>
      <c r="X78" s="105"/>
      <c r="Y78" s="105"/>
      <c r="Z78" s="105"/>
      <c r="AA78" s="105"/>
      <c r="AB78" s="105"/>
    </row>
    <row r="79" ht="11.25" customHeight="1">
      <c r="A79" s="135" t="s">
        <v>6465</v>
      </c>
      <c r="B79" s="97" t="s">
        <v>81</v>
      </c>
      <c r="C79" s="135" t="s">
        <v>10550</v>
      </c>
      <c r="D79" s="231">
        <v>8.0</v>
      </c>
      <c r="E79" s="166">
        <v>32.0</v>
      </c>
      <c r="F79" s="103" t="s">
        <v>94</v>
      </c>
      <c r="G79" s="104"/>
      <c r="H79" s="105"/>
      <c r="I79" s="105"/>
      <c r="J79" s="105"/>
      <c r="K79" s="105"/>
      <c r="L79" s="105"/>
      <c r="M79" s="105"/>
      <c r="N79" s="105"/>
      <c r="O79" s="105"/>
      <c r="P79" s="105"/>
      <c r="Q79" s="105"/>
      <c r="R79" s="105"/>
      <c r="S79" s="105"/>
      <c r="T79" s="105"/>
      <c r="U79" s="105"/>
      <c r="V79" s="105"/>
      <c r="W79" s="105"/>
      <c r="X79" s="105"/>
      <c r="Y79" s="105"/>
      <c r="Z79" s="105"/>
      <c r="AA79" s="105"/>
      <c r="AB79" s="105"/>
    </row>
    <row r="80" ht="11.25" customHeight="1">
      <c r="A80" s="135" t="s">
        <v>6465</v>
      </c>
      <c r="B80" s="97" t="s">
        <v>81</v>
      </c>
      <c r="C80" s="135" t="s">
        <v>10531</v>
      </c>
      <c r="D80" s="231">
        <v>25.0</v>
      </c>
      <c r="E80" s="166">
        <v>25.0</v>
      </c>
      <c r="F80" s="103" t="s">
        <v>94</v>
      </c>
      <c r="G80" s="104"/>
      <c r="H80" s="105"/>
      <c r="I80" s="105"/>
      <c r="J80" s="105"/>
      <c r="K80" s="105"/>
      <c r="L80" s="105"/>
      <c r="M80" s="105"/>
      <c r="N80" s="105"/>
      <c r="O80" s="105"/>
      <c r="P80" s="105"/>
      <c r="Q80" s="105"/>
      <c r="R80" s="105"/>
      <c r="S80" s="105"/>
      <c r="T80" s="105"/>
      <c r="U80" s="105"/>
      <c r="V80" s="105"/>
      <c r="W80" s="105"/>
      <c r="X80" s="105"/>
      <c r="Y80" s="105"/>
      <c r="Z80" s="105"/>
      <c r="AA80" s="105"/>
      <c r="AB80" s="105"/>
    </row>
    <row r="81" ht="11.25" customHeight="1">
      <c r="A81" s="135" t="s">
        <v>87</v>
      </c>
      <c r="B81" s="97" t="s">
        <v>81</v>
      </c>
      <c r="C81" s="135" t="s">
        <v>10551</v>
      </c>
      <c r="D81" s="231" t="s">
        <v>10552</v>
      </c>
      <c r="E81" s="166">
        <v>48.0</v>
      </c>
      <c r="F81" s="103" t="s">
        <v>87</v>
      </c>
      <c r="G81" s="104"/>
      <c r="H81" s="105"/>
      <c r="I81" s="105"/>
      <c r="J81" s="105"/>
      <c r="K81" s="105"/>
      <c r="L81" s="105"/>
      <c r="M81" s="105"/>
      <c r="N81" s="105"/>
      <c r="O81" s="105"/>
      <c r="P81" s="105"/>
      <c r="Q81" s="105"/>
      <c r="R81" s="105"/>
      <c r="S81" s="105"/>
      <c r="T81" s="105"/>
      <c r="U81" s="105"/>
      <c r="V81" s="105"/>
      <c r="W81" s="105"/>
      <c r="X81" s="105"/>
      <c r="Y81" s="105"/>
      <c r="Z81" s="105"/>
      <c r="AA81" s="105"/>
      <c r="AB81" s="105"/>
    </row>
    <row r="82" ht="11.25" customHeight="1">
      <c r="A82" s="135" t="s">
        <v>87</v>
      </c>
      <c r="B82" s="97" t="s">
        <v>81</v>
      </c>
      <c r="C82" s="135" t="s">
        <v>10553</v>
      </c>
      <c r="D82" s="231">
        <v>100.0</v>
      </c>
      <c r="E82" s="166">
        <v>100.0</v>
      </c>
      <c r="F82" s="103" t="s">
        <v>87</v>
      </c>
      <c r="G82" s="104"/>
      <c r="H82" s="105"/>
      <c r="I82" s="105"/>
      <c r="J82" s="105"/>
      <c r="K82" s="105"/>
      <c r="L82" s="105"/>
      <c r="M82" s="105"/>
      <c r="N82" s="105"/>
      <c r="O82" s="105"/>
      <c r="P82" s="105"/>
      <c r="Q82" s="105"/>
      <c r="R82" s="105"/>
      <c r="S82" s="105"/>
      <c r="T82" s="105"/>
      <c r="U82" s="105"/>
      <c r="V82" s="105"/>
      <c r="W82" s="105"/>
      <c r="X82" s="105"/>
      <c r="Y82" s="105"/>
      <c r="Z82" s="105"/>
      <c r="AA82" s="105"/>
      <c r="AB82" s="105"/>
    </row>
    <row r="83" ht="11.25" customHeight="1">
      <c r="A83" s="135" t="s">
        <v>87</v>
      </c>
      <c r="B83" s="97" t="s">
        <v>81</v>
      </c>
      <c r="C83" s="135" t="s">
        <v>10554</v>
      </c>
      <c r="D83" s="231">
        <v>30.0</v>
      </c>
      <c r="E83" s="166">
        <v>30.0</v>
      </c>
      <c r="F83" s="103" t="s">
        <v>87</v>
      </c>
      <c r="G83" s="104"/>
      <c r="H83" s="105"/>
      <c r="I83" s="105"/>
      <c r="J83" s="105"/>
      <c r="K83" s="105"/>
      <c r="L83" s="105"/>
      <c r="M83" s="105"/>
      <c r="N83" s="105"/>
      <c r="O83" s="105"/>
      <c r="P83" s="105"/>
      <c r="Q83" s="105"/>
      <c r="R83" s="105"/>
      <c r="S83" s="105"/>
      <c r="T83" s="105"/>
      <c r="U83" s="105"/>
      <c r="V83" s="105"/>
      <c r="W83" s="105"/>
      <c r="X83" s="105"/>
      <c r="Y83" s="105"/>
      <c r="Z83" s="105"/>
      <c r="AA83" s="105"/>
      <c r="AB83" s="105"/>
    </row>
    <row r="84" ht="11.25" customHeight="1">
      <c r="A84" s="135" t="s">
        <v>87</v>
      </c>
      <c r="B84" s="97" t="s">
        <v>81</v>
      </c>
      <c r="C84" s="135" t="s">
        <v>10555</v>
      </c>
      <c r="D84" s="231">
        <v>30.0</v>
      </c>
      <c r="E84" s="166">
        <v>30.0</v>
      </c>
      <c r="F84" s="103" t="s">
        <v>87</v>
      </c>
      <c r="G84" s="104"/>
      <c r="H84" s="105"/>
      <c r="I84" s="105"/>
      <c r="J84" s="105"/>
      <c r="K84" s="105"/>
      <c r="L84" s="105"/>
      <c r="M84" s="105"/>
      <c r="N84" s="105"/>
      <c r="O84" s="105"/>
      <c r="P84" s="105"/>
      <c r="Q84" s="105"/>
      <c r="R84" s="105"/>
      <c r="S84" s="105"/>
      <c r="T84" s="105"/>
      <c r="U84" s="105"/>
      <c r="V84" s="105"/>
      <c r="W84" s="105"/>
      <c r="X84" s="105"/>
      <c r="Y84" s="105"/>
      <c r="Z84" s="105"/>
      <c r="AA84" s="105"/>
      <c r="AB84" s="105"/>
    </row>
    <row r="85" ht="11.25" customHeight="1">
      <c r="A85" s="135" t="s">
        <v>80</v>
      </c>
      <c r="B85" s="97" t="s">
        <v>81</v>
      </c>
      <c r="C85" s="135" t="s">
        <v>10556</v>
      </c>
      <c r="D85" s="231">
        <v>100.0</v>
      </c>
      <c r="E85" s="166">
        <v>25.0</v>
      </c>
      <c r="F85" s="103" t="s">
        <v>80</v>
      </c>
      <c r="G85" s="104"/>
      <c r="H85" s="105"/>
      <c r="I85" s="105"/>
      <c r="J85" s="105"/>
      <c r="K85" s="105"/>
      <c r="L85" s="105"/>
      <c r="M85" s="105"/>
      <c r="N85" s="105"/>
      <c r="O85" s="105"/>
      <c r="P85" s="105"/>
      <c r="Q85" s="105"/>
      <c r="R85" s="105"/>
      <c r="S85" s="105"/>
      <c r="T85" s="105"/>
      <c r="U85" s="105"/>
      <c r="V85" s="105"/>
      <c r="W85" s="105"/>
      <c r="X85" s="105"/>
      <c r="Y85" s="105"/>
      <c r="Z85" s="105"/>
      <c r="AA85" s="105"/>
      <c r="AB85" s="105"/>
    </row>
    <row r="86" ht="11.25" customHeight="1">
      <c r="A86" s="135" t="s">
        <v>99</v>
      </c>
      <c r="B86" s="97" t="s">
        <v>100</v>
      </c>
      <c r="C86" s="135" t="s">
        <v>10557</v>
      </c>
      <c r="D86" s="231" t="s">
        <v>10558</v>
      </c>
      <c r="E86" s="166">
        <v>360.0</v>
      </c>
      <c r="F86" s="103" t="s">
        <v>99</v>
      </c>
      <c r="G86" s="104"/>
      <c r="H86" s="105"/>
      <c r="I86" s="105"/>
      <c r="J86" s="105"/>
      <c r="K86" s="105"/>
      <c r="L86" s="105"/>
      <c r="M86" s="105"/>
      <c r="N86" s="105"/>
      <c r="O86" s="105"/>
      <c r="P86" s="105"/>
      <c r="Q86" s="105"/>
      <c r="R86" s="105"/>
      <c r="S86" s="105"/>
      <c r="T86" s="105"/>
      <c r="U86" s="105"/>
      <c r="V86" s="105"/>
      <c r="W86" s="105"/>
      <c r="X86" s="105"/>
      <c r="Y86" s="105"/>
      <c r="Z86" s="105"/>
      <c r="AA86" s="105"/>
      <c r="AB86" s="105"/>
    </row>
    <row r="87" ht="11.25" customHeight="1">
      <c r="A87" s="135" t="s">
        <v>103</v>
      </c>
      <c r="B87" s="97" t="s">
        <v>100</v>
      </c>
      <c r="C87" s="135" t="s">
        <v>10559</v>
      </c>
      <c r="D87" s="231">
        <v>8.0</v>
      </c>
      <c r="E87" s="166">
        <v>8.0</v>
      </c>
      <c r="F87" s="103" t="s">
        <v>103</v>
      </c>
      <c r="G87" s="104"/>
      <c r="H87" s="105"/>
      <c r="I87" s="105"/>
      <c r="J87" s="105"/>
      <c r="K87" s="105"/>
      <c r="L87" s="105"/>
      <c r="M87" s="105"/>
      <c r="N87" s="105"/>
      <c r="O87" s="105"/>
      <c r="P87" s="105"/>
      <c r="Q87" s="105"/>
      <c r="R87" s="105"/>
      <c r="S87" s="105"/>
      <c r="T87" s="105"/>
      <c r="U87" s="105"/>
      <c r="V87" s="105"/>
      <c r="W87" s="105"/>
      <c r="X87" s="105"/>
      <c r="Y87" s="105"/>
      <c r="Z87" s="105"/>
      <c r="AA87" s="105"/>
      <c r="AB87" s="105"/>
    </row>
    <row r="88" ht="11.25" customHeight="1">
      <c r="A88" s="135" t="s">
        <v>105</v>
      </c>
      <c r="B88" s="97" t="s">
        <v>100</v>
      </c>
      <c r="C88" s="135" t="s">
        <v>10560</v>
      </c>
      <c r="D88" s="231">
        <v>250.0</v>
      </c>
      <c r="E88" s="166">
        <v>250.0</v>
      </c>
      <c r="F88" s="103" t="s">
        <v>105</v>
      </c>
      <c r="G88" s="104"/>
      <c r="H88" s="105"/>
      <c r="I88" s="105"/>
      <c r="J88" s="105"/>
      <c r="K88" s="105"/>
      <c r="L88" s="105"/>
      <c r="M88" s="105"/>
      <c r="N88" s="105"/>
      <c r="O88" s="105"/>
      <c r="P88" s="105"/>
      <c r="Q88" s="105"/>
      <c r="R88" s="105"/>
      <c r="S88" s="105"/>
      <c r="T88" s="105"/>
      <c r="U88" s="105"/>
      <c r="V88" s="105"/>
      <c r="W88" s="105"/>
      <c r="X88" s="105"/>
      <c r="Y88" s="105"/>
      <c r="Z88" s="105"/>
      <c r="AA88" s="105"/>
      <c r="AB88" s="105"/>
    </row>
    <row r="89" ht="11.25" customHeight="1">
      <c r="A89" s="135" t="s">
        <v>106</v>
      </c>
      <c r="B89" s="97" t="s">
        <v>100</v>
      </c>
      <c r="C89" s="135" t="s">
        <v>10561</v>
      </c>
      <c r="D89" s="231">
        <v>3.0</v>
      </c>
      <c r="E89" s="166">
        <v>3.0</v>
      </c>
      <c r="F89" s="103" t="s">
        <v>106</v>
      </c>
      <c r="G89" s="104"/>
      <c r="H89" s="105"/>
      <c r="I89" s="105"/>
      <c r="J89" s="105"/>
      <c r="K89" s="105"/>
      <c r="L89" s="105"/>
      <c r="M89" s="105"/>
      <c r="N89" s="105"/>
      <c r="O89" s="105"/>
      <c r="P89" s="105"/>
      <c r="Q89" s="105"/>
      <c r="R89" s="105"/>
      <c r="S89" s="105"/>
      <c r="T89" s="105"/>
      <c r="U89" s="105"/>
      <c r="V89" s="105"/>
      <c r="W89" s="105"/>
      <c r="X89" s="105"/>
      <c r="Y89" s="105"/>
      <c r="Z89" s="105"/>
      <c r="AA89" s="105"/>
      <c r="AB89" s="105"/>
    </row>
    <row r="90" ht="11.25" customHeight="1">
      <c r="A90" s="135" t="s">
        <v>106</v>
      </c>
      <c r="B90" s="97" t="s">
        <v>100</v>
      </c>
      <c r="C90" s="135" t="s">
        <v>10562</v>
      </c>
      <c r="D90" s="231">
        <v>2.0</v>
      </c>
      <c r="E90" s="166">
        <v>2.0</v>
      </c>
      <c r="F90" s="103" t="s">
        <v>106</v>
      </c>
      <c r="G90" s="104"/>
      <c r="H90" s="105"/>
      <c r="I90" s="105"/>
      <c r="J90" s="105"/>
      <c r="K90" s="105"/>
      <c r="L90" s="105"/>
      <c r="M90" s="105"/>
      <c r="N90" s="105"/>
      <c r="O90" s="105"/>
      <c r="P90" s="105"/>
      <c r="Q90" s="105"/>
      <c r="R90" s="105"/>
      <c r="S90" s="105"/>
      <c r="T90" s="105"/>
      <c r="U90" s="105"/>
      <c r="V90" s="105"/>
      <c r="W90" s="105"/>
      <c r="X90" s="105"/>
      <c r="Y90" s="105"/>
      <c r="Z90" s="105"/>
      <c r="AA90" s="105"/>
      <c r="AB90" s="105"/>
    </row>
    <row r="91" ht="11.25" customHeight="1">
      <c r="A91" s="135" t="s">
        <v>106</v>
      </c>
      <c r="B91" s="97" t="s">
        <v>100</v>
      </c>
      <c r="C91" s="135" t="s">
        <v>10563</v>
      </c>
      <c r="D91" s="231">
        <v>4.0</v>
      </c>
      <c r="E91" s="166">
        <v>4.0</v>
      </c>
      <c r="F91" s="103" t="s">
        <v>106</v>
      </c>
      <c r="G91" s="104"/>
      <c r="H91" s="105"/>
      <c r="I91" s="105"/>
      <c r="J91" s="105"/>
      <c r="K91" s="105"/>
      <c r="L91" s="105"/>
      <c r="M91" s="105"/>
      <c r="N91" s="105"/>
      <c r="O91" s="105"/>
      <c r="P91" s="105"/>
      <c r="Q91" s="105"/>
      <c r="R91" s="105"/>
      <c r="S91" s="105"/>
      <c r="T91" s="105"/>
      <c r="U91" s="105"/>
      <c r="V91" s="105"/>
      <c r="W91" s="105"/>
      <c r="X91" s="105"/>
      <c r="Y91" s="105"/>
      <c r="Z91" s="105"/>
      <c r="AA91" s="105"/>
      <c r="AB91" s="105"/>
    </row>
    <row r="92" ht="11.25" customHeight="1">
      <c r="A92" s="135" t="s">
        <v>106</v>
      </c>
      <c r="B92" s="97" t="s">
        <v>100</v>
      </c>
      <c r="C92" s="135" t="s">
        <v>10564</v>
      </c>
      <c r="D92" s="231">
        <v>4.0</v>
      </c>
      <c r="E92" s="166">
        <v>4.0</v>
      </c>
      <c r="F92" s="103" t="s">
        <v>106</v>
      </c>
      <c r="G92" s="104"/>
      <c r="H92" s="105"/>
      <c r="I92" s="105"/>
      <c r="J92" s="105"/>
      <c r="K92" s="105"/>
      <c r="L92" s="105"/>
      <c r="M92" s="105"/>
      <c r="N92" s="105"/>
      <c r="O92" s="105"/>
      <c r="P92" s="105"/>
      <c r="Q92" s="105"/>
      <c r="R92" s="105"/>
      <c r="S92" s="105"/>
      <c r="T92" s="105"/>
      <c r="U92" s="105"/>
      <c r="V92" s="105"/>
      <c r="W92" s="105"/>
      <c r="X92" s="105"/>
      <c r="Y92" s="105"/>
      <c r="Z92" s="105"/>
      <c r="AA92" s="105"/>
      <c r="AB92" s="105"/>
    </row>
    <row r="93" ht="11.25" customHeight="1">
      <c r="A93" s="135" t="s">
        <v>106</v>
      </c>
      <c r="B93" s="97" t="s">
        <v>100</v>
      </c>
      <c r="C93" s="135" t="s">
        <v>10565</v>
      </c>
      <c r="D93" s="231">
        <v>3.0</v>
      </c>
      <c r="E93" s="166">
        <v>3.0</v>
      </c>
      <c r="F93" s="103" t="s">
        <v>106</v>
      </c>
      <c r="G93" s="104"/>
      <c r="H93" s="105"/>
      <c r="I93" s="105"/>
      <c r="J93" s="105"/>
      <c r="K93" s="105"/>
      <c r="L93" s="105"/>
      <c r="M93" s="105"/>
      <c r="N93" s="105"/>
      <c r="O93" s="105"/>
      <c r="P93" s="105"/>
      <c r="Q93" s="105"/>
      <c r="R93" s="105"/>
      <c r="S93" s="105"/>
      <c r="T93" s="105"/>
      <c r="U93" s="105"/>
      <c r="V93" s="105"/>
      <c r="W93" s="105"/>
      <c r="X93" s="105"/>
      <c r="Y93" s="105"/>
      <c r="Z93" s="105"/>
      <c r="AA93" s="105"/>
      <c r="AB93" s="105"/>
    </row>
    <row r="94" ht="11.25" customHeight="1">
      <c r="A94" s="135" t="s">
        <v>106</v>
      </c>
      <c r="B94" s="97" t="s">
        <v>100</v>
      </c>
      <c r="C94" s="135" t="s">
        <v>10566</v>
      </c>
      <c r="D94" s="231">
        <v>250.0</v>
      </c>
      <c r="E94" s="166">
        <v>250.0</v>
      </c>
      <c r="F94" s="103" t="s">
        <v>106</v>
      </c>
      <c r="G94" s="104"/>
      <c r="H94" s="105"/>
      <c r="I94" s="105"/>
      <c r="J94" s="105"/>
      <c r="K94" s="105"/>
      <c r="L94" s="105"/>
      <c r="M94" s="105"/>
      <c r="N94" s="105"/>
      <c r="O94" s="105"/>
      <c r="P94" s="105"/>
      <c r="Q94" s="105"/>
      <c r="R94" s="105"/>
      <c r="S94" s="105"/>
      <c r="T94" s="105"/>
      <c r="U94" s="105"/>
      <c r="V94" s="105"/>
      <c r="W94" s="105"/>
      <c r="X94" s="105"/>
      <c r="Y94" s="105"/>
      <c r="Z94" s="105"/>
      <c r="AA94" s="105"/>
      <c r="AB94" s="105"/>
    </row>
    <row r="95" ht="11.25" customHeight="1">
      <c r="A95" s="135" t="s">
        <v>106</v>
      </c>
      <c r="B95" s="97" t="s">
        <v>100</v>
      </c>
      <c r="C95" s="135" t="s">
        <v>10567</v>
      </c>
      <c r="D95" s="231">
        <v>10.0</v>
      </c>
      <c r="E95" s="166">
        <v>10.0</v>
      </c>
      <c r="F95" s="103" t="s">
        <v>106</v>
      </c>
      <c r="G95" s="104"/>
      <c r="H95" s="105"/>
      <c r="I95" s="105"/>
      <c r="J95" s="105"/>
      <c r="K95" s="105"/>
      <c r="L95" s="105"/>
      <c r="M95" s="105"/>
      <c r="N95" s="105"/>
      <c r="O95" s="105"/>
      <c r="P95" s="105"/>
      <c r="Q95" s="105"/>
      <c r="R95" s="105"/>
      <c r="S95" s="105"/>
      <c r="T95" s="105"/>
      <c r="U95" s="105"/>
      <c r="V95" s="105"/>
      <c r="W95" s="105"/>
      <c r="X95" s="105"/>
      <c r="Y95" s="105"/>
      <c r="Z95" s="105"/>
      <c r="AA95" s="105"/>
      <c r="AB95" s="105"/>
    </row>
    <row r="96" ht="11.25" customHeight="1">
      <c r="A96" s="135" t="s">
        <v>107</v>
      </c>
      <c r="B96" s="97" t="s">
        <v>100</v>
      </c>
      <c r="C96" s="135" t="s">
        <v>10568</v>
      </c>
      <c r="D96" s="231">
        <v>30.0</v>
      </c>
      <c r="E96" s="166">
        <v>30.0</v>
      </c>
      <c r="F96" s="103" t="s">
        <v>107</v>
      </c>
      <c r="G96" s="104"/>
      <c r="H96" s="105"/>
      <c r="I96" s="105"/>
      <c r="J96" s="105"/>
      <c r="K96" s="105"/>
      <c r="L96" s="105"/>
      <c r="M96" s="105"/>
      <c r="N96" s="105"/>
      <c r="O96" s="105"/>
      <c r="P96" s="105"/>
      <c r="Q96" s="105"/>
      <c r="R96" s="105"/>
      <c r="S96" s="105"/>
      <c r="T96" s="105"/>
      <c r="U96" s="105"/>
      <c r="V96" s="105"/>
      <c r="W96" s="105"/>
      <c r="X96" s="105"/>
      <c r="Y96" s="105"/>
      <c r="Z96" s="105"/>
      <c r="AA96" s="105"/>
      <c r="AB96" s="105"/>
    </row>
    <row r="97" ht="11.25" customHeight="1">
      <c r="A97" s="135" t="s">
        <v>107</v>
      </c>
      <c r="B97" s="97" t="s">
        <v>100</v>
      </c>
      <c r="C97" s="135" t="s">
        <v>10491</v>
      </c>
      <c r="D97" s="231">
        <v>80.0</v>
      </c>
      <c r="E97" s="166">
        <v>80.0</v>
      </c>
      <c r="F97" s="103" t="s">
        <v>107</v>
      </c>
      <c r="G97" s="104"/>
      <c r="H97" s="105"/>
      <c r="I97" s="105"/>
      <c r="J97" s="105"/>
      <c r="K97" s="105"/>
      <c r="L97" s="105"/>
      <c r="M97" s="105"/>
      <c r="N97" s="105"/>
      <c r="O97" s="105"/>
      <c r="P97" s="105"/>
      <c r="Q97" s="105"/>
      <c r="R97" s="105"/>
      <c r="S97" s="105"/>
      <c r="T97" s="105"/>
      <c r="U97" s="105"/>
      <c r="V97" s="105"/>
      <c r="W97" s="105"/>
      <c r="X97" s="105"/>
      <c r="Y97" s="105"/>
      <c r="Z97" s="105"/>
      <c r="AA97" s="105"/>
      <c r="AB97" s="105"/>
    </row>
    <row r="98" ht="11.25" customHeight="1">
      <c r="A98" s="135" t="s">
        <v>107</v>
      </c>
      <c r="B98" s="97" t="s">
        <v>100</v>
      </c>
      <c r="C98" s="135" t="s">
        <v>10569</v>
      </c>
      <c r="D98" s="231">
        <v>16.0</v>
      </c>
      <c r="E98" s="166">
        <v>16.0</v>
      </c>
      <c r="F98" s="103" t="s">
        <v>107</v>
      </c>
      <c r="G98" s="104"/>
      <c r="H98" s="105"/>
      <c r="I98" s="105"/>
      <c r="J98" s="105"/>
      <c r="K98" s="105"/>
      <c r="L98" s="105"/>
      <c r="M98" s="105"/>
      <c r="N98" s="105"/>
      <c r="O98" s="105"/>
      <c r="P98" s="105"/>
      <c r="Q98" s="105"/>
      <c r="R98" s="105"/>
      <c r="S98" s="105"/>
      <c r="T98" s="105"/>
      <c r="U98" s="105"/>
      <c r="V98" s="105"/>
      <c r="W98" s="105"/>
      <c r="X98" s="105"/>
      <c r="Y98" s="105"/>
      <c r="Z98" s="105"/>
      <c r="AA98" s="105"/>
      <c r="AB98" s="105"/>
    </row>
    <row r="99" ht="11.25" customHeight="1">
      <c r="A99" s="135" t="s">
        <v>107</v>
      </c>
      <c r="B99" s="97" t="s">
        <v>100</v>
      </c>
      <c r="C99" s="135" t="s">
        <v>10570</v>
      </c>
      <c r="D99" s="231">
        <v>100.0</v>
      </c>
      <c r="E99" s="166">
        <v>100.0</v>
      </c>
      <c r="F99" s="103" t="s">
        <v>107</v>
      </c>
      <c r="G99" s="104"/>
      <c r="H99" s="105"/>
      <c r="I99" s="105"/>
      <c r="J99" s="105"/>
      <c r="K99" s="105"/>
      <c r="L99" s="105"/>
      <c r="M99" s="105"/>
      <c r="N99" s="105"/>
      <c r="O99" s="105"/>
      <c r="P99" s="105"/>
      <c r="Q99" s="105"/>
      <c r="R99" s="105"/>
      <c r="S99" s="105"/>
      <c r="T99" s="105"/>
      <c r="U99" s="105"/>
      <c r="V99" s="105"/>
      <c r="W99" s="105"/>
      <c r="X99" s="105"/>
      <c r="Y99" s="105"/>
      <c r="Z99" s="105"/>
      <c r="AA99" s="105"/>
      <c r="AB99" s="105"/>
    </row>
    <row r="100" ht="11.25" customHeight="1">
      <c r="A100" s="135" t="s">
        <v>107</v>
      </c>
      <c r="B100" s="97" t="s">
        <v>100</v>
      </c>
      <c r="C100" s="135" t="s">
        <v>10571</v>
      </c>
      <c r="D100" s="231">
        <v>250.0</v>
      </c>
      <c r="E100" s="166">
        <v>48.0</v>
      </c>
      <c r="F100" s="103" t="s">
        <v>107</v>
      </c>
      <c r="G100" s="104"/>
      <c r="H100" s="105"/>
      <c r="I100" s="105"/>
      <c r="J100" s="105"/>
      <c r="K100" s="105"/>
      <c r="L100" s="105"/>
      <c r="M100" s="105"/>
      <c r="N100" s="105"/>
      <c r="O100" s="105"/>
      <c r="P100" s="105"/>
      <c r="Q100" s="105"/>
      <c r="R100" s="105"/>
      <c r="S100" s="105"/>
      <c r="T100" s="105"/>
      <c r="U100" s="105"/>
      <c r="V100" s="105"/>
      <c r="W100" s="105"/>
      <c r="X100" s="105"/>
      <c r="Y100" s="105"/>
      <c r="Z100" s="105"/>
      <c r="AA100" s="105"/>
      <c r="AB100" s="105"/>
    </row>
    <row r="101" ht="11.25" customHeight="1">
      <c r="A101" s="135" t="s">
        <v>107</v>
      </c>
      <c r="B101" s="97" t="s">
        <v>100</v>
      </c>
      <c r="C101" s="135" t="s">
        <v>10572</v>
      </c>
      <c r="D101" s="231">
        <v>50.0</v>
      </c>
      <c r="E101" s="166">
        <v>50.0</v>
      </c>
      <c r="F101" s="103" t="s">
        <v>107</v>
      </c>
      <c r="G101" s="104"/>
      <c r="H101" s="105"/>
      <c r="I101" s="105"/>
      <c r="J101" s="105"/>
      <c r="K101" s="105"/>
      <c r="L101" s="105"/>
      <c r="M101" s="105"/>
      <c r="N101" s="105"/>
      <c r="O101" s="105"/>
      <c r="P101" s="105"/>
      <c r="Q101" s="105"/>
      <c r="R101" s="105"/>
      <c r="S101" s="105"/>
      <c r="T101" s="105"/>
      <c r="U101" s="105"/>
      <c r="V101" s="105"/>
      <c r="W101" s="105"/>
      <c r="X101" s="105"/>
      <c r="Y101" s="105"/>
      <c r="Z101" s="105"/>
      <c r="AA101" s="105"/>
      <c r="AB101" s="105"/>
    </row>
    <row r="102" ht="11.25" customHeight="1">
      <c r="A102" s="135" t="s">
        <v>108</v>
      </c>
      <c r="B102" s="97" t="s">
        <v>100</v>
      </c>
      <c r="C102" s="135" t="s">
        <v>10573</v>
      </c>
      <c r="D102" s="231">
        <v>80.0</v>
      </c>
      <c r="E102" s="166">
        <v>80.0</v>
      </c>
      <c r="F102" s="103" t="s">
        <v>108</v>
      </c>
      <c r="G102" s="104"/>
      <c r="H102" s="105"/>
      <c r="I102" s="105"/>
      <c r="J102" s="105"/>
      <c r="K102" s="105"/>
      <c r="L102" s="105"/>
      <c r="M102" s="105"/>
      <c r="N102" s="105"/>
      <c r="O102" s="105"/>
      <c r="P102" s="105"/>
      <c r="Q102" s="105"/>
      <c r="R102" s="105"/>
      <c r="S102" s="105"/>
      <c r="T102" s="105"/>
      <c r="U102" s="105"/>
      <c r="V102" s="105"/>
      <c r="W102" s="105"/>
      <c r="X102" s="105"/>
      <c r="Y102" s="105"/>
      <c r="Z102" s="105"/>
      <c r="AA102" s="105"/>
      <c r="AB102" s="105"/>
    </row>
    <row r="103" ht="11.25" customHeight="1">
      <c r="A103" s="135" t="s">
        <v>108</v>
      </c>
      <c r="B103" s="97" t="s">
        <v>100</v>
      </c>
      <c r="C103" s="135" t="s">
        <v>10574</v>
      </c>
      <c r="D103" s="231" t="s">
        <v>10575</v>
      </c>
      <c r="E103" s="166">
        <v>24.0</v>
      </c>
      <c r="F103" s="103" t="s">
        <v>108</v>
      </c>
      <c r="G103" s="104"/>
      <c r="H103" s="105"/>
      <c r="I103" s="105"/>
      <c r="J103" s="105"/>
      <c r="K103" s="105"/>
      <c r="L103" s="105"/>
      <c r="M103" s="105"/>
      <c r="N103" s="105"/>
      <c r="O103" s="105"/>
      <c r="P103" s="105"/>
      <c r="Q103" s="105"/>
      <c r="R103" s="105"/>
      <c r="S103" s="105"/>
      <c r="T103" s="105"/>
      <c r="U103" s="105"/>
      <c r="V103" s="105"/>
      <c r="W103" s="105"/>
      <c r="X103" s="105"/>
      <c r="Y103" s="105"/>
      <c r="Z103" s="105"/>
      <c r="AA103" s="105"/>
      <c r="AB103" s="105"/>
    </row>
    <row r="104" ht="11.25" customHeight="1">
      <c r="A104" s="135" t="s">
        <v>108</v>
      </c>
      <c r="B104" s="97" t="s">
        <v>100</v>
      </c>
      <c r="C104" s="135" t="s">
        <v>10576</v>
      </c>
      <c r="D104" s="231" t="s">
        <v>10575</v>
      </c>
      <c r="E104" s="166">
        <v>24.0</v>
      </c>
      <c r="F104" s="103" t="s">
        <v>108</v>
      </c>
      <c r="G104" s="104"/>
      <c r="H104" s="105"/>
      <c r="I104" s="105"/>
      <c r="J104" s="105"/>
      <c r="K104" s="105"/>
      <c r="L104" s="105"/>
      <c r="M104" s="105"/>
      <c r="N104" s="105"/>
      <c r="O104" s="105"/>
      <c r="P104" s="105"/>
      <c r="Q104" s="105"/>
      <c r="R104" s="105"/>
      <c r="S104" s="105"/>
      <c r="T104" s="105"/>
      <c r="U104" s="105"/>
      <c r="V104" s="105"/>
      <c r="W104" s="105"/>
      <c r="X104" s="105"/>
      <c r="Y104" s="105"/>
      <c r="Z104" s="105"/>
      <c r="AA104" s="105"/>
      <c r="AB104" s="105"/>
    </row>
    <row r="105" ht="11.25" customHeight="1">
      <c r="A105" s="135" t="s">
        <v>108</v>
      </c>
      <c r="B105" s="97" t="s">
        <v>100</v>
      </c>
      <c r="C105" s="135" t="s">
        <v>10577</v>
      </c>
      <c r="D105" s="231">
        <v>100.0</v>
      </c>
      <c r="E105" s="166">
        <v>100.0</v>
      </c>
      <c r="F105" s="103" t="s">
        <v>108</v>
      </c>
      <c r="G105" s="104"/>
      <c r="H105" s="105"/>
      <c r="I105" s="105"/>
      <c r="J105" s="105"/>
      <c r="K105" s="105"/>
      <c r="L105" s="105"/>
      <c r="M105" s="105"/>
      <c r="N105" s="105"/>
      <c r="O105" s="105"/>
      <c r="P105" s="105"/>
      <c r="Q105" s="105"/>
      <c r="R105" s="105"/>
      <c r="S105" s="105"/>
      <c r="T105" s="105"/>
      <c r="U105" s="105"/>
      <c r="V105" s="105"/>
      <c r="W105" s="105"/>
      <c r="X105" s="105"/>
      <c r="Y105" s="105"/>
      <c r="Z105" s="105"/>
      <c r="AA105" s="105"/>
      <c r="AB105" s="105"/>
    </row>
    <row r="106" ht="11.25" customHeight="1">
      <c r="A106" s="135" t="s">
        <v>109</v>
      </c>
      <c r="B106" s="97" t="s">
        <v>100</v>
      </c>
      <c r="C106" s="135" t="s">
        <v>10578</v>
      </c>
      <c r="D106" s="231" t="s">
        <v>10579</v>
      </c>
      <c r="E106" s="166">
        <v>16.0</v>
      </c>
      <c r="F106" s="103" t="s">
        <v>109</v>
      </c>
      <c r="G106" s="104"/>
      <c r="H106" s="105"/>
      <c r="I106" s="105"/>
      <c r="J106" s="105"/>
      <c r="K106" s="105"/>
      <c r="L106" s="105"/>
      <c r="M106" s="105"/>
      <c r="N106" s="105"/>
      <c r="O106" s="105"/>
      <c r="P106" s="105"/>
      <c r="Q106" s="105"/>
      <c r="R106" s="105"/>
      <c r="S106" s="105"/>
      <c r="T106" s="105"/>
      <c r="U106" s="105"/>
      <c r="V106" s="105"/>
      <c r="W106" s="105"/>
      <c r="X106" s="105"/>
      <c r="Y106" s="105"/>
      <c r="Z106" s="105"/>
      <c r="AA106" s="105"/>
      <c r="AB106" s="105"/>
    </row>
    <row r="107" ht="11.25" customHeight="1">
      <c r="A107" s="135" t="s">
        <v>109</v>
      </c>
      <c r="B107" s="97" t="s">
        <v>100</v>
      </c>
      <c r="C107" s="135" t="s">
        <v>10580</v>
      </c>
      <c r="D107" s="231" t="s">
        <v>10581</v>
      </c>
      <c r="E107" s="166">
        <v>40.0</v>
      </c>
      <c r="F107" s="103" t="s">
        <v>109</v>
      </c>
      <c r="G107" s="104"/>
      <c r="H107" s="105"/>
      <c r="I107" s="105"/>
      <c r="J107" s="105"/>
      <c r="K107" s="105"/>
      <c r="L107" s="105"/>
      <c r="M107" s="105"/>
      <c r="N107" s="105"/>
      <c r="O107" s="105"/>
      <c r="P107" s="105"/>
      <c r="Q107" s="105"/>
      <c r="R107" s="105"/>
      <c r="S107" s="105"/>
      <c r="T107" s="105"/>
      <c r="U107" s="105"/>
      <c r="V107" s="105"/>
      <c r="W107" s="105"/>
      <c r="X107" s="105"/>
      <c r="Y107" s="105"/>
      <c r="Z107" s="105"/>
      <c r="AA107" s="105"/>
      <c r="AB107" s="105"/>
    </row>
    <row r="108" ht="11.25" customHeight="1">
      <c r="A108" s="135" t="s">
        <v>110</v>
      </c>
      <c r="B108" s="97" t="s">
        <v>100</v>
      </c>
      <c r="C108" s="135" t="s">
        <v>10582</v>
      </c>
      <c r="D108" s="231">
        <v>80.0</v>
      </c>
      <c r="E108" s="166">
        <v>80.0</v>
      </c>
      <c r="F108" s="103" t="s">
        <v>110</v>
      </c>
      <c r="G108" s="104"/>
      <c r="H108" s="105"/>
      <c r="I108" s="105"/>
      <c r="J108" s="105"/>
      <c r="K108" s="105"/>
      <c r="L108" s="105"/>
      <c r="M108" s="68"/>
      <c r="N108" s="68"/>
      <c r="O108" s="68"/>
      <c r="P108" s="68"/>
      <c r="Q108" s="105"/>
      <c r="R108" s="105"/>
      <c r="S108" s="105"/>
      <c r="T108" s="105"/>
      <c r="U108" s="105"/>
      <c r="V108" s="105"/>
      <c r="W108" s="105"/>
      <c r="X108" s="105"/>
      <c r="Y108" s="105"/>
      <c r="Z108" s="105"/>
      <c r="AA108" s="105"/>
      <c r="AB108" s="105"/>
    </row>
    <row r="109" ht="11.25" customHeight="1">
      <c r="A109" s="135" t="s">
        <v>113</v>
      </c>
      <c r="B109" s="97" t="s">
        <v>100</v>
      </c>
      <c r="C109" s="135" t="s">
        <v>10583</v>
      </c>
      <c r="D109" s="231">
        <v>100.0</v>
      </c>
      <c r="E109" s="166">
        <v>100.0</v>
      </c>
      <c r="F109" s="103" t="s">
        <v>113</v>
      </c>
      <c r="G109" s="104"/>
      <c r="H109" s="105"/>
      <c r="I109" s="105"/>
      <c r="J109" s="105"/>
      <c r="K109" s="105"/>
      <c r="L109" s="105"/>
      <c r="M109" s="105"/>
      <c r="N109" s="105"/>
      <c r="O109" s="105"/>
      <c r="P109" s="105"/>
      <c r="Q109" s="105"/>
      <c r="R109" s="105"/>
      <c r="S109" s="105"/>
      <c r="T109" s="105"/>
      <c r="U109" s="105"/>
      <c r="V109" s="105"/>
      <c r="W109" s="105"/>
      <c r="X109" s="105"/>
      <c r="Y109" s="105"/>
      <c r="Z109" s="105"/>
      <c r="AA109" s="105"/>
      <c r="AB109" s="105"/>
    </row>
    <row r="110" ht="11.25" customHeight="1">
      <c r="A110" s="135" t="s">
        <v>113</v>
      </c>
      <c r="B110" s="97" t="s">
        <v>100</v>
      </c>
      <c r="C110" s="135" t="s">
        <v>10584</v>
      </c>
      <c r="D110" s="231">
        <v>250.0</v>
      </c>
      <c r="E110" s="166">
        <v>250.0</v>
      </c>
      <c r="F110" s="103" t="s">
        <v>113</v>
      </c>
      <c r="G110" s="104"/>
      <c r="H110" s="105"/>
      <c r="I110" s="105"/>
      <c r="J110" s="105"/>
      <c r="K110" s="105"/>
      <c r="L110" s="105"/>
      <c r="M110" s="105"/>
      <c r="N110" s="105"/>
      <c r="O110" s="105"/>
      <c r="P110" s="105"/>
      <c r="Q110" s="105"/>
      <c r="R110" s="105"/>
      <c r="S110" s="105"/>
      <c r="T110" s="105"/>
      <c r="U110" s="105"/>
      <c r="V110" s="105"/>
      <c r="W110" s="105"/>
      <c r="X110" s="105"/>
      <c r="Y110" s="105"/>
      <c r="Z110" s="105"/>
      <c r="AA110" s="105"/>
      <c r="AB110" s="105"/>
    </row>
    <row r="111" ht="11.25" customHeight="1">
      <c r="A111" s="135" t="s">
        <v>113</v>
      </c>
      <c r="B111" s="97" t="s">
        <v>100</v>
      </c>
      <c r="C111" s="135" t="s">
        <v>10585</v>
      </c>
      <c r="D111" s="231">
        <v>8.0</v>
      </c>
      <c r="E111" s="166">
        <v>8.0</v>
      </c>
      <c r="F111" s="103" t="s">
        <v>113</v>
      </c>
      <c r="G111" s="104"/>
      <c r="H111" s="105"/>
      <c r="I111" s="105"/>
      <c r="J111" s="105"/>
      <c r="K111" s="105"/>
      <c r="L111" s="105"/>
      <c r="M111" s="105"/>
      <c r="N111" s="105"/>
      <c r="O111" s="105"/>
      <c r="P111" s="105"/>
      <c r="Q111" s="105"/>
      <c r="R111" s="105"/>
      <c r="S111" s="105"/>
      <c r="T111" s="105"/>
      <c r="U111" s="105"/>
      <c r="V111" s="105"/>
      <c r="W111" s="105"/>
      <c r="X111" s="105"/>
      <c r="Y111" s="105"/>
      <c r="Z111" s="105"/>
      <c r="AA111" s="105"/>
      <c r="AB111" s="105"/>
    </row>
    <row r="112" ht="11.25" customHeight="1">
      <c r="A112" s="135" t="s">
        <v>114</v>
      </c>
      <c r="B112" s="97" t="s">
        <v>100</v>
      </c>
      <c r="C112" s="135" t="s">
        <v>10529</v>
      </c>
      <c r="D112" s="231">
        <v>80.0</v>
      </c>
      <c r="E112" s="166">
        <v>80.0</v>
      </c>
      <c r="F112" s="103" t="s">
        <v>114</v>
      </c>
      <c r="G112" s="104"/>
      <c r="H112" s="105"/>
      <c r="I112" s="105"/>
      <c r="J112" s="105"/>
      <c r="K112" s="105"/>
      <c r="L112" s="105"/>
      <c r="M112" s="105"/>
      <c r="N112" s="105"/>
      <c r="O112" s="105"/>
      <c r="P112" s="105"/>
      <c r="Q112" s="105"/>
      <c r="R112" s="105"/>
      <c r="S112" s="105"/>
      <c r="T112" s="105"/>
      <c r="U112" s="105"/>
      <c r="V112" s="105"/>
      <c r="W112" s="105"/>
      <c r="X112" s="105"/>
      <c r="Y112" s="105"/>
      <c r="Z112" s="105"/>
      <c r="AA112" s="105"/>
      <c r="AB112" s="105"/>
    </row>
    <row r="113" ht="11.25" customHeight="1">
      <c r="A113" s="135" t="s">
        <v>114</v>
      </c>
      <c r="B113" s="97" t="s">
        <v>100</v>
      </c>
      <c r="C113" s="135" t="s">
        <v>7632</v>
      </c>
      <c r="D113" s="231" t="s">
        <v>10586</v>
      </c>
      <c r="E113" s="166">
        <v>24.0</v>
      </c>
      <c r="F113" s="103" t="s">
        <v>114</v>
      </c>
      <c r="G113" s="104"/>
      <c r="H113" s="105"/>
      <c r="I113" s="105"/>
      <c r="J113" s="105"/>
      <c r="K113" s="105"/>
      <c r="L113" s="105"/>
      <c r="M113" s="105"/>
      <c r="N113" s="105"/>
      <c r="O113" s="105"/>
      <c r="P113" s="105"/>
      <c r="Q113" s="105"/>
      <c r="R113" s="105"/>
      <c r="S113" s="105"/>
      <c r="T113" s="105"/>
      <c r="U113" s="105"/>
      <c r="V113" s="105"/>
      <c r="W113" s="105"/>
      <c r="X113" s="105"/>
      <c r="Y113" s="105"/>
      <c r="Z113" s="105"/>
      <c r="AA113" s="105"/>
      <c r="AB113" s="105"/>
    </row>
    <row r="114" ht="11.25" customHeight="1">
      <c r="A114" s="135" t="s">
        <v>114</v>
      </c>
      <c r="B114" s="97" t="s">
        <v>100</v>
      </c>
      <c r="C114" s="135" t="s">
        <v>10587</v>
      </c>
      <c r="D114" s="231">
        <v>8.0</v>
      </c>
      <c r="E114" s="166">
        <v>8.0</v>
      </c>
      <c r="F114" s="103" t="s">
        <v>114</v>
      </c>
      <c r="G114" s="104"/>
      <c r="H114" s="105"/>
      <c r="I114" s="105"/>
      <c r="J114" s="105"/>
      <c r="K114" s="105"/>
      <c r="L114" s="105"/>
      <c r="M114" s="105"/>
      <c r="N114" s="105"/>
      <c r="O114" s="105"/>
      <c r="P114" s="105"/>
      <c r="Q114" s="105"/>
      <c r="R114" s="105"/>
      <c r="S114" s="105"/>
      <c r="T114" s="105"/>
      <c r="U114" s="105"/>
      <c r="V114" s="105"/>
      <c r="W114" s="105"/>
      <c r="X114" s="105"/>
      <c r="Y114" s="105"/>
      <c r="Z114" s="105"/>
      <c r="AA114" s="105"/>
      <c r="AB114" s="105"/>
    </row>
    <row r="115" ht="11.25" customHeight="1">
      <c r="A115" s="135" t="s">
        <v>114</v>
      </c>
      <c r="B115" s="97" t="s">
        <v>100</v>
      </c>
      <c r="C115" s="135" t="s">
        <v>10588</v>
      </c>
      <c r="D115" s="231">
        <v>8.0</v>
      </c>
      <c r="E115" s="166">
        <v>8.0</v>
      </c>
      <c r="F115" s="103" t="s">
        <v>114</v>
      </c>
      <c r="G115" s="104"/>
      <c r="H115" s="105"/>
      <c r="I115" s="105"/>
      <c r="J115" s="105"/>
      <c r="K115" s="105"/>
      <c r="L115" s="105"/>
      <c r="M115" s="105"/>
      <c r="N115" s="105"/>
      <c r="O115" s="105"/>
      <c r="P115" s="105"/>
      <c r="Q115" s="105"/>
      <c r="R115" s="105"/>
      <c r="S115" s="105"/>
      <c r="T115" s="105"/>
      <c r="U115" s="105"/>
      <c r="V115" s="105"/>
      <c r="W115" s="105"/>
      <c r="X115" s="105"/>
      <c r="Y115" s="105"/>
      <c r="Z115" s="105"/>
      <c r="AA115" s="105"/>
      <c r="AB115" s="105"/>
    </row>
    <row r="116" ht="11.25" customHeight="1">
      <c r="A116" s="135" t="s">
        <v>114</v>
      </c>
      <c r="B116" s="97" t="s">
        <v>100</v>
      </c>
      <c r="C116" s="135" t="s">
        <v>10589</v>
      </c>
      <c r="D116" s="231">
        <v>50.0</v>
      </c>
      <c r="E116" s="166">
        <v>50.0</v>
      </c>
      <c r="F116" s="103" t="s">
        <v>114</v>
      </c>
      <c r="G116" s="104"/>
      <c r="H116" s="105"/>
      <c r="I116" s="105"/>
      <c r="J116" s="105"/>
      <c r="K116" s="105"/>
      <c r="L116" s="105"/>
      <c r="M116" s="105"/>
      <c r="N116" s="105"/>
      <c r="O116" s="105"/>
      <c r="P116" s="105"/>
      <c r="Q116" s="105"/>
      <c r="R116" s="105"/>
      <c r="S116" s="105"/>
      <c r="T116" s="105"/>
      <c r="U116" s="105"/>
      <c r="V116" s="105"/>
      <c r="W116" s="105"/>
      <c r="X116" s="105"/>
      <c r="Y116" s="105"/>
      <c r="Z116" s="105"/>
      <c r="AA116" s="105"/>
      <c r="AB116" s="105"/>
    </row>
    <row r="117" ht="11.25" customHeight="1">
      <c r="A117" s="135" t="s">
        <v>115</v>
      </c>
      <c r="B117" s="97" t="s">
        <v>100</v>
      </c>
      <c r="C117" s="135" t="s">
        <v>10590</v>
      </c>
      <c r="D117" s="231">
        <v>30.0</v>
      </c>
      <c r="E117" s="166">
        <v>30.0</v>
      </c>
      <c r="F117" s="103" t="s">
        <v>115</v>
      </c>
      <c r="G117" s="104"/>
      <c r="H117" s="105"/>
      <c r="I117" s="105"/>
      <c r="J117" s="105"/>
      <c r="K117" s="105"/>
      <c r="L117" s="105"/>
      <c r="M117" s="105"/>
      <c r="N117" s="105"/>
      <c r="O117" s="105"/>
      <c r="P117" s="105"/>
      <c r="Q117" s="105"/>
      <c r="R117" s="105"/>
      <c r="S117" s="105"/>
      <c r="T117" s="105"/>
      <c r="U117" s="105"/>
      <c r="V117" s="105"/>
      <c r="W117" s="105"/>
      <c r="X117" s="105"/>
      <c r="Y117" s="105"/>
      <c r="Z117" s="105"/>
      <c r="AA117" s="105"/>
      <c r="AB117" s="105"/>
    </row>
    <row r="118" ht="11.25" customHeight="1">
      <c r="A118" s="135" t="s">
        <v>115</v>
      </c>
      <c r="B118" s="97" t="s">
        <v>100</v>
      </c>
      <c r="C118" s="135" t="s">
        <v>10591</v>
      </c>
      <c r="D118" s="231" t="s">
        <v>10537</v>
      </c>
      <c r="E118" s="166">
        <v>32.0</v>
      </c>
      <c r="F118" s="103" t="s">
        <v>115</v>
      </c>
      <c r="G118" s="104"/>
      <c r="H118" s="105"/>
      <c r="I118" s="105"/>
      <c r="J118" s="105"/>
      <c r="K118" s="105"/>
      <c r="L118" s="105"/>
      <c r="M118" s="105"/>
      <c r="N118" s="105"/>
      <c r="O118" s="105"/>
      <c r="P118" s="105"/>
      <c r="Q118" s="105"/>
      <c r="R118" s="105"/>
      <c r="S118" s="105"/>
      <c r="T118" s="105"/>
      <c r="U118" s="105"/>
      <c r="V118" s="105"/>
      <c r="W118" s="105"/>
      <c r="X118" s="105"/>
      <c r="Y118" s="105"/>
      <c r="Z118" s="105"/>
      <c r="AA118" s="105"/>
      <c r="AB118" s="105"/>
    </row>
    <row r="119" ht="11.25" customHeight="1">
      <c r="A119" s="135" t="s">
        <v>115</v>
      </c>
      <c r="B119" s="97" t="s">
        <v>100</v>
      </c>
      <c r="C119" s="135" t="s">
        <v>10592</v>
      </c>
      <c r="D119" s="231" t="s">
        <v>10581</v>
      </c>
      <c r="E119" s="166">
        <v>40.0</v>
      </c>
      <c r="F119" s="103" t="s">
        <v>115</v>
      </c>
      <c r="G119" s="104"/>
      <c r="H119" s="105"/>
      <c r="I119" s="105"/>
      <c r="J119" s="105"/>
      <c r="K119" s="105"/>
      <c r="L119" s="105"/>
      <c r="M119" s="105"/>
      <c r="N119" s="105"/>
      <c r="O119" s="105"/>
      <c r="P119" s="105"/>
      <c r="Q119" s="105"/>
      <c r="R119" s="105"/>
      <c r="S119" s="105"/>
      <c r="T119" s="105"/>
      <c r="U119" s="105"/>
      <c r="V119" s="105"/>
      <c r="W119" s="105"/>
      <c r="X119" s="105"/>
      <c r="Y119" s="105"/>
      <c r="Z119" s="105"/>
      <c r="AA119" s="105"/>
      <c r="AB119" s="105"/>
    </row>
    <row r="120" ht="11.25" customHeight="1">
      <c r="A120" s="135" t="s">
        <v>115</v>
      </c>
      <c r="B120" s="97" t="s">
        <v>100</v>
      </c>
      <c r="C120" s="135" t="s">
        <v>10593</v>
      </c>
      <c r="D120" s="231">
        <v>100.0</v>
      </c>
      <c r="E120" s="166">
        <v>100.0</v>
      </c>
      <c r="F120" s="103" t="s">
        <v>115</v>
      </c>
      <c r="G120" s="104"/>
      <c r="H120" s="105"/>
      <c r="I120" s="105"/>
      <c r="J120" s="105"/>
      <c r="K120" s="105"/>
      <c r="L120" s="105"/>
      <c r="M120" s="105"/>
      <c r="N120" s="105"/>
      <c r="O120" s="105"/>
      <c r="P120" s="105"/>
      <c r="Q120" s="105"/>
      <c r="R120" s="105"/>
      <c r="S120" s="105"/>
      <c r="T120" s="105"/>
      <c r="U120" s="105"/>
      <c r="V120" s="105"/>
      <c r="W120" s="105"/>
      <c r="X120" s="105"/>
      <c r="Y120" s="105"/>
      <c r="Z120" s="105"/>
      <c r="AA120" s="105"/>
      <c r="AB120" s="105"/>
    </row>
    <row r="121" ht="11.25" customHeight="1">
      <c r="A121" s="135" t="s">
        <v>116</v>
      </c>
      <c r="B121" s="97" t="s">
        <v>100</v>
      </c>
      <c r="C121" s="135" t="s">
        <v>10594</v>
      </c>
      <c r="D121" s="231">
        <v>80.0</v>
      </c>
      <c r="E121" s="166">
        <v>80.0</v>
      </c>
      <c r="F121" s="103" t="s">
        <v>116</v>
      </c>
      <c r="G121" s="104"/>
      <c r="H121" s="105"/>
      <c r="I121" s="105"/>
      <c r="J121" s="105"/>
      <c r="K121" s="105"/>
      <c r="L121" s="105"/>
      <c r="M121" s="105"/>
      <c r="N121" s="105"/>
      <c r="O121" s="105"/>
      <c r="P121" s="105"/>
      <c r="Q121" s="105"/>
      <c r="R121" s="105"/>
      <c r="S121" s="105"/>
      <c r="T121" s="105"/>
      <c r="U121" s="105"/>
      <c r="V121" s="105"/>
      <c r="W121" s="105"/>
      <c r="X121" s="105"/>
      <c r="Y121" s="105"/>
      <c r="Z121" s="105"/>
      <c r="AA121" s="105"/>
      <c r="AB121" s="105"/>
    </row>
    <row r="122" ht="11.25" customHeight="1">
      <c r="A122" s="135" t="s">
        <v>116</v>
      </c>
      <c r="B122" s="97" t="s">
        <v>100</v>
      </c>
      <c r="C122" s="135" t="s">
        <v>10595</v>
      </c>
      <c r="D122" s="231">
        <v>20.0</v>
      </c>
      <c r="E122" s="166">
        <v>20.0</v>
      </c>
      <c r="F122" s="103" t="s">
        <v>116</v>
      </c>
      <c r="G122" s="104"/>
      <c r="H122" s="105"/>
      <c r="I122" s="105"/>
      <c r="J122" s="105"/>
      <c r="K122" s="105"/>
      <c r="L122" s="105"/>
      <c r="M122" s="105"/>
      <c r="N122" s="105"/>
      <c r="O122" s="105"/>
      <c r="P122" s="105"/>
      <c r="Q122" s="105"/>
      <c r="R122" s="105"/>
      <c r="S122" s="105"/>
      <c r="T122" s="105"/>
      <c r="U122" s="105"/>
      <c r="V122" s="105"/>
      <c r="W122" s="105"/>
      <c r="X122" s="105"/>
      <c r="Y122" s="105"/>
      <c r="Z122" s="105"/>
      <c r="AA122" s="105"/>
      <c r="AB122" s="105"/>
    </row>
    <row r="123" ht="11.25" customHeight="1">
      <c r="A123" s="135" t="s">
        <v>116</v>
      </c>
      <c r="B123" s="97" t="s">
        <v>100</v>
      </c>
      <c r="C123" s="135" t="s">
        <v>10596</v>
      </c>
      <c r="D123" s="231">
        <v>16.0</v>
      </c>
      <c r="E123" s="166">
        <v>16.0</v>
      </c>
      <c r="F123" s="103" t="s">
        <v>116</v>
      </c>
      <c r="G123" s="104"/>
      <c r="H123" s="105"/>
      <c r="I123" s="105"/>
      <c r="J123" s="105"/>
      <c r="K123" s="105"/>
      <c r="L123" s="105"/>
      <c r="M123" s="105"/>
      <c r="N123" s="105"/>
      <c r="O123" s="105"/>
      <c r="P123" s="105"/>
      <c r="Q123" s="105"/>
      <c r="R123" s="105"/>
      <c r="S123" s="105"/>
      <c r="T123" s="105"/>
      <c r="U123" s="105"/>
      <c r="V123" s="105"/>
      <c r="W123" s="105"/>
      <c r="X123" s="105"/>
      <c r="Y123" s="105"/>
      <c r="Z123" s="105"/>
      <c r="AA123" s="105"/>
      <c r="AB123" s="105"/>
    </row>
    <row r="124" ht="11.25" customHeight="1">
      <c r="A124" s="135" t="s">
        <v>116</v>
      </c>
      <c r="B124" s="97" t="s">
        <v>100</v>
      </c>
      <c r="C124" s="135" t="s">
        <v>10597</v>
      </c>
      <c r="D124" s="231">
        <v>8.0</v>
      </c>
      <c r="E124" s="166">
        <v>8.0</v>
      </c>
      <c r="F124" s="103" t="s">
        <v>116</v>
      </c>
      <c r="G124" s="104"/>
      <c r="H124" s="105"/>
      <c r="I124" s="105"/>
      <c r="J124" s="105"/>
      <c r="K124" s="105"/>
      <c r="L124" s="105"/>
      <c r="M124" s="105"/>
      <c r="N124" s="105"/>
      <c r="O124" s="105"/>
      <c r="P124" s="105"/>
      <c r="Q124" s="105"/>
      <c r="R124" s="105"/>
      <c r="S124" s="105"/>
      <c r="T124" s="105"/>
      <c r="U124" s="105"/>
      <c r="V124" s="105"/>
      <c r="W124" s="105"/>
      <c r="X124" s="105"/>
      <c r="Y124" s="105"/>
      <c r="Z124" s="105"/>
      <c r="AA124" s="105"/>
      <c r="AB124" s="105"/>
    </row>
    <row r="125" ht="11.25" customHeight="1">
      <c r="A125" s="135" t="s">
        <v>116</v>
      </c>
      <c r="B125" s="97" t="s">
        <v>100</v>
      </c>
      <c r="C125" s="135" t="s">
        <v>10598</v>
      </c>
      <c r="D125" s="231">
        <v>8.0</v>
      </c>
      <c r="E125" s="166">
        <v>8.0</v>
      </c>
      <c r="F125" s="103" t="s">
        <v>116</v>
      </c>
      <c r="G125" s="104"/>
      <c r="H125" s="105"/>
      <c r="I125" s="105"/>
      <c r="J125" s="105"/>
      <c r="K125" s="105"/>
      <c r="L125" s="105"/>
      <c r="M125" s="105"/>
      <c r="N125" s="105"/>
      <c r="O125" s="105"/>
      <c r="P125" s="105"/>
      <c r="Q125" s="105"/>
      <c r="R125" s="105"/>
      <c r="S125" s="105"/>
      <c r="T125" s="105"/>
      <c r="U125" s="105"/>
      <c r="V125" s="105"/>
      <c r="W125" s="105"/>
      <c r="X125" s="105"/>
      <c r="Y125" s="105"/>
      <c r="Z125" s="105"/>
      <c r="AA125" s="105"/>
      <c r="AB125" s="105"/>
    </row>
    <row r="126" ht="11.25" customHeight="1">
      <c r="A126" s="135" t="s">
        <v>117</v>
      </c>
      <c r="B126" s="97" t="s">
        <v>100</v>
      </c>
      <c r="C126" s="135" t="s">
        <v>10599</v>
      </c>
      <c r="D126" s="231">
        <v>250.0</v>
      </c>
      <c r="E126" s="166">
        <v>250.0</v>
      </c>
      <c r="F126" s="103" t="s">
        <v>117</v>
      </c>
      <c r="G126" s="104"/>
      <c r="H126" s="105"/>
      <c r="I126" s="105"/>
      <c r="J126" s="105"/>
      <c r="K126" s="105"/>
      <c r="L126" s="105"/>
      <c r="M126" s="105"/>
      <c r="N126" s="105"/>
      <c r="O126" s="105"/>
      <c r="P126" s="105"/>
      <c r="Q126" s="105"/>
      <c r="R126" s="105"/>
      <c r="S126" s="105"/>
      <c r="T126" s="105"/>
      <c r="U126" s="105"/>
      <c r="V126" s="105"/>
      <c r="W126" s="105"/>
      <c r="X126" s="105"/>
      <c r="Y126" s="105"/>
      <c r="Z126" s="105"/>
      <c r="AA126" s="105"/>
      <c r="AB126" s="105"/>
    </row>
    <row r="127" ht="11.25" customHeight="1">
      <c r="A127" s="135" t="s">
        <v>118</v>
      </c>
      <c r="B127" s="97" t="s">
        <v>100</v>
      </c>
      <c r="C127" s="135" t="s">
        <v>10600</v>
      </c>
      <c r="D127" s="231">
        <v>100.0</v>
      </c>
      <c r="E127" s="166">
        <v>100.0</v>
      </c>
      <c r="F127" s="103" t="s">
        <v>118</v>
      </c>
      <c r="G127" s="104"/>
      <c r="H127" s="105"/>
      <c r="I127" s="105"/>
      <c r="J127" s="105"/>
      <c r="K127" s="105"/>
      <c r="L127" s="105"/>
      <c r="M127" s="105"/>
      <c r="N127" s="105"/>
      <c r="O127" s="105"/>
      <c r="P127" s="105"/>
      <c r="Q127" s="105"/>
      <c r="R127" s="105"/>
      <c r="S127" s="105"/>
      <c r="T127" s="105"/>
      <c r="U127" s="105"/>
      <c r="V127" s="105"/>
      <c r="W127" s="105"/>
      <c r="X127" s="105"/>
      <c r="Y127" s="105"/>
      <c r="Z127" s="105"/>
      <c r="AA127" s="105"/>
      <c r="AB127" s="105"/>
    </row>
    <row r="128" ht="11.25" customHeight="1">
      <c r="A128" s="135" t="s">
        <v>118</v>
      </c>
      <c r="B128" s="97" t="s">
        <v>100</v>
      </c>
      <c r="C128" s="135" t="s">
        <v>10601</v>
      </c>
      <c r="D128" s="231">
        <v>20.0</v>
      </c>
      <c r="E128" s="166">
        <v>20.0</v>
      </c>
      <c r="F128" s="103" t="s">
        <v>118</v>
      </c>
      <c r="G128" s="104"/>
      <c r="H128" s="105"/>
      <c r="I128" s="105"/>
      <c r="J128" s="105"/>
      <c r="K128" s="105"/>
      <c r="L128" s="105"/>
      <c r="M128" s="105"/>
      <c r="N128" s="105"/>
      <c r="O128" s="105"/>
      <c r="P128" s="105"/>
      <c r="Q128" s="105"/>
      <c r="R128" s="105"/>
      <c r="S128" s="105"/>
      <c r="T128" s="105"/>
      <c r="U128" s="105"/>
      <c r="V128" s="105"/>
      <c r="W128" s="105"/>
      <c r="X128" s="105"/>
      <c r="Y128" s="105"/>
      <c r="Z128" s="105"/>
      <c r="AA128" s="105"/>
      <c r="AB128" s="105"/>
    </row>
    <row r="129" ht="11.25" customHeight="1">
      <c r="A129" s="135" t="s">
        <v>118</v>
      </c>
      <c r="B129" s="97" t="s">
        <v>100</v>
      </c>
      <c r="C129" s="135" t="s">
        <v>10602</v>
      </c>
      <c r="D129" s="231">
        <v>56.25</v>
      </c>
      <c r="E129" s="166">
        <v>450.0</v>
      </c>
      <c r="F129" s="103" t="s">
        <v>118</v>
      </c>
      <c r="G129" s="104"/>
      <c r="H129" s="105"/>
      <c r="I129" s="105"/>
      <c r="J129" s="105"/>
      <c r="K129" s="105"/>
      <c r="L129" s="105"/>
      <c r="M129" s="105"/>
      <c r="N129" s="105"/>
      <c r="O129" s="105"/>
      <c r="P129" s="105"/>
      <c r="Q129" s="105"/>
      <c r="R129" s="105"/>
      <c r="S129" s="105"/>
      <c r="T129" s="105"/>
      <c r="U129" s="105"/>
      <c r="V129" s="105"/>
      <c r="W129" s="105"/>
      <c r="X129" s="105"/>
      <c r="Y129" s="105"/>
      <c r="Z129" s="105"/>
      <c r="AA129" s="105"/>
      <c r="AB129" s="105"/>
    </row>
    <row r="130" ht="11.25" customHeight="1">
      <c r="A130" s="135" t="s">
        <v>118</v>
      </c>
      <c r="B130" s="97" t="s">
        <v>100</v>
      </c>
      <c r="C130" s="135" t="s">
        <v>10603</v>
      </c>
      <c r="D130" s="231" t="s">
        <v>10604</v>
      </c>
      <c r="E130" s="166">
        <v>16.0</v>
      </c>
      <c r="F130" s="103" t="s">
        <v>118</v>
      </c>
      <c r="G130" s="104"/>
      <c r="H130" s="105"/>
      <c r="I130" s="105"/>
      <c r="J130" s="105"/>
      <c r="K130" s="105"/>
      <c r="L130" s="105"/>
      <c r="M130" s="105"/>
      <c r="N130" s="105"/>
      <c r="O130" s="105"/>
      <c r="P130" s="105"/>
      <c r="Q130" s="105"/>
      <c r="R130" s="105"/>
      <c r="S130" s="105"/>
      <c r="T130" s="105"/>
      <c r="U130" s="105"/>
      <c r="V130" s="105"/>
      <c r="W130" s="105"/>
      <c r="X130" s="105"/>
      <c r="Y130" s="105"/>
      <c r="Z130" s="105"/>
      <c r="AA130" s="105"/>
      <c r="AB130" s="105"/>
    </row>
    <row r="131" ht="11.25" customHeight="1">
      <c r="A131" s="135" t="s">
        <v>118</v>
      </c>
      <c r="B131" s="97" t="s">
        <v>100</v>
      </c>
      <c r="C131" s="135" t="s">
        <v>10605</v>
      </c>
      <c r="D131" s="231" t="s">
        <v>10606</v>
      </c>
      <c r="E131" s="166">
        <v>8.0</v>
      </c>
      <c r="F131" s="103" t="s">
        <v>118</v>
      </c>
      <c r="G131" s="104"/>
      <c r="H131" s="105"/>
      <c r="I131" s="105"/>
      <c r="J131" s="105"/>
      <c r="K131" s="105"/>
      <c r="L131" s="105"/>
      <c r="M131" s="105"/>
      <c r="N131" s="105"/>
      <c r="O131" s="105"/>
      <c r="P131" s="105"/>
      <c r="Q131" s="105"/>
      <c r="R131" s="105"/>
      <c r="S131" s="105"/>
      <c r="T131" s="105"/>
      <c r="U131" s="105"/>
      <c r="V131" s="105"/>
      <c r="W131" s="105"/>
      <c r="X131" s="105"/>
      <c r="Y131" s="105"/>
      <c r="Z131" s="105"/>
      <c r="AA131" s="105"/>
      <c r="AB131" s="105"/>
    </row>
    <row r="132" ht="11.25" customHeight="1">
      <c r="A132" s="135" t="s">
        <v>118</v>
      </c>
      <c r="B132" s="97" t="s">
        <v>100</v>
      </c>
      <c r="C132" s="135" t="s">
        <v>10607</v>
      </c>
      <c r="D132" s="231" t="s">
        <v>10606</v>
      </c>
      <c r="E132" s="166">
        <v>8.0</v>
      </c>
      <c r="F132" s="103" t="s">
        <v>118</v>
      </c>
      <c r="G132" s="104"/>
      <c r="H132" s="105"/>
      <c r="I132" s="105"/>
      <c r="J132" s="105"/>
      <c r="K132" s="105"/>
      <c r="L132" s="105"/>
      <c r="M132" s="105"/>
      <c r="N132" s="105"/>
      <c r="O132" s="105"/>
      <c r="P132" s="105"/>
      <c r="Q132" s="105"/>
      <c r="R132" s="105"/>
      <c r="S132" s="105"/>
      <c r="T132" s="105"/>
      <c r="U132" s="105"/>
      <c r="V132" s="105"/>
      <c r="W132" s="105"/>
      <c r="X132" s="105"/>
      <c r="Y132" s="105"/>
      <c r="Z132" s="105"/>
      <c r="AA132" s="105"/>
      <c r="AB132" s="105"/>
    </row>
    <row r="133" ht="11.25" customHeight="1">
      <c r="A133" s="135" t="s">
        <v>118</v>
      </c>
      <c r="B133" s="97" t="s">
        <v>100</v>
      </c>
      <c r="C133" s="135" t="s">
        <v>10608</v>
      </c>
      <c r="D133" s="231" t="s">
        <v>10604</v>
      </c>
      <c r="E133" s="166">
        <v>16.0</v>
      </c>
      <c r="F133" s="103" t="s">
        <v>118</v>
      </c>
      <c r="G133" s="104"/>
      <c r="H133" s="105"/>
      <c r="I133" s="105"/>
      <c r="J133" s="105"/>
      <c r="K133" s="105"/>
      <c r="L133" s="105"/>
      <c r="M133" s="105"/>
      <c r="N133" s="105"/>
      <c r="O133" s="105"/>
      <c r="P133" s="105"/>
      <c r="Q133" s="105"/>
      <c r="R133" s="105"/>
      <c r="S133" s="105"/>
      <c r="T133" s="105"/>
      <c r="U133" s="105"/>
      <c r="V133" s="105"/>
      <c r="W133" s="105"/>
      <c r="X133" s="105"/>
      <c r="Y133" s="105"/>
      <c r="Z133" s="105"/>
      <c r="AA133" s="105"/>
      <c r="AB133" s="105"/>
    </row>
    <row r="134" ht="11.25" customHeight="1">
      <c r="A134" s="135" t="s">
        <v>118</v>
      </c>
      <c r="B134" s="97" t="s">
        <v>100</v>
      </c>
      <c r="C134" s="135" t="s">
        <v>10609</v>
      </c>
      <c r="D134" s="231" t="s">
        <v>10604</v>
      </c>
      <c r="E134" s="166">
        <v>16.0</v>
      </c>
      <c r="F134" s="103" t="s">
        <v>118</v>
      </c>
      <c r="G134" s="104"/>
      <c r="H134" s="105"/>
      <c r="I134" s="105"/>
      <c r="J134" s="105"/>
      <c r="K134" s="105"/>
      <c r="L134" s="105"/>
      <c r="M134" s="105"/>
      <c r="N134" s="105"/>
      <c r="O134" s="105"/>
      <c r="P134" s="105"/>
      <c r="Q134" s="105"/>
      <c r="R134" s="105"/>
      <c r="S134" s="105"/>
      <c r="T134" s="105"/>
      <c r="U134" s="105"/>
      <c r="V134" s="105"/>
      <c r="W134" s="105"/>
      <c r="X134" s="105"/>
      <c r="Y134" s="105"/>
      <c r="Z134" s="105"/>
      <c r="AA134" s="105"/>
      <c r="AB134" s="105"/>
    </row>
    <row r="135" ht="11.25" customHeight="1">
      <c r="A135" s="135" t="s">
        <v>3735</v>
      </c>
      <c r="B135" s="97" t="s">
        <v>100</v>
      </c>
      <c r="C135" s="135" t="s">
        <v>10610</v>
      </c>
      <c r="D135" s="231">
        <v>100.0</v>
      </c>
      <c r="E135" s="166">
        <v>100.0</v>
      </c>
      <c r="F135" s="103" t="s">
        <v>119</v>
      </c>
      <c r="G135" s="104"/>
      <c r="H135" s="105"/>
      <c r="I135" s="105"/>
      <c r="J135" s="105"/>
      <c r="K135" s="105"/>
      <c r="L135" s="105"/>
      <c r="M135" s="105"/>
      <c r="N135" s="105"/>
      <c r="O135" s="105"/>
      <c r="P135" s="105"/>
      <c r="Q135" s="105"/>
      <c r="R135" s="105"/>
      <c r="S135" s="105"/>
      <c r="T135" s="105"/>
      <c r="U135" s="105"/>
      <c r="V135" s="105"/>
      <c r="W135" s="105"/>
      <c r="X135" s="105"/>
      <c r="Y135" s="105"/>
      <c r="Z135" s="105"/>
      <c r="AA135" s="105"/>
      <c r="AB135" s="105"/>
    </row>
    <row r="136" ht="11.25" customHeight="1">
      <c r="A136" s="135" t="s">
        <v>3735</v>
      </c>
      <c r="B136" s="97" t="s">
        <v>100</v>
      </c>
      <c r="C136" s="135" t="s">
        <v>10611</v>
      </c>
      <c r="D136" s="231" t="s">
        <v>10612</v>
      </c>
      <c r="E136" s="166">
        <v>250.0</v>
      </c>
      <c r="F136" s="103" t="s">
        <v>119</v>
      </c>
      <c r="G136" s="104"/>
      <c r="H136" s="105"/>
      <c r="I136" s="105"/>
      <c r="J136" s="105"/>
      <c r="K136" s="105"/>
      <c r="L136" s="105"/>
      <c r="M136" s="105"/>
      <c r="N136" s="105"/>
      <c r="O136" s="105"/>
      <c r="P136" s="105"/>
      <c r="Q136" s="105"/>
      <c r="R136" s="105"/>
      <c r="S136" s="105"/>
      <c r="T136" s="105"/>
      <c r="U136" s="105"/>
      <c r="V136" s="105"/>
      <c r="W136" s="105"/>
      <c r="X136" s="105"/>
      <c r="Y136" s="105"/>
      <c r="Z136" s="105"/>
      <c r="AA136" s="105"/>
      <c r="AB136" s="105"/>
    </row>
    <row r="137" ht="11.25" customHeight="1">
      <c r="A137" s="135" t="s">
        <v>120</v>
      </c>
      <c r="B137" s="97" t="s">
        <v>100</v>
      </c>
      <c r="C137" s="135" t="s">
        <v>10613</v>
      </c>
      <c r="D137" s="231" t="s">
        <v>10614</v>
      </c>
      <c r="E137" s="166">
        <v>56.0</v>
      </c>
      <c r="F137" s="103" t="s">
        <v>120</v>
      </c>
      <c r="G137" s="104"/>
      <c r="H137" s="105"/>
      <c r="I137" s="105"/>
      <c r="J137" s="105"/>
      <c r="K137" s="105"/>
      <c r="L137" s="105"/>
      <c r="M137" s="105"/>
      <c r="N137" s="105"/>
      <c r="O137" s="105"/>
      <c r="P137" s="105"/>
      <c r="Q137" s="105"/>
      <c r="R137" s="105"/>
      <c r="S137" s="105"/>
      <c r="T137" s="105"/>
      <c r="U137" s="105"/>
      <c r="V137" s="105"/>
      <c r="W137" s="105"/>
      <c r="X137" s="105"/>
      <c r="Y137" s="105"/>
      <c r="Z137" s="105"/>
      <c r="AA137" s="105"/>
      <c r="AB137" s="105"/>
    </row>
    <row r="138" ht="11.25" customHeight="1">
      <c r="A138" s="135" t="s">
        <v>120</v>
      </c>
      <c r="B138" s="97" t="s">
        <v>100</v>
      </c>
      <c r="C138" s="135" t="s">
        <v>10615</v>
      </c>
      <c r="D138" s="231">
        <v>24.0</v>
      </c>
      <c r="E138" s="166">
        <v>24.0</v>
      </c>
      <c r="F138" s="103" t="s">
        <v>120</v>
      </c>
      <c r="G138" s="104"/>
      <c r="H138" s="105"/>
      <c r="I138" s="105"/>
      <c r="J138" s="105"/>
      <c r="K138" s="105"/>
      <c r="L138" s="105"/>
      <c r="M138" s="105"/>
      <c r="N138" s="105"/>
      <c r="O138" s="105"/>
      <c r="P138" s="105"/>
      <c r="Q138" s="105"/>
      <c r="R138" s="105"/>
      <c r="S138" s="105"/>
      <c r="T138" s="105"/>
      <c r="U138" s="105"/>
      <c r="V138" s="105"/>
      <c r="W138" s="105"/>
      <c r="X138" s="105"/>
      <c r="Y138" s="105"/>
      <c r="Z138" s="105"/>
      <c r="AA138" s="105"/>
      <c r="AB138" s="105"/>
    </row>
    <row r="139" ht="11.25" customHeight="1">
      <c r="A139" s="135" t="s">
        <v>120</v>
      </c>
      <c r="B139" s="97" t="s">
        <v>100</v>
      </c>
      <c r="C139" s="135" t="s">
        <v>10616</v>
      </c>
      <c r="D139" s="231" t="s">
        <v>10614</v>
      </c>
      <c r="E139" s="166">
        <v>56.0</v>
      </c>
      <c r="F139" s="103" t="s">
        <v>120</v>
      </c>
      <c r="G139" s="104"/>
      <c r="H139" s="105"/>
      <c r="I139" s="105"/>
      <c r="J139" s="105"/>
      <c r="K139" s="105"/>
      <c r="L139" s="105"/>
      <c r="M139" s="105"/>
      <c r="N139" s="105"/>
      <c r="O139" s="105"/>
      <c r="P139" s="105"/>
      <c r="Q139" s="105"/>
      <c r="R139" s="105"/>
      <c r="S139" s="105"/>
      <c r="T139" s="105"/>
      <c r="U139" s="105"/>
      <c r="V139" s="105"/>
      <c r="W139" s="105"/>
      <c r="X139" s="105"/>
      <c r="Y139" s="105"/>
      <c r="Z139" s="105"/>
      <c r="AA139" s="105"/>
      <c r="AB139" s="105"/>
    </row>
    <row r="140" ht="11.25" customHeight="1">
      <c r="A140" s="135" t="s">
        <v>123</v>
      </c>
      <c r="B140" s="97" t="s">
        <v>100</v>
      </c>
      <c r="C140" s="135" t="s">
        <v>10617</v>
      </c>
      <c r="D140" s="231">
        <v>88.0</v>
      </c>
      <c r="E140" s="166">
        <v>88.0</v>
      </c>
      <c r="F140" s="103" t="s">
        <v>123</v>
      </c>
      <c r="G140" s="104"/>
      <c r="H140" s="105"/>
      <c r="I140" s="105"/>
      <c r="J140" s="105"/>
      <c r="K140" s="105"/>
      <c r="L140" s="105"/>
      <c r="M140" s="105"/>
      <c r="N140" s="105"/>
      <c r="O140" s="105"/>
      <c r="P140" s="105"/>
      <c r="Q140" s="105"/>
      <c r="R140" s="105"/>
      <c r="S140" s="105"/>
      <c r="T140" s="105"/>
      <c r="U140" s="105"/>
      <c r="V140" s="105"/>
      <c r="W140" s="105"/>
      <c r="X140" s="105"/>
      <c r="Y140" s="105"/>
      <c r="Z140" s="105"/>
      <c r="AA140" s="105"/>
      <c r="AB140" s="105"/>
    </row>
    <row r="141" ht="11.25" customHeight="1">
      <c r="A141" s="135" t="s">
        <v>123</v>
      </c>
      <c r="B141" s="97" t="s">
        <v>100</v>
      </c>
      <c r="C141" s="135" t="s">
        <v>10618</v>
      </c>
      <c r="D141" s="231">
        <v>8.0</v>
      </c>
      <c r="E141" s="166">
        <v>8.0</v>
      </c>
      <c r="F141" s="103" t="s">
        <v>123</v>
      </c>
      <c r="G141" s="104"/>
      <c r="H141" s="105"/>
      <c r="I141" s="105"/>
      <c r="J141" s="105"/>
      <c r="K141" s="105"/>
      <c r="L141" s="105"/>
      <c r="M141" s="105"/>
      <c r="N141" s="105"/>
      <c r="O141" s="105"/>
      <c r="P141" s="105"/>
      <c r="Q141" s="105"/>
      <c r="R141" s="105"/>
      <c r="S141" s="105"/>
      <c r="T141" s="105"/>
      <c r="U141" s="105"/>
      <c r="V141" s="105"/>
      <c r="W141" s="105"/>
      <c r="X141" s="105"/>
      <c r="Y141" s="105"/>
      <c r="Z141" s="105"/>
      <c r="AA141" s="105"/>
      <c r="AB141" s="105"/>
    </row>
    <row r="142" ht="11.25" customHeight="1">
      <c r="A142" s="135" t="s">
        <v>124</v>
      </c>
      <c r="B142" s="97" t="s">
        <v>7592</v>
      </c>
      <c r="C142" s="135" t="s">
        <v>10619</v>
      </c>
      <c r="D142" s="231">
        <v>50.0</v>
      </c>
      <c r="E142" s="166">
        <v>50.0</v>
      </c>
      <c r="F142" s="103" t="s">
        <v>124</v>
      </c>
      <c r="G142" s="104"/>
      <c r="H142" s="105"/>
      <c r="I142" s="105"/>
      <c r="J142" s="105"/>
      <c r="K142" s="105"/>
      <c r="L142" s="105"/>
      <c r="M142" s="105"/>
      <c r="N142" s="105"/>
      <c r="O142" s="105"/>
      <c r="P142" s="105"/>
      <c r="Q142" s="105"/>
      <c r="R142" s="105"/>
      <c r="S142" s="105"/>
      <c r="T142" s="105"/>
      <c r="U142" s="105"/>
      <c r="V142" s="105"/>
      <c r="W142" s="105"/>
      <c r="X142" s="105"/>
      <c r="Y142" s="105"/>
      <c r="Z142" s="105"/>
      <c r="AA142" s="105"/>
      <c r="AB142" s="105"/>
    </row>
    <row r="143" ht="11.25" customHeight="1">
      <c r="A143" s="135" t="s">
        <v>124</v>
      </c>
      <c r="B143" s="97" t="s">
        <v>7592</v>
      </c>
      <c r="C143" s="135" t="s">
        <v>10620</v>
      </c>
      <c r="D143" s="231">
        <v>8.0</v>
      </c>
      <c r="E143" s="166">
        <v>8.0</v>
      </c>
      <c r="F143" s="103" t="s">
        <v>124</v>
      </c>
      <c r="G143" s="104"/>
      <c r="H143" s="105"/>
      <c r="I143" s="105"/>
      <c r="J143" s="105"/>
      <c r="K143" s="105"/>
      <c r="L143" s="105"/>
      <c r="M143" s="105"/>
      <c r="N143" s="105"/>
      <c r="O143" s="105"/>
      <c r="P143" s="105"/>
      <c r="Q143" s="105"/>
      <c r="R143" s="105"/>
      <c r="S143" s="105"/>
      <c r="T143" s="105"/>
      <c r="U143" s="105"/>
      <c r="V143" s="105"/>
      <c r="W143" s="105"/>
      <c r="X143" s="105"/>
      <c r="Y143" s="105"/>
      <c r="Z143" s="105"/>
      <c r="AA143" s="105"/>
      <c r="AB143" s="105"/>
    </row>
    <row r="144" ht="11.25" customHeight="1">
      <c r="A144" s="135" t="s">
        <v>124</v>
      </c>
      <c r="B144" s="97" t="s">
        <v>7592</v>
      </c>
      <c r="C144" s="135" t="s">
        <v>10621</v>
      </c>
      <c r="D144" s="231">
        <v>8.0</v>
      </c>
      <c r="E144" s="166">
        <v>4.0</v>
      </c>
      <c r="F144" s="103" t="s">
        <v>124</v>
      </c>
      <c r="G144" s="104"/>
      <c r="H144" s="105"/>
      <c r="I144" s="105"/>
      <c r="J144" s="105"/>
      <c r="K144" s="105"/>
      <c r="L144" s="105"/>
      <c r="M144" s="105"/>
      <c r="N144" s="105"/>
      <c r="O144" s="105"/>
      <c r="P144" s="105"/>
      <c r="Q144" s="105"/>
      <c r="R144" s="105"/>
      <c r="S144" s="105"/>
      <c r="T144" s="105"/>
      <c r="U144" s="105"/>
      <c r="V144" s="105"/>
      <c r="W144" s="105"/>
      <c r="X144" s="105"/>
      <c r="Y144" s="105"/>
      <c r="Z144" s="105"/>
      <c r="AA144" s="105"/>
      <c r="AB144" s="105"/>
    </row>
    <row r="145" ht="11.25" customHeight="1">
      <c r="A145" s="135" t="s">
        <v>124</v>
      </c>
      <c r="B145" s="97" t="s">
        <v>7592</v>
      </c>
      <c r="C145" s="135" t="s">
        <v>10622</v>
      </c>
      <c r="D145" s="231">
        <v>8.0</v>
      </c>
      <c r="E145" s="166">
        <v>4.0</v>
      </c>
      <c r="F145" s="103" t="s">
        <v>124</v>
      </c>
      <c r="G145" s="104"/>
      <c r="H145" s="105"/>
      <c r="I145" s="105"/>
      <c r="J145" s="105"/>
      <c r="K145" s="105"/>
      <c r="L145" s="105"/>
      <c r="M145" s="105"/>
      <c r="N145" s="105"/>
      <c r="O145" s="105"/>
      <c r="P145" s="105"/>
      <c r="Q145" s="105"/>
      <c r="R145" s="105"/>
      <c r="S145" s="105"/>
      <c r="T145" s="105"/>
      <c r="U145" s="105"/>
      <c r="V145" s="105"/>
      <c r="W145" s="105"/>
      <c r="X145" s="105"/>
      <c r="Y145" s="105"/>
      <c r="Z145" s="105"/>
      <c r="AA145" s="105"/>
      <c r="AB145" s="105"/>
    </row>
    <row r="146" ht="11.25" customHeight="1">
      <c r="A146" s="135" t="s">
        <v>124</v>
      </c>
      <c r="B146" s="97" t="s">
        <v>7592</v>
      </c>
      <c r="C146" s="135" t="s">
        <v>10623</v>
      </c>
      <c r="D146" s="231">
        <v>8.0</v>
      </c>
      <c r="E146" s="166">
        <v>8.0</v>
      </c>
      <c r="F146" s="103" t="s">
        <v>124</v>
      </c>
      <c r="G146" s="104"/>
      <c r="H146" s="105"/>
      <c r="I146" s="105"/>
      <c r="J146" s="105"/>
      <c r="K146" s="105"/>
      <c r="L146" s="105"/>
      <c r="M146" s="105"/>
      <c r="N146" s="105"/>
      <c r="O146" s="105"/>
      <c r="P146" s="105"/>
      <c r="Q146" s="105"/>
      <c r="R146" s="105"/>
      <c r="S146" s="105"/>
      <c r="T146" s="105"/>
      <c r="U146" s="105"/>
      <c r="V146" s="105"/>
      <c r="W146" s="105"/>
      <c r="X146" s="105"/>
      <c r="Y146" s="105"/>
      <c r="Z146" s="105"/>
      <c r="AA146" s="105"/>
      <c r="AB146" s="105"/>
    </row>
    <row r="147" ht="11.25" customHeight="1">
      <c r="A147" s="135" t="s">
        <v>124</v>
      </c>
      <c r="B147" s="97" t="s">
        <v>7592</v>
      </c>
      <c r="C147" s="135" t="s">
        <v>10624</v>
      </c>
      <c r="D147" s="231">
        <v>8.0</v>
      </c>
      <c r="E147" s="166">
        <v>4.0</v>
      </c>
      <c r="F147" s="103" t="s">
        <v>124</v>
      </c>
      <c r="G147" s="104"/>
      <c r="H147" s="105"/>
      <c r="I147" s="105"/>
      <c r="J147" s="105"/>
      <c r="K147" s="105"/>
      <c r="L147" s="105"/>
      <c r="M147" s="105"/>
      <c r="N147" s="105"/>
      <c r="O147" s="105"/>
      <c r="P147" s="105"/>
      <c r="Q147" s="105"/>
      <c r="R147" s="105"/>
      <c r="S147" s="105"/>
      <c r="T147" s="105"/>
      <c r="U147" s="105"/>
      <c r="V147" s="105"/>
      <c r="W147" s="105"/>
      <c r="X147" s="105"/>
      <c r="Y147" s="105"/>
      <c r="Z147" s="105"/>
      <c r="AA147" s="105"/>
      <c r="AB147" s="105"/>
    </row>
    <row r="148" ht="11.25" customHeight="1">
      <c r="A148" s="135" t="s">
        <v>124</v>
      </c>
      <c r="B148" s="97" t="s">
        <v>7592</v>
      </c>
      <c r="C148" s="135" t="s">
        <v>10625</v>
      </c>
      <c r="D148" s="231">
        <v>8.0</v>
      </c>
      <c r="E148" s="166">
        <v>12.0</v>
      </c>
      <c r="F148" s="103" t="s">
        <v>124</v>
      </c>
      <c r="G148" s="104"/>
      <c r="H148" s="105"/>
      <c r="I148" s="105"/>
      <c r="J148" s="105"/>
      <c r="K148" s="105"/>
      <c r="L148" s="105"/>
      <c r="M148" s="105"/>
      <c r="N148" s="105"/>
      <c r="O148" s="105"/>
      <c r="P148" s="105"/>
      <c r="Q148" s="105"/>
      <c r="R148" s="105"/>
      <c r="S148" s="105"/>
      <c r="T148" s="105"/>
      <c r="U148" s="105"/>
      <c r="V148" s="105"/>
      <c r="W148" s="105"/>
      <c r="X148" s="105"/>
      <c r="Y148" s="105"/>
      <c r="Z148" s="105"/>
      <c r="AA148" s="105"/>
      <c r="AB148" s="105"/>
    </row>
    <row r="149" ht="11.25" customHeight="1">
      <c r="A149" s="135" t="s">
        <v>124</v>
      </c>
      <c r="B149" s="97" t="s">
        <v>7592</v>
      </c>
      <c r="C149" s="135" t="s">
        <v>10626</v>
      </c>
      <c r="D149" s="231">
        <v>8.0</v>
      </c>
      <c r="E149" s="166">
        <v>16.0</v>
      </c>
      <c r="F149" s="103" t="s">
        <v>124</v>
      </c>
      <c r="G149" s="104"/>
      <c r="H149" s="105"/>
      <c r="I149" s="105"/>
      <c r="J149" s="105"/>
      <c r="K149" s="105"/>
      <c r="L149" s="105"/>
      <c r="M149" s="105"/>
      <c r="N149" s="105"/>
      <c r="O149" s="105"/>
      <c r="P149" s="105"/>
      <c r="Q149" s="105"/>
      <c r="R149" s="105"/>
      <c r="S149" s="105"/>
      <c r="T149" s="105"/>
      <c r="U149" s="105"/>
      <c r="V149" s="105"/>
      <c r="W149" s="105"/>
      <c r="X149" s="105"/>
      <c r="Y149" s="105"/>
      <c r="Z149" s="105"/>
      <c r="AA149" s="105"/>
      <c r="AB149" s="105"/>
    </row>
    <row r="150" ht="11.25" customHeight="1">
      <c r="A150" s="135" t="s">
        <v>124</v>
      </c>
      <c r="B150" s="97" t="s">
        <v>7592</v>
      </c>
      <c r="C150" s="135" t="s">
        <v>10627</v>
      </c>
      <c r="D150" s="231">
        <v>8.0</v>
      </c>
      <c r="E150" s="166">
        <v>16.0</v>
      </c>
      <c r="F150" s="103" t="s">
        <v>124</v>
      </c>
      <c r="G150" s="104"/>
      <c r="H150" s="105"/>
      <c r="I150" s="105"/>
      <c r="J150" s="105"/>
      <c r="K150" s="105"/>
      <c r="L150" s="105"/>
      <c r="M150" s="105"/>
      <c r="N150" s="105"/>
      <c r="O150" s="105"/>
      <c r="P150" s="105"/>
      <c r="Q150" s="105"/>
      <c r="R150" s="105"/>
      <c r="S150" s="105"/>
      <c r="T150" s="105"/>
      <c r="U150" s="105"/>
      <c r="V150" s="105"/>
      <c r="W150" s="105"/>
      <c r="X150" s="105"/>
      <c r="Y150" s="105"/>
      <c r="Z150" s="105"/>
      <c r="AA150" s="105"/>
      <c r="AB150" s="105"/>
    </row>
    <row r="151" ht="11.25" customHeight="1">
      <c r="A151" s="135" t="s">
        <v>124</v>
      </c>
      <c r="B151" s="97" t="s">
        <v>7592</v>
      </c>
      <c r="C151" s="135" t="s">
        <v>10628</v>
      </c>
      <c r="D151" s="231">
        <v>8.0</v>
      </c>
      <c r="E151" s="166">
        <v>4.0</v>
      </c>
      <c r="F151" s="103" t="s">
        <v>124</v>
      </c>
      <c r="G151" s="104"/>
      <c r="H151" s="105"/>
      <c r="I151" s="105"/>
      <c r="J151" s="105"/>
      <c r="K151" s="105"/>
      <c r="L151" s="105"/>
      <c r="M151" s="105"/>
      <c r="N151" s="105"/>
      <c r="O151" s="105"/>
      <c r="P151" s="105"/>
      <c r="Q151" s="105"/>
      <c r="R151" s="105"/>
      <c r="S151" s="105"/>
      <c r="T151" s="105"/>
      <c r="U151" s="105"/>
      <c r="V151" s="105"/>
      <c r="W151" s="105"/>
      <c r="X151" s="105"/>
      <c r="Y151" s="105"/>
      <c r="Z151" s="105"/>
      <c r="AA151" s="105"/>
      <c r="AB151" s="105"/>
    </row>
    <row r="152" ht="11.25" customHeight="1">
      <c r="A152" s="135" t="s">
        <v>124</v>
      </c>
      <c r="B152" s="97" t="s">
        <v>7592</v>
      </c>
      <c r="C152" s="135" t="s">
        <v>10629</v>
      </c>
      <c r="D152" s="231">
        <v>8.0</v>
      </c>
      <c r="E152" s="166">
        <v>25.0</v>
      </c>
      <c r="F152" s="103" t="s">
        <v>124</v>
      </c>
      <c r="G152" s="104"/>
      <c r="H152" s="105"/>
      <c r="I152" s="105"/>
      <c r="J152" s="105"/>
      <c r="K152" s="105"/>
      <c r="L152" s="105"/>
      <c r="M152" s="105"/>
      <c r="N152" s="105"/>
      <c r="O152" s="105"/>
      <c r="P152" s="105"/>
      <c r="Q152" s="105"/>
      <c r="R152" s="105"/>
      <c r="S152" s="105"/>
      <c r="T152" s="105"/>
      <c r="U152" s="105"/>
      <c r="V152" s="105"/>
      <c r="W152" s="105"/>
      <c r="X152" s="105"/>
      <c r="Y152" s="105"/>
      <c r="Z152" s="105"/>
      <c r="AA152" s="105"/>
      <c r="AB152" s="105"/>
    </row>
    <row r="153" ht="11.25" customHeight="1">
      <c r="A153" s="135" t="s">
        <v>124</v>
      </c>
      <c r="B153" s="97" t="s">
        <v>7592</v>
      </c>
      <c r="C153" s="135" t="s">
        <v>10630</v>
      </c>
      <c r="D153" s="231">
        <v>8.0</v>
      </c>
      <c r="E153" s="166">
        <v>4.0</v>
      </c>
      <c r="F153" s="103" t="s">
        <v>124</v>
      </c>
      <c r="G153" s="104"/>
      <c r="H153" s="105"/>
      <c r="I153" s="105"/>
      <c r="J153" s="105"/>
      <c r="K153" s="105"/>
      <c r="L153" s="105"/>
      <c r="M153" s="105"/>
      <c r="N153" s="105"/>
      <c r="O153" s="105"/>
      <c r="P153" s="105"/>
      <c r="Q153" s="105"/>
      <c r="R153" s="105"/>
      <c r="S153" s="105"/>
      <c r="T153" s="105"/>
      <c r="U153" s="105"/>
      <c r="V153" s="105"/>
      <c r="W153" s="105"/>
      <c r="X153" s="105"/>
      <c r="Y153" s="105"/>
      <c r="Z153" s="105"/>
      <c r="AA153" s="105"/>
      <c r="AB153" s="105"/>
    </row>
    <row r="154" ht="11.25" customHeight="1">
      <c r="A154" s="135" t="s">
        <v>124</v>
      </c>
      <c r="B154" s="97" t="s">
        <v>7592</v>
      </c>
      <c r="C154" s="135" t="s">
        <v>10631</v>
      </c>
      <c r="D154" s="231">
        <v>8.0</v>
      </c>
      <c r="E154" s="166">
        <v>4.0</v>
      </c>
      <c r="F154" s="103" t="s">
        <v>124</v>
      </c>
      <c r="G154" s="104"/>
      <c r="H154" s="105"/>
      <c r="I154" s="105"/>
      <c r="J154" s="105"/>
      <c r="K154" s="105"/>
      <c r="L154" s="105"/>
      <c r="M154" s="105"/>
      <c r="N154" s="105"/>
      <c r="O154" s="105"/>
      <c r="P154" s="105"/>
      <c r="Q154" s="105"/>
      <c r="R154" s="105"/>
      <c r="S154" s="105"/>
      <c r="T154" s="105"/>
      <c r="U154" s="105"/>
      <c r="V154" s="105"/>
      <c r="W154" s="105"/>
      <c r="X154" s="105"/>
      <c r="Y154" s="105"/>
      <c r="Z154" s="105"/>
      <c r="AA154" s="105"/>
      <c r="AB154" s="105"/>
    </row>
    <row r="155" ht="11.25" customHeight="1">
      <c r="A155" s="135" t="s">
        <v>124</v>
      </c>
      <c r="B155" s="97" t="s">
        <v>7592</v>
      </c>
      <c r="C155" s="135" t="s">
        <v>10632</v>
      </c>
      <c r="D155" s="231">
        <v>8.0</v>
      </c>
      <c r="E155" s="166">
        <v>4.0</v>
      </c>
      <c r="F155" s="103" t="s">
        <v>124</v>
      </c>
      <c r="G155" s="104"/>
      <c r="H155" s="105"/>
      <c r="I155" s="105"/>
      <c r="J155" s="105"/>
      <c r="K155" s="105"/>
      <c r="L155" s="105"/>
      <c r="M155" s="105"/>
      <c r="N155" s="105"/>
      <c r="O155" s="105"/>
      <c r="P155" s="105"/>
      <c r="Q155" s="105"/>
      <c r="R155" s="105"/>
      <c r="S155" s="105"/>
      <c r="T155" s="105"/>
      <c r="U155" s="105"/>
      <c r="V155" s="105"/>
      <c r="W155" s="105"/>
      <c r="X155" s="105"/>
      <c r="Y155" s="105"/>
      <c r="Z155" s="105"/>
      <c r="AA155" s="105"/>
      <c r="AB155" s="105"/>
    </row>
    <row r="156" ht="11.25" customHeight="1">
      <c r="A156" s="135" t="s">
        <v>124</v>
      </c>
      <c r="B156" s="97" t="s">
        <v>7592</v>
      </c>
      <c r="C156" s="135" t="s">
        <v>10633</v>
      </c>
      <c r="D156" s="231">
        <v>8.0</v>
      </c>
      <c r="E156" s="166">
        <v>8.0</v>
      </c>
      <c r="F156" s="103" t="s">
        <v>124</v>
      </c>
      <c r="G156" s="104"/>
      <c r="H156" s="105"/>
      <c r="I156" s="105"/>
      <c r="J156" s="105"/>
      <c r="K156" s="105"/>
      <c r="L156" s="105"/>
      <c r="M156" s="105"/>
      <c r="N156" s="105"/>
      <c r="O156" s="105"/>
      <c r="P156" s="105"/>
      <c r="Q156" s="105"/>
      <c r="R156" s="105"/>
      <c r="S156" s="105"/>
      <c r="T156" s="105"/>
      <c r="U156" s="105"/>
      <c r="V156" s="105"/>
      <c r="W156" s="105"/>
      <c r="X156" s="105"/>
      <c r="Y156" s="105"/>
      <c r="Z156" s="105"/>
      <c r="AA156" s="105"/>
      <c r="AB156" s="105"/>
    </row>
    <row r="157" ht="11.25" customHeight="1">
      <c r="A157" s="135" t="s">
        <v>124</v>
      </c>
      <c r="B157" s="97" t="s">
        <v>7592</v>
      </c>
      <c r="C157" s="135" t="s">
        <v>10634</v>
      </c>
      <c r="D157" s="231">
        <v>8.0</v>
      </c>
      <c r="E157" s="166">
        <v>8.0</v>
      </c>
      <c r="F157" s="103" t="s">
        <v>124</v>
      </c>
      <c r="G157" s="104"/>
      <c r="H157" s="105"/>
      <c r="I157" s="105"/>
      <c r="J157" s="105"/>
      <c r="K157" s="105"/>
      <c r="L157" s="105"/>
      <c r="M157" s="105"/>
      <c r="N157" s="105"/>
      <c r="O157" s="105"/>
      <c r="P157" s="105"/>
      <c r="Q157" s="105"/>
      <c r="R157" s="105"/>
      <c r="S157" s="105"/>
      <c r="T157" s="105"/>
      <c r="U157" s="105"/>
      <c r="V157" s="105"/>
      <c r="W157" s="105"/>
      <c r="X157" s="105"/>
      <c r="Y157" s="105"/>
      <c r="Z157" s="105"/>
      <c r="AA157" s="105"/>
      <c r="AB157" s="105"/>
    </row>
    <row r="158" ht="11.25" customHeight="1">
      <c r="A158" s="135" t="s">
        <v>125</v>
      </c>
      <c r="B158" s="97" t="s">
        <v>100</v>
      </c>
      <c r="C158" s="135" t="s">
        <v>10560</v>
      </c>
      <c r="D158" s="231">
        <v>250.0</v>
      </c>
      <c r="E158" s="166">
        <v>250.0</v>
      </c>
      <c r="F158" s="103" t="s">
        <v>125</v>
      </c>
      <c r="G158" s="104"/>
      <c r="H158" s="105"/>
      <c r="I158" s="105"/>
      <c r="J158" s="105"/>
      <c r="K158" s="105"/>
      <c r="L158" s="105"/>
      <c r="M158" s="105"/>
      <c r="N158" s="105"/>
      <c r="O158" s="105"/>
      <c r="P158" s="105"/>
      <c r="Q158" s="105"/>
      <c r="R158" s="105"/>
      <c r="S158" s="105"/>
      <c r="T158" s="105"/>
      <c r="U158" s="105"/>
      <c r="V158" s="105"/>
      <c r="W158" s="105"/>
      <c r="X158" s="105"/>
      <c r="Y158" s="105"/>
      <c r="Z158" s="105"/>
      <c r="AA158" s="105"/>
      <c r="AB158" s="105"/>
    </row>
    <row r="159" ht="11.25" customHeight="1">
      <c r="A159" s="135" t="s">
        <v>125</v>
      </c>
      <c r="B159" s="97" t="s">
        <v>100</v>
      </c>
      <c r="C159" s="135" t="s">
        <v>10583</v>
      </c>
      <c r="D159" s="231">
        <v>100.0</v>
      </c>
      <c r="E159" s="166">
        <v>100.0</v>
      </c>
      <c r="F159" s="103" t="s">
        <v>125</v>
      </c>
      <c r="G159" s="104"/>
      <c r="H159" s="105"/>
      <c r="I159" s="105"/>
      <c r="J159" s="105"/>
      <c r="K159" s="105"/>
      <c r="L159" s="105"/>
      <c r="M159" s="105"/>
      <c r="N159" s="105"/>
      <c r="O159" s="105"/>
      <c r="P159" s="105"/>
      <c r="Q159" s="105"/>
      <c r="R159" s="105"/>
      <c r="S159" s="105"/>
      <c r="T159" s="105"/>
      <c r="U159" s="105"/>
      <c r="V159" s="105"/>
      <c r="W159" s="105"/>
      <c r="X159" s="105"/>
      <c r="Y159" s="105"/>
      <c r="Z159" s="105"/>
      <c r="AA159" s="105"/>
      <c r="AB159" s="105"/>
    </row>
    <row r="160" ht="11.25" customHeight="1">
      <c r="A160" s="135" t="s">
        <v>125</v>
      </c>
      <c r="B160" s="97" t="s">
        <v>100</v>
      </c>
      <c r="C160" s="135" t="s">
        <v>10635</v>
      </c>
      <c r="D160" s="231" t="s">
        <v>10636</v>
      </c>
      <c r="E160" s="166">
        <v>24.0</v>
      </c>
      <c r="F160" s="103" t="s">
        <v>125</v>
      </c>
      <c r="G160" s="104"/>
      <c r="H160" s="105"/>
      <c r="I160" s="105"/>
      <c r="J160" s="105"/>
      <c r="K160" s="105"/>
      <c r="L160" s="105"/>
      <c r="M160" s="105"/>
      <c r="N160" s="105"/>
      <c r="O160" s="105"/>
      <c r="P160" s="105"/>
      <c r="Q160" s="105"/>
      <c r="R160" s="105"/>
      <c r="S160" s="105"/>
      <c r="T160" s="105"/>
      <c r="U160" s="105"/>
      <c r="V160" s="105"/>
      <c r="W160" s="105"/>
      <c r="X160" s="105"/>
      <c r="Y160" s="105"/>
      <c r="Z160" s="105"/>
      <c r="AA160" s="105"/>
      <c r="AB160" s="105"/>
    </row>
    <row r="161" ht="11.25" customHeight="1">
      <c r="A161" s="135" t="s">
        <v>125</v>
      </c>
      <c r="B161" s="97" t="s">
        <v>100</v>
      </c>
      <c r="C161" s="135" t="s">
        <v>10637</v>
      </c>
      <c r="D161" s="231">
        <v>100.0</v>
      </c>
      <c r="E161" s="166">
        <v>100.0</v>
      </c>
      <c r="F161" s="103" t="s">
        <v>125</v>
      </c>
      <c r="G161" s="104"/>
      <c r="H161" s="105"/>
      <c r="I161" s="105"/>
      <c r="J161" s="105"/>
      <c r="K161" s="105"/>
      <c r="L161" s="105"/>
      <c r="M161" s="105"/>
      <c r="N161" s="105"/>
      <c r="O161" s="105"/>
      <c r="P161" s="105"/>
      <c r="Q161" s="105"/>
      <c r="R161" s="105"/>
      <c r="S161" s="105"/>
      <c r="T161" s="105"/>
      <c r="U161" s="105"/>
      <c r="V161" s="105"/>
      <c r="W161" s="105"/>
      <c r="X161" s="105"/>
      <c r="Y161" s="105"/>
      <c r="Z161" s="105"/>
      <c r="AA161" s="105"/>
      <c r="AB161" s="105"/>
    </row>
    <row r="162" ht="11.25" customHeight="1">
      <c r="A162" s="135" t="s">
        <v>6829</v>
      </c>
      <c r="B162" s="97" t="s">
        <v>128</v>
      </c>
      <c r="C162" s="135" t="s">
        <v>10638</v>
      </c>
      <c r="D162" s="231">
        <v>30.0</v>
      </c>
      <c r="E162" s="166">
        <v>30.0</v>
      </c>
      <c r="F162" s="103" t="s">
        <v>6829</v>
      </c>
      <c r="G162" s="104"/>
      <c r="H162" s="105"/>
      <c r="I162" s="105"/>
      <c r="J162" s="105"/>
      <c r="K162" s="105"/>
      <c r="L162" s="105"/>
      <c r="M162" s="105"/>
      <c r="N162" s="105"/>
      <c r="O162" s="105"/>
      <c r="P162" s="105"/>
      <c r="Q162" s="105"/>
      <c r="R162" s="105"/>
      <c r="S162" s="105"/>
      <c r="T162" s="105"/>
      <c r="U162" s="105"/>
      <c r="V162" s="105"/>
      <c r="W162" s="105"/>
      <c r="X162" s="105"/>
      <c r="Y162" s="105"/>
      <c r="Z162" s="105"/>
      <c r="AA162" s="105"/>
      <c r="AB162" s="105"/>
    </row>
    <row r="163" ht="11.25" customHeight="1">
      <c r="A163" s="135" t="s">
        <v>6829</v>
      </c>
      <c r="B163" s="97" t="s">
        <v>128</v>
      </c>
      <c r="C163" s="135" t="s">
        <v>10639</v>
      </c>
      <c r="D163" s="231">
        <v>30.0</v>
      </c>
      <c r="E163" s="166">
        <v>30.0</v>
      </c>
      <c r="F163" s="103" t="s">
        <v>6829</v>
      </c>
      <c r="G163" s="104"/>
      <c r="H163" s="105"/>
      <c r="I163" s="105"/>
      <c r="J163" s="105"/>
      <c r="K163" s="105"/>
      <c r="L163" s="105"/>
      <c r="M163" s="105"/>
      <c r="N163" s="105"/>
      <c r="O163" s="105"/>
      <c r="P163" s="105"/>
      <c r="Q163" s="105"/>
      <c r="R163" s="105"/>
      <c r="S163" s="105"/>
      <c r="T163" s="105"/>
      <c r="U163" s="105"/>
      <c r="V163" s="105"/>
      <c r="W163" s="105"/>
      <c r="X163" s="105"/>
      <c r="Y163" s="105"/>
      <c r="Z163" s="105"/>
      <c r="AA163" s="105"/>
      <c r="AB163" s="105"/>
    </row>
    <row r="164" ht="11.25" customHeight="1">
      <c r="A164" s="135" t="s">
        <v>6829</v>
      </c>
      <c r="B164" s="97" t="s">
        <v>128</v>
      </c>
      <c r="C164" s="135" t="s">
        <v>10640</v>
      </c>
      <c r="D164" s="231">
        <v>20.0</v>
      </c>
      <c r="E164" s="166">
        <v>20.0</v>
      </c>
      <c r="F164" s="103" t="s">
        <v>6829</v>
      </c>
      <c r="G164" s="104"/>
      <c r="H164" s="105"/>
      <c r="I164" s="105"/>
      <c r="J164" s="105"/>
      <c r="K164" s="105"/>
      <c r="L164" s="105"/>
      <c r="M164" s="105"/>
      <c r="N164" s="105"/>
      <c r="O164" s="105"/>
      <c r="P164" s="105"/>
      <c r="Q164" s="105"/>
      <c r="R164" s="105"/>
      <c r="S164" s="105"/>
      <c r="T164" s="105"/>
      <c r="U164" s="105"/>
      <c r="V164" s="105"/>
      <c r="W164" s="105"/>
      <c r="X164" s="105"/>
      <c r="Y164" s="105"/>
      <c r="Z164" s="105"/>
      <c r="AA164" s="105"/>
      <c r="AB164" s="105"/>
    </row>
    <row r="165" ht="11.25" customHeight="1">
      <c r="A165" s="135" t="s">
        <v>6829</v>
      </c>
      <c r="B165" s="97" t="s">
        <v>128</v>
      </c>
      <c r="C165" s="135" t="s">
        <v>10501</v>
      </c>
      <c r="D165" s="231">
        <v>8.0</v>
      </c>
      <c r="E165" s="166">
        <v>160.0</v>
      </c>
      <c r="F165" s="103" t="s">
        <v>6829</v>
      </c>
      <c r="G165" s="104"/>
      <c r="H165" s="105"/>
      <c r="I165" s="105"/>
      <c r="J165" s="105"/>
      <c r="K165" s="105"/>
      <c r="L165" s="105"/>
      <c r="M165" s="105"/>
      <c r="N165" s="105"/>
      <c r="O165" s="105"/>
      <c r="P165" s="105"/>
      <c r="Q165" s="105"/>
      <c r="R165" s="105"/>
      <c r="S165" s="105"/>
      <c r="T165" s="105"/>
      <c r="U165" s="105"/>
      <c r="V165" s="105"/>
      <c r="W165" s="105"/>
      <c r="X165" s="105"/>
      <c r="Y165" s="105"/>
      <c r="Z165" s="105"/>
      <c r="AA165" s="105"/>
      <c r="AB165" s="105"/>
    </row>
    <row r="166" ht="11.25" customHeight="1">
      <c r="A166" s="135" t="s">
        <v>6829</v>
      </c>
      <c r="B166" s="97" t="s">
        <v>128</v>
      </c>
      <c r="C166" s="135" t="s">
        <v>10641</v>
      </c>
      <c r="D166" s="231">
        <v>50.0</v>
      </c>
      <c r="E166" s="166">
        <v>50.0</v>
      </c>
      <c r="F166" s="103" t="s">
        <v>6829</v>
      </c>
      <c r="G166" s="104"/>
      <c r="H166" s="105"/>
      <c r="I166" s="105"/>
      <c r="J166" s="105"/>
      <c r="K166" s="105"/>
      <c r="L166" s="105"/>
      <c r="M166" s="105"/>
      <c r="N166" s="105"/>
      <c r="O166" s="105"/>
      <c r="P166" s="105"/>
      <c r="Q166" s="105"/>
      <c r="R166" s="105"/>
      <c r="S166" s="105"/>
      <c r="T166" s="105"/>
      <c r="U166" s="105"/>
      <c r="V166" s="105"/>
      <c r="W166" s="105"/>
      <c r="X166" s="105"/>
      <c r="Y166" s="105"/>
      <c r="Z166" s="105"/>
      <c r="AA166" s="105"/>
      <c r="AB166" s="105"/>
    </row>
    <row r="167" ht="11.25" customHeight="1">
      <c r="A167" s="135" t="s">
        <v>5630</v>
      </c>
      <c r="B167" s="97" t="s">
        <v>128</v>
      </c>
      <c r="C167" s="135" t="s">
        <v>10642</v>
      </c>
      <c r="D167" s="231">
        <v>30.0</v>
      </c>
      <c r="E167" s="166">
        <v>30.0</v>
      </c>
      <c r="F167" s="103" t="s">
        <v>1799</v>
      </c>
      <c r="G167" s="104"/>
      <c r="H167" s="105"/>
      <c r="I167" s="105"/>
      <c r="J167" s="105"/>
      <c r="K167" s="105"/>
      <c r="L167" s="105"/>
      <c r="M167" s="105"/>
      <c r="N167" s="105"/>
      <c r="O167" s="105"/>
      <c r="P167" s="105"/>
      <c r="Q167" s="105"/>
      <c r="R167" s="105"/>
      <c r="S167" s="105"/>
      <c r="T167" s="105"/>
      <c r="U167" s="105"/>
      <c r="V167" s="105"/>
      <c r="W167" s="105"/>
      <c r="X167" s="105"/>
      <c r="Y167" s="105"/>
      <c r="Z167" s="105"/>
      <c r="AA167" s="105"/>
      <c r="AB167" s="105"/>
    </row>
    <row r="168" ht="11.25" customHeight="1">
      <c r="A168" s="135" t="s">
        <v>5630</v>
      </c>
      <c r="B168" s="97" t="s">
        <v>128</v>
      </c>
      <c r="C168" s="135" t="s">
        <v>10643</v>
      </c>
      <c r="D168" s="231">
        <v>30.0</v>
      </c>
      <c r="E168" s="166">
        <v>30.0</v>
      </c>
      <c r="F168" s="103" t="s">
        <v>1799</v>
      </c>
      <c r="G168" s="104"/>
      <c r="H168" s="105"/>
      <c r="I168" s="105"/>
      <c r="J168" s="105"/>
      <c r="K168" s="105"/>
      <c r="L168" s="105"/>
      <c r="M168" s="105"/>
      <c r="N168" s="105"/>
      <c r="O168" s="105"/>
      <c r="P168" s="105"/>
      <c r="Q168" s="105"/>
      <c r="R168" s="105"/>
      <c r="S168" s="105"/>
      <c r="T168" s="105"/>
      <c r="U168" s="105"/>
      <c r="V168" s="105"/>
      <c r="W168" s="105"/>
      <c r="X168" s="105"/>
      <c r="Y168" s="105"/>
      <c r="Z168" s="105"/>
      <c r="AA168" s="105"/>
      <c r="AB168" s="105"/>
    </row>
    <row r="169" ht="11.25" customHeight="1">
      <c r="A169" s="135" t="s">
        <v>5630</v>
      </c>
      <c r="B169" s="97" t="s">
        <v>128</v>
      </c>
      <c r="C169" s="135" t="s">
        <v>10640</v>
      </c>
      <c r="D169" s="231">
        <v>20.0</v>
      </c>
      <c r="E169" s="166">
        <v>20.0</v>
      </c>
      <c r="F169" s="103" t="s">
        <v>1799</v>
      </c>
      <c r="G169" s="104"/>
      <c r="H169" s="105"/>
      <c r="I169" s="105"/>
      <c r="J169" s="105"/>
      <c r="K169" s="105"/>
      <c r="L169" s="105"/>
      <c r="M169" s="105"/>
      <c r="N169" s="105"/>
      <c r="O169" s="105"/>
      <c r="P169" s="105"/>
      <c r="Q169" s="105"/>
      <c r="R169" s="105"/>
      <c r="S169" s="105"/>
      <c r="T169" s="105"/>
      <c r="U169" s="105"/>
      <c r="V169" s="105"/>
      <c r="W169" s="105"/>
      <c r="X169" s="105"/>
      <c r="Y169" s="105"/>
      <c r="Z169" s="105"/>
      <c r="AA169" s="105"/>
      <c r="AB169" s="105"/>
    </row>
    <row r="170" ht="11.25" customHeight="1">
      <c r="A170" s="135" t="s">
        <v>5630</v>
      </c>
      <c r="B170" s="97" t="s">
        <v>128</v>
      </c>
      <c r="C170" s="135" t="s">
        <v>10644</v>
      </c>
      <c r="D170" s="231">
        <v>8.0</v>
      </c>
      <c r="E170" s="166">
        <v>80.0</v>
      </c>
      <c r="F170" s="103" t="s">
        <v>1799</v>
      </c>
      <c r="G170" s="104"/>
      <c r="H170" s="105"/>
      <c r="I170" s="105"/>
      <c r="J170" s="105"/>
      <c r="K170" s="105"/>
      <c r="L170" s="105"/>
      <c r="M170" s="105"/>
      <c r="N170" s="105"/>
      <c r="O170" s="105"/>
      <c r="P170" s="105"/>
      <c r="Q170" s="105"/>
      <c r="R170" s="105"/>
      <c r="S170" s="105"/>
      <c r="T170" s="105"/>
      <c r="U170" s="105"/>
      <c r="V170" s="105"/>
      <c r="W170" s="105"/>
      <c r="X170" s="105"/>
      <c r="Y170" s="105"/>
      <c r="Z170" s="105"/>
      <c r="AA170" s="105"/>
      <c r="AB170" s="105"/>
    </row>
    <row r="171" ht="11.25" customHeight="1">
      <c r="A171" s="135" t="s">
        <v>5630</v>
      </c>
      <c r="B171" s="97" t="s">
        <v>128</v>
      </c>
      <c r="C171" s="135" t="s">
        <v>10645</v>
      </c>
      <c r="D171" s="231">
        <v>50.0</v>
      </c>
      <c r="E171" s="166">
        <v>50.0</v>
      </c>
      <c r="F171" s="103" t="s">
        <v>1799</v>
      </c>
      <c r="G171" s="104"/>
      <c r="H171" s="105"/>
      <c r="I171" s="105"/>
      <c r="J171" s="105"/>
      <c r="K171" s="105"/>
      <c r="L171" s="105"/>
      <c r="M171" s="105"/>
      <c r="N171" s="105"/>
      <c r="O171" s="105"/>
      <c r="P171" s="105"/>
      <c r="Q171" s="105"/>
      <c r="R171" s="105"/>
      <c r="S171" s="105"/>
      <c r="T171" s="105"/>
      <c r="U171" s="105"/>
      <c r="V171" s="105"/>
      <c r="W171" s="105"/>
      <c r="X171" s="105"/>
      <c r="Y171" s="105"/>
      <c r="Z171" s="105"/>
      <c r="AA171" s="105"/>
      <c r="AB171" s="105"/>
    </row>
    <row r="172" ht="11.25" customHeight="1">
      <c r="A172" s="135" t="s">
        <v>134</v>
      </c>
      <c r="B172" s="97" t="s">
        <v>128</v>
      </c>
      <c r="C172" s="135" t="s">
        <v>10646</v>
      </c>
      <c r="D172" s="231">
        <v>80.0</v>
      </c>
      <c r="E172" s="166">
        <v>80.0</v>
      </c>
      <c r="F172" s="103" t="s">
        <v>134</v>
      </c>
      <c r="G172" s="104"/>
      <c r="H172" s="105"/>
      <c r="I172" s="105"/>
      <c r="J172" s="105"/>
      <c r="K172" s="105"/>
      <c r="L172" s="105"/>
      <c r="M172" s="105"/>
      <c r="N172" s="105"/>
      <c r="O172" s="105"/>
      <c r="P172" s="105"/>
      <c r="Q172" s="105"/>
      <c r="R172" s="105"/>
      <c r="S172" s="105"/>
      <c r="T172" s="105"/>
      <c r="U172" s="105"/>
      <c r="V172" s="105"/>
      <c r="W172" s="105"/>
      <c r="X172" s="105"/>
      <c r="Y172" s="105"/>
      <c r="Z172" s="105"/>
      <c r="AA172" s="105"/>
      <c r="AB172" s="105"/>
    </row>
    <row r="173" ht="11.25" customHeight="1">
      <c r="A173" s="135" t="s">
        <v>134</v>
      </c>
      <c r="B173" s="97" t="s">
        <v>128</v>
      </c>
      <c r="C173" s="135" t="s">
        <v>10501</v>
      </c>
      <c r="D173" s="231">
        <v>8.0</v>
      </c>
      <c r="E173" s="166">
        <v>8.0</v>
      </c>
      <c r="F173" s="103" t="s">
        <v>134</v>
      </c>
      <c r="G173" s="104"/>
      <c r="H173" s="105"/>
      <c r="I173" s="105"/>
      <c r="J173" s="105"/>
      <c r="K173" s="105"/>
      <c r="L173" s="105"/>
      <c r="M173" s="105"/>
      <c r="N173" s="105"/>
      <c r="O173" s="105"/>
      <c r="P173" s="105"/>
      <c r="Q173" s="105"/>
      <c r="R173" s="105"/>
      <c r="S173" s="105"/>
      <c r="T173" s="105"/>
      <c r="U173" s="105"/>
      <c r="V173" s="105"/>
      <c r="W173" s="105"/>
      <c r="X173" s="105"/>
      <c r="Y173" s="105"/>
      <c r="Z173" s="105"/>
      <c r="AA173" s="105"/>
      <c r="AB173" s="105"/>
    </row>
    <row r="174" ht="11.25" customHeight="1">
      <c r="A174" s="135" t="s">
        <v>134</v>
      </c>
      <c r="B174" s="97" t="s">
        <v>128</v>
      </c>
      <c r="C174" s="135" t="s">
        <v>10647</v>
      </c>
      <c r="D174" s="231">
        <v>16.0</v>
      </c>
      <c r="E174" s="166">
        <v>16.0</v>
      </c>
      <c r="F174" s="103" t="s">
        <v>134</v>
      </c>
      <c r="G174" s="104"/>
      <c r="H174" s="105"/>
      <c r="I174" s="105"/>
      <c r="J174" s="105"/>
      <c r="K174" s="105"/>
      <c r="L174" s="105"/>
      <c r="M174" s="105"/>
      <c r="N174" s="105"/>
      <c r="O174" s="105"/>
      <c r="P174" s="105"/>
      <c r="Q174" s="105"/>
      <c r="R174" s="105"/>
      <c r="S174" s="105"/>
      <c r="T174" s="105"/>
      <c r="U174" s="105"/>
      <c r="V174" s="105"/>
      <c r="W174" s="105"/>
      <c r="X174" s="105"/>
      <c r="Y174" s="105"/>
      <c r="Z174" s="105"/>
      <c r="AA174" s="105"/>
      <c r="AB174" s="105"/>
    </row>
    <row r="175" ht="11.25" customHeight="1">
      <c r="A175" s="135" t="s">
        <v>3808</v>
      </c>
      <c r="B175" s="97" t="s">
        <v>10648</v>
      </c>
      <c r="C175" s="135" t="s">
        <v>10649</v>
      </c>
      <c r="D175" s="231">
        <v>30.0</v>
      </c>
      <c r="E175" s="166">
        <v>30.0</v>
      </c>
      <c r="F175" s="103" t="s">
        <v>136</v>
      </c>
      <c r="G175" s="104"/>
      <c r="H175" s="105"/>
      <c r="I175" s="105"/>
      <c r="J175" s="105"/>
      <c r="K175" s="105"/>
      <c r="L175" s="105"/>
      <c r="M175" s="105"/>
      <c r="N175" s="105"/>
      <c r="O175" s="105"/>
      <c r="P175" s="105"/>
      <c r="Q175" s="105"/>
      <c r="R175" s="105"/>
      <c r="S175" s="105"/>
      <c r="T175" s="105"/>
      <c r="U175" s="105"/>
      <c r="V175" s="105"/>
      <c r="W175" s="105"/>
      <c r="X175" s="105"/>
      <c r="Y175" s="105"/>
      <c r="Z175" s="105"/>
      <c r="AA175" s="105"/>
      <c r="AB175" s="105"/>
    </row>
    <row r="176" ht="11.25" customHeight="1">
      <c r="A176" s="135" t="s">
        <v>3808</v>
      </c>
      <c r="B176" s="97" t="s">
        <v>10648</v>
      </c>
      <c r="C176" s="135" t="s">
        <v>10650</v>
      </c>
      <c r="D176" s="231">
        <v>8.0</v>
      </c>
      <c r="E176" s="166">
        <v>8.0</v>
      </c>
      <c r="F176" s="103" t="s">
        <v>136</v>
      </c>
      <c r="G176" s="104"/>
      <c r="H176" s="105"/>
      <c r="I176" s="105"/>
      <c r="J176" s="105"/>
      <c r="K176" s="105"/>
      <c r="L176" s="105"/>
      <c r="M176" s="105"/>
      <c r="N176" s="105"/>
      <c r="O176" s="105"/>
      <c r="P176" s="105"/>
      <c r="Q176" s="105"/>
      <c r="R176" s="105"/>
      <c r="S176" s="105"/>
      <c r="T176" s="105"/>
      <c r="U176" s="105"/>
      <c r="V176" s="105"/>
      <c r="W176" s="105"/>
      <c r="X176" s="105"/>
      <c r="Y176" s="105"/>
      <c r="Z176" s="105"/>
      <c r="AA176" s="105"/>
      <c r="AB176" s="105"/>
    </row>
    <row r="177" ht="11.25" customHeight="1">
      <c r="A177" s="135" t="s">
        <v>3808</v>
      </c>
      <c r="B177" s="97" t="s">
        <v>10648</v>
      </c>
      <c r="C177" s="135" t="s">
        <v>10651</v>
      </c>
      <c r="D177" s="231">
        <v>8.0</v>
      </c>
      <c r="E177" s="166">
        <v>8.0</v>
      </c>
      <c r="F177" s="103" t="s">
        <v>136</v>
      </c>
      <c r="G177" s="104"/>
      <c r="H177" s="105"/>
      <c r="I177" s="105"/>
      <c r="J177" s="105"/>
      <c r="K177" s="105"/>
      <c r="L177" s="105"/>
      <c r="M177" s="105"/>
      <c r="N177" s="105"/>
      <c r="O177" s="105"/>
      <c r="P177" s="105"/>
      <c r="Q177" s="105"/>
      <c r="R177" s="105"/>
      <c r="S177" s="105"/>
      <c r="T177" s="105"/>
      <c r="U177" s="105"/>
      <c r="V177" s="105"/>
      <c r="W177" s="105"/>
      <c r="X177" s="105"/>
      <c r="Y177" s="105"/>
      <c r="Z177" s="105"/>
      <c r="AA177" s="105"/>
      <c r="AB177" s="105"/>
    </row>
    <row r="178" ht="11.25" customHeight="1">
      <c r="A178" s="135" t="s">
        <v>3808</v>
      </c>
      <c r="B178" s="97" t="s">
        <v>10648</v>
      </c>
      <c r="C178" s="135" t="s">
        <v>10652</v>
      </c>
      <c r="D178" s="231">
        <v>8.0</v>
      </c>
      <c r="E178" s="166">
        <v>8.0</v>
      </c>
      <c r="F178" s="103" t="s">
        <v>136</v>
      </c>
      <c r="G178" s="104"/>
      <c r="H178" s="105"/>
      <c r="I178" s="105"/>
      <c r="J178" s="105"/>
      <c r="K178" s="105"/>
      <c r="L178" s="105"/>
      <c r="M178" s="105"/>
      <c r="N178" s="105"/>
      <c r="O178" s="105"/>
      <c r="P178" s="105"/>
      <c r="Q178" s="105"/>
      <c r="R178" s="105"/>
      <c r="S178" s="105"/>
      <c r="T178" s="105"/>
      <c r="U178" s="105"/>
      <c r="V178" s="105"/>
      <c r="W178" s="105"/>
      <c r="X178" s="105"/>
      <c r="Y178" s="105"/>
      <c r="Z178" s="105"/>
      <c r="AA178" s="105"/>
      <c r="AB178" s="105"/>
    </row>
    <row r="179" ht="11.25" customHeight="1">
      <c r="A179" s="135" t="s">
        <v>3808</v>
      </c>
      <c r="B179" s="97" t="s">
        <v>10648</v>
      </c>
      <c r="C179" s="135" t="s">
        <v>10653</v>
      </c>
      <c r="D179" s="231">
        <v>8.0</v>
      </c>
      <c r="E179" s="166">
        <v>8.0</v>
      </c>
      <c r="F179" s="103" t="s">
        <v>136</v>
      </c>
      <c r="G179" s="104"/>
      <c r="H179" s="105"/>
      <c r="I179" s="105"/>
      <c r="J179" s="105"/>
      <c r="K179" s="105"/>
      <c r="L179" s="105"/>
      <c r="M179" s="105"/>
      <c r="N179" s="105"/>
      <c r="O179" s="105"/>
      <c r="P179" s="105"/>
      <c r="Q179" s="105"/>
      <c r="R179" s="105"/>
      <c r="S179" s="105"/>
      <c r="T179" s="105"/>
      <c r="U179" s="105"/>
      <c r="V179" s="105"/>
      <c r="W179" s="105"/>
      <c r="X179" s="105"/>
      <c r="Y179" s="105"/>
      <c r="Z179" s="105"/>
      <c r="AA179" s="105"/>
      <c r="AB179" s="105"/>
    </row>
    <row r="180" ht="11.25" customHeight="1">
      <c r="A180" s="135" t="s">
        <v>3808</v>
      </c>
      <c r="B180" s="845" t="s">
        <v>10648</v>
      </c>
      <c r="C180" s="135" t="s">
        <v>10654</v>
      </c>
      <c r="D180" s="231">
        <v>30.0</v>
      </c>
      <c r="E180" s="166">
        <v>30.0</v>
      </c>
      <c r="F180" s="103" t="s">
        <v>136</v>
      </c>
      <c r="G180" s="104"/>
      <c r="H180" s="105"/>
      <c r="I180" s="105"/>
      <c r="J180" s="105"/>
      <c r="K180" s="105"/>
      <c r="L180" s="105"/>
      <c r="M180" s="105"/>
      <c r="N180" s="105"/>
      <c r="O180" s="105"/>
      <c r="P180" s="105"/>
      <c r="Q180" s="105"/>
      <c r="R180" s="105"/>
      <c r="S180" s="105"/>
      <c r="T180" s="105"/>
      <c r="U180" s="105"/>
      <c r="V180" s="105"/>
      <c r="W180" s="105"/>
      <c r="X180" s="105"/>
      <c r="Y180" s="105"/>
      <c r="Z180" s="105"/>
      <c r="AA180" s="105"/>
      <c r="AB180" s="105"/>
    </row>
    <row r="181" ht="11.25" customHeight="1">
      <c r="A181" s="135" t="s">
        <v>3808</v>
      </c>
      <c r="B181" s="97" t="s">
        <v>10648</v>
      </c>
      <c r="C181" s="135" t="s">
        <v>10655</v>
      </c>
      <c r="D181" s="231">
        <v>336.0</v>
      </c>
      <c r="E181" s="166">
        <v>336.0</v>
      </c>
      <c r="F181" s="103" t="s">
        <v>136</v>
      </c>
      <c r="G181" s="104"/>
      <c r="H181" s="105"/>
      <c r="I181" s="105"/>
      <c r="J181" s="105"/>
      <c r="K181" s="105"/>
      <c r="L181" s="105"/>
      <c r="M181" s="105"/>
      <c r="N181" s="105"/>
      <c r="O181" s="105"/>
      <c r="P181" s="105"/>
      <c r="Q181" s="105"/>
      <c r="R181" s="105"/>
      <c r="S181" s="105"/>
      <c r="T181" s="105"/>
      <c r="U181" s="105"/>
      <c r="V181" s="105"/>
      <c r="W181" s="105"/>
      <c r="X181" s="105"/>
      <c r="Y181" s="105"/>
      <c r="Z181" s="105"/>
      <c r="AA181" s="105"/>
      <c r="AB181" s="105"/>
    </row>
    <row r="182" ht="11.25" customHeight="1">
      <c r="A182" s="135" t="s">
        <v>3808</v>
      </c>
      <c r="B182" s="97" t="s">
        <v>10648</v>
      </c>
      <c r="C182" s="135" t="s">
        <v>10656</v>
      </c>
      <c r="D182" s="231">
        <v>30.0</v>
      </c>
      <c r="E182" s="166">
        <v>30.0</v>
      </c>
      <c r="F182" s="103" t="s">
        <v>136</v>
      </c>
      <c r="G182" s="104"/>
      <c r="H182" s="105"/>
      <c r="I182" s="105"/>
      <c r="J182" s="105"/>
      <c r="K182" s="105"/>
      <c r="L182" s="105"/>
      <c r="M182" s="105"/>
      <c r="N182" s="105"/>
      <c r="O182" s="105"/>
      <c r="P182" s="105"/>
      <c r="Q182" s="105"/>
      <c r="R182" s="105"/>
      <c r="S182" s="105"/>
      <c r="T182" s="105"/>
      <c r="U182" s="105"/>
      <c r="V182" s="105"/>
      <c r="W182" s="105"/>
      <c r="X182" s="105"/>
      <c r="Y182" s="105"/>
      <c r="Z182" s="105"/>
      <c r="AA182" s="105"/>
      <c r="AB182" s="105"/>
    </row>
    <row r="183" ht="11.25" customHeight="1">
      <c r="A183" s="135" t="s">
        <v>3808</v>
      </c>
      <c r="B183" s="97" t="s">
        <v>10648</v>
      </c>
      <c r="C183" s="135" t="s">
        <v>10657</v>
      </c>
      <c r="D183" s="352">
        <v>30.0</v>
      </c>
      <c r="E183" s="846">
        <v>30.0</v>
      </c>
      <c r="F183" s="103" t="s">
        <v>136</v>
      </c>
      <c r="G183" s="104"/>
      <c r="H183" s="105"/>
      <c r="I183" s="105"/>
      <c r="J183" s="105"/>
      <c r="K183" s="105"/>
      <c r="L183" s="105"/>
      <c r="M183" s="105"/>
      <c r="N183" s="105"/>
      <c r="O183" s="105"/>
      <c r="P183" s="105"/>
      <c r="Q183" s="105"/>
      <c r="R183" s="105"/>
      <c r="S183" s="105"/>
      <c r="T183" s="105"/>
      <c r="U183" s="105"/>
      <c r="V183" s="105"/>
      <c r="W183" s="105"/>
      <c r="X183" s="105"/>
      <c r="Y183" s="105"/>
      <c r="Z183" s="105"/>
      <c r="AA183" s="105"/>
      <c r="AB183" s="105"/>
    </row>
    <row r="184" ht="11.25" customHeight="1">
      <c r="A184" s="135" t="s">
        <v>10658</v>
      </c>
      <c r="B184" s="97" t="s">
        <v>10648</v>
      </c>
      <c r="C184" s="340" t="s">
        <v>10659</v>
      </c>
      <c r="D184" s="231" t="s">
        <v>10660</v>
      </c>
      <c r="E184" s="166">
        <v>168.0</v>
      </c>
      <c r="F184" s="103" t="s">
        <v>136</v>
      </c>
      <c r="G184" s="104"/>
      <c r="H184" s="105"/>
      <c r="I184" s="105"/>
      <c r="J184" s="105"/>
      <c r="K184" s="105"/>
      <c r="L184" s="105"/>
      <c r="M184" s="105"/>
      <c r="N184" s="105"/>
      <c r="O184" s="105"/>
      <c r="P184" s="105"/>
      <c r="Q184" s="105"/>
      <c r="R184" s="105"/>
      <c r="S184" s="105"/>
      <c r="T184" s="105"/>
      <c r="U184" s="105"/>
      <c r="V184" s="105"/>
      <c r="W184" s="105"/>
      <c r="X184" s="105"/>
      <c r="Y184" s="105"/>
      <c r="Z184" s="105"/>
      <c r="AA184" s="105"/>
      <c r="AB184" s="105"/>
    </row>
    <row r="185" ht="11.25" customHeight="1">
      <c r="A185" s="271" t="s">
        <v>5640</v>
      </c>
      <c r="B185" s="273" t="s">
        <v>128</v>
      </c>
      <c r="C185" s="271" t="s">
        <v>10661</v>
      </c>
      <c r="D185" s="847">
        <v>100.0</v>
      </c>
      <c r="E185" s="848">
        <v>100.0</v>
      </c>
      <c r="F185" s="103" t="s">
        <v>136</v>
      </c>
      <c r="G185" s="104"/>
      <c r="H185" s="105"/>
      <c r="I185" s="105"/>
      <c r="J185" s="105"/>
      <c r="K185" s="105"/>
      <c r="L185" s="105"/>
      <c r="M185" s="105"/>
      <c r="N185" s="105"/>
      <c r="O185" s="105"/>
      <c r="P185" s="105"/>
      <c r="Q185" s="105"/>
      <c r="R185" s="105"/>
      <c r="S185" s="105"/>
      <c r="T185" s="105"/>
      <c r="U185" s="105"/>
      <c r="V185" s="105"/>
      <c r="W185" s="105"/>
      <c r="X185" s="105"/>
      <c r="Y185" s="105"/>
      <c r="Z185" s="105"/>
      <c r="AA185" s="105"/>
      <c r="AB185" s="105"/>
    </row>
    <row r="186" ht="11.25" customHeight="1">
      <c r="A186" s="135" t="s">
        <v>137</v>
      </c>
      <c r="B186" s="97" t="s">
        <v>128</v>
      </c>
      <c r="C186" s="135" t="s">
        <v>10662</v>
      </c>
      <c r="D186" s="231">
        <v>30.0</v>
      </c>
      <c r="E186" s="166">
        <v>30.0</v>
      </c>
      <c r="F186" s="103" t="s">
        <v>137</v>
      </c>
      <c r="G186" s="104"/>
      <c r="H186" s="105"/>
      <c r="I186" s="105"/>
      <c r="J186" s="105"/>
      <c r="K186" s="105"/>
      <c r="L186" s="105"/>
      <c r="M186" s="105"/>
      <c r="N186" s="105"/>
      <c r="O186" s="105"/>
      <c r="P186" s="105"/>
      <c r="Q186" s="105"/>
      <c r="R186" s="105"/>
      <c r="S186" s="105"/>
      <c r="T186" s="105"/>
      <c r="U186" s="105"/>
      <c r="V186" s="105"/>
      <c r="W186" s="105"/>
      <c r="X186" s="105"/>
      <c r="Y186" s="105"/>
      <c r="Z186" s="105"/>
      <c r="AA186" s="105"/>
      <c r="AB186" s="105"/>
    </row>
    <row r="187" ht="11.25" customHeight="1">
      <c r="A187" s="135" t="s">
        <v>5686</v>
      </c>
      <c r="B187" s="97" t="s">
        <v>128</v>
      </c>
      <c r="C187" s="135" t="s">
        <v>10646</v>
      </c>
      <c r="D187" s="231">
        <v>80.0</v>
      </c>
      <c r="E187" s="166">
        <v>80.0</v>
      </c>
      <c r="F187" s="103" t="s">
        <v>138</v>
      </c>
      <c r="G187" s="104"/>
      <c r="H187" s="105"/>
      <c r="I187" s="105"/>
      <c r="J187" s="105"/>
      <c r="K187" s="105"/>
      <c r="L187" s="105"/>
      <c r="M187" s="105"/>
      <c r="N187" s="105"/>
      <c r="O187" s="105"/>
      <c r="P187" s="105"/>
      <c r="Q187" s="105"/>
      <c r="R187" s="105"/>
      <c r="S187" s="105"/>
      <c r="T187" s="105"/>
      <c r="U187" s="105"/>
      <c r="V187" s="105"/>
      <c r="W187" s="105"/>
      <c r="X187" s="105"/>
      <c r="Y187" s="105"/>
      <c r="Z187" s="105"/>
      <c r="AA187" s="105"/>
      <c r="AB187" s="105"/>
    </row>
    <row r="188" ht="11.25" customHeight="1">
      <c r="A188" s="135" t="s">
        <v>5686</v>
      </c>
      <c r="B188" s="97" t="s">
        <v>128</v>
      </c>
      <c r="C188" s="135" t="s">
        <v>10501</v>
      </c>
      <c r="D188" s="231">
        <v>8.0</v>
      </c>
      <c r="E188" s="166">
        <v>8.0</v>
      </c>
      <c r="F188" s="103" t="s">
        <v>138</v>
      </c>
      <c r="G188" s="104"/>
      <c r="H188" s="105"/>
      <c r="I188" s="105"/>
      <c r="J188" s="105"/>
      <c r="K188" s="105"/>
      <c r="L188" s="105"/>
      <c r="M188" s="105"/>
      <c r="N188" s="105"/>
      <c r="O188" s="105"/>
      <c r="P188" s="105"/>
      <c r="Q188" s="105"/>
      <c r="R188" s="105"/>
      <c r="S188" s="105"/>
      <c r="T188" s="105"/>
      <c r="U188" s="105"/>
      <c r="V188" s="105"/>
      <c r="W188" s="105"/>
      <c r="X188" s="105"/>
      <c r="Y188" s="105"/>
      <c r="Z188" s="105"/>
      <c r="AA188" s="105"/>
      <c r="AB188" s="105"/>
    </row>
    <row r="189" ht="11.25" customHeight="1">
      <c r="A189" s="135" t="s">
        <v>140</v>
      </c>
      <c r="B189" s="97" t="s">
        <v>128</v>
      </c>
      <c r="C189" s="135" t="s">
        <v>10663</v>
      </c>
      <c r="D189" s="231"/>
      <c r="E189" s="166">
        <v>250.0</v>
      </c>
      <c r="F189" s="103" t="s">
        <v>140</v>
      </c>
      <c r="G189" s="104"/>
      <c r="H189" s="105"/>
      <c r="I189" s="105"/>
      <c r="J189" s="105"/>
      <c r="K189" s="105"/>
      <c r="L189" s="105"/>
      <c r="M189" s="105"/>
      <c r="N189" s="105"/>
      <c r="O189" s="105"/>
      <c r="P189" s="105"/>
      <c r="Q189" s="105"/>
      <c r="R189" s="105"/>
      <c r="S189" s="105"/>
      <c r="T189" s="105"/>
      <c r="U189" s="105"/>
      <c r="V189" s="105"/>
      <c r="W189" s="105"/>
      <c r="X189" s="105"/>
      <c r="Y189" s="105"/>
      <c r="Z189" s="105"/>
      <c r="AA189" s="105"/>
      <c r="AB189" s="105"/>
    </row>
    <row r="190" ht="11.25" customHeight="1">
      <c r="A190" s="135" t="s">
        <v>3821</v>
      </c>
      <c r="B190" s="97" t="s">
        <v>128</v>
      </c>
      <c r="C190" s="135" t="s">
        <v>10664</v>
      </c>
      <c r="D190" s="231">
        <v>30.0</v>
      </c>
      <c r="E190" s="166">
        <v>30.0</v>
      </c>
      <c r="F190" s="103" t="s">
        <v>3821</v>
      </c>
      <c r="G190" s="104"/>
      <c r="H190" s="105"/>
      <c r="I190" s="105"/>
      <c r="J190" s="105"/>
      <c r="K190" s="105"/>
      <c r="L190" s="105"/>
      <c r="M190" s="105"/>
      <c r="N190" s="105"/>
      <c r="O190" s="105"/>
      <c r="P190" s="105"/>
      <c r="Q190" s="105"/>
      <c r="R190" s="105"/>
      <c r="S190" s="105"/>
      <c r="T190" s="105"/>
      <c r="U190" s="105"/>
      <c r="V190" s="105"/>
      <c r="W190" s="105"/>
      <c r="X190" s="105"/>
      <c r="Y190" s="105"/>
      <c r="Z190" s="105"/>
      <c r="AA190" s="105"/>
      <c r="AB190" s="105"/>
    </row>
    <row r="191" ht="11.25" customHeight="1">
      <c r="A191" s="135" t="s">
        <v>3315</v>
      </c>
      <c r="B191" s="97" t="s">
        <v>128</v>
      </c>
      <c r="C191" s="135" t="s">
        <v>10665</v>
      </c>
      <c r="D191" s="231">
        <v>30.0</v>
      </c>
      <c r="E191" s="166">
        <v>30.0</v>
      </c>
      <c r="F191" s="103" t="s">
        <v>143</v>
      </c>
      <c r="G191" s="104"/>
      <c r="H191" s="105"/>
      <c r="I191" s="105"/>
      <c r="J191" s="105"/>
      <c r="K191" s="105"/>
      <c r="L191" s="105"/>
      <c r="M191" s="105"/>
      <c r="N191" s="105"/>
      <c r="O191" s="105"/>
      <c r="P191" s="105"/>
      <c r="Q191" s="105"/>
      <c r="R191" s="105"/>
      <c r="S191" s="105"/>
      <c r="T191" s="105"/>
      <c r="U191" s="105"/>
      <c r="V191" s="105"/>
      <c r="W191" s="105"/>
      <c r="X191" s="105"/>
      <c r="Y191" s="105"/>
      <c r="Z191" s="105"/>
      <c r="AA191" s="105"/>
      <c r="AB191" s="105"/>
    </row>
    <row r="192" ht="11.25" customHeight="1">
      <c r="A192" s="135" t="s">
        <v>6934</v>
      </c>
      <c r="B192" s="97" t="s">
        <v>148</v>
      </c>
      <c r="C192" s="135" t="s">
        <v>10666</v>
      </c>
      <c r="D192" s="231">
        <v>30.0</v>
      </c>
      <c r="E192" s="166">
        <v>30.0</v>
      </c>
      <c r="F192" s="103" t="s">
        <v>498</v>
      </c>
      <c r="G192" s="104"/>
      <c r="H192" s="104"/>
      <c r="I192" s="105"/>
      <c r="J192" s="105"/>
      <c r="K192" s="105"/>
      <c r="L192" s="105"/>
      <c r="M192" s="105"/>
      <c r="N192" s="105"/>
      <c r="O192" s="105"/>
      <c r="P192" s="105"/>
      <c r="Q192" s="105"/>
      <c r="R192" s="105"/>
      <c r="S192" s="105"/>
      <c r="T192" s="105"/>
      <c r="U192" s="105"/>
      <c r="V192" s="105"/>
      <c r="W192" s="105"/>
      <c r="X192" s="105"/>
      <c r="Y192" s="105"/>
      <c r="Z192" s="105"/>
      <c r="AA192" s="104" t="str">
        <f t="shared" ref="AA192:AA279" si="1">F192</f>
        <v>Beju_Anabella_Maria</v>
      </c>
      <c r="AB192" s="375">
        <f t="shared" ref="AB192:AB279" si="2">E192</f>
        <v>30</v>
      </c>
    </row>
    <row r="193" ht="11.25" customHeight="1">
      <c r="A193" s="135" t="s">
        <v>6934</v>
      </c>
      <c r="B193" s="97" t="s">
        <v>148</v>
      </c>
      <c r="C193" s="135" t="s">
        <v>10667</v>
      </c>
      <c r="D193" s="231">
        <v>16.0</v>
      </c>
      <c r="E193" s="166">
        <v>16.0</v>
      </c>
      <c r="F193" s="103" t="s">
        <v>498</v>
      </c>
      <c r="G193" s="104"/>
      <c r="H193" s="104"/>
      <c r="I193" s="105"/>
      <c r="J193" s="105"/>
      <c r="K193" s="105"/>
      <c r="L193" s="105"/>
      <c r="M193" s="105"/>
      <c r="N193" s="105"/>
      <c r="O193" s="105"/>
      <c r="P193" s="105"/>
      <c r="Q193" s="105"/>
      <c r="R193" s="105"/>
      <c r="S193" s="105"/>
      <c r="T193" s="105"/>
      <c r="U193" s="105"/>
      <c r="V193" s="105"/>
      <c r="W193" s="105"/>
      <c r="X193" s="105"/>
      <c r="Y193" s="105"/>
      <c r="Z193" s="105"/>
      <c r="AA193" s="104" t="str">
        <f t="shared" si="1"/>
        <v>Beju_Anabella_Maria</v>
      </c>
      <c r="AB193" s="375">
        <f t="shared" si="2"/>
        <v>16</v>
      </c>
    </row>
    <row r="194" ht="11.25" customHeight="1">
      <c r="A194" s="135" t="s">
        <v>6934</v>
      </c>
      <c r="B194" s="97" t="s">
        <v>148</v>
      </c>
      <c r="C194" s="135" t="s">
        <v>10668</v>
      </c>
      <c r="D194" s="231">
        <v>30.0</v>
      </c>
      <c r="E194" s="166">
        <v>30.0</v>
      </c>
      <c r="F194" s="103" t="s">
        <v>498</v>
      </c>
      <c r="G194" s="104"/>
      <c r="H194" s="104"/>
      <c r="I194" s="105"/>
      <c r="J194" s="105"/>
      <c r="K194" s="105"/>
      <c r="L194" s="105"/>
      <c r="M194" s="105"/>
      <c r="N194" s="105"/>
      <c r="O194" s="105"/>
      <c r="P194" s="105"/>
      <c r="Q194" s="105"/>
      <c r="R194" s="105"/>
      <c r="S194" s="105"/>
      <c r="T194" s="105"/>
      <c r="U194" s="105"/>
      <c r="V194" s="105"/>
      <c r="W194" s="105"/>
      <c r="X194" s="105"/>
      <c r="Y194" s="105"/>
      <c r="Z194" s="105"/>
      <c r="AA194" s="104" t="str">
        <f t="shared" si="1"/>
        <v>Beju_Anabella_Maria</v>
      </c>
      <c r="AB194" s="375">
        <f t="shared" si="2"/>
        <v>30</v>
      </c>
    </row>
    <row r="195" ht="11.25" customHeight="1">
      <c r="A195" s="135" t="s">
        <v>6934</v>
      </c>
      <c r="B195" s="97" t="s">
        <v>148</v>
      </c>
      <c r="C195" s="135" t="s">
        <v>10669</v>
      </c>
      <c r="D195" s="231">
        <v>40.0</v>
      </c>
      <c r="E195" s="166">
        <v>30.0</v>
      </c>
      <c r="F195" s="103" t="s">
        <v>498</v>
      </c>
      <c r="G195" s="104"/>
      <c r="H195" s="104"/>
      <c r="I195" s="105"/>
      <c r="J195" s="105"/>
      <c r="K195" s="105"/>
      <c r="L195" s="105"/>
      <c r="M195" s="105"/>
      <c r="N195" s="105"/>
      <c r="O195" s="105"/>
      <c r="P195" s="105"/>
      <c r="Q195" s="105"/>
      <c r="R195" s="105"/>
      <c r="S195" s="105"/>
      <c r="T195" s="105"/>
      <c r="U195" s="105"/>
      <c r="V195" s="105"/>
      <c r="W195" s="105"/>
      <c r="X195" s="105"/>
      <c r="Y195" s="105"/>
      <c r="Z195" s="105"/>
      <c r="AA195" s="104" t="str">
        <f t="shared" si="1"/>
        <v>Beju_Anabella_Maria</v>
      </c>
      <c r="AB195" s="375">
        <f t="shared" si="2"/>
        <v>30</v>
      </c>
    </row>
    <row r="196" ht="11.25" customHeight="1">
      <c r="A196" s="135" t="s">
        <v>6934</v>
      </c>
      <c r="B196" s="97" t="s">
        <v>148</v>
      </c>
      <c r="C196" s="135" t="s">
        <v>10670</v>
      </c>
      <c r="D196" s="231">
        <v>40.0</v>
      </c>
      <c r="E196" s="166">
        <v>40.0</v>
      </c>
      <c r="F196" s="103" t="s">
        <v>498</v>
      </c>
      <c r="G196" s="104"/>
      <c r="H196" s="104"/>
      <c r="I196" s="105"/>
      <c r="J196" s="105"/>
      <c r="K196" s="105"/>
      <c r="L196" s="105"/>
      <c r="M196" s="105"/>
      <c r="N196" s="105"/>
      <c r="O196" s="105"/>
      <c r="P196" s="105"/>
      <c r="Q196" s="105"/>
      <c r="R196" s="105"/>
      <c r="S196" s="105"/>
      <c r="T196" s="105"/>
      <c r="U196" s="105"/>
      <c r="V196" s="105"/>
      <c r="W196" s="105"/>
      <c r="X196" s="105"/>
      <c r="Y196" s="105"/>
      <c r="Z196" s="105"/>
      <c r="AA196" s="104" t="str">
        <f t="shared" si="1"/>
        <v>Beju_Anabella_Maria</v>
      </c>
      <c r="AB196" s="375">
        <f t="shared" si="2"/>
        <v>40</v>
      </c>
    </row>
    <row r="197" ht="11.25" customHeight="1">
      <c r="A197" s="135" t="s">
        <v>2138</v>
      </c>
      <c r="B197" s="97" t="s">
        <v>148</v>
      </c>
      <c r="C197" s="135" t="s">
        <v>10671</v>
      </c>
      <c r="D197" s="231">
        <v>80.0</v>
      </c>
      <c r="E197" s="166">
        <v>80.0</v>
      </c>
      <c r="F197" s="103" t="s">
        <v>2142</v>
      </c>
      <c r="G197" s="104"/>
      <c r="H197" s="104"/>
      <c r="I197" s="105"/>
      <c r="J197" s="105"/>
      <c r="K197" s="105"/>
      <c r="L197" s="105"/>
      <c r="M197" s="105"/>
      <c r="N197" s="105"/>
      <c r="O197" s="105"/>
      <c r="P197" s="105"/>
      <c r="Q197" s="105"/>
      <c r="R197" s="105"/>
      <c r="S197" s="105"/>
      <c r="T197" s="105"/>
      <c r="U197" s="105"/>
      <c r="V197" s="105"/>
      <c r="W197" s="105"/>
      <c r="X197" s="105"/>
      <c r="Y197" s="105"/>
      <c r="Z197" s="105"/>
      <c r="AA197" s="104" t="str">
        <f t="shared" si="1"/>
        <v>Ciocan_Ioana_Tatiana</v>
      </c>
      <c r="AB197" s="375">
        <f t="shared" si="2"/>
        <v>80</v>
      </c>
    </row>
    <row r="198" ht="11.25" customHeight="1">
      <c r="A198" s="135" t="s">
        <v>2138</v>
      </c>
      <c r="B198" s="97" t="s">
        <v>148</v>
      </c>
      <c r="C198" s="135" t="s">
        <v>10569</v>
      </c>
      <c r="D198" s="231">
        <v>64.0</v>
      </c>
      <c r="E198" s="166">
        <v>64.0</v>
      </c>
      <c r="F198" s="103" t="s">
        <v>2142</v>
      </c>
      <c r="G198" s="104"/>
      <c r="H198" s="104"/>
      <c r="I198" s="105"/>
      <c r="J198" s="105"/>
      <c r="K198" s="105"/>
      <c r="L198" s="105"/>
      <c r="M198" s="105"/>
      <c r="N198" s="105"/>
      <c r="O198" s="105"/>
      <c r="P198" s="105"/>
      <c r="Q198" s="105"/>
      <c r="R198" s="105"/>
      <c r="S198" s="105"/>
      <c r="T198" s="105"/>
      <c r="U198" s="105"/>
      <c r="V198" s="105"/>
      <c r="W198" s="105"/>
      <c r="X198" s="105"/>
      <c r="Y198" s="105"/>
      <c r="Z198" s="105"/>
      <c r="AA198" s="104" t="str">
        <f t="shared" si="1"/>
        <v>Ciocan_Ioana_Tatiana</v>
      </c>
      <c r="AB198" s="375">
        <f t="shared" si="2"/>
        <v>64</v>
      </c>
    </row>
    <row r="199" ht="11.25" customHeight="1">
      <c r="A199" s="135" t="s">
        <v>2138</v>
      </c>
      <c r="B199" s="97" t="s">
        <v>148</v>
      </c>
      <c r="C199" s="135" t="s">
        <v>10518</v>
      </c>
      <c r="D199" s="231">
        <v>100.0</v>
      </c>
      <c r="E199" s="166">
        <v>100.0</v>
      </c>
      <c r="F199" s="103" t="s">
        <v>2142</v>
      </c>
      <c r="G199" s="104"/>
      <c r="H199" s="104"/>
      <c r="I199" s="105"/>
      <c r="J199" s="105"/>
      <c r="K199" s="105"/>
      <c r="L199" s="105"/>
      <c r="M199" s="105"/>
      <c r="N199" s="105"/>
      <c r="O199" s="105"/>
      <c r="P199" s="105"/>
      <c r="Q199" s="105"/>
      <c r="R199" s="105"/>
      <c r="S199" s="105"/>
      <c r="T199" s="105"/>
      <c r="U199" s="105"/>
      <c r="V199" s="105"/>
      <c r="W199" s="105"/>
      <c r="X199" s="105"/>
      <c r="Y199" s="105"/>
      <c r="Z199" s="105"/>
      <c r="AA199" s="104" t="str">
        <f t="shared" si="1"/>
        <v>Ciocan_Ioana_Tatiana</v>
      </c>
      <c r="AB199" s="375">
        <f t="shared" si="2"/>
        <v>100</v>
      </c>
    </row>
    <row r="200" ht="11.25" customHeight="1">
      <c r="A200" s="135" t="s">
        <v>2138</v>
      </c>
      <c r="B200" s="97" t="s">
        <v>148</v>
      </c>
      <c r="C200" s="135" t="s">
        <v>10672</v>
      </c>
      <c r="D200" s="231" t="s">
        <v>10673</v>
      </c>
      <c r="E200" s="166">
        <v>16.0</v>
      </c>
      <c r="F200" s="103" t="s">
        <v>2142</v>
      </c>
      <c r="G200" s="104"/>
      <c r="H200" s="104"/>
      <c r="I200" s="105"/>
      <c r="J200" s="105"/>
      <c r="K200" s="105"/>
      <c r="L200" s="105"/>
      <c r="M200" s="105"/>
      <c r="N200" s="105"/>
      <c r="O200" s="105"/>
      <c r="P200" s="105"/>
      <c r="Q200" s="105"/>
      <c r="R200" s="105"/>
      <c r="S200" s="105"/>
      <c r="T200" s="105"/>
      <c r="U200" s="105"/>
      <c r="V200" s="105"/>
      <c r="W200" s="105"/>
      <c r="X200" s="105"/>
      <c r="Y200" s="105"/>
      <c r="Z200" s="105"/>
      <c r="AA200" s="104" t="str">
        <f t="shared" si="1"/>
        <v>Ciocan_Ioana_Tatiana</v>
      </c>
      <c r="AB200" s="375">
        <f t="shared" si="2"/>
        <v>16</v>
      </c>
    </row>
    <row r="201" ht="11.25" customHeight="1">
      <c r="A201" s="135" t="s">
        <v>2138</v>
      </c>
      <c r="B201" s="97" t="s">
        <v>148</v>
      </c>
      <c r="C201" s="135" t="s">
        <v>10674</v>
      </c>
      <c r="D201" s="231" t="s">
        <v>10533</v>
      </c>
      <c r="E201" s="166">
        <v>8.0</v>
      </c>
      <c r="F201" s="103" t="s">
        <v>2142</v>
      </c>
      <c r="G201" s="104"/>
      <c r="H201" s="104"/>
      <c r="I201" s="105"/>
      <c r="J201" s="105"/>
      <c r="K201" s="105"/>
      <c r="L201" s="105"/>
      <c r="M201" s="105"/>
      <c r="N201" s="105"/>
      <c r="O201" s="105"/>
      <c r="P201" s="105"/>
      <c r="Q201" s="105"/>
      <c r="R201" s="105"/>
      <c r="S201" s="105"/>
      <c r="T201" s="105"/>
      <c r="U201" s="105"/>
      <c r="V201" s="105"/>
      <c r="W201" s="105"/>
      <c r="X201" s="105"/>
      <c r="Y201" s="105"/>
      <c r="Z201" s="105"/>
      <c r="AA201" s="104" t="str">
        <f t="shared" si="1"/>
        <v>Ciocan_Ioana_Tatiana</v>
      </c>
      <c r="AB201" s="375">
        <f t="shared" si="2"/>
        <v>8</v>
      </c>
    </row>
    <row r="202" ht="11.25" customHeight="1">
      <c r="A202" s="135" t="s">
        <v>3852</v>
      </c>
      <c r="B202" s="97" t="s">
        <v>148</v>
      </c>
      <c r="C202" s="135" t="s">
        <v>10675</v>
      </c>
      <c r="D202" s="631" t="s">
        <v>10676</v>
      </c>
      <c r="E202" s="849">
        <v>40.0</v>
      </c>
      <c r="F202" s="103" t="s">
        <v>741</v>
      </c>
      <c r="G202" s="104"/>
      <c r="H202" s="104"/>
      <c r="I202" s="105"/>
      <c r="J202" s="105"/>
      <c r="K202" s="105"/>
      <c r="L202" s="105"/>
      <c r="M202" s="105"/>
      <c r="N202" s="105"/>
      <c r="O202" s="105"/>
      <c r="P202" s="105"/>
      <c r="Q202" s="105"/>
      <c r="R202" s="105"/>
      <c r="S202" s="105"/>
      <c r="T202" s="105"/>
      <c r="U202" s="105"/>
      <c r="V202" s="105"/>
      <c r="W202" s="105"/>
      <c r="X202" s="105"/>
      <c r="Y202" s="105"/>
      <c r="Z202" s="105"/>
      <c r="AA202" s="104" t="str">
        <f t="shared" si="1"/>
        <v>Crețu_Ioana_Narcisa</v>
      </c>
      <c r="AB202" s="104">
        <f t="shared" si="2"/>
        <v>40</v>
      </c>
    </row>
    <row r="203" ht="11.25" customHeight="1">
      <c r="A203" s="135" t="s">
        <v>3852</v>
      </c>
      <c r="B203" s="97" t="s">
        <v>148</v>
      </c>
      <c r="C203" s="135" t="s">
        <v>10524</v>
      </c>
      <c r="D203" s="631">
        <v>8.0</v>
      </c>
      <c r="E203" s="849">
        <v>8.0</v>
      </c>
      <c r="F203" s="103" t="s">
        <v>741</v>
      </c>
      <c r="G203" s="104"/>
      <c r="H203" s="104"/>
      <c r="I203" s="105"/>
      <c r="J203" s="105"/>
      <c r="K203" s="105"/>
      <c r="L203" s="105"/>
      <c r="M203" s="105"/>
      <c r="N203" s="105"/>
      <c r="O203" s="105"/>
      <c r="P203" s="105"/>
      <c r="Q203" s="105"/>
      <c r="R203" s="105"/>
      <c r="S203" s="105"/>
      <c r="T203" s="105"/>
      <c r="U203" s="105"/>
      <c r="V203" s="105"/>
      <c r="W203" s="105"/>
      <c r="X203" s="105"/>
      <c r="Y203" s="105"/>
      <c r="Z203" s="105"/>
      <c r="AA203" s="104" t="str">
        <f t="shared" si="1"/>
        <v>Crețu_Ioana_Narcisa</v>
      </c>
      <c r="AB203" s="104">
        <f t="shared" si="2"/>
        <v>8</v>
      </c>
    </row>
    <row r="204" ht="11.25" customHeight="1">
      <c r="A204" s="135" t="s">
        <v>3852</v>
      </c>
      <c r="B204" s="97" t="s">
        <v>148</v>
      </c>
      <c r="C204" s="135" t="s">
        <v>10677</v>
      </c>
      <c r="D204" s="231">
        <v>40.0</v>
      </c>
      <c r="E204" s="166">
        <v>40.0</v>
      </c>
      <c r="F204" s="103" t="s">
        <v>741</v>
      </c>
      <c r="G204" s="104"/>
      <c r="H204" s="104"/>
      <c r="I204" s="105"/>
      <c r="J204" s="105"/>
      <c r="K204" s="105"/>
      <c r="L204" s="105"/>
      <c r="M204" s="105"/>
      <c r="N204" s="105"/>
      <c r="O204" s="105"/>
      <c r="P204" s="105"/>
      <c r="Q204" s="105"/>
      <c r="R204" s="105"/>
      <c r="S204" s="105"/>
      <c r="T204" s="105"/>
      <c r="U204" s="105"/>
      <c r="V204" s="105"/>
      <c r="W204" s="105"/>
      <c r="X204" s="105"/>
      <c r="Y204" s="105"/>
      <c r="Z204" s="105"/>
      <c r="AA204" s="104" t="str">
        <f t="shared" si="1"/>
        <v>Crețu_Ioana_Narcisa</v>
      </c>
      <c r="AB204" s="375">
        <f t="shared" si="2"/>
        <v>40</v>
      </c>
    </row>
    <row r="205" ht="11.25" customHeight="1">
      <c r="A205" s="135" t="s">
        <v>3852</v>
      </c>
      <c r="B205" s="97" t="s">
        <v>148</v>
      </c>
      <c r="C205" s="135" t="s">
        <v>10678</v>
      </c>
      <c r="D205" s="478" t="s">
        <v>10679</v>
      </c>
      <c r="E205" s="478">
        <v>24.0</v>
      </c>
      <c r="F205" s="103" t="s">
        <v>741</v>
      </c>
      <c r="G205" s="104"/>
      <c r="H205" s="104"/>
      <c r="I205" s="105"/>
      <c r="J205" s="105"/>
      <c r="K205" s="105"/>
      <c r="L205" s="105"/>
      <c r="M205" s="105"/>
      <c r="N205" s="105"/>
      <c r="O205" s="105"/>
      <c r="P205" s="105"/>
      <c r="Q205" s="105"/>
      <c r="R205" s="105"/>
      <c r="S205" s="105"/>
      <c r="T205" s="105"/>
      <c r="U205" s="105"/>
      <c r="V205" s="105"/>
      <c r="W205" s="105"/>
      <c r="X205" s="105"/>
      <c r="Y205" s="105"/>
      <c r="Z205" s="105"/>
      <c r="AA205" s="104" t="str">
        <f t="shared" si="1"/>
        <v>Crețu_Ioana_Narcisa</v>
      </c>
      <c r="AB205" s="104">
        <f t="shared" si="2"/>
        <v>24</v>
      </c>
    </row>
    <row r="206" ht="11.25" customHeight="1">
      <c r="A206" s="135" t="s">
        <v>5753</v>
      </c>
      <c r="B206" s="97" t="s">
        <v>5765</v>
      </c>
      <c r="C206" s="135" t="s">
        <v>10680</v>
      </c>
      <c r="D206" s="231">
        <v>8.0</v>
      </c>
      <c r="E206" s="166">
        <v>8.0</v>
      </c>
      <c r="F206" s="103" t="s">
        <v>5753</v>
      </c>
      <c r="G206" s="104"/>
      <c r="H206" s="104"/>
      <c r="I206" s="105"/>
      <c r="J206" s="105"/>
      <c r="K206" s="105"/>
      <c r="L206" s="105"/>
      <c r="M206" s="105"/>
      <c r="N206" s="105"/>
      <c r="O206" s="105"/>
      <c r="P206" s="105"/>
      <c r="Q206" s="105"/>
      <c r="R206" s="105"/>
      <c r="S206" s="105"/>
      <c r="T206" s="105"/>
      <c r="U206" s="105"/>
      <c r="V206" s="105"/>
      <c r="W206" s="105"/>
      <c r="X206" s="105"/>
      <c r="Y206" s="105"/>
      <c r="Z206" s="105"/>
      <c r="AA206" s="104" t="str">
        <f t="shared" si="1"/>
        <v>Curta Ioana Adela</v>
      </c>
      <c r="AB206" s="375">
        <f t="shared" si="2"/>
        <v>8</v>
      </c>
    </row>
    <row r="207" ht="11.25" customHeight="1">
      <c r="A207" s="135" t="s">
        <v>5753</v>
      </c>
      <c r="B207" s="97" t="s">
        <v>5765</v>
      </c>
      <c r="C207" s="135" t="s">
        <v>10518</v>
      </c>
      <c r="D207" s="231">
        <v>100.0</v>
      </c>
      <c r="E207" s="166">
        <v>100.0</v>
      </c>
      <c r="F207" s="103" t="s">
        <v>5753</v>
      </c>
      <c r="G207" s="104"/>
      <c r="H207" s="104"/>
      <c r="I207" s="105"/>
      <c r="J207" s="105"/>
      <c r="K207" s="105"/>
      <c r="L207" s="105"/>
      <c r="M207" s="105"/>
      <c r="N207" s="105"/>
      <c r="O207" s="105"/>
      <c r="P207" s="105"/>
      <c r="Q207" s="105"/>
      <c r="R207" s="105"/>
      <c r="S207" s="105"/>
      <c r="T207" s="105"/>
      <c r="U207" s="105"/>
      <c r="V207" s="105"/>
      <c r="W207" s="105"/>
      <c r="X207" s="105"/>
      <c r="Y207" s="105"/>
      <c r="Z207" s="105"/>
      <c r="AA207" s="104" t="str">
        <f t="shared" si="1"/>
        <v>Curta Ioana Adela</v>
      </c>
      <c r="AB207" s="375">
        <f t="shared" si="2"/>
        <v>100</v>
      </c>
    </row>
    <row r="208" ht="11.25" customHeight="1">
      <c r="A208" s="135" t="s">
        <v>5757</v>
      </c>
      <c r="B208" s="97" t="s">
        <v>148</v>
      </c>
      <c r="C208" s="135" t="s">
        <v>10681</v>
      </c>
      <c r="D208" s="231">
        <v>20.0</v>
      </c>
      <c r="E208" s="166">
        <v>20.0</v>
      </c>
      <c r="F208" s="103" t="s">
        <v>3373</v>
      </c>
      <c r="G208" s="104"/>
      <c r="H208" s="104"/>
      <c r="I208" s="105"/>
      <c r="J208" s="105"/>
      <c r="K208" s="105"/>
      <c r="L208" s="105"/>
      <c r="M208" s="105"/>
      <c r="N208" s="105"/>
      <c r="O208" s="105"/>
      <c r="P208" s="105"/>
      <c r="Q208" s="105"/>
      <c r="R208" s="105"/>
      <c r="S208" s="105"/>
      <c r="T208" s="105"/>
      <c r="U208" s="105"/>
      <c r="V208" s="105"/>
      <c r="W208" s="105"/>
      <c r="X208" s="105"/>
      <c r="Y208" s="105"/>
      <c r="Z208" s="105"/>
      <c r="AA208" s="104" t="str">
        <f t="shared" si="1"/>
        <v>David_Anca_Elena</v>
      </c>
      <c r="AB208" s="375">
        <f t="shared" si="2"/>
        <v>20</v>
      </c>
    </row>
    <row r="209" ht="11.25" customHeight="1">
      <c r="A209" s="135" t="s">
        <v>5757</v>
      </c>
      <c r="B209" s="97" t="s">
        <v>148</v>
      </c>
      <c r="C209" s="135" t="s">
        <v>10682</v>
      </c>
      <c r="D209" s="231">
        <v>40.0</v>
      </c>
      <c r="E209" s="166">
        <v>40.0</v>
      </c>
      <c r="F209" s="103" t="s">
        <v>3373</v>
      </c>
      <c r="G209" s="104"/>
      <c r="H209" s="104"/>
      <c r="I209" s="105"/>
      <c r="J209" s="105"/>
      <c r="K209" s="105"/>
      <c r="L209" s="105"/>
      <c r="M209" s="105"/>
      <c r="N209" s="105"/>
      <c r="O209" s="105"/>
      <c r="P209" s="105"/>
      <c r="Q209" s="105"/>
      <c r="R209" s="105"/>
      <c r="S209" s="105"/>
      <c r="T209" s="105"/>
      <c r="U209" s="105"/>
      <c r="V209" s="105"/>
      <c r="W209" s="105"/>
      <c r="X209" s="105"/>
      <c r="Y209" s="105"/>
      <c r="Z209" s="105"/>
      <c r="AA209" s="104" t="str">
        <f t="shared" si="1"/>
        <v>David_Anca_Elena</v>
      </c>
      <c r="AB209" s="375">
        <f t="shared" si="2"/>
        <v>40</v>
      </c>
    </row>
    <row r="210" ht="11.25" customHeight="1">
      <c r="A210" s="135" t="s">
        <v>5757</v>
      </c>
      <c r="B210" s="97" t="s">
        <v>148</v>
      </c>
      <c r="C210" s="135" t="s">
        <v>10683</v>
      </c>
      <c r="D210" s="231">
        <v>40.0</v>
      </c>
      <c r="E210" s="166">
        <v>40.0</v>
      </c>
      <c r="F210" s="103" t="s">
        <v>3373</v>
      </c>
      <c r="G210" s="104"/>
      <c r="H210" s="104"/>
      <c r="I210" s="105"/>
      <c r="J210" s="105"/>
      <c r="K210" s="105"/>
      <c r="L210" s="105"/>
      <c r="M210" s="105"/>
      <c r="N210" s="105"/>
      <c r="O210" s="105"/>
      <c r="P210" s="105"/>
      <c r="Q210" s="105"/>
      <c r="R210" s="105"/>
      <c r="S210" s="105"/>
      <c r="T210" s="105"/>
      <c r="U210" s="105"/>
      <c r="V210" s="105"/>
      <c r="W210" s="105"/>
      <c r="X210" s="105"/>
      <c r="Y210" s="105"/>
      <c r="Z210" s="105"/>
      <c r="AA210" s="104" t="str">
        <f t="shared" si="1"/>
        <v>David_Anca_Elena</v>
      </c>
      <c r="AB210" s="375">
        <f t="shared" si="2"/>
        <v>40</v>
      </c>
    </row>
    <row r="211" ht="11.25" customHeight="1">
      <c r="A211" s="135" t="s">
        <v>5757</v>
      </c>
      <c r="B211" s="97" t="s">
        <v>148</v>
      </c>
      <c r="C211" s="135" t="s">
        <v>8452</v>
      </c>
      <c r="D211" s="231">
        <v>8.0</v>
      </c>
      <c r="E211" s="166">
        <v>8.0</v>
      </c>
      <c r="F211" s="103" t="s">
        <v>3373</v>
      </c>
      <c r="G211" s="104"/>
      <c r="H211" s="104"/>
      <c r="I211" s="105"/>
      <c r="J211" s="105"/>
      <c r="K211" s="105"/>
      <c r="L211" s="105"/>
      <c r="M211" s="105"/>
      <c r="N211" s="105"/>
      <c r="O211" s="105"/>
      <c r="P211" s="105"/>
      <c r="Q211" s="105"/>
      <c r="R211" s="105"/>
      <c r="S211" s="105"/>
      <c r="T211" s="105"/>
      <c r="U211" s="105"/>
      <c r="V211" s="105"/>
      <c r="W211" s="105"/>
      <c r="X211" s="105"/>
      <c r="Y211" s="105"/>
      <c r="Z211" s="105"/>
      <c r="AA211" s="104" t="str">
        <f t="shared" si="1"/>
        <v>David_Anca_Elena</v>
      </c>
      <c r="AB211" s="375">
        <f t="shared" si="2"/>
        <v>8</v>
      </c>
    </row>
    <row r="212" ht="11.25" customHeight="1">
      <c r="A212" s="135" t="s">
        <v>5762</v>
      </c>
      <c r="B212" s="97" t="s">
        <v>148</v>
      </c>
      <c r="C212" s="135" t="s">
        <v>10684</v>
      </c>
      <c r="D212" s="231">
        <v>70.0</v>
      </c>
      <c r="E212" s="166">
        <v>70.0</v>
      </c>
      <c r="F212" s="103" t="s">
        <v>3376</v>
      </c>
      <c r="G212" s="104"/>
      <c r="H212" s="104"/>
      <c r="I212" s="105"/>
      <c r="J212" s="105"/>
      <c r="K212" s="105"/>
      <c r="L212" s="105"/>
      <c r="M212" s="105"/>
      <c r="N212" s="105"/>
      <c r="O212" s="105"/>
      <c r="P212" s="105"/>
      <c r="Q212" s="105"/>
      <c r="R212" s="105"/>
      <c r="S212" s="105"/>
      <c r="T212" s="105"/>
      <c r="U212" s="105"/>
      <c r="V212" s="105"/>
      <c r="W212" s="105"/>
      <c r="X212" s="105"/>
      <c r="Y212" s="105"/>
      <c r="Z212" s="105"/>
      <c r="AA212" s="104" t="str">
        <f t="shared" si="1"/>
        <v>Enache Razvan</v>
      </c>
      <c r="AB212" s="375">
        <f t="shared" si="2"/>
        <v>70</v>
      </c>
    </row>
    <row r="213" ht="11.25" customHeight="1">
      <c r="A213" s="135" t="s">
        <v>512</v>
      </c>
      <c r="B213" s="97" t="s">
        <v>148</v>
      </c>
      <c r="C213" s="135" t="s">
        <v>10685</v>
      </c>
      <c r="D213" s="231">
        <v>40.0</v>
      </c>
      <c r="E213" s="166">
        <v>40.0</v>
      </c>
      <c r="F213" s="103" t="s">
        <v>512</v>
      </c>
      <c r="G213" s="104"/>
      <c r="H213" s="104"/>
      <c r="I213" s="105"/>
      <c r="J213" s="105"/>
      <c r="K213" s="105"/>
      <c r="L213" s="105"/>
      <c r="M213" s="105"/>
      <c r="N213" s="105"/>
      <c r="O213" s="105"/>
      <c r="P213" s="105"/>
      <c r="Q213" s="105"/>
      <c r="R213" s="105"/>
      <c r="S213" s="105"/>
      <c r="T213" s="105"/>
      <c r="U213" s="105"/>
      <c r="V213" s="105"/>
      <c r="W213" s="105"/>
      <c r="X213" s="105"/>
      <c r="Y213" s="105"/>
      <c r="Z213" s="105"/>
      <c r="AA213" s="104" t="str">
        <f t="shared" si="1"/>
        <v>GROSS Eduard-Claudiu</v>
      </c>
      <c r="AB213" s="375">
        <f t="shared" si="2"/>
        <v>40</v>
      </c>
    </row>
    <row r="214" ht="11.25" customHeight="1">
      <c r="A214" s="135" t="s">
        <v>512</v>
      </c>
      <c r="B214" s="97" t="s">
        <v>148</v>
      </c>
      <c r="C214" s="135" t="s">
        <v>10686</v>
      </c>
      <c r="D214" s="231">
        <v>20.0</v>
      </c>
      <c r="E214" s="166">
        <v>20.0</v>
      </c>
      <c r="F214" s="103" t="s">
        <v>512</v>
      </c>
      <c r="G214" s="104"/>
      <c r="H214" s="104"/>
      <c r="I214" s="105"/>
      <c r="J214" s="105"/>
      <c r="K214" s="105"/>
      <c r="L214" s="105"/>
      <c r="M214" s="105"/>
      <c r="N214" s="105"/>
      <c r="O214" s="105"/>
      <c r="P214" s="105"/>
      <c r="Q214" s="105"/>
      <c r="R214" s="105"/>
      <c r="S214" s="105"/>
      <c r="T214" s="105"/>
      <c r="U214" s="105"/>
      <c r="V214" s="105"/>
      <c r="W214" s="105"/>
      <c r="X214" s="105"/>
      <c r="Y214" s="105"/>
      <c r="Z214" s="105"/>
      <c r="AA214" s="104" t="str">
        <f t="shared" si="1"/>
        <v>GROSS Eduard-Claudiu</v>
      </c>
      <c r="AB214" s="375">
        <f t="shared" si="2"/>
        <v>20</v>
      </c>
    </row>
    <row r="215" ht="11.25" customHeight="1">
      <c r="A215" s="135" t="s">
        <v>512</v>
      </c>
      <c r="B215" s="97" t="s">
        <v>148</v>
      </c>
      <c r="C215" s="135" t="s">
        <v>10687</v>
      </c>
      <c r="D215" s="231">
        <v>16.0</v>
      </c>
      <c r="E215" s="166">
        <v>16.0</v>
      </c>
      <c r="F215" s="103" t="s">
        <v>512</v>
      </c>
      <c r="G215" s="104"/>
      <c r="H215" s="104"/>
      <c r="I215" s="105"/>
      <c r="J215" s="105"/>
      <c r="K215" s="105"/>
      <c r="L215" s="105"/>
      <c r="M215" s="105"/>
      <c r="N215" s="105"/>
      <c r="O215" s="105"/>
      <c r="P215" s="105"/>
      <c r="Q215" s="105"/>
      <c r="R215" s="105"/>
      <c r="S215" s="105"/>
      <c r="T215" s="105"/>
      <c r="U215" s="105"/>
      <c r="V215" s="105"/>
      <c r="W215" s="105"/>
      <c r="X215" s="105"/>
      <c r="Y215" s="105"/>
      <c r="Z215" s="105"/>
      <c r="AA215" s="104" t="str">
        <f t="shared" si="1"/>
        <v>GROSS Eduard-Claudiu</v>
      </c>
      <c r="AB215" s="375">
        <f t="shared" si="2"/>
        <v>16</v>
      </c>
    </row>
    <row r="216" ht="11.25" customHeight="1">
      <c r="A216" s="135" t="s">
        <v>512</v>
      </c>
      <c r="B216" s="97" t="s">
        <v>148</v>
      </c>
      <c r="C216" s="135" t="s">
        <v>10688</v>
      </c>
      <c r="D216" s="231">
        <v>30.0</v>
      </c>
      <c r="E216" s="166">
        <v>30.0</v>
      </c>
      <c r="F216" s="103" t="s">
        <v>512</v>
      </c>
      <c r="G216" s="104"/>
      <c r="H216" s="104"/>
      <c r="I216" s="105"/>
      <c r="J216" s="105"/>
      <c r="K216" s="105"/>
      <c r="L216" s="105"/>
      <c r="M216" s="105"/>
      <c r="N216" s="105"/>
      <c r="O216" s="105"/>
      <c r="P216" s="105"/>
      <c r="Q216" s="105"/>
      <c r="R216" s="105"/>
      <c r="S216" s="105"/>
      <c r="T216" s="105"/>
      <c r="U216" s="105"/>
      <c r="V216" s="105"/>
      <c r="W216" s="105"/>
      <c r="X216" s="105"/>
      <c r="Y216" s="105"/>
      <c r="Z216" s="105"/>
      <c r="AA216" s="104" t="str">
        <f t="shared" si="1"/>
        <v>GROSS Eduard-Claudiu</v>
      </c>
      <c r="AB216" s="375">
        <f t="shared" si="2"/>
        <v>30</v>
      </c>
    </row>
    <row r="217" ht="11.25" customHeight="1">
      <c r="A217" s="135" t="s">
        <v>3409</v>
      </c>
      <c r="B217" s="97" t="s">
        <v>148</v>
      </c>
      <c r="C217" s="135" t="s">
        <v>10524</v>
      </c>
      <c r="D217" s="231">
        <v>8.0</v>
      </c>
      <c r="E217" s="166">
        <v>8.0</v>
      </c>
      <c r="F217" s="103" t="s">
        <v>3409</v>
      </c>
      <c r="G217" s="104"/>
      <c r="H217" s="104"/>
      <c r="I217" s="105"/>
      <c r="J217" s="105"/>
      <c r="K217" s="105"/>
      <c r="L217" s="105"/>
      <c r="M217" s="105"/>
      <c r="N217" s="105"/>
      <c r="O217" s="105"/>
      <c r="P217" s="105"/>
      <c r="Q217" s="105"/>
      <c r="R217" s="105"/>
      <c r="S217" s="105"/>
      <c r="T217" s="105"/>
      <c r="U217" s="105"/>
      <c r="V217" s="105"/>
      <c r="W217" s="105"/>
      <c r="X217" s="105"/>
      <c r="Y217" s="105"/>
      <c r="Z217" s="105"/>
      <c r="AA217" s="104" t="str">
        <f t="shared" si="1"/>
        <v>Grozea Lucian</v>
      </c>
      <c r="AB217" s="375">
        <f t="shared" si="2"/>
        <v>8</v>
      </c>
    </row>
    <row r="218" ht="11.25" customHeight="1">
      <c r="A218" s="135" t="s">
        <v>3409</v>
      </c>
      <c r="B218" s="97" t="s">
        <v>148</v>
      </c>
      <c r="C218" s="135" t="s">
        <v>10689</v>
      </c>
      <c r="D218" s="231">
        <v>20.0</v>
      </c>
      <c r="E218" s="166">
        <v>20.0</v>
      </c>
      <c r="F218" s="103" t="s">
        <v>3409</v>
      </c>
      <c r="G218" s="104"/>
      <c r="H218" s="104"/>
      <c r="I218" s="105"/>
      <c r="J218" s="105"/>
      <c r="K218" s="105"/>
      <c r="L218" s="105"/>
      <c r="M218" s="105"/>
      <c r="N218" s="105"/>
      <c r="O218" s="105"/>
      <c r="P218" s="105"/>
      <c r="Q218" s="105"/>
      <c r="R218" s="105"/>
      <c r="S218" s="105"/>
      <c r="T218" s="105"/>
      <c r="U218" s="105"/>
      <c r="V218" s="105"/>
      <c r="W218" s="105"/>
      <c r="X218" s="105"/>
      <c r="Y218" s="105"/>
      <c r="Z218" s="105"/>
      <c r="AA218" s="104" t="str">
        <f t="shared" si="1"/>
        <v>Grozea Lucian</v>
      </c>
      <c r="AB218" s="375">
        <f t="shared" si="2"/>
        <v>20</v>
      </c>
    </row>
    <row r="219" ht="11.25" customHeight="1">
      <c r="A219" s="135" t="s">
        <v>3409</v>
      </c>
      <c r="B219" s="97" t="s">
        <v>148</v>
      </c>
      <c r="C219" s="135" t="s">
        <v>10690</v>
      </c>
      <c r="D219" s="231"/>
      <c r="E219" s="166">
        <v>40.0</v>
      </c>
      <c r="F219" s="103" t="s">
        <v>3409</v>
      </c>
      <c r="G219" s="104"/>
      <c r="H219" s="104"/>
      <c r="I219" s="105"/>
      <c r="J219" s="105"/>
      <c r="K219" s="105"/>
      <c r="L219" s="105"/>
      <c r="M219" s="105"/>
      <c r="N219" s="105"/>
      <c r="O219" s="105"/>
      <c r="P219" s="105"/>
      <c r="Q219" s="105"/>
      <c r="R219" s="105"/>
      <c r="S219" s="105"/>
      <c r="T219" s="105"/>
      <c r="U219" s="105"/>
      <c r="V219" s="105"/>
      <c r="W219" s="105"/>
      <c r="X219" s="105"/>
      <c r="Y219" s="105"/>
      <c r="Z219" s="105"/>
      <c r="AA219" s="104" t="str">
        <f t="shared" si="1"/>
        <v>Grozea Lucian</v>
      </c>
      <c r="AB219" s="375">
        <f t="shared" si="2"/>
        <v>40</v>
      </c>
    </row>
    <row r="220" ht="11.25" customHeight="1">
      <c r="A220" s="135" t="s">
        <v>10691</v>
      </c>
      <c r="B220" s="97" t="s">
        <v>148</v>
      </c>
      <c r="C220" s="135" t="s">
        <v>10692</v>
      </c>
      <c r="D220" s="231" t="s">
        <v>10693</v>
      </c>
      <c r="E220" s="166">
        <v>16.0</v>
      </c>
      <c r="F220" s="103" t="s">
        <v>2143</v>
      </c>
      <c r="G220" s="104"/>
      <c r="H220" s="104"/>
      <c r="I220" s="105"/>
      <c r="J220" s="105"/>
      <c r="K220" s="105"/>
      <c r="L220" s="105"/>
      <c r="M220" s="105"/>
      <c r="N220" s="105"/>
      <c r="O220" s="105"/>
      <c r="P220" s="105"/>
      <c r="Q220" s="105"/>
      <c r="R220" s="105"/>
      <c r="S220" s="105"/>
      <c r="T220" s="105"/>
      <c r="U220" s="105"/>
      <c r="V220" s="105"/>
      <c r="W220" s="105"/>
      <c r="X220" s="105"/>
      <c r="Y220" s="105"/>
      <c r="Z220" s="105"/>
      <c r="AA220" s="104" t="str">
        <f t="shared" si="1"/>
        <v>Hasmațuchi Gabriel</v>
      </c>
      <c r="AB220" s="375">
        <f t="shared" si="2"/>
        <v>16</v>
      </c>
    </row>
    <row r="221" ht="11.25" customHeight="1">
      <c r="A221" s="135" t="s">
        <v>10691</v>
      </c>
      <c r="B221" s="97" t="s">
        <v>148</v>
      </c>
      <c r="C221" s="135" t="s">
        <v>10694</v>
      </c>
      <c r="D221" s="231">
        <v>20.0</v>
      </c>
      <c r="E221" s="166">
        <v>20.0</v>
      </c>
      <c r="F221" s="103" t="s">
        <v>2143</v>
      </c>
      <c r="G221" s="104"/>
      <c r="H221" s="104"/>
      <c r="I221" s="105"/>
      <c r="J221" s="105"/>
      <c r="K221" s="105"/>
      <c r="L221" s="105"/>
      <c r="M221" s="105"/>
      <c r="N221" s="105"/>
      <c r="O221" s="105"/>
      <c r="P221" s="105"/>
      <c r="Q221" s="105"/>
      <c r="R221" s="105"/>
      <c r="S221" s="105"/>
      <c r="T221" s="105"/>
      <c r="U221" s="105"/>
      <c r="V221" s="105"/>
      <c r="W221" s="105"/>
      <c r="X221" s="105"/>
      <c r="Y221" s="105"/>
      <c r="Z221" s="105"/>
      <c r="AA221" s="104" t="str">
        <f t="shared" si="1"/>
        <v>Hasmațuchi Gabriel</v>
      </c>
      <c r="AB221" s="375">
        <f t="shared" si="2"/>
        <v>20</v>
      </c>
    </row>
    <row r="222" ht="11.25" customHeight="1">
      <c r="A222" s="135" t="s">
        <v>10691</v>
      </c>
      <c r="B222" s="97" t="s">
        <v>148</v>
      </c>
      <c r="C222" s="135" t="s">
        <v>10695</v>
      </c>
      <c r="D222" s="231">
        <v>50.0</v>
      </c>
      <c r="E222" s="166">
        <v>50.0</v>
      </c>
      <c r="F222" s="103" t="s">
        <v>2143</v>
      </c>
      <c r="G222" s="104"/>
      <c r="H222" s="104"/>
      <c r="I222" s="105"/>
      <c r="J222" s="105"/>
      <c r="K222" s="105"/>
      <c r="L222" s="105"/>
      <c r="M222" s="105"/>
      <c r="N222" s="105"/>
      <c r="O222" s="105"/>
      <c r="P222" s="105"/>
      <c r="Q222" s="105"/>
      <c r="R222" s="105"/>
      <c r="S222" s="105"/>
      <c r="T222" s="105"/>
      <c r="U222" s="105"/>
      <c r="V222" s="105"/>
      <c r="W222" s="105"/>
      <c r="X222" s="105"/>
      <c r="Y222" s="105"/>
      <c r="Z222" s="105"/>
      <c r="AA222" s="104" t="str">
        <f t="shared" si="1"/>
        <v>Hasmațuchi Gabriel</v>
      </c>
      <c r="AB222" s="375">
        <f t="shared" si="2"/>
        <v>50</v>
      </c>
    </row>
    <row r="223" ht="11.25" customHeight="1">
      <c r="A223" s="135" t="s">
        <v>10691</v>
      </c>
      <c r="B223" s="97" t="s">
        <v>148</v>
      </c>
      <c r="C223" s="135" t="s">
        <v>10696</v>
      </c>
      <c r="D223" s="231">
        <v>30.0</v>
      </c>
      <c r="E223" s="166">
        <v>30.0</v>
      </c>
      <c r="F223" s="103" t="s">
        <v>2143</v>
      </c>
      <c r="G223" s="104"/>
      <c r="H223" s="104"/>
      <c r="I223" s="105"/>
      <c r="J223" s="105"/>
      <c r="K223" s="105"/>
      <c r="L223" s="105"/>
      <c r="M223" s="105"/>
      <c r="N223" s="105"/>
      <c r="O223" s="105"/>
      <c r="P223" s="105"/>
      <c r="Q223" s="105"/>
      <c r="R223" s="105"/>
      <c r="S223" s="105"/>
      <c r="T223" s="105"/>
      <c r="U223" s="105"/>
      <c r="V223" s="105"/>
      <c r="W223" s="105"/>
      <c r="X223" s="105"/>
      <c r="Y223" s="105"/>
      <c r="Z223" s="105"/>
      <c r="AA223" s="104" t="str">
        <f t="shared" si="1"/>
        <v>Hasmațuchi Gabriel</v>
      </c>
      <c r="AB223" s="375">
        <f t="shared" si="2"/>
        <v>30</v>
      </c>
    </row>
    <row r="224" ht="11.25" customHeight="1">
      <c r="A224" s="135" t="s">
        <v>2153</v>
      </c>
      <c r="B224" s="97" t="s">
        <v>148</v>
      </c>
      <c r="C224" s="135" t="s">
        <v>10697</v>
      </c>
      <c r="D224" s="231">
        <v>8.0</v>
      </c>
      <c r="E224" s="166">
        <v>8.0</v>
      </c>
      <c r="F224" s="103" t="s">
        <v>2153</v>
      </c>
      <c r="G224" s="104"/>
      <c r="H224" s="104"/>
      <c r="I224" s="105"/>
      <c r="J224" s="105"/>
      <c r="K224" s="105"/>
      <c r="L224" s="105"/>
      <c r="M224" s="105"/>
      <c r="N224" s="105"/>
      <c r="O224" s="105"/>
      <c r="P224" s="105"/>
      <c r="Q224" s="105"/>
      <c r="R224" s="105"/>
      <c r="S224" s="105"/>
      <c r="T224" s="105"/>
      <c r="U224" s="105"/>
      <c r="V224" s="105"/>
      <c r="W224" s="105"/>
      <c r="X224" s="105"/>
      <c r="Y224" s="105"/>
      <c r="Z224" s="105"/>
      <c r="AA224" s="104" t="str">
        <f t="shared" si="1"/>
        <v>Muresan Raluca</v>
      </c>
      <c r="AB224" s="375">
        <f t="shared" si="2"/>
        <v>8</v>
      </c>
    </row>
    <row r="225" ht="11.25" customHeight="1">
      <c r="A225" s="135" t="s">
        <v>2153</v>
      </c>
      <c r="B225" s="97" t="s">
        <v>148</v>
      </c>
      <c r="C225" s="135" t="s">
        <v>10698</v>
      </c>
      <c r="D225" s="231">
        <v>20.0</v>
      </c>
      <c r="E225" s="166">
        <v>20.0</v>
      </c>
      <c r="F225" s="103" t="s">
        <v>2153</v>
      </c>
      <c r="G225" s="104"/>
      <c r="H225" s="104"/>
      <c r="I225" s="105"/>
      <c r="J225" s="105"/>
      <c r="K225" s="105"/>
      <c r="L225" s="105"/>
      <c r="M225" s="105"/>
      <c r="N225" s="105"/>
      <c r="O225" s="105"/>
      <c r="P225" s="105"/>
      <c r="Q225" s="105"/>
      <c r="R225" s="105"/>
      <c r="S225" s="105"/>
      <c r="T225" s="105"/>
      <c r="U225" s="105"/>
      <c r="V225" s="105"/>
      <c r="W225" s="105"/>
      <c r="X225" s="105"/>
      <c r="Y225" s="105"/>
      <c r="Z225" s="105"/>
      <c r="AA225" s="104" t="str">
        <f t="shared" si="1"/>
        <v>Muresan Raluca</v>
      </c>
      <c r="AB225" s="375">
        <f t="shared" si="2"/>
        <v>20</v>
      </c>
    </row>
    <row r="226" ht="11.25" customHeight="1">
      <c r="A226" s="135" t="s">
        <v>2153</v>
      </c>
      <c r="B226" s="97" t="s">
        <v>148</v>
      </c>
      <c r="C226" s="135" t="s">
        <v>10699</v>
      </c>
      <c r="D226" s="231">
        <v>40.0</v>
      </c>
      <c r="E226" s="166">
        <v>40.0</v>
      </c>
      <c r="F226" s="103" t="s">
        <v>2153</v>
      </c>
      <c r="G226" s="104"/>
      <c r="H226" s="104"/>
      <c r="I226" s="105"/>
      <c r="J226" s="105"/>
      <c r="K226" s="105"/>
      <c r="L226" s="105"/>
      <c r="M226" s="105"/>
      <c r="N226" s="105"/>
      <c r="O226" s="105"/>
      <c r="P226" s="105"/>
      <c r="Q226" s="105"/>
      <c r="R226" s="105"/>
      <c r="S226" s="105"/>
      <c r="T226" s="105"/>
      <c r="U226" s="105"/>
      <c r="V226" s="105"/>
      <c r="W226" s="105"/>
      <c r="X226" s="105"/>
      <c r="Y226" s="105"/>
      <c r="Z226" s="105"/>
      <c r="AA226" s="104" t="str">
        <f t="shared" si="1"/>
        <v>Muresan Raluca</v>
      </c>
      <c r="AB226" s="375">
        <f t="shared" si="2"/>
        <v>40</v>
      </c>
    </row>
    <row r="227" ht="11.25" customHeight="1">
      <c r="A227" s="135" t="s">
        <v>2153</v>
      </c>
      <c r="B227" s="97" t="s">
        <v>148</v>
      </c>
      <c r="C227" s="135" t="s">
        <v>10700</v>
      </c>
      <c r="D227" s="231">
        <v>8.0</v>
      </c>
      <c r="E227" s="166">
        <v>8.0</v>
      </c>
      <c r="F227" s="103" t="s">
        <v>2153</v>
      </c>
      <c r="G227" s="104"/>
      <c r="H227" s="104"/>
      <c r="I227" s="105"/>
      <c r="J227" s="105"/>
      <c r="K227" s="105"/>
      <c r="L227" s="105"/>
      <c r="M227" s="105"/>
      <c r="N227" s="105"/>
      <c r="O227" s="105"/>
      <c r="P227" s="105"/>
      <c r="Q227" s="105"/>
      <c r="R227" s="105"/>
      <c r="S227" s="105"/>
      <c r="T227" s="105"/>
      <c r="U227" s="105"/>
      <c r="V227" s="105"/>
      <c r="W227" s="105"/>
      <c r="X227" s="105"/>
      <c r="Y227" s="105"/>
      <c r="Z227" s="105"/>
      <c r="AA227" s="104" t="str">
        <f t="shared" si="1"/>
        <v>Muresan Raluca</v>
      </c>
      <c r="AB227" s="375">
        <f t="shared" si="2"/>
        <v>8</v>
      </c>
    </row>
    <row r="228" ht="11.25" customHeight="1">
      <c r="A228" s="135" t="s">
        <v>537</v>
      </c>
      <c r="B228" s="97" t="s">
        <v>148</v>
      </c>
      <c r="C228" s="135" t="s">
        <v>10701</v>
      </c>
      <c r="D228" s="231">
        <v>8.0</v>
      </c>
      <c r="E228" s="166">
        <v>8.0</v>
      </c>
      <c r="F228" s="103" t="s">
        <v>537</v>
      </c>
      <c r="G228" s="104"/>
      <c r="H228" s="104"/>
      <c r="I228" s="105"/>
      <c r="J228" s="105"/>
      <c r="K228" s="105"/>
      <c r="L228" s="105"/>
      <c r="M228" s="105"/>
      <c r="N228" s="105"/>
      <c r="O228" s="105"/>
      <c r="P228" s="105"/>
      <c r="Q228" s="105"/>
      <c r="R228" s="105"/>
      <c r="S228" s="105"/>
      <c r="T228" s="105"/>
      <c r="U228" s="105"/>
      <c r="V228" s="105"/>
      <c r="W228" s="105"/>
      <c r="X228" s="105"/>
      <c r="Y228" s="105"/>
      <c r="Z228" s="105"/>
      <c r="AA228" s="104" t="str">
        <f t="shared" si="1"/>
        <v>Pintea Adina</v>
      </c>
      <c r="AB228" s="375">
        <f t="shared" si="2"/>
        <v>8</v>
      </c>
    </row>
    <row r="229" ht="11.25" customHeight="1">
      <c r="A229" s="135" t="s">
        <v>537</v>
      </c>
      <c r="B229" s="97" t="s">
        <v>148</v>
      </c>
      <c r="C229" s="135" t="s">
        <v>10702</v>
      </c>
      <c r="D229" s="231">
        <v>80.0</v>
      </c>
      <c r="E229" s="166">
        <v>80.0</v>
      </c>
      <c r="F229" s="103" t="s">
        <v>537</v>
      </c>
      <c r="G229" s="104"/>
      <c r="H229" s="104"/>
      <c r="I229" s="105"/>
      <c r="J229" s="105"/>
      <c r="K229" s="105"/>
      <c r="L229" s="105"/>
      <c r="M229" s="105"/>
      <c r="N229" s="105"/>
      <c r="O229" s="105"/>
      <c r="P229" s="105"/>
      <c r="Q229" s="105"/>
      <c r="R229" s="105"/>
      <c r="S229" s="105"/>
      <c r="T229" s="105"/>
      <c r="U229" s="105"/>
      <c r="V229" s="105"/>
      <c r="W229" s="105"/>
      <c r="X229" s="105"/>
      <c r="Y229" s="105"/>
      <c r="Z229" s="105"/>
      <c r="AA229" s="104" t="str">
        <f t="shared" si="1"/>
        <v>Pintea Adina</v>
      </c>
      <c r="AB229" s="375">
        <f t="shared" si="2"/>
        <v>80</v>
      </c>
    </row>
    <row r="230" ht="11.25" customHeight="1">
      <c r="A230" s="135" t="s">
        <v>537</v>
      </c>
      <c r="B230" s="97" t="s">
        <v>148</v>
      </c>
      <c r="C230" s="135" t="s">
        <v>10703</v>
      </c>
      <c r="D230" s="231">
        <v>40.0</v>
      </c>
      <c r="E230" s="166">
        <v>40.0</v>
      </c>
      <c r="F230" s="103" t="s">
        <v>537</v>
      </c>
      <c r="G230" s="104"/>
      <c r="H230" s="104"/>
      <c r="I230" s="105"/>
      <c r="J230" s="105"/>
      <c r="K230" s="105"/>
      <c r="L230" s="105"/>
      <c r="M230" s="105"/>
      <c r="N230" s="105"/>
      <c r="O230" s="105"/>
      <c r="P230" s="105"/>
      <c r="Q230" s="105"/>
      <c r="R230" s="105"/>
      <c r="S230" s="105"/>
      <c r="T230" s="105"/>
      <c r="U230" s="105"/>
      <c r="V230" s="105"/>
      <c r="W230" s="105"/>
      <c r="X230" s="105"/>
      <c r="Y230" s="105"/>
      <c r="Z230" s="105"/>
      <c r="AA230" s="104" t="str">
        <f t="shared" si="1"/>
        <v>Pintea Adina</v>
      </c>
      <c r="AB230" s="375">
        <f t="shared" si="2"/>
        <v>40</v>
      </c>
    </row>
    <row r="231" ht="11.25" customHeight="1">
      <c r="A231" s="135" t="s">
        <v>537</v>
      </c>
      <c r="B231" s="97" t="s">
        <v>148</v>
      </c>
      <c r="C231" s="135" t="s">
        <v>10704</v>
      </c>
      <c r="D231" s="231">
        <v>16.0</v>
      </c>
      <c r="E231" s="166">
        <v>16.0</v>
      </c>
      <c r="F231" s="103" t="s">
        <v>537</v>
      </c>
      <c r="G231" s="104"/>
      <c r="H231" s="104"/>
      <c r="I231" s="105"/>
      <c r="J231" s="105"/>
      <c r="K231" s="105"/>
      <c r="L231" s="105"/>
      <c r="M231" s="105"/>
      <c r="N231" s="105"/>
      <c r="O231" s="105"/>
      <c r="P231" s="105"/>
      <c r="Q231" s="105"/>
      <c r="R231" s="105"/>
      <c r="S231" s="105"/>
      <c r="T231" s="105"/>
      <c r="U231" s="105"/>
      <c r="V231" s="105"/>
      <c r="W231" s="105"/>
      <c r="X231" s="105"/>
      <c r="Y231" s="105"/>
      <c r="Z231" s="105"/>
      <c r="AA231" s="104" t="str">
        <f t="shared" si="1"/>
        <v>Pintea Adina</v>
      </c>
      <c r="AB231" s="375">
        <f t="shared" si="2"/>
        <v>16</v>
      </c>
    </row>
    <row r="232" ht="11.25" customHeight="1">
      <c r="A232" s="135" t="s">
        <v>802</v>
      </c>
      <c r="B232" s="97" t="s">
        <v>148</v>
      </c>
      <c r="C232" s="135" t="s">
        <v>10705</v>
      </c>
      <c r="D232" s="231">
        <v>8.0</v>
      </c>
      <c r="E232" s="166">
        <v>8.0</v>
      </c>
      <c r="F232" s="103" t="s">
        <v>540</v>
      </c>
      <c r="G232" s="104"/>
      <c r="H232" s="104"/>
      <c r="I232" s="105"/>
      <c r="J232" s="105"/>
      <c r="K232" s="105"/>
      <c r="L232" s="105"/>
      <c r="M232" s="105"/>
      <c r="N232" s="105"/>
      <c r="O232" s="105"/>
      <c r="P232" s="105"/>
      <c r="Q232" s="105"/>
      <c r="R232" s="105"/>
      <c r="S232" s="105"/>
      <c r="T232" s="105"/>
      <c r="U232" s="105"/>
      <c r="V232" s="105"/>
      <c r="W232" s="105"/>
      <c r="X232" s="105"/>
      <c r="Y232" s="105"/>
      <c r="Z232" s="105"/>
      <c r="AA232" s="104" t="str">
        <f t="shared" si="1"/>
        <v>Salcudean Minodora</v>
      </c>
      <c r="AB232" s="375">
        <f t="shared" si="2"/>
        <v>8</v>
      </c>
    </row>
    <row r="233" ht="11.25" customHeight="1">
      <c r="A233" s="135" t="s">
        <v>802</v>
      </c>
      <c r="B233" s="97" t="s">
        <v>148</v>
      </c>
      <c r="C233" s="135" t="s">
        <v>10704</v>
      </c>
      <c r="D233" s="231">
        <v>16.0</v>
      </c>
      <c r="E233" s="166">
        <v>16.0</v>
      </c>
      <c r="F233" s="103" t="s">
        <v>540</v>
      </c>
      <c r="G233" s="104"/>
      <c r="H233" s="104"/>
      <c r="I233" s="105"/>
      <c r="J233" s="105"/>
      <c r="K233" s="105"/>
      <c r="L233" s="105"/>
      <c r="M233" s="105"/>
      <c r="N233" s="105"/>
      <c r="O233" s="105"/>
      <c r="P233" s="105"/>
      <c r="Q233" s="105"/>
      <c r="R233" s="105"/>
      <c r="S233" s="105"/>
      <c r="T233" s="105"/>
      <c r="U233" s="105"/>
      <c r="V233" s="105"/>
      <c r="W233" s="105"/>
      <c r="X233" s="105"/>
      <c r="Y233" s="105"/>
      <c r="Z233" s="105"/>
      <c r="AA233" s="104" t="str">
        <f t="shared" si="1"/>
        <v>Salcudean Minodora</v>
      </c>
      <c r="AB233" s="375">
        <f t="shared" si="2"/>
        <v>16</v>
      </c>
    </row>
    <row r="234" ht="11.25" customHeight="1">
      <c r="A234" s="135" t="s">
        <v>802</v>
      </c>
      <c r="B234" s="97" t="s">
        <v>148</v>
      </c>
      <c r="C234" s="135" t="s">
        <v>10706</v>
      </c>
      <c r="D234" s="231">
        <v>30.0</v>
      </c>
      <c r="E234" s="166">
        <v>30.0</v>
      </c>
      <c r="F234" s="103" t="s">
        <v>540</v>
      </c>
      <c r="G234" s="104"/>
      <c r="H234" s="104"/>
      <c r="I234" s="105"/>
      <c r="J234" s="105"/>
      <c r="K234" s="105"/>
      <c r="L234" s="105"/>
      <c r="M234" s="105"/>
      <c r="N234" s="105"/>
      <c r="O234" s="105"/>
      <c r="P234" s="105"/>
      <c r="Q234" s="105"/>
      <c r="R234" s="105"/>
      <c r="S234" s="105"/>
      <c r="T234" s="105"/>
      <c r="U234" s="105"/>
      <c r="V234" s="105"/>
      <c r="W234" s="105"/>
      <c r="X234" s="105"/>
      <c r="Y234" s="105"/>
      <c r="Z234" s="105"/>
      <c r="AA234" s="104" t="str">
        <f t="shared" si="1"/>
        <v>Salcudean Minodora</v>
      </c>
      <c r="AB234" s="375">
        <f t="shared" si="2"/>
        <v>30</v>
      </c>
    </row>
    <row r="235" ht="11.25" customHeight="1">
      <c r="A235" s="135" t="s">
        <v>802</v>
      </c>
      <c r="B235" s="97" t="s">
        <v>148</v>
      </c>
      <c r="C235" s="135" t="s">
        <v>10707</v>
      </c>
      <c r="D235" s="231">
        <v>40.0</v>
      </c>
      <c r="E235" s="166">
        <v>40.0</v>
      </c>
      <c r="F235" s="103" t="s">
        <v>540</v>
      </c>
      <c r="G235" s="104"/>
      <c r="H235" s="104"/>
      <c r="I235" s="105"/>
      <c r="J235" s="105"/>
      <c r="K235" s="105"/>
      <c r="L235" s="105"/>
      <c r="M235" s="105"/>
      <c r="N235" s="105"/>
      <c r="O235" s="105"/>
      <c r="P235" s="105"/>
      <c r="Q235" s="105"/>
      <c r="R235" s="105"/>
      <c r="S235" s="105"/>
      <c r="T235" s="105"/>
      <c r="U235" s="105"/>
      <c r="V235" s="105"/>
      <c r="W235" s="105"/>
      <c r="X235" s="105"/>
      <c r="Y235" s="105"/>
      <c r="Z235" s="105"/>
      <c r="AA235" s="104" t="str">
        <f t="shared" si="1"/>
        <v>Salcudean Minodora</v>
      </c>
      <c r="AB235" s="375">
        <f t="shared" si="2"/>
        <v>40</v>
      </c>
    </row>
    <row r="236" ht="11.25" customHeight="1">
      <c r="A236" s="135" t="s">
        <v>802</v>
      </c>
      <c r="B236" s="97" t="s">
        <v>148</v>
      </c>
      <c r="C236" s="135" t="s">
        <v>10708</v>
      </c>
      <c r="D236" s="231">
        <v>8.0</v>
      </c>
      <c r="E236" s="166">
        <v>8.0</v>
      </c>
      <c r="F236" s="103" t="s">
        <v>540</v>
      </c>
      <c r="G236" s="104"/>
      <c r="H236" s="104"/>
      <c r="I236" s="105"/>
      <c r="J236" s="105"/>
      <c r="K236" s="105"/>
      <c r="L236" s="105"/>
      <c r="M236" s="105"/>
      <c r="N236" s="105"/>
      <c r="O236" s="105"/>
      <c r="P236" s="105"/>
      <c r="Q236" s="105"/>
      <c r="R236" s="105"/>
      <c r="S236" s="105"/>
      <c r="T236" s="105"/>
      <c r="U236" s="105"/>
      <c r="V236" s="105"/>
      <c r="W236" s="105"/>
      <c r="X236" s="105"/>
      <c r="Y236" s="105"/>
      <c r="Z236" s="105"/>
      <c r="AA236" s="104" t="str">
        <f t="shared" si="1"/>
        <v>Salcudean Minodora</v>
      </c>
      <c r="AB236" s="375">
        <f t="shared" si="2"/>
        <v>8</v>
      </c>
    </row>
    <row r="237" ht="11.25" customHeight="1">
      <c r="A237" s="135" t="s">
        <v>3443</v>
      </c>
      <c r="B237" s="97" t="s">
        <v>148</v>
      </c>
      <c r="C237" s="135" t="s">
        <v>10709</v>
      </c>
      <c r="D237" s="231">
        <v>40.0</v>
      </c>
      <c r="E237" s="166">
        <v>40.0</v>
      </c>
      <c r="F237" s="103" t="s">
        <v>3447</v>
      </c>
      <c r="G237" s="104"/>
      <c r="H237" s="104"/>
      <c r="I237" s="105"/>
      <c r="J237" s="105"/>
      <c r="K237" s="105"/>
      <c r="L237" s="105"/>
      <c r="M237" s="105"/>
      <c r="N237" s="105"/>
      <c r="O237" s="105"/>
      <c r="P237" s="105"/>
      <c r="Q237" s="105"/>
      <c r="R237" s="105"/>
      <c r="S237" s="105"/>
      <c r="T237" s="105"/>
      <c r="U237" s="105"/>
      <c r="V237" s="105"/>
      <c r="W237" s="105"/>
      <c r="X237" s="105"/>
      <c r="Y237" s="105"/>
      <c r="Z237" s="105"/>
      <c r="AA237" s="104" t="str">
        <f t="shared" si="1"/>
        <v>Stănese_Radu_Dumitru</v>
      </c>
      <c r="AB237" s="375">
        <f t="shared" si="2"/>
        <v>40</v>
      </c>
    </row>
    <row r="238" ht="11.25" customHeight="1">
      <c r="A238" s="135" t="s">
        <v>5800</v>
      </c>
      <c r="B238" s="97" t="s">
        <v>148</v>
      </c>
      <c r="C238" s="130" t="s">
        <v>10710</v>
      </c>
      <c r="D238" s="231" t="s">
        <v>10711</v>
      </c>
      <c r="E238" s="166">
        <v>16.0</v>
      </c>
      <c r="F238" s="154" t="s">
        <v>552</v>
      </c>
      <c r="G238" s="104"/>
      <c r="H238" s="104"/>
      <c r="I238" s="104"/>
      <c r="J238" s="104"/>
      <c r="K238" s="104"/>
      <c r="L238" s="104"/>
      <c r="M238" s="104"/>
      <c r="N238" s="104"/>
      <c r="O238" s="104"/>
      <c r="P238" s="104"/>
      <c r="Q238" s="104"/>
      <c r="R238" s="104"/>
      <c r="S238" s="104"/>
      <c r="T238" s="104"/>
      <c r="U238" s="104"/>
      <c r="V238" s="104"/>
      <c r="W238" s="104"/>
      <c r="X238" s="104"/>
      <c r="Y238" s="104"/>
      <c r="Z238" s="104"/>
      <c r="AA238" s="104" t="str">
        <f t="shared" si="1"/>
        <v>Bejenaru_AncaMioara</v>
      </c>
      <c r="AB238" s="375">
        <f t="shared" si="2"/>
        <v>16</v>
      </c>
    </row>
    <row r="239" ht="11.25" customHeight="1">
      <c r="A239" s="135" t="s">
        <v>5800</v>
      </c>
      <c r="B239" s="97" t="s">
        <v>148</v>
      </c>
      <c r="C239" s="130" t="s">
        <v>10712</v>
      </c>
      <c r="D239" s="231" t="s">
        <v>10713</v>
      </c>
      <c r="E239" s="166">
        <v>60.0</v>
      </c>
      <c r="F239" s="154" t="s">
        <v>552</v>
      </c>
      <c r="G239" s="104"/>
      <c r="H239" s="104"/>
      <c r="I239" s="104"/>
      <c r="J239" s="104"/>
      <c r="K239" s="104"/>
      <c r="L239" s="104"/>
      <c r="M239" s="104"/>
      <c r="N239" s="104"/>
      <c r="O239" s="104"/>
      <c r="P239" s="104"/>
      <c r="Q239" s="104"/>
      <c r="R239" s="104"/>
      <c r="S239" s="104"/>
      <c r="T239" s="104"/>
      <c r="U239" s="104"/>
      <c r="V239" s="104"/>
      <c r="W239" s="104"/>
      <c r="X239" s="104"/>
      <c r="Y239" s="104"/>
      <c r="Z239" s="104"/>
      <c r="AA239" s="104" t="str">
        <f t="shared" si="1"/>
        <v>Bejenaru_AncaMioara</v>
      </c>
      <c r="AB239" s="375">
        <f t="shared" si="2"/>
        <v>60</v>
      </c>
    </row>
    <row r="240" ht="11.25" customHeight="1">
      <c r="A240" s="135" t="s">
        <v>805</v>
      </c>
      <c r="B240" s="97" t="s">
        <v>148</v>
      </c>
      <c r="C240" s="130" t="s">
        <v>10714</v>
      </c>
      <c r="D240" s="231">
        <v>16.0</v>
      </c>
      <c r="E240" s="166">
        <v>16.0</v>
      </c>
      <c r="F240" s="154" t="s">
        <v>805</v>
      </c>
      <c r="G240" s="104"/>
      <c r="H240" s="104"/>
      <c r="I240" s="104"/>
      <c r="J240" s="104"/>
      <c r="K240" s="104"/>
      <c r="L240" s="104"/>
      <c r="M240" s="104"/>
      <c r="N240" s="104"/>
      <c r="O240" s="104"/>
      <c r="P240" s="104"/>
      <c r="Q240" s="104"/>
      <c r="R240" s="104"/>
      <c r="S240" s="104"/>
      <c r="T240" s="104"/>
      <c r="U240" s="104"/>
      <c r="V240" s="104"/>
      <c r="W240" s="104"/>
      <c r="X240" s="104"/>
      <c r="Y240" s="104"/>
      <c r="Z240" s="104"/>
      <c r="AA240" s="104" t="str">
        <f t="shared" si="1"/>
        <v>Birou Mara</v>
      </c>
      <c r="AB240" s="375">
        <f t="shared" si="2"/>
        <v>16</v>
      </c>
    </row>
    <row r="241" ht="11.25" customHeight="1">
      <c r="A241" s="135" t="s">
        <v>805</v>
      </c>
      <c r="B241" s="97" t="s">
        <v>148</v>
      </c>
      <c r="C241" s="130" t="s">
        <v>10715</v>
      </c>
      <c r="D241" s="231">
        <v>30.0</v>
      </c>
      <c r="E241" s="166">
        <v>30.0</v>
      </c>
      <c r="F241" s="154" t="s">
        <v>805</v>
      </c>
      <c r="G241" s="104"/>
      <c r="H241" s="104"/>
      <c r="I241" s="104"/>
      <c r="J241" s="104"/>
      <c r="K241" s="104"/>
      <c r="L241" s="104"/>
      <c r="M241" s="104"/>
      <c r="N241" s="104"/>
      <c r="O241" s="104"/>
      <c r="P241" s="104"/>
      <c r="Q241" s="104"/>
      <c r="R241" s="104"/>
      <c r="S241" s="104"/>
      <c r="T241" s="104"/>
      <c r="U241" s="104"/>
      <c r="V241" s="104"/>
      <c r="W241" s="104"/>
      <c r="X241" s="104"/>
      <c r="Y241" s="104"/>
      <c r="Z241" s="104"/>
      <c r="AA241" s="104" t="str">
        <f t="shared" si="1"/>
        <v>Birou Mara</v>
      </c>
      <c r="AB241" s="375">
        <f t="shared" si="2"/>
        <v>30</v>
      </c>
    </row>
    <row r="242" ht="11.25" customHeight="1">
      <c r="A242" s="135" t="s">
        <v>805</v>
      </c>
      <c r="B242" s="97" t="s">
        <v>148</v>
      </c>
      <c r="C242" s="130" t="s">
        <v>10531</v>
      </c>
      <c r="D242" s="231">
        <v>40.0</v>
      </c>
      <c r="E242" s="166">
        <v>40.0</v>
      </c>
      <c r="F242" s="154" t="s">
        <v>805</v>
      </c>
      <c r="G242" s="104"/>
      <c r="H242" s="104"/>
      <c r="I242" s="104"/>
      <c r="J242" s="104"/>
      <c r="K242" s="104"/>
      <c r="L242" s="104"/>
      <c r="M242" s="104"/>
      <c r="N242" s="104"/>
      <c r="O242" s="104"/>
      <c r="P242" s="104"/>
      <c r="Q242" s="104"/>
      <c r="R242" s="104"/>
      <c r="S242" s="104"/>
      <c r="T242" s="104"/>
      <c r="U242" s="104"/>
      <c r="V242" s="104"/>
      <c r="W242" s="104"/>
      <c r="X242" s="104"/>
      <c r="Y242" s="104"/>
      <c r="Z242" s="104"/>
      <c r="AA242" s="104" t="str">
        <f t="shared" si="1"/>
        <v>Birou Mara</v>
      </c>
      <c r="AB242" s="375">
        <f t="shared" si="2"/>
        <v>40</v>
      </c>
    </row>
    <row r="243" ht="11.25" customHeight="1">
      <c r="A243" s="135" t="s">
        <v>7018</v>
      </c>
      <c r="B243" s="97" t="s">
        <v>148</v>
      </c>
      <c r="C243" s="130" t="s">
        <v>10716</v>
      </c>
      <c r="D243" s="231">
        <v>16.0</v>
      </c>
      <c r="E243" s="166">
        <v>16.0</v>
      </c>
      <c r="F243" s="154" t="s">
        <v>7018</v>
      </c>
      <c r="G243" s="104"/>
      <c r="H243" s="104"/>
      <c r="I243" s="104"/>
      <c r="J243" s="104"/>
      <c r="K243" s="104"/>
      <c r="L243" s="104"/>
      <c r="M243" s="104"/>
      <c r="N243" s="104"/>
      <c r="O243" s="104"/>
      <c r="P243" s="104"/>
      <c r="Q243" s="104"/>
      <c r="R243" s="104"/>
      <c r="S243" s="104"/>
      <c r="T243" s="104"/>
      <c r="U243" s="104"/>
      <c r="V243" s="104"/>
      <c r="W243" s="104"/>
      <c r="X243" s="104"/>
      <c r="Y243" s="104"/>
      <c r="Z243" s="104"/>
      <c r="AA243" s="104" t="str">
        <f t="shared" si="1"/>
        <v>Bobic Viorica</v>
      </c>
      <c r="AB243" s="375">
        <f t="shared" si="2"/>
        <v>16</v>
      </c>
    </row>
    <row r="244" ht="11.25" customHeight="1">
      <c r="A244" s="135" t="s">
        <v>7018</v>
      </c>
      <c r="B244" s="97" t="s">
        <v>148</v>
      </c>
      <c r="C244" s="130" t="s">
        <v>10544</v>
      </c>
      <c r="D244" s="231">
        <v>60.0</v>
      </c>
      <c r="E244" s="166">
        <v>60.0</v>
      </c>
      <c r="F244" s="154" t="s">
        <v>7018</v>
      </c>
      <c r="G244" s="104"/>
      <c r="H244" s="104"/>
      <c r="I244" s="104"/>
      <c r="J244" s="104"/>
      <c r="K244" s="104"/>
      <c r="L244" s="104"/>
      <c r="M244" s="104"/>
      <c r="N244" s="104"/>
      <c r="O244" s="104"/>
      <c r="P244" s="104"/>
      <c r="Q244" s="104"/>
      <c r="R244" s="104"/>
      <c r="S244" s="104"/>
      <c r="T244" s="104"/>
      <c r="U244" s="104"/>
      <c r="V244" s="104"/>
      <c r="W244" s="104"/>
      <c r="X244" s="104"/>
      <c r="Y244" s="104"/>
      <c r="Z244" s="104"/>
      <c r="AA244" s="104" t="str">
        <f t="shared" si="1"/>
        <v>Bobic Viorica</v>
      </c>
      <c r="AB244" s="375">
        <f t="shared" si="2"/>
        <v>60</v>
      </c>
    </row>
    <row r="245" ht="11.25" customHeight="1">
      <c r="A245" s="135" t="s">
        <v>581</v>
      </c>
      <c r="B245" s="97" t="s">
        <v>574</v>
      </c>
      <c r="C245" s="130" t="s">
        <v>10717</v>
      </c>
      <c r="D245" s="231" t="s">
        <v>10636</v>
      </c>
      <c r="E245" s="166">
        <v>400.0</v>
      </c>
      <c r="F245" s="154" t="s">
        <v>581</v>
      </c>
      <c r="G245" s="104"/>
      <c r="H245" s="104"/>
      <c r="I245" s="104"/>
      <c r="J245" s="104"/>
      <c r="K245" s="104"/>
      <c r="L245" s="104"/>
      <c r="M245" s="104"/>
      <c r="N245" s="104"/>
      <c r="O245" s="104"/>
      <c r="P245" s="104"/>
      <c r="Q245" s="104"/>
      <c r="R245" s="104"/>
      <c r="S245" s="104"/>
      <c r="T245" s="104"/>
      <c r="U245" s="104"/>
      <c r="V245" s="104"/>
      <c r="W245" s="104"/>
      <c r="X245" s="104"/>
      <c r="Y245" s="104"/>
      <c r="Z245" s="104"/>
      <c r="AA245" s="104" t="str">
        <f t="shared" si="1"/>
        <v>Corman Sorina</v>
      </c>
      <c r="AB245" s="375">
        <f t="shared" si="2"/>
        <v>400</v>
      </c>
    </row>
    <row r="246" ht="11.25" customHeight="1">
      <c r="A246" s="135" t="s">
        <v>581</v>
      </c>
      <c r="B246" s="97" t="s">
        <v>574</v>
      </c>
      <c r="C246" s="130" t="s">
        <v>10718</v>
      </c>
      <c r="D246" s="231" t="s">
        <v>10636</v>
      </c>
      <c r="E246" s="166">
        <v>40.0</v>
      </c>
      <c r="F246" s="154" t="s">
        <v>581</v>
      </c>
      <c r="G246" s="104"/>
      <c r="H246" s="104"/>
      <c r="I246" s="104"/>
      <c r="J246" s="104"/>
      <c r="K246" s="104"/>
      <c r="L246" s="104"/>
      <c r="M246" s="104"/>
      <c r="N246" s="104"/>
      <c r="O246" s="104"/>
      <c r="P246" s="104"/>
      <c r="Q246" s="104"/>
      <c r="R246" s="104"/>
      <c r="S246" s="104"/>
      <c r="T246" s="104"/>
      <c r="U246" s="104"/>
      <c r="V246" s="104"/>
      <c r="W246" s="104"/>
      <c r="X246" s="104"/>
      <c r="Y246" s="104"/>
      <c r="Z246" s="104"/>
      <c r="AA246" s="104" t="str">
        <f t="shared" si="1"/>
        <v>Corman Sorina</v>
      </c>
      <c r="AB246" s="375">
        <f t="shared" si="2"/>
        <v>40</v>
      </c>
    </row>
    <row r="247" ht="11.25" customHeight="1">
      <c r="A247" s="135" t="s">
        <v>581</v>
      </c>
      <c r="B247" s="97" t="s">
        <v>574</v>
      </c>
      <c r="C247" s="130" t="s">
        <v>10719</v>
      </c>
      <c r="D247" s="231" t="s">
        <v>10636</v>
      </c>
      <c r="E247" s="166">
        <v>30.0</v>
      </c>
      <c r="F247" s="154" t="s">
        <v>581</v>
      </c>
      <c r="G247" s="104"/>
      <c r="H247" s="104"/>
      <c r="I247" s="104"/>
      <c r="J247" s="104"/>
      <c r="K247" s="104"/>
      <c r="L247" s="104"/>
      <c r="M247" s="104"/>
      <c r="N247" s="104"/>
      <c r="O247" s="104"/>
      <c r="P247" s="104"/>
      <c r="Q247" s="104"/>
      <c r="R247" s="104"/>
      <c r="S247" s="104"/>
      <c r="T247" s="104"/>
      <c r="U247" s="104"/>
      <c r="V247" s="104"/>
      <c r="W247" s="104"/>
      <c r="X247" s="104"/>
      <c r="Y247" s="104"/>
      <c r="Z247" s="104"/>
      <c r="AA247" s="104" t="str">
        <f t="shared" si="1"/>
        <v>Corman Sorina</v>
      </c>
      <c r="AB247" s="375">
        <f t="shared" si="2"/>
        <v>30</v>
      </c>
    </row>
    <row r="248" ht="11.25" customHeight="1">
      <c r="A248" s="135" t="s">
        <v>581</v>
      </c>
      <c r="B248" s="97" t="s">
        <v>574</v>
      </c>
      <c r="C248" s="130" t="s">
        <v>10720</v>
      </c>
      <c r="D248" s="231" t="s">
        <v>10636</v>
      </c>
      <c r="E248" s="166">
        <v>30.0</v>
      </c>
      <c r="F248" s="154" t="s">
        <v>581</v>
      </c>
      <c r="G248" s="104"/>
      <c r="H248" s="104"/>
      <c r="I248" s="104"/>
      <c r="J248" s="104"/>
      <c r="K248" s="104"/>
      <c r="L248" s="104"/>
      <c r="M248" s="104"/>
      <c r="N248" s="104"/>
      <c r="O248" s="104"/>
      <c r="P248" s="104"/>
      <c r="Q248" s="104"/>
      <c r="R248" s="104"/>
      <c r="S248" s="104"/>
      <c r="T248" s="104"/>
      <c r="U248" s="104"/>
      <c r="V248" s="104"/>
      <c r="W248" s="104"/>
      <c r="X248" s="104"/>
      <c r="Y248" s="104"/>
      <c r="Z248" s="104"/>
      <c r="AA248" s="104" t="str">
        <f t="shared" si="1"/>
        <v>Corman Sorina</v>
      </c>
      <c r="AB248" s="375">
        <f t="shared" si="2"/>
        <v>30</v>
      </c>
    </row>
    <row r="249" ht="11.25" customHeight="1">
      <c r="A249" s="135" t="s">
        <v>581</v>
      </c>
      <c r="B249" s="97" t="s">
        <v>574</v>
      </c>
      <c r="C249" s="130" t="s">
        <v>10721</v>
      </c>
      <c r="D249" s="231" t="s">
        <v>10636</v>
      </c>
      <c r="E249" s="166">
        <v>40.0</v>
      </c>
      <c r="F249" s="154" t="s">
        <v>581</v>
      </c>
      <c r="G249" s="104"/>
      <c r="H249" s="104"/>
      <c r="I249" s="104"/>
      <c r="J249" s="104"/>
      <c r="K249" s="104"/>
      <c r="L249" s="104"/>
      <c r="M249" s="104"/>
      <c r="N249" s="104"/>
      <c r="O249" s="104"/>
      <c r="P249" s="104"/>
      <c r="Q249" s="104"/>
      <c r="R249" s="104"/>
      <c r="S249" s="104"/>
      <c r="T249" s="104"/>
      <c r="U249" s="104"/>
      <c r="V249" s="104"/>
      <c r="W249" s="104"/>
      <c r="X249" s="104"/>
      <c r="Y249" s="104"/>
      <c r="Z249" s="104"/>
      <c r="AA249" s="104" t="str">
        <f t="shared" si="1"/>
        <v>Corman Sorina</v>
      </c>
      <c r="AB249" s="375">
        <f t="shared" si="2"/>
        <v>40</v>
      </c>
    </row>
    <row r="250" ht="11.25" customHeight="1">
      <c r="A250" s="135" t="s">
        <v>581</v>
      </c>
      <c r="B250" s="97" t="s">
        <v>574</v>
      </c>
      <c r="C250" s="130" t="s">
        <v>10722</v>
      </c>
      <c r="D250" s="231" t="s">
        <v>10636</v>
      </c>
      <c r="E250" s="166">
        <v>16.0</v>
      </c>
      <c r="F250" s="154" t="s">
        <v>581</v>
      </c>
      <c r="G250" s="104"/>
      <c r="H250" s="104"/>
      <c r="I250" s="104"/>
      <c r="J250" s="104"/>
      <c r="K250" s="104"/>
      <c r="L250" s="104"/>
      <c r="M250" s="104"/>
      <c r="N250" s="104"/>
      <c r="O250" s="104"/>
      <c r="P250" s="104"/>
      <c r="Q250" s="104"/>
      <c r="R250" s="104"/>
      <c r="S250" s="104"/>
      <c r="T250" s="104"/>
      <c r="U250" s="104"/>
      <c r="V250" s="104"/>
      <c r="W250" s="104"/>
      <c r="X250" s="104"/>
      <c r="Y250" s="104"/>
      <c r="Z250" s="104"/>
      <c r="AA250" s="104" t="str">
        <f t="shared" si="1"/>
        <v>Corman Sorina</v>
      </c>
      <c r="AB250" s="375">
        <f t="shared" si="2"/>
        <v>16</v>
      </c>
    </row>
    <row r="251" ht="11.25" customHeight="1">
      <c r="A251" s="135" t="s">
        <v>815</v>
      </c>
      <c r="B251" s="97" t="s">
        <v>148</v>
      </c>
      <c r="C251" s="130" t="s">
        <v>10723</v>
      </c>
      <c r="D251" s="231">
        <v>8.0</v>
      </c>
      <c r="E251" s="166">
        <f>5*8</f>
        <v>40</v>
      </c>
      <c r="F251" s="154" t="s">
        <v>607</v>
      </c>
      <c r="G251" s="104"/>
      <c r="H251" s="104"/>
      <c r="I251" s="104"/>
      <c r="J251" s="104"/>
      <c r="K251" s="104"/>
      <c r="L251" s="104"/>
      <c r="M251" s="104"/>
      <c r="N251" s="104"/>
      <c r="O251" s="104"/>
      <c r="P251" s="104"/>
      <c r="Q251" s="104"/>
      <c r="R251" s="104"/>
      <c r="S251" s="104"/>
      <c r="T251" s="104"/>
      <c r="U251" s="104"/>
      <c r="V251" s="104"/>
      <c r="W251" s="104"/>
      <c r="X251" s="104"/>
      <c r="Y251" s="104"/>
      <c r="Z251" s="104"/>
      <c r="AA251" s="104" t="str">
        <f t="shared" si="1"/>
        <v>Croitoru_Alin</v>
      </c>
      <c r="AB251" s="375">
        <f t="shared" si="2"/>
        <v>40</v>
      </c>
    </row>
    <row r="252" ht="11.25" customHeight="1">
      <c r="A252" s="135" t="s">
        <v>815</v>
      </c>
      <c r="B252" s="97" t="s">
        <v>148</v>
      </c>
      <c r="C252" s="135" t="s">
        <v>10724</v>
      </c>
      <c r="D252" s="231">
        <v>8.0</v>
      </c>
      <c r="E252" s="166">
        <f>5*D252</f>
        <v>40</v>
      </c>
      <c r="F252" s="103" t="s">
        <v>607</v>
      </c>
      <c r="G252" s="104"/>
      <c r="H252" s="104"/>
      <c r="I252" s="105"/>
      <c r="J252" s="105"/>
      <c r="K252" s="105"/>
      <c r="L252" s="105"/>
      <c r="M252" s="105"/>
      <c r="N252" s="105"/>
      <c r="O252" s="105"/>
      <c r="P252" s="105"/>
      <c r="Q252" s="105"/>
      <c r="R252" s="105"/>
      <c r="S252" s="105"/>
      <c r="T252" s="105"/>
      <c r="U252" s="105"/>
      <c r="V252" s="105"/>
      <c r="W252" s="105"/>
      <c r="X252" s="105"/>
      <c r="Y252" s="105"/>
      <c r="Z252" s="105"/>
      <c r="AA252" s="104" t="str">
        <f t="shared" si="1"/>
        <v>Croitoru_Alin</v>
      </c>
      <c r="AB252" s="375">
        <f t="shared" si="2"/>
        <v>40</v>
      </c>
    </row>
    <row r="253" ht="11.25" customHeight="1">
      <c r="A253" s="135" t="s">
        <v>815</v>
      </c>
      <c r="B253" s="97" t="s">
        <v>148</v>
      </c>
      <c r="C253" s="130" t="s">
        <v>7632</v>
      </c>
      <c r="D253" s="231">
        <v>8.0</v>
      </c>
      <c r="E253" s="166">
        <v>8.0</v>
      </c>
      <c r="F253" s="154" t="s">
        <v>607</v>
      </c>
      <c r="G253" s="104"/>
      <c r="H253" s="104"/>
      <c r="I253" s="104"/>
      <c r="J253" s="104"/>
      <c r="K253" s="104"/>
      <c r="L253" s="104"/>
      <c r="M253" s="104"/>
      <c r="N253" s="104"/>
      <c r="O253" s="104"/>
      <c r="P253" s="104"/>
      <c r="Q253" s="104"/>
      <c r="R253" s="104"/>
      <c r="S253" s="104"/>
      <c r="T253" s="104"/>
      <c r="U253" s="104"/>
      <c r="V253" s="104"/>
      <c r="W253" s="104"/>
      <c r="X253" s="104"/>
      <c r="Y253" s="104"/>
      <c r="Z253" s="104"/>
      <c r="AA253" s="104" t="str">
        <f t="shared" si="1"/>
        <v>Croitoru_Alin</v>
      </c>
      <c r="AB253" s="375">
        <f t="shared" si="2"/>
        <v>8</v>
      </c>
    </row>
    <row r="254" ht="11.25" customHeight="1">
      <c r="A254" s="135" t="s">
        <v>815</v>
      </c>
      <c r="B254" s="97" t="s">
        <v>148</v>
      </c>
      <c r="C254" s="130" t="s">
        <v>10518</v>
      </c>
      <c r="D254" s="231" t="s">
        <v>10725</v>
      </c>
      <c r="E254" s="166">
        <v>80.0</v>
      </c>
      <c r="F254" s="154" t="s">
        <v>607</v>
      </c>
      <c r="G254" s="104"/>
      <c r="H254" s="104"/>
      <c r="I254" s="104"/>
      <c r="J254" s="104"/>
      <c r="K254" s="104"/>
      <c r="L254" s="104"/>
      <c r="M254" s="104"/>
      <c r="N254" s="104"/>
      <c r="O254" s="104"/>
      <c r="P254" s="104"/>
      <c r="Q254" s="104"/>
      <c r="R254" s="104"/>
      <c r="S254" s="104"/>
      <c r="T254" s="104"/>
      <c r="U254" s="104"/>
      <c r="V254" s="104"/>
      <c r="W254" s="104"/>
      <c r="X254" s="104"/>
      <c r="Y254" s="104"/>
      <c r="Z254" s="104"/>
      <c r="AA254" s="104" t="str">
        <f t="shared" si="1"/>
        <v>Croitoru_Alin</v>
      </c>
      <c r="AB254" s="375">
        <f t="shared" si="2"/>
        <v>80</v>
      </c>
    </row>
    <row r="255" ht="11.25" customHeight="1">
      <c r="A255" s="135" t="s">
        <v>5874</v>
      </c>
      <c r="B255" s="97" t="s">
        <v>148</v>
      </c>
      <c r="C255" s="130" t="s">
        <v>10726</v>
      </c>
      <c r="D255" s="231">
        <v>60.0</v>
      </c>
      <c r="E255" s="166">
        <v>60.0</v>
      </c>
      <c r="F255" s="154" t="s">
        <v>2289</v>
      </c>
      <c r="G255" s="104"/>
      <c r="H255" s="104"/>
      <c r="I255" s="104"/>
      <c r="J255" s="104"/>
      <c r="K255" s="104"/>
      <c r="L255" s="104"/>
      <c r="M255" s="104"/>
      <c r="N255" s="104"/>
      <c r="O255" s="104"/>
      <c r="P255" s="104"/>
      <c r="Q255" s="104"/>
      <c r="R255" s="104"/>
      <c r="S255" s="104"/>
      <c r="T255" s="104"/>
      <c r="U255" s="104"/>
      <c r="V255" s="104"/>
      <c r="W255" s="104"/>
      <c r="X255" s="104"/>
      <c r="Y255" s="104"/>
      <c r="Z255" s="104"/>
      <c r="AA255" s="104" t="str">
        <f t="shared" si="1"/>
        <v>Gheorghita Andrei</v>
      </c>
      <c r="AB255" s="375">
        <f t="shared" si="2"/>
        <v>60</v>
      </c>
    </row>
    <row r="256" ht="11.25" customHeight="1">
      <c r="A256" s="135" t="s">
        <v>5874</v>
      </c>
      <c r="B256" s="97" t="s">
        <v>148</v>
      </c>
      <c r="C256" s="130" t="s">
        <v>10727</v>
      </c>
      <c r="D256" s="231">
        <v>40.0</v>
      </c>
      <c r="E256" s="166">
        <v>40.0</v>
      </c>
      <c r="F256" s="154" t="s">
        <v>2289</v>
      </c>
      <c r="G256" s="104"/>
      <c r="H256" s="104"/>
      <c r="I256" s="104"/>
      <c r="J256" s="104"/>
      <c r="K256" s="104"/>
      <c r="L256" s="104"/>
      <c r="M256" s="104"/>
      <c r="N256" s="104"/>
      <c r="O256" s="104"/>
      <c r="P256" s="104"/>
      <c r="Q256" s="104"/>
      <c r="R256" s="104"/>
      <c r="S256" s="104"/>
      <c r="T256" s="104"/>
      <c r="U256" s="104"/>
      <c r="V256" s="104"/>
      <c r="W256" s="104"/>
      <c r="X256" s="104"/>
      <c r="Y256" s="104"/>
      <c r="Z256" s="104"/>
      <c r="AA256" s="104" t="str">
        <f t="shared" si="1"/>
        <v>Gheorghita Andrei</v>
      </c>
      <c r="AB256" s="375">
        <f t="shared" si="2"/>
        <v>40</v>
      </c>
    </row>
    <row r="257" ht="11.25" customHeight="1">
      <c r="A257" s="135" t="s">
        <v>818</v>
      </c>
      <c r="B257" s="97" t="s">
        <v>148</v>
      </c>
      <c r="C257" s="130" t="s">
        <v>10524</v>
      </c>
      <c r="D257" s="231">
        <v>16.0</v>
      </c>
      <c r="E257" s="166">
        <v>16.0</v>
      </c>
      <c r="F257" s="154" t="s">
        <v>616</v>
      </c>
      <c r="G257" s="104"/>
      <c r="H257" s="104"/>
      <c r="I257" s="104"/>
      <c r="J257" s="104"/>
      <c r="K257" s="104"/>
      <c r="L257" s="104"/>
      <c r="M257" s="104"/>
      <c r="N257" s="104"/>
      <c r="O257" s="104"/>
      <c r="P257" s="104"/>
      <c r="Q257" s="104"/>
      <c r="R257" s="104"/>
      <c r="S257" s="104"/>
      <c r="T257" s="104"/>
      <c r="U257" s="104"/>
      <c r="V257" s="104"/>
      <c r="W257" s="104"/>
      <c r="X257" s="104"/>
      <c r="Y257" s="104"/>
      <c r="Z257" s="104"/>
      <c r="AA257" s="104" t="str">
        <f t="shared" si="1"/>
        <v>Gutoiu_Giorgian_Ionut</v>
      </c>
      <c r="AB257" s="375">
        <f t="shared" si="2"/>
        <v>16</v>
      </c>
    </row>
    <row r="258" ht="11.25" customHeight="1">
      <c r="A258" s="135" t="s">
        <v>818</v>
      </c>
      <c r="B258" s="97" t="s">
        <v>148</v>
      </c>
      <c r="C258" s="130" t="s">
        <v>10728</v>
      </c>
      <c r="D258" s="231">
        <v>80.0</v>
      </c>
      <c r="E258" s="166">
        <v>80.0</v>
      </c>
      <c r="F258" s="154" t="s">
        <v>616</v>
      </c>
      <c r="G258" s="104"/>
      <c r="H258" s="104"/>
      <c r="I258" s="104"/>
      <c r="J258" s="104"/>
      <c r="K258" s="104"/>
      <c r="L258" s="104"/>
      <c r="M258" s="104"/>
      <c r="N258" s="104"/>
      <c r="O258" s="104"/>
      <c r="P258" s="104"/>
      <c r="Q258" s="104"/>
      <c r="R258" s="104"/>
      <c r="S258" s="104"/>
      <c r="T258" s="104"/>
      <c r="U258" s="104"/>
      <c r="V258" s="104"/>
      <c r="W258" s="104"/>
      <c r="X258" s="104"/>
      <c r="Y258" s="104"/>
      <c r="Z258" s="104"/>
      <c r="AA258" s="104" t="str">
        <f t="shared" si="1"/>
        <v>Gutoiu_Giorgian_Ionut</v>
      </c>
      <c r="AB258" s="375">
        <f t="shared" si="2"/>
        <v>80</v>
      </c>
    </row>
    <row r="259" ht="11.25" customHeight="1">
      <c r="A259" s="135" t="s">
        <v>818</v>
      </c>
      <c r="B259" s="97" t="s">
        <v>148</v>
      </c>
      <c r="C259" s="130" t="s">
        <v>10531</v>
      </c>
      <c r="D259" s="231">
        <v>100.0</v>
      </c>
      <c r="E259" s="166">
        <v>100.0</v>
      </c>
      <c r="F259" s="154" t="s">
        <v>616</v>
      </c>
      <c r="G259" s="104"/>
      <c r="H259" s="104"/>
      <c r="I259" s="104"/>
      <c r="J259" s="104"/>
      <c r="K259" s="104"/>
      <c r="L259" s="104"/>
      <c r="M259" s="104"/>
      <c r="N259" s="104"/>
      <c r="O259" s="104"/>
      <c r="P259" s="104"/>
      <c r="Q259" s="104"/>
      <c r="R259" s="104"/>
      <c r="S259" s="104"/>
      <c r="T259" s="104"/>
      <c r="U259" s="104"/>
      <c r="V259" s="104"/>
      <c r="W259" s="104"/>
      <c r="X259" s="104"/>
      <c r="Y259" s="104"/>
      <c r="Z259" s="104"/>
      <c r="AA259" s="104" t="str">
        <f t="shared" si="1"/>
        <v>Gutoiu_Giorgian_Ionut</v>
      </c>
      <c r="AB259" s="375">
        <f t="shared" si="2"/>
        <v>100</v>
      </c>
    </row>
    <row r="260" ht="11.25" customHeight="1">
      <c r="A260" s="135" t="s">
        <v>824</v>
      </c>
      <c r="B260" s="97" t="s">
        <v>148</v>
      </c>
      <c r="C260" s="130" t="s">
        <v>10729</v>
      </c>
      <c r="D260" s="231">
        <v>60.0</v>
      </c>
      <c r="E260" s="166">
        <v>60.0</v>
      </c>
      <c r="F260" s="154" t="s">
        <v>829</v>
      </c>
      <c r="G260" s="104"/>
      <c r="H260" s="104"/>
      <c r="I260" s="104"/>
      <c r="J260" s="104"/>
      <c r="K260" s="104"/>
      <c r="L260" s="104"/>
      <c r="M260" s="104"/>
      <c r="N260" s="104"/>
      <c r="O260" s="104"/>
      <c r="P260" s="104"/>
      <c r="Q260" s="104"/>
      <c r="R260" s="104"/>
      <c r="S260" s="104"/>
      <c r="T260" s="104"/>
      <c r="U260" s="104"/>
      <c r="V260" s="104"/>
      <c r="W260" s="104"/>
      <c r="X260" s="104"/>
      <c r="Y260" s="104"/>
      <c r="Z260" s="104"/>
      <c r="AA260" s="104" t="str">
        <f t="shared" si="1"/>
        <v>Lup_Oana</v>
      </c>
      <c r="AB260" s="375">
        <f t="shared" si="2"/>
        <v>60</v>
      </c>
    </row>
    <row r="261" ht="11.25" customHeight="1">
      <c r="A261" s="135" t="s">
        <v>2340</v>
      </c>
      <c r="B261" s="373" t="s">
        <v>148</v>
      </c>
      <c r="C261" s="103" t="s">
        <v>10730</v>
      </c>
      <c r="D261" s="451">
        <v>16.0</v>
      </c>
      <c r="E261" s="166">
        <v>16.0</v>
      </c>
      <c r="F261" s="130" t="s">
        <v>2340</v>
      </c>
      <c r="G261" s="104"/>
      <c r="H261" s="104"/>
      <c r="I261" s="104"/>
      <c r="J261" s="104"/>
      <c r="K261" s="104"/>
      <c r="L261" s="104"/>
      <c r="M261" s="104"/>
      <c r="N261" s="104"/>
      <c r="O261" s="104"/>
      <c r="P261" s="104"/>
      <c r="Q261" s="104"/>
      <c r="R261" s="104"/>
      <c r="S261" s="104"/>
      <c r="T261" s="104"/>
      <c r="U261" s="104"/>
      <c r="V261" s="104"/>
      <c r="W261" s="104"/>
      <c r="X261" s="104"/>
      <c r="Y261" s="104"/>
      <c r="Z261" s="104"/>
      <c r="AA261" s="104" t="str">
        <f t="shared" si="1"/>
        <v>Morandau Elena Felicia</v>
      </c>
      <c r="AB261" s="375">
        <f t="shared" si="2"/>
        <v>16</v>
      </c>
    </row>
    <row r="262" ht="11.25" customHeight="1">
      <c r="A262" s="135" t="s">
        <v>2340</v>
      </c>
      <c r="B262" s="97" t="s">
        <v>148</v>
      </c>
      <c r="C262" s="130" t="s">
        <v>10531</v>
      </c>
      <c r="D262" s="231">
        <v>100.0</v>
      </c>
      <c r="E262" s="166">
        <v>100.0</v>
      </c>
      <c r="F262" s="130" t="s">
        <v>2340</v>
      </c>
      <c r="G262" s="104"/>
      <c r="H262" s="104"/>
      <c r="I262" s="104"/>
      <c r="J262" s="104"/>
      <c r="K262" s="104"/>
      <c r="L262" s="104"/>
      <c r="M262" s="104"/>
      <c r="N262" s="104"/>
      <c r="O262" s="104"/>
      <c r="P262" s="104"/>
      <c r="Q262" s="104"/>
      <c r="R262" s="104"/>
      <c r="S262" s="104"/>
      <c r="T262" s="104"/>
      <c r="U262" s="104"/>
      <c r="V262" s="104"/>
      <c r="W262" s="104"/>
      <c r="X262" s="104"/>
      <c r="Y262" s="104"/>
      <c r="Z262" s="104"/>
      <c r="AA262" s="104" t="str">
        <f t="shared" si="1"/>
        <v>Morandau Elena Felicia</v>
      </c>
      <c r="AB262" s="375">
        <f t="shared" si="2"/>
        <v>100</v>
      </c>
    </row>
    <row r="263" ht="11.25" customHeight="1">
      <c r="A263" s="135" t="s">
        <v>830</v>
      </c>
      <c r="B263" s="97" t="s">
        <v>148</v>
      </c>
      <c r="C263" s="130" t="s">
        <v>10731</v>
      </c>
      <c r="D263" s="231">
        <v>80.0</v>
      </c>
      <c r="E263" s="231">
        <v>80.0</v>
      </c>
      <c r="F263" s="130" t="s">
        <v>835</v>
      </c>
      <c r="G263" s="104"/>
      <c r="H263" s="104"/>
      <c r="I263" s="104"/>
      <c r="J263" s="104"/>
      <c r="K263" s="104"/>
      <c r="L263" s="104"/>
      <c r="M263" s="104"/>
      <c r="N263" s="104"/>
      <c r="O263" s="104"/>
      <c r="P263" s="104"/>
      <c r="Q263" s="104"/>
      <c r="R263" s="104"/>
      <c r="S263" s="104"/>
      <c r="T263" s="104"/>
      <c r="U263" s="104"/>
      <c r="V263" s="104"/>
      <c r="W263" s="104"/>
      <c r="X263" s="104"/>
      <c r="Y263" s="104"/>
      <c r="Z263" s="104"/>
      <c r="AA263" s="104" t="str">
        <f t="shared" si="1"/>
        <v>Pogan, Livia Dana</v>
      </c>
      <c r="AB263" s="837">
        <f t="shared" si="2"/>
        <v>80</v>
      </c>
    </row>
    <row r="264" ht="11.25" customHeight="1">
      <c r="A264" s="135" t="s">
        <v>830</v>
      </c>
      <c r="B264" s="97" t="s">
        <v>148</v>
      </c>
      <c r="C264" s="130" t="s">
        <v>10732</v>
      </c>
      <c r="D264" s="231">
        <v>16.0</v>
      </c>
      <c r="E264" s="231">
        <v>16.0</v>
      </c>
      <c r="F264" s="130" t="s">
        <v>835</v>
      </c>
      <c r="G264" s="104"/>
      <c r="H264" s="104"/>
      <c r="I264" s="104"/>
      <c r="J264" s="104"/>
      <c r="K264" s="104"/>
      <c r="L264" s="104"/>
      <c r="M264" s="104"/>
      <c r="N264" s="104"/>
      <c r="O264" s="104"/>
      <c r="P264" s="104"/>
      <c r="Q264" s="104"/>
      <c r="R264" s="104"/>
      <c r="S264" s="104"/>
      <c r="T264" s="104"/>
      <c r="U264" s="104"/>
      <c r="V264" s="104"/>
      <c r="W264" s="104"/>
      <c r="X264" s="104"/>
      <c r="Y264" s="104"/>
      <c r="Z264" s="104"/>
      <c r="AA264" s="104" t="str">
        <f t="shared" si="1"/>
        <v>Pogan, Livia Dana</v>
      </c>
      <c r="AB264" s="837">
        <f t="shared" si="2"/>
        <v>16</v>
      </c>
    </row>
    <row r="265" ht="11.25" customHeight="1">
      <c r="A265" s="135" t="s">
        <v>830</v>
      </c>
      <c r="B265" s="97" t="s">
        <v>148</v>
      </c>
      <c r="C265" s="130" t="s">
        <v>10733</v>
      </c>
      <c r="D265" s="231">
        <v>50.0</v>
      </c>
      <c r="E265" s="231">
        <v>40.0</v>
      </c>
      <c r="F265" s="130" t="s">
        <v>835</v>
      </c>
      <c r="G265" s="104"/>
      <c r="H265" s="104"/>
      <c r="I265" s="104"/>
      <c r="J265" s="104"/>
      <c r="K265" s="104"/>
      <c r="L265" s="104"/>
      <c r="M265" s="104"/>
      <c r="N265" s="104"/>
      <c r="O265" s="104"/>
      <c r="P265" s="104"/>
      <c r="Q265" s="104"/>
      <c r="R265" s="104"/>
      <c r="S265" s="104"/>
      <c r="T265" s="104"/>
      <c r="U265" s="104"/>
      <c r="V265" s="104"/>
      <c r="W265" s="104"/>
      <c r="X265" s="104"/>
      <c r="Y265" s="104"/>
      <c r="Z265" s="104"/>
      <c r="AA265" s="104" t="str">
        <f t="shared" si="1"/>
        <v>Pogan, Livia Dana</v>
      </c>
      <c r="AB265" s="837">
        <f t="shared" si="2"/>
        <v>40</v>
      </c>
    </row>
    <row r="266" ht="11.25" customHeight="1">
      <c r="A266" s="135" t="s">
        <v>830</v>
      </c>
      <c r="B266" s="97" t="s">
        <v>148</v>
      </c>
      <c r="C266" s="130" t="s">
        <v>10734</v>
      </c>
      <c r="D266" s="231">
        <v>20.0</v>
      </c>
      <c r="E266" s="231">
        <v>20.0</v>
      </c>
      <c r="F266" s="130" t="s">
        <v>835</v>
      </c>
      <c r="G266" s="104"/>
      <c r="H266" s="104"/>
      <c r="I266" s="104"/>
      <c r="J266" s="104"/>
      <c r="K266" s="104"/>
      <c r="L266" s="104"/>
      <c r="M266" s="104"/>
      <c r="N266" s="104"/>
      <c r="O266" s="104"/>
      <c r="P266" s="104"/>
      <c r="Q266" s="104"/>
      <c r="R266" s="104"/>
      <c r="S266" s="104"/>
      <c r="T266" s="104"/>
      <c r="U266" s="104"/>
      <c r="V266" s="104"/>
      <c r="W266" s="104"/>
      <c r="X266" s="104"/>
      <c r="Y266" s="104"/>
      <c r="Z266" s="104"/>
      <c r="AA266" s="104" t="str">
        <f t="shared" si="1"/>
        <v>Pogan, Livia Dana</v>
      </c>
      <c r="AB266" s="837">
        <f t="shared" si="2"/>
        <v>20</v>
      </c>
    </row>
    <row r="267" ht="11.25" customHeight="1">
      <c r="A267" s="135" t="s">
        <v>830</v>
      </c>
      <c r="B267" s="97" t="s">
        <v>148</v>
      </c>
      <c r="C267" s="130" t="s">
        <v>10518</v>
      </c>
      <c r="D267" s="231">
        <v>40.0</v>
      </c>
      <c r="E267" s="231">
        <v>40.0</v>
      </c>
      <c r="F267" s="130" t="s">
        <v>835</v>
      </c>
      <c r="G267" s="104"/>
      <c r="H267" s="104"/>
      <c r="I267" s="104"/>
      <c r="J267" s="104"/>
      <c r="K267" s="104"/>
      <c r="L267" s="104"/>
      <c r="M267" s="104"/>
      <c r="N267" s="104"/>
      <c r="O267" s="104"/>
      <c r="P267" s="104"/>
      <c r="Q267" s="104"/>
      <c r="R267" s="104"/>
      <c r="S267" s="104"/>
      <c r="T267" s="104"/>
      <c r="U267" s="104"/>
      <c r="V267" s="104"/>
      <c r="W267" s="104"/>
      <c r="X267" s="104"/>
      <c r="Y267" s="104"/>
      <c r="Z267" s="104"/>
      <c r="AA267" s="104" t="str">
        <f t="shared" si="1"/>
        <v>Pogan, Livia Dana</v>
      </c>
      <c r="AB267" s="837">
        <f t="shared" si="2"/>
        <v>40</v>
      </c>
    </row>
    <row r="268" ht="11.25" customHeight="1">
      <c r="A268" s="135" t="s">
        <v>626</v>
      </c>
      <c r="B268" s="97" t="s">
        <v>148</v>
      </c>
      <c r="C268" s="130" t="s">
        <v>10735</v>
      </c>
      <c r="D268" s="231">
        <v>250.0</v>
      </c>
      <c r="E268" s="166">
        <v>250.0</v>
      </c>
      <c r="F268" s="130" t="s">
        <v>626</v>
      </c>
      <c r="G268" s="104"/>
      <c r="H268" s="104"/>
      <c r="I268" s="104"/>
      <c r="J268" s="104"/>
      <c r="K268" s="104"/>
      <c r="L268" s="104"/>
      <c r="M268" s="104"/>
      <c r="N268" s="104"/>
      <c r="O268" s="104"/>
      <c r="P268" s="104"/>
      <c r="Q268" s="104"/>
      <c r="R268" s="104"/>
      <c r="S268" s="104"/>
      <c r="T268" s="104"/>
      <c r="U268" s="104"/>
      <c r="V268" s="104"/>
      <c r="W268" s="104"/>
      <c r="X268" s="104"/>
      <c r="Y268" s="104"/>
      <c r="Z268" s="104"/>
      <c r="AA268" s="104" t="str">
        <f t="shared" si="1"/>
        <v>Popa Adela</v>
      </c>
      <c r="AB268" s="375">
        <f t="shared" si="2"/>
        <v>250</v>
      </c>
    </row>
    <row r="269" ht="11.25" customHeight="1">
      <c r="A269" s="135" t="s">
        <v>626</v>
      </c>
      <c r="B269" s="97" t="s">
        <v>148</v>
      </c>
      <c r="C269" s="130" t="s">
        <v>10518</v>
      </c>
      <c r="D269" s="231">
        <v>40.0</v>
      </c>
      <c r="E269" s="166">
        <v>40.0</v>
      </c>
      <c r="F269" s="130" t="s">
        <v>626</v>
      </c>
      <c r="G269" s="104"/>
      <c r="H269" s="104"/>
      <c r="I269" s="104"/>
      <c r="J269" s="104"/>
      <c r="K269" s="104"/>
      <c r="L269" s="104"/>
      <c r="M269" s="104"/>
      <c r="N269" s="104"/>
      <c r="O269" s="104"/>
      <c r="P269" s="104"/>
      <c r="Q269" s="104"/>
      <c r="R269" s="104"/>
      <c r="S269" s="104"/>
      <c r="T269" s="104"/>
      <c r="U269" s="104"/>
      <c r="V269" s="104"/>
      <c r="W269" s="104"/>
      <c r="X269" s="104"/>
      <c r="Y269" s="104"/>
      <c r="Z269" s="104"/>
      <c r="AA269" s="104" t="str">
        <f t="shared" si="1"/>
        <v>Popa Adela</v>
      </c>
      <c r="AB269" s="375">
        <f t="shared" si="2"/>
        <v>40</v>
      </c>
    </row>
    <row r="270" ht="11.25" customHeight="1">
      <c r="A270" s="135" t="s">
        <v>3502</v>
      </c>
      <c r="B270" s="97" t="s">
        <v>148</v>
      </c>
      <c r="C270" s="97" t="s">
        <v>10736</v>
      </c>
      <c r="D270" s="231" t="s">
        <v>10533</v>
      </c>
      <c r="E270" s="231">
        <v>8.0</v>
      </c>
      <c r="F270" s="130" t="s">
        <v>630</v>
      </c>
      <c r="G270" s="104"/>
      <c r="H270" s="104"/>
      <c r="I270" s="104"/>
      <c r="J270" s="104"/>
      <c r="K270" s="104"/>
      <c r="L270" s="104"/>
      <c r="M270" s="104"/>
      <c r="N270" s="104"/>
      <c r="O270" s="104"/>
      <c r="P270" s="104"/>
      <c r="Q270" s="104"/>
      <c r="R270" s="104"/>
      <c r="S270" s="104"/>
      <c r="T270" s="104"/>
      <c r="U270" s="104"/>
      <c r="V270" s="104"/>
      <c r="W270" s="104"/>
      <c r="X270" s="104"/>
      <c r="Y270" s="104"/>
      <c r="Z270" s="104"/>
      <c r="AA270" s="104" t="str">
        <f t="shared" si="1"/>
        <v>Popa_Radu-Ioan</v>
      </c>
      <c r="AB270" s="837">
        <f t="shared" si="2"/>
        <v>8</v>
      </c>
    </row>
    <row r="271" ht="11.25" customHeight="1">
      <c r="A271" s="135" t="s">
        <v>3502</v>
      </c>
      <c r="B271" s="97" t="s">
        <v>148</v>
      </c>
      <c r="C271" s="97" t="s">
        <v>10737</v>
      </c>
      <c r="D271" s="231" t="s">
        <v>10533</v>
      </c>
      <c r="E271" s="231">
        <v>24.0</v>
      </c>
      <c r="F271" s="130" t="s">
        <v>630</v>
      </c>
      <c r="G271" s="104"/>
      <c r="H271" s="104"/>
      <c r="I271" s="104"/>
      <c r="J271" s="104"/>
      <c r="K271" s="104"/>
      <c r="L271" s="104"/>
      <c r="M271" s="104"/>
      <c r="N271" s="104"/>
      <c r="O271" s="104"/>
      <c r="P271" s="104"/>
      <c r="Q271" s="104"/>
      <c r="R271" s="104"/>
      <c r="S271" s="104"/>
      <c r="T271" s="104"/>
      <c r="U271" s="104"/>
      <c r="V271" s="104"/>
      <c r="W271" s="104"/>
      <c r="X271" s="104"/>
      <c r="Y271" s="104"/>
      <c r="Z271" s="104"/>
      <c r="AA271" s="104" t="str">
        <f t="shared" si="1"/>
        <v>Popa_Radu-Ioan</v>
      </c>
      <c r="AB271" s="837">
        <f t="shared" si="2"/>
        <v>24</v>
      </c>
    </row>
    <row r="272" ht="11.25" customHeight="1">
      <c r="A272" s="135" t="s">
        <v>3502</v>
      </c>
      <c r="B272" s="97" t="s">
        <v>148</v>
      </c>
      <c r="C272" s="97" t="s">
        <v>10738</v>
      </c>
      <c r="D272" s="231">
        <v>20.0</v>
      </c>
      <c r="E272" s="231">
        <v>20.0</v>
      </c>
      <c r="F272" s="130" t="s">
        <v>630</v>
      </c>
      <c r="G272" s="104"/>
      <c r="H272" s="104"/>
      <c r="I272" s="104"/>
      <c r="J272" s="104"/>
      <c r="K272" s="104"/>
      <c r="L272" s="104"/>
      <c r="M272" s="104"/>
      <c r="N272" s="104"/>
      <c r="O272" s="104"/>
      <c r="P272" s="104"/>
      <c r="Q272" s="104"/>
      <c r="R272" s="104"/>
      <c r="S272" s="104"/>
      <c r="T272" s="104"/>
      <c r="U272" s="104"/>
      <c r="V272" s="104"/>
      <c r="W272" s="104"/>
      <c r="X272" s="104"/>
      <c r="Y272" s="104"/>
      <c r="Z272" s="104"/>
      <c r="AA272" s="104" t="str">
        <f t="shared" si="1"/>
        <v>Popa_Radu-Ioan</v>
      </c>
      <c r="AB272" s="837">
        <f t="shared" si="2"/>
        <v>20</v>
      </c>
    </row>
    <row r="273" ht="11.25" customHeight="1">
      <c r="A273" s="135" t="s">
        <v>3502</v>
      </c>
      <c r="B273" s="97" t="s">
        <v>148</v>
      </c>
      <c r="C273" s="97" t="s">
        <v>10739</v>
      </c>
      <c r="D273" s="231">
        <v>40.0</v>
      </c>
      <c r="E273" s="231">
        <v>40.0</v>
      </c>
      <c r="F273" s="130" t="s">
        <v>630</v>
      </c>
      <c r="G273" s="104"/>
      <c r="H273" s="104"/>
      <c r="I273" s="104"/>
      <c r="J273" s="104"/>
      <c r="K273" s="104"/>
      <c r="L273" s="104"/>
      <c r="M273" s="104"/>
      <c r="N273" s="104"/>
      <c r="O273" s="104"/>
      <c r="P273" s="104"/>
      <c r="Q273" s="104"/>
      <c r="R273" s="104"/>
      <c r="S273" s="104"/>
      <c r="T273" s="104"/>
      <c r="U273" s="104"/>
      <c r="V273" s="104"/>
      <c r="W273" s="104"/>
      <c r="X273" s="104"/>
      <c r="Y273" s="104"/>
      <c r="Z273" s="104"/>
      <c r="AA273" s="104" t="str">
        <f t="shared" si="1"/>
        <v>Popa_Radu-Ioan</v>
      </c>
      <c r="AB273" s="837">
        <f t="shared" si="2"/>
        <v>40</v>
      </c>
    </row>
    <row r="274" ht="11.25" customHeight="1">
      <c r="A274" s="135" t="s">
        <v>3502</v>
      </c>
      <c r="B274" s="97" t="s">
        <v>148</v>
      </c>
      <c r="C274" s="97" t="s">
        <v>10740</v>
      </c>
      <c r="D274" s="231">
        <v>40.0</v>
      </c>
      <c r="E274" s="231">
        <v>40.0</v>
      </c>
      <c r="F274" s="130" t="s">
        <v>630</v>
      </c>
      <c r="G274" s="104"/>
      <c r="H274" s="104"/>
      <c r="I274" s="104"/>
      <c r="J274" s="104"/>
      <c r="K274" s="104"/>
      <c r="L274" s="104"/>
      <c r="M274" s="104"/>
      <c r="N274" s="104"/>
      <c r="O274" s="104"/>
      <c r="P274" s="104"/>
      <c r="Q274" s="104"/>
      <c r="R274" s="104"/>
      <c r="S274" s="104"/>
      <c r="T274" s="104"/>
      <c r="U274" s="104"/>
      <c r="V274" s="104"/>
      <c r="W274" s="104"/>
      <c r="X274" s="104"/>
      <c r="Y274" s="104"/>
      <c r="Z274" s="104"/>
      <c r="AA274" s="104" t="str">
        <f t="shared" si="1"/>
        <v>Popa_Radu-Ioan</v>
      </c>
      <c r="AB274" s="837">
        <f t="shared" si="2"/>
        <v>40</v>
      </c>
    </row>
    <row r="275" ht="11.25" customHeight="1">
      <c r="A275" s="135" t="s">
        <v>7177</v>
      </c>
      <c r="B275" s="97" t="s">
        <v>148</v>
      </c>
      <c r="C275" s="130" t="s">
        <v>10569</v>
      </c>
      <c r="D275" s="231">
        <v>16.0</v>
      </c>
      <c r="E275" s="166">
        <v>16.0</v>
      </c>
      <c r="F275" s="154" t="s">
        <v>640</v>
      </c>
      <c r="G275" s="104"/>
      <c r="H275" s="104"/>
      <c r="I275" s="104"/>
      <c r="J275" s="104"/>
      <c r="K275" s="104"/>
      <c r="L275" s="104"/>
      <c r="M275" s="104"/>
      <c r="N275" s="104"/>
      <c r="O275" s="104"/>
      <c r="P275" s="104"/>
      <c r="Q275" s="104"/>
      <c r="R275" s="104"/>
      <c r="S275" s="104"/>
      <c r="T275" s="104"/>
      <c r="U275" s="104"/>
      <c r="V275" s="104"/>
      <c r="W275" s="104"/>
      <c r="X275" s="104"/>
      <c r="Y275" s="104"/>
      <c r="Z275" s="104"/>
      <c r="AA275" s="104" t="str">
        <f t="shared" si="1"/>
        <v>Radacina_Oana</v>
      </c>
      <c r="AB275" s="375">
        <f t="shared" si="2"/>
        <v>16</v>
      </c>
    </row>
    <row r="276" ht="11.25" customHeight="1">
      <c r="A276" s="135" t="s">
        <v>7177</v>
      </c>
      <c r="B276" s="97" t="s">
        <v>148</v>
      </c>
      <c r="C276" s="130" t="s">
        <v>10518</v>
      </c>
      <c r="D276" s="231">
        <v>100.0</v>
      </c>
      <c r="E276" s="166">
        <v>100.0</v>
      </c>
      <c r="F276" s="154" t="s">
        <v>640</v>
      </c>
      <c r="G276" s="104"/>
      <c r="H276" s="104"/>
      <c r="I276" s="104"/>
      <c r="J276" s="104"/>
      <c r="K276" s="104"/>
      <c r="L276" s="104"/>
      <c r="M276" s="104"/>
      <c r="N276" s="104"/>
      <c r="O276" s="104"/>
      <c r="P276" s="104"/>
      <c r="Q276" s="104"/>
      <c r="R276" s="104"/>
      <c r="S276" s="104"/>
      <c r="T276" s="104"/>
      <c r="U276" s="104"/>
      <c r="V276" s="104"/>
      <c r="W276" s="104"/>
      <c r="X276" s="104"/>
      <c r="Y276" s="104"/>
      <c r="Z276" s="104"/>
      <c r="AA276" s="104" t="str">
        <f t="shared" si="1"/>
        <v>Radacina_Oana</v>
      </c>
      <c r="AB276" s="375">
        <f t="shared" si="2"/>
        <v>100</v>
      </c>
    </row>
    <row r="277" ht="11.25" customHeight="1">
      <c r="A277" s="135" t="s">
        <v>844</v>
      </c>
      <c r="B277" s="97" t="s">
        <v>148</v>
      </c>
      <c r="C277" s="130" t="s">
        <v>10741</v>
      </c>
      <c r="D277" s="231">
        <v>40.0</v>
      </c>
      <c r="E277" s="166">
        <v>40.0</v>
      </c>
      <c r="F277" s="154" t="s">
        <v>649</v>
      </c>
      <c r="G277" s="104"/>
      <c r="H277" s="104"/>
      <c r="I277" s="104"/>
      <c r="J277" s="104"/>
      <c r="K277" s="104"/>
      <c r="L277" s="104"/>
      <c r="M277" s="104"/>
      <c r="N277" s="104"/>
      <c r="O277" s="104"/>
      <c r="P277" s="104"/>
      <c r="Q277" s="104"/>
      <c r="R277" s="104"/>
      <c r="S277" s="104"/>
      <c r="T277" s="104"/>
      <c r="U277" s="104"/>
      <c r="V277" s="104"/>
      <c r="W277" s="104"/>
      <c r="X277" s="104"/>
      <c r="Y277" s="104"/>
      <c r="Z277" s="104"/>
      <c r="AA277" s="104" t="str">
        <f t="shared" si="1"/>
        <v>Rusu Horatiu Mihai</v>
      </c>
      <c r="AB277" s="375">
        <f t="shared" si="2"/>
        <v>40</v>
      </c>
    </row>
    <row r="278" ht="11.25" customHeight="1">
      <c r="A278" s="135" t="s">
        <v>667</v>
      </c>
      <c r="B278" s="97" t="s">
        <v>148</v>
      </c>
      <c r="C278" s="130" t="s">
        <v>10742</v>
      </c>
      <c r="D278" s="231">
        <v>8.0</v>
      </c>
      <c r="E278" s="166">
        <v>8.0</v>
      </c>
      <c r="F278" s="154" t="s">
        <v>667</v>
      </c>
      <c r="G278" s="104"/>
      <c r="H278" s="104"/>
      <c r="I278" s="104"/>
      <c r="J278" s="104"/>
      <c r="K278" s="104"/>
      <c r="L278" s="104"/>
      <c r="M278" s="104"/>
      <c r="N278" s="104"/>
      <c r="O278" s="104"/>
      <c r="P278" s="104"/>
      <c r="Q278" s="104"/>
      <c r="R278" s="104"/>
      <c r="S278" s="104"/>
      <c r="T278" s="104"/>
      <c r="U278" s="104"/>
      <c r="V278" s="104"/>
      <c r="W278" s="104"/>
      <c r="X278" s="104"/>
      <c r="Y278" s="104"/>
      <c r="Z278" s="104"/>
      <c r="AA278" s="104" t="str">
        <f t="shared" si="1"/>
        <v>Vlase Ionela</v>
      </c>
      <c r="AB278" s="375">
        <f t="shared" si="2"/>
        <v>8</v>
      </c>
    </row>
    <row r="279" ht="11.25" customHeight="1">
      <c r="A279" s="135" t="s">
        <v>667</v>
      </c>
      <c r="B279" s="97" t="s">
        <v>148</v>
      </c>
      <c r="C279" s="130" t="s">
        <v>10544</v>
      </c>
      <c r="D279" s="231">
        <v>40.0</v>
      </c>
      <c r="E279" s="166">
        <v>40.0</v>
      </c>
      <c r="F279" s="154" t="s">
        <v>667</v>
      </c>
      <c r="G279" s="104"/>
      <c r="H279" s="104"/>
      <c r="I279" s="104"/>
      <c r="J279" s="104"/>
      <c r="K279" s="104"/>
      <c r="L279" s="104"/>
      <c r="M279" s="104"/>
      <c r="N279" s="104"/>
      <c r="O279" s="104"/>
      <c r="P279" s="104"/>
      <c r="Q279" s="104"/>
      <c r="R279" s="104"/>
      <c r="S279" s="104"/>
      <c r="T279" s="104"/>
      <c r="U279" s="104"/>
      <c r="V279" s="104"/>
      <c r="W279" s="104"/>
      <c r="X279" s="104"/>
      <c r="Y279" s="104"/>
      <c r="Z279" s="104"/>
      <c r="AA279" s="104" t="str">
        <f t="shared" si="1"/>
        <v>Vlase Ionela</v>
      </c>
      <c r="AB279" s="375">
        <f t="shared" si="2"/>
        <v>40</v>
      </c>
    </row>
    <row r="280" ht="11.25" customHeight="1">
      <c r="A280" s="135"/>
      <c r="B280" s="97"/>
      <c r="C280" s="135"/>
      <c r="D280" s="98"/>
      <c r="E280" s="499"/>
      <c r="F280" s="22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row>
    <row r="281" ht="11.25" customHeight="1">
      <c r="A281" s="80"/>
      <c r="B281" s="111"/>
      <c r="C281" s="111"/>
      <c r="D281" s="758"/>
      <c r="E281" s="758">
        <f>SUM(E12:E280)</f>
        <v>14922</v>
      </c>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row>
    <row r="282" ht="11.25" customHeight="1">
      <c r="A282" s="68"/>
      <c r="B282" s="68"/>
      <c r="C282" s="69"/>
      <c r="D282" s="69"/>
      <c r="E282" s="69"/>
      <c r="F282" s="1"/>
      <c r="G282" s="1"/>
      <c r="H282" s="1"/>
      <c r="I282" s="105"/>
      <c r="J282" s="105"/>
      <c r="K282" s="105"/>
      <c r="L282" s="105"/>
      <c r="M282" s="105"/>
      <c r="N282" s="105"/>
      <c r="O282" s="105"/>
      <c r="P282" s="105"/>
      <c r="Q282" s="105"/>
      <c r="R282" s="105"/>
      <c r="S282" s="105"/>
      <c r="T282" s="105"/>
      <c r="U282" s="105"/>
      <c r="V282" s="105"/>
      <c r="W282" s="105"/>
      <c r="X282" s="105"/>
      <c r="Y282" s="105"/>
      <c r="Z282" s="105"/>
      <c r="AA282" s="105"/>
      <c r="AB282" s="105"/>
    </row>
    <row r="283" ht="11.25" customHeight="1">
      <c r="A283" s="228" t="s">
        <v>675</v>
      </c>
      <c r="B283" s="229"/>
      <c r="C283" s="229"/>
      <c r="D283" s="229"/>
      <c r="E283" s="229"/>
      <c r="F283" s="229"/>
      <c r="G283" s="229"/>
      <c r="H283" s="229"/>
      <c r="I283" s="68"/>
      <c r="J283" s="68"/>
      <c r="K283" s="68"/>
      <c r="L283" s="68"/>
      <c r="M283" s="68"/>
      <c r="N283" s="68"/>
      <c r="O283" s="68"/>
      <c r="P283" s="68"/>
      <c r="Q283" s="68"/>
      <c r="R283" s="68"/>
      <c r="S283" s="68"/>
      <c r="T283" s="68"/>
      <c r="U283" s="68"/>
      <c r="V283" s="68"/>
      <c r="W283" s="68"/>
      <c r="X283" s="68"/>
      <c r="Y283" s="68"/>
      <c r="Z283" s="105"/>
      <c r="AA283" s="105"/>
      <c r="AB283" s="105"/>
    </row>
    <row r="284" ht="11.25" customHeight="1">
      <c r="A284" s="68"/>
      <c r="B284" s="68"/>
      <c r="C284" s="69"/>
      <c r="D284" s="69"/>
      <c r="E284" s="1"/>
      <c r="F284" s="1"/>
      <c r="G284" s="1"/>
      <c r="H284" s="1"/>
      <c r="I284" s="105"/>
      <c r="J284" s="105"/>
      <c r="K284" s="105"/>
      <c r="L284" s="105"/>
      <c r="M284" s="105"/>
      <c r="N284" s="105"/>
      <c r="O284" s="105"/>
      <c r="P284" s="105"/>
      <c r="Q284" s="105"/>
      <c r="R284" s="105"/>
      <c r="S284" s="105"/>
      <c r="T284" s="105"/>
      <c r="U284" s="105"/>
      <c r="V284" s="105"/>
      <c r="W284" s="105"/>
      <c r="X284" s="105"/>
      <c r="Y284" s="105"/>
      <c r="Z284" s="105"/>
      <c r="AA284" s="105"/>
      <c r="AB284" s="105"/>
    </row>
    <row r="285" ht="15.75" customHeight="1">
      <c r="A285" s="68"/>
      <c r="B285" s="68"/>
      <c r="C285" s="69"/>
      <c r="D285" s="69"/>
      <c r="E285" s="69"/>
      <c r="F285" s="1"/>
      <c r="G285" s="1"/>
      <c r="H285" s="1"/>
    </row>
    <row r="286" ht="15.75" customHeight="1">
      <c r="A286" s="68"/>
      <c r="B286" s="68"/>
      <c r="C286" s="69"/>
      <c r="D286" s="69"/>
      <c r="E286" s="1"/>
      <c r="F286" s="1"/>
      <c r="G286" s="1"/>
      <c r="H286" s="1"/>
    </row>
    <row r="287" ht="15.75" customHeight="1">
      <c r="A287" s="68"/>
      <c r="B287" s="68"/>
      <c r="C287" s="69"/>
      <c r="D287" s="69"/>
      <c r="E287" s="69"/>
      <c r="F287" s="1"/>
      <c r="G287" s="1"/>
      <c r="H287" s="1"/>
    </row>
    <row r="288" ht="15.75" customHeight="1">
      <c r="A288" s="68"/>
      <c r="B288" s="68"/>
      <c r="C288" s="69"/>
      <c r="D288" s="69"/>
      <c r="E288" s="69"/>
      <c r="F288" s="1"/>
      <c r="G288" s="1"/>
      <c r="H288" s="1"/>
    </row>
    <row r="289" ht="15.75" customHeight="1">
      <c r="A289" s="68"/>
      <c r="B289" s="68"/>
      <c r="C289" s="69"/>
      <c r="D289" s="69"/>
      <c r="E289" s="69"/>
      <c r="F289" s="1"/>
      <c r="G289" s="1"/>
      <c r="H289" s="1"/>
    </row>
    <row r="290" ht="15.75" customHeight="1">
      <c r="A290" s="68"/>
      <c r="B290" s="68"/>
      <c r="C290" s="69"/>
      <c r="D290" s="69"/>
      <c r="E290" s="69"/>
      <c r="F290" s="1"/>
      <c r="G290" s="1"/>
      <c r="H290" s="1"/>
    </row>
    <row r="291" ht="15.75" customHeight="1">
      <c r="A291" s="68"/>
      <c r="B291" s="68"/>
      <c r="C291" s="69"/>
      <c r="D291" s="69"/>
      <c r="E291" s="69"/>
      <c r="F291" s="1"/>
      <c r="G291" s="1"/>
      <c r="H291" s="1"/>
    </row>
    <row r="292" ht="15.75" customHeight="1">
      <c r="A292" s="68"/>
      <c r="B292" s="68"/>
      <c r="C292" s="69"/>
      <c r="D292" s="69"/>
      <c r="E292" s="69"/>
      <c r="F292" s="1"/>
      <c r="G292" s="1"/>
      <c r="H292" s="1"/>
    </row>
    <row r="293" ht="15.75" customHeight="1">
      <c r="A293" s="68"/>
      <c r="B293" s="68"/>
      <c r="C293" s="69"/>
      <c r="D293" s="69"/>
      <c r="E293" s="69"/>
      <c r="F293" s="1"/>
      <c r="G293" s="1"/>
      <c r="H293" s="1"/>
    </row>
    <row r="294" ht="15.75" customHeight="1">
      <c r="A294" s="68"/>
      <c r="B294" s="68"/>
      <c r="C294" s="69"/>
      <c r="D294" s="69"/>
      <c r="E294" s="69"/>
      <c r="F294" s="1"/>
      <c r="G294" s="1"/>
      <c r="H294" s="1"/>
    </row>
    <row r="295" ht="15.75" customHeight="1">
      <c r="A295" s="68"/>
      <c r="B295" s="68"/>
      <c r="C295" s="69"/>
      <c r="D295" s="69"/>
      <c r="E295" s="69"/>
      <c r="F295" s="1"/>
      <c r="G295" s="1"/>
      <c r="H295" s="1"/>
    </row>
    <row r="296" ht="15.75" customHeight="1">
      <c r="A296" s="68"/>
      <c r="B296" s="68"/>
      <c r="C296" s="69"/>
      <c r="D296" s="69"/>
      <c r="E296" s="69"/>
      <c r="F296" s="1"/>
      <c r="G296" s="1"/>
      <c r="H296" s="1"/>
    </row>
    <row r="297" ht="15.75" customHeight="1">
      <c r="A297" s="68"/>
      <c r="B297" s="68"/>
      <c r="C297" s="69"/>
      <c r="D297" s="69"/>
      <c r="E297" s="69"/>
      <c r="F297" s="1"/>
      <c r="G297" s="1"/>
      <c r="H297" s="1"/>
    </row>
    <row r="298" ht="15.75" customHeight="1">
      <c r="A298" s="68"/>
      <c r="B298" s="68"/>
      <c r="C298" s="69"/>
      <c r="D298" s="69"/>
      <c r="E298" s="69"/>
      <c r="F298" s="1"/>
      <c r="G298" s="1"/>
      <c r="H298" s="1"/>
    </row>
    <row r="299" ht="15.75" customHeight="1">
      <c r="A299" s="68"/>
      <c r="B299" s="68"/>
      <c r="C299" s="69"/>
      <c r="D299" s="69"/>
      <c r="E299" s="69"/>
      <c r="F299" s="1"/>
      <c r="G299" s="1"/>
      <c r="H299" s="1"/>
    </row>
    <row r="300" ht="15.75" customHeight="1">
      <c r="A300" s="68"/>
      <c r="B300" s="68"/>
      <c r="C300" s="69"/>
      <c r="D300" s="69"/>
      <c r="E300" s="69"/>
      <c r="F300" s="1"/>
      <c r="G300" s="1"/>
      <c r="H300" s="1"/>
    </row>
    <row r="301" ht="15.75" customHeight="1">
      <c r="A301" s="68"/>
      <c r="B301" s="68"/>
      <c r="C301" s="69"/>
      <c r="D301" s="69"/>
      <c r="E301" s="69"/>
      <c r="F301" s="1"/>
      <c r="G301" s="1"/>
      <c r="H301" s="1"/>
    </row>
    <row r="302" ht="15.75" customHeight="1">
      <c r="A302" s="68"/>
      <c r="B302" s="68"/>
      <c r="C302" s="69"/>
      <c r="D302" s="69"/>
      <c r="E302" s="69"/>
      <c r="F302" s="1"/>
      <c r="G302" s="1"/>
      <c r="H302" s="1"/>
    </row>
    <row r="303" ht="15.75" customHeight="1">
      <c r="A303" s="68"/>
      <c r="B303" s="68"/>
      <c r="C303" s="69"/>
      <c r="D303" s="69"/>
      <c r="E303" s="69"/>
      <c r="F303" s="1"/>
      <c r="G303" s="1"/>
      <c r="H303" s="1"/>
    </row>
    <row r="304" ht="15.75" customHeight="1">
      <c r="A304" s="68"/>
      <c r="B304" s="68"/>
      <c r="C304" s="69"/>
      <c r="D304" s="69"/>
      <c r="E304" s="69"/>
      <c r="F304" s="1"/>
      <c r="G304" s="1"/>
      <c r="H304" s="1"/>
    </row>
    <row r="305" ht="15.75" customHeight="1">
      <c r="A305" s="68"/>
      <c r="B305" s="68"/>
      <c r="C305" s="69"/>
      <c r="D305" s="69"/>
      <c r="E305" s="69"/>
      <c r="F305" s="1"/>
      <c r="G305" s="1"/>
      <c r="H305" s="1"/>
    </row>
    <row r="306" ht="15.75" customHeight="1">
      <c r="A306" s="68"/>
      <c r="B306" s="68"/>
      <c r="C306" s="69"/>
      <c r="D306" s="69"/>
      <c r="E306" s="69"/>
      <c r="F306" s="1"/>
      <c r="G306" s="1"/>
      <c r="H306" s="1"/>
    </row>
    <row r="307" ht="15.75" customHeight="1">
      <c r="A307" s="68"/>
      <c r="B307" s="68"/>
      <c r="C307" s="69"/>
      <c r="D307" s="69"/>
      <c r="E307" s="69"/>
      <c r="F307" s="1"/>
      <c r="G307" s="1"/>
      <c r="H307" s="1"/>
    </row>
    <row r="308" ht="15.75" customHeight="1">
      <c r="A308" s="68"/>
      <c r="B308" s="68"/>
      <c r="C308" s="69"/>
      <c r="D308" s="69"/>
      <c r="E308" s="69"/>
      <c r="F308" s="1"/>
      <c r="G308" s="1"/>
      <c r="H308" s="1"/>
    </row>
    <row r="309" ht="15.75" customHeight="1">
      <c r="A309" s="68"/>
      <c r="B309" s="68"/>
      <c r="C309" s="69"/>
      <c r="D309" s="69"/>
      <c r="E309" s="69"/>
      <c r="F309" s="1"/>
      <c r="G309" s="1"/>
      <c r="H309" s="1"/>
    </row>
    <row r="310" ht="15.75" customHeight="1">
      <c r="A310" s="68"/>
      <c r="B310" s="68"/>
      <c r="C310" s="69"/>
      <c r="D310" s="69"/>
      <c r="E310" s="69"/>
      <c r="F310" s="1"/>
      <c r="G310" s="1"/>
      <c r="H310" s="1"/>
    </row>
    <row r="311" ht="15.75" customHeight="1">
      <c r="A311" s="68"/>
      <c r="B311" s="68"/>
      <c r="C311" s="69"/>
      <c r="D311" s="69"/>
      <c r="E311" s="69"/>
      <c r="F311" s="1"/>
      <c r="G311" s="1"/>
      <c r="H311" s="1"/>
    </row>
    <row r="312" ht="15.75" customHeight="1">
      <c r="A312" s="68"/>
      <c r="B312" s="68"/>
      <c r="C312" s="69"/>
      <c r="D312" s="69"/>
      <c r="E312" s="69"/>
      <c r="F312" s="1"/>
      <c r="G312" s="1"/>
      <c r="H312" s="1"/>
    </row>
    <row r="313" ht="15.75" customHeight="1">
      <c r="A313" s="68"/>
      <c r="B313" s="68"/>
      <c r="C313" s="69"/>
      <c r="D313" s="69"/>
      <c r="E313" s="69"/>
      <c r="F313" s="1"/>
      <c r="G313" s="1"/>
      <c r="H313" s="1"/>
    </row>
    <row r="314" ht="15.75" customHeight="1">
      <c r="A314" s="68"/>
      <c r="B314" s="68"/>
      <c r="C314" s="69"/>
      <c r="D314" s="69"/>
      <c r="E314" s="69"/>
      <c r="F314" s="1"/>
      <c r="G314" s="1"/>
      <c r="H314" s="1"/>
    </row>
    <row r="315" ht="15.75" customHeight="1">
      <c r="A315" s="68"/>
      <c r="B315" s="68"/>
      <c r="C315" s="69"/>
      <c r="D315" s="69"/>
      <c r="E315" s="69"/>
      <c r="F315" s="1"/>
      <c r="G315" s="1"/>
      <c r="H315" s="1"/>
    </row>
    <row r="316" ht="15.75" customHeight="1">
      <c r="A316" s="68"/>
      <c r="B316" s="68"/>
      <c r="C316" s="69"/>
      <c r="D316" s="69"/>
      <c r="E316" s="69"/>
      <c r="F316" s="1"/>
      <c r="G316" s="1"/>
      <c r="H316" s="1"/>
    </row>
    <row r="317" ht="15.75" customHeight="1">
      <c r="A317" s="68"/>
      <c r="B317" s="68"/>
      <c r="C317" s="69"/>
      <c r="D317" s="69"/>
      <c r="E317" s="69"/>
      <c r="F317" s="1"/>
      <c r="G317" s="1"/>
      <c r="H317" s="1"/>
    </row>
    <row r="318" ht="15.75" customHeight="1">
      <c r="A318" s="68"/>
      <c r="B318" s="68"/>
      <c r="C318" s="69"/>
      <c r="D318" s="69"/>
      <c r="E318" s="69"/>
      <c r="F318" s="1"/>
      <c r="G318" s="1"/>
      <c r="H318" s="1"/>
    </row>
    <row r="319" ht="15.75" customHeight="1">
      <c r="A319" s="68"/>
      <c r="B319" s="68"/>
      <c r="C319" s="69"/>
      <c r="D319" s="69"/>
      <c r="E319" s="69"/>
      <c r="F319" s="1"/>
      <c r="G319" s="1"/>
      <c r="H319" s="1"/>
    </row>
    <row r="320" ht="15.75" customHeight="1">
      <c r="A320" s="68"/>
      <c r="B320" s="68"/>
      <c r="C320" s="69"/>
      <c r="D320" s="69"/>
      <c r="E320" s="69"/>
      <c r="F320" s="1"/>
      <c r="G320" s="1"/>
      <c r="H320" s="1"/>
    </row>
    <row r="321" ht="15.75" customHeight="1">
      <c r="A321" s="68"/>
      <c r="B321" s="68"/>
      <c r="C321" s="69"/>
      <c r="D321" s="69"/>
      <c r="E321" s="69"/>
      <c r="F321" s="1"/>
      <c r="G321" s="1"/>
      <c r="H321" s="1"/>
    </row>
    <row r="322" ht="15.75" customHeight="1">
      <c r="A322" s="68"/>
      <c r="B322" s="68"/>
      <c r="C322" s="69"/>
      <c r="D322" s="69"/>
      <c r="E322" s="69"/>
      <c r="F322" s="1"/>
      <c r="G322" s="1"/>
      <c r="H322" s="1"/>
    </row>
    <row r="323" ht="15.75" customHeight="1">
      <c r="A323" s="68"/>
      <c r="B323" s="68"/>
      <c r="C323" s="69"/>
      <c r="D323" s="69"/>
      <c r="E323" s="69"/>
      <c r="F323" s="1"/>
      <c r="G323" s="1"/>
      <c r="H323" s="1"/>
    </row>
    <row r="324" ht="15.75" customHeight="1">
      <c r="A324" s="68"/>
      <c r="B324" s="68"/>
      <c r="C324" s="69"/>
      <c r="D324" s="69"/>
      <c r="E324" s="69"/>
      <c r="F324" s="1"/>
      <c r="G324" s="1"/>
      <c r="H324" s="1"/>
    </row>
    <row r="325" ht="15.75" customHeight="1">
      <c r="A325" s="68"/>
      <c r="B325" s="68"/>
      <c r="C325" s="69"/>
      <c r="D325" s="69"/>
      <c r="E325" s="69"/>
      <c r="F325" s="1"/>
      <c r="G325" s="1"/>
      <c r="H325" s="1"/>
    </row>
    <row r="326" ht="15.75" customHeight="1">
      <c r="A326" s="68"/>
      <c r="B326" s="68"/>
      <c r="C326" s="69"/>
      <c r="D326" s="69"/>
      <c r="E326" s="69"/>
      <c r="F326" s="1"/>
      <c r="G326" s="1"/>
      <c r="H326" s="1"/>
    </row>
    <row r="327" ht="15.75" customHeight="1">
      <c r="A327" s="68"/>
      <c r="B327" s="68"/>
      <c r="C327" s="69"/>
      <c r="D327" s="69"/>
      <c r="E327" s="69"/>
      <c r="F327" s="1"/>
      <c r="G327" s="1"/>
      <c r="H327" s="1"/>
    </row>
    <row r="328" ht="15.75" customHeight="1">
      <c r="A328" s="68"/>
      <c r="B328" s="68"/>
      <c r="C328" s="69"/>
      <c r="D328" s="69"/>
      <c r="E328" s="69"/>
      <c r="F328" s="1"/>
      <c r="G328" s="1"/>
      <c r="H328" s="1"/>
    </row>
    <row r="329" ht="15.75" customHeight="1">
      <c r="A329" s="68"/>
      <c r="B329" s="68"/>
      <c r="C329" s="69"/>
      <c r="D329" s="69"/>
      <c r="E329" s="69"/>
      <c r="F329" s="1"/>
      <c r="G329" s="1"/>
      <c r="H329" s="1"/>
    </row>
    <row r="330" ht="15.75" customHeight="1">
      <c r="A330" s="68"/>
      <c r="B330" s="68"/>
      <c r="C330" s="69"/>
      <c r="D330" s="69"/>
      <c r="E330" s="69"/>
      <c r="F330" s="1"/>
      <c r="G330" s="1"/>
      <c r="H330" s="1"/>
    </row>
    <row r="331" ht="15.75" customHeight="1">
      <c r="A331" s="68"/>
      <c r="B331" s="68"/>
      <c r="C331" s="69"/>
      <c r="D331" s="69"/>
      <c r="E331" s="69"/>
      <c r="F331" s="1"/>
      <c r="G331" s="1"/>
      <c r="H331" s="1"/>
    </row>
    <row r="332" ht="15.75" customHeight="1">
      <c r="A332" s="68"/>
      <c r="B332" s="68"/>
      <c r="C332" s="69"/>
      <c r="D332" s="69"/>
      <c r="E332" s="69"/>
      <c r="F332" s="1"/>
      <c r="G332" s="1"/>
      <c r="H332" s="1"/>
    </row>
    <row r="333" ht="15.75" customHeight="1">
      <c r="A333" s="68"/>
      <c r="B333" s="68"/>
      <c r="C333" s="69"/>
      <c r="D333" s="69"/>
      <c r="E333" s="69"/>
      <c r="F333" s="1"/>
      <c r="G333" s="1"/>
      <c r="H333" s="1"/>
    </row>
    <row r="334" ht="15.75" customHeight="1">
      <c r="A334" s="68"/>
      <c r="B334" s="68"/>
      <c r="C334" s="69"/>
      <c r="D334" s="69"/>
      <c r="E334" s="69"/>
      <c r="F334" s="1"/>
      <c r="G334" s="1"/>
      <c r="H334" s="1"/>
    </row>
    <row r="335" ht="15.75" customHeight="1">
      <c r="A335" s="68"/>
      <c r="B335" s="68"/>
      <c r="C335" s="69"/>
      <c r="D335" s="69"/>
      <c r="E335" s="69"/>
      <c r="F335" s="1"/>
      <c r="G335" s="1"/>
      <c r="H335" s="1"/>
    </row>
    <row r="336" ht="15.75" customHeight="1">
      <c r="A336" s="68"/>
      <c r="B336" s="68"/>
      <c r="C336" s="69"/>
      <c r="D336" s="69"/>
      <c r="E336" s="69"/>
      <c r="F336" s="1"/>
      <c r="G336" s="1"/>
      <c r="H336" s="1"/>
    </row>
    <row r="337" ht="15.75" customHeight="1">
      <c r="A337" s="68"/>
      <c r="B337" s="68"/>
      <c r="C337" s="69"/>
      <c r="D337" s="69"/>
      <c r="E337" s="69"/>
      <c r="F337" s="1"/>
      <c r="G337" s="1"/>
      <c r="H337" s="1"/>
    </row>
    <row r="338" ht="15.75" customHeight="1">
      <c r="A338" s="68"/>
      <c r="B338" s="68"/>
      <c r="C338" s="69"/>
      <c r="D338" s="69"/>
      <c r="E338" s="69"/>
      <c r="F338" s="1"/>
      <c r="G338" s="1"/>
      <c r="H338" s="1"/>
    </row>
    <row r="339" ht="15.75" customHeight="1">
      <c r="A339" s="68"/>
      <c r="B339" s="68"/>
      <c r="C339" s="69"/>
      <c r="D339" s="69"/>
      <c r="E339" s="69"/>
      <c r="F339" s="1"/>
      <c r="G339" s="1"/>
      <c r="H339" s="1"/>
    </row>
    <row r="340" ht="15.75" customHeight="1">
      <c r="A340" s="68"/>
      <c r="B340" s="68"/>
      <c r="C340" s="69"/>
      <c r="D340" s="69"/>
      <c r="E340" s="69"/>
      <c r="F340" s="1"/>
      <c r="G340" s="1"/>
      <c r="H340" s="1"/>
    </row>
    <row r="341" ht="15.75" customHeight="1">
      <c r="A341" s="68"/>
      <c r="B341" s="68"/>
      <c r="C341" s="69"/>
      <c r="D341" s="69"/>
      <c r="E341" s="69"/>
      <c r="F341" s="1"/>
      <c r="G341" s="1"/>
      <c r="H341" s="1"/>
    </row>
    <row r="342" ht="15.75" customHeight="1">
      <c r="A342" s="68"/>
      <c r="B342" s="68"/>
      <c r="C342" s="69"/>
      <c r="D342" s="69"/>
      <c r="E342" s="69"/>
      <c r="F342" s="1"/>
      <c r="G342" s="1"/>
      <c r="H342" s="1"/>
    </row>
    <row r="343" ht="15.75" customHeight="1">
      <c r="A343" s="68"/>
      <c r="B343" s="68"/>
      <c r="C343" s="69"/>
      <c r="D343" s="69"/>
      <c r="E343" s="69"/>
      <c r="F343" s="1"/>
      <c r="G343" s="1"/>
      <c r="H343" s="1"/>
    </row>
    <row r="344" ht="15.75" customHeight="1">
      <c r="A344" s="68"/>
      <c r="B344" s="68"/>
      <c r="C344" s="69"/>
      <c r="D344" s="69"/>
      <c r="E344" s="69"/>
      <c r="F344" s="1"/>
      <c r="G344" s="1"/>
      <c r="H344" s="1"/>
    </row>
    <row r="345" ht="15.75" customHeight="1">
      <c r="A345" s="68"/>
      <c r="B345" s="68"/>
      <c r="C345" s="69"/>
      <c r="D345" s="69"/>
      <c r="E345" s="69"/>
      <c r="F345" s="1"/>
      <c r="G345" s="1"/>
      <c r="H345" s="1"/>
    </row>
    <row r="346" ht="15.75" customHeight="1">
      <c r="A346" s="68"/>
      <c r="B346" s="68"/>
      <c r="C346" s="69"/>
      <c r="D346" s="69"/>
      <c r="E346" s="69"/>
      <c r="F346" s="1"/>
      <c r="G346" s="1"/>
      <c r="H346" s="1"/>
    </row>
    <row r="347" ht="15.75" customHeight="1">
      <c r="A347" s="68"/>
      <c r="B347" s="68"/>
      <c r="C347" s="69"/>
      <c r="D347" s="69"/>
      <c r="E347" s="69"/>
      <c r="F347" s="1"/>
      <c r="G347" s="1"/>
      <c r="H347" s="1"/>
    </row>
    <row r="348" ht="15.75" customHeight="1">
      <c r="A348" s="68"/>
      <c r="B348" s="68"/>
      <c r="C348" s="69"/>
      <c r="D348" s="69"/>
      <c r="E348" s="69"/>
      <c r="F348" s="1"/>
      <c r="G348" s="1"/>
      <c r="H348" s="1"/>
    </row>
    <row r="349" ht="15.75" customHeight="1">
      <c r="A349" s="68"/>
      <c r="B349" s="68"/>
      <c r="C349" s="69"/>
      <c r="D349" s="69"/>
      <c r="E349" s="69"/>
      <c r="F349" s="1"/>
      <c r="G349" s="1"/>
      <c r="H349" s="1"/>
    </row>
    <row r="350" ht="15.75" customHeight="1">
      <c r="A350" s="68"/>
      <c r="B350" s="68"/>
      <c r="C350" s="69"/>
      <c r="D350" s="69"/>
      <c r="E350" s="69"/>
      <c r="F350" s="1"/>
      <c r="G350" s="1"/>
      <c r="H350" s="1"/>
    </row>
    <row r="351" ht="15.75" customHeight="1">
      <c r="A351" s="68"/>
      <c r="B351" s="68"/>
      <c r="C351" s="69"/>
      <c r="D351" s="69"/>
      <c r="E351" s="69"/>
      <c r="F351" s="1"/>
      <c r="G351" s="1"/>
      <c r="H351" s="1"/>
    </row>
    <row r="352" ht="15.75" customHeight="1">
      <c r="A352" s="68"/>
      <c r="B352" s="68"/>
      <c r="C352" s="69"/>
      <c r="D352" s="69"/>
      <c r="E352" s="69"/>
      <c r="F352" s="1"/>
      <c r="G352" s="1"/>
      <c r="H352" s="1"/>
    </row>
    <row r="353" ht="15.75" customHeight="1">
      <c r="A353" s="68"/>
      <c r="B353" s="68"/>
      <c r="C353" s="69"/>
      <c r="D353" s="69"/>
      <c r="E353" s="69"/>
      <c r="F353" s="1"/>
      <c r="G353" s="1"/>
      <c r="H353" s="1"/>
    </row>
    <row r="354" ht="15.75" customHeight="1">
      <c r="A354" s="68"/>
      <c r="B354" s="68"/>
      <c r="C354" s="69"/>
      <c r="D354" s="69"/>
      <c r="E354" s="69"/>
      <c r="F354" s="1"/>
      <c r="G354" s="1"/>
      <c r="H354" s="1"/>
    </row>
    <row r="355" ht="15.75" customHeight="1">
      <c r="A355" s="68"/>
      <c r="B355" s="68"/>
      <c r="C355" s="69"/>
      <c r="D355" s="69"/>
      <c r="E355" s="69"/>
      <c r="F355" s="1"/>
      <c r="G355" s="1"/>
      <c r="H355" s="1"/>
    </row>
    <row r="356" ht="15.75" customHeight="1">
      <c r="A356" s="68"/>
      <c r="B356" s="68"/>
      <c r="C356" s="69"/>
      <c r="D356" s="69"/>
      <c r="E356" s="69"/>
      <c r="F356" s="1"/>
      <c r="G356" s="1"/>
      <c r="H356" s="1"/>
    </row>
    <row r="357" ht="15.75" customHeight="1">
      <c r="A357" s="68"/>
      <c r="B357" s="68"/>
      <c r="C357" s="69"/>
      <c r="D357" s="69"/>
      <c r="E357" s="69"/>
      <c r="F357" s="1"/>
      <c r="G357" s="1"/>
      <c r="H357" s="1"/>
    </row>
    <row r="358" ht="15.75" customHeight="1">
      <c r="A358" s="68"/>
      <c r="B358" s="68"/>
      <c r="C358" s="69"/>
      <c r="D358" s="69"/>
      <c r="E358" s="69"/>
      <c r="F358" s="1"/>
      <c r="G358" s="1"/>
      <c r="H358" s="1"/>
    </row>
    <row r="359" ht="15.75" customHeight="1">
      <c r="A359" s="68"/>
      <c r="B359" s="68"/>
      <c r="C359" s="69"/>
      <c r="D359" s="69"/>
      <c r="E359" s="69"/>
      <c r="F359" s="1"/>
      <c r="G359" s="1"/>
      <c r="H359" s="1"/>
    </row>
    <row r="360" ht="15.75" customHeight="1">
      <c r="A360" s="68"/>
      <c r="B360" s="68"/>
      <c r="C360" s="69"/>
      <c r="D360" s="69"/>
      <c r="E360" s="69"/>
      <c r="F360" s="1"/>
      <c r="G360" s="1"/>
      <c r="H360" s="1"/>
    </row>
    <row r="361" ht="15.75" customHeight="1">
      <c r="A361" s="68"/>
      <c r="B361" s="68"/>
      <c r="C361" s="69"/>
      <c r="D361" s="69"/>
      <c r="E361" s="69"/>
      <c r="F361" s="1"/>
      <c r="G361" s="1"/>
      <c r="H361" s="1"/>
    </row>
    <row r="362" ht="15.75" customHeight="1">
      <c r="A362" s="68"/>
      <c r="B362" s="68"/>
      <c r="C362" s="69"/>
      <c r="D362" s="69"/>
      <c r="E362" s="69"/>
      <c r="F362" s="1"/>
      <c r="G362" s="1"/>
      <c r="H362" s="1"/>
    </row>
    <row r="363" ht="15.75" customHeight="1">
      <c r="A363" s="68"/>
      <c r="B363" s="68"/>
      <c r="C363" s="69"/>
      <c r="D363" s="69"/>
      <c r="E363" s="69"/>
      <c r="F363" s="1"/>
      <c r="G363" s="1"/>
      <c r="H363" s="1"/>
    </row>
    <row r="364" ht="15.75" customHeight="1">
      <c r="A364" s="68"/>
      <c r="B364" s="68"/>
      <c r="C364" s="69"/>
      <c r="D364" s="69"/>
      <c r="E364" s="69"/>
      <c r="F364" s="1"/>
      <c r="G364" s="1"/>
      <c r="H364" s="1"/>
    </row>
    <row r="365" ht="15.75" customHeight="1">
      <c r="A365" s="68"/>
      <c r="B365" s="68"/>
      <c r="C365" s="69"/>
      <c r="D365" s="69"/>
      <c r="E365" s="69"/>
      <c r="F365" s="1"/>
      <c r="G365" s="1"/>
      <c r="H365" s="1"/>
    </row>
    <row r="366" ht="15.75" customHeight="1">
      <c r="A366" s="68"/>
      <c r="B366" s="68"/>
      <c r="C366" s="69"/>
      <c r="D366" s="69"/>
      <c r="E366" s="69"/>
      <c r="F366" s="1"/>
      <c r="G366" s="1"/>
      <c r="H366" s="1"/>
    </row>
    <row r="367" ht="15.75" customHeight="1">
      <c r="A367" s="68"/>
      <c r="B367" s="68"/>
      <c r="C367" s="69"/>
      <c r="D367" s="69"/>
      <c r="E367" s="69"/>
      <c r="F367" s="1"/>
      <c r="G367" s="1"/>
      <c r="H367" s="1"/>
    </row>
    <row r="368" ht="15.75" customHeight="1">
      <c r="A368" s="68"/>
      <c r="B368" s="68"/>
      <c r="C368" s="69"/>
      <c r="D368" s="69"/>
      <c r="E368" s="69"/>
      <c r="F368" s="1"/>
      <c r="G368" s="1"/>
      <c r="H368" s="1"/>
    </row>
    <row r="369" ht="15.75" customHeight="1">
      <c r="A369" s="68"/>
      <c r="B369" s="68"/>
      <c r="C369" s="69"/>
      <c r="D369" s="69"/>
      <c r="E369" s="69"/>
      <c r="F369" s="1"/>
      <c r="G369" s="1"/>
      <c r="H369" s="1"/>
    </row>
    <row r="370" ht="15.75" customHeight="1">
      <c r="A370" s="68"/>
      <c r="B370" s="68"/>
      <c r="C370" s="69"/>
      <c r="D370" s="69"/>
      <c r="E370" s="69"/>
      <c r="F370" s="1"/>
      <c r="G370" s="1"/>
      <c r="H370" s="1"/>
    </row>
    <row r="371" ht="15.75" customHeight="1">
      <c r="A371" s="68"/>
      <c r="B371" s="68"/>
      <c r="C371" s="69"/>
      <c r="D371" s="69"/>
      <c r="E371" s="69"/>
      <c r="F371" s="1"/>
      <c r="G371" s="1"/>
      <c r="H371" s="1"/>
    </row>
    <row r="372" ht="15.75" customHeight="1">
      <c r="A372" s="68"/>
      <c r="B372" s="68"/>
      <c r="C372" s="69"/>
      <c r="D372" s="69"/>
      <c r="E372" s="69"/>
      <c r="F372" s="1"/>
      <c r="G372" s="1"/>
      <c r="H372" s="1"/>
    </row>
    <row r="373" ht="15.75" customHeight="1">
      <c r="A373" s="68"/>
      <c r="B373" s="68"/>
      <c r="C373" s="69"/>
      <c r="D373" s="69"/>
      <c r="E373" s="69"/>
      <c r="F373" s="1"/>
      <c r="G373" s="1"/>
      <c r="H373" s="1"/>
    </row>
    <row r="374" ht="15.75" customHeight="1">
      <c r="A374" s="68"/>
      <c r="B374" s="68"/>
      <c r="C374" s="69"/>
      <c r="D374" s="69"/>
      <c r="E374" s="69"/>
      <c r="F374" s="1"/>
      <c r="G374" s="1"/>
      <c r="H374" s="1"/>
    </row>
    <row r="375" ht="15.75" customHeight="1">
      <c r="A375" s="68"/>
      <c r="B375" s="68"/>
      <c r="C375" s="69"/>
      <c r="D375" s="69"/>
      <c r="E375" s="69"/>
      <c r="F375" s="1"/>
      <c r="G375" s="1"/>
      <c r="H375" s="1"/>
    </row>
    <row r="376" ht="15.75" customHeight="1">
      <c r="A376" s="68"/>
      <c r="B376" s="68"/>
      <c r="C376" s="69"/>
      <c r="D376" s="69"/>
      <c r="E376" s="69"/>
      <c r="F376" s="1"/>
      <c r="G376" s="1"/>
      <c r="H376" s="1"/>
    </row>
    <row r="377" ht="15.75" customHeight="1">
      <c r="A377" s="68"/>
      <c r="B377" s="68"/>
      <c r="C377" s="69"/>
      <c r="D377" s="69"/>
      <c r="E377" s="69"/>
      <c r="F377" s="1"/>
      <c r="G377" s="1"/>
      <c r="H377" s="1"/>
    </row>
    <row r="378" ht="15.75" customHeight="1">
      <c r="A378" s="68"/>
      <c r="B378" s="68"/>
      <c r="C378" s="69"/>
      <c r="D378" s="69"/>
      <c r="E378" s="69"/>
      <c r="F378" s="1"/>
      <c r="G378" s="1"/>
      <c r="H378" s="1"/>
    </row>
    <row r="379" ht="15.75" customHeight="1">
      <c r="A379" s="68"/>
      <c r="B379" s="68"/>
      <c r="C379" s="69"/>
      <c r="D379" s="69"/>
      <c r="E379" s="69"/>
      <c r="F379" s="1"/>
      <c r="G379" s="1"/>
      <c r="H379" s="1"/>
    </row>
    <row r="380" ht="15.75" customHeight="1">
      <c r="A380" s="68"/>
      <c r="B380" s="68"/>
      <c r="C380" s="69"/>
      <c r="D380" s="69"/>
      <c r="E380" s="69"/>
      <c r="F380" s="1"/>
      <c r="G380" s="1"/>
      <c r="H380" s="1"/>
    </row>
    <row r="381" ht="15.75" customHeight="1">
      <c r="A381" s="68"/>
      <c r="B381" s="68"/>
      <c r="C381" s="69"/>
      <c r="D381" s="69"/>
      <c r="E381" s="69"/>
      <c r="F381" s="1"/>
      <c r="G381" s="1"/>
      <c r="H381" s="1"/>
    </row>
    <row r="382" ht="15.75" customHeight="1">
      <c r="A382" s="68"/>
      <c r="B382" s="68"/>
      <c r="C382" s="69"/>
      <c r="D382" s="69"/>
      <c r="E382" s="69"/>
      <c r="F382" s="1"/>
      <c r="G382" s="1"/>
      <c r="H382" s="1"/>
    </row>
    <row r="383" ht="15.75" customHeight="1">
      <c r="A383" s="68"/>
      <c r="B383" s="68"/>
      <c r="C383" s="69"/>
      <c r="D383" s="69"/>
      <c r="E383" s="69"/>
      <c r="F383" s="1"/>
      <c r="G383" s="1"/>
      <c r="H383" s="1"/>
    </row>
    <row r="384" ht="15.75" customHeight="1">
      <c r="A384" s="68"/>
      <c r="B384" s="68"/>
      <c r="C384" s="69"/>
      <c r="D384" s="69"/>
      <c r="E384" s="69"/>
      <c r="F384" s="1"/>
      <c r="G384" s="1"/>
      <c r="H384" s="1"/>
    </row>
    <row r="385" ht="15.75" customHeight="1">
      <c r="A385" s="68"/>
      <c r="B385" s="68"/>
      <c r="C385" s="69"/>
      <c r="D385" s="69"/>
      <c r="E385" s="69"/>
      <c r="F385" s="1"/>
      <c r="G385" s="1"/>
      <c r="H385" s="1"/>
    </row>
    <row r="386" ht="15.75" customHeight="1">
      <c r="A386" s="68"/>
      <c r="B386" s="68"/>
      <c r="C386" s="69"/>
      <c r="D386" s="69"/>
      <c r="E386" s="69"/>
      <c r="F386" s="1"/>
      <c r="G386" s="1"/>
      <c r="H386" s="1"/>
    </row>
    <row r="387" ht="15.75" customHeight="1">
      <c r="A387" s="68"/>
      <c r="B387" s="68"/>
      <c r="C387" s="69"/>
      <c r="D387" s="69"/>
      <c r="E387" s="69"/>
      <c r="F387" s="1"/>
      <c r="G387" s="1"/>
      <c r="H387" s="1"/>
    </row>
    <row r="388" ht="15.75" customHeight="1">
      <c r="A388" s="68"/>
      <c r="B388" s="68"/>
      <c r="C388" s="69"/>
      <c r="D388" s="69"/>
      <c r="E388" s="69"/>
      <c r="F388" s="1"/>
      <c r="G388" s="1"/>
      <c r="H388" s="1"/>
    </row>
    <row r="389" ht="15.75" customHeight="1">
      <c r="A389" s="68"/>
      <c r="B389" s="68"/>
      <c r="C389" s="69"/>
      <c r="D389" s="69"/>
      <c r="E389" s="69"/>
      <c r="F389" s="1"/>
      <c r="G389" s="1"/>
      <c r="H389" s="1"/>
    </row>
    <row r="390" ht="15.75" customHeight="1">
      <c r="A390" s="68"/>
      <c r="B390" s="68"/>
      <c r="C390" s="69"/>
      <c r="D390" s="69"/>
      <c r="E390" s="69"/>
      <c r="F390" s="1"/>
      <c r="G390" s="1"/>
      <c r="H390" s="1"/>
    </row>
    <row r="391" ht="15.75" customHeight="1">
      <c r="A391" s="68"/>
      <c r="B391" s="68"/>
      <c r="C391" s="69"/>
      <c r="D391" s="69"/>
      <c r="E391" s="69"/>
      <c r="F391" s="1"/>
      <c r="G391" s="1"/>
      <c r="H391" s="1"/>
    </row>
    <row r="392" ht="15.75" customHeight="1">
      <c r="A392" s="68"/>
      <c r="B392" s="68"/>
      <c r="C392" s="69"/>
      <c r="D392" s="69"/>
      <c r="E392" s="69"/>
      <c r="F392" s="1"/>
      <c r="G392" s="1"/>
      <c r="H392" s="1"/>
    </row>
    <row r="393" ht="15.75" customHeight="1">
      <c r="A393" s="68"/>
      <c r="B393" s="68"/>
      <c r="C393" s="69"/>
      <c r="D393" s="69"/>
      <c r="E393" s="69"/>
      <c r="F393" s="1"/>
      <c r="G393" s="1"/>
      <c r="H393" s="1"/>
    </row>
    <row r="394" ht="15.75" customHeight="1">
      <c r="A394" s="68"/>
      <c r="B394" s="68"/>
      <c r="C394" s="69"/>
      <c r="D394" s="69"/>
      <c r="E394" s="69"/>
      <c r="F394" s="1"/>
      <c r="G394" s="1"/>
      <c r="H394" s="1"/>
    </row>
    <row r="395" ht="15.75" customHeight="1">
      <c r="A395" s="68"/>
      <c r="B395" s="68"/>
      <c r="C395" s="69"/>
      <c r="D395" s="69"/>
      <c r="E395" s="69"/>
      <c r="F395" s="1"/>
      <c r="G395" s="1"/>
      <c r="H395" s="1"/>
    </row>
    <row r="396" ht="15.75" customHeight="1">
      <c r="A396" s="68"/>
      <c r="B396" s="68"/>
      <c r="C396" s="69"/>
      <c r="D396" s="69"/>
      <c r="E396" s="69"/>
      <c r="F396" s="1"/>
      <c r="G396" s="1"/>
      <c r="H396" s="1"/>
    </row>
    <row r="397" ht="15.75" customHeight="1">
      <c r="A397" s="68"/>
      <c r="B397" s="68"/>
      <c r="C397" s="69"/>
      <c r="D397" s="69"/>
      <c r="E397" s="69"/>
      <c r="F397" s="1"/>
      <c r="G397" s="1"/>
      <c r="H397" s="1"/>
    </row>
    <row r="398" ht="15.75" customHeight="1">
      <c r="A398" s="68"/>
      <c r="B398" s="68"/>
      <c r="C398" s="69"/>
      <c r="D398" s="69"/>
      <c r="E398" s="69"/>
      <c r="F398" s="1"/>
      <c r="G398" s="1"/>
      <c r="H398" s="1"/>
    </row>
    <row r="399" ht="15.75" customHeight="1">
      <c r="A399" s="68"/>
      <c r="B399" s="68"/>
      <c r="C399" s="69"/>
      <c r="D399" s="69"/>
      <c r="E399" s="69"/>
      <c r="F399" s="1"/>
      <c r="G399" s="1"/>
      <c r="H399" s="1"/>
    </row>
    <row r="400" ht="15.75" customHeight="1">
      <c r="A400" s="68"/>
      <c r="B400" s="68"/>
      <c r="C400" s="69"/>
      <c r="D400" s="69"/>
      <c r="E400" s="69"/>
      <c r="F400" s="1"/>
      <c r="G400" s="1"/>
      <c r="H400" s="1"/>
    </row>
    <row r="401" ht="15.75" customHeight="1">
      <c r="A401" s="68"/>
      <c r="B401" s="68"/>
      <c r="C401" s="69"/>
      <c r="D401" s="69"/>
      <c r="E401" s="69"/>
      <c r="F401" s="1"/>
      <c r="G401" s="1"/>
      <c r="H401" s="1"/>
    </row>
    <row r="402" ht="15.75" customHeight="1">
      <c r="A402" s="68"/>
      <c r="B402" s="68"/>
      <c r="C402" s="69"/>
      <c r="D402" s="69"/>
      <c r="E402" s="69"/>
      <c r="F402" s="1"/>
      <c r="G402" s="1"/>
      <c r="H402" s="1"/>
    </row>
    <row r="403" ht="15.75" customHeight="1">
      <c r="A403" s="68"/>
      <c r="B403" s="68"/>
      <c r="C403" s="69"/>
      <c r="D403" s="69"/>
      <c r="E403" s="69"/>
      <c r="F403" s="1"/>
      <c r="G403" s="1"/>
      <c r="H403" s="1"/>
    </row>
    <row r="404" ht="15.75" customHeight="1">
      <c r="A404" s="68"/>
      <c r="B404" s="68"/>
      <c r="C404" s="69"/>
      <c r="D404" s="69"/>
      <c r="E404" s="69"/>
      <c r="F404" s="1"/>
      <c r="G404" s="1"/>
      <c r="H404" s="1"/>
    </row>
    <row r="405" ht="15.75" customHeight="1">
      <c r="A405" s="68"/>
      <c r="B405" s="68"/>
      <c r="C405" s="69"/>
      <c r="D405" s="69"/>
      <c r="E405" s="69"/>
      <c r="F405" s="1"/>
      <c r="G405" s="1"/>
      <c r="H405" s="1"/>
    </row>
    <row r="406" ht="15.75" customHeight="1">
      <c r="A406" s="68"/>
      <c r="B406" s="68"/>
      <c r="C406" s="69"/>
      <c r="D406" s="69"/>
      <c r="E406" s="69"/>
      <c r="F406" s="1"/>
      <c r="G406" s="1"/>
      <c r="H406" s="1"/>
    </row>
    <row r="407" ht="15.75" customHeight="1">
      <c r="A407" s="68"/>
      <c r="B407" s="68"/>
      <c r="C407" s="69"/>
      <c r="D407" s="69"/>
      <c r="E407" s="69"/>
      <c r="F407" s="1"/>
      <c r="G407" s="1"/>
      <c r="H407" s="1"/>
    </row>
    <row r="408" ht="15.75" customHeight="1">
      <c r="A408" s="68"/>
      <c r="B408" s="68"/>
      <c r="C408" s="69"/>
      <c r="D408" s="69"/>
      <c r="E408" s="69"/>
      <c r="F408" s="1"/>
      <c r="G408" s="1"/>
      <c r="H408" s="1"/>
    </row>
    <row r="409" ht="15.75" customHeight="1">
      <c r="A409" s="68"/>
      <c r="B409" s="68"/>
      <c r="C409" s="69"/>
      <c r="D409" s="69"/>
      <c r="E409" s="69"/>
      <c r="F409" s="1"/>
      <c r="G409" s="1"/>
      <c r="H409" s="1"/>
    </row>
    <row r="410" ht="15.75" customHeight="1">
      <c r="A410" s="68"/>
      <c r="B410" s="68"/>
      <c r="C410" s="69"/>
      <c r="D410" s="69"/>
      <c r="E410" s="69"/>
      <c r="F410" s="1"/>
      <c r="G410" s="1"/>
      <c r="H410" s="1"/>
    </row>
    <row r="411" ht="15.75" customHeight="1">
      <c r="A411" s="68"/>
      <c r="B411" s="68"/>
      <c r="C411" s="69"/>
      <c r="D411" s="69"/>
      <c r="E411" s="69"/>
      <c r="F411" s="1"/>
      <c r="G411" s="1"/>
      <c r="H411" s="1"/>
    </row>
    <row r="412" ht="15.75" customHeight="1">
      <c r="A412" s="68"/>
      <c r="B412" s="68"/>
      <c r="C412" s="69"/>
      <c r="D412" s="69"/>
      <c r="E412" s="69"/>
      <c r="F412" s="1"/>
      <c r="G412" s="1"/>
      <c r="H412" s="1"/>
    </row>
    <row r="413" ht="15.75" customHeight="1">
      <c r="A413" s="68"/>
      <c r="B413" s="68"/>
      <c r="C413" s="69"/>
      <c r="D413" s="69"/>
      <c r="E413" s="69"/>
      <c r="F413" s="1"/>
      <c r="G413" s="1"/>
      <c r="H413" s="1"/>
    </row>
    <row r="414" ht="15.75" customHeight="1">
      <c r="A414" s="68"/>
      <c r="B414" s="68"/>
      <c r="C414" s="69"/>
      <c r="D414" s="69"/>
      <c r="E414" s="69"/>
      <c r="F414" s="1"/>
      <c r="G414" s="1"/>
      <c r="H414" s="1"/>
    </row>
    <row r="415" ht="15.75" customHeight="1">
      <c r="A415" s="68"/>
      <c r="B415" s="68"/>
      <c r="C415" s="69"/>
      <c r="D415" s="69"/>
      <c r="E415" s="69"/>
      <c r="F415" s="1"/>
      <c r="G415" s="1"/>
      <c r="H415" s="1"/>
    </row>
    <row r="416" ht="15.75" customHeight="1">
      <c r="A416" s="68"/>
      <c r="B416" s="68"/>
      <c r="C416" s="69"/>
      <c r="D416" s="69"/>
      <c r="E416" s="69"/>
      <c r="F416" s="1"/>
      <c r="G416" s="1"/>
      <c r="H416" s="1"/>
    </row>
    <row r="417" ht="15.75" customHeight="1">
      <c r="A417" s="68"/>
      <c r="B417" s="68"/>
      <c r="C417" s="69"/>
      <c r="D417" s="69"/>
      <c r="E417" s="69"/>
      <c r="F417" s="1"/>
      <c r="G417" s="1"/>
      <c r="H417" s="1"/>
    </row>
    <row r="418" ht="15.75" customHeight="1">
      <c r="A418" s="68"/>
      <c r="B418" s="68"/>
      <c r="C418" s="69"/>
      <c r="D418" s="69"/>
      <c r="E418" s="69"/>
      <c r="F418" s="1"/>
      <c r="G418" s="1"/>
      <c r="H418" s="1"/>
    </row>
    <row r="419" ht="15.75" customHeight="1">
      <c r="A419" s="68"/>
      <c r="B419" s="68"/>
      <c r="C419" s="69"/>
      <c r="D419" s="69"/>
      <c r="E419" s="69"/>
      <c r="F419" s="1"/>
      <c r="G419" s="1"/>
      <c r="H419" s="1"/>
    </row>
    <row r="420" ht="15.75" customHeight="1">
      <c r="A420" s="68"/>
      <c r="B420" s="68"/>
      <c r="C420" s="69"/>
      <c r="D420" s="69"/>
      <c r="E420" s="69"/>
      <c r="F420" s="1"/>
      <c r="G420" s="1"/>
      <c r="H420" s="1"/>
    </row>
    <row r="421" ht="15.75" customHeight="1">
      <c r="A421" s="68"/>
      <c r="B421" s="68"/>
      <c r="C421" s="69"/>
      <c r="D421" s="69"/>
      <c r="E421" s="69"/>
      <c r="F421" s="1"/>
      <c r="G421" s="1"/>
      <c r="H421" s="1"/>
    </row>
    <row r="422" ht="15.75" customHeight="1">
      <c r="A422" s="68"/>
      <c r="B422" s="68"/>
      <c r="C422" s="69"/>
      <c r="D422" s="69"/>
      <c r="E422" s="69"/>
      <c r="F422" s="1"/>
      <c r="G422" s="1"/>
      <c r="H422" s="1"/>
    </row>
    <row r="423" ht="15.75" customHeight="1">
      <c r="A423" s="68"/>
      <c r="B423" s="68"/>
      <c r="C423" s="69"/>
      <c r="D423" s="69"/>
      <c r="E423" s="69"/>
      <c r="F423" s="1"/>
      <c r="G423" s="1"/>
      <c r="H423" s="1"/>
    </row>
    <row r="424" ht="15.75" customHeight="1">
      <c r="A424" s="68"/>
      <c r="B424" s="68"/>
      <c r="C424" s="69"/>
      <c r="D424" s="69"/>
      <c r="E424" s="69"/>
      <c r="F424" s="1"/>
      <c r="G424" s="1"/>
      <c r="H424" s="1"/>
    </row>
    <row r="425" ht="15.75" customHeight="1">
      <c r="A425" s="68"/>
      <c r="B425" s="68"/>
      <c r="C425" s="69"/>
      <c r="D425" s="69"/>
      <c r="E425" s="69"/>
      <c r="F425" s="1"/>
      <c r="G425" s="1"/>
      <c r="H425" s="1"/>
    </row>
    <row r="426" ht="15.75" customHeight="1">
      <c r="A426" s="68"/>
      <c r="B426" s="68"/>
      <c r="C426" s="69"/>
      <c r="D426" s="69"/>
      <c r="E426" s="69"/>
      <c r="F426" s="1"/>
      <c r="G426" s="1"/>
      <c r="H426" s="1"/>
    </row>
    <row r="427" ht="15.75" customHeight="1">
      <c r="A427" s="68"/>
      <c r="B427" s="68"/>
      <c r="C427" s="69"/>
      <c r="D427" s="69"/>
      <c r="E427" s="69"/>
      <c r="F427" s="1"/>
      <c r="G427" s="1"/>
      <c r="H427" s="1"/>
    </row>
    <row r="428" ht="15.75" customHeight="1">
      <c r="A428" s="68"/>
      <c r="B428" s="68"/>
      <c r="C428" s="69"/>
      <c r="D428" s="69"/>
      <c r="E428" s="69"/>
      <c r="F428" s="1"/>
      <c r="G428" s="1"/>
      <c r="H428" s="1"/>
    </row>
    <row r="429" ht="15.75" customHeight="1">
      <c r="A429" s="68"/>
      <c r="B429" s="68"/>
      <c r="C429" s="69"/>
      <c r="D429" s="69"/>
      <c r="E429" s="69"/>
      <c r="F429" s="1"/>
      <c r="G429" s="1"/>
      <c r="H429" s="1"/>
    </row>
    <row r="430" ht="15.75" customHeight="1">
      <c r="A430" s="68"/>
      <c r="B430" s="68"/>
      <c r="C430" s="69"/>
      <c r="D430" s="69"/>
      <c r="E430" s="69"/>
      <c r="F430" s="1"/>
      <c r="G430" s="1"/>
      <c r="H430" s="1"/>
    </row>
    <row r="431" ht="15.75" customHeight="1">
      <c r="A431" s="68"/>
      <c r="B431" s="68"/>
      <c r="C431" s="69"/>
      <c r="D431" s="69"/>
      <c r="E431" s="69"/>
      <c r="F431" s="1"/>
      <c r="G431" s="1"/>
      <c r="H431" s="1"/>
    </row>
    <row r="432" ht="15.75" customHeight="1">
      <c r="A432" s="68"/>
      <c r="B432" s="68"/>
      <c r="C432" s="69"/>
      <c r="D432" s="69"/>
      <c r="E432" s="69"/>
      <c r="F432" s="1"/>
      <c r="G432" s="1"/>
      <c r="H432" s="1"/>
    </row>
    <row r="433" ht="15.75" customHeight="1">
      <c r="A433" s="68"/>
      <c r="B433" s="68"/>
      <c r="C433" s="69"/>
      <c r="D433" s="69"/>
      <c r="E433" s="69"/>
      <c r="F433" s="1"/>
      <c r="G433" s="1"/>
      <c r="H433" s="1"/>
    </row>
    <row r="434" ht="15.75" customHeight="1">
      <c r="A434" s="68"/>
      <c r="B434" s="68"/>
      <c r="C434" s="69"/>
      <c r="D434" s="69"/>
      <c r="E434" s="69"/>
      <c r="F434" s="1"/>
      <c r="G434" s="1"/>
      <c r="H434" s="1"/>
    </row>
    <row r="435" ht="15.75" customHeight="1">
      <c r="A435" s="68"/>
      <c r="B435" s="68"/>
      <c r="C435" s="69"/>
      <c r="D435" s="69"/>
      <c r="E435" s="69"/>
      <c r="F435" s="1"/>
      <c r="G435" s="1"/>
      <c r="H435" s="1"/>
    </row>
    <row r="436" ht="15.75" customHeight="1">
      <c r="A436" s="68"/>
      <c r="B436" s="68"/>
      <c r="C436" s="69"/>
      <c r="D436" s="69"/>
      <c r="E436" s="69"/>
      <c r="F436" s="1"/>
      <c r="G436" s="1"/>
      <c r="H436" s="1"/>
    </row>
    <row r="437" ht="15.75" customHeight="1">
      <c r="A437" s="68"/>
      <c r="B437" s="68"/>
      <c r="C437" s="69"/>
      <c r="D437" s="69"/>
      <c r="E437" s="69"/>
      <c r="F437" s="1"/>
      <c r="G437" s="1"/>
      <c r="H437" s="1"/>
    </row>
    <row r="438" ht="15.75" customHeight="1">
      <c r="A438" s="68"/>
      <c r="B438" s="68"/>
      <c r="C438" s="69"/>
      <c r="D438" s="69"/>
      <c r="E438" s="69"/>
      <c r="F438" s="1"/>
      <c r="G438" s="1"/>
      <c r="H438" s="1"/>
    </row>
    <row r="439" ht="15.75" customHeight="1">
      <c r="A439" s="68"/>
      <c r="B439" s="68"/>
      <c r="C439" s="69"/>
      <c r="D439" s="69"/>
      <c r="E439" s="69"/>
      <c r="F439" s="1"/>
      <c r="G439" s="1"/>
      <c r="H439" s="1"/>
    </row>
    <row r="440" ht="15.75" customHeight="1">
      <c r="A440" s="68"/>
      <c r="B440" s="68"/>
      <c r="C440" s="69"/>
      <c r="D440" s="69"/>
      <c r="E440" s="69"/>
      <c r="F440" s="1"/>
      <c r="G440" s="1"/>
      <c r="H440" s="1"/>
    </row>
    <row r="441" ht="15.75" customHeight="1">
      <c r="A441" s="68"/>
      <c r="B441" s="68"/>
      <c r="C441" s="69"/>
      <c r="D441" s="69"/>
      <c r="E441" s="69"/>
      <c r="F441" s="1"/>
      <c r="G441" s="1"/>
      <c r="H441" s="1"/>
    </row>
    <row r="442" ht="15.75" customHeight="1">
      <c r="A442" s="68"/>
      <c r="B442" s="68"/>
      <c r="C442" s="69"/>
      <c r="D442" s="69"/>
      <c r="E442" s="69"/>
      <c r="F442" s="1"/>
      <c r="G442" s="1"/>
      <c r="H442" s="1"/>
    </row>
    <row r="443" ht="15.75" customHeight="1">
      <c r="A443" s="68"/>
      <c r="B443" s="68"/>
      <c r="C443" s="69"/>
      <c r="D443" s="69"/>
      <c r="E443" s="69"/>
      <c r="F443" s="1"/>
      <c r="G443" s="1"/>
      <c r="H443" s="1"/>
    </row>
    <row r="444" ht="15.75" customHeight="1">
      <c r="A444" s="68"/>
      <c r="B444" s="68"/>
      <c r="C444" s="69"/>
      <c r="D444" s="69"/>
      <c r="E444" s="69"/>
      <c r="F444" s="1"/>
      <c r="G444" s="1"/>
      <c r="H444" s="1"/>
    </row>
    <row r="445" ht="15.75" customHeight="1">
      <c r="A445" s="68"/>
      <c r="B445" s="68"/>
      <c r="C445" s="69"/>
      <c r="D445" s="69"/>
      <c r="E445" s="69"/>
      <c r="F445" s="1"/>
      <c r="G445" s="1"/>
      <c r="H445" s="1"/>
    </row>
    <row r="446" ht="15.75" customHeight="1">
      <c r="A446" s="68"/>
      <c r="B446" s="68"/>
      <c r="C446" s="69"/>
      <c r="D446" s="69"/>
      <c r="E446" s="69"/>
      <c r="F446" s="1"/>
      <c r="G446" s="1"/>
      <c r="H446" s="1"/>
    </row>
    <row r="447" ht="15.75" customHeight="1">
      <c r="A447" s="68"/>
      <c r="B447" s="68"/>
      <c r="C447" s="69"/>
      <c r="D447" s="69"/>
      <c r="E447" s="69"/>
      <c r="F447" s="1"/>
      <c r="G447" s="1"/>
      <c r="H447" s="1"/>
    </row>
    <row r="448" ht="15.75" customHeight="1">
      <c r="A448" s="68"/>
      <c r="B448" s="68"/>
      <c r="C448" s="69"/>
      <c r="D448" s="69"/>
      <c r="E448" s="69"/>
      <c r="F448" s="1"/>
      <c r="G448" s="1"/>
      <c r="H448" s="1"/>
    </row>
    <row r="449" ht="15.75" customHeight="1">
      <c r="A449" s="68"/>
      <c r="B449" s="68"/>
      <c r="C449" s="69"/>
      <c r="D449" s="69"/>
      <c r="E449" s="69"/>
      <c r="F449" s="1"/>
      <c r="G449" s="1"/>
      <c r="H449" s="1"/>
    </row>
    <row r="450" ht="15.75" customHeight="1">
      <c r="A450" s="68"/>
      <c r="B450" s="68"/>
      <c r="C450" s="69"/>
      <c r="D450" s="69"/>
      <c r="E450" s="69"/>
      <c r="F450" s="1"/>
      <c r="G450" s="1"/>
      <c r="H450" s="1"/>
    </row>
    <row r="451" ht="15.75" customHeight="1">
      <c r="A451" s="68"/>
      <c r="B451" s="68"/>
      <c r="C451" s="69"/>
      <c r="D451" s="69"/>
      <c r="E451" s="69"/>
      <c r="F451" s="1"/>
      <c r="G451" s="1"/>
      <c r="H451" s="1"/>
    </row>
    <row r="452" ht="15.75" customHeight="1">
      <c r="A452" s="68"/>
      <c r="B452" s="68"/>
      <c r="C452" s="69"/>
      <c r="D452" s="69"/>
      <c r="E452" s="69"/>
      <c r="F452" s="1"/>
      <c r="G452" s="1"/>
      <c r="H452" s="1"/>
    </row>
    <row r="453" ht="15.75" customHeight="1">
      <c r="A453" s="68"/>
      <c r="B453" s="68"/>
      <c r="C453" s="69"/>
      <c r="D453" s="69"/>
      <c r="E453" s="69"/>
      <c r="F453" s="1"/>
      <c r="G453" s="1"/>
      <c r="H453" s="1"/>
    </row>
    <row r="454" ht="15.75" customHeight="1">
      <c r="A454" s="68"/>
      <c r="B454" s="68"/>
      <c r="C454" s="69"/>
      <c r="D454" s="69"/>
      <c r="E454" s="69"/>
      <c r="F454" s="1"/>
      <c r="G454" s="1"/>
      <c r="H454" s="1"/>
    </row>
    <row r="455" ht="15.75" customHeight="1">
      <c r="A455" s="68"/>
      <c r="B455" s="68"/>
      <c r="C455" s="69"/>
      <c r="D455" s="69"/>
      <c r="E455" s="69"/>
      <c r="F455" s="1"/>
      <c r="G455" s="1"/>
      <c r="H455" s="1"/>
    </row>
    <row r="456" ht="15.75" customHeight="1">
      <c r="A456" s="68"/>
      <c r="B456" s="68"/>
      <c r="C456" s="69"/>
      <c r="D456" s="69"/>
      <c r="E456" s="69"/>
      <c r="F456" s="1"/>
      <c r="G456" s="1"/>
      <c r="H456" s="1"/>
    </row>
    <row r="457" ht="15.75" customHeight="1">
      <c r="A457" s="68"/>
      <c r="B457" s="68"/>
      <c r="C457" s="69"/>
      <c r="D457" s="69"/>
      <c r="E457" s="69"/>
      <c r="F457" s="1"/>
      <c r="G457" s="1"/>
      <c r="H457" s="1"/>
    </row>
    <row r="458" ht="15.75" customHeight="1">
      <c r="A458" s="68"/>
      <c r="B458" s="68"/>
      <c r="C458" s="69"/>
      <c r="D458" s="69"/>
      <c r="E458" s="69"/>
      <c r="F458" s="1"/>
      <c r="G458" s="1"/>
      <c r="H458" s="1"/>
    </row>
    <row r="459" ht="15.75" customHeight="1">
      <c r="A459" s="68"/>
      <c r="B459" s="68"/>
      <c r="C459" s="69"/>
      <c r="D459" s="69"/>
      <c r="E459" s="69"/>
      <c r="F459" s="1"/>
      <c r="G459" s="1"/>
      <c r="H459" s="1"/>
    </row>
    <row r="460" ht="15.75" customHeight="1">
      <c r="A460" s="68"/>
      <c r="B460" s="68"/>
      <c r="C460" s="69"/>
      <c r="D460" s="69"/>
      <c r="E460" s="69"/>
      <c r="F460" s="1"/>
      <c r="G460" s="1"/>
      <c r="H460" s="1"/>
    </row>
    <row r="461" ht="15.75" customHeight="1">
      <c r="A461" s="68"/>
      <c r="B461" s="68"/>
      <c r="C461" s="69"/>
      <c r="D461" s="69"/>
      <c r="E461" s="69"/>
      <c r="F461" s="1"/>
      <c r="G461" s="1"/>
      <c r="H461" s="1"/>
    </row>
    <row r="462" ht="15.75" customHeight="1">
      <c r="A462" s="68"/>
      <c r="B462" s="68"/>
      <c r="C462" s="69"/>
      <c r="D462" s="69"/>
      <c r="E462" s="69"/>
      <c r="F462" s="1"/>
      <c r="G462" s="1"/>
      <c r="H462" s="1"/>
    </row>
    <row r="463" ht="15.75" customHeight="1">
      <c r="A463" s="68"/>
      <c r="B463" s="68"/>
      <c r="C463" s="69"/>
      <c r="D463" s="69"/>
      <c r="E463" s="69"/>
      <c r="F463" s="1"/>
      <c r="G463" s="1"/>
      <c r="H463" s="1"/>
    </row>
    <row r="464" ht="15.75" customHeight="1">
      <c r="A464" s="68"/>
      <c r="B464" s="68"/>
      <c r="C464" s="69"/>
      <c r="D464" s="69"/>
      <c r="E464" s="69"/>
      <c r="F464" s="1"/>
      <c r="G464" s="1"/>
      <c r="H464" s="1"/>
    </row>
    <row r="465" ht="15.75" customHeight="1">
      <c r="A465" s="68"/>
      <c r="B465" s="68"/>
      <c r="C465" s="69"/>
      <c r="D465" s="69"/>
      <c r="E465" s="69"/>
      <c r="F465" s="1"/>
      <c r="G465" s="1"/>
      <c r="H465" s="1"/>
    </row>
    <row r="466" ht="15.75" customHeight="1">
      <c r="A466" s="68"/>
      <c r="B466" s="68"/>
      <c r="C466" s="69"/>
      <c r="D466" s="69"/>
      <c r="E466" s="69"/>
      <c r="F466" s="1"/>
      <c r="G466" s="1"/>
      <c r="H466" s="1"/>
    </row>
    <row r="467" ht="15.75" customHeight="1">
      <c r="A467" s="68"/>
      <c r="B467" s="68"/>
      <c r="C467" s="69"/>
      <c r="D467" s="69"/>
      <c r="E467" s="69"/>
      <c r="F467" s="1"/>
      <c r="G467" s="1"/>
      <c r="H467" s="1"/>
    </row>
    <row r="468" ht="15.75" customHeight="1">
      <c r="A468" s="68"/>
      <c r="B468" s="68"/>
      <c r="C468" s="69"/>
      <c r="D468" s="69"/>
      <c r="E468" s="69"/>
      <c r="F468" s="1"/>
      <c r="G468" s="1"/>
      <c r="H468" s="1"/>
    </row>
    <row r="469" ht="15.75" customHeight="1">
      <c r="A469" s="68"/>
      <c r="B469" s="68"/>
      <c r="C469" s="69"/>
      <c r="D469" s="69"/>
      <c r="E469" s="69"/>
      <c r="F469" s="1"/>
      <c r="G469" s="1"/>
      <c r="H469" s="1"/>
    </row>
    <row r="470" ht="15.75" customHeight="1">
      <c r="A470" s="68"/>
      <c r="B470" s="68"/>
      <c r="C470" s="69"/>
      <c r="D470" s="69"/>
      <c r="E470" s="69"/>
      <c r="F470" s="1"/>
      <c r="G470" s="1"/>
      <c r="H470" s="1"/>
    </row>
    <row r="471" ht="15.75" customHeight="1">
      <c r="A471" s="68"/>
      <c r="B471" s="68"/>
      <c r="C471" s="69"/>
      <c r="D471" s="69"/>
      <c r="E471" s="69"/>
      <c r="F471" s="1"/>
      <c r="G471" s="1"/>
      <c r="H471" s="1"/>
    </row>
    <row r="472" ht="15.75" customHeight="1">
      <c r="A472" s="68"/>
      <c r="B472" s="68"/>
      <c r="C472" s="69"/>
      <c r="D472" s="69"/>
      <c r="E472" s="69"/>
      <c r="F472" s="1"/>
      <c r="G472" s="1"/>
      <c r="H472" s="1"/>
    </row>
    <row r="473" ht="15.75" customHeight="1">
      <c r="A473" s="68"/>
      <c r="B473" s="68"/>
      <c r="C473" s="69"/>
      <c r="D473" s="69"/>
      <c r="E473" s="69"/>
      <c r="F473" s="1"/>
      <c r="G473" s="1"/>
      <c r="H473" s="1"/>
    </row>
    <row r="474" ht="15.75" customHeight="1">
      <c r="A474" s="68"/>
      <c r="B474" s="68"/>
      <c r="C474" s="69"/>
      <c r="D474" s="69"/>
      <c r="E474" s="69"/>
      <c r="F474" s="1"/>
      <c r="G474" s="1"/>
      <c r="H474" s="1"/>
    </row>
    <row r="475" ht="15.75" customHeight="1">
      <c r="A475" s="68"/>
      <c r="B475" s="68"/>
      <c r="C475" s="69"/>
      <c r="D475" s="69"/>
      <c r="E475" s="69"/>
      <c r="F475" s="1"/>
      <c r="G475" s="1"/>
      <c r="H475" s="1"/>
    </row>
    <row r="476" ht="15.75" customHeight="1">
      <c r="A476" s="68"/>
      <c r="B476" s="68"/>
      <c r="C476" s="69"/>
      <c r="D476" s="69"/>
      <c r="E476" s="69"/>
      <c r="F476" s="1"/>
      <c r="G476" s="1"/>
      <c r="H476" s="1"/>
    </row>
    <row r="477" ht="15.75" customHeight="1">
      <c r="A477" s="68"/>
      <c r="B477" s="68"/>
      <c r="C477" s="69"/>
      <c r="D477" s="69"/>
      <c r="E477" s="69"/>
      <c r="F477" s="1"/>
      <c r="G477" s="1"/>
      <c r="H477" s="1"/>
    </row>
    <row r="478" ht="15.75" customHeight="1">
      <c r="A478" s="68"/>
      <c r="B478" s="68"/>
      <c r="C478" s="69"/>
      <c r="D478" s="69"/>
      <c r="E478" s="69"/>
      <c r="F478" s="1"/>
      <c r="G478" s="1"/>
      <c r="H478" s="1"/>
    </row>
    <row r="479" ht="15.75" customHeight="1">
      <c r="A479" s="68"/>
      <c r="B479" s="68"/>
      <c r="C479" s="69"/>
      <c r="D479" s="69"/>
      <c r="E479" s="69"/>
      <c r="F479" s="1"/>
      <c r="G479" s="1"/>
      <c r="H479" s="1"/>
    </row>
    <row r="480" ht="15.75" customHeight="1">
      <c r="A480" s="68"/>
      <c r="B480" s="68"/>
      <c r="C480" s="69"/>
      <c r="D480" s="69"/>
      <c r="E480" s="69"/>
      <c r="F480" s="1"/>
      <c r="G480" s="1"/>
      <c r="H480" s="1"/>
    </row>
    <row r="481" ht="15.75" customHeight="1">
      <c r="A481" s="68"/>
      <c r="B481" s="68"/>
      <c r="C481" s="69"/>
      <c r="D481" s="69"/>
      <c r="E481" s="69"/>
      <c r="F481" s="1"/>
      <c r="G481" s="1"/>
      <c r="H481" s="1"/>
    </row>
    <row r="482" ht="15.75" customHeight="1">
      <c r="A482" s="68"/>
      <c r="B482" s="68"/>
      <c r="C482" s="69"/>
      <c r="D482" s="69"/>
      <c r="E482" s="69"/>
      <c r="F482" s="1"/>
      <c r="G482" s="1"/>
      <c r="H482" s="1"/>
    </row>
    <row r="483" ht="15.75" customHeight="1">
      <c r="A483" s="68"/>
      <c r="B483" s="68"/>
      <c r="C483" s="69"/>
      <c r="D483" s="69"/>
      <c r="E483" s="69"/>
      <c r="F483" s="1"/>
      <c r="G483" s="1"/>
      <c r="H483" s="1"/>
    </row>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283:H283"/>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7.0"/>
    <col customWidth="1" min="14" max="14" width="8.14"/>
    <col customWidth="1" min="15" max="15" width="10.14"/>
    <col customWidth="1" min="16" max="20" width="8.86"/>
    <col customWidth="1" min="21" max="28" width="8.0"/>
  </cols>
  <sheetData>
    <row r="1">
      <c r="A1" s="68"/>
      <c r="B1" s="69"/>
      <c r="C1" s="1"/>
      <c r="D1" s="1"/>
      <c r="E1" s="1"/>
      <c r="F1" s="1"/>
      <c r="G1" s="1"/>
      <c r="H1" s="1"/>
      <c r="I1" s="1"/>
      <c r="J1" s="1"/>
      <c r="K1" s="1"/>
      <c r="L1" s="1"/>
      <c r="M1" s="1"/>
      <c r="N1" s="1"/>
    </row>
    <row r="2" ht="21.75" customHeight="1">
      <c r="A2" s="230" t="s">
        <v>746</v>
      </c>
      <c r="B2" s="71"/>
      <c r="C2" s="71"/>
      <c r="D2" s="71"/>
      <c r="E2" s="71"/>
      <c r="F2" s="71"/>
      <c r="G2" s="71"/>
      <c r="H2" s="71"/>
      <c r="I2" s="71"/>
      <c r="J2" s="71"/>
      <c r="K2" s="71"/>
      <c r="L2" s="71"/>
      <c r="M2" s="238"/>
      <c r="N2" s="238"/>
      <c r="O2" s="238"/>
      <c r="P2" s="44"/>
      <c r="Q2" s="239"/>
      <c r="R2" s="239"/>
      <c r="S2" s="239"/>
      <c r="T2" s="239"/>
      <c r="U2" s="239"/>
      <c r="V2" s="239"/>
      <c r="W2" s="239"/>
      <c r="X2" s="239"/>
      <c r="Y2" s="239"/>
      <c r="Z2" s="239"/>
      <c r="AA2" s="239"/>
      <c r="AB2" s="239"/>
    </row>
    <row r="3" ht="18.0" customHeight="1">
      <c r="A3" s="240"/>
      <c r="B3" s="240"/>
      <c r="C3" s="240"/>
      <c r="D3" s="240"/>
      <c r="E3" s="240"/>
      <c r="F3" s="240"/>
      <c r="G3" s="240"/>
      <c r="H3" s="73"/>
      <c r="I3" s="73"/>
      <c r="J3" s="73"/>
      <c r="K3" s="73"/>
      <c r="L3" s="73"/>
      <c r="M3" s="73"/>
      <c r="N3" s="73"/>
      <c r="O3" s="74"/>
      <c r="P3" s="74"/>
      <c r="Q3" s="74"/>
      <c r="R3" s="74"/>
      <c r="S3" s="74"/>
      <c r="T3" s="74"/>
      <c r="U3" s="74"/>
      <c r="V3" s="74"/>
      <c r="W3" s="74"/>
      <c r="X3" s="74"/>
      <c r="Y3" s="74"/>
      <c r="Z3" s="74"/>
      <c r="AA3" s="74"/>
      <c r="AB3" s="74"/>
    </row>
    <row r="4" ht="41.25" customHeight="1">
      <c r="A4" s="241" t="s">
        <v>747</v>
      </c>
      <c r="B4" s="71"/>
      <c r="C4" s="71"/>
      <c r="D4" s="71"/>
      <c r="E4" s="71"/>
      <c r="F4" s="71"/>
      <c r="G4" s="71"/>
      <c r="H4" s="71"/>
      <c r="I4" s="71"/>
      <c r="J4" s="71"/>
      <c r="K4" s="71"/>
      <c r="L4" s="71"/>
      <c r="M4" s="238"/>
      <c r="N4" s="238"/>
      <c r="O4" s="238"/>
      <c r="P4" s="44"/>
      <c r="Q4" s="74"/>
      <c r="R4" s="74"/>
      <c r="S4" s="74"/>
      <c r="T4" s="74"/>
      <c r="U4" s="74"/>
      <c r="V4" s="74"/>
      <c r="W4" s="74"/>
      <c r="X4" s="74"/>
      <c r="Y4" s="74"/>
      <c r="Z4" s="74"/>
      <c r="AA4" s="74"/>
      <c r="AB4" s="74"/>
    </row>
    <row r="5" ht="13.5" customHeight="1">
      <c r="A5" s="242" t="s">
        <v>748</v>
      </c>
      <c r="B5" s="71"/>
      <c r="C5" s="71"/>
      <c r="D5" s="71"/>
      <c r="E5" s="71"/>
      <c r="F5" s="71"/>
      <c r="G5" s="71"/>
      <c r="H5" s="71"/>
      <c r="I5" s="71"/>
      <c r="J5" s="71"/>
      <c r="K5" s="71"/>
      <c r="L5" s="71"/>
      <c r="M5" s="238"/>
      <c r="N5" s="238"/>
      <c r="O5" s="238"/>
      <c r="P5" s="44"/>
      <c r="Q5" s="74"/>
      <c r="R5" s="74"/>
      <c r="S5" s="74"/>
      <c r="T5" s="74"/>
      <c r="U5" s="74"/>
      <c r="V5" s="74"/>
      <c r="W5" s="74"/>
      <c r="X5" s="74"/>
      <c r="Y5" s="74"/>
      <c r="Z5" s="74"/>
      <c r="AA5" s="74"/>
      <c r="AB5" s="74"/>
    </row>
    <row r="6" ht="14.25" customHeight="1">
      <c r="A6" s="241" t="s">
        <v>749</v>
      </c>
      <c r="B6" s="71"/>
      <c r="C6" s="71"/>
      <c r="D6" s="71"/>
      <c r="E6" s="71"/>
      <c r="F6" s="71"/>
      <c r="G6" s="71"/>
      <c r="H6" s="71"/>
      <c r="I6" s="71"/>
      <c r="J6" s="71"/>
      <c r="K6" s="71"/>
      <c r="L6" s="71"/>
      <c r="M6" s="238"/>
      <c r="N6" s="238"/>
      <c r="O6" s="238"/>
      <c r="P6" s="44"/>
      <c r="Q6" s="74"/>
      <c r="R6" s="74"/>
      <c r="S6" s="74"/>
      <c r="T6" s="74"/>
      <c r="U6" s="74"/>
      <c r="V6" s="74"/>
      <c r="W6" s="74"/>
      <c r="X6" s="74"/>
      <c r="Y6" s="74"/>
      <c r="Z6" s="74"/>
      <c r="AA6" s="74"/>
      <c r="AB6" s="74"/>
    </row>
    <row r="7" ht="14.25" customHeight="1">
      <c r="A7" s="75" t="s">
        <v>750</v>
      </c>
      <c r="B7" s="71"/>
      <c r="C7" s="71"/>
      <c r="D7" s="71"/>
      <c r="E7" s="71"/>
      <c r="F7" s="71"/>
      <c r="G7" s="71"/>
      <c r="H7" s="71"/>
      <c r="I7" s="71"/>
      <c r="J7" s="71"/>
      <c r="K7" s="71"/>
      <c r="L7" s="71"/>
      <c r="M7" s="238"/>
      <c r="N7" s="238"/>
      <c r="O7" s="238"/>
      <c r="P7" s="44"/>
      <c r="Q7" s="73"/>
      <c r="R7" s="73"/>
      <c r="S7" s="73"/>
      <c r="T7" s="73"/>
      <c r="U7" s="74"/>
      <c r="V7" s="74"/>
      <c r="W7" s="74"/>
      <c r="X7" s="74"/>
      <c r="Y7" s="74"/>
      <c r="Z7" s="74"/>
      <c r="AA7" s="74"/>
      <c r="AB7" s="74"/>
    </row>
    <row r="8" ht="15.0" customHeight="1">
      <c r="A8" s="242" t="s">
        <v>751</v>
      </c>
      <c r="B8" s="71"/>
      <c r="C8" s="71"/>
      <c r="D8" s="71"/>
      <c r="E8" s="71"/>
      <c r="F8" s="71"/>
      <c r="G8" s="71"/>
      <c r="H8" s="71"/>
      <c r="I8" s="71"/>
      <c r="J8" s="71"/>
      <c r="K8" s="71"/>
      <c r="L8" s="71"/>
      <c r="M8" s="238"/>
      <c r="N8" s="238"/>
      <c r="O8" s="238"/>
      <c r="P8" s="44"/>
      <c r="Q8" s="73"/>
      <c r="R8" s="73"/>
      <c r="S8" s="73"/>
      <c r="T8" s="73"/>
      <c r="U8" s="74"/>
      <c r="V8" s="74"/>
      <c r="W8" s="74"/>
      <c r="X8" s="74"/>
      <c r="Y8" s="74"/>
      <c r="Z8" s="74"/>
      <c r="AA8" s="74"/>
      <c r="AB8" s="74"/>
    </row>
    <row r="9" ht="14.25" customHeight="1">
      <c r="A9" s="75" t="s">
        <v>752</v>
      </c>
      <c r="B9" s="71"/>
      <c r="C9" s="71"/>
      <c r="D9" s="71"/>
      <c r="E9" s="71"/>
      <c r="F9" s="71"/>
      <c r="G9" s="71"/>
      <c r="H9" s="71"/>
      <c r="I9" s="71"/>
      <c r="J9" s="71"/>
      <c r="K9" s="71"/>
      <c r="L9" s="71"/>
      <c r="M9" s="238"/>
      <c r="N9" s="238"/>
      <c r="O9" s="238"/>
      <c r="P9" s="44"/>
      <c r="Q9" s="73"/>
      <c r="R9" s="73"/>
      <c r="S9" s="73"/>
      <c r="T9" s="73"/>
      <c r="U9" s="74"/>
      <c r="V9" s="74"/>
      <c r="W9" s="74"/>
      <c r="X9" s="74"/>
      <c r="Y9" s="74"/>
      <c r="Z9" s="74"/>
      <c r="AA9" s="74"/>
      <c r="AB9" s="74"/>
    </row>
    <row r="10" ht="14.25" customHeight="1">
      <c r="A10" s="75" t="s">
        <v>753</v>
      </c>
      <c r="B10" s="71"/>
      <c r="C10" s="71"/>
      <c r="D10" s="71"/>
      <c r="E10" s="71"/>
      <c r="F10" s="71"/>
      <c r="G10" s="71"/>
      <c r="H10" s="71"/>
      <c r="I10" s="71"/>
      <c r="J10" s="71"/>
      <c r="K10" s="71"/>
      <c r="L10" s="71"/>
      <c r="M10" s="238"/>
      <c r="N10" s="238"/>
      <c r="O10" s="238"/>
      <c r="P10" s="44"/>
      <c r="Q10" s="73"/>
      <c r="R10" s="73"/>
      <c r="S10" s="73"/>
      <c r="T10" s="73"/>
      <c r="U10" s="74"/>
      <c r="V10" s="74"/>
      <c r="W10" s="74"/>
      <c r="X10" s="74"/>
      <c r="Y10" s="74"/>
      <c r="Z10" s="74"/>
      <c r="AA10" s="74"/>
      <c r="AB10" s="74"/>
    </row>
    <row r="11" ht="66.75" customHeight="1">
      <c r="A11" s="78" t="s">
        <v>754</v>
      </c>
      <c r="B11" s="71"/>
      <c r="C11" s="71"/>
      <c r="D11" s="71"/>
      <c r="E11" s="71"/>
      <c r="F11" s="71"/>
      <c r="G11" s="71"/>
      <c r="H11" s="71"/>
      <c r="I11" s="71"/>
      <c r="J11" s="71"/>
      <c r="K11" s="71"/>
      <c r="L11" s="71"/>
      <c r="M11" s="238"/>
      <c r="N11" s="238"/>
      <c r="O11" s="238"/>
      <c r="P11" s="44"/>
      <c r="Q11" s="74"/>
      <c r="R11" s="74"/>
      <c r="S11" s="74"/>
      <c r="T11" s="74"/>
      <c r="U11" s="74"/>
      <c r="V11" s="74"/>
      <c r="W11" s="74"/>
      <c r="X11" s="74"/>
      <c r="Y11" s="74"/>
      <c r="Z11" s="74"/>
      <c r="AA11" s="74"/>
      <c r="AB11" s="74"/>
    </row>
    <row r="12">
      <c r="A12" s="243"/>
      <c r="B12" s="243"/>
      <c r="C12" s="243"/>
      <c r="D12" s="243"/>
      <c r="E12" s="243"/>
      <c r="F12" s="243"/>
      <c r="G12" s="243"/>
      <c r="H12" s="243"/>
      <c r="I12" s="243"/>
      <c r="J12" s="243"/>
      <c r="K12" s="243"/>
      <c r="L12" s="243"/>
      <c r="M12" s="243"/>
      <c r="N12" s="243"/>
      <c r="O12" s="74"/>
      <c r="P12" s="74"/>
      <c r="Q12" s="74"/>
      <c r="R12" s="74"/>
      <c r="S12" s="74"/>
      <c r="T12" s="74"/>
      <c r="U12" s="74"/>
      <c r="V12" s="74"/>
      <c r="W12" s="74"/>
      <c r="X12" s="74"/>
      <c r="Y12" s="74"/>
      <c r="Z12" s="74"/>
      <c r="AA12" s="74"/>
      <c r="AB12" s="74"/>
    </row>
    <row r="13">
      <c r="A13" s="244" t="s">
        <v>7</v>
      </c>
      <c r="B13" s="244" t="s">
        <v>755</v>
      </c>
      <c r="C13" s="244" t="s">
        <v>756</v>
      </c>
      <c r="D13" s="244" t="s">
        <v>757</v>
      </c>
      <c r="E13" s="244" t="s">
        <v>758</v>
      </c>
      <c r="F13" s="83" t="s">
        <v>8</v>
      </c>
      <c r="G13" s="244" t="s">
        <v>759</v>
      </c>
      <c r="H13" s="244" t="s">
        <v>760</v>
      </c>
      <c r="I13" s="244" t="s">
        <v>761</v>
      </c>
      <c r="J13" s="244" t="s">
        <v>762</v>
      </c>
      <c r="K13" s="244" t="s">
        <v>763</v>
      </c>
      <c r="L13" s="245" t="s">
        <v>226</v>
      </c>
      <c r="M13" s="86" t="s">
        <v>227</v>
      </c>
      <c r="N13" s="243"/>
      <c r="O13" s="74"/>
      <c r="P13" s="74"/>
    </row>
    <row r="14" ht="11.25" customHeight="1">
      <c r="A14" s="246" t="s">
        <v>764</v>
      </c>
      <c r="B14" s="118" t="s">
        <v>765</v>
      </c>
      <c r="C14" s="247" t="s">
        <v>766</v>
      </c>
      <c r="D14" s="117" t="s">
        <v>767</v>
      </c>
      <c r="E14" s="118" t="s">
        <v>764</v>
      </c>
      <c r="F14" s="118" t="s">
        <v>52</v>
      </c>
      <c r="G14" s="248" t="s">
        <v>768</v>
      </c>
      <c r="H14" s="118">
        <v>2024.0</v>
      </c>
      <c r="I14" s="118"/>
      <c r="J14" s="249" t="s">
        <v>769</v>
      </c>
      <c r="K14" s="250">
        <v>400.0</v>
      </c>
      <c r="L14" s="251">
        <v>400.0</v>
      </c>
      <c r="M14" s="252" t="s">
        <v>79</v>
      </c>
      <c r="N14" s="243"/>
      <c r="O14" s="73"/>
      <c r="P14" s="73"/>
      <c r="Q14" s="105"/>
      <c r="R14" s="105"/>
      <c r="S14" s="105"/>
      <c r="T14" s="105"/>
      <c r="U14" s="105"/>
      <c r="V14" s="105"/>
      <c r="W14" s="105"/>
      <c r="X14" s="105"/>
      <c r="Y14" s="105"/>
      <c r="Z14" s="105"/>
      <c r="AA14" s="105"/>
      <c r="AB14" s="105"/>
    </row>
    <row r="15" ht="11.25" customHeight="1">
      <c r="A15" s="135" t="s">
        <v>770</v>
      </c>
      <c r="B15" s="97" t="s">
        <v>771</v>
      </c>
      <c r="C15" s="177" t="s">
        <v>772</v>
      </c>
      <c r="D15" s="97" t="s">
        <v>773</v>
      </c>
      <c r="E15" s="97" t="s">
        <v>770</v>
      </c>
      <c r="F15" s="97" t="s">
        <v>128</v>
      </c>
      <c r="G15" s="253" t="s">
        <v>774</v>
      </c>
      <c r="H15" s="97">
        <v>2024.0</v>
      </c>
      <c r="I15" s="97" t="s">
        <v>775</v>
      </c>
      <c r="J15" s="177" t="s">
        <v>776</v>
      </c>
      <c r="K15" s="210">
        <v>200.0</v>
      </c>
      <c r="L15" s="254">
        <v>100.0</v>
      </c>
      <c r="M15" s="255" t="s">
        <v>146</v>
      </c>
      <c r="N15" s="243"/>
      <c r="O15" s="73"/>
      <c r="P15" s="73"/>
      <c r="Q15" s="105"/>
      <c r="R15" s="105"/>
      <c r="S15" s="105"/>
      <c r="T15" s="105"/>
      <c r="U15" s="105"/>
      <c r="V15" s="105"/>
      <c r="W15" s="105"/>
      <c r="X15" s="105"/>
      <c r="Y15" s="105"/>
      <c r="Z15" s="105"/>
      <c r="AA15" s="105"/>
      <c r="AB15" s="105"/>
    </row>
    <row r="16" ht="11.25" customHeight="1">
      <c r="A16" s="135" t="s">
        <v>770</v>
      </c>
      <c r="B16" s="97" t="s">
        <v>777</v>
      </c>
      <c r="C16" s="177" t="s">
        <v>778</v>
      </c>
      <c r="D16" s="97" t="s">
        <v>773</v>
      </c>
      <c r="E16" s="97" t="s">
        <v>770</v>
      </c>
      <c r="F16" s="97" t="s">
        <v>128</v>
      </c>
      <c r="G16" s="256" t="s">
        <v>774</v>
      </c>
      <c r="H16" s="97">
        <v>2024.0</v>
      </c>
      <c r="I16" s="97" t="s">
        <v>779</v>
      </c>
      <c r="J16" s="177" t="s">
        <v>780</v>
      </c>
      <c r="K16" s="210">
        <v>200.0</v>
      </c>
      <c r="L16" s="254">
        <v>100.0</v>
      </c>
      <c r="M16" s="255" t="s">
        <v>146</v>
      </c>
      <c r="N16" s="243"/>
      <c r="O16" s="73"/>
      <c r="P16" s="73"/>
      <c r="Q16" s="105"/>
      <c r="R16" s="105"/>
      <c r="S16" s="105"/>
      <c r="T16" s="105"/>
      <c r="U16" s="105"/>
      <c r="V16" s="105"/>
      <c r="W16" s="105"/>
      <c r="X16" s="105"/>
      <c r="Y16" s="105"/>
      <c r="Z16" s="105"/>
      <c r="AA16" s="105"/>
      <c r="AB16" s="105"/>
    </row>
    <row r="17" ht="11.25" customHeight="1">
      <c r="A17" s="135" t="s">
        <v>770</v>
      </c>
      <c r="B17" s="97" t="s">
        <v>781</v>
      </c>
      <c r="C17" s="97" t="s">
        <v>782</v>
      </c>
      <c r="D17" s="97" t="s">
        <v>773</v>
      </c>
      <c r="E17" s="97" t="s">
        <v>770</v>
      </c>
      <c r="F17" s="97" t="s">
        <v>128</v>
      </c>
      <c r="G17" s="135" t="s">
        <v>774</v>
      </c>
      <c r="H17" s="97">
        <v>2024.0</v>
      </c>
      <c r="I17" s="97" t="s">
        <v>783</v>
      </c>
      <c r="J17" s="177" t="s">
        <v>784</v>
      </c>
      <c r="K17" s="210">
        <v>200.0</v>
      </c>
      <c r="L17" s="254">
        <v>66.66</v>
      </c>
      <c r="M17" s="255" t="s">
        <v>146</v>
      </c>
      <c r="N17" s="243"/>
      <c r="O17" s="73"/>
      <c r="P17" s="73"/>
      <c r="Q17" s="105"/>
      <c r="R17" s="105"/>
      <c r="S17" s="105"/>
      <c r="T17" s="105"/>
      <c r="U17" s="105"/>
      <c r="V17" s="105"/>
      <c r="W17" s="105"/>
      <c r="X17" s="105"/>
      <c r="Y17" s="105"/>
      <c r="Z17" s="105"/>
      <c r="AA17" s="105"/>
      <c r="AB17" s="105"/>
    </row>
    <row r="18" ht="11.25" customHeight="1">
      <c r="A18" s="135" t="s">
        <v>770</v>
      </c>
      <c r="B18" s="177" t="s">
        <v>785</v>
      </c>
      <c r="C18" s="97" t="s">
        <v>786</v>
      </c>
      <c r="D18" s="97" t="s">
        <v>773</v>
      </c>
      <c r="E18" s="97" t="s">
        <v>787</v>
      </c>
      <c r="F18" s="97" t="s">
        <v>128</v>
      </c>
      <c r="G18" s="256" t="s">
        <v>788</v>
      </c>
      <c r="H18" s="97">
        <v>2024.0</v>
      </c>
      <c r="I18" s="97" t="s">
        <v>789</v>
      </c>
      <c r="J18" s="97" t="s">
        <v>790</v>
      </c>
      <c r="K18" s="210">
        <v>1000.0</v>
      </c>
      <c r="L18" s="254">
        <v>250.0</v>
      </c>
      <c r="M18" s="255" t="s">
        <v>146</v>
      </c>
      <c r="N18" s="243"/>
      <c r="O18" s="73"/>
      <c r="P18" s="73"/>
      <c r="Q18" s="105"/>
      <c r="R18" s="105"/>
      <c r="S18" s="105"/>
      <c r="T18" s="105"/>
      <c r="U18" s="105"/>
      <c r="V18" s="105"/>
      <c r="W18" s="105"/>
      <c r="X18" s="105"/>
      <c r="Y18" s="105"/>
      <c r="Z18" s="105"/>
      <c r="AA18" s="105"/>
      <c r="AB18" s="105"/>
    </row>
    <row r="19" ht="11.25" customHeight="1">
      <c r="A19" s="246" t="s">
        <v>791</v>
      </c>
      <c r="B19" s="117" t="s">
        <v>792</v>
      </c>
      <c r="C19" s="117" t="s">
        <v>793</v>
      </c>
      <c r="D19" s="117" t="s">
        <v>794</v>
      </c>
      <c r="E19" s="117" t="s">
        <v>791</v>
      </c>
      <c r="F19" s="118" t="s">
        <v>81</v>
      </c>
      <c r="G19" s="117" t="s">
        <v>795</v>
      </c>
      <c r="H19" s="117">
        <v>2024.0</v>
      </c>
      <c r="I19" s="117">
        <v>2025.0</v>
      </c>
      <c r="J19" s="117" t="s">
        <v>361</v>
      </c>
      <c r="K19" s="257">
        <v>200.0</v>
      </c>
      <c r="L19" s="258">
        <v>200.0</v>
      </c>
      <c r="M19" s="252" t="s">
        <v>89</v>
      </c>
      <c r="N19" s="243"/>
      <c r="O19" s="73"/>
      <c r="P19" s="73"/>
      <c r="Q19" s="105"/>
      <c r="R19" s="105"/>
      <c r="S19" s="105"/>
      <c r="T19" s="105"/>
      <c r="U19" s="105"/>
      <c r="V19" s="105"/>
      <c r="W19" s="105"/>
      <c r="X19" s="105"/>
      <c r="Y19" s="105"/>
      <c r="Z19" s="105"/>
      <c r="AA19" s="105"/>
      <c r="AB19" s="105"/>
    </row>
    <row r="20" ht="11.25" customHeight="1">
      <c r="A20" s="246" t="s">
        <v>537</v>
      </c>
      <c r="B20" s="117" t="s">
        <v>796</v>
      </c>
      <c r="C20" s="117" t="s">
        <v>797</v>
      </c>
      <c r="D20" s="117" t="s">
        <v>798</v>
      </c>
      <c r="E20" s="117" t="s">
        <v>799</v>
      </c>
      <c r="F20" s="118" t="s">
        <v>148</v>
      </c>
      <c r="G20" s="259" t="s">
        <v>800</v>
      </c>
      <c r="H20" s="117">
        <v>2024.0</v>
      </c>
      <c r="I20" s="117">
        <v>2024.0</v>
      </c>
      <c r="J20" s="117" t="s">
        <v>801</v>
      </c>
      <c r="K20" s="257">
        <v>2000.0</v>
      </c>
      <c r="L20" s="258">
        <v>400.0</v>
      </c>
      <c r="M20" s="252" t="s">
        <v>537</v>
      </c>
      <c r="N20" s="243"/>
      <c r="O20" s="73"/>
      <c r="P20" s="73"/>
      <c r="Q20" s="105"/>
      <c r="R20" s="105"/>
      <c r="S20" s="105"/>
      <c r="T20" s="105"/>
      <c r="U20" s="105"/>
      <c r="V20" s="105"/>
      <c r="W20" s="105"/>
      <c r="X20" s="105"/>
      <c r="Y20" s="105"/>
      <c r="Z20" s="105"/>
      <c r="AA20" s="105"/>
      <c r="AB20" s="105"/>
    </row>
    <row r="21" ht="11.25" customHeight="1">
      <c r="A21" s="246" t="s">
        <v>802</v>
      </c>
      <c r="B21" s="117" t="s">
        <v>796</v>
      </c>
      <c r="C21" s="117" t="s">
        <v>797</v>
      </c>
      <c r="D21" s="117" t="s">
        <v>794</v>
      </c>
      <c r="E21" s="117" t="s">
        <v>803</v>
      </c>
      <c r="F21" s="118" t="s">
        <v>148</v>
      </c>
      <c r="G21" s="259" t="s">
        <v>804</v>
      </c>
      <c r="H21" s="117">
        <v>2024.0</v>
      </c>
      <c r="I21" s="117">
        <v>2024.0</v>
      </c>
      <c r="J21" s="117" t="s">
        <v>801</v>
      </c>
      <c r="K21" s="257">
        <v>2000.0</v>
      </c>
      <c r="L21" s="258">
        <v>600.0</v>
      </c>
      <c r="M21" s="252" t="s">
        <v>540</v>
      </c>
      <c r="N21" s="243"/>
      <c r="O21" s="73"/>
      <c r="P21" s="73"/>
      <c r="Q21" s="105"/>
      <c r="R21" s="105"/>
      <c r="S21" s="105"/>
      <c r="T21" s="105"/>
      <c r="U21" s="105"/>
      <c r="V21" s="105"/>
      <c r="W21" s="105"/>
      <c r="X21" s="105"/>
      <c r="Y21" s="105"/>
      <c r="Z21" s="105"/>
      <c r="AA21" s="105"/>
      <c r="AB21" s="105"/>
    </row>
    <row r="22" ht="11.25" customHeight="1">
      <c r="A22" s="260" t="s">
        <v>805</v>
      </c>
      <c r="B22" s="261" t="s">
        <v>806</v>
      </c>
      <c r="C22" s="261" t="s">
        <v>807</v>
      </c>
      <c r="D22" s="261" t="s">
        <v>808</v>
      </c>
      <c r="E22" s="261" t="s">
        <v>809</v>
      </c>
      <c r="F22" s="262" t="s">
        <v>148</v>
      </c>
      <c r="G22" s="263" t="s">
        <v>810</v>
      </c>
      <c r="H22" s="261">
        <v>2024.0</v>
      </c>
      <c r="I22" s="261">
        <v>2025.0</v>
      </c>
      <c r="J22" s="264">
        <v>500.0</v>
      </c>
      <c r="K22" s="265">
        <v>400.0</v>
      </c>
      <c r="L22" s="266">
        <v>400.0</v>
      </c>
      <c r="M22" s="103" t="s">
        <v>805</v>
      </c>
      <c r="N22" s="104"/>
      <c r="O22" s="104"/>
      <c r="P22" s="104"/>
      <c r="Q22" s="104"/>
      <c r="R22" s="104"/>
      <c r="S22" s="104"/>
      <c r="T22" s="104"/>
      <c r="U22" s="104"/>
      <c r="V22" s="104"/>
      <c r="W22" s="104"/>
      <c r="X22" s="104"/>
      <c r="Y22" s="104"/>
      <c r="Z22" s="104"/>
      <c r="AA22" s="105"/>
      <c r="AB22" s="105"/>
    </row>
    <row r="23" ht="11.25" customHeight="1">
      <c r="A23" s="267" t="s">
        <v>805</v>
      </c>
      <c r="B23" s="202" t="s">
        <v>811</v>
      </c>
      <c r="C23" s="5" t="s">
        <v>812</v>
      </c>
      <c r="D23" s="5" t="s">
        <v>794</v>
      </c>
      <c r="E23" s="202" t="s">
        <v>813</v>
      </c>
      <c r="F23" s="5" t="s">
        <v>148</v>
      </c>
      <c r="G23" s="268" t="s">
        <v>814</v>
      </c>
      <c r="H23" s="5">
        <v>2024.0</v>
      </c>
      <c r="I23" s="5"/>
      <c r="J23" s="5"/>
      <c r="K23" s="187">
        <v>200.0</v>
      </c>
      <c r="L23" s="269">
        <v>66.66</v>
      </c>
      <c r="M23" s="103" t="s">
        <v>805</v>
      </c>
      <c r="N23" s="104"/>
      <c r="O23" s="104"/>
      <c r="P23" s="104"/>
      <c r="Q23" s="104"/>
      <c r="R23" s="104"/>
      <c r="S23" s="104"/>
      <c r="T23" s="104"/>
      <c r="U23" s="104"/>
      <c r="V23" s="104"/>
      <c r="W23" s="104"/>
      <c r="X23" s="104"/>
      <c r="Y23" s="104"/>
      <c r="Z23" s="104"/>
      <c r="AA23" s="105"/>
      <c r="AB23" s="105"/>
    </row>
    <row r="24" ht="11.25" customHeight="1">
      <c r="A24" s="260" t="s">
        <v>815</v>
      </c>
      <c r="B24" s="261" t="s">
        <v>806</v>
      </c>
      <c r="C24" s="261" t="s">
        <v>807</v>
      </c>
      <c r="D24" s="261" t="s">
        <v>767</v>
      </c>
      <c r="E24" s="261" t="s">
        <v>815</v>
      </c>
      <c r="F24" s="195" t="s">
        <v>816</v>
      </c>
      <c r="G24" s="263" t="s">
        <v>810</v>
      </c>
      <c r="H24" s="261">
        <v>2024.0</v>
      </c>
      <c r="I24" s="261">
        <v>2025.0</v>
      </c>
      <c r="J24" s="261">
        <v>500000.0</v>
      </c>
      <c r="K24" s="265" t="s">
        <v>817</v>
      </c>
      <c r="L24" s="266">
        <v>800.0</v>
      </c>
      <c r="M24" s="103" t="s">
        <v>607</v>
      </c>
      <c r="N24" s="104"/>
      <c r="O24" s="104"/>
      <c r="P24" s="104"/>
      <c r="Q24" s="104"/>
      <c r="R24" s="104"/>
      <c r="S24" s="104"/>
      <c r="T24" s="104"/>
      <c r="U24" s="104"/>
      <c r="V24" s="104"/>
      <c r="W24" s="104"/>
      <c r="X24" s="104"/>
      <c r="Y24" s="104"/>
      <c r="Z24" s="104"/>
      <c r="AA24" s="105"/>
      <c r="AB24" s="105"/>
    </row>
    <row r="25" ht="11.25" customHeight="1">
      <c r="A25" s="260" t="s">
        <v>818</v>
      </c>
      <c r="B25" s="261" t="s">
        <v>819</v>
      </c>
      <c r="C25" s="261" t="s">
        <v>820</v>
      </c>
      <c r="D25" s="261" t="s">
        <v>821</v>
      </c>
      <c r="E25" s="261" t="s">
        <v>822</v>
      </c>
      <c r="F25" s="198" t="s">
        <v>148</v>
      </c>
      <c r="G25" s="261" t="s">
        <v>810</v>
      </c>
      <c r="H25" s="261">
        <v>2024.0</v>
      </c>
      <c r="I25" s="261">
        <v>2025.0</v>
      </c>
      <c r="J25" s="270"/>
      <c r="K25" s="265" t="s">
        <v>823</v>
      </c>
      <c r="L25" s="266">
        <v>400.0</v>
      </c>
      <c r="M25" s="190" t="s">
        <v>616</v>
      </c>
      <c r="N25" s="104"/>
      <c r="O25" s="104"/>
      <c r="P25" s="104"/>
      <c r="Q25" s="104"/>
      <c r="R25" s="104"/>
      <c r="S25" s="104"/>
      <c r="T25" s="104"/>
      <c r="U25" s="104"/>
      <c r="V25" s="104"/>
      <c r="W25" s="104"/>
      <c r="X25" s="104"/>
      <c r="Y25" s="104"/>
      <c r="Z25" s="104"/>
      <c r="AA25" s="105"/>
      <c r="AB25" s="105"/>
    </row>
    <row r="26" ht="11.25" customHeight="1">
      <c r="A26" s="271" t="s">
        <v>824</v>
      </c>
      <c r="B26" s="272" t="s">
        <v>825</v>
      </c>
      <c r="C26" s="272" t="s">
        <v>826</v>
      </c>
      <c r="D26" s="273" t="s">
        <v>808</v>
      </c>
      <c r="E26" s="273" t="s">
        <v>175</v>
      </c>
      <c r="F26" s="93" t="s">
        <v>148</v>
      </c>
      <c r="G26" s="274" t="s">
        <v>810</v>
      </c>
      <c r="H26" s="273" t="s">
        <v>827</v>
      </c>
      <c r="I26" s="273" t="s">
        <v>828</v>
      </c>
      <c r="J26" s="273" t="s">
        <v>828</v>
      </c>
      <c r="K26" s="275">
        <v>400.0</v>
      </c>
      <c r="L26" s="276">
        <v>400.0</v>
      </c>
      <c r="M26" s="130" t="s">
        <v>829</v>
      </c>
      <c r="N26" s="211"/>
      <c r="O26" s="211"/>
      <c r="P26" s="211"/>
      <c r="Q26" s="211"/>
      <c r="R26" s="211"/>
      <c r="S26" s="211"/>
      <c r="T26" s="211"/>
      <c r="U26" s="211"/>
      <c r="V26" s="211"/>
      <c r="W26" s="211"/>
      <c r="X26" s="211"/>
      <c r="Y26" s="211"/>
      <c r="Z26" s="211"/>
      <c r="AA26" s="105"/>
      <c r="AB26" s="105"/>
    </row>
    <row r="27" ht="11.25" customHeight="1">
      <c r="A27" s="260" t="s">
        <v>830</v>
      </c>
      <c r="B27" s="261" t="s">
        <v>831</v>
      </c>
      <c r="C27" s="261" t="s">
        <v>832</v>
      </c>
      <c r="D27" s="261" t="s">
        <v>767</v>
      </c>
      <c r="E27" s="261" t="s">
        <v>833</v>
      </c>
      <c r="F27" s="198" t="s">
        <v>148</v>
      </c>
      <c r="G27" s="263" t="s">
        <v>834</v>
      </c>
      <c r="H27" s="261">
        <v>2024.0</v>
      </c>
      <c r="I27" s="270"/>
      <c r="J27" s="261">
        <v>750000.0</v>
      </c>
      <c r="K27" s="265">
        <v>400.0</v>
      </c>
      <c r="L27" s="266">
        <v>50.0</v>
      </c>
      <c r="M27" s="130" t="s">
        <v>835</v>
      </c>
      <c r="N27" s="104"/>
      <c r="O27" s="104"/>
      <c r="P27" s="104"/>
      <c r="Q27" s="104"/>
      <c r="R27" s="104"/>
      <c r="S27" s="104"/>
      <c r="T27" s="104"/>
      <c r="U27" s="104"/>
      <c r="V27" s="104"/>
      <c r="W27" s="104"/>
      <c r="X27" s="104"/>
      <c r="Y27" s="104"/>
      <c r="Z27" s="104"/>
      <c r="AA27" s="105"/>
      <c r="AB27" s="105"/>
    </row>
    <row r="28" ht="11.25" customHeight="1">
      <c r="A28" s="260" t="s">
        <v>830</v>
      </c>
      <c r="B28" s="261" t="s">
        <v>836</v>
      </c>
      <c r="C28" s="261" t="s">
        <v>837</v>
      </c>
      <c r="D28" s="261" t="s">
        <v>767</v>
      </c>
      <c r="E28" s="261" t="s">
        <v>183</v>
      </c>
      <c r="F28" s="198" t="s">
        <v>148</v>
      </c>
      <c r="G28" s="263" t="s">
        <v>838</v>
      </c>
      <c r="H28" s="261">
        <v>2024.0</v>
      </c>
      <c r="I28" s="270"/>
      <c r="J28" s="261">
        <v>375000.0</v>
      </c>
      <c r="K28" s="265">
        <v>400.0</v>
      </c>
      <c r="L28" s="266">
        <v>50.0</v>
      </c>
      <c r="M28" s="130" t="s">
        <v>835</v>
      </c>
      <c r="N28" s="104"/>
      <c r="O28" s="104"/>
      <c r="P28" s="104"/>
      <c r="Q28" s="104"/>
      <c r="R28" s="104"/>
      <c r="S28" s="104"/>
      <c r="T28" s="104"/>
      <c r="U28" s="104"/>
      <c r="V28" s="104"/>
      <c r="W28" s="104"/>
      <c r="X28" s="104"/>
      <c r="Y28" s="104"/>
      <c r="Z28" s="104"/>
      <c r="AA28" s="105"/>
      <c r="AB28" s="105"/>
    </row>
    <row r="29" ht="11.25" customHeight="1">
      <c r="A29" s="271" t="s">
        <v>626</v>
      </c>
      <c r="B29" s="273" t="s">
        <v>839</v>
      </c>
      <c r="C29" s="273" t="s">
        <v>840</v>
      </c>
      <c r="D29" s="273" t="s">
        <v>841</v>
      </c>
      <c r="E29" s="273" t="s">
        <v>626</v>
      </c>
      <c r="F29" s="93" t="s">
        <v>148</v>
      </c>
      <c r="G29" s="277" t="s">
        <v>842</v>
      </c>
      <c r="H29" s="273">
        <v>2024.0</v>
      </c>
      <c r="I29" s="273">
        <v>2024.0</v>
      </c>
      <c r="J29" s="273" t="s">
        <v>843</v>
      </c>
      <c r="K29" s="275" t="s">
        <v>817</v>
      </c>
      <c r="L29" s="276">
        <v>2000.0</v>
      </c>
      <c r="M29" s="103" t="s">
        <v>626</v>
      </c>
      <c r="N29" s="211"/>
      <c r="O29" s="211"/>
      <c r="P29" s="211"/>
      <c r="Q29" s="211"/>
      <c r="R29" s="211"/>
      <c r="S29" s="211"/>
      <c r="T29" s="211"/>
      <c r="U29" s="211"/>
      <c r="V29" s="211"/>
      <c r="W29" s="211"/>
      <c r="X29" s="211"/>
      <c r="Y29" s="211"/>
      <c r="Z29" s="211"/>
      <c r="AA29" s="105"/>
      <c r="AB29" s="105"/>
    </row>
    <row r="30" ht="11.25" customHeight="1">
      <c r="A30" s="260" t="s">
        <v>844</v>
      </c>
      <c r="B30" s="261" t="s">
        <v>845</v>
      </c>
      <c r="C30" s="261" t="s">
        <v>846</v>
      </c>
      <c r="D30" s="261" t="s">
        <v>847</v>
      </c>
      <c r="E30" s="270"/>
      <c r="F30" s="198" t="s">
        <v>148</v>
      </c>
      <c r="G30" s="263" t="s">
        <v>848</v>
      </c>
      <c r="H30" s="261">
        <v>2024.0</v>
      </c>
      <c r="I30" s="270"/>
      <c r="J30" s="270"/>
      <c r="K30" s="265">
        <v>400.0</v>
      </c>
      <c r="L30" s="266">
        <v>350.0</v>
      </c>
      <c r="M30" s="103" t="s">
        <v>649</v>
      </c>
      <c r="N30" s="104"/>
      <c r="O30" s="104"/>
      <c r="P30" s="104"/>
      <c r="Q30" s="104"/>
      <c r="R30" s="104"/>
      <c r="S30" s="104"/>
      <c r="T30" s="104"/>
      <c r="U30" s="104"/>
      <c r="V30" s="104"/>
      <c r="W30" s="104"/>
      <c r="X30" s="104"/>
      <c r="Y30" s="104"/>
      <c r="Z30" s="104"/>
      <c r="AA30" s="105"/>
      <c r="AB30" s="105"/>
    </row>
    <row r="31" ht="11.25" customHeight="1">
      <c r="A31" s="260" t="s">
        <v>658</v>
      </c>
      <c r="B31" s="261" t="s">
        <v>849</v>
      </c>
      <c r="C31" s="261" t="s">
        <v>782</v>
      </c>
      <c r="D31" s="261" t="s">
        <v>773</v>
      </c>
      <c r="E31" s="261" t="s">
        <v>850</v>
      </c>
      <c r="F31" s="198" t="s">
        <v>148</v>
      </c>
      <c r="G31" s="263" t="s">
        <v>851</v>
      </c>
      <c r="H31" s="261">
        <v>2024.0</v>
      </c>
      <c r="I31" s="270"/>
      <c r="J31" s="270"/>
      <c r="K31" s="265">
        <v>200.0</v>
      </c>
      <c r="L31" s="266">
        <v>200.0</v>
      </c>
      <c r="M31" s="190" t="s">
        <v>658</v>
      </c>
      <c r="N31" s="104"/>
      <c r="O31" s="104"/>
      <c r="P31" s="104"/>
      <c r="Q31" s="104"/>
      <c r="R31" s="104"/>
      <c r="S31" s="104"/>
      <c r="T31" s="104"/>
      <c r="U31" s="104"/>
      <c r="V31" s="104"/>
      <c r="W31" s="104"/>
      <c r="X31" s="104"/>
      <c r="Y31" s="104"/>
      <c r="Z31" s="104"/>
      <c r="AA31" s="105"/>
      <c r="AB31" s="105"/>
    </row>
    <row r="32" ht="11.25" customHeight="1">
      <c r="A32" s="260" t="s">
        <v>658</v>
      </c>
      <c r="B32" s="261" t="s">
        <v>811</v>
      </c>
      <c r="C32" s="261" t="s">
        <v>812</v>
      </c>
      <c r="D32" s="261" t="s">
        <v>773</v>
      </c>
      <c r="E32" s="261" t="s">
        <v>813</v>
      </c>
      <c r="F32" s="198" t="s">
        <v>148</v>
      </c>
      <c r="G32" s="263" t="s">
        <v>814</v>
      </c>
      <c r="H32" s="261">
        <v>2024.0</v>
      </c>
      <c r="I32" s="270"/>
      <c r="J32" s="270"/>
      <c r="K32" s="265">
        <v>200.0</v>
      </c>
      <c r="L32" s="266">
        <v>66.66</v>
      </c>
      <c r="M32" s="190" t="s">
        <v>658</v>
      </c>
      <c r="N32" s="104"/>
      <c r="O32" s="104"/>
      <c r="P32" s="104"/>
      <c r="Q32" s="104"/>
      <c r="R32" s="104"/>
      <c r="S32" s="104"/>
      <c r="T32" s="104"/>
      <c r="U32" s="104"/>
      <c r="V32" s="104"/>
      <c r="W32" s="104"/>
      <c r="X32" s="104"/>
      <c r="Y32" s="104"/>
      <c r="Z32" s="104"/>
      <c r="AA32" s="105"/>
      <c r="AB32" s="105"/>
    </row>
    <row r="33" ht="11.25" customHeight="1">
      <c r="A33" s="260" t="s">
        <v>658</v>
      </c>
      <c r="B33" s="261" t="s">
        <v>852</v>
      </c>
      <c r="C33" s="202" t="s">
        <v>853</v>
      </c>
      <c r="D33" s="261" t="s">
        <v>854</v>
      </c>
      <c r="E33" s="261" t="s">
        <v>855</v>
      </c>
      <c r="F33" s="198" t="s">
        <v>148</v>
      </c>
      <c r="G33" s="263" t="s">
        <v>856</v>
      </c>
      <c r="H33" s="261">
        <v>2024.0</v>
      </c>
      <c r="I33" s="261">
        <v>2025.0</v>
      </c>
      <c r="J33" s="270"/>
      <c r="K33" s="265">
        <f>400*5</f>
        <v>2000</v>
      </c>
      <c r="L33" s="266">
        <v>400.0</v>
      </c>
      <c r="M33" s="190" t="s">
        <v>658</v>
      </c>
      <c r="N33" s="104"/>
      <c r="O33" s="104"/>
      <c r="P33" s="104"/>
      <c r="Q33" s="104"/>
      <c r="R33" s="104"/>
      <c r="S33" s="104"/>
      <c r="T33" s="104"/>
      <c r="U33" s="104"/>
      <c r="V33" s="104"/>
      <c r="W33" s="104"/>
      <c r="X33" s="104"/>
      <c r="Y33" s="104"/>
      <c r="Z33" s="104"/>
      <c r="AA33" s="105"/>
      <c r="AB33" s="105"/>
    </row>
    <row r="34" ht="11.25" customHeight="1">
      <c r="A34" s="252" t="s">
        <v>658</v>
      </c>
      <c r="B34" s="202" t="s">
        <v>857</v>
      </c>
      <c r="C34" s="202" t="s">
        <v>858</v>
      </c>
      <c r="D34" s="202" t="s">
        <v>854</v>
      </c>
      <c r="E34" s="202" t="s">
        <v>658</v>
      </c>
      <c r="F34" s="278" t="s">
        <v>148</v>
      </c>
      <c r="G34" s="279" t="s">
        <v>859</v>
      </c>
      <c r="H34" s="202">
        <v>2024.0</v>
      </c>
      <c r="I34" s="5"/>
      <c r="J34" s="5"/>
      <c r="K34" s="280">
        <v>400.0</v>
      </c>
      <c r="L34" s="281">
        <v>400.0</v>
      </c>
      <c r="M34" s="190" t="s">
        <v>658</v>
      </c>
      <c r="N34" s="104"/>
      <c r="O34" s="104"/>
      <c r="P34" s="104"/>
      <c r="Q34" s="104"/>
      <c r="R34" s="104"/>
      <c r="S34" s="104"/>
      <c r="T34" s="104"/>
      <c r="U34" s="104"/>
      <c r="V34" s="104"/>
      <c r="W34" s="104"/>
      <c r="X34" s="104"/>
      <c r="Y34" s="104"/>
      <c r="Z34" s="104"/>
      <c r="AA34" s="105"/>
      <c r="AB34" s="105"/>
    </row>
    <row r="35" ht="11.25" customHeight="1">
      <c r="A35" s="260" t="s">
        <v>667</v>
      </c>
      <c r="B35" s="261" t="s">
        <v>860</v>
      </c>
      <c r="C35" s="261" t="s">
        <v>861</v>
      </c>
      <c r="D35" s="261" t="s">
        <v>847</v>
      </c>
      <c r="E35" s="261" t="s">
        <v>667</v>
      </c>
      <c r="F35" s="198" t="s">
        <v>148</v>
      </c>
      <c r="G35" s="263" t="s">
        <v>862</v>
      </c>
      <c r="H35" s="261">
        <v>2024.0</v>
      </c>
      <c r="I35" s="261">
        <v>2024.0</v>
      </c>
      <c r="J35" s="261" t="s">
        <v>863</v>
      </c>
      <c r="K35" s="265">
        <f>400*10</f>
        <v>4000</v>
      </c>
      <c r="L35" s="266">
        <f>K35-300</f>
        <v>3700</v>
      </c>
      <c r="M35" s="190" t="s">
        <v>667</v>
      </c>
      <c r="N35" s="104"/>
      <c r="O35" s="104"/>
      <c r="P35" s="104"/>
      <c r="Q35" s="104"/>
      <c r="R35" s="104"/>
      <c r="S35" s="104"/>
      <c r="T35" s="104"/>
      <c r="U35" s="104"/>
      <c r="V35" s="104"/>
      <c r="W35" s="104"/>
      <c r="X35" s="104"/>
      <c r="Y35" s="104"/>
      <c r="Z35" s="104"/>
      <c r="AA35" s="105"/>
      <c r="AB35" s="105"/>
    </row>
    <row r="36" ht="11.25" customHeight="1">
      <c r="A36" s="260" t="s">
        <v>667</v>
      </c>
      <c r="B36" s="261" t="s">
        <v>864</v>
      </c>
      <c r="C36" s="261" t="s">
        <v>865</v>
      </c>
      <c r="D36" s="261" t="s">
        <v>847</v>
      </c>
      <c r="E36" s="261" t="s">
        <v>667</v>
      </c>
      <c r="F36" s="198" t="s">
        <v>148</v>
      </c>
      <c r="G36" s="263" t="s">
        <v>866</v>
      </c>
      <c r="H36" s="261">
        <v>2024.0</v>
      </c>
      <c r="I36" s="261" t="s">
        <v>867</v>
      </c>
      <c r="J36" s="261" t="s">
        <v>867</v>
      </c>
      <c r="K36" s="265">
        <v>400.0</v>
      </c>
      <c r="L36" s="266">
        <f>K36</f>
        <v>400</v>
      </c>
      <c r="M36" s="190" t="s">
        <v>667</v>
      </c>
      <c r="N36" s="104"/>
      <c r="O36" s="104"/>
      <c r="P36" s="104"/>
      <c r="Q36" s="104"/>
      <c r="R36" s="104"/>
      <c r="S36" s="104"/>
      <c r="T36" s="104"/>
      <c r="U36" s="104"/>
      <c r="V36" s="104"/>
      <c r="W36" s="104"/>
      <c r="X36" s="104"/>
      <c r="Y36" s="104"/>
      <c r="Z36" s="104"/>
      <c r="AA36" s="105"/>
      <c r="AB36" s="105"/>
    </row>
    <row r="37" ht="11.25" customHeight="1">
      <c r="A37" s="282"/>
      <c r="B37" s="283"/>
      <c r="C37" s="283"/>
      <c r="D37" s="283"/>
      <c r="E37" s="283"/>
      <c r="F37" s="283"/>
      <c r="G37" s="283"/>
      <c r="H37" s="283"/>
      <c r="I37" s="283"/>
      <c r="J37" s="283"/>
      <c r="K37" s="283"/>
      <c r="L37" s="284"/>
      <c r="M37" s="255"/>
      <c r="N37" s="243"/>
      <c r="O37" s="73"/>
      <c r="P37" s="73"/>
      <c r="Q37" s="105"/>
      <c r="R37" s="105"/>
      <c r="S37" s="105"/>
      <c r="T37" s="105"/>
      <c r="U37" s="105"/>
      <c r="V37" s="105"/>
      <c r="W37" s="105"/>
      <c r="X37" s="105"/>
      <c r="Y37" s="105"/>
      <c r="Z37" s="105"/>
      <c r="AA37" s="105"/>
      <c r="AB37" s="105"/>
    </row>
    <row r="38" ht="11.25" customHeight="1">
      <c r="A38" s="285" t="s">
        <v>868</v>
      </c>
      <c r="B38" s="285"/>
      <c r="C38" s="285"/>
      <c r="D38" s="285"/>
      <c r="E38" s="285"/>
      <c r="F38" s="285"/>
      <c r="G38" s="285"/>
      <c r="H38" s="285"/>
      <c r="I38" s="285"/>
      <c r="J38" s="285"/>
      <c r="K38" s="285"/>
      <c r="L38" s="286">
        <f>SUM(L14:L37)</f>
        <v>11799.98</v>
      </c>
      <c r="M38" s="243"/>
      <c r="N38" s="243"/>
      <c r="O38" s="73"/>
      <c r="P38" s="73"/>
      <c r="Q38" s="105"/>
      <c r="R38" s="105"/>
      <c r="S38" s="105"/>
      <c r="T38" s="105"/>
      <c r="U38" s="105"/>
      <c r="V38" s="105"/>
      <c r="W38" s="105"/>
      <c r="X38" s="105"/>
      <c r="Y38" s="105"/>
      <c r="Z38" s="105"/>
      <c r="AA38" s="105"/>
      <c r="AB38" s="105"/>
    </row>
    <row r="39" ht="11.25" customHeight="1">
      <c r="A39" s="228" t="s">
        <v>675</v>
      </c>
      <c r="B39" s="229"/>
      <c r="C39" s="229"/>
      <c r="D39" s="229"/>
      <c r="E39" s="229"/>
      <c r="F39" s="229"/>
      <c r="G39" s="229"/>
      <c r="H39" s="229"/>
      <c r="I39" s="229"/>
      <c r="J39" s="229"/>
      <c r="K39" s="229"/>
      <c r="L39" s="229"/>
      <c r="M39" s="104"/>
      <c r="N39" s="104"/>
      <c r="O39" s="104"/>
      <c r="P39" s="104"/>
      <c r="Q39" s="105"/>
      <c r="R39" s="105"/>
      <c r="S39" s="105"/>
      <c r="T39" s="105"/>
      <c r="U39" s="105"/>
      <c r="V39" s="105"/>
      <c r="W39" s="105"/>
      <c r="X39" s="105"/>
      <c r="Y39" s="105"/>
      <c r="Z39" s="105"/>
      <c r="AA39" s="105"/>
      <c r="AB39" s="105"/>
    </row>
    <row r="40" ht="15.75" customHeight="1">
      <c r="A40" s="68"/>
      <c r="B40" s="69"/>
      <c r="C40" s="1"/>
      <c r="D40" s="1"/>
      <c r="E40" s="1"/>
      <c r="F40" s="1"/>
      <c r="G40" s="1"/>
      <c r="H40" s="1"/>
      <c r="I40" s="1"/>
      <c r="J40" s="1"/>
      <c r="K40" s="1"/>
      <c r="L40" s="1"/>
      <c r="M40" s="1"/>
      <c r="N40" s="1"/>
    </row>
    <row r="41" ht="15.75" customHeight="1">
      <c r="A41" s="68"/>
      <c r="B41" s="69"/>
      <c r="C41" s="1"/>
      <c r="D41" s="1"/>
      <c r="E41" s="1"/>
      <c r="F41" s="1"/>
      <c r="G41" s="1"/>
      <c r="H41" s="1"/>
      <c r="I41" s="1"/>
      <c r="J41" s="1"/>
      <c r="K41" s="1"/>
      <c r="L41" s="1"/>
      <c r="M41" s="1"/>
      <c r="N41" s="1"/>
    </row>
    <row r="42" ht="15.75" customHeight="1">
      <c r="A42" s="68"/>
      <c r="B42" s="69"/>
      <c r="C42" s="1"/>
      <c r="D42" s="1"/>
      <c r="E42" s="1"/>
      <c r="F42" s="1"/>
      <c r="G42" s="1"/>
      <c r="H42" s="1"/>
      <c r="I42" s="1"/>
      <c r="J42" s="1"/>
      <c r="K42" s="1"/>
      <c r="L42" s="1"/>
      <c r="M42" s="1"/>
      <c r="N42" s="1"/>
    </row>
    <row r="43" ht="15.75" customHeight="1">
      <c r="A43" s="68"/>
      <c r="B43" s="69"/>
      <c r="C43" s="1"/>
      <c r="D43" s="1"/>
      <c r="E43" s="1"/>
      <c r="F43" s="1"/>
      <c r="G43" s="1"/>
      <c r="H43" s="1"/>
      <c r="I43" s="1"/>
      <c r="J43" s="1"/>
      <c r="K43" s="1"/>
      <c r="L43" s="1"/>
      <c r="M43" s="1"/>
      <c r="N43" s="1"/>
    </row>
    <row r="44" ht="15.75" customHeight="1">
      <c r="A44" s="68"/>
      <c r="B44" s="69"/>
      <c r="C44" s="1"/>
      <c r="D44" s="1"/>
      <c r="E44" s="1"/>
      <c r="F44" s="1"/>
      <c r="G44" s="1"/>
      <c r="H44" s="1"/>
      <c r="I44" s="1"/>
      <c r="J44" s="1"/>
      <c r="K44" s="1"/>
      <c r="L44" s="1"/>
      <c r="M44" s="1"/>
      <c r="N44" s="1"/>
    </row>
    <row r="45" ht="15.75" customHeight="1">
      <c r="A45" s="68"/>
      <c r="B45" s="69"/>
      <c r="C45" s="1"/>
      <c r="D45" s="1"/>
      <c r="E45" s="1"/>
      <c r="F45" s="1"/>
      <c r="G45" s="1"/>
      <c r="H45" s="1"/>
      <c r="I45" s="1"/>
      <c r="J45" s="1"/>
      <c r="K45" s="1"/>
      <c r="L45" s="1"/>
      <c r="M45" s="1"/>
      <c r="N45" s="1"/>
    </row>
    <row r="46" ht="15.75" customHeight="1">
      <c r="A46" s="68"/>
      <c r="B46" s="69"/>
      <c r="C46" s="1"/>
      <c r="D46" s="1"/>
      <c r="E46" s="1"/>
      <c r="F46" s="1"/>
      <c r="G46" s="1"/>
      <c r="H46" s="1"/>
      <c r="I46" s="1"/>
      <c r="J46" s="1"/>
      <c r="K46" s="1"/>
      <c r="L46" s="1"/>
      <c r="M46" s="1"/>
      <c r="N46" s="1"/>
    </row>
    <row r="47" ht="15.75" customHeight="1">
      <c r="A47" s="68"/>
      <c r="B47" s="69"/>
      <c r="C47" s="1"/>
      <c r="D47" s="1"/>
      <c r="E47" s="1"/>
      <c r="F47" s="1"/>
      <c r="G47" s="1"/>
      <c r="H47" s="1"/>
      <c r="I47" s="1"/>
      <c r="J47" s="1"/>
      <c r="K47" s="1"/>
      <c r="L47" s="1"/>
      <c r="M47" s="1"/>
      <c r="N47" s="1"/>
    </row>
    <row r="48" ht="15.75" customHeight="1">
      <c r="A48" s="68"/>
      <c r="B48" s="69"/>
      <c r="C48" s="1"/>
      <c r="D48" s="1"/>
      <c r="E48" s="1"/>
      <c r="F48" s="1"/>
      <c r="G48" s="1"/>
      <c r="H48" s="1"/>
      <c r="I48" s="1"/>
      <c r="J48" s="1"/>
      <c r="K48" s="1"/>
      <c r="L48" s="1"/>
      <c r="M48" s="1"/>
      <c r="N48" s="1"/>
    </row>
    <row r="49" ht="15.75" customHeight="1">
      <c r="A49" s="68"/>
      <c r="B49" s="69"/>
      <c r="C49" s="1"/>
      <c r="D49" s="1"/>
      <c r="E49" s="1"/>
      <c r="F49" s="1"/>
      <c r="G49" s="1"/>
      <c r="H49" s="1"/>
      <c r="I49" s="1"/>
      <c r="J49" s="1"/>
      <c r="K49" s="1"/>
      <c r="L49" s="1"/>
      <c r="M49" s="1"/>
      <c r="N49" s="1"/>
    </row>
    <row r="50" ht="15.75" customHeight="1">
      <c r="A50" s="68"/>
      <c r="B50" s="69"/>
      <c r="C50" s="1"/>
      <c r="D50" s="1"/>
      <c r="E50" s="1"/>
      <c r="F50" s="1"/>
      <c r="G50" s="1"/>
      <c r="H50" s="1"/>
      <c r="I50" s="1"/>
      <c r="J50" s="1"/>
      <c r="K50" s="1"/>
      <c r="L50" s="1"/>
      <c r="M50" s="1"/>
      <c r="N50" s="1"/>
    </row>
    <row r="51" ht="15.75" customHeight="1">
      <c r="A51" s="68"/>
      <c r="B51" s="69"/>
      <c r="C51" s="1"/>
      <c r="D51" s="1"/>
      <c r="E51" s="1"/>
      <c r="F51" s="1"/>
      <c r="G51" s="1"/>
      <c r="H51" s="1"/>
      <c r="I51" s="1"/>
      <c r="J51" s="1"/>
      <c r="K51" s="1"/>
      <c r="L51" s="1"/>
      <c r="M51" s="1"/>
      <c r="N51" s="1"/>
    </row>
    <row r="52" ht="15.75" customHeight="1">
      <c r="A52" s="68"/>
      <c r="B52" s="69"/>
      <c r="C52" s="1"/>
      <c r="D52" s="1"/>
      <c r="E52" s="1"/>
      <c r="F52" s="1"/>
      <c r="G52" s="1"/>
      <c r="H52" s="1"/>
      <c r="I52" s="1"/>
      <c r="J52" s="1"/>
      <c r="K52" s="1"/>
      <c r="L52" s="1"/>
      <c r="M52" s="1"/>
      <c r="N52" s="1"/>
    </row>
    <row r="53" ht="15.75" customHeight="1">
      <c r="A53" s="68"/>
      <c r="B53" s="69"/>
      <c r="C53" s="1"/>
      <c r="D53" s="1"/>
      <c r="E53" s="1"/>
      <c r="F53" s="1"/>
      <c r="G53" s="1"/>
      <c r="H53" s="1"/>
      <c r="I53" s="1"/>
      <c r="J53" s="1"/>
      <c r="K53" s="1"/>
      <c r="L53" s="1"/>
      <c r="M53" s="1"/>
      <c r="N53" s="1"/>
    </row>
    <row r="54" ht="15.75" customHeight="1">
      <c r="A54" s="68"/>
      <c r="B54" s="69"/>
      <c r="C54" s="1"/>
      <c r="D54" s="1"/>
      <c r="E54" s="1"/>
      <c r="F54" s="1"/>
      <c r="G54" s="1"/>
      <c r="H54" s="1"/>
      <c r="I54" s="1"/>
      <c r="J54" s="1"/>
      <c r="K54" s="1"/>
      <c r="L54" s="1"/>
      <c r="M54" s="1"/>
      <c r="N54" s="1"/>
    </row>
    <row r="55" ht="15.75" customHeight="1">
      <c r="A55" s="68"/>
      <c r="B55" s="69"/>
      <c r="C55" s="1"/>
      <c r="D55" s="1"/>
      <c r="E55" s="1"/>
      <c r="F55" s="1"/>
      <c r="G55" s="1"/>
      <c r="H55" s="1"/>
      <c r="I55" s="1"/>
      <c r="J55" s="1"/>
      <c r="K55" s="1"/>
      <c r="L55" s="1"/>
      <c r="M55" s="1"/>
      <c r="N55" s="1"/>
    </row>
    <row r="56" ht="15.75" customHeight="1">
      <c r="A56" s="68"/>
      <c r="B56" s="69"/>
      <c r="C56" s="1"/>
      <c r="D56" s="1"/>
      <c r="E56" s="1"/>
      <c r="F56" s="1"/>
      <c r="G56" s="1"/>
      <c r="H56" s="1"/>
      <c r="I56" s="1"/>
      <c r="J56" s="1"/>
      <c r="K56" s="1"/>
      <c r="L56" s="1"/>
      <c r="M56" s="1"/>
      <c r="N56" s="1"/>
    </row>
    <row r="57" ht="15.75" customHeight="1">
      <c r="A57" s="68"/>
      <c r="B57" s="69"/>
      <c r="C57" s="1"/>
      <c r="D57" s="1"/>
      <c r="E57" s="1"/>
      <c r="F57" s="1"/>
      <c r="G57" s="1"/>
      <c r="H57" s="1"/>
      <c r="I57" s="1"/>
      <c r="J57" s="1"/>
      <c r="K57" s="1"/>
      <c r="L57" s="1"/>
      <c r="M57" s="1"/>
      <c r="N57" s="1"/>
    </row>
    <row r="58" ht="15.75" customHeight="1">
      <c r="A58" s="68"/>
      <c r="B58" s="69"/>
      <c r="C58" s="1"/>
      <c r="D58" s="1"/>
      <c r="E58" s="1"/>
      <c r="F58" s="1"/>
      <c r="G58" s="1"/>
      <c r="H58" s="1"/>
      <c r="I58" s="1"/>
      <c r="J58" s="1"/>
      <c r="K58" s="1"/>
      <c r="L58" s="1"/>
      <c r="M58" s="1"/>
      <c r="N58" s="1"/>
    </row>
    <row r="59" ht="15.75" customHeight="1">
      <c r="A59" s="68"/>
      <c r="B59" s="69"/>
      <c r="C59" s="1"/>
      <c r="D59" s="1"/>
      <c r="E59" s="1"/>
      <c r="F59" s="1"/>
      <c r="G59" s="1"/>
      <c r="H59" s="1"/>
      <c r="I59" s="1"/>
      <c r="J59" s="1"/>
      <c r="K59" s="1"/>
      <c r="L59" s="1"/>
      <c r="M59" s="1"/>
      <c r="N59" s="1"/>
    </row>
    <row r="60" ht="15.75" customHeight="1">
      <c r="A60" s="68"/>
      <c r="B60" s="69"/>
      <c r="C60" s="1"/>
      <c r="D60" s="1"/>
      <c r="E60" s="1"/>
      <c r="F60" s="1"/>
      <c r="G60" s="1"/>
      <c r="H60" s="1"/>
      <c r="I60" s="1"/>
      <c r="J60" s="1"/>
      <c r="K60" s="1"/>
      <c r="L60" s="1"/>
      <c r="M60" s="1"/>
      <c r="N60" s="1"/>
    </row>
    <row r="61" ht="15.75" customHeight="1">
      <c r="A61" s="68"/>
      <c r="B61" s="69"/>
      <c r="C61" s="1"/>
      <c r="D61" s="1"/>
      <c r="E61" s="1"/>
      <c r="F61" s="1"/>
      <c r="G61" s="1"/>
      <c r="H61" s="1"/>
      <c r="I61" s="1"/>
      <c r="J61" s="1"/>
      <c r="K61" s="1"/>
      <c r="L61" s="1"/>
      <c r="M61" s="1"/>
      <c r="N61" s="1"/>
    </row>
    <row r="62" ht="15.75" customHeight="1">
      <c r="A62" s="68"/>
      <c r="B62" s="69"/>
      <c r="C62" s="1"/>
      <c r="D62" s="1"/>
      <c r="E62" s="1"/>
      <c r="F62" s="1"/>
      <c r="G62" s="1"/>
      <c r="H62" s="1"/>
      <c r="I62" s="1"/>
      <c r="J62" s="1"/>
      <c r="K62" s="1"/>
      <c r="L62" s="1"/>
      <c r="M62" s="1"/>
      <c r="N62" s="1"/>
    </row>
    <row r="63" ht="15.75" customHeight="1">
      <c r="A63" s="68"/>
      <c r="B63" s="69"/>
      <c r="C63" s="1"/>
      <c r="D63" s="1"/>
      <c r="E63" s="1"/>
      <c r="F63" s="1"/>
      <c r="G63" s="1"/>
      <c r="H63" s="1"/>
      <c r="I63" s="1"/>
      <c r="J63" s="1"/>
      <c r="K63" s="1"/>
      <c r="L63" s="1"/>
      <c r="M63" s="1"/>
      <c r="N63" s="1"/>
    </row>
    <row r="64" ht="15.75" customHeight="1">
      <c r="A64" s="68"/>
      <c r="B64" s="69"/>
      <c r="C64" s="1"/>
      <c r="D64" s="1"/>
      <c r="E64" s="1"/>
      <c r="F64" s="1"/>
      <c r="G64" s="1"/>
      <c r="H64" s="1"/>
      <c r="I64" s="1"/>
      <c r="J64" s="1"/>
      <c r="K64" s="1"/>
      <c r="L64" s="1"/>
      <c r="M64" s="1"/>
      <c r="N64" s="1"/>
    </row>
    <row r="65" ht="15.75" customHeight="1">
      <c r="A65" s="68"/>
      <c r="B65" s="69"/>
      <c r="C65" s="1"/>
      <c r="D65" s="1"/>
      <c r="E65" s="1"/>
      <c r="F65" s="1"/>
      <c r="G65" s="1"/>
      <c r="H65" s="1"/>
      <c r="I65" s="1"/>
      <c r="J65" s="1"/>
      <c r="K65" s="1"/>
      <c r="L65" s="1"/>
      <c r="M65" s="1"/>
      <c r="N65" s="1"/>
    </row>
    <row r="66" ht="15.75" customHeight="1">
      <c r="A66" s="68"/>
      <c r="B66" s="69"/>
      <c r="C66" s="1"/>
      <c r="D66" s="1"/>
      <c r="E66" s="1"/>
      <c r="F66" s="1"/>
      <c r="G66" s="1"/>
      <c r="H66" s="1"/>
      <c r="I66" s="1"/>
      <c r="J66" s="1"/>
      <c r="K66" s="1"/>
      <c r="L66" s="1"/>
      <c r="M66" s="1"/>
      <c r="N66" s="1"/>
    </row>
    <row r="67" ht="15.75" customHeight="1">
      <c r="A67" s="68"/>
      <c r="B67" s="69"/>
      <c r="C67" s="1"/>
      <c r="D67" s="1"/>
      <c r="E67" s="1"/>
      <c r="F67" s="1"/>
      <c r="G67" s="1"/>
      <c r="H67" s="1"/>
      <c r="I67" s="1"/>
      <c r="J67" s="1"/>
      <c r="K67" s="1"/>
      <c r="L67" s="1"/>
      <c r="M67" s="1"/>
      <c r="N67" s="1"/>
    </row>
    <row r="68" ht="15.75" customHeight="1">
      <c r="A68" s="68"/>
      <c r="B68" s="69"/>
      <c r="C68" s="1"/>
      <c r="D68" s="1"/>
      <c r="E68" s="1"/>
      <c r="F68" s="1"/>
      <c r="G68" s="1"/>
      <c r="H68" s="1"/>
      <c r="I68" s="1"/>
      <c r="J68" s="1"/>
      <c r="K68" s="1"/>
      <c r="L68" s="1"/>
      <c r="M68" s="1"/>
      <c r="N68" s="1"/>
    </row>
    <row r="69" ht="15.75" customHeight="1">
      <c r="A69" s="68"/>
      <c r="B69" s="69"/>
      <c r="C69" s="1"/>
      <c r="D69" s="1"/>
      <c r="E69" s="1"/>
      <c r="F69" s="1"/>
      <c r="G69" s="1"/>
      <c r="H69" s="1"/>
      <c r="I69" s="1"/>
      <c r="J69" s="1"/>
      <c r="K69" s="1"/>
      <c r="L69" s="1"/>
      <c r="M69" s="1"/>
      <c r="N69" s="1"/>
    </row>
    <row r="70" ht="15.75" customHeight="1">
      <c r="A70" s="68"/>
      <c r="B70" s="69"/>
      <c r="C70" s="1"/>
      <c r="D70" s="1"/>
      <c r="E70" s="1"/>
      <c r="F70" s="1"/>
      <c r="G70" s="1"/>
      <c r="H70" s="1"/>
      <c r="I70" s="1"/>
      <c r="J70" s="1"/>
      <c r="K70" s="1"/>
      <c r="L70" s="1"/>
      <c r="M70" s="1"/>
      <c r="N70" s="1"/>
    </row>
    <row r="71" ht="15.75" customHeight="1">
      <c r="A71" s="68"/>
      <c r="B71" s="69"/>
      <c r="C71" s="1"/>
      <c r="D71" s="1"/>
      <c r="E71" s="1"/>
      <c r="F71" s="1"/>
      <c r="G71" s="1"/>
      <c r="H71" s="1"/>
      <c r="I71" s="1"/>
      <c r="J71" s="1"/>
      <c r="K71" s="1"/>
      <c r="L71" s="1"/>
      <c r="M71" s="1"/>
      <c r="N71" s="1"/>
    </row>
    <row r="72" ht="15.75" customHeight="1">
      <c r="A72" s="68"/>
      <c r="B72" s="69"/>
      <c r="C72" s="1"/>
      <c r="D72" s="1"/>
      <c r="E72" s="1"/>
      <c r="F72" s="1"/>
      <c r="G72" s="1"/>
      <c r="H72" s="1"/>
      <c r="I72" s="1"/>
      <c r="J72" s="1"/>
      <c r="K72" s="1"/>
      <c r="L72" s="1"/>
      <c r="M72" s="1"/>
      <c r="N72" s="1"/>
    </row>
    <row r="73" ht="15.75" customHeight="1">
      <c r="A73" s="68"/>
      <c r="B73" s="69"/>
      <c r="C73" s="1"/>
      <c r="D73" s="1"/>
      <c r="E73" s="1"/>
      <c r="F73" s="1"/>
      <c r="G73" s="1"/>
      <c r="H73" s="1"/>
      <c r="I73" s="1"/>
      <c r="J73" s="1"/>
      <c r="K73" s="1"/>
      <c r="L73" s="1"/>
      <c r="M73" s="1"/>
      <c r="N73" s="1"/>
    </row>
    <row r="74" ht="15.75" customHeight="1">
      <c r="A74" s="68"/>
      <c r="B74" s="69"/>
      <c r="C74" s="1"/>
      <c r="D74" s="1"/>
      <c r="E74" s="1"/>
      <c r="F74" s="1"/>
      <c r="G74" s="1"/>
      <c r="H74" s="1"/>
      <c r="I74" s="1"/>
      <c r="J74" s="1"/>
      <c r="K74" s="1"/>
      <c r="L74" s="1"/>
      <c r="M74" s="1"/>
      <c r="N74" s="1"/>
    </row>
    <row r="75" ht="15.75" customHeight="1">
      <c r="A75" s="68"/>
      <c r="B75" s="69"/>
      <c r="C75" s="1"/>
      <c r="D75" s="1"/>
      <c r="E75" s="1"/>
      <c r="F75" s="1"/>
      <c r="G75" s="1"/>
      <c r="H75" s="1"/>
      <c r="I75" s="1"/>
      <c r="J75" s="1"/>
      <c r="K75" s="1"/>
      <c r="L75" s="1"/>
      <c r="M75" s="1"/>
      <c r="N75" s="1"/>
    </row>
    <row r="76" ht="15.75" customHeight="1">
      <c r="A76" s="68"/>
      <c r="B76" s="69"/>
      <c r="C76" s="1"/>
      <c r="D76" s="1"/>
      <c r="E76" s="1"/>
      <c r="F76" s="1"/>
      <c r="G76" s="1"/>
      <c r="H76" s="1"/>
      <c r="I76" s="1"/>
      <c r="J76" s="1"/>
      <c r="K76" s="1"/>
      <c r="L76" s="1"/>
      <c r="M76" s="1"/>
      <c r="N76" s="1"/>
    </row>
    <row r="77" ht="15.75" customHeight="1">
      <c r="A77" s="68"/>
      <c r="B77" s="69"/>
      <c r="C77" s="1"/>
      <c r="D77" s="1"/>
      <c r="E77" s="1"/>
      <c r="F77" s="1"/>
      <c r="G77" s="1"/>
      <c r="H77" s="1"/>
      <c r="I77" s="1"/>
      <c r="J77" s="1"/>
      <c r="K77" s="1"/>
      <c r="L77" s="1"/>
      <c r="M77" s="1"/>
      <c r="N77" s="1"/>
    </row>
    <row r="78" ht="15.75" customHeight="1">
      <c r="A78" s="68"/>
      <c r="B78" s="69"/>
      <c r="C78" s="1"/>
      <c r="D78" s="1"/>
      <c r="E78" s="1"/>
      <c r="F78" s="1"/>
      <c r="G78" s="1"/>
      <c r="H78" s="1"/>
      <c r="I78" s="1"/>
      <c r="J78" s="1"/>
      <c r="K78" s="1"/>
      <c r="L78" s="1"/>
      <c r="M78" s="1"/>
      <c r="N78" s="1"/>
    </row>
    <row r="79" ht="15.75" customHeight="1">
      <c r="A79" s="68"/>
      <c r="B79" s="69"/>
      <c r="C79" s="1"/>
      <c r="D79" s="1"/>
      <c r="E79" s="1"/>
      <c r="F79" s="1"/>
      <c r="G79" s="1"/>
      <c r="H79" s="1"/>
      <c r="I79" s="1"/>
      <c r="J79" s="1"/>
      <c r="K79" s="1"/>
      <c r="L79" s="1"/>
      <c r="M79" s="1"/>
      <c r="N79" s="1"/>
    </row>
    <row r="80" ht="15.75" customHeight="1">
      <c r="A80" s="68"/>
      <c r="B80" s="69"/>
      <c r="C80" s="1"/>
      <c r="D80" s="1"/>
      <c r="E80" s="1"/>
      <c r="F80" s="1"/>
      <c r="G80" s="1"/>
      <c r="H80" s="1"/>
      <c r="I80" s="1"/>
      <c r="J80" s="1"/>
      <c r="K80" s="1"/>
      <c r="L80" s="1"/>
      <c r="M80" s="1"/>
      <c r="N80" s="1"/>
    </row>
    <row r="81" ht="15.75" customHeight="1">
      <c r="A81" s="68"/>
      <c r="B81" s="69"/>
      <c r="C81" s="1"/>
      <c r="D81" s="1"/>
      <c r="E81" s="1"/>
      <c r="F81" s="1"/>
      <c r="G81" s="1"/>
      <c r="H81" s="1"/>
      <c r="I81" s="1"/>
      <c r="J81" s="1"/>
      <c r="K81" s="1"/>
      <c r="L81" s="1"/>
      <c r="M81" s="1"/>
      <c r="N81" s="1"/>
    </row>
    <row r="82" ht="15.75" customHeight="1">
      <c r="A82" s="68"/>
      <c r="B82" s="69"/>
      <c r="C82" s="1"/>
      <c r="D82" s="1"/>
      <c r="E82" s="1"/>
      <c r="F82" s="1"/>
      <c r="G82" s="1"/>
      <c r="H82" s="1"/>
      <c r="I82" s="1"/>
      <c r="J82" s="1"/>
      <c r="K82" s="1"/>
      <c r="L82" s="1"/>
      <c r="M82" s="1"/>
      <c r="N82" s="1"/>
    </row>
    <row r="83" ht="15.75" customHeight="1">
      <c r="A83" s="68"/>
      <c r="B83" s="69"/>
      <c r="C83" s="1"/>
      <c r="D83" s="1"/>
      <c r="E83" s="1"/>
      <c r="F83" s="1"/>
      <c r="G83" s="1"/>
      <c r="H83" s="1"/>
      <c r="I83" s="1"/>
      <c r="J83" s="1"/>
      <c r="K83" s="1"/>
      <c r="L83" s="1"/>
      <c r="M83" s="1"/>
      <c r="N83" s="1"/>
    </row>
    <row r="84" ht="15.75" customHeight="1">
      <c r="A84" s="68"/>
      <c r="B84" s="69"/>
      <c r="C84" s="1"/>
      <c r="D84" s="1"/>
      <c r="E84" s="1"/>
      <c r="F84" s="1"/>
      <c r="G84" s="1"/>
      <c r="H84" s="1"/>
      <c r="I84" s="1"/>
      <c r="J84" s="1"/>
      <c r="K84" s="1"/>
      <c r="L84" s="1"/>
      <c r="M84" s="1"/>
      <c r="N84" s="1"/>
    </row>
    <row r="85" ht="15.75" customHeight="1">
      <c r="A85" s="68"/>
      <c r="B85" s="69"/>
      <c r="C85" s="1"/>
      <c r="D85" s="1"/>
      <c r="E85" s="1"/>
      <c r="F85" s="1"/>
      <c r="G85" s="1"/>
      <c r="H85" s="1"/>
      <c r="I85" s="1"/>
      <c r="J85" s="1"/>
      <c r="K85" s="1"/>
      <c r="L85" s="1"/>
      <c r="M85" s="1"/>
      <c r="N85" s="1"/>
    </row>
    <row r="86" ht="15.75" customHeight="1">
      <c r="A86" s="68"/>
      <c r="B86" s="69"/>
      <c r="C86" s="1"/>
      <c r="D86" s="1"/>
      <c r="E86" s="1"/>
      <c r="F86" s="1"/>
      <c r="G86" s="1"/>
      <c r="H86" s="1"/>
      <c r="I86" s="1"/>
      <c r="J86" s="1"/>
      <c r="K86" s="1"/>
      <c r="L86" s="1"/>
      <c r="M86" s="1"/>
      <c r="N86" s="1"/>
    </row>
    <row r="87" ht="15.75" customHeight="1">
      <c r="A87" s="68"/>
      <c r="B87" s="69"/>
      <c r="C87" s="1"/>
      <c r="D87" s="1"/>
      <c r="E87" s="1"/>
      <c r="F87" s="1"/>
      <c r="G87" s="1"/>
      <c r="H87" s="1"/>
      <c r="I87" s="1"/>
      <c r="J87" s="1"/>
      <c r="K87" s="1"/>
      <c r="L87" s="1"/>
      <c r="M87" s="1"/>
      <c r="N87" s="1"/>
    </row>
    <row r="88" ht="15.75" customHeight="1">
      <c r="A88" s="68"/>
      <c r="B88" s="69"/>
      <c r="C88" s="1"/>
      <c r="D88" s="1"/>
      <c r="E88" s="1"/>
      <c r="F88" s="1"/>
      <c r="G88" s="1"/>
      <c r="H88" s="1"/>
      <c r="I88" s="1"/>
      <c r="J88" s="1"/>
      <c r="K88" s="1"/>
      <c r="L88" s="1"/>
      <c r="M88" s="1"/>
      <c r="N88" s="1"/>
    </row>
    <row r="89" ht="15.75" customHeight="1">
      <c r="A89" s="68"/>
      <c r="B89" s="69"/>
      <c r="C89" s="1"/>
      <c r="D89" s="1"/>
      <c r="E89" s="1"/>
      <c r="F89" s="1"/>
      <c r="G89" s="1"/>
      <c r="H89" s="1"/>
      <c r="I89" s="1"/>
      <c r="J89" s="1"/>
      <c r="K89" s="1"/>
      <c r="L89" s="1"/>
      <c r="M89" s="1"/>
      <c r="N89" s="1"/>
    </row>
    <row r="90" ht="15.75" customHeight="1">
      <c r="A90" s="68"/>
      <c r="B90" s="69"/>
      <c r="C90" s="1"/>
      <c r="D90" s="1"/>
      <c r="E90" s="1"/>
      <c r="F90" s="1"/>
      <c r="G90" s="1"/>
      <c r="H90" s="1"/>
      <c r="I90" s="1"/>
      <c r="J90" s="1"/>
      <c r="K90" s="1"/>
      <c r="L90" s="1"/>
      <c r="M90" s="1"/>
      <c r="N90" s="1"/>
    </row>
    <row r="91" ht="15.75" customHeight="1">
      <c r="A91" s="68"/>
      <c r="B91" s="69"/>
      <c r="C91" s="1"/>
      <c r="D91" s="1"/>
      <c r="E91" s="1"/>
      <c r="F91" s="1"/>
      <c r="G91" s="1"/>
      <c r="H91" s="1"/>
      <c r="I91" s="1"/>
      <c r="J91" s="1"/>
      <c r="K91" s="1"/>
      <c r="L91" s="1"/>
      <c r="M91" s="1"/>
      <c r="N91" s="1"/>
    </row>
    <row r="92" ht="15.75" customHeight="1">
      <c r="A92" s="68"/>
      <c r="B92" s="69"/>
      <c r="C92" s="1"/>
      <c r="D92" s="1"/>
      <c r="E92" s="1"/>
      <c r="F92" s="1"/>
      <c r="G92" s="1"/>
      <c r="H92" s="1"/>
      <c r="I92" s="1"/>
      <c r="J92" s="1"/>
      <c r="K92" s="1"/>
      <c r="L92" s="1"/>
      <c r="M92" s="1"/>
      <c r="N92" s="1"/>
    </row>
    <row r="93" ht="15.75" customHeight="1">
      <c r="A93" s="68"/>
      <c r="B93" s="69"/>
      <c r="C93" s="1"/>
      <c r="D93" s="1"/>
      <c r="E93" s="1"/>
      <c r="F93" s="1"/>
      <c r="G93" s="1"/>
      <c r="H93" s="1"/>
      <c r="I93" s="1"/>
      <c r="J93" s="1"/>
      <c r="K93" s="1"/>
      <c r="L93" s="1"/>
      <c r="M93" s="1"/>
      <c r="N93" s="1"/>
    </row>
    <row r="94" ht="15.75" customHeight="1">
      <c r="A94" s="68"/>
      <c r="B94" s="69"/>
      <c r="C94" s="1"/>
      <c r="D94" s="1"/>
      <c r="E94" s="1"/>
      <c r="F94" s="1"/>
      <c r="G94" s="1"/>
      <c r="H94" s="1"/>
      <c r="I94" s="1"/>
      <c r="J94" s="1"/>
      <c r="K94" s="1"/>
      <c r="L94" s="1"/>
      <c r="M94" s="1"/>
      <c r="N94" s="1"/>
    </row>
    <row r="95" ht="15.75" customHeight="1">
      <c r="A95" s="68"/>
      <c r="B95" s="69"/>
      <c r="C95" s="1"/>
      <c r="D95" s="1"/>
      <c r="E95" s="1"/>
      <c r="F95" s="1"/>
      <c r="G95" s="1"/>
      <c r="H95" s="1"/>
      <c r="I95" s="1"/>
      <c r="J95" s="1"/>
      <c r="K95" s="1"/>
      <c r="L95" s="1"/>
      <c r="M95" s="1"/>
      <c r="N95" s="1"/>
    </row>
    <row r="96" ht="15.75" customHeight="1">
      <c r="A96" s="68"/>
      <c r="B96" s="69"/>
      <c r="C96" s="1"/>
      <c r="D96" s="1"/>
      <c r="E96" s="1"/>
      <c r="F96" s="1"/>
      <c r="G96" s="1"/>
      <c r="H96" s="1"/>
      <c r="I96" s="1"/>
      <c r="J96" s="1"/>
      <c r="K96" s="1"/>
      <c r="L96" s="1"/>
      <c r="M96" s="1"/>
      <c r="N96" s="1"/>
    </row>
    <row r="97" ht="15.75" customHeight="1">
      <c r="A97" s="68"/>
      <c r="B97" s="69"/>
      <c r="C97" s="1"/>
      <c r="D97" s="1"/>
      <c r="E97" s="1"/>
      <c r="F97" s="1"/>
      <c r="G97" s="1"/>
      <c r="H97" s="1"/>
      <c r="I97" s="1"/>
      <c r="J97" s="1"/>
      <c r="K97" s="1"/>
      <c r="L97" s="1"/>
      <c r="M97" s="1"/>
      <c r="N97" s="1"/>
    </row>
    <row r="98" ht="15.75" customHeight="1">
      <c r="A98" s="68"/>
      <c r="B98" s="69"/>
      <c r="C98" s="1"/>
      <c r="D98" s="1"/>
      <c r="E98" s="1"/>
      <c r="F98" s="1"/>
      <c r="G98" s="1"/>
      <c r="H98" s="1"/>
      <c r="I98" s="1"/>
      <c r="J98" s="1"/>
      <c r="K98" s="1"/>
      <c r="L98" s="1"/>
      <c r="M98" s="1"/>
      <c r="N98" s="1"/>
    </row>
    <row r="99" ht="15.75" customHeight="1">
      <c r="A99" s="68"/>
      <c r="B99" s="69"/>
      <c r="C99" s="1"/>
      <c r="D99" s="1"/>
      <c r="E99" s="1"/>
      <c r="F99" s="1"/>
      <c r="G99" s="1"/>
      <c r="H99" s="1"/>
      <c r="I99" s="1"/>
      <c r="J99" s="1"/>
      <c r="K99" s="1"/>
      <c r="L99" s="1"/>
      <c r="M99" s="1"/>
      <c r="N99" s="1"/>
    </row>
    <row r="100" ht="15.75" customHeight="1">
      <c r="A100" s="68"/>
      <c r="B100" s="69"/>
      <c r="C100" s="1"/>
      <c r="D100" s="1"/>
      <c r="E100" s="1"/>
      <c r="F100" s="1"/>
      <c r="G100" s="1"/>
      <c r="H100" s="1"/>
      <c r="I100" s="1"/>
      <c r="J100" s="1"/>
      <c r="K100" s="1"/>
      <c r="L100" s="1"/>
      <c r="M100" s="1"/>
      <c r="N100" s="1"/>
    </row>
    <row r="101" ht="15.75" customHeight="1">
      <c r="A101" s="68"/>
      <c r="B101" s="69"/>
      <c r="C101" s="1"/>
      <c r="D101" s="1"/>
      <c r="E101" s="1"/>
      <c r="F101" s="1"/>
      <c r="G101" s="1"/>
      <c r="H101" s="1"/>
      <c r="I101" s="1"/>
      <c r="J101" s="1"/>
      <c r="K101" s="1"/>
      <c r="L101" s="1"/>
      <c r="M101" s="1"/>
      <c r="N101" s="1"/>
    </row>
    <row r="102" ht="15.75" customHeight="1">
      <c r="A102" s="68"/>
      <c r="B102" s="69"/>
      <c r="C102" s="1"/>
      <c r="D102" s="1"/>
      <c r="E102" s="1"/>
      <c r="F102" s="1"/>
      <c r="G102" s="1"/>
      <c r="H102" s="1"/>
      <c r="I102" s="1"/>
      <c r="J102" s="1"/>
      <c r="K102" s="1"/>
      <c r="L102" s="1"/>
      <c r="M102" s="1"/>
      <c r="N102" s="1"/>
    </row>
    <row r="103" ht="15.75" customHeight="1">
      <c r="A103" s="68"/>
      <c r="B103" s="69"/>
      <c r="C103" s="1"/>
      <c r="D103" s="1"/>
      <c r="E103" s="1"/>
      <c r="F103" s="1"/>
      <c r="G103" s="1"/>
      <c r="H103" s="1"/>
      <c r="I103" s="1"/>
      <c r="J103" s="1"/>
      <c r="K103" s="1"/>
      <c r="L103" s="1"/>
      <c r="M103" s="1"/>
      <c r="N103" s="1"/>
    </row>
    <row r="104" ht="15.75" customHeight="1">
      <c r="A104" s="68"/>
      <c r="B104" s="69"/>
      <c r="C104" s="1"/>
      <c r="D104" s="1"/>
      <c r="E104" s="1"/>
      <c r="F104" s="1"/>
      <c r="G104" s="1"/>
      <c r="H104" s="1"/>
      <c r="I104" s="1"/>
      <c r="J104" s="1"/>
      <c r="K104" s="1"/>
      <c r="L104" s="1"/>
      <c r="M104" s="1"/>
      <c r="N104" s="1"/>
    </row>
    <row r="105" ht="15.75" customHeight="1">
      <c r="A105" s="68"/>
      <c r="B105" s="69"/>
      <c r="C105" s="1"/>
      <c r="D105" s="1"/>
      <c r="E105" s="1"/>
      <c r="F105" s="1"/>
      <c r="G105" s="1"/>
      <c r="H105" s="1"/>
      <c r="I105" s="1"/>
      <c r="J105" s="1"/>
      <c r="K105" s="1"/>
      <c r="L105" s="1"/>
      <c r="M105" s="1"/>
      <c r="N105" s="1"/>
    </row>
    <row r="106" ht="15.75" customHeight="1">
      <c r="A106" s="68"/>
      <c r="B106" s="69"/>
      <c r="C106" s="1"/>
      <c r="D106" s="1"/>
      <c r="E106" s="1"/>
      <c r="F106" s="1"/>
      <c r="G106" s="1"/>
      <c r="H106" s="1"/>
      <c r="I106" s="1"/>
      <c r="J106" s="1"/>
      <c r="K106" s="1"/>
      <c r="L106" s="1"/>
      <c r="M106" s="1"/>
      <c r="N106" s="1"/>
    </row>
    <row r="107" ht="15.75" customHeight="1">
      <c r="A107" s="68"/>
      <c r="B107" s="69"/>
      <c r="C107" s="1"/>
      <c r="D107" s="1"/>
      <c r="E107" s="1"/>
      <c r="F107" s="1"/>
      <c r="G107" s="1"/>
      <c r="H107" s="1"/>
      <c r="I107" s="1"/>
      <c r="J107" s="1"/>
      <c r="K107" s="1"/>
      <c r="L107" s="1"/>
      <c r="M107" s="1"/>
      <c r="N107" s="1"/>
    </row>
    <row r="108" ht="15.75" customHeight="1">
      <c r="A108" s="68"/>
      <c r="B108" s="69"/>
      <c r="C108" s="1"/>
      <c r="D108" s="1"/>
      <c r="E108" s="1"/>
      <c r="F108" s="1"/>
      <c r="G108" s="1"/>
      <c r="H108" s="1"/>
      <c r="I108" s="1"/>
      <c r="J108" s="1"/>
      <c r="K108" s="1"/>
      <c r="L108" s="1"/>
      <c r="M108" s="1"/>
      <c r="N108" s="1"/>
    </row>
    <row r="109" ht="15.75" customHeight="1">
      <c r="A109" s="68"/>
      <c r="B109" s="69"/>
      <c r="C109" s="1"/>
      <c r="D109" s="1"/>
      <c r="E109" s="1"/>
      <c r="F109" s="1"/>
      <c r="G109" s="1"/>
      <c r="H109" s="1"/>
      <c r="I109" s="1"/>
      <c r="J109" s="1"/>
      <c r="K109" s="1"/>
      <c r="L109" s="1"/>
      <c r="M109" s="1"/>
      <c r="N109" s="1"/>
    </row>
    <row r="110" ht="15.75" customHeight="1">
      <c r="A110" s="68"/>
      <c r="B110" s="69"/>
      <c r="C110" s="1"/>
      <c r="D110" s="1"/>
      <c r="E110" s="1"/>
      <c r="F110" s="1"/>
      <c r="G110" s="1"/>
      <c r="H110" s="1"/>
      <c r="I110" s="1"/>
      <c r="J110" s="1"/>
      <c r="K110" s="1"/>
      <c r="L110" s="1"/>
      <c r="M110" s="1"/>
      <c r="N110" s="1"/>
    </row>
    <row r="111" ht="15.75" customHeight="1">
      <c r="A111" s="68"/>
      <c r="B111" s="69"/>
      <c r="C111" s="1"/>
      <c r="D111" s="1"/>
      <c r="E111" s="1"/>
      <c r="F111" s="1"/>
      <c r="G111" s="1"/>
      <c r="H111" s="1"/>
      <c r="I111" s="1"/>
      <c r="J111" s="1"/>
      <c r="K111" s="1"/>
      <c r="L111" s="1"/>
      <c r="M111" s="1"/>
      <c r="N111" s="1"/>
    </row>
    <row r="112" ht="15.75" customHeight="1">
      <c r="A112" s="68"/>
      <c r="B112" s="69"/>
      <c r="C112" s="1"/>
      <c r="D112" s="1"/>
      <c r="E112" s="1"/>
      <c r="F112" s="1"/>
      <c r="G112" s="1"/>
      <c r="H112" s="1"/>
      <c r="I112" s="1"/>
      <c r="J112" s="1"/>
      <c r="K112" s="1"/>
      <c r="L112" s="1"/>
      <c r="M112" s="1"/>
      <c r="N112" s="1"/>
    </row>
    <row r="113" ht="15.75" customHeight="1">
      <c r="A113" s="68"/>
      <c r="B113" s="69"/>
      <c r="C113" s="1"/>
      <c r="D113" s="1"/>
      <c r="E113" s="1"/>
      <c r="F113" s="1"/>
      <c r="G113" s="1"/>
      <c r="H113" s="1"/>
      <c r="I113" s="1"/>
      <c r="J113" s="1"/>
      <c r="K113" s="1"/>
      <c r="L113" s="1"/>
      <c r="M113" s="1"/>
      <c r="N113" s="1"/>
    </row>
    <row r="114" ht="15.75" customHeight="1">
      <c r="A114" s="68"/>
      <c r="B114" s="69"/>
      <c r="C114" s="1"/>
      <c r="D114" s="1"/>
      <c r="E114" s="1"/>
      <c r="F114" s="1"/>
      <c r="G114" s="1"/>
      <c r="H114" s="1"/>
      <c r="I114" s="1"/>
      <c r="J114" s="1"/>
      <c r="K114" s="1"/>
      <c r="L114" s="1"/>
      <c r="M114" s="1"/>
      <c r="N114" s="1"/>
    </row>
    <row r="115" ht="15.75" customHeight="1">
      <c r="A115" s="68"/>
      <c r="B115" s="69"/>
      <c r="C115" s="1"/>
      <c r="D115" s="1"/>
      <c r="E115" s="1"/>
      <c r="F115" s="1"/>
      <c r="G115" s="1"/>
      <c r="H115" s="1"/>
      <c r="I115" s="1"/>
      <c r="J115" s="1"/>
      <c r="K115" s="1"/>
      <c r="L115" s="1"/>
      <c r="M115" s="1"/>
      <c r="N115" s="1"/>
    </row>
    <row r="116" ht="15.75" customHeight="1">
      <c r="A116" s="68"/>
      <c r="B116" s="69"/>
      <c r="C116" s="1"/>
      <c r="D116" s="1"/>
      <c r="E116" s="1"/>
      <c r="F116" s="1"/>
      <c r="G116" s="1"/>
      <c r="H116" s="1"/>
      <c r="I116" s="1"/>
      <c r="J116" s="1"/>
      <c r="K116" s="1"/>
      <c r="L116" s="1"/>
      <c r="M116" s="1"/>
      <c r="N116" s="1"/>
    </row>
    <row r="117" ht="15.75" customHeight="1">
      <c r="A117" s="68"/>
      <c r="B117" s="69"/>
      <c r="C117" s="1"/>
      <c r="D117" s="1"/>
      <c r="E117" s="1"/>
      <c r="F117" s="1"/>
      <c r="G117" s="1"/>
      <c r="H117" s="1"/>
      <c r="I117" s="1"/>
      <c r="J117" s="1"/>
      <c r="K117" s="1"/>
      <c r="L117" s="1"/>
      <c r="M117" s="1"/>
      <c r="N117" s="1"/>
    </row>
    <row r="118" ht="15.75" customHeight="1">
      <c r="A118" s="68"/>
      <c r="B118" s="69"/>
      <c r="C118" s="1"/>
      <c r="D118" s="1"/>
      <c r="E118" s="1"/>
      <c r="F118" s="1"/>
      <c r="G118" s="1"/>
      <c r="H118" s="1"/>
      <c r="I118" s="1"/>
      <c r="J118" s="1"/>
      <c r="K118" s="1"/>
      <c r="L118" s="1"/>
      <c r="M118" s="1"/>
      <c r="N118" s="1"/>
    </row>
    <row r="119" ht="15.75" customHeight="1">
      <c r="A119" s="68"/>
      <c r="B119" s="69"/>
      <c r="C119" s="1"/>
      <c r="D119" s="1"/>
      <c r="E119" s="1"/>
      <c r="F119" s="1"/>
      <c r="G119" s="1"/>
      <c r="H119" s="1"/>
      <c r="I119" s="1"/>
      <c r="J119" s="1"/>
      <c r="K119" s="1"/>
      <c r="L119" s="1"/>
      <c r="M119" s="1"/>
      <c r="N119" s="1"/>
    </row>
    <row r="120" ht="15.75" customHeight="1">
      <c r="A120" s="68"/>
      <c r="B120" s="69"/>
      <c r="C120" s="1"/>
      <c r="D120" s="1"/>
      <c r="E120" s="1"/>
      <c r="F120" s="1"/>
      <c r="G120" s="1"/>
      <c r="H120" s="1"/>
      <c r="I120" s="1"/>
      <c r="J120" s="1"/>
      <c r="K120" s="1"/>
      <c r="L120" s="1"/>
      <c r="M120" s="1"/>
      <c r="N120" s="1"/>
    </row>
    <row r="121" ht="15.75" customHeight="1">
      <c r="A121" s="68"/>
      <c r="B121" s="69"/>
      <c r="C121" s="1"/>
      <c r="D121" s="1"/>
      <c r="E121" s="1"/>
      <c r="F121" s="1"/>
      <c r="G121" s="1"/>
      <c r="H121" s="1"/>
      <c r="I121" s="1"/>
      <c r="J121" s="1"/>
      <c r="K121" s="1"/>
      <c r="L121" s="1"/>
      <c r="M121" s="1"/>
      <c r="N121" s="1"/>
    </row>
    <row r="122" ht="15.75" customHeight="1">
      <c r="A122" s="68"/>
      <c r="B122" s="69"/>
      <c r="C122" s="1"/>
      <c r="D122" s="1"/>
      <c r="E122" s="1"/>
      <c r="F122" s="1"/>
      <c r="G122" s="1"/>
      <c r="H122" s="1"/>
      <c r="I122" s="1"/>
      <c r="J122" s="1"/>
      <c r="K122" s="1"/>
      <c r="L122" s="1"/>
      <c r="M122" s="1"/>
      <c r="N122" s="1"/>
    </row>
    <row r="123" ht="15.75" customHeight="1">
      <c r="A123" s="68"/>
      <c r="B123" s="69"/>
      <c r="C123" s="1"/>
      <c r="D123" s="1"/>
      <c r="E123" s="1"/>
      <c r="F123" s="1"/>
      <c r="G123" s="1"/>
      <c r="H123" s="1"/>
      <c r="I123" s="1"/>
      <c r="J123" s="1"/>
      <c r="K123" s="1"/>
      <c r="L123" s="1"/>
      <c r="M123" s="1"/>
      <c r="N123" s="1"/>
    </row>
    <row r="124" ht="15.75" customHeight="1">
      <c r="A124" s="68"/>
      <c r="B124" s="69"/>
      <c r="C124" s="1"/>
      <c r="D124" s="1"/>
      <c r="E124" s="1"/>
      <c r="F124" s="1"/>
      <c r="G124" s="1"/>
      <c r="H124" s="1"/>
      <c r="I124" s="1"/>
      <c r="J124" s="1"/>
      <c r="K124" s="1"/>
      <c r="L124" s="1"/>
      <c r="M124" s="1"/>
      <c r="N124" s="1"/>
    </row>
    <row r="125" ht="15.75" customHeight="1">
      <c r="A125" s="68"/>
      <c r="B125" s="69"/>
      <c r="C125" s="1"/>
      <c r="D125" s="1"/>
      <c r="E125" s="1"/>
      <c r="F125" s="1"/>
      <c r="G125" s="1"/>
      <c r="H125" s="1"/>
      <c r="I125" s="1"/>
      <c r="J125" s="1"/>
      <c r="K125" s="1"/>
      <c r="L125" s="1"/>
      <c r="M125" s="1"/>
      <c r="N125" s="1"/>
    </row>
    <row r="126" ht="15.75" customHeight="1">
      <c r="A126" s="68"/>
      <c r="B126" s="69"/>
      <c r="C126" s="1"/>
      <c r="D126" s="1"/>
      <c r="E126" s="1"/>
      <c r="F126" s="1"/>
      <c r="G126" s="1"/>
      <c r="H126" s="1"/>
      <c r="I126" s="1"/>
      <c r="J126" s="1"/>
      <c r="K126" s="1"/>
      <c r="L126" s="1"/>
      <c r="M126" s="1"/>
      <c r="N126" s="1"/>
    </row>
    <row r="127" ht="15.75" customHeight="1">
      <c r="A127" s="68"/>
      <c r="B127" s="69"/>
      <c r="C127" s="1"/>
      <c r="D127" s="1"/>
      <c r="E127" s="1"/>
      <c r="F127" s="1"/>
      <c r="G127" s="1"/>
      <c r="H127" s="1"/>
      <c r="I127" s="1"/>
      <c r="J127" s="1"/>
      <c r="K127" s="1"/>
      <c r="L127" s="1"/>
      <c r="M127" s="1"/>
      <c r="N127" s="1"/>
    </row>
    <row r="128" ht="15.75" customHeight="1">
      <c r="A128" s="68"/>
      <c r="B128" s="69"/>
      <c r="C128" s="1"/>
      <c r="D128" s="1"/>
      <c r="E128" s="1"/>
      <c r="F128" s="1"/>
      <c r="G128" s="1"/>
      <c r="H128" s="1"/>
      <c r="I128" s="1"/>
      <c r="J128" s="1"/>
      <c r="K128" s="1"/>
      <c r="L128" s="1"/>
      <c r="M128" s="1"/>
      <c r="N128" s="1"/>
    </row>
    <row r="129" ht="15.75" customHeight="1">
      <c r="A129" s="68"/>
      <c r="B129" s="69"/>
      <c r="C129" s="1"/>
      <c r="D129" s="1"/>
      <c r="E129" s="1"/>
      <c r="F129" s="1"/>
      <c r="G129" s="1"/>
      <c r="H129" s="1"/>
      <c r="I129" s="1"/>
      <c r="J129" s="1"/>
      <c r="K129" s="1"/>
      <c r="L129" s="1"/>
      <c r="M129" s="1"/>
      <c r="N129" s="1"/>
    </row>
    <row r="130" ht="15.75" customHeight="1">
      <c r="A130" s="68"/>
      <c r="B130" s="69"/>
      <c r="C130" s="1"/>
      <c r="D130" s="1"/>
      <c r="E130" s="1"/>
      <c r="F130" s="1"/>
      <c r="G130" s="1"/>
      <c r="H130" s="1"/>
      <c r="I130" s="1"/>
      <c r="J130" s="1"/>
      <c r="K130" s="1"/>
      <c r="L130" s="1"/>
      <c r="M130" s="1"/>
      <c r="N130" s="1"/>
    </row>
    <row r="131" ht="15.75" customHeight="1">
      <c r="A131" s="68"/>
      <c r="B131" s="69"/>
      <c r="C131" s="1"/>
      <c r="D131" s="1"/>
      <c r="E131" s="1"/>
      <c r="F131" s="1"/>
      <c r="G131" s="1"/>
      <c r="H131" s="1"/>
      <c r="I131" s="1"/>
      <c r="J131" s="1"/>
      <c r="K131" s="1"/>
      <c r="L131" s="1"/>
      <c r="M131" s="1"/>
      <c r="N131" s="1"/>
    </row>
    <row r="132" ht="15.75" customHeight="1">
      <c r="A132" s="68"/>
      <c r="B132" s="69"/>
      <c r="C132" s="1"/>
      <c r="D132" s="1"/>
      <c r="E132" s="1"/>
      <c r="F132" s="1"/>
      <c r="G132" s="1"/>
      <c r="H132" s="1"/>
      <c r="I132" s="1"/>
      <c r="J132" s="1"/>
      <c r="K132" s="1"/>
      <c r="L132" s="1"/>
      <c r="M132" s="1"/>
      <c r="N132" s="1"/>
    </row>
    <row r="133" ht="15.75" customHeight="1">
      <c r="A133" s="68"/>
      <c r="B133" s="69"/>
      <c r="C133" s="1"/>
      <c r="D133" s="1"/>
      <c r="E133" s="1"/>
      <c r="F133" s="1"/>
      <c r="G133" s="1"/>
      <c r="H133" s="1"/>
      <c r="I133" s="1"/>
      <c r="J133" s="1"/>
      <c r="K133" s="1"/>
      <c r="L133" s="1"/>
      <c r="M133" s="1"/>
      <c r="N133" s="1"/>
    </row>
    <row r="134" ht="15.75" customHeight="1">
      <c r="A134" s="68"/>
      <c r="B134" s="69"/>
      <c r="C134" s="1"/>
      <c r="D134" s="1"/>
      <c r="E134" s="1"/>
      <c r="F134" s="1"/>
      <c r="G134" s="1"/>
      <c r="H134" s="1"/>
      <c r="I134" s="1"/>
      <c r="J134" s="1"/>
      <c r="K134" s="1"/>
      <c r="L134" s="1"/>
      <c r="M134" s="1"/>
      <c r="N134" s="1"/>
    </row>
    <row r="135" ht="15.75" customHeight="1">
      <c r="A135" s="68"/>
      <c r="B135" s="69"/>
      <c r="C135" s="1"/>
      <c r="D135" s="1"/>
      <c r="E135" s="1"/>
      <c r="F135" s="1"/>
      <c r="G135" s="1"/>
      <c r="H135" s="1"/>
      <c r="I135" s="1"/>
      <c r="J135" s="1"/>
      <c r="K135" s="1"/>
      <c r="L135" s="1"/>
      <c r="M135" s="1"/>
      <c r="N135" s="1"/>
    </row>
    <row r="136" ht="15.75" customHeight="1">
      <c r="A136" s="68"/>
      <c r="B136" s="69"/>
      <c r="C136" s="1"/>
      <c r="D136" s="1"/>
      <c r="E136" s="1"/>
      <c r="F136" s="1"/>
      <c r="G136" s="1"/>
      <c r="H136" s="1"/>
      <c r="I136" s="1"/>
      <c r="J136" s="1"/>
      <c r="K136" s="1"/>
      <c r="L136" s="1"/>
      <c r="M136" s="1"/>
      <c r="N136" s="1"/>
    </row>
    <row r="137" ht="15.75" customHeight="1">
      <c r="A137" s="68"/>
      <c r="B137" s="69"/>
      <c r="C137" s="1"/>
      <c r="D137" s="1"/>
      <c r="E137" s="1"/>
      <c r="F137" s="1"/>
      <c r="G137" s="1"/>
      <c r="H137" s="1"/>
      <c r="I137" s="1"/>
      <c r="J137" s="1"/>
      <c r="K137" s="1"/>
      <c r="L137" s="1"/>
      <c r="M137" s="1"/>
      <c r="N137" s="1"/>
    </row>
    <row r="138" ht="15.75" customHeight="1">
      <c r="A138" s="68"/>
      <c r="B138" s="69"/>
      <c r="C138" s="1"/>
      <c r="D138" s="1"/>
      <c r="E138" s="1"/>
      <c r="F138" s="1"/>
      <c r="G138" s="1"/>
      <c r="H138" s="1"/>
      <c r="I138" s="1"/>
      <c r="J138" s="1"/>
      <c r="K138" s="1"/>
      <c r="L138" s="1"/>
      <c r="M138" s="1"/>
      <c r="N138" s="1"/>
    </row>
    <row r="139" ht="15.75" customHeight="1">
      <c r="A139" s="68"/>
      <c r="B139" s="69"/>
      <c r="C139" s="1"/>
      <c r="D139" s="1"/>
      <c r="E139" s="1"/>
      <c r="F139" s="1"/>
      <c r="G139" s="1"/>
      <c r="H139" s="1"/>
      <c r="I139" s="1"/>
      <c r="J139" s="1"/>
      <c r="K139" s="1"/>
      <c r="L139" s="1"/>
      <c r="M139" s="1"/>
      <c r="N139" s="1"/>
    </row>
    <row r="140" ht="15.75" customHeight="1">
      <c r="A140" s="68"/>
      <c r="B140" s="69"/>
      <c r="C140" s="1"/>
      <c r="D140" s="1"/>
      <c r="E140" s="1"/>
      <c r="F140" s="1"/>
      <c r="G140" s="1"/>
      <c r="H140" s="1"/>
      <c r="I140" s="1"/>
      <c r="J140" s="1"/>
      <c r="K140" s="1"/>
      <c r="L140" s="1"/>
      <c r="M140" s="1"/>
      <c r="N140" s="1"/>
    </row>
    <row r="141" ht="15.75" customHeight="1">
      <c r="A141" s="68"/>
      <c r="B141" s="69"/>
      <c r="C141" s="1"/>
      <c r="D141" s="1"/>
      <c r="E141" s="1"/>
      <c r="F141" s="1"/>
      <c r="G141" s="1"/>
      <c r="H141" s="1"/>
      <c r="I141" s="1"/>
      <c r="J141" s="1"/>
      <c r="K141" s="1"/>
      <c r="L141" s="1"/>
      <c r="M141" s="1"/>
      <c r="N141" s="1"/>
    </row>
    <row r="142" ht="15.75" customHeight="1">
      <c r="A142" s="68"/>
      <c r="B142" s="69"/>
      <c r="C142" s="1"/>
      <c r="D142" s="1"/>
      <c r="E142" s="1"/>
      <c r="F142" s="1"/>
      <c r="G142" s="1"/>
      <c r="H142" s="1"/>
      <c r="I142" s="1"/>
      <c r="J142" s="1"/>
      <c r="K142" s="1"/>
      <c r="L142" s="1"/>
      <c r="M142" s="1"/>
      <c r="N142" s="1"/>
    </row>
    <row r="143" ht="15.75" customHeight="1">
      <c r="A143" s="68"/>
      <c r="B143" s="69"/>
      <c r="C143" s="1"/>
      <c r="D143" s="1"/>
      <c r="E143" s="1"/>
      <c r="F143" s="1"/>
      <c r="G143" s="1"/>
      <c r="H143" s="1"/>
      <c r="I143" s="1"/>
      <c r="J143" s="1"/>
      <c r="K143" s="1"/>
      <c r="L143" s="1"/>
      <c r="M143" s="1"/>
      <c r="N143" s="1"/>
    </row>
    <row r="144" ht="15.75" customHeight="1">
      <c r="A144" s="68"/>
      <c r="B144" s="69"/>
      <c r="C144" s="1"/>
      <c r="D144" s="1"/>
      <c r="E144" s="1"/>
      <c r="F144" s="1"/>
      <c r="G144" s="1"/>
      <c r="H144" s="1"/>
      <c r="I144" s="1"/>
      <c r="J144" s="1"/>
      <c r="K144" s="1"/>
      <c r="L144" s="1"/>
      <c r="M144" s="1"/>
      <c r="N144" s="1"/>
    </row>
    <row r="145" ht="15.75" customHeight="1">
      <c r="A145" s="68"/>
      <c r="B145" s="69"/>
      <c r="C145" s="1"/>
      <c r="D145" s="1"/>
      <c r="E145" s="1"/>
      <c r="F145" s="1"/>
      <c r="G145" s="1"/>
      <c r="H145" s="1"/>
      <c r="I145" s="1"/>
      <c r="J145" s="1"/>
      <c r="K145" s="1"/>
      <c r="L145" s="1"/>
      <c r="M145" s="1"/>
      <c r="N145" s="1"/>
    </row>
    <row r="146" ht="15.75" customHeight="1">
      <c r="A146" s="68"/>
      <c r="B146" s="69"/>
      <c r="C146" s="1"/>
      <c r="D146" s="1"/>
      <c r="E146" s="1"/>
      <c r="F146" s="1"/>
      <c r="G146" s="1"/>
      <c r="H146" s="1"/>
      <c r="I146" s="1"/>
      <c r="J146" s="1"/>
      <c r="K146" s="1"/>
      <c r="L146" s="1"/>
      <c r="M146" s="1"/>
      <c r="N146" s="1"/>
    </row>
    <row r="147" ht="15.75" customHeight="1">
      <c r="A147" s="68"/>
      <c r="B147" s="69"/>
      <c r="C147" s="1"/>
      <c r="D147" s="1"/>
      <c r="E147" s="1"/>
      <c r="F147" s="1"/>
      <c r="G147" s="1"/>
      <c r="H147" s="1"/>
      <c r="I147" s="1"/>
      <c r="J147" s="1"/>
      <c r="K147" s="1"/>
      <c r="L147" s="1"/>
      <c r="M147" s="1"/>
      <c r="N147" s="1"/>
    </row>
    <row r="148" ht="15.75" customHeight="1">
      <c r="A148" s="68"/>
      <c r="B148" s="69"/>
      <c r="C148" s="1"/>
      <c r="D148" s="1"/>
      <c r="E148" s="1"/>
      <c r="F148" s="1"/>
      <c r="G148" s="1"/>
      <c r="H148" s="1"/>
      <c r="I148" s="1"/>
      <c r="J148" s="1"/>
      <c r="K148" s="1"/>
      <c r="L148" s="1"/>
      <c r="M148" s="1"/>
      <c r="N148" s="1"/>
    </row>
    <row r="149" ht="15.75" customHeight="1">
      <c r="A149" s="68"/>
      <c r="B149" s="69"/>
      <c r="C149" s="1"/>
      <c r="D149" s="1"/>
      <c r="E149" s="1"/>
      <c r="F149" s="1"/>
      <c r="G149" s="1"/>
      <c r="H149" s="1"/>
      <c r="I149" s="1"/>
      <c r="J149" s="1"/>
      <c r="K149" s="1"/>
      <c r="L149" s="1"/>
      <c r="M149" s="1"/>
      <c r="N149" s="1"/>
    </row>
    <row r="150" ht="15.75" customHeight="1">
      <c r="A150" s="68"/>
      <c r="B150" s="69"/>
      <c r="C150" s="1"/>
      <c r="D150" s="1"/>
      <c r="E150" s="1"/>
      <c r="F150" s="1"/>
      <c r="G150" s="1"/>
      <c r="H150" s="1"/>
      <c r="I150" s="1"/>
      <c r="J150" s="1"/>
      <c r="K150" s="1"/>
      <c r="L150" s="1"/>
      <c r="M150" s="1"/>
      <c r="N150" s="1"/>
    </row>
    <row r="151" ht="15.75" customHeight="1">
      <c r="A151" s="68"/>
      <c r="B151" s="69"/>
      <c r="C151" s="1"/>
      <c r="D151" s="1"/>
      <c r="E151" s="1"/>
      <c r="F151" s="1"/>
      <c r="G151" s="1"/>
      <c r="H151" s="1"/>
      <c r="I151" s="1"/>
      <c r="J151" s="1"/>
      <c r="K151" s="1"/>
      <c r="L151" s="1"/>
      <c r="M151" s="1"/>
      <c r="N151" s="1"/>
    </row>
    <row r="152" ht="15.75" customHeight="1">
      <c r="A152" s="68"/>
      <c r="B152" s="69"/>
      <c r="C152" s="1"/>
      <c r="D152" s="1"/>
      <c r="E152" s="1"/>
      <c r="F152" s="1"/>
      <c r="G152" s="1"/>
      <c r="H152" s="1"/>
      <c r="I152" s="1"/>
      <c r="J152" s="1"/>
      <c r="K152" s="1"/>
      <c r="L152" s="1"/>
      <c r="M152" s="1"/>
      <c r="N152" s="1"/>
    </row>
    <row r="153" ht="15.75" customHeight="1">
      <c r="A153" s="68"/>
      <c r="B153" s="69"/>
      <c r="C153" s="1"/>
      <c r="D153" s="1"/>
      <c r="E153" s="1"/>
      <c r="F153" s="1"/>
      <c r="G153" s="1"/>
      <c r="H153" s="1"/>
      <c r="I153" s="1"/>
      <c r="J153" s="1"/>
      <c r="K153" s="1"/>
      <c r="L153" s="1"/>
      <c r="M153" s="1"/>
      <c r="N153" s="1"/>
    </row>
    <row r="154" ht="15.75" customHeight="1">
      <c r="A154" s="68"/>
      <c r="B154" s="69"/>
      <c r="C154" s="1"/>
      <c r="D154" s="1"/>
      <c r="E154" s="1"/>
      <c r="F154" s="1"/>
      <c r="G154" s="1"/>
      <c r="H154" s="1"/>
      <c r="I154" s="1"/>
      <c r="J154" s="1"/>
      <c r="K154" s="1"/>
      <c r="L154" s="1"/>
      <c r="M154" s="1"/>
      <c r="N154" s="1"/>
    </row>
    <row r="155" ht="15.75" customHeight="1">
      <c r="A155" s="68"/>
      <c r="B155" s="69"/>
      <c r="C155" s="1"/>
      <c r="D155" s="1"/>
      <c r="E155" s="1"/>
      <c r="F155" s="1"/>
      <c r="G155" s="1"/>
      <c r="H155" s="1"/>
      <c r="I155" s="1"/>
      <c r="J155" s="1"/>
      <c r="K155" s="1"/>
      <c r="L155" s="1"/>
      <c r="M155" s="1"/>
      <c r="N155" s="1"/>
    </row>
    <row r="156" ht="15.75" customHeight="1">
      <c r="A156" s="68"/>
      <c r="B156" s="69"/>
      <c r="C156" s="1"/>
      <c r="D156" s="1"/>
      <c r="E156" s="1"/>
      <c r="F156" s="1"/>
      <c r="G156" s="1"/>
      <c r="H156" s="1"/>
      <c r="I156" s="1"/>
      <c r="J156" s="1"/>
      <c r="K156" s="1"/>
      <c r="L156" s="1"/>
      <c r="M156" s="1"/>
      <c r="N156" s="1"/>
    </row>
    <row r="157" ht="15.75" customHeight="1">
      <c r="A157" s="68"/>
      <c r="B157" s="69"/>
      <c r="C157" s="1"/>
      <c r="D157" s="1"/>
      <c r="E157" s="1"/>
      <c r="F157" s="1"/>
      <c r="G157" s="1"/>
      <c r="H157" s="1"/>
      <c r="I157" s="1"/>
      <c r="J157" s="1"/>
      <c r="K157" s="1"/>
      <c r="L157" s="1"/>
      <c r="M157" s="1"/>
      <c r="N157" s="1"/>
    </row>
    <row r="158" ht="15.75" customHeight="1">
      <c r="A158" s="68"/>
      <c r="B158" s="69"/>
      <c r="C158" s="1"/>
      <c r="D158" s="1"/>
      <c r="E158" s="1"/>
      <c r="F158" s="1"/>
      <c r="G158" s="1"/>
      <c r="H158" s="1"/>
      <c r="I158" s="1"/>
      <c r="J158" s="1"/>
      <c r="K158" s="1"/>
      <c r="L158" s="1"/>
      <c r="M158" s="1"/>
      <c r="N158" s="1"/>
    </row>
    <row r="159" ht="15.75" customHeight="1">
      <c r="A159" s="68"/>
      <c r="B159" s="69"/>
      <c r="C159" s="1"/>
      <c r="D159" s="1"/>
      <c r="E159" s="1"/>
      <c r="F159" s="1"/>
      <c r="G159" s="1"/>
      <c r="H159" s="1"/>
      <c r="I159" s="1"/>
      <c r="J159" s="1"/>
      <c r="K159" s="1"/>
      <c r="L159" s="1"/>
      <c r="M159" s="1"/>
      <c r="N159" s="1"/>
    </row>
    <row r="160" ht="15.75" customHeight="1">
      <c r="A160" s="68"/>
      <c r="B160" s="69"/>
      <c r="C160" s="1"/>
      <c r="D160" s="1"/>
      <c r="E160" s="1"/>
      <c r="F160" s="1"/>
      <c r="G160" s="1"/>
      <c r="H160" s="1"/>
      <c r="I160" s="1"/>
      <c r="J160" s="1"/>
      <c r="K160" s="1"/>
      <c r="L160" s="1"/>
      <c r="M160" s="1"/>
      <c r="N160" s="1"/>
    </row>
    <row r="161" ht="15.75" customHeight="1">
      <c r="A161" s="68"/>
      <c r="B161" s="69"/>
      <c r="C161" s="1"/>
      <c r="D161" s="1"/>
      <c r="E161" s="1"/>
      <c r="F161" s="1"/>
      <c r="G161" s="1"/>
      <c r="H161" s="1"/>
      <c r="I161" s="1"/>
      <c r="J161" s="1"/>
      <c r="K161" s="1"/>
      <c r="L161" s="1"/>
      <c r="M161" s="1"/>
      <c r="N161" s="1"/>
    </row>
    <row r="162" ht="15.75" customHeight="1">
      <c r="A162" s="68"/>
      <c r="B162" s="69"/>
      <c r="C162" s="1"/>
      <c r="D162" s="1"/>
      <c r="E162" s="1"/>
      <c r="F162" s="1"/>
      <c r="G162" s="1"/>
      <c r="H162" s="1"/>
      <c r="I162" s="1"/>
      <c r="J162" s="1"/>
      <c r="K162" s="1"/>
      <c r="L162" s="1"/>
      <c r="M162" s="1"/>
      <c r="N162" s="1"/>
    </row>
    <row r="163" ht="15.75" customHeight="1">
      <c r="A163" s="68"/>
      <c r="B163" s="69"/>
      <c r="C163" s="1"/>
      <c r="D163" s="1"/>
      <c r="E163" s="1"/>
      <c r="F163" s="1"/>
      <c r="G163" s="1"/>
      <c r="H163" s="1"/>
      <c r="I163" s="1"/>
      <c r="J163" s="1"/>
      <c r="K163" s="1"/>
      <c r="L163" s="1"/>
      <c r="M163" s="1"/>
      <c r="N163" s="1"/>
    </row>
    <row r="164" ht="15.75" customHeight="1">
      <c r="A164" s="68"/>
      <c r="B164" s="69"/>
      <c r="C164" s="1"/>
      <c r="D164" s="1"/>
      <c r="E164" s="1"/>
      <c r="F164" s="1"/>
      <c r="G164" s="1"/>
      <c r="H164" s="1"/>
      <c r="I164" s="1"/>
      <c r="J164" s="1"/>
      <c r="K164" s="1"/>
      <c r="L164" s="1"/>
      <c r="M164" s="1"/>
      <c r="N164" s="1"/>
    </row>
    <row r="165" ht="15.75" customHeight="1">
      <c r="A165" s="68"/>
      <c r="B165" s="69"/>
      <c r="C165" s="1"/>
      <c r="D165" s="1"/>
      <c r="E165" s="1"/>
      <c r="F165" s="1"/>
      <c r="G165" s="1"/>
      <c r="H165" s="1"/>
      <c r="I165" s="1"/>
      <c r="J165" s="1"/>
      <c r="K165" s="1"/>
      <c r="L165" s="1"/>
      <c r="M165" s="1"/>
      <c r="N165" s="1"/>
    </row>
    <row r="166" ht="15.75" customHeight="1">
      <c r="A166" s="68"/>
      <c r="B166" s="69"/>
      <c r="C166" s="1"/>
      <c r="D166" s="1"/>
      <c r="E166" s="1"/>
      <c r="F166" s="1"/>
      <c r="G166" s="1"/>
      <c r="H166" s="1"/>
      <c r="I166" s="1"/>
      <c r="J166" s="1"/>
      <c r="K166" s="1"/>
      <c r="L166" s="1"/>
      <c r="M166" s="1"/>
      <c r="N166" s="1"/>
    </row>
    <row r="167" ht="15.75" customHeight="1">
      <c r="A167" s="68"/>
      <c r="B167" s="69"/>
      <c r="C167" s="1"/>
      <c r="D167" s="1"/>
      <c r="E167" s="1"/>
      <c r="F167" s="1"/>
      <c r="G167" s="1"/>
      <c r="H167" s="1"/>
      <c r="I167" s="1"/>
      <c r="J167" s="1"/>
      <c r="K167" s="1"/>
      <c r="L167" s="1"/>
      <c r="M167" s="1"/>
      <c r="N167" s="1"/>
    </row>
    <row r="168" ht="15.75" customHeight="1">
      <c r="A168" s="68"/>
      <c r="B168" s="69"/>
      <c r="C168" s="1"/>
      <c r="D168" s="1"/>
      <c r="E168" s="1"/>
      <c r="F168" s="1"/>
      <c r="G168" s="1"/>
      <c r="H168" s="1"/>
      <c r="I168" s="1"/>
      <c r="J168" s="1"/>
      <c r="K168" s="1"/>
      <c r="L168" s="1"/>
      <c r="M168" s="1"/>
      <c r="N168" s="1"/>
    </row>
    <row r="169" ht="15.75" customHeight="1">
      <c r="A169" s="68"/>
      <c r="B169" s="69"/>
      <c r="C169" s="1"/>
      <c r="D169" s="1"/>
      <c r="E169" s="1"/>
      <c r="F169" s="1"/>
      <c r="G169" s="1"/>
      <c r="H169" s="1"/>
      <c r="I169" s="1"/>
      <c r="J169" s="1"/>
      <c r="K169" s="1"/>
      <c r="L169" s="1"/>
      <c r="M169" s="1"/>
      <c r="N169" s="1"/>
    </row>
    <row r="170" ht="15.75" customHeight="1">
      <c r="A170" s="68"/>
      <c r="B170" s="69"/>
      <c r="C170" s="1"/>
      <c r="D170" s="1"/>
      <c r="E170" s="1"/>
      <c r="F170" s="1"/>
      <c r="G170" s="1"/>
      <c r="H170" s="1"/>
      <c r="I170" s="1"/>
      <c r="J170" s="1"/>
      <c r="K170" s="1"/>
      <c r="L170" s="1"/>
      <c r="M170" s="1"/>
      <c r="N170" s="1"/>
    </row>
    <row r="171" ht="15.75" customHeight="1">
      <c r="A171" s="68"/>
      <c r="B171" s="69"/>
      <c r="C171" s="1"/>
      <c r="D171" s="1"/>
      <c r="E171" s="1"/>
      <c r="F171" s="1"/>
      <c r="G171" s="1"/>
      <c r="H171" s="1"/>
      <c r="I171" s="1"/>
      <c r="J171" s="1"/>
      <c r="K171" s="1"/>
      <c r="L171" s="1"/>
      <c r="M171" s="1"/>
      <c r="N171" s="1"/>
    </row>
    <row r="172" ht="15.75" customHeight="1">
      <c r="A172" s="68"/>
      <c r="B172" s="69"/>
      <c r="C172" s="1"/>
      <c r="D172" s="1"/>
      <c r="E172" s="1"/>
      <c r="F172" s="1"/>
      <c r="G172" s="1"/>
      <c r="H172" s="1"/>
      <c r="I172" s="1"/>
      <c r="J172" s="1"/>
      <c r="K172" s="1"/>
      <c r="L172" s="1"/>
      <c r="M172" s="1"/>
      <c r="N172" s="1"/>
    </row>
    <row r="173" ht="15.75" customHeight="1">
      <c r="A173" s="68"/>
      <c r="B173" s="69"/>
      <c r="C173" s="1"/>
      <c r="D173" s="1"/>
      <c r="E173" s="1"/>
      <c r="F173" s="1"/>
      <c r="G173" s="1"/>
      <c r="H173" s="1"/>
      <c r="I173" s="1"/>
      <c r="J173" s="1"/>
      <c r="K173" s="1"/>
      <c r="L173" s="1"/>
      <c r="M173" s="1"/>
      <c r="N173" s="1"/>
    </row>
    <row r="174" ht="15.75" customHeight="1">
      <c r="A174" s="68"/>
      <c r="B174" s="69"/>
      <c r="C174" s="1"/>
      <c r="D174" s="1"/>
      <c r="E174" s="1"/>
      <c r="F174" s="1"/>
      <c r="G174" s="1"/>
      <c r="H174" s="1"/>
      <c r="I174" s="1"/>
      <c r="J174" s="1"/>
      <c r="K174" s="1"/>
      <c r="L174" s="1"/>
      <c r="M174" s="1"/>
      <c r="N174" s="1"/>
    </row>
    <row r="175" ht="15.75" customHeight="1">
      <c r="A175" s="68"/>
      <c r="B175" s="69"/>
      <c r="C175" s="1"/>
      <c r="D175" s="1"/>
      <c r="E175" s="1"/>
      <c r="F175" s="1"/>
      <c r="G175" s="1"/>
      <c r="H175" s="1"/>
      <c r="I175" s="1"/>
      <c r="J175" s="1"/>
      <c r="K175" s="1"/>
      <c r="L175" s="1"/>
      <c r="M175" s="1"/>
      <c r="N175" s="1"/>
    </row>
    <row r="176" ht="15.75" customHeight="1">
      <c r="A176" s="68"/>
      <c r="B176" s="69"/>
      <c r="C176" s="1"/>
      <c r="D176" s="1"/>
      <c r="E176" s="1"/>
      <c r="F176" s="1"/>
      <c r="G176" s="1"/>
      <c r="H176" s="1"/>
      <c r="I176" s="1"/>
      <c r="J176" s="1"/>
      <c r="K176" s="1"/>
      <c r="L176" s="1"/>
      <c r="M176" s="1"/>
      <c r="N176" s="1"/>
    </row>
    <row r="177" ht="15.75" customHeight="1">
      <c r="A177" s="68"/>
      <c r="B177" s="69"/>
      <c r="C177" s="1"/>
      <c r="D177" s="1"/>
      <c r="E177" s="1"/>
      <c r="F177" s="1"/>
      <c r="G177" s="1"/>
      <c r="H177" s="1"/>
      <c r="I177" s="1"/>
      <c r="J177" s="1"/>
      <c r="K177" s="1"/>
      <c r="L177" s="1"/>
      <c r="M177" s="1"/>
      <c r="N177" s="1"/>
    </row>
    <row r="178" ht="15.75" customHeight="1">
      <c r="A178" s="68"/>
      <c r="B178" s="69"/>
      <c r="C178" s="1"/>
      <c r="D178" s="1"/>
      <c r="E178" s="1"/>
      <c r="F178" s="1"/>
      <c r="G178" s="1"/>
      <c r="H178" s="1"/>
      <c r="I178" s="1"/>
      <c r="J178" s="1"/>
      <c r="K178" s="1"/>
      <c r="L178" s="1"/>
      <c r="M178" s="1"/>
      <c r="N178" s="1"/>
    </row>
    <row r="179" ht="15.75" customHeight="1">
      <c r="A179" s="68"/>
      <c r="B179" s="69"/>
      <c r="C179" s="1"/>
      <c r="D179" s="1"/>
      <c r="E179" s="1"/>
      <c r="F179" s="1"/>
      <c r="G179" s="1"/>
      <c r="H179" s="1"/>
      <c r="I179" s="1"/>
      <c r="J179" s="1"/>
      <c r="K179" s="1"/>
      <c r="L179" s="1"/>
      <c r="M179" s="1"/>
      <c r="N179" s="1"/>
    </row>
    <row r="180" ht="15.75" customHeight="1">
      <c r="A180" s="68"/>
      <c r="B180" s="69"/>
      <c r="C180" s="1"/>
      <c r="D180" s="1"/>
      <c r="E180" s="1"/>
      <c r="F180" s="1"/>
      <c r="G180" s="1"/>
      <c r="H180" s="1"/>
      <c r="I180" s="1"/>
      <c r="J180" s="1"/>
      <c r="K180" s="1"/>
      <c r="L180" s="1"/>
      <c r="M180" s="1"/>
      <c r="N180" s="1"/>
    </row>
    <row r="181" ht="15.75" customHeight="1">
      <c r="A181" s="68"/>
      <c r="B181" s="69"/>
      <c r="C181" s="1"/>
      <c r="D181" s="1"/>
      <c r="E181" s="1"/>
      <c r="F181" s="1"/>
      <c r="G181" s="1"/>
      <c r="H181" s="1"/>
      <c r="I181" s="1"/>
      <c r="J181" s="1"/>
      <c r="K181" s="1"/>
      <c r="L181" s="1"/>
      <c r="M181" s="1"/>
      <c r="N181" s="1"/>
    </row>
    <row r="182" ht="15.75" customHeight="1">
      <c r="A182" s="68"/>
      <c r="B182" s="69"/>
      <c r="C182" s="1"/>
      <c r="D182" s="1"/>
      <c r="E182" s="1"/>
      <c r="F182" s="1"/>
      <c r="G182" s="1"/>
      <c r="H182" s="1"/>
      <c r="I182" s="1"/>
      <c r="J182" s="1"/>
      <c r="K182" s="1"/>
      <c r="L182" s="1"/>
      <c r="M182" s="1"/>
      <c r="N182" s="1"/>
    </row>
    <row r="183" ht="15.75" customHeight="1">
      <c r="A183" s="68"/>
      <c r="B183" s="69"/>
      <c r="C183" s="1"/>
      <c r="D183" s="1"/>
      <c r="E183" s="1"/>
      <c r="F183" s="1"/>
      <c r="G183" s="1"/>
      <c r="H183" s="1"/>
      <c r="I183" s="1"/>
      <c r="J183" s="1"/>
      <c r="K183" s="1"/>
      <c r="L183" s="1"/>
      <c r="M183" s="1"/>
      <c r="N183" s="1"/>
    </row>
    <row r="184" ht="15.75" customHeight="1">
      <c r="A184" s="68"/>
      <c r="B184" s="69"/>
      <c r="C184" s="1"/>
      <c r="D184" s="1"/>
      <c r="E184" s="1"/>
      <c r="F184" s="1"/>
      <c r="G184" s="1"/>
      <c r="H184" s="1"/>
      <c r="I184" s="1"/>
      <c r="J184" s="1"/>
      <c r="K184" s="1"/>
      <c r="L184" s="1"/>
      <c r="M184" s="1"/>
      <c r="N184" s="1"/>
    </row>
    <row r="185" ht="15.75" customHeight="1">
      <c r="A185" s="68"/>
      <c r="B185" s="69"/>
      <c r="C185" s="1"/>
      <c r="D185" s="1"/>
      <c r="E185" s="1"/>
      <c r="F185" s="1"/>
      <c r="G185" s="1"/>
      <c r="H185" s="1"/>
      <c r="I185" s="1"/>
      <c r="J185" s="1"/>
      <c r="K185" s="1"/>
      <c r="L185" s="1"/>
      <c r="M185" s="1"/>
      <c r="N185" s="1"/>
    </row>
    <row r="186" ht="15.75" customHeight="1">
      <c r="A186" s="68"/>
      <c r="B186" s="69"/>
      <c r="C186" s="1"/>
      <c r="D186" s="1"/>
      <c r="E186" s="1"/>
      <c r="F186" s="1"/>
      <c r="G186" s="1"/>
      <c r="H186" s="1"/>
      <c r="I186" s="1"/>
      <c r="J186" s="1"/>
      <c r="K186" s="1"/>
      <c r="L186" s="1"/>
      <c r="M186" s="1"/>
      <c r="N186" s="1"/>
    </row>
    <row r="187" ht="15.75" customHeight="1">
      <c r="A187" s="68"/>
      <c r="B187" s="69"/>
      <c r="C187" s="1"/>
      <c r="D187" s="1"/>
      <c r="E187" s="1"/>
      <c r="F187" s="1"/>
      <c r="G187" s="1"/>
      <c r="H187" s="1"/>
      <c r="I187" s="1"/>
      <c r="J187" s="1"/>
      <c r="K187" s="1"/>
      <c r="L187" s="1"/>
      <c r="M187" s="1"/>
      <c r="N187" s="1"/>
    </row>
    <row r="188" ht="15.75" customHeight="1">
      <c r="A188" s="68"/>
      <c r="B188" s="69"/>
      <c r="C188" s="1"/>
      <c r="D188" s="1"/>
      <c r="E188" s="1"/>
      <c r="F188" s="1"/>
      <c r="G188" s="1"/>
      <c r="H188" s="1"/>
      <c r="I188" s="1"/>
      <c r="J188" s="1"/>
      <c r="K188" s="1"/>
      <c r="L188" s="1"/>
      <c r="M188" s="1"/>
      <c r="N188" s="1"/>
    </row>
    <row r="189" ht="15.75" customHeight="1">
      <c r="A189" s="68"/>
      <c r="B189" s="69"/>
      <c r="C189" s="1"/>
      <c r="D189" s="1"/>
      <c r="E189" s="1"/>
      <c r="F189" s="1"/>
      <c r="G189" s="1"/>
      <c r="H189" s="1"/>
      <c r="I189" s="1"/>
      <c r="J189" s="1"/>
      <c r="K189" s="1"/>
      <c r="L189" s="1"/>
      <c r="M189" s="1"/>
      <c r="N189" s="1"/>
    </row>
    <row r="190" ht="15.75" customHeight="1">
      <c r="A190" s="68"/>
      <c r="B190" s="69"/>
      <c r="C190" s="1"/>
      <c r="D190" s="1"/>
      <c r="E190" s="1"/>
      <c r="F190" s="1"/>
      <c r="G190" s="1"/>
      <c r="H190" s="1"/>
      <c r="I190" s="1"/>
      <c r="J190" s="1"/>
      <c r="K190" s="1"/>
      <c r="L190" s="1"/>
      <c r="M190" s="1"/>
      <c r="N190" s="1"/>
    </row>
    <row r="191" ht="15.75" customHeight="1">
      <c r="A191" s="68"/>
      <c r="B191" s="69"/>
      <c r="C191" s="1"/>
      <c r="D191" s="1"/>
      <c r="E191" s="1"/>
      <c r="F191" s="1"/>
      <c r="G191" s="1"/>
      <c r="H191" s="1"/>
      <c r="I191" s="1"/>
      <c r="J191" s="1"/>
      <c r="K191" s="1"/>
      <c r="L191" s="1"/>
      <c r="M191" s="1"/>
      <c r="N191" s="1"/>
    </row>
    <row r="192" ht="15.75" customHeight="1">
      <c r="A192" s="68"/>
      <c r="B192" s="69"/>
      <c r="C192" s="1"/>
      <c r="D192" s="1"/>
      <c r="E192" s="1"/>
      <c r="F192" s="1"/>
      <c r="G192" s="1"/>
      <c r="H192" s="1"/>
      <c r="I192" s="1"/>
      <c r="J192" s="1"/>
      <c r="K192" s="1"/>
      <c r="L192" s="1"/>
      <c r="M192" s="1"/>
      <c r="N192" s="1"/>
    </row>
    <row r="193" ht="15.75" customHeight="1">
      <c r="A193" s="68"/>
      <c r="B193" s="69"/>
      <c r="C193" s="1"/>
      <c r="D193" s="1"/>
      <c r="E193" s="1"/>
      <c r="F193" s="1"/>
      <c r="G193" s="1"/>
      <c r="H193" s="1"/>
      <c r="I193" s="1"/>
      <c r="J193" s="1"/>
      <c r="K193" s="1"/>
      <c r="L193" s="1"/>
      <c r="M193" s="1"/>
      <c r="N193" s="1"/>
    </row>
    <row r="194" ht="15.75" customHeight="1">
      <c r="A194" s="68"/>
      <c r="B194" s="69"/>
      <c r="C194" s="1"/>
      <c r="D194" s="1"/>
      <c r="E194" s="1"/>
      <c r="F194" s="1"/>
      <c r="G194" s="1"/>
      <c r="H194" s="1"/>
      <c r="I194" s="1"/>
      <c r="J194" s="1"/>
      <c r="K194" s="1"/>
      <c r="L194" s="1"/>
      <c r="M194" s="1"/>
      <c r="N194" s="1"/>
    </row>
    <row r="195" ht="15.75" customHeight="1">
      <c r="A195" s="68"/>
      <c r="B195" s="69"/>
      <c r="C195" s="1"/>
      <c r="D195" s="1"/>
      <c r="E195" s="1"/>
      <c r="F195" s="1"/>
      <c r="G195" s="1"/>
      <c r="H195" s="1"/>
      <c r="I195" s="1"/>
      <c r="J195" s="1"/>
      <c r="K195" s="1"/>
      <c r="L195" s="1"/>
      <c r="M195" s="1"/>
      <c r="N195" s="1"/>
    </row>
    <row r="196" ht="15.75" customHeight="1">
      <c r="A196" s="68"/>
      <c r="B196" s="69"/>
      <c r="C196" s="1"/>
      <c r="D196" s="1"/>
      <c r="E196" s="1"/>
      <c r="F196" s="1"/>
      <c r="G196" s="1"/>
      <c r="H196" s="1"/>
      <c r="I196" s="1"/>
      <c r="J196" s="1"/>
      <c r="K196" s="1"/>
      <c r="L196" s="1"/>
      <c r="M196" s="1"/>
      <c r="N196" s="1"/>
    </row>
    <row r="197" ht="15.75" customHeight="1">
      <c r="A197" s="68"/>
      <c r="B197" s="69"/>
      <c r="C197" s="1"/>
      <c r="D197" s="1"/>
      <c r="E197" s="1"/>
      <c r="F197" s="1"/>
      <c r="G197" s="1"/>
      <c r="H197" s="1"/>
      <c r="I197" s="1"/>
      <c r="J197" s="1"/>
      <c r="K197" s="1"/>
      <c r="L197" s="1"/>
      <c r="M197" s="1"/>
      <c r="N197" s="1"/>
    </row>
    <row r="198" ht="15.75" customHeight="1">
      <c r="A198" s="68"/>
      <c r="B198" s="69"/>
      <c r="C198" s="1"/>
      <c r="D198" s="1"/>
      <c r="E198" s="1"/>
      <c r="F198" s="1"/>
      <c r="G198" s="1"/>
      <c r="H198" s="1"/>
      <c r="I198" s="1"/>
      <c r="J198" s="1"/>
      <c r="K198" s="1"/>
      <c r="L198" s="1"/>
      <c r="M198" s="1"/>
      <c r="N198" s="1"/>
    </row>
    <row r="199" ht="15.75" customHeight="1">
      <c r="A199" s="68"/>
      <c r="B199" s="69"/>
      <c r="C199" s="1"/>
      <c r="D199" s="1"/>
      <c r="E199" s="1"/>
      <c r="F199" s="1"/>
      <c r="G199" s="1"/>
      <c r="H199" s="1"/>
      <c r="I199" s="1"/>
      <c r="J199" s="1"/>
      <c r="K199" s="1"/>
      <c r="L199" s="1"/>
      <c r="M199" s="1"/>
      <c r="N199" s="1"/>
    </row>
    <row r="200" ht="15.75" customHeight="1">
      <c r="A200" s="68"/>
      <c r="B200" s="69"/>
      <c r="C200" s="1"/>
      <c r="D200" s="1"/>
      <c r="E200" s="1"/>
      <c r="F200" s="1"/>
      <c r="G200" s="1"/>
      <c r="H200" s="1"/>
      <c r="I200" s="1"/>
      <c r="J200" s="1"/>
      <c r="K200" s="1"/>
      <c r="L200" s="1"/>
      <c r="M200" s="1"/>
      <c r="N200" s="1"/>
    </row>
    <row r="201" ht="15.75" customHeight="1">
      <c r="A201" s="68"/>
      <c r="B201" s="69"/>
      <c r="C201" s="1"/>
      <c r="D201" s="1"/>
      <c r="E201" s="1"/>
      <c r="F201" s="1"/>
      <c r="G201" s="1"/>
      <c r="H201" s="1"/>
      <c r="I201" s="1"/>
      <c r="J201" s="1"/>
      <c r="K201" s="1"/>
      <c r="L201" s="1"/>
      <c r="M201" s="1"/>
      <c r="N201" s="1"/>
    </row>
    <row r="202" ht="15.75" customHeight="1">
      <c r="A202" s="68"/>
      <c r="B202" s="69"/>
      <c r="C202" s="1"/>
      <c r="D202" s="1"/>
      <c r="E202" s="1"/>
      <c r="F202" s="1"/>
      <c r="G202" s="1"/>
      <c r="H202" s="1"/>
      <c r="I202" s="1"/>
      <c r="J202" s="1"/>
      <c r="K202" s="1"/>
      <c r="L202" s="1"/>
      <c r="M202" s="1"/>
      <c r="N202" s="1"/>
    </row>
    <row r="203" ht="15.75" customHeight="1">
      <c r="A203" s="68"/>
      <c r="B203" s="69"/>
      <c r="C203" s="1"/>
      <c r="D203" s="1"/>
      <c r="E203" s="1"/>
      <c r="F203" s="1"/>
      <c r="G203" s="1"/>
      <c r="H203" s="1"/>
      <c r="I203" s="1"/>
      <c r="J203" s="1"/>
      <c r="K203" s="1"/>
      <c r="L203" s="1"/>
      <c r="M203" s="1"/>
      <c r="N203" s="1"/>
    </row>
    <row r="204" ht="15.75" customHeight="1">
      <c r="A204" s="68"/>
      <c r="B204" s="69"/>
      <c r="C204" s="1"/>
      <c r="D204" s="1"/>
      <c r="E204" s="1"/>
      <c r="F204" s="1"/>
      <c r="G204" s="1"/>
      <c r="H204" s="1"/>
      <c r="I204" s="1"/>
      <c r="J204" s="1"/>
      <c r="K204" s="1"/>
      <c r="L204" s="1"/>
      <c r="M204" s="1"/>
      <c r="N204" s="1"/>
    </row>
    <row r="205" ht="15.75" customHeight="1">
      <c r="A205" s="68"/>
      <c r="B205" s="69"/>
      <c r="C205" s="1"/>
      <c r="D205" s="1"/>
      <c r="E205" s="1"/>
      <c r="F205" s="1"/>
      <c r="G205" s="1"/>
      <c r="H205" s="1"/>
      <c r="I205" s="1"/>
      <c r="J205" s="1"/>
      <c r="K205" s="1"/>
      <c r="L205" s="1"/>
      <c r="M205" s="1"/>
      <c r="N205" s="1"/>
    </row>
    <row r="206" ht="15.75" customHeight="1">
      <c r="A206" s="68"/>
      <c r="B206" s="69"/>
      <c r="C206" s="1"/>
      <c r="D206" s="1"/>
      <c r="E206" s="1"/>
      <c r="F206" s="1"/>
      <c r="G206" s="1"/>
      <c r="H206" s="1"/>
      <c r="I206" s="1"/>
      <c r="J206" s="1"/>
      <c r="K206" s="1"/>
      <c r="L206" s="1"/>
      <c r="M206" s="1"/>
      <c r="N206" s="1"/>
    </row>
    <row r="207" ht="15.75" customHeight="1">
      <c r="A207" s="68"/>
      <c r="B207" s="69"/>
      <c r="C207" s="1"/>
      <c r="D207" s="1"/>
      <c r="E207" s="1"/>
      <c r="F207" s="1"/>
      <c r="G207" s="1"/>
      <c r="H207" s="1"/>
      <c r="I207" s="1"/>
      <c r="J207" s="1"/>
      <c r="K207" s="1"/>
      <c r="L207" s="1"/>
      <c r="M207" s="1"/>
      <c r="N207" s="1"/>
    </row>
    <row r="208" ht="15.75" customHeight="1">
      <c r="A208" s="68"/>
      <c r="B208" s="69"/>
      <c r="C208" s="1"/>
      <c r="D208" s="1"/>
      <c r="E208" s="1"/>
      <c r="F208" s="1"/>
      <c r="G208" s="1"/>
      <c r="H208" s="1"/>
      <c r="I208" s="1"/>
      <c r="J208" s="1"/>
      <c r="K208" s="1"/>
      <c r="L208" s="1"/>
      <c r="M208" s="1"/>
      <c r="N208" s="1"/>
    </row>
    <row r="209" ht="15.75" customHeight="1">
      <c r="A209" s="68"/>
      <c r="B209" s="69"/>
      <c r="C209" s="1"/>
      <c r="D209" s="1"/>
      <c r="E209" s="1"/>
      <c r="F209" s="1"/>
      <c r="G209" s="1"/>
      <c r="H209" s="1"/>
      <c r="I209" s="1"/>
      <c r="J209" s="1"/>
      <c r="K209" s="1"/>
      <c r="L209" s="1"/>
      <c r="M209" s="1"/>
      <c r="N209" s="1"/>
    </row>
    <row r="210" ht="15.75" customHeight="1">
      <c r="A210" s="68"/>
      <c r="B210" s="69"/>
      <c r="C210" s="1"/>
      <c r="D210" s="1"/>
      <c r="E210" s="1"/>
      <c r="F210" s="1"/>
      <c r="G210" s="1"/>
      <c r="H210" s="1"/>
      <c r="I210" s="1"/>
      <c r="J210" s="1"/>
      <c r="K210" s="1"/>
      <c r="L210" s="1"/>
      <c r="M210" s="1"/>
      <c r="N210" s="1"/>
    </row>
    <row r="211" ht="15.75" customHeight="1">
      <c r="A211" s="68"/>
      <c r="B211" s="69"/>
      <c r="C211" s="1"/>
      <c r="D211" s="1"/>
      <c r="E211" s="1"/>
      <c r="F211" s="1"/>
      <c r="G211" s="1"/>
      <c r="H211" s="1"/>
      <c r="I211" s="1"/>
      <c r="J211" s="1"/>
      <c r="K211" s="1"/>
      <c r="L211" s="1"/>
      <c r="M211" s="1"/>
      <c r="N211" s="1"/>
    </row>
    <row r="212" ht="15.75" customHeight="1">
      <c r="A212" s="68"/>
      <c r="B212" s="69"/>
      <c r="C212" s="1"/>
      <c r="D212" s="1"/>
      <c r="E212" s="1"/>
      <c r="F212" s="1"/>
      <c r="G212" s="1"/>
      <c r="H212" s="1"/>
      <c r="I212" s="1"/>
      <c r="J212" s="1"/>
      <c r="K212" s="1"/>
      <c r="L212" s="1"/>
      <c r="M212" s="1"/>
      <c r="N212" s="1"/>
    </row>
    <row r="213" ht="15.75" customHeight="1">
      <c r="A213" s="68"/>
      <c r="B213" s="69"/>
      <c r="C213" s="1"/>
      <c r="D213" s="1"/>
      <c r="E213" s="1"/>
      <c r="F213" s="1"/>
      <c r="G213" s="1"/>
      <c r="H213" s="1"/>
      <c r="I213" s="1"/>
      <c r="J213" s="1"/>
      <c r="K213" s="1"/>
      <c r="L213" s="1"/>
      <c r="M213" s="1"/>
      <c r="N213" s="1"/>
    </row>
    <row r="214" ht="15.75" customHeight="1">
      <c r="A214" s="68"/>
      <c r="B214" s="69"/>
      <c r="C214" s="1"/>
      <c r="D214" s="1"/>
      <c r="E214" s="1"/>
      <c r="F214" s="1"/>
      <c r="G214" s="1"/>
      <c r="H214" s="1"/>
      <c r="I214" s="1"/>
      <c r="J214" s="1"/>
      <c r="K214" s="1"/>
      <c r="L214" s="1"/>
      <c r="M214" s="1"/>
      <c r="N214" s="1"/>
    </row>
    <row r="215" ht="15.75" customHeight="1">
      <c r="A215" s="68"/>
      <c r="B215" s="69"/>
      <c r="C215" s="1"/>
      <c r="D215" s="1"/>
      <c r="E215" s="1"/>
      <c r="F215" s="1"/>
      <c r="G215" s="1"/>
      <c r="H215" s="1"/>
      <c r="I215" s="1"/>
      <c r="J215" s="1"/>
      <c r="K215" s="1"/>
      <c r="L215" s="1"/>
      <c r="M215" s="1"/>
      <c r="N215" s="1"/>
    </row>
    <row r="216" ht="15.75" customHeight="1">
      <c r="A216" s="68"/>
      <c r="B216" s="69"/>
      <c r="C216" s="1"/>
      <c r="D216" s="1"/>
      <c r="E216" s="1"/>
      <c r="F216" s="1"/>
      <c r="G216" s="1"/>
      <c r="H216" s="1"/>
      <c r="I216" s="1"/>
      <c r="J216" s="1"/>
      <c r="K216" s="1"/>
      <c r="L216" s="1"/>
      <c r="M216" s="1"/>
      <c r="N216" s="1"/>
    </row>
    <row r="217" ht="15.75" customHeight="1">
      <c r="A217" s="68"/>
      <c r="B217" s="69"/>
      <c r="C217" s="1"/>
      <c r="D217" s="1"/>
      <c r="E217" s="1"/>
      <c r="F217" s="1"/>
      <c r="G217" s="1"/>
      <c r="H217" s="1"/>
      <c r="I217" s="1"/>
      <c r="J217" s="1"/>
      <c r="K217" s="1"/>
      <c r="L217" s="1"/>
      <c r="M217" s="1"/>
      <c r="N217" s="1"/>
    </row>
    <row r="218" ht="15.75" customHeight="1">
      <c r="A218" s="68"/>
      <c r="B218" s="69"/>
      <c r="C218" s="1"/>
      <c r="D218" s="1"/>
      <c r="E218" s="1"/>
      <c r="F218" s="1"/>
      <c r="G218" s="1"/>
      <c r="H218" s="1"/>
      <c r="I218" s="1"/>
      <c r="J218" s="1"/>
      <c r="K218" s="1"/>
      <c r="L218" s="1"/>
      <c r="M218" s="1"/>
      <c r="N218" s="1"/>
    </row>
    <row r="219" ht="15.75" customHeight="1">
      <c r="A219" s="68"/>
      <c r="B219" s="69"/>
      <c r="C219" s="1"/>
      <c r="D219" s="1"/>
      <c r="E219" s="1"/>
      <c r="F219" s="1"/>
      <c r="G219" s="1"/>
      <c r="H219" s="1"/>
      <c r="I219" s="1"/>
      <c r="J219" s="1"/>
      <c r="K219" s="1"/>
      <c r="L219" s="1"/>
      <c r="M219" s="1"/>
      <c r="N219" s="1"/>
    </row>
    <row r="220" ht="15.75" customHeight="1">
      <c r="A220" s="68"/>
      <c r="B220" s="69"/>
      <c r="C220" s="1"/>
      <c r="D220" s="1"/>
      <c r="E220" s="1"/>
      <c r="F220" s="1"/>
      <c r="G220" s="1"/>
      <c r="H220" s="1"/>
      <c r="I220" s="1"/>
      <c r="J220" s="1"/>
      <c r="K220" s="1"/>
      <c r="L220" s="1"/>
      <c r="M220" s="1"/>
      <c r="N220" s="1"/>
    </row>
    <row r="221" ht="15.75" customHeight="1">
      <c r="A221" s="68"/>
      <c r="B221" s="69"/>
      <c r="C221" s="1"/>
      <c r="D221" s="1"/>
      <c r="E221" s="1"/>
      <c r="F221" s="1"/>
      <c r="G221" s="1"/>
      <c r="H221" s="1"/>
      <c r="I221" s="1"/>
      <c r="J221" s="1"/>
      <c r="K221" s="1"/>
      <c r="L221" s="1"/>
      <c r="M221" s="1"/>
      <c r="N221" s="1"/>
    </row>
    <row r="222" ht="15.75" customHeight="1">
      <c r="A222" s="68"/>
      <c r="B222" s="69"/>
      <c r="C222" s="1"/>
      <c r="D222" s="1"/>
      <c r="E222" s="1"/>
      <c r="F222" s="1"/>
      <c r="G222" s="1"/>
      <c r="H222" s="1"/>
      <c r="I222" s="1"/>
      <c r="J222" s="1"/>
      <c r="K222" s="1"/>
      <c r="L222" s="1"/>
      <c r="M222" s="1"/>
      <c r="N222" s="1"/>
    </row>
    <row r="223" ht="15.75" customHeight="1">
      <c r="A223" s="68"/>
      <c r="B223" s="69"/>
      <c r="C223" s="1"/>
      <c r="D223" s="1"/>
      <c r="E223" s="1"/>
      <c r="F223" s="1"/>
      <c r="G223" s="1"/>
      <c r="H223" s="1"/>
      <c r="I223" s="1"/>
      <c r="J223" s="1"/>
      <c r="K223" s="1"/>
      <c r="L223" s="1"/>
      <c r="M223" s="1"/>
      <c r="N223" s="1"/>
    </row>
    <row r="224" ht="15.75" customHeight="1">
      <c r="A224" s="68"/>
      <c r="B224" s="69"/>
      <c r="C224" s="1"/>
      <c r="D224" s="1"/>
      <c r="E224" s="1"/>
      <c r="F224" s="1"/>
      <c r="G224" s="1"/>
      <c r="H224" s="1"/>
      <c r="I224" s="1"/>
      <c r="J224" s="1"/>
      <c r="K224" s="1"/>
      <c r="L224" s="1"/>
      <c r="M224" s="1"/>
      <c r="N224" s="1"/>
    </row>
    <row r="225" ht="15.75" customHeight="1">
      <c r="A225" s="68"/>
      <c r="B225" s="69"/>
      <c r="C225" s="1"/>
      <c r="D225" s="1"/>
      <c r="E225" s="1"/>
      <c r="F225" s="1"/>
      <c r="G225" s="1"/>
      <c r="H225" s="1"/>
      <c r="I225" s="1"/>
      <c r="J225" s="1"/>
      <c r="K225" s="1"/>
      <c r="L225" s="1"/>
      <c r="M225" s="1"/>
      <c r="N225" s="1"/>
    </row>
    <row r="226" ht="15.75" customHeight="1">
      <c r="A226" s="68"/>
      <c r="B226" s="69"/>
      <c r="C226" s="1"/>
      <c r="D226" s="1"/>
      <c r="E226" s="1"/>
      <c r="F226" s="1"/>
      <c r="G226" s="1"/>
      <c r="H226" s="1"/>
      <c r="I226" s="1"/>
      <c r="J226" s="1"/>
      <c r="K226" s="1"/>
      <c r="L226" s="1"/>
      <c r="M226" s="1"/>
      <c r="N226" s="1"/>
    </row>
    <row r="227" ht="15.75" customHeight="1">
      <c r="A227" s="68"/>
      <c r="B227" s="69"/>
      <c r="C227" s="1"/>
      <c r="D227" s="1"/>
      <c r="E227" s="1"/>
      <c r="F227" s="1"/>
      <c r="G227" s="1"/>
      <c r="H227" s="1"/>
      <c r="I227" s="1"/>
      <c r="J227" s="1"/>
      <c r="K227" s="1"/>
      <c r="L227" s="1"/>
      <c r="M227" s="1"/>
      <c r="N227" s="1"/>
    </row>
    <row r="228" ht="15.75" customHeight="1">
      <c r="A228" s="68"/>
      <c r="B228" s="69"/>
      <c r="C228" s="1"/>
      <c r="D228" s="1"/>
      <c r="E228" s="1"/>
      <c r="F228" s="1"/>
      <c r="G228" s="1"/>
      <c r="H228" s="1"/>
      <c r="I228" s="1"/>
      <c r="J228" s="1"/>
      <c r="K228" s="1"/>
      <c r="L228" s="1"/>
      <c r="M228" s="1"/>
      <c r="N228" s="1"/>
    </row>
    <row r="229" ht="15.75" customHeight="1">
      <c r="A229" s="68"/>
      <c r="B229" s="69"/>
      <c r="C229" s="1"/>
      <c r="D229" s="1"/>
      <c r="E229" s="1"/>
      <c r="F229" s="1"/>
      <c r="G229" s="1"/>
      <c r="H229" s="1"/>
      <c r="I229" s="1"/>
      <c r="J229" s="1"/>
      <c r="K229" s="1"/>
      <c r="L229" s="1"/>
      <c r="M229" s="1"/>
      <c r="N229" s="1"/>
    </row>
    <row r="230" ht="15.75" customHeight="1">
      <c r="A230" s="68"/>
      <c r="B230" s="69"/>
      <c r="C230" s="1"/>
      <c r="D230" s="1"/>
      <c r="E230" s="1"/>
      <c r="F230" s="1"/>
      <c r="G230" s="1"/>
      <c r="H230" s="1"/>
      <c r="I230" s="1"/>
      <c r="J230" s="1"/>
      <c r="K230" s="1"/>
      <c r="L230" s="1"/>
      <c r="M230" s="1"/>
      <c r="N230" s="1"/>
    </row>
    <row r="231" ht="15.75" customHeight="1">
      <c r="A231" s="68"/>
      <c r="B231" s="69"/>
      <c r="C231" s="1"/>
      <c r="D231" s="1"/>
      <c r="E231" s="1"/>
      <c r="F231" s="1"/>
      <c r="G231" s="1"/>
      <c r="H231" s="1"/>
      <c r="I231" s="1"/>
      <c r="J231" s="1"/>
      <c r="K231" s="1"/>
      <c r="L231" s="1"/>
      <c r="M231" s="1"/>
      <c r="N231" s="1"/>
    </row>
    <row r="232" ht="15.75" customHeight="1">
      <c r="A232" s="68"/>
      <c r="B232" s="69"/>
      <c r="C232" s="1"/>
      <c r="D232" s="1"/>
      <c r="E232" s="1"/>
      <c r="F232" s="1"/>
      <c r="G232" s="1"/>
      <c r="H232" s="1"/>
      <c r="I232" s="1"/>
      <c r="J232" s="1"/>
      <c r="K232" s="1"/>
      <c r="L232" s="1"/>
      <c r="M232" s="1"/>
      <c r="N232" s="1"/>
    </row>
    <row r="233" ht="15.75" customHeight="1">
      <c r="A233" s="68"/>
      <c r="B233" s="69"/>
      <c r="C233" s="1"/>
      <c r="D233" s="1"/>
      <c r="E233" s="1"/>
      <c r="F233" s="1"/>
      <c r="G233" s="1"/>
      <c r="H233" s="1"/>
      <c r="I233" s="1"/>
      <c r="J233" s="1"/>
      <c r="K233" s="1"/>
      <c r="L233" s="1"/>
      <c r="M233" s="1"/>
      <c r="N233" s="1"/>
    </row>
    <row r="234" ht="15.75" customHeight="1">
      <c r="A234" s="68"/>
      <c r="B234" s="69"/>
      <c r="C234" s="1"/>
      <c r="D234" s="1"/>
      <c r="E234" s="1"/>
      <c r="F234" s="1"/>
      <c r="G234" s="1"/>
      <c r="H234" s="1"/>
      <c r="I234" s="1"/>
      <c r="J234" s="1"/>
      <c r="K234" s="1"/>
      <c r="L234" s="1"/>
      <c r="M234" s="1"/>
      <c r="N234" s="1"/>
    </row>
    <row r="235" ht="15.75" customHeight="1">
      <c r="A235" s="68"/>
      <c r="B235" s="69"/>
      <c r="C235" s="1"/>
      <c r="D235" s="1"/>
      <c r="E235" s="1"/>
      <c r="F235" s="1"/>
      <c r="G235" s="1"/>
      <c r="H235" s="1"/>
      <c r="I235" s="1"/>
      <c r="J235" s="1"/>
      <c r="K235" s="1"/>
      <c r="L235" s="1"/>
      <c r="M235" s="1"/>
      <c r="N235" s="1"/>
    </row>
    <row r="236" ht="15.75" customHeight="1">
      <c r="A236" s="68"/>
      <c r="B236" s="69"/>
      <c r="C236" s="1"/>
      <c r="D236" s="1"/>
      <c r="E236" s="1"/>
      <c r="F236" s="1"/>
      <c r="G236" s="1"/>
      <c r="H236" s="1"/>
      <c r="I236" s="1"/>
      <c r="J236" s="1"/>
      <c r="K236" s="1"/>
      <c r="L236" s="1"/>
      <c r="M236" s="1"/>
      <c r="N236" s="1"/>
    </row>
    <row r="237" ht="15.75" customHeight="1">
      <c r="A237" s="68"/>
      <c r="B237" s="69"/>
      <c r="C237" s="1"/>
      <c r="D237" s="1"/>
      <c r="E237" s="1"/>
      <c r="F237" s="1"/>
      <c r="G237" s="1"/>
      <c r="H237" s="1"/>
      <c r="I237" s="1"/>
      <c r="J237" s="1"/>
      <c r="K237" s="1"/>
      <c r="L237" s="1"/>
      <c r="M237" s="1"/>
      <c r="N237" s="1"/>
    </row>
    <row r="238" ht="15.75" customHeight="1">
      <c r="A238" s="68"/>
      <c r="B238" s="69"/>
      <c r="C238" s="1"/>
      <c r="D238" s="1"/>
      <c r="E238" s="1"/>
      <c r="F238" s="1"/>
      <c r="G238" s="1"/>
      <c r="H238" s="1"/>
      <c r="I238" s="1"/>
      <c r="J238" s="1"/>
      <c r="K238" s="1"/>
      <c r="L238" s="1"/>
      <c r="M238" s="1"/>
      <c r="N238" s="1"/>
    </row>
    <row r="239" ht="15.75" customHeight="1">
      <c r="A239" s="68"/>
      <c r="B239" s="69"/>
      <c r="C239" s="1"/>
      <c r="D239" s="1"/>
      <c r="E239" s="1"/>
      <c r="F239" s="1"/>
      <c r="G239" s="1"/>
      <c r="H239" s="1"/>
      <c r="I239" s="1"/>
      <c r="J239" s="1"/>
      <c r="K239" s="1"/>
      <c r="L239" s="1"/>
      <c r="M239" s="1"/>
      <c r="N239" s="1"/>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9:L39"/>
    <mergeCell ref="A2:L2"/>
    <mergeCell ref="A4:L4"/>
    <mergeCell ref="A5:L5"/>
    <mergeCell ref="A6:L6"/>
    <mergeCell ref="A7:L7"/>
    <mergeCell ref="A8:L8"/>
    <mergeCell ref="A9:L9"/>
  </mergeCells>
  <hyperlinks>
    <hyperlink r:id="rId1" ref="G16"/>
    <hyperlink r:id="rId2" ref="G18"/>
    <hyperlink r:id="rId3" ref="G20"/>
    <hyperlink r:id="rId4" ref="G21"/>
    <hyperlink r:id="rId5" ref="G22"/>
    <hyperlink r:id="rId6" ref="G23"/>
    <hyperlink r:id="rId7" ref="G24"/>
    <hyperlink r:id="rId8" ref="G26"/>
    <hyperlink r:id="rId9" ref="G27"/>
    <hyperlink r:id="rId10" ref="G28"/>
    <hyperlink r:id="rId11" ref="G29"/>
    <hyperlink r:id="rId12" ref="G30"/>
    <hyperlink r:id="rId13" ref="G31"/>
    <hyperlink r:id="rId14" ref="G32"/>
    <hyperlink r:id="rId15" ref="G33"/>
    <hyperlink r:id="rId16" ref="G34"/>
    <hyperlink r:id="rId17" ref="G35"/>
    <hyperlink r:id="rId18" ref="G36"/>
  </hyperlinks>
  <printOptions/>
  <pageMargins bottom="0.75" footer="0.0" header="0.0" left="0.7" right="0.7" top="0.75"/>
  <pageSetup orientation="landscape"/>
  <drawing r:id="rId1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23.43"/>
    <col customWidth="1" min="13" max="24" width="8.0"/>
  </cols>
  <sheetData>
    <row r="1">
      <c r="A1" s="68"/>
      <c r="B1" s="69"/>
      <c r="C1" s="1"/>
      <c r="D1" s="1"/>
      <c r="E1" s="1"/>
      <c r="F1" s="1"/>
      <c r="G1" s="1"/>
      <c r="H1" s="1"/>
      <c r="I1" s="1"/>
      <c r="J1" s="1"/>
      <c r="K1" s="1"/>
    </row>
    <row r="2" ht="15.75" customHeight="1">
      <c r="A2" s="230" t="s">
        <v>869</v>
      </c>
      <c r="B2" s="71"/>
      <c r="C2" s="71"/>
      <c r="D2" s="71"/>
      <c r="E2" s="71"/>
      <c r="F2" s="71"/>
      <c r="G2" s="71"/>
      <c r="H2" s="71"/>
      <c r="I2" s="71"/>
      <c r="J2" s="71"/>
      <c r="K2" s="72"/>
      <c r="L2" s="74"/>
      <c r="M2" s="74"/>
      <c r="N2" s="74"/>
      <c r="O2" s="74"/>
      <c r="P2" s="74"/>
      <c r="Q2" s="74"/>
      <c r="R2" s="74"/>
      <c r="S2" s="74"/>
      <c r="T2" s="74"/>
      <c r="U2" s="74"/>
      <c r="V2" s="74"/>
      <c r="W2" s="74"/>
      <c r="X2" s="74"/>
    </row>
    <row r="3" ht="15.75" customHeight="1">
      <c r="A3" s="287"/>
      <c r="B3" s="287"/>
      <c r="C3" s="287"/>
      <c r="D3" s="287"/>
      <c r="E3" s="287"/>
      <c r="F3" s="287"/>
      <c r="G3" s="287"/>
      <c r="H3" s="287"/>
      <c r="I3" s="287"/>
      <c r="J3" s="287"/>
      <c r="K3" s="287"/>
      <c r="L3" s="74"/>
      <c r="M3" s="74"/>
      <c r="N3" s="74"/>
      <c r="O3" s="74"/>
      <c r="P3" s="74"/>
      <c r="Q3" s="74"/>
      <c r="R3" s="74"/>
      <c r="S3" s="74"/>
      <c r="T3" s="74"/>
      <c r="U3" s="74"/>
      <c r="V3" s="74"/>
      <c r="W3" s="74"/>
      <c r="X3" s="74"/>
    </row>
    <row r="4" ht="28.5" customHeight="1">
      <c r="A4" s="78" t="s">
        <v>870</v>
      </c>
      <c r="B4" s="71"/>
      <c r="C4" s="71"/>
      <c r="D4" s="71"/>
      <c r="E4" s="71"/>
      <c r="F4" s="71"/>
      <c r="G4" s="71"/>
      <c r="H4" s="71"/>
      <c r="I4" s="71"/>
      <c r="J4" s="71"/>
      <c r="K4" s="72"/>
      <c r="L4" s="74"/>
      <c r="M4" s="74"/>
      <c r="N4" s="74"/>
      <c r="O4" s="74"/>
      <c r="P4" s="74"/>
      <c r="Q4" s="74"/>
      <c r="R4" s="74"/>
      <c r="S4" s="74"/>
      <c r="T4" s="74"/>
      <c r="U4" s="74"/>
      <c r="V4" s="74"/>
      <c r="W4" s="74"/>
      <c r="X4" s="74"/>
    </row>
    <row r="5" ht="23.25" customHeight="1">
      <c r="A5" s="75" t="s">
        <v>871</v>
      </c>
      <c r="B5" s="71"/>
      <c r="C5" s="71"/>
      <c r="D5" s="71"/>
      <c r="E5" s="71"/>
      <c r="F5" s="71"/>
      <c r="G5" s="71"/>
      <c r="H5" s="71"/>
      <c r="I5" s="71"/>
      <c r="J5" s="71"/>
      <c r="K5" s="72"/>
      <c r="L5" s="74"/>
      <c r="M5" s="74"/>
      <c r="N5" s="74"/>
      <c r="O5" s="74"/>
      <c r="P5" s="74"/>
      <c r="Q5" s="74"/>
      <c r="R5" s="74"/>
      <c r="S5" s="74"/>
      <c r="T5" s="74"/>
      <c r="U5" s="74"/>
      <c r="V5" s="74"/>
      <c r="W5" s="74"/>
      <c r="X5" s="74"/>
    </row>
    <row r="6">
      <c r="A6" s="75" t="s">
        <v>872</v>
      </c>
      <c r="B6" s="71"/>
      <c r="C6" s="71"/>
      <c r="D6" s="71"/>
      <c r="E6" s="71"/>
      <c r="F6" s="71"/>
      <c r="G6" s="71"/>
      <c r="H6" s="71"/>
      <c r="I6" s="71"/>
      <c r="J6" s="71"/>
      <c r="K6" s="72"/>
      <c r="L6" s="74"/>
      <c r="M6" s="74"/>
      <c r="N6" s="74"/>
      <c r="O6" s="74"/>
      <c r="P6" s="74"/>
      <c r="Q6" s="74"/>
      <c r="R6" s="74"/>
      <c r="S6" s="74"/>
      <c r="T6" s="74"/>
      <c r="U6" s="74"/>
      <c r="V6" s="74"/>
      <c r="W6" s="74"/>
      <c r="X6" s="74"/>
    </row>
    <row r="7">
      <c r="A7" s="75" t="s">
        <v>873</v>
      </c>
      <c r="B7" s="71"/>
      <c r="C7" s="71"/>
      <c r="D7" s="71"/>
      <c r="E7" s="71"/>
      <c r="F7" s="71"/>
      <c r="G7" s="71"/>
      <c r="H7" s="71"/>
      <c r="I7" s="71"/>
      <c r="J7" s="71"/>
      <c r="K7" s="72"/>
      <c r="L7" s="74"/>
      <c r="M7" s="74"/>
      <c r="N7" s="74"/>
      <c r="O7" s="74"/>
      <c r="P7" s="74"/>
      <c r="Q7" s="74"/>
      <c r="R7" s="74"/>
      <c r="S7" s="74"/>
      <c r="T7" s="74"/>
      <c r="U7" s="74"/>
      <c r="V7" s="74"/>
      <c r="W7" s="74"/>
      <c r="X7" s="74"/>
    </row>
    <row r="8">
      <c r="A8" s="75" t="s">
        <v>874</v>
      </c>
      <c r="B8" s="71"/>
      <c r="C8" s="71"/>
      <c r="D8" s="71"/>
      <c r="E8" s="71"/>
      <c r="F8" s="71"/>
      <c r="G8" s="71"/>
      <c r="H8" s="71"/>
      <c r="I8" s="71"/>
      <c r="J8" s="71"/>
      <c r="K8" s="72"/>
      <c r="L8" s="74"/>
      <c r="M8" s="74"/>
      <c r="N8" s="74"/>
      <c r="O8" s="74"/>
      <c r="P8" s="74"/>
      <c r="Q8" s="74"/>
      <c r="R8" s="74"/>
      <c r="S8" s="74"/>
      <c r="T8" s="74"/>
      <c r="U8" s="74"/>
      <c r="V8" s="74"/>
      <c r="W8" s="74"/>
      <c r="X8" s="74"/>
    </row>
    <row r="9">
      <c r="A9" s="288" t="s">
        <v>875</v>
      </c>
      <c r="B9" s="71"/>
      <c r="C9" s="71"/>
      <c r="D9" s="71"/>
      <c r="E9" s="71"/>
      <c r="F9" s="71"/>
      <c r="G9" s="71"/>
      <c r="H9" s="71"/>
      <c r="I9" s="71"/>
      <c r="J9" s="71"/>
      <c r="K9" s="72"/>
      <c r="L9" s="74"/>
      <c r="M9" s="74"/>
      <c r="N9" s="74"/>
      <c r="O9" s="74"/>
      <c r="P9" s="74"/>
      <c r="Q9" s="74"/>
      <c r="R9" s="74"/>
      <c r="S9" s="74"/>
      <c r="T9" s="74"/>
      <c r="U9" s="74"/>
      <c r="V9" s="74"/>
      <c r="W9" s="74"/>
      <c r="X9" s="74"/>
    </row>
    <row r="10" ht="27.0" customHeight="1">
      <c r="A10" s="75" t="s">
        <v>876</v>
      </c>
      <c r="B10" s="71"/>
      <c r="C10" s="71"/>
      <c r="D10" s="71"/>
      <c r="E10" s="71"/>
      <c r="F10" s="71"/>
      <c r="G10" s="71"/>
      <c r="H10" s="71"/>
      <c r="I10" s="71"/>
      <c r="J10" s="71"/>
      <c r="K10" s="72"/>
      <c r="L10" s="74"/>
      <c r="M10" s="74"/>
      <c r="N10" s="74"/>
      <c r="O10" s="74"/>
      <c r="P10" s="74"/>
      <c r="Q10" s="74"/>
      <c r="R10" s="74"/>
      <c r="S10" s="74"/>
      <c r="T10" s="74"/>
      <c r="U10" s="74"/>
      <c r="V10" s="74"/>
      <c r="W10" s="74"/>
      <c r="X10" s="74"/>
    </row>
    <row r="11">
      <c r="A11" s="75" t="s">
        <v>877</v>
      </c>
      <c r="B11" s="71"/>
      <c r="C11" s="71"/>
      <c r="D11" s="71"/>
      <c r="E11" s="71"/>
      <c r="F11" s="71"/>
      <c r="G11" s="71"/>
      <c r="H11" s="71"/>
      <c r="I11" s="71"/>
      <c r="J11" s="71"/>
      <c r="K11" s="72"/>
      <c r="L11" s="74"/>
      <c r="M11" s="74"/>
      <c r="N11" s="74"/>
      <c r="O11" s="74"/>
      <c r="P11" s="74"/>
      <c r="Q11" s="74"/>
      <c r="R11" s="74"/>
      <c r="S11" s="74"/>
      <c r="T11" s="74"/>
      <c r="U11" s="74"/>
      <c r="V11" s="74"/>
      <c r="W11" s="74"/>
      <c r="X11" s="74"/>
    </row>
    <row r="12">
      <c r="A12" s="75" t="s">
        <v>878</v>
      </c>
      <c r="B12" s="71"/>
      <c r="C12" s="71"/>
      <c r="D12" s="71"/>
      <c r="E12" s="71"/>
      <c r="F12" s="71"/>
      <c r="G12" s="71"/>
      <c r="H12" s="71"/>
      <c r="I12" s="71"/>
      <c r="J12" s="71"/>
      <c r="K12" s="72"/>
      <c r="L12" s="74"/>
      <c r="M12" s="74"/>
      <c r="N12" s="74"/>
      <c r="O12" s="74"/>
      <c r="P12" s="74"/>
      <c r="Q12" s="74"/>
      <c r="R12" s="74"/>
      <c r="S12" s="74"/>
      <c r="T12" s="74"/>
      <c r="U12" s="74"/>
      <c r="V12" s="74"/>
      <c r="W12" s="74"/>
      <c r="X12" s="74"/>
    </row>
    <row r="13" ht="30.0" customHeight="1">
      <c r="A13" s="78" t="s">
        <v>879</v>
      </c>
      <c r="B13" s="71"/>
      <c r="C13" s="71"/>
      <c r="D13" s="71"/>
      <c r="E13" s="71"/>
      <c r="F13" s="71"/>
      <c r="G13" s="71"/>
      <c r="H13" s="71"/>
      <c r="I13" s="71"/>
      <c r="J13" s="71"/>
      <c r="K13" s="72"/>
      <c r="L13" s="74"/>
      <c r="M13" s="74"/>
      <c r="N13" s="74"/>
      <c r="O13" s="74"/>
      <c r="P13" s="74"/>
      <c r="Q13" s="74"/>
      <c r="R13" s="74"/>
      <c r="S13" s="74"/>
      <c r="T13" s="74"/>
      <c r="U13" s="74"/>
      <c r="V13" s="74"/>
      <c r="W13" s="74"/>
      <c r="X13" s="74"/>
    </row>
    <row r="14">
      <c r="A14" s="68"/>
      <c r="B14" s="69"/>
      <c r="C14" s="1"/>
      <c r="D14" s="1"/>
      <c r="E14" s="1"/>
      <c r="F14" s="1"/>
      <c r="G14" s="1"/>
      <c r="H14" s="1"/>
      <c r="I14" s="1"/>
      <c r="J14" s="1"/>
      <c r="K14" s="1"/>
    </row>
    <row r="15" ht="63.75" customHeight="1">
      <c r="A15" s="244" t="s">
        <v>880</v>
      </c>
      <c r="B15" s="83" t="s">
        <v>881</v>
      </c>
      <c r="C15" s="83" t="s">
        <v>8</v>
      </c>
      <c r="D15" s="289" t="s">
        <v>882</v>
      </c>
      <c r="E15" s="290" t="s">
        <v>883</v>
      </c>
      <c r="F15" s="289" t="s">
        <v>884</v>
      </c>
      <c r="G15" s="82" t="s">
        <v>885</v>
      </c>
      <c r="H15" s="82" t="s">
        <v>220</v>
      </c>
      <c r="I15" s="82" t="s">
        <v>221</v>
      </c>
      <c r="J15" s="81" t="s">
        <v>222</v>
      </c>
      <c r="K15" s="244" t="s">
        <v>226</v>
      </c>
      <c r="L15" s="86" t="s">
        <v>227</v>
      </c>
    </row>
    <row r="16" ht="11.25" customHeight="1">
      <c r="A16" s="135" t="s">
        <v>886</v>
      </c>
      <c r="B16" s="135" t="s">
        <v>887</v>
      </c>
      <c r="C16" s="97" t="s">
        <v>52</v>
      </c>
      <c r="D16" s="135" t="s">
        <v>888</v>
      </c>
      <c r="E16" s="131" t="s">
        <v>889</v>
      </c>
      <c r="F16" s="136" t="s">
        <v>318</v>
      </c>
      <c r="G16" s="177"/>
      <c r="H16" s="177">
        <v>2.0</v>
      </c>
      <c r="I16" s="177">
        <v>2.0</v>
      </c>
      <c r="J16" s="178">
        <v>50.0</v>
      </c>
      <c r="K16" s="210">
        <v>25.0</v>
      </c>
      <c r="L16" s="103" t="s">
        <v>56</v>
      </c>
      <c r="M16" s="104"/>
      <c r="N16" s="105"/>
      <c r="O16" s="105"/>
      <c r="P16" s="105"/>
      <c r="Q16" s="105"/>
      <c r="R16" s="105"/>
      <c r="S16" s="105"/>
      <c r="T16" s="105"/>
      <c r="U16" s="105"/>
      <c r="V16" s="105"/>
      <c r="W16" s="105"/>
      <c r="X16" s="105"/>
      <c r="Y16" s="105"/>
      <c r="Z16" s="105"/>
      <c r="AA16" s="105"/>
      <c r="AB16" s="105"/>
    </row>
    <row r="17" ht="11.25" customHeight="1">
      <c r="A17" s="135" t="s">
        <v>890</v>
      </c>
      <c r="B17" s="135" t="s">
        <v>891</v>
      </c>
      <c r="C17" s="97" t="s">
        <v>52</v>
      </c>
      <c r="D17" s="135" t="s">
        <v>892</v>
      </c>
      <c r="E17" s="291" t="s">
        <v>889</v>
      </c>
      <c r="F17" s="136" t="s">
        <v>318</v>
      </c>
      <c r="G17" s="97"/>
      <c r="H17" s="97">
        <v>1.0</v>
      </c>
      <c r="I17" s="97">
        <v>1.0</v>
      </c>
      <c r="J17" s="292">
        <v>50.0</v>
      </c>
      <c r="K17" s="222">
        <v>50.0</v>
      </c>
      <c r="L17" s="103" t="s">
        <v>56</v>
      </c>
      <c r="M17" s="104"/>
      <c r="N17" s="105"/>
      <c r="O17" s="105"/>
      <c r="P17" s="105"/>
      <c r="Q17" s="105"/>
      <c r="R17" s="105"/>
      <c r="S17" s="105"/>
      <c r="T17" s="105"/>
      <c r="U17" s="105"/>
      <c r="V17" s="105"/>
      <c r="W17" s="105"/>
      <c r="X17" s="105"/>
      <c r="Y17" s="105"/>
      <c r="Z17" s="105"/>
      <c r="AA17" s="105"/>
      <c r="AB17" s="105"/>
    </row>
    <row r="18" ht="11.25" customHeight="1">
      <c r="A18" s="135" t="s">
        <v>890</v>
      </c>
      <c r="B18" s="135" t="s">
        <v>893</v>
      </c>
      <c r="C18" s="97" t="s">
        <v>52</v>
      </c>
      <c r="D18" s="135" t="s">
        <v>894</v>
      </c>
      <c r="E18" s="291" t="s">
        <v>889</v>
      </c>
      <c r="F18" s="136" t="s">
        <v>318</v>
      </c>
      <c r="G18" s="97"/>
      <c r="H18" s="97">
        <v>1.0</v>
      </c>
      <c r="I18" s="97">
        <v>1.0</v>
      </c>
      <c r="J18" s="292">
        <v>50.0</v>
      </c>
      <c r="K18" s="222">
        <v>50.0</v>
      </c>
      <c r="L18" s="103" t="s">
        <v>56</v>
      </c>
      <c r="M18" s="104"/>
      <c r="N18" s="105"/>
      <c r="O18" s="105"/>
      <c r="P18" s="105"/>
      <c r="Q18" s="105"/>
      <c r="R18" s="105"/>
      <c r="S18" s="105"/>
      <c r="T18" s="105"/>
      <c r="U18" s="105"/>
      <c r="V18" s="105"/>
      <c r="W18" s="105"/>
      <c r="X18" s="105"/>
      <c r="Y18" s="105"/>
      <c r="Z18" s="105"/>
      <c r="AA18" s="105"/>
      <c r="AB18" s="105"/>
    </row>
    <row r="19" ht="11.25" customHeight="1">
      <c r="A19" s="293" t="s">
        <v>895</v>
      </c>
      <c r="B19" s="135" t="s">
        <v>896</v>
      </c>
      <c r="C19" s="97" t="s">
        <v>52</v>
      </c>
      <c r="D19" s="135" t="s">
        <v>897</v>
      </c>
      <c r="E19" s="130" t="s">
        <v>898</v>
      </c>
      <c r="F19" s="97" t="s">
        <v>899</v>
      </c>
      <c r="G19" s="177">
        <v>1.0</v>
      </c>
      <c r="H19" s="177">
        <v>1.0</v>
      </c>
      <c r="I19" s="177">
        <v>1.0</v>
      </c>
      <c r="J19" s="178">
        <v>50.0</v>
      </c>
      <c r="K19" s="210">
        <v>50.0</v>
      </c>
      <c r="L19" s="103" t="s">
        <v>61</v>
      </c>
      <c r="M19" s="104"/>
      <c r="N19" s="105"/>
      <c r="O19" s="105"/>
      <c r="P19" s="105"/>
      <c r="Q19" s="105"/>
      <c r="R19" s="105"/>
      <c r="S19" s="105"/>
      <c r="T19" s="105"/>
      <c r="U19" s="105"/>
      <c r="V19" s="105"/>
      <c r="W19" s="105"/>
      <c r="X19" s="105"/>
      <c r="Y19" s="105"/>
      <c r="Z19" s="105"/>
      <c r="AA19" s="105"/>
      <c r="AB19" s="105"/>
    </row>
    <row r="20" ht="11.25" customHeight="1">
      <c r="A20" s="135" t="s">
        <v>900</v>
      </c>
      <c r="B20" s="135" t="s">
        <v>901</v>
      </c>
      <c r="C20" s="97" t="s">
        <v>52</v>
      </c>
      <c r="D20" s="135" t="s">
        <v>902</v>
      </c>
      <c r="E20" s="131" t="s">
        <v>903</v>
      </c>
      <c r="F20" s="97" t="s">
        <v>702</v>
      </c>
      <c r="G20" s="177">
        <v>1.0</v>
      </c>
      <c r="H20" s="177">
        <v>1.0</v>
      </c>
      <c r="I20" s="177">
        <v>1.0</v>
      </c>
      <c r="J20" s="178">
        <v>50.0</v>
      </c>
      <c r="K20" s="210">
        <v>50.0</v>
      </c>
      <c r="L20" s="103" t="s">
        <v>63</v>
      </c>
      <c r="M20" s="104"/>
      <c r="N20" s="105"/>
      <c r="O20" s="105"/>
      <c r="P20" s="105"/>
      <c r="Q20" s="105"/>
      <c r="R20" s="105"/>
      <c r="S20" s="105"/>
      <c r="T20" s="105"/>
      <c r="U20" s="105"/>
      <c r="V20" s="105"/>
      <c r="W20" s="105"/>
      <c r="X20" s="105"/>
      <c r="Y20" s="105"/>
      <c r="Z20" s="105"/>
      <c r="AA20" s="105"/>
      <c r="AB20" s="105"/>
    </row>
    <row r="21" ht="11.25" customHeight="1">
      <c r="A21" s="135" t="s">
        <v>900</v>
      </c>
      <c r="B21" s="135" t="s">
        <v>904</v>
      </c>
      <c r="C21" s="97" t="s">
        <v>52</v>
      </c>
      <c r="D21" s="135" t="s">
        <v>902</v>
      </c>
      <c r="E21" s="131" t="s">
        <v>903</v>
      </c>
      <c r="F21" s="97" t="s">
        <v>702</v>
      </c>
      <c r="G21" s="93">
        <v>1.0</v>
      </c>
      <c r="H21" s="93">
        <v>1.0</v>
      </c>
      <c r="I21" s="93">
        <v>1.0</v>
      </c>
      <c r="J21" s="292">
        <v>50.0</v>
      </c>
      <c r="K21" s="222">
        <v>50.0</v>
      </c>
      <c r="L21" s="103" t="s">
        <v>63</v>
      </c>
      <c r="M21" s="104"/>
      <c r="N21" s="105"/>
      <c r="O21" s="105"/>
      <c r="P21" s="105"/>
      <c r="Q21" s="105"/>
      <c r="R21" s="105"/>
      <c r="S21" s="105"/>
      <c r="T21" s="105"/>
      <c r="U21" s="105"/>
      <c r="V21" s="105"/>
      <c r="W21" s="105"/>
      <c r="X21" s="105"/>
      <c r="Y21" s="105"/>
      <c r="Z21" s="105"/>
      <c r="AA21" s="105"/>
      <c r="AB21" s="105"/>
    </row>
    <row r="22" ht="11.25" customHeight="1">
      <c r="A22" s="135" t="s">
        <v>900</v>
      </c>
      <c r="B22" s="135" t="s">
        <v>904</v>
      </c>
      <c r="C22" s="97" t="s">
        <v>52</v>
      </c>
      <c r="D22" s="135" t="s">
        <v>905</v>
      </c>
      <c r="E22" s="131" t="s">
        <v>903</v>
      </c>
      <c r="F22" s="97" t="s">
        <v>702</v>
      </c>
      <c r="G22" s="97">
        <v>1.0</v>
      </c>
      <c r="H22" s="97">
        <v>1.0</v>
      </c>
      <c r="I22" s="97">
        <v>1.0</v>
      </c>
      <c r="J22" s="292">
        <v>50.0</v>
      </c>
      <c r="K22" s="292">
        <v>50.0</v>
      </c>
      <c r="L22" s="103" t="s">
        <v>63</v>
      </c>
      <c r="M22" s="104"/>
      <c r="N22" s="105"/>
      <c r="O22" s="105"/>
      <c r="P22" s="105"/>
      <c r="Q22" s="105"/>
      <c r="R22" s="105"/>
      <c r="S22" s="105"/>
      <c r="T22" s="105"/>
      <c r="U22" s="105"/>
      <c r="V22" s="105"/>
      <c r="W22" s="105"/>
      <c r="X22" s="105"/>
      <c r="Y22" s="105"/>
      <c r="Z22" s="105"/>
      <c r="AA22" s="105"/>
      <c r="AB22" s="105"/>
    </row>
    <row r="23" ht="11.25" customHeight="1">
      <c r="A23" s="135" t="s">
        <v>900</v>
      </c>
      <c r="B23" s="135" t="s">
        <v>901</v>
      </c>
      <c r="C23" s="97" t="s">
        <v>52</v>
      </c>
      <c r="D23" s="135" t="s">
        <v>906</v>
      </c>
      <c r="E23" s="131" t="s">
        <v>903</v>
      </c>
      <c r="F23" s="97" t="s">
        <v>702</v>
      </c>
      <c r="G23" s="97">
        <v>1.0</v>
      </c>
      <c r="H23" s="97">
        <v>1.0</v>
      </c>
      <c r="I23" s="97">
        <v>1.0</v>
      </c>
      <c r="J23" s="292">
        <v>50.0</v>
      </c>
      <c r="K23" s="292">
        <v>50.0</v>
      </c>
      <c r="L23" s="103" t="s">
        <v>63</v>
      </c>
      <c r="M23" s="104"/>
      <c r="N23" s="105"/>
      <c r="O23" s="105"/>
      <c r="P23" s="105"/>
      <c r="Q23" s="105"/>
      <c r="R23" s="105"/>
      <c r="S23" s="105"/>
      <c r="T23" s="105"/>
      <c r="U23" s="105"/>
      <c r="V23" s="105"/>
      <c r="W23" s="105"/>
      <c r="X23" s="105"/>
      <c r="Y23" s="105"/>
      <c r="Z23" s="105"/>
      <c r="AA23" s="105"/>
      <c r="AB23" s="105"/>
    </row>
    <row r="24" ht="11.25" customHeight="1">
      <c r="A24" s="135" t="s">
        <v>900</v>
      </c>
      <c r="B24" s="135" t="s">
        <v>901</v>
      </c>
      <c r="C24" s="97" t="s">
        <v>52</v>
      </c>
      <c r="D24" s="135" t="s">
        <v>907</v>
      </c>
      <c r="E24" s="131" t="s">
        <v>903</v>
      </c>
      <c r="F24" s="97" t="s">
        <v>702</v>
      </c>
      <c r="G24" s="97">
        <v>1.0</v>
      </c>
      <c r="H24" s="97">
        <v>1.0</v>
      </c>
      <c r="I24" s="97">
        <v>1.0</v>
      </c>
      <c r="J24" s="292">
        <v>50.0</v>
      </c>
      <c r="K24" s="222">
        <v>50.0</v>
      </c>
      <c r="L24" s="103" t="s">
        <v>63</v>
      </c>
      <c r="M24" s="104"/>
      <c r="N24" s="105"/>
      <c r="O24" s="105"/>
      <c r="P24" s="105"/>
      <c r="Q24" s="105"/>
      <c r="R24" s="105"/>
      <c r="S24" s="105"/>
      <c r="T24" s="105"/>
      <c r="U24" s="105"/>
      <c r="V24" s="105"/>
      <c r="W24" s="105"/>
      <c r="X24" s="105"/>
      <c r="Y24" s="105"/>
      <c r="Z24" s="105"/>
      <c r="AA24" s="105"/>
      <c r="AB24" s="105"/>
    </row>
    <row r="25" ht="11.25" customHeight="1">
      <c r="A25" s="135" t="s">
        <v>709</v>
      </c>
      <c r="B25" s="135" t="s">
        <v>908</v>
      </c>
      <c r="C25" s="97" t="s">
        <v>52</v>
      </c>
      <c r="D25" s="135" t="s">
        <v>909</v>
      </c>
      <c r="E25" s="97" t="s">
        <v>910</v>
      </c>
      <c r="F25" s="97" t="s">
        <v>911</v>
      </c>
      <c r="G25" s="93">
        <v>1.0</v>
      </c>
      <c r="H25" s="93">
        <v>1.0</v>
      </c>
      <c r="I25" s="93">
        <v>1.0</v>
      </c>
      <c r="J25" s="292">
        <v>50.0</v>
      </c>
      <c r="K25" s="222">
        <v>50.0</v>
      </c>
      <c r="L25" s="103" t="s">
        <v>65</v>
      </c>
      <c r="M25" s="104"/>
      <c r="N25" s="105"/>
      <c r="O25" s="105"/>
      <c r="P25" s="105"/>
      <c r="Q25" s="105"/>
      <c r="R25" s="105"/>
      <c r="S25" s="105"/>
      <c r="T25" s="105"/>
      <c r="U25" s="105"/>
      <c r="V25" s="105"/>
      <c r="W25" s="105"/>
      <c r="X25" s="105"/>
      <c r="Y25" s="105"/>
      <c r="Z25" s="105"/>
      <c r="AA25" s="105"/>
      <c r="AB25" s="105"/>
    </row>
    <row r="26" ht="11.25" customHeight="1">
      <c r="A26" s="135" t="s">
        <v>912</v>
      </c>
      <c r="B26" s="135" t="s">
        <v>913</v>
      </c>
      <c r="C26" s="97" t="s">
        <v>52</v>
      </c>
      <c r="D26" s="135" t="s">
        <v>914</v>
      </c>
      <c r="E26" s="97" t="s">
        <v>915</v>
      </c>
      <c r="F26" s="97" t="s">
        <v>915</v>
      </c>
      <c r="G26" s="97">
        <v>1.0</v>
      </c>
      <c r="H26" s="294">
        <v>1.0</v>
      </c>
      <c r="I26" s="93">
        <v>2.0</v>
      </c>
      <c r="J26" s="292">
        <v>50.0</v>
      </c>
      <c r="K26" s="222">
        <v>50.0</v>
      </c>
      <c r="L26" s="103" t="s">
        <v>65</v>
      </c>
      <c r="M26" s="104"/>
      <c r="N26" s="105"/>
      <c r="O26" s="105"/>
      <c r="P26" s="105"/>
      <c r="Q26" s="105"/>
      <c r="R26" s="105"/>
      <c r="S26" s="105"/>
      <c r="T26" s="105"/>
      <c r="U26" s="105"/>
      <c r="V26" s="105"/>
      <c r="W26" s="105"/>
      <c r="X26" s="105"/>
      <c r="Y26" s="105"/>
      <c r="Z26" s="105"/>
      <c r="AA26" s="105"/>
      <c r="AB26" s="105"/>
    </row>
    <row r="27" ht="11.25" customHeight="1">
      <c r="A27" s="135" t="s">
        <v>912</v>
      </c>
      <c r="B27" s="135" t="s">
        <v>913</v>
      </c>
      <c r="C27" s="97" t="s">
        <v>52</v>
      </c>
      <c r="D27" s="135" t="s">
        <v>916</v>
      </c>
      <c r="E27" s="97" t="s">
        <v>917</v>
      </c>
      <c r="F27" s="97" t="s">
        <v>918</v>
      </c>
      <c r="G27" s="97">
        <v>1.0</v>
      </c>
      <c r="H27" s="294">
        <v>1.0</v>
      </c>
      <c r="I27" s="93">
        <v>2.0</v>
      </c>
      <c r="J27" s="292">
        <v>50.0</v>
      </c>
      <c r="K27" s="222">
        <v>50.0</v>
      </c>
      <c r="L27" s="103" t="s">
        <v>65</v>
      </c>
      <c r="M27" s="104"/>
      <c r="N27" s="105"/>
      <c r="O27" s="105"/>
      <c r="P27" s="105"/>
      <c r="Q27" s="105"/>
      <c r="R27" s="105"/>
      <c r="S27" s="105"/>
      <c r="T27" s="105"/>
      <c r="U27" s="105"/>
      <c r="V27" s="105"/>
      <c r="W27" s="105"/>
      <c r="X27" s="105"/>
      <c r="Y27" s="105"/>
      <c r="Z27" s="105"/>
      <c r="AA27" s="105"/>
      <c r="AB27" s="105"/>
    </row>
    <row r="28" ht="11.25" customHeight="1">
      <c r="A28" s="135" t="s">
        <v>919</v>
      </c>
      <c r="B28" s="135" t="s">
        <v>920</v>
      </c>
      <c r="C28" s="97" t="s">
        <v>52</v>
      </c>
      <c r="D28" s="135" t="s">
        <v>921</v>
      </c>
      <c r="E28" s="97" t="s">
        <v>922</v>
      </c>
      <c r="F28" s="136" t="s">
        <v>923</v>
      </c>
      <c r="G28" s="93">
        <v>1.0</v>
      </c>
      <c r="H28" s="93">
        <v>1.0</v>
      </c>
      <c r="I28" s="93">
        <v>1.0</v>
      </c>
      <c r="J28" s="292">
        <v>50.0</v>
      </c>
      <c r="K28" s="222">
        <v>50.0</v>
      </c>
      <c r="L28" s="103" t="s">
        <v>65</v>
      </c>
      <c r="M28" s="104"/>
      <c r="N28" s="105"/>
      <c r="O28" s="105"/>
      <c r="P28" s="105"/>
      <c r="Q28" s="105"/>
      <c r="R28" s="105"/>
      <c r="S28" s="105"/>
      <c r="T28" s="105"/>
      <c r="U28" s="105"/>
      <c r="V28" s="105"/>
      <c r="W28" s="105"/>
      <c r="X28" s="105"/>
      <c r="Y28" s="105"/>
      <c r="Z28" s="105"/>
      <c r="AA28" s="105"/>
      <c r="AB28" s="105"/>
    </row>
    <row r="29" ht="11.25" customHeight="1">
      <c r="A29" s="295" t="s">
        <v>924</v>
      </c>
      <c r="B29" s="296" t="s">
        <v>925</v>
      </c>
      <c r="C29" s="145" t="s">
        <v>52</v>
      </c>
      <c r="D29" s="297" t="s">
        <v>926</v>
      </c>
      <c r="E29" s="298" t="s">
        <v>927</v>
      </c>
      <c r="F29" s="145" t="s">
        <v>928</v>
      </c>
      <c r="G29" s="299">
        <v>1.0</v>
      </c>
      <c r="H29" s="299">
        <v>1.0</v>
      </c>
      <c r="I29" s="299">
        <v>1.0</v>
      </c>
      <c r="J29" s="300">
        <v>50.0</v>
      </c>
      <c r="K29" s="301">
        <v>50.0</v>
      </c>
      <c r="L29" s="103" t="s">
        <v>67</v>
      </c>
      <c r="M29" s="104"/>
      <c r="N29" s="105"/>
      <c r="O29" s="105"/>
      <c r="P29" s="105"/>
      <c r="Q29" s="105"/>
      <c r="R29" s="105"/>
      <c r="S29" s="105"/>
      <c r="T29" s="105"/>
      <c r="U29" s="105"/>
      <c r="V29" s="105"/>
      <c r="W29" s="105"/>
      <c r="X29" s="105"/>
      <c r="Y29" s="105"/>
      <c r="Z29" s="105"/>
      <c r="AA29" s="105"/>
      <c r="AB29" s="105"/>
    </row>
    <row r="30" ht="11.25" customHeight="1">
      <c r="A30" s="302" t="s">
        <v>929</v>
      </c>
      <c r="B30" s="135" t="s">
        <v>930</v>
      </c>
      <c r="C30" s="303" t="s">
        <v>52</v>
      </c>
      <c r="D30" s="135" t="s">
        <v>931</v>
      </c>
      <c r="E30" s="130" t="s">
        <v>932</v>
      </c>
      <c r="F30" s="97" t="s">
        <v>933</v>
      </c>
      <c r="G30" s="177">
        <v>1.0</v>
      </c>
      <c r="H30" s="177">
        <v>1.0</v>
      </c>
      <c r="I30" s="177">
        <v>1.0</v>
      </c>
      <c r="J30" s="178">
        <v>50.0</v>
      </c>
      <c r="K30" s="210">
        <v>50.0</v>
      </c>
      <c r="L30" s="103" t="s">
        <v>69</v>
      </c>
      <c r="M30" s="104"/>
      <c r="N30" s="105"/>
      <c r="O30" s="105"/>
      <c r="P30" s="105"/>
      <c r="Q30" s="105"/>
      <c r="R30" s="105"/>
      <c r="S30" s="105"/>
      <c r="T30" s="105"/>
      <c r="U30" s="105"/>
      <c r="V30" s="105"/>
      <c r="W30" s="105"/>
      <c r="X30" s="105"/>
      <c r="Y30" s="105"/>
      <c r="Z30" s="105"/>
      <c r="AA30" s="105"/>
      <c r="AB30" s="105"/>
    </row>
    <row r="31" ht="11.25" customHeight="1">
      <c r="A31" s="302" t="s">
        <v>929</v>
      </c>
      <c r="B31" s="135" t="s">
        <v>930</v>
      </c>
      <c r="C31" s="303" t="s">
        <v>52</v>
      </c>
      <c r="D31" s="135" t="s">
        <v>934</v>
      </c>
      <c r="E31" s="97" t="s">
        <v>935</v>
      </c>
      <c r="F31" s="136" t="s">
        <v>936</v>
      </c>
      <c r="G31" s="93">
        <v>1.0</v>
      </c>
      <c r="H31" s="93">
        <v>1.0</v>
      </c>
      <c r="I31" s="93">
        <v>1.0</v>
      </c>
      <c r="J31" s="292">
        <v>50.0</v>
      </c>
      <c r="K31" s="222">
        <v>50.0</v>
      </c>
      <c r="L31" s="103" t="s">
        <v>69</v>
      </c>
      <c r="M31" s="104"/>
      <c r="N31" s="105"/>
      <c r="O31" s="105"/>
      <c r="P31" s="105"/>
      <c r="Q31" s="105"/>
      <c r="R31" s="105"/>
      <c r="S31" s="105"/>
      <c r="T31" s="105"/>
      <c r="U31" s="105"/>
      <c r="V31" s="105"/>
      <c r="W31" s="105"/>
      <c r="X31" s="105"/>
      <c r="Y31" s="105"/>
      <c r="Z31" s="105"/>
      <c r="AA31" s="105"/>
      <c r="AB31" s="105"/>
    </row>
    <row r="32" ht="11.25" customHeight="1">
      <c r="A32" s="302" t="s">
        <v>929</v>
      </c>
      <c r="B32" s="135" t="s">
        <v>937</v>
      </c>
      <c r="C32" s="303" t="s">
        <v>52</v>
      </c>
      <c r="D32" s="135" t="s">
        <v>938</v>
      </c>
      <c r="E32" s="97" t="s">
        <v>939</v>
      </c>
      <c r="F32" s="136" t="s">
        <v>940</v>
      </c>
      <c r="G32" s="97">
        <v>1.0</v>
      </c>
      <c r="H32" s="97">
        <v>1.0</v>
      </c>
      <c r="I32" s="97">
        <v>2.0</v>
      </c>
      <c r="J32" s="292">
        <v>50.0</v>
      </c>
      <c r="K32" s="222">
        <v>50.0</v>
      </c>
      <c r="L32" s="103" t="s">
        <v>69</v>
      </c>
      <c r="M32" s="104"/>
      <c r="N32" s="105"/>
      <c r="O32" s="105"/>
      <c r="P32" s="105"/>
      <c r="Q32" s="105"/>
      <c r="R32" s="105"/>
      <c r="S32" s="105"/>
      <c r="T32" s="105"/>
      <c r="U32" s="105"/>
      <c r="V32" s="105"/>
      <c r="W32" s="105"/>
      <c r="X32" s="105"/>
      <c r="Y32" s="105"/>
      <c r="Z32" s="105"/>
      <c r="AA32" s="105"/>
      <c r="AB32" s="105"/>
    </row>
    <row r="33" ht="11.25" customHeight="1">
      <c r="A33" s="302" t="s">
        <v>929</v>
      </c>
      <c r="B33" s="135" t="s">
        <v>941</v>
      </c>
      <c r="C33" s="303" t="s">
        <v>52</v>
      </c>
      <c r="D33" s="135" t="s">
        <v>938</v>
      </c>
      <c r="E33" s="97" t="s">
        <v>939</v>
      </c>
      <c r="F33" s="136" t="s">
        <v>940</v>
      </c>
      <c r="G33" s="97">
        <v>1.0</v>
      </c>
      <c r="H33" s="97">
        <v>1.0</v>
      </c>
      <c r="I33" s="97">
        <v>1.0</v>
      </c>
      <c r="J33" s="292">
        <v>50.0</v>
      </c>
      <c r="K33" s="222">
        <v>50.0</v>
      </c>
      <c r="L33" s="103" t="s">
        <v>69</v>
      </c>
      <c r="M33" s="104"/>
      <c r="N33" s="105"/>
      <c r="O33" s="105"/>
      <c r="P33" s="105"/>
      <c r="Q33" s="105"/>
      <c r="R33" s="105"/>
      <c r="S33" s="105"/>
      <c r="T33" s="105"/>
      <c r="U33" s="105"/>
      <c r="V33" s="105"/>
      <c r="W33" s="105"/>
      <c r="X33" s="105"/>
      <c r="Y33" s="105"/>
      <c r="Z33" s="105"/>
      <c r="AA33" s="105"/>
      <c r="AB33" s="105"/>
    </row>
    <row r="34" ht="11.25" customHeight="1">
      <c r="A34" s="295" t="s">
        <v>72</v>
      </c>
      <c r="B34" s="295" t="s">
        <v>942</v>
      </c>
      <c r="C34" s="160" t="s">
        <v>52</v>
      </c>
      <c r="D34" s="135" t="s">
        <v>943</v>
      </c>
      <c r="E34" s="304" t="s">
        <v>944</v>
      </c>
      <c r="F34" s="160" t="s">
        <v>312</v>
      </c>
      <c r="G34" s="161">
        <v>1.0</v>
      </c>
      <c r="H34" s="305">
        <v>1.0</v>
      </c>
      <c r="I34" s="202">
        <v>1.0</v>
      </c>
      <c r="J34" s="178">
        <v>50.0</v>
      </c>
      <c r="K34" s="210">
        <v>50.0</v>
      </c>
      <c r="L34" s="103" t="s">
        <v>72</v>
      </c>
      <c r="M34" s="104"/>
      <c r="N34" s="105"/>
      <c r="O34" s="105"/>
      <c r="P34" s="105"/>
      <c r="Q34" s="105"/>
      <c r="R34" s="105"/>
      <c r="S34" s="105"/>
      <c r="T34" s="105"/>
      <c r="U34" s="105"/>
      <c r="V34" s="105"/>
      <c r="W34" s="105"/>
      <c r="X34" s="105"/>
      <c r="Y34" s="105"/>
      <c r="Z34" s="105"/>
      <c r="AA34" s="105"/>
      <c r="AB34" s="105"/>
    </row>
    <row r="35" ht="11.25" customHeight="1">
      <c r="A35" s="295" t="s">
        <v>72</v>
      </c>
      <c r="B35" s="306" t="s">
        <v>945</v>
      </c>
      <c r="C35" s="160" t="s">
        <v>52</v>
      </c>
      <c r="D35" s="135" t="s">
        <v>943</v>
      </c>
      <c r="E35" s="304" t="s">
        <v>944</v>
      </c>
      <c r="F35" s="160" t="s">
        <v>312</v>
      </c>
      <c r="G35" s="307">
        <v>2.0</v>
      </c>
      <c r="H35" s="308">
        <v>1.0</v>
      </c>
      <c r="I35" s="198">
        <v>2.0</v>
      </c>
      <c r="J35" s="178">
        <v>50.0</v>
      </c>
      <c r="K35" s="210">
        <v>25.0</v>
      </c>
      <c r="L35" s="103" t="s">
        <v>72</v>
      </c>
      <c r="M35" s="104"/>
      <c r="N35" s="105"/>
      <c r="O35" s="105"/>
      <c r="P35" s="105"/>
      <c r="Q35" s="105"/>
      <c r="R35" s="105"/>
      <c r="S35" s="105"/>
      <c r="T35" s="105"/>
      <c r="U35" s="105"/>
      <c r="V35" s="105"/>
      <c r="W35" s="105"/>
      <c r="X35" s="105"/>
      <c r="Y35" s="105"/>
      <c r="Z35" s="105"/>
      <c r="AA35" s="105"/>
      <c r="AB35" s="105"/>
    </row>
    <row r="36" ht="11.25" customHeight="1">
      <c r="A36" s="135" t="s">
        <v>72</v>
      </c>
      <c r="B36" s="271" t="s">
        <v>946</v>
      </c>
      <c r="C36" s="97" t="s">
        <v>52</v>
      </c>
      <c r="D36" s="135" t="s">
        <v>947</v>
      </c>
      <c r="E36" s="131" t="s">
        <v>948</v>
      </c>
      <c r="F36" s="97" t="s">
        <v>312</v>
      </c>
      <c r="G36" s="93">
        <v>1.0</v>
      </c>
      <c r="H36" s="93">
        <v>1.0</v>
      </c>
      <c r="I36" s="93">
        <v>1.0</v>
      </c>
      <c r="J36" s="292">
        <v>50.0</v>
      </c>
      <c r="K36" s="222">
        <v>50.0</v>
      </c>
      <c r="L36" s="103" t="s">
        <v>72</v>
      </c>
      <c r="M36" s="104"/>
      <c r="N36" s="105"/>
      <c r="O36" s="105"/>
      <c r="P36" s="105"/>
      <c r="Q36" s="105"/>
      <c r="R36" s="105"/>
      <c r="S36" s="105"/>
      <c r="T36" s="105"/>
      <c r="U36" s="105"/>
      <c r="V36" s="105"/>
      <c r="W36" s="105"/>
      <c r="X36" s="105"/>
      <c r="Y36" s="105"/>
      <c r="Z36" s="105"/>
      <c r="AA36" s="105"/>
      <c r="AB36" s="105"/>
    </row>
    <row r="37" ht="11.25" customHeight="1">
      <c r="A37" s="135" t="s">
        <v>72</v>
      </c>
      <c r="B37" s="271" t="s">
        <v>946</v>
      </c>
      <c r="C37" s="97" t="s">
        <v>52</v>
      </c>
      <c r="D37" s="135" t="s">
        <v>949</v>
      </c>
      <c r="E37" s="291" t="s">
        <v>950</v>
      </c>
      <c r="F37" s="136" t="s">
        <v>951</v>
      </c>
      <c r="G37" s="97">
        <v>1.0</v>
      </c>
      <c r="H37" s="97">
        <v>1.0</v>
      </c>
      <c r="I37" s="97">
        <v>1.0</v>
      </c>
      <c r="J37" s="292">
        <v>50.0</v>
      </c>
      <c r="K37" s="222">
        <v>50.0</v>
      </c>
      <c r="L37" s="103" t="s">
        <v>72</v>
      </c>
      <c r="M37" s="104"/>
      <c r="N37" s="105"/>
      <c r="O37" s="105"/>
      <c r="P37" s="105"/>
      <c r="Q37" s="105"/>
      <c r="R37" s="105"/>
      <c r="S37" s="105"/>
      <c r="T37" s="105"/>
      <c r="U37" s="105"/>
      <c r="V37" s="105"/>
      <c r="W37" s="105"/>
      <c r="X37" s="105"/>
      <c r="Y37" s="105"/>
      <c r="Z37" s="105"/>
      <c r="AA37" s="105"/>
      <c r="AB37" s="105"/>
    </row>
    <row r="38" ht="11.25" customHeight="1">
      <c r="A38" s="135" t="s">
        <v>72</v>
      </c>
      <c r="B38" s="135" t="s">
        <v>952</v>
      </c>
      <c r="C38" s="97" t="s">
        <v>52</v>
      </c>
      <c r="D38" s="135" t="s">
        <v>953</v>
      </c>
      <c r="E38" s="291" t="s">
        <v>950</v>
      </c>
      <c r="F38" s="136" t="s">
        <v>951</v>
      </c>
      <c r="G38" s="97">
        <v>1.0</v>
      </c>
      <c r="H38" s="97">
        <v>1.0</v>
      </c>
      <c r="I38" s="97">
        <v>1.0</v>
      </c>
      <c r="J38" s="292">
        <v>50.0</v>
      </c>
      <c r="K38" s="222">
        <v>50.0</v>
      </c>
      <c r="L38" s="103" t="s">
        <v>72</v>
      </c>
      <c r="M38" s="104"/>
      <c r="N38" s="105"/>
      <c r="O38" s="105"/>
      <c r="P38" s="105"/>
      <c r="Q38" s="105"/>
      <c r="R38" s="105"/>
      <c r="S38" s="105"/>
      <c r="T38" s="105"/>
      <c r="U38" s="105"/>
      <c r="V38" s="105"/>
      <c r="W38" s="105"/>
      <c r="X38" s="105"/>
      <c r="Y38" s="105"/>
      <c r="Z38" s="105"/>
      <c r="AA38" s="105"/>
      <c r="AB38" s="105"/>
    </row>
    <row r="39" ht="11.25" customHeight="1">
      <c r="A39" s="135" t="s">
        <v>72</v>
      </c>
      <c r="B39" s="135" t="s">
        <v>954</v>
      </c>
      <c r="C39" s="97" t="s">
        <v>52</v>
      </c>
      <c r="D39" s="135" t="s">
        <v>955</v>
      </c>
      <c r="E39" s="291" t="s">
        <v>956</v>
      </c>
      <c r="F39" s="136" t="s">
        <v>957</v>
      </c>
      <c r="G39" s="97">
        <v>1.0</v>
      </c>
      <c r="H39" s="97">
        <v>1.0</v>
      </c>
      <c r="I39" s="97">
        <v>1.0</v>
      </c>
      <c r="J39" s="292">
        <v>50.0</v>
      </c>
      <c r="K39" s="222">
        <v>50.0</v>
      </c>
      <c r="L39" s="103" t="s">
        <v>72</v>
      </c>
      <c r="M39" s="104"/>
      <c r="N39" s="105"/>
      <c r="O39" s="105"/>
      <c r="P39" s="105"/>
      <c r="Q39" s="105"/>
      <c r="R39" s="105"/>
      <c r="S39" s="105"/>
      <c r="T39" s="105"/>
      <c r="U39" s="105"/>
      <c r="V39" s="105"/>
      <c r="W39" s="105"/>
      <c r="X39" s="105"/>
      <c r="Y39" s="105"/>
      <c r="Z39" s="105"/>
      <c r="AA39" s="105"/>
      <c r="AB39" s="105"/>
    </row>
    <row r="40" ht="11.25" customHeight="1">
      <c r="A40" s="135" t="s">
        <v>72</v>
      </c>
      <c r="B40" s="135" t="s">
        <v>958</v>
      </c>
      <c r="C40" s="97" t="s">
        <v>52</v>
      </c>
      <c r="D40" s="135" t="s">
        <v>959</v>
      </c>
      <c r="E40" s="291" t="s">
        <v>960</v>
      </c>
      <c r="F40" s="136" t="s">
        <v>951</v>
      </c>
      <c r="G40" s="97">
        <v>2.0</v>
      </c>
      <c r="H40" s="97">
        <v>2.0</v>
      </c>
      <c r="I40" s="97">
        <v>2.0</v>
      </c>
      <c r="J40" s="292">
        <v>50.0</v>
      </c>
      <c r="K40" s="222">
        <v>25.0</v>
      </c>
      <c r="L40" s="103" t="s">
        <v>72</v>
      </c>
      <c r="M40" s="104"/>
      <c r="N40" s="105"/>
      <c r="O40" s="105"/>
      <c r="P40" s="105"/>
      <c r="Q40" s="105"/>
      <c r="R40" s="105"/>
      <c r="S40" s="105"/>
      <c r="T40" s="105"/>
      <c r="U40" s="105"/>
      <c r="V40" s="105"/>
      <c r="W40" s="105"/>
      <c r="X40" s="105"/>
      <c r="Y40" s="105"/>
      <c r="Z40" s="105"/>
      <c r="AA40" s="105"/>
      <c r="AB40" s="105"/>
    </row>
    <row r="41" ht="11.25" customHeight="1">
      <c r="A41" s="135" t="s">
        <v>72</v>
      </c>
      <c r="B41" s="135" t="s">
        <v>961</v>
      </c>
      <c r="C41" s="97" t="s">
        <v>52</v>
      </c>
      <c r="D41" s="135" t="s">
        <v>962</v>
      </c>
      <c r="E41" s="291" t="s">
        <v>963</v>
      </c>
      <c r="F41" s="136" t="s">
        <v>271</v>
      </c>
      <c r="G41" s="97">
        <v>1.0</v>
      </c>
      <c r="H41" s="97">
        <v>1.0</v>
      </c>
      <c r="I41" s="97">
        <v>1.0</v>
      </c>
      <c r="J41" s="292">
        <v>50.0</v>
      </c>
      <c r="K41" s="222">
        <v>50.0</v>
      </c>
      <c r="L41" s="103" t="s">
        <v>72</v>
      </c>
      <c r="M41" s="104"/>
      <c r="N41" s="105"/>
      <c r="O41" s="105"/>
      <c r="P41" s="105"/>
      <c r="Q41" s="105"/>
      <c r="R41" s="105"/>
      <c r="S41" s="105"/>
      <c r="T41" s="105"/>
      <c r="U41" s="105"/>
      <c r="V41" s="105"/>
      <c r="W41" s="105"/>
      <c r="X41" s="105"/>
      <c r="Y41" s="105"/>
      <c r="Z41" s="105"/>
      <c r="AA41" s="105"/>
      <c r="AB41" s="105"/>
    </row>
    <row r="42" ht="11.25" customHeight="1">
      <c r="A42" s="135" t="s">
        <v>72</v>
      </c>
      <c r="B42" s="135" t="s">
        <v>964</v>
      </c>
      <c r="C42" s="97" t="s">
        <v>52</v>
      </c>
      <c r="D42" s="135" t="s">
        <v>965</v>
      </c>
      <c r="E42" s="291" t="s">
        <v>966</v>
      </c>
      <c r="F42" s="136" t="s">
        <v>967</v>
      </c>
      <c r="G42" s="97">
        <v>2.0</v>
      </c>
      <c r="H42" s="97">
        <v>1.0</v>
      </c>
      <c r="I42" s="97">
        <v>1.0</v>
      </c>
      <c r="J42" s="292">
        <v>50.0</v>
      </c>
      <c r="K42" s="222">
        <v>50.0</v>
      </c>
      <c r="L42" s="103" t="s">
        <v>72</v>
      </c>
      <c r="M42" s="104"/>
      <c r="N42" s="105"/>
      <c r="O42" s="105"/>
      <c r="P42" s="105"/>
      <c r="Q42" s="105"/>
      <c r="R42" s="105"/>
      <c r="S42" s="105"/>
      <c r="T42" s="105"/>
      <c r="U42" s="105"/>
      <c r="V42" s="105"/>
      <c r="W42" s="105"/>
      <c r="X42" s="105"/>
      <c r="Y42" s="105"/>
      <c r="Z42" s="105"/>
      <c r="AA42" s="105"/>
      <c r="AB42" s="105"/>
    </row>
    <row r="43" ht="11.25" customHeight="1">
      <c r="A43" s="135" t="s">
        <v>968</v>
      </c>
      <c r="B43" s="309" t="s">
        <v>969</v>
      </c>
      <c r="C43" s="6" t="s">
        <v>52</v>
      </c>
      <c r="D43" s="135" t="s">
        <v>970</v>
      </c>
      <c r="E43" s="97" t="s">
        <v>971</v>
      </c>
      <c r="F43" s="97" t="s">
        <v>972</v>
      </c>
      <c r="G43" s="177">
        <v>1.0</v>
      </c>
      <c r="H43" s="177">
        <v>1.0</v>
      </c>
      <c r="I43" s="177">
        <v>2.0</v>
      </c>
      <c r="J43" s="178">
        <v>50.0</v>
      </c>
      <c r="K43" s="210">
        <v>50.0</v>
      </c>
      <c r="L43" s="103" t="s">
        <v>973</v>
      </c>
      <c r="M43" s="104"/>
      <c r="N43" s="105"/>
      <c r="O43" s="105"/>
      <c r="P43" s="105"/>
      <c r="Q43" s="105"/>
      <c r="R43" s="105"/>
      <c r="S43" s="105"/>
      <c r="T43" s="105"/>
      <c r="U43" s="105"/>
      <c r="V43" s="105"/>
      <c r="W43" s="105"/>
      <c r="X43" s="105"/>
      <c r="Y43" s="105"/>
      <c r="Z43" s="105"/>
      <c r="AA43" s="105"/>
      <c r="AB43" s="105"/>
    </row>
    <row r="44" ht="11.25" customHeight="1">
      <c r="A44" s="135" t="s">
        <v>968</v>
      </c>
      <c r="B44" s="309" t="s">
        <v>974</v>
      </c>
      <c r="C44" s="310"/>
      <c r="D44" s="135" t="s">
        <v>970</v>
      </c>
      <c r="E44" s="97" t="s">
        <v>971</v>
      </c>
      <c r="F44" s="97" t="s">
        <v>972</v>
      </c>
      <c r="G44" s="97">
        <v>1.0</v>
      </c>
      <c r="H44" s="97">
        <v>1.0</v>
      </c>
      <c r="I44" s="97">
        <v>2.0</v>
      </c>
      <c r="J44" s="292">
        <v>50.0</v>
      </c>
      <c r="K44" s="222">
        <v>50.0</v>
      </c>
      <c r="L44" s="103" t="s">
        <v>973</v>
      </c>
      <c r="M44" s="104"/>
      <c r="N44" s="105"/>
      <c r="O44" s="105"/>
      <c r="P44" s="105"/>
      <c r="Q44" s="105"/>
      <c r="R44" s="105"/>
      <c r="S44" s="105"/>
      <c r="T44" s="105"/>
      <c r="U44" s="105"/>
      <c r="V44" s="105"/>
      <c r="W44" s="105"/>
      <c r="X44" s="105"/>
      <c r="Y44" s="105"/>
      <c r="Z44" s="105"/>
      <c r="AA44" s="105"/>
      <c r="AB44" s="105"/>
    </row>
    <row r="45" ht="11.25" customHeight="1">
      <c r="A45" s="135" t="s">
        <v>968</v>
      </c>
      <c r="B45" s="135" t="s">
        <v>975</v>
      </c>
      <c r="C45" s="6" t="s">
        <v>52</v>
      </c>
      <c r="D45" s="135" t="s">
        <v>976</v>
      </c>
      <c r="E45" s="97" t="s">
        <v>977</v>
      </c>
      <c r="F45" s="97" t="s">
        <v>978</v>
      </c>
      <c r="G45" s="98">
        <v>1.0</v>
      </c>
      <c r="H45" s="134">
        <v>1.0</v>
      </c>
      <c r="I45" s="97">
        <v>2.0</v>
      </c>
      <c r="J45" s="292">
        <v>50.0</v>
      </c>
      <c r="K45" s="222">
        <v>50.0</v>
      </c>
      <c r="L45" s="103" t="s">
        <v>973</v>
      </c>
      <c r="M45" s="104"/>
      <c r="N45" s="105"/>
      <c r="O45" s="105"/>
      <c r="P45" s="105"/>
      <c r="Q45" s="105"/>
      <c r="R45" s="105"/>
      <c r="S45" s="105"/>
      <c r="T45" s="105"/>
      <c r="U45" s="105"/>
      <c r="V45" s="105"/>
      <c r="W45" s="105"/>
      <c r="X45" s="105"/>
      <c r="Y45" s="105"/>
      <c r="Z45" s="105"/>
      <c r="AA45" s="105"/>
      <c r="AB45" s="105"/>
    </row>
    <row r="46" ht="11.25" customHeight="1">
      <c r="A46" s="135" t="s">
        <v>764</v>
      </c>
      <c r="B46" s="135" t="s">
        <v>979</v>
      </c>
      <c r="C46" s="97" t="s">
        <v>52</v>
      </c>
      <c r="D46" s="311" t="s">
        <v>980</v>
      </c>
      <c r="E46" s="131" t="s">
        <v>981</v>
      </c>
      <c r="F46" s="97" t="s">
        <v>982</v>
      </c>
      <c r="G46" s="177">
        <v>1.0</v>
      </c>
      <c r="H46" s="177">
        <v>1.0</v>
      </c>
      <c r="I46" s="177">
        <v>1.0</v>
      </c>
      <c r="J46" s="178">
        <v>50.0</v>
      </c>
      <c r="K46" s="210">
        <v>50.0</v>
      </c>
      <c r="L46" s="103" t="s">
        <v>983</v>
      </c>
      <c r="M46" s="104"/>
      <c r="N46" s="105"/>
      <c r="O46" s="105"/>
      <c r="P46" s="105"/>
      <c r="Q46" s="105"/>
      <c r="R46" s="105"/>
      <c r="S46" s="105"/>
      <c r="T46" s="105"/>
      <c r="U46" s="105"/>
      <c r="V46" s="105"/>
      <c r="W46" s="105"/>
      <c r="X46" s="105"/>
      <c r="Y46" s="105"/>
      <c r="Z46" s="105"/>
      <c r="AA46" s="105"/>
      <c r="AB46" s="105"/>
    </row>
    <row r="47" ht="11.25" customHeight="1">
      <c r="A47" s="135" t="s">
        <v>984</v>
      </c>
      <c r="B47" s="312" t="s">
        <v>985</v>
      </c>
      <c r="C47" s="97" t="s">
        <v>52</v>
      </c>
      <c r="D47" s="313" t="s">
        <v>986</v>
      </c>
      <c r="E47" s="97" t="s">
        <v>987</v>
      </c>
      <c r="F47" s="136" t="s">
        <v>988</v>
      </c>
      <c r="G47" s="93">
        <v>6.0</v>
      </c>
      <c r="H47" s="93">
        <v>1.0</v>
      </c>
      <c r="I47" s="93">
        <v>7.0</v>
      </c>
      <c r="J47" s="292"/>
      <c r="K47" s="222">
        <v>8.33</v>
      </c>
      <c r="L47" s="103" t="s">
        <v>983</v>
      </c>
      <c r="M47" s="104"/>
      <c r="N47" s="105"/>
      <c r="O47" s="105"/>
      <c r="P47" s="105"/>
      <c r="Q47" s="105"/>
      <c r="R47" s="105"/>
      <c r="S47" s="105"/>
      <c r="T47" s="105"/>
      <c r="U47" s="105"/>
      <c r="V47" s="105"/>
      <c r="W47" s="105"/>
      <c r="X47" s="105"/>
      <c r="Y47" s="105"/>
      <c r="Z47" s="105"/>
      <c r="AA47" s="105"/>
      <c r="AB47" s="105"/>
    </row>
    <row r="48" ht="11.25" customHeight="1">
      <c r="A48" s="135" t="s">
        <v>984</v>
      </c>
      <c r="B48" s="312" t="s">
        <v>985</v>
      </c>
      <c r="C48" s="97" t="s">
        <v>52</v>
      </c>
      <c r="D48" s="313" t="s">
        <v>989</v>
      </c>
      <c r="E48" s="97" t="s">
        <v>987</v>
      </c>
      <c r="F48" s="136" t="s">
        <v>990</v>
      </c>
      <c r="G48" s="93">
        <v>6.0</v>
      </c>
      <c r="H48" s="93">
        <v>1.0</v>
      </c>
      <c r="I48" s="93">
        <v>7.0</v>
      </c>
      <c r="J48" s="292"/>
      <c r="K48" s="222">
        <v>8.33</v>
      </c>
      <c r="L48" s="103" t="s">
        <v>983</v>
      </c>
      <c r="M48" s="104"/>
      <c r="N48" s="105"/>
      <c r="O48" s="105"/>
      <c r="P48" s="105"/>
      <c r="Q48" s="105"/>
      <c r="R48" s="105"/>
      <c r="S48" s="105"/>
      <c r="T48" s="105"/>
      <c r="U48" s="105"/>
      <c r="V48" s="105"/>
      <c r="W48" s="105"/>
      <c r="X48" s="105"/>
      <c r="Y48" s="105"/>
      <c r="Z48" s="105"/>
      <c r="AA48" s="105"/>
      <c r="AB48" s="105"/>
    </row>
    <row r="49" ht="11.25" customHeight="1">
      <c r="A49" s="295" t="s">
        <v>764</v>
      </c>
      <c r="B49" s="295" t="s">
        <v>991</v>
      </c>
      <c r="C49" s="160" t="s">
        <v>52</v>
      </c>
      <c r="D49" s="314" t="s">
        <v>992</v>
      </c>
      <c r="E49" s="181" t="s">
        <v>993</v>
      </c>
      <c r="F49" s="315" t="s">
        <v>992</v>
      </c>
      <c r="G49" s="98">
        <v>1.0</v>
      </c>
      <c r="H49" s="316">
        <v>1.0</v>
      </c>
      <c r="I49" s="202">
        <v>1.0</v>
      </c>
      <c r="J49" s="280">
        <v>50.0</v>
      </c>
      <c r="K49" s="222">
        <v>50.0</v>
      </c>
      <c r="L49" s="103" t="s">
        <v>983</v>
      </c>
      <c r="M49" s="104"/>
      <c r="N49" s="105"/>
      <c r="O49" s="105"/>
      <c r="P49" s="105"/>
      <c r="Q49" s="105"/>
      <c r="R49" s="105"/>
      <c r="S49" s="105"/>
      <c r="T49" s="105"/>
      <c r="U49" s="105"/>
      <c r="V49" s="105"/>
      <c r="W49" s="105"/>
      <c r="X49" s="105"/>
      <c r="Y49" s="105"/>
      <c r="Z49" s="105"/>
      <c r="AA49" s="105"/>
      <c r="AB49" s="105"/>
    </row>
    <row r="50" ht="11.25" customHeight="1">
      <c r="A50" s="135" t="s">
        <v>994</v>
      </c>
      <c r="B50" s="317" t="s">
        <v>995</v>
      </c>
      <c r="C50" s="97" t="s">
        <v>52</v>
      </c>
      <c r="D50" s="311" t="s">
        <v>996</v>
      </c>
      <c r="E50" s="97" t="s">
        <v>997</v>
      </c>
      <c r="F50" s="136" t="s">
        <v>998</v>
      </c>
      <c r="G50" s="97">
        <v>2.0</v>
      </c>
      <c r="H50" s="97">
        <v>1.0</v>
      </c>
      <c r="I50" s="97">
        <v>2.0</v>
      </c>
      <c r="J50" s="292">
        <v>50.0</v>
      </c>
      <c r="K50" s="222">
        <v>25.0</v>
      </c>
      <c r="L50" s="103" t="s">
        <v>983</v>
      </c>
      <c r="M50" s="104"/>
      <c r="N50" s="105"/>
      <c r="O50" s="105"/>
      <c r="P50" s="105"/>
      <c r="Q50" s="105"/>
      <c r="R50" s="105"/>
      <c r="S50" s="105"/>
      <c r="T50" s="105"/>
      <c r="U50" s="105"/>
      <c r="V50" s="105"/>
      <c r="W50" s="105"/>
      <c r="X50" s="105"/>
      <c r="Y50" s="105"/>
      <c r="Z50" s="105"/>
      <c r="AA50" s="105"/>
      <c r="AB50" s="105"/>
    </row>
    <row r="51" ht="11.25" customHeight="1">
      <c r="A51" s="135" t="s">
        <v>764</v>
      </c>
      <c r="B51" s="311" t="s">
        <v>999</v>
      </c>
      <c r="C51" s="97" t="s">
        <v>52</v>
      </c>
      <c r="D51" s="311" t="s">
        <v>1000</v>
      </c>
      <c r="E51" s="97" t="s">
        <v>1001</v>
      </c>
      <c r="F51" s="136" t="s">
        <v>1002</v>
      </c>
      <c r="G51" s="97">
        <v>1.0</v>
      </c>
      <c r="H51" s="97">
        <v>1.0</v>
      </c>
      <c r="I51" s="97">
        <v>1.0</v>
      </c>
      <c r="J51" s="292">
        <v>50.0</v>
      </c>
      <c r="K51" s="222">
        <v>50.0</v>
      </c>
      <c r="L51" s="103" t="s">
        <v>983</v>
      </c>
      <c r="M51" s="104"/>
      <c r="N51" s="105"/>
      <c r="O51" s="105"/>
      <c r="P51" s="105"/>
      <c r="Q51" s="105"/>
      <c r="R51" s="105"/>
      <c r="S51" s="105"/>
      <c r="T51" s="105"/>
      <c r="U51" s="105"/>
      <c r="V51" s="105"/>
      <c r="W51" s="105"/>
      <c r="X51" s="105"/>
      <c r="Y51" s="105"/>
      <c r="Z51" s="105"/>
      <c r="AA51" s="105"/>
      <c r="AB51" s="105"/>
    </row>
    <row r="52" ht="11.25" customHeight="1">
      <c r="A52" s="135" t="s">
        <v>1003</v>
      </c>
      <c r="B52" s="135" t="s">
        <v>1004</v>
      </c>
      <c r="C52" s="97" t="s">
        <v>81</v>
      </c>
      <c r="D52" s="135" t="s">
        <v>1005</v>
      </c>
      <c r="E52" s="184" t="s">
        <v>1006</v>
      </c>
      <c r="F52" s="97" t="s">
        <v>1007</v>
      </c>
      <c r="G52" s="177">
        <v>1.0</v>
      </c>
      <c r="H52" s="177">
        <v>1.0</v>
      </c>
      <c r="I52" s="177">
        <v>1.0</v>
      </c>
      <c r="J52" s="178">
        <v>50.0</v>
      </c>
      <c r="K52" s="318">
        <v>50.0</v>
      </c>
      <c r="L52" s="130" t="s">
        <v>88</v>
      </c>
      <c r="M52" s="104"/>
      <c r="N52" s="105"/>
      <c r="O52" s="105"/>
      <c r="P52" s="105"/>
      <c r="Q52" s="105"/>
      <c r="R52" s="105"/>
      <c r="S52" s="105"/>
      <c r="T52" s="105"/>
      <c r="U52" s="105"/>
      <c r="V52" s="105"/>
      <c r="W52" s="105"/>
      <c r="X52" s="105"/>
      <c r="Y52" s="105"/>
      <c r="Z52" s="105"/>
      <c r="AA52" s="105"/>
      <c r="AB52" s="105"/>
    </row>
    <row r="53" ht="11.25" customHeight="1">
      <c r="A53" s="135" t="s">
        <v>1008</v>
      </c>
      <c r="B53" s="135" t="s">
        <v>1009</v>
      </c>
      <c r="C53" s="97" t="s">
        <v>81</v>
      </c>
      <c r="D53" s="135" t="s">
        <v>1010</v>
      </c>
      <c r="E53" s="131" t="s">
        <v>1011</v>
      </c>
      <c r="F53" s="97" t="s">
        <v>899</v>
      </c>
      <c r="G53" s="177">
        <v>2.0</v>
      </c>
      <c r="H53" s="177">
        <v>1.0</v>
      </c>
      <c r="I53" s="177">
        <v>3.0</v>
      </c>
      <c r="J53" s="178">
        <v>50.0</v>
      </c>
      <c r="K53" s="318">
        <v>25.0</v>
      </c>
      <c r="L53" s="130" t="s">
        <v>84</v>
      </c>
      <c r="M53" s="104"/>
      <c r="N53" s="105"/>
      <c r="O53" s="105"/>
      <c r="P53" s="105"/>
      <c r="Q53" s="105"/>
      <c r="R53" s="105"/>
      <c r="S53" s="105"/>
      <c r="T53" s="105"/>
      <c r="U53" s="105"/>
      <c r="V53" s="105"/>
      <c r="W53" s="105"/>
      <c r="X53" s="105"/>
      <c r="Y53" s="105"/>
      <c r="Z53" s="105"/>
      <c r="AA53" s="105"/>
      <c r="AB53" s="105"/>
    </row>
    <row r="54" ht="11.25" customHeight="1">
      <c r="A54" s="135" t="s">
        <v>1012</v>
      </c>
      <c r="B54" s="135" t="s">
        <v>1013</v>
      </c>
      <c r="C54" s="97" t="s">
        <v>81</v>
      </c>
      <c r="D54" s="135" t="s">
        <v>1014</v>
      </c>
      <c r="E54" s="291" t="s">
        <v>1015</v>
      </c>
      <c r="F54" s="136" t="s">
        <v>899</v>
      </c>
      <c r="G54" s="97">
        <v>4.0</v>
      </c>
      <c r="H54" s="97">
        <v>4.0</v>
      </c>
      <c r="I54" s="97">
        <v>5.0</v>
      </c>
      <c r="J54" s="292">
        <v>50.0</v>
      </c>
      <c r="K54" s="319">
        <v>12.5</v>
      </c>
      <c r="L54" s="130" t="s">
        <v>84</v>
      </c>
      <c r="M54" s="104"/>
      <c r="N54" s="105"/>
      <c r="O54" s="105"/>
      <c r="P54" s="105"/>
      <c r="Q54" s="105"/>
      <c r="R54" s="105"/>
      <c r="S54" s="105"/>
      <c r="T54" s="105"/>
      <c r="U54" s="105"/>
      <c r="V54" s="105"/>
      <c r="W54" s="105"/>
      <c r="X54" s="105"/>
      <c r="Y54" s="105"/>
      <c r="Z54" s="105"/>
      <c r="AA54" s="105"/>
      <c r="AB54" s="105"/>
    </row>
    <row r="55" ht="11.25" customHeight="1">
      <c r="A55" s="135" t="s">
        <v>1016</v>
      </c>
      <c r="B55" s="135" t="s">
        <v>1017</v>
      </c>
      <c r="C55" s="97" t="s">
        <v>81</v>
      </c>
      <c r="D55" s="135" t="s">
        <v>1018</v>
      </c>
      <c r="E55" s="291" t="s">
        <v>1019</v>
      </c>
      <c r="F55" s="136" t="s">
        <v>293</v>
      </c>
      <c r="G55" s="97">
        <v>2.0</v>
      </c>
      <c r="H55" s="97">
        <v>1.0</v>
      </c>
      <c r="I55" s="97">
        <v>6.0</v>
      </c>
      <c r="J55" s="292">
        <v>50.0</v>
      </c>
      <c r="K55" s="319">
        <v>25.0</v>
      </c>
      <c r="L55" s="130" t="s">
        <v>84</v>
      </c>
      <c r="M55" s="104"/>
      <c r="N55" s="105"/>
      <c r="O55" s="105"/>
      <c r="P55" s="105"/>
      <c r="Q55" s="105"/>
      <c r="R55" s="105"/>
      <c r="S55" s="105"/>
      <c r="T55" s="105"/>
      <c r="U55" s="105"/>
      <c r="V55" s="105"/>
      <c r="W55" s="105"/>
      <c r="X55" s="105"/>
      <c r="Y55" s="105"/>
      <c r="Z55" s="105"/>
      <c r="AA55" s="105"/>
      <c r="AB55" s="105"/>
    </row>
    <row r="56" ht="11.25" customHeight="1">
      <c r="A56" s="135" t="s">
        <v>1016</v>
      </c>
      <c r="B56" s="135" t="s">
        <v>1017</v>
      </c>
      <c r="C56" s="97" t="s">
        <v>81</v>
      </c>
      <c r="D56" s="135" t="s">
        <v>1020</v>
      </c>
      <c r="E56" s="291" t="s">
        <v>1021</v>
      </c>
      <c r="F56" s="136" t="s">
        <v>1022</v>
      </c>
      <c r="G56" s="97">
        <v>2.0</v>
      </c>
      <c r="H56" s="97">
        <v>1.0</v>
      </c>
      <c r="I56" s="97">
        <v>6.0</v>
      </c>
      <c r="J56" s="292">
        <v>50.0</v>
      </c>
      <c r="K56" s="319">
        <v>25.0</v>
      </c>
      <c r="L56" s="130" t="s">
        <v>84</v>
      </c>
      <c r="M56" s="104"/>
      <c r="N56" s="105"/>
      <c r="O56" s="105"/>
      <c r="P56" s="105"/>
      <c r="Q56" s="105"/>
      <c r="R56" s="105"/>
      <c r="S56" s="105"/>
      <c r="T56" s="105"/>
      <c r="U56" s="105"/>
      <c r="V56" s="105"/>
      <c r="W56" s="105"/>
      <c r="X56" s="105"/>
      <c r="Y56" s="105"/>
      <c r="Z56" s="105"/>
      <c r="AA56" s="105"/>
      <c r="AB56" s="105"/>
    </row>
    <row r="57" ht="11.25" customHeight="1">
      <c r="A57" s="135" t="s">
        <v>1016</v>
      </c>
      <c r="B57" s="135" t="s">
        <v>1017</v>
      </c>
      <c r="C57" s="97" t="s">
        <v>81</v>
      </c>
      <c r="D57" s="135" t="s">
        <v>1023</v>
      </c>
      <c r="E57" s="291" t="s">
        <v>1024</v>
      </c>
      <c r="F57" s="136" t="s">
        <v>1025</v>
      </c>
      <c r="G57" s="97">
        <v>2.0</v>
      </c>
      <c r="H57" s="97">
        <v>1.0</v>
      </c>
      <c r="I57" s="97">
        <v>6.0</v>
      </c>
      <c r="J57" s="292">
        <v>50.0</v>
      </c>
      <c r="K57" s="319">
        <v>25.0</v>
      </c>
      <c r="L57" s="130" t="s">
        <v>84</v>
      </c>
      <c r="M57" s="104"/>
      <c r="N57" s="105"/>
      <c r="O57" s="105"/>
      <c r="P57" s="105"/>
      <c r="Q57" s="105"/>
      <c r="R57" s="105"/>
      <c r="S57" s="105"/>
      <c r="T57" s="105"/>
      <c r="U57" s="105"/>
      <c r="V57" s="105"/>
      <c r="W57" s="105"/>
      <c r="X57" s="105"/>
      <c r="Y57" s="105"/>
      <c r="Z57" s="105"/>
      <c r="AA57" s="105"/>
      <c r="AB57" s="105"/>
    </row>
    <row r="58" ht="11.25" customHeight="1">
      <c r="A58" s="135" t="s">
        <v>1026</v>
      </c>
      <c r="B58" s="135" t="s">
        <v>1027</v>
      </c>
      <c r="C58" s="97" t="s">
        <v>81</v>
      </c>
      <c r="D58" s="135" t="s">
        <v>1028</v>
      </c>
      <c r="E58" s="291" t="s">
        <v>1029</v>
      </c>
      <c r="F58" s="136" t="s">
        <v>899</v>
      </c>
      <c r="G58" s="97">
        <v>1.0</v>
      </c>
      <c r="H58" s="97">
        <v>1.0</v>
      </c>
      <c r="I58" s="97">
        <v>5.0</v>
      </c>
      <c r="J58" s="292">
        <v>50.0</v>
      </c>
      <c r="K58" s="319">
        <v>50.0</v>
      </c>
      <c r="L58" s="130" t="s">
        <v>84</v>
      </c>
      <c r="M58" s="104"/>
      <c r="N58" s="105"/>
      <c r="O58" s="105"/>
      <c r="P58" s="105"/>
      <c r="Q58" s="105"/>
      <c r="R58" s="105"/>
      <c r="S58" s="105"/>
      <c r="T58" s="105"/>
      <c r="U58" s="105"/>
      <c r="V58" s="105"/>
      <c r="W58" s="105"/>
      <c r="X58" s="105"/>
      <c r="Y58" s="105"/>
      <c r="Z58" s="105"/>
      <c r="AA58" s="105"/>
      <c r="AB58" s="105"/>
    </row>
    <row r="59" ht="11.25" customHeight="1">
      <c r="A59" s="135" t="s">
        <v>1030</v>
      </c>
      <c r="B59" s="135" t="s">
        <v>1027</v>
      </c>
      <c r="C59" s="97" t="s">
        <v>81</v>
      </c>
      <c r="D59" s="135" t="s">
        <v>1031</v>
      </c>
      <c r="E59" s="291" t="s">
        <v>1029</v>
      </c>
      <c r="F59" s="136" t="s">
        <v>899</v>
      </c>
      <c r="G59" s="97">
        <v>1.0</v>
      </c>
      <c r="H59" s="97">
        <v>1.0</v>
      </c>
      <c r="I59" s="97">
        <v>5.0</v>
      </c>
      <c r="J59" s="292">
        <v>50.0</v>
      </c>
      <c r="K59" s="319">
        <v>50.0</v>
      </c>
      <c r="L59" s="130" t="s">
        <v>84</v>
      </c>
      <c r="M59" s="104"/>
      <c r="N59" s="105"/>
      <c r="O59" s="105"/>
      <c r="P59" s="105"/>
      <c r="Q59" s="105"/>
      <c r="R59" s="105"/>
      <c r="S59" s="105"/>
      <c r="T59" s="105"/>
      <c r="U59" s="105"/>
      <c r="V59" s="105"/>
      <c r="W59" s="105"/>
      <c r="X59" s="105"/>
      <c r="Y59" s="105"/>
      <c r="Z59" s="105"/>
      <c r="AA59" s="105"/>
      <c r="AB59" s="105"/>
    </row>
    <row r="60" ht="11.25" customHeight="1">
      <c r="A60" s="135" t="s">
        <v>1032</v>
      </c>
      <c r="B60" s="135" t="s">
        <v>1033</v>
      </c>
      <c r="C60" s="97" t="s">
        <v>81</v>
      </c>
      <c r="D60" s="135" t="s">
        <v>1034</v>
      </c>
      <c r="E60" s="291" t="s">
        <v>1035</v>
      </c>
      <c r="F60" s="136" t="s">
        <v>899</v>
      </c>
      <c r="G60" s="97">
        <v>2.0</v>
      </c>
      <c r="H60" s="97">
        <v>1.0</v>
      </c>
      <c r="I60" s="97">
        <v>2.0</v>
      </c>
      <c r="J60" s="292">
        <v>50.0</v>
      </c>
      <c r="K60" s="319">
        <v>25.0</v>
      </c>
      <c r="L60" s="130" t="s">
        <v>84</v>
      </c>
      <c r="M60" s="104"/>
      <c r="N60" s="105"/>
      <c r="O60" s="105"/>
      <c r="P60" s="105"/>
      <c r="Q60" s="105"/>
      <c r="R60" s="105"/>
      <c r="S60" s="105"/>
      <c r="T60" s="105"/>
      <c r="U60" s="105"/>
      <c r="V60" s="105"/>
      <c r="W60" s="105"/>
      <c r="X60" s="105"/>
      <c r="Y60" s="105"/>
      <c r="Z60" s="105"/>
      <c r="AA60" s="105"/>
      <c r="AB60" s="105"/>
    </row>
    <row r="61" ht="11.25" customHeight="1">
      <c r="A61" s="135" t="s">
        <v>1036</v>
      </c>
      <c r="B61" s="135" t="s">
        <v>1037</v>
      </c>
      <c r="C61" s="97" t="s">
        <v>81</v>
      </c>
      <c r="D61" s="135" t="s">
        <v>1038</v>
      </c>
      <c r="E61" s="291" t="s">
        <v>1039</v>
      </c>
      <c r="F61" s="136" t="s">
        <v>899</v>
      </c>
      <c r="G61" s="97">
        <v>1.0</v>
      </c>
      <c r="H61" s="97">
        <v>1.0</v>
      </c>
      <c r="I61" s="97">
        <v>11.0</v>
      </c>
      <c r="J61" s="292">
        <v>50.0</v>
      </c>
      <c r="K61" s="319">
        <v>50.0</v>
      </c>
      <c r="L61" s="130" t="s">
        <v>84</v>
      </c>
      <c r="M61" s="104"/>
      <c r="N61" s="105"/>
      <c r="O61" s="105"/>
      <c r="P61" s="105"/>
      <c r="Q61" s="105"/>
      <c r="R61" s="105"/>
      <c r="S61" s="105"/>
      <c r="T61" s="105"/>
      <c r="U61" s="105"/>
      <c r="V61" s="105"/>
      <c r="W61" s="105"/>
      <c r="X61" s="105"/>
      <c r="Y61" s="105"/>
      <c r="Z61" s="105"/>
      <c r="AA61" s="105"/>
      <c r="AB61" s="105"/>
    </row>
    <row r="62" ht="11.25" customHeight="1">
      <c r="A62" s="135" t="s">
        <v>1036</v>
      </c>
      <c r="B62" s="135" t="s">
        <v>1037</v>
      </c>
      <c r="C62" s="97" t="s">
        <v>81</v>
      </c>
      <c r="D62" s="135" t="s">
        <v>1040</v>
      </c>
      <c r="E62" s="291" t="s">
        <v>1041</v>
      </c>
      <c r="F62" s="136" t="s">
        <v>1042</v>
      </c>
      <c r="G62" s="97">
        <v>1.0</v>
      </c>
      <c r="H62" s="97">
        <v>1.0</v>
      </c>
      <c r="I62" s="97">
        <v>11.0</v>
      </c>
      <c r="J62" s="292">
        <v>50.0</v>
      </c>
      <c r="K62" s="319">
        <v>50.0</v>
      </c>
      <c r="L62" s="130" t="s">
        <v>84</v>
      </c>
      <c r="M62" s="104"/>
      <c r="N62" s="105"/>
      <c r="O62" s="105"/>
      <c r="P62" s="105"/>
      <c r="Q62" s="105"/>
      <c r="R62" s="105"/>
      <c r="S62" s="105"/>
      <c r="T62" s="105"/>
      <c r="U62" s="105"/>
      <c r="V62" s="105"/>
      <c r="W62" s="105"/>
      <c r="X62" s="105"/>
      <c r="Y62" s="105"/>
      <c r="Z62" s="105"/>
      <c r="AA62" s="105"/>
      <c r="AB62" s="105"/>
    </row>
    <row r="63" ht="11.25" customHeight="1">
      <c r="A63" s="135" t="s">
        <v>1043</v>
      </c>
      <c r="B63" s="135" t="s">
        <v>1044</v>
      </c>
      <c r="C63" s="97" t="s">
        <v>81</v>
      </c>
      <c r="D63" s="135" t="s">
        <v>1045</v>
      </c>
      <c r="E63" s="291" t="s">
        <v>1046</v>
      </c>
      <c r="F63" s="136" t="s">
        <v>899</v>
      </c>
      <c r="G63" s="97">
        <v>4.0</v>
      </c>
      <c r="H63" s="97">
        <v>3.0</v>
      </c>
      <c r="I63" s="97">
        <v>4.0</v>
      </c>
      <c r="J63" s="292">
        <v>50.0</v>
      </c>
      <c r="K63" s="319">
        <v>12.5</v>
      </c>
      <c r="L63" s="130" t="s">
        <v>84</v>
      </c>
      <c r="M63" s="104"/>
      <c r="N63" s="105"/>
      <c r="O63" s="105"/>
      <c r="P63" s="105"/>
      <c r="Q63" s="105"/>
      <c r="R63" s="105"/>
      <c r="S63" s="105"/>
      <c r="T63" s="105"/>
      <c r="U63" s="105"/>
      <c r="V63" s="105"/>
      <c r="W63" s="105"/>
      <c r="X63" s="105"/>
      <c r="Y63" s="105"/>
      <c r="Z63" s="105"/>
      <c r="AA63" s="105"/>
      <c r="AB63" s="105"/>
    </row>
    <row r="64" ht="11.25" customHeight="1">
      <c r="A64" s="135" t="s">
        <v>1047</v>
      </c>
      <c r="B64" s="135" t="s">
        <v>1048</v>
      </c>
      <c r="C64" s="97" t="s">
        <v>81</v>
      </c>
      <c r="D64" s="135" t="s">
        <v>1049</v>
      </c>
      <c r="E64" s="291" t="s">
        <v>1050</v>
      </c>
      <c r="F64" s="136" t="s">
        <v>899</v>
      </c>
      <c r="G64" s="97">
        <v>9.0</v>
      </c>
      <c r="H64" s="97">
        <v>7.0</v>
      </c>
      <c r="I64" s="97">
        <v>9.0</v>
      </c>
      <c r="J64" s="292">
        <v>50.0</v>
      </c>
      <c r="K64" s="319">
        <v>5.56</v>
      </c>
      <c r="L64" s="130" t="s">
        <v>84</v>
      </c>
      <c r="M64" s="104"/>
      <c r="N64" s="105"/>
      <c r="O64" s="105"/>
      <c r="P64" s="105"/>
      <c r="Q64" s="105"/>
      <c r="R64" s="105"/>
      <c r="S64" s="105"/>
      <c r="T64" s="105"/>
      <c r="U64" s="105"/>
      <c r="V64" s="105"/>
      <c r="W64" s="105"/>
      <c r="X64" s="105"/>
      <c r="Y64" s="105"/>
      <c r="Z64" s="105"/>
      <c r="AA64" s="105"/>
      <c r="AB64" s="105"/>
    </row>
    <row r="65" ht="11.25" customHeight="1">
      <c r="A65" s="135" t="s">
        <v>1047</v>
      </c>
      <c r="B65" s="135" t="s">
        <v>1048</v>
      </c>
      <c r="C65" s="97" t="s">
        <v>81</v>
      </c>
      <c r="D65" s="135" t="s">
        <v>1051</v>
      </c>
      <c r="E65" s="291" t="s">
        <v>1052</v>
      </c>
      <c r="F65" s="136" t="s">
        <v>899</v>
      </c>
      <c r="G65" s="97">
        <v>9.0</v>
      </c>
      <c r="H65" s="97">
        <v>7.0</v>
      </c>
      <c r="I65" s="97">
        <v>9.0</v>
      </c>
      <c r="J65" s="292">
        <v>50.0</v>
      </c>
      <c r="K65" s="319">
        <v>5.56</v>
      </c>
      <c r="L65" s="130" t="s">
        <v>84</v>
      </c>
      <c r="M65" s="104"/>
      <c r="N65" s="105"/>
      <c r="O65" s="105"/>
      <c r="P65" s="105"/>
      <c r="Q65" s="105"/>
      <c r="R65" s="105"/>
      <c r="S65" s="105"/>
      <c r="T65" s="105"/>
      <c r="U65" s="105"/>
      <c r="V65" s="105"/>
      <c r="W65" s="105"/>
      <c r="X65" s="105"/>
      <c r="Y65" s="105"/>
      <c r="Z65" s="105"/>
      <c r="AA65" s="105"/>
      <c r="AB65" s="105"/>
    </row>
    <row r="66" ht="11.25" customHeight="1">
      <c r="A66" s="135" t="s">
        <v>1047</v>
      </c>
      <c r="B66" s="135" t="s">
        <v>1048</v>
      </c>
      <c r="C66" s="97" t="s">
        <v>81</v>
      </c>
      <c r="D66" s="135" t="s">
        <v>1053</v>
      </c>
      <c r="E66" s="291" t="s">
        <v>1054</v>
      </c>
      <c r="F66" s="136" t="s">
        <v>899</v>
      </c>
      <c r="G66" s="97">
        <v>9.0</v>
      </c>
      <c r="H66" s="97">
        <v>7.0</v>
      </c>
      <c r="I66" s="97">
        <v>9.0</v>
      </c>
      <c r="J66" s="292">
        <v>50.0</v>
      </c>
      <c r="K66" s="319">
        <v>5.56</v>
      </c>
      <c r="L66" s="130" t="s">
        <v>84</v>
      </c>
      <c r="M66" s="104"/>
      <c r="N66" s="105"/>
      <c r="O66" s="105"/>
      <c r="P66" s="105"/>
      <c r="Q66" s="105"/>
      <c r="R66" s="105"/>
      <c r="S66" s="105"/>
      <c r="T66" s="105"/>
      <c r="U66" s="105"/>
      <c r="V66" s="105"/>
      <c r="W66" s="105"/>
      <c r="X66" s="105"/>
      <c r="Y66" s="105"/>
      <c r="Z66" s="105"/>
      <c r="AA66" s="105"/>
      <c r="AB66" s="105"/>
    </row>
    <row r="67" ht="11.25" customHeight="1">
      <c r="A67" s="135" t="s">
        <v>1047</v>
      </c>
      <c r="B67" s="135" t="s">
        <v>1048</v>
      </c>
      <c r="C67" s="97" t="s">
        <v>81</v>
      </c>
      <c r="D67" s="135" t="s">
        <v>1055</v>
      </c>
      <c r="E67" s="291" t="s">
        <v>1056</v>
      </c>
      <c r="F67" s="136" t="s">
        <v>899</v>
      </c>
      <c r="G67" s="97">
        <v>9.0</v>
      </c>
      <c r="H67" s="97">
        <v>7.0</v>
      </c>
      <c r="I67" s="97">
        <v>9.0</v>
      </c>
      <c r="J67" s="292">
        <v>50.0</v>
      </c>
      <c r="K67" s="319">
        <v>5.56</v>
      </c>
      <c r="L67" s="130" t="s">
        <v>84</v>
      </c>
      <c r="M67" s="104"/>
      <c r="N67" s="105"/>
      <c r="O67" s="105"/>
      <c r="P67" s="105"/>
      <c r="Q67" s="105"/>
      <c r="R67" s="105"/>
      <c r="S67" s="105"/>
      <c r="T67" s="105"/>
      <c r="U67" s="105"/>
      <c r="V67" s="105"/>
      <c r="W67" s="105"/>
      <c r="X67" s="105"/>
      <c r="Y67" s="105"/>
      <c r="Z67" s="105"/>
      <c r="AA67" s="105"/>
      <c r="AB67" s="105"/>
    </row>
    <row r="68" ht="11.25" customHeight="1">
      <c r="A68" s="135" t="s">
        <v>1057</v>
      </c>
      <c r="B68" s="135" t="s">
        <v>1058</v>
      </c>
      <c r="C68" s="97" t="s">
        <v>81</v>
      </c>
      <c r="D68" s="135" t="s">
        <v>1059</v>
      </c>
      <c r="E68" s="291" t="s">
        <v>1060</v>
      </c>
      <c r="F68" s="136" t="s">
        <v>899</v>
      </c>
      <c r="G68" s="97">
        <v>8.0</v>
      </c>
      <c r="H68" s="97">
        <v>7.0</v>
      </c>
      <c r="I68" s="97">
        <v>8.0</v>
      </c>
      <c r="J68" s="292">
        <v>50.0</v>
      </c>
      <c r="K68" s="319">
        <v>6.25</v>
      </c>
      <c r="L68" s="130" t="s">
        <v>84</v>
      </c>
      <c r="M68" s="104"/>
      <c r="N68" s="105"/>
      <c r="O68" s="105"/>
      <c r="P68" s="105"/>
      <c r="Q68" s="105"/>
      <c r="R68" s="105"/>
      <c r="S68" s="105"/>
      <c r="T68" s="105"/>
      <c r="U68" s="105"/>
      <c r="V68" s="105"/>
      <c r="W68" s="105"/>
      <c r="X68" s="105"/>
      <c r="Y68" s="105"/>
      <c r="Z68" s="105"/>
      <c r="AA68" s="105"/>
      <c r="AB68" s="105"/>
    </row>
    <row r="69" ht="11.25" customHeight="1">
      <c r="A69" s="135" t="s">
        <v>1057</v>
      </c>
      <c r="B69" s="135" t="s">
        <v>1058</v>
      </c>
      <c r="C69" s="97" t="s">
        <v>81</v>
      </c>
      <c r="D69" s="135" t="s">
        <v>1061</v>
      </c>
      <c r="E69" s="291" t="s">
        <v>1062</v>
      </c>
      <c r="F69" s="136" t="s">
        <v>899</v>
      </c>
      <c r="G69" s="97">
        <v>8.0</v>
      </c>
      <c r="H69" s="97">
        <v>7.0</v>
      </c>
      <c r="I69" s="97">
        <v>8.0</v>
      </c>
      <c r="J69" s="292">
        <v>50.0</v>
      </c>
      <c r="K69" s="319">
        <v>6.25</v>
      </c>
      <c r="L69" s="130" t="s">
        <v>84</v>
      </c>
      <c r="M69" s="104"/>
      <c r="N69" s="105"/>
      <c r="O69" s="105"/>
      <c r="P69" s="105"/>
      <c r="Q69" s="105"/>
      <c r="R69" s="105"/>
      <c r="S69" s="105"/>
      <c r="T69" s="105"/>
      <c r="U69" s="105"/>
      <c r="V69" s="105"/>
      <c r="W69" s="105"/>
      <c r="X69" s="105"/>
      <c r="Y69" s="105"/>
      <c r="Z69" s="105"/>
      <c r="AA69" s="105"/>
      <c r="AB69" s="105"/>
    </row>
    <row r="70" ht="11.25" customHeight="1">
      <c r="A70" s="135" t="s">
        <v>1063</v>
      </c>
      <c r="B70" s="135" t="s">
        <v>1064</v>
      </c>
      <c r="C70" s="97" t="s">
        <v>81</v>
      </c>
      <c r="D70" s="135" t="s">
        <v>1065</v>
      </c>
      <c r="E70" s="291" t="s">
        <v>1066</v>
      </c>
      <c r="F70" s="136" t="s">
        <v>899</v>
      </c>
      <c r="G70" s="97">
        <v>9.0</v>
      </c>
      <c r="H70" s="97">
        <v>9.0</v>
      </c>
      <c r="I70" s="97">
        <v>9.0</v>
      </c>
      <c r="J70" s="292">
        <v>50.0</v>
      </c>
      <c r="K70" s="319">
        <v>5.55</v>
      </c>
      <c r="L70" s="130" t="s">
        <v>84</v>
      </c>
      <c r="M70" s="104"/>
      <c r="N70" s="105"/>
      <c r="O70" s="105"/>
      <c r="P70" s="105"/>
      <c r="Q70" s="105"/>
      <c r="R70" s="105"/>
      <c r="S70" s="105"/>
      <c r="T70" s="105"/>
      <c r="U70" s="105"/>
      <c r="V70" s="105"/>
      <c r="W70" s="105"/>
      <c r="X70" s="105"/>
      <c r="Y70" s="105"/>
      <c r="Z70" s="105"/>
      <c r="AA70" s="105"/>
      <c r="AB70" s="105"/>
    </row>
    <row r="71" ht="11.25" customHeight="1">
      <c r="A71" s="253" t="s">
        <v>1067</v>
      </c>
      <c r="B71" s="253" t="s">
        <v>1068</v>
      </c>
      <c r="C71" s="177" t="s">
        <v>81</v>
      </c>
      <c r="D71" s="253" t="s">
        <v>1069</v>
      </c>
      <c r="E71" s="177" t="s">
        <v>1070</v>
      </c>
      <c r="F71" s="177" t="s">
        <v>1071</v>
      </c>
      <c r="G71" s="177">
        <v>1.0</v>
      </c>
      <c r="H71" s="177">
        <v>1.0</v>
      </c>
      <c r="I71" s="177">
        <v>241.0</v>
      </c>
      <c r="J71" s="178">
        <v>50.0</v>
      </c>
      <c r="K71" s="320">
        <f t="shared" ref="K71:K72" si="1">50</f>
        <v>50</v>
      </c>
      <c r="L71" s="130" t="s">
        <v>89</v>
      </c>
      <c r="M71" s="104"/>
      <c r="N71" s="105"/>
      <c r="O71" s="105"/>
      <c r="P71" s="105"/>
      <c r="Q71" s="105"/>
      <c r="R71" s="105"/>
      <c r="S71" s="105"/>
      <c r="T71" s="105"/>
      <c r="U71" s="105"/>
      <c r="V71" s="105"/>
      <c r="W71" s="105"/>
      <c r="X71" s="105"/>
      <c r="Y71" s="105"/>
      <c r="Z71" s="105"/>
      <c r="AA71" s="105"/>
      <c r="AB71" s="105"/>
    </row>
    <row r="72" ht="11.25" customHeight="1">
      <c r="A72" s="253" t="s">
        <v>1072</v>
      </c>
      <c r="B72" s="253" t="s">
        <v>1068</v>
      </c>
      <c r="C72" s="177" t="s">
        <v>81</v>
      </c>
      <c r="D72" s="253" t="s">
        <v>1073</v>
      </c>
      <c r="E72" s="177" t="s">
        <v>1074</v>
      </c>
      <c r="F72" s="177" t="s">
        <v>1071</v>
      </c>
      <c r="G72" s="177">
        <v>1.0</v>
      </c>
      <c r="H72" s="177">
        <v>1.0</v>
      </c>
      <c r="I72" s="177">
        <v>241.0</v>
      </c>
      <c r="J72" s="178">
        <v>50.0</v>
      </c>
      <c r="K72" s="320">
        <f t="shared" si="1"/>
        <v>50</v>
      </c>
      <c r="L72" s="130" t="s">
        <v>89</v>
      </c>
      <c r="M72" s="104"/>
      <c r="N72" s="105"/>
      <c r="O72" s="105"/>
      <c r="P72" s="105"/>
      <c r="Q72" s="105"/>
      <c r="R72" s="105"/>
      <c r="S72" s="105"/>
      <c r="T72" s="105"/>
      <c r="U72" s="105"/>
      <c r="V72" s="105"/>
      <c r="W72" s="105"/>
      <c r="X72" s="105"/>
      <c r="Y72" s="105"/>
      <c r="Z72" s="105"/>
      <c r="AA72" s="105"/>
      <c r="AB72" s="105"/>
    </row>
    <row r="73" ht="11.25" customHeight="1">
      <c r="A73" s="253" t="s">
        <v>1075</v>
      </c>
      <c r="B73" s="253" t="s">
        <v>1068</v>
      </c>
      <c r="C73" s="177" t="s">
        <v>81</v>
      </c>
      <c r="D73" s="253" t="s">
        <v>1076</v>
      </c>
      <c r="E73" s="177" t="s">
        <v>1077</v>
      </c>
      <c r="F73" s="177" t="s">
        <v>1071</v>
      </c>
      <c r="G73" s="177">
        <v>1.0</v>
      </c>
      <c r="H73" s="177">
        <v>1.0</v>
      </c>
      <c r="I73" s="177">
        <v>241.0</v>
      </c>
      <c r="J73" s="178">
        <v>50.0</v>
      </c>
      <c r="K73" s="320">
        <v>50.0</v>
      </c>
      <c r="L73" s="130" t="s">
        <v>89</v>
      </c>
      <c r="M73" s="104"/>
      <c r="N73" s="105"/>
      <c r="O73" s="105"/>
      <c r="P73" s="105"/>
      <c r="Q73" s="105"/>
      <c r="R73" s="105"/>
      <c r="S73" s="105"/>
      <c r="T73" s="105"/>
      <c r="U73" s="105"/>
      <c r="V73" s="105"/>
      <c r="W73" s="105"/>
      <c r="X73" s="105"/>
      <c r="Y73" s="105"/>
      <c r="Z73" s="105"/>
      <c r="AA73" s="105"/>
      <c r="AB73" s="105"/>
    </row>
    <row r="74" ht="11.25" customHeight="1">
      <c r="A74" s="253" t="s">
        <v>1078</v>
      </c>
      <c r="B74" s="253" t="s">
        <v>1068</v>
      </c>
      <c r="C74" s="177" t="s">
        <v>81</v>
      </c>
      <c r="D74" s="253" t="s">
        <v>1079</v>
      </c>
      <c r="E74" s="177" t="s">
        <v>1080</v>
      </c>
      <c r="F74" s="177" t="s">
        <v>1071</v>
      </c>
      <c r="G74" s="177">
        <v>1.0</v>
      </c>
      <c r="H74" s="177">
        <v>1.0</v>
      </c>
      <c r="I74" s="177">
        <v>241.0</v>
      </c>
      <c r="J74" s="178">
        <v>50.0</v>
      </c>
      <c r="K74" s="320">
        <v>50.0</v>
      </c>
      <c r="L74" s="130" t="s">
        <v>89</v>
      </c>
      <c r="M74" s="104"/>
      <c r="N74" s="105"/>
      <c r="O74" s="105"/>
      <c r="P74" s="105"/>
      <c r="Q74" s="105"/>
      <c r="R74" s="105"/>
      <c r="S74" s="105"/>
      <c r="T74" s="105"/>
      <c r="U74" s="105"/>
      <c r="V74" s="105"/>
      <c r="W74" s="105"/>
      <c r="X74" s="105"/>
      <c r="Y74" s="105"/>
      <c r="Z74" s="105"/>
      <c r="AA74" s="105"/>
      <c r="AB74" s="105"/>
    </row>
    <row r="75" ht="11.25" customHeight="1">
      <c r="A75" s="253" t="s">
        <v>1081</v>
      </c>
      <c r="B75" s="253" t="s">
        <v>1068</v>
      </c>
      <c r="C75" s="177" t="s">
        <v>81</v>
      </c>
      <c r="D75" s="253" t="s">
        <v>1082</v>
      </c>
      <c r="E75" s="177" t="s">
        <v>1083</v>
      </c>
      <c r="F75" s="177" t="s">
        <v>1071</v>
      </c>
      <c r="G75" s="177">
        <v>1.0</v>
      </c>
      <c r="H75" s="177">
        <v>1.0</v>
      </c>
      <c r="I75" s="177">
        <v>241.0</v>
      </c>
      <c r="J75" s="178">
        <v>50.0</v>
      </c>
      <c r="K75" s="320">
        <v>50.0</v>
      </c>
      <c r="L75" s="130" t="s">
        <v>89</v>
      </c>
      <c r="M75" s="104"/>
      <c r="N75" s="105"/>
      <c r="O75" s="105"/>
      <c r="P75" s="105"/>
      <c r="Q75" s="105"/>
      <c r="R75" s="105"/>
      <c r="S75" s="105"/>
      <c r="T75" s="105"/>
      <c r="U75" s="105"/>
      <c r="V75" s="105"/>
      <c r="W75" s="105"/>
      <c r="X75" s="105"/>
      <c r="Y75" s="105"/>
      <c r="Z75" s="105"/>
      <c r="AA75" s="105"/>
      <c r="AB75" s="105"/>
    </row>
    <row r="76" ht="11.25" customHeight="1">
      <c r="A76" s="253" t="s">
        <v>1084</v>
      </c>
      <c r="B76" s="253" t="s">
        <v>1068</v>
      </c>
      <c r="C76" s="177" t="s">
        <v>81</v>
      </c>
      <c r="D76" s="253" t="s">
        <v>1085</v>
      </c>
      <c r="E76" s="177" t="s">
        <v>1086</v>
      </c>
      <c r="F76" s="177" t="s">
        <v>1071</v>
      </c>
      <c r="G76" s="177">
        <v>1.0</v>
      </c>
      <c r="H76" s="177">
        <v>1.0</v>
      </c>
      <c r="I76" s="177">
        <v>241.0</v>
      </c>
      <c r="J76" s="178">
        <v>50.0</v>
      </c>
      <c r="K76" s="320">
        <v>50.0</v>
      </c>
      <c r="L76" s="130" t="s">
        <v>89</v>
      </c>
      <c r="M76" s="104"/>
      <c r="N76" s="105"/>
      <c r="O76" s="105"/>
      <c r="P76" s="105"/>
      <c r="Q76" s="105"/>
      <c r="R76" s="105"/>
      <c r="S76" s="105"/>
      <c r="T76" s="105"/>
      <c r="U76" s="105"/>
      <c r="V76" s="105"/>
      <c r="W76" s="105"/>
      <c r="X76" s="105"/>
      <c r="Y76" s="105"/>
      <c r="Z76" s="105"/>
      <c r="AA76" s="105"/>
      <c r="AB76" s="105"/>
    </row>
    <row r="77" ht="11.25" customHeight="1">
      <c r="A77" s="253" t="s">
        <v>1087</v>
      </c>
      <c r="B77" s="253" t="s">
        <v>1068</v>
      </c>
      <c r="C77" s="177" t="s">
        <v>81</v>
      </c>
      <c r="D77" s="253" t="s">
        <v>1088</v>
      </c>
      <c r="E77" s="177" t="s">
        <v>1089</v>
      </c>
      <c r="F77" s="177" t="s">
        <v>1071</v>
      </c>
      <c r="G77" s="177">
        <v>1.0</v>
      </c>
      <c r="H77" s="177">
        <v>1.0</v>
      </c>
      <c r="I77" s="177">
        <v>241.0</v>
      </c>
      <c r="J77" s="178">
        <v>50.0</v>
      </c>
      <c r="K77" s="320">
        <v>50.0</v>
      </c>
      <c r="L77" s="130" t="s">
        <v>89</v>
      </c>
      <c r="M77" s="104"/>
      <c r="N77" s="105"/>
      <c r="O77" s="105"/>
      <c r="P77" s="105"/>
      <c r="Q77" s="105"/>
      <c r="R77" s="105"/>
      <c r="S77" s="105"/>
      <c r="T77" s="105"/>
      <c r="U77" s="105"/>
      <c r="V77" s="105"/>
      <c r="W77" s="105"/>
      <c r="X77" s="105"/>
      <c r="Y77" s="105"/>
      <c r="Z77" s="105"/>
      <c r="AA77" s="105"/>
      <c r="AB77" s="105"/>
    </row>
    <row r="78" ht="11.25" customHeight="1">
      <c r="A78" s="253" t="s">
        <v>1090</v>
      </c>
      <c r="B78" s="253" t="s">
        <v>1068</v>
      </c>
      <c r="C78" s="177" t="s">
        <v>81</v>
      </c>
      <c r="D78" s="253" t="s">
        <v>1091</v>
      </c>
      <c r="E78" s="177" t="s">
        <v>1092</v>
      </c>
      <c r="F78" s="177" t="s">
        <v>1071</v>
      </c>
      <c r="G78" s="177">
        <v>1.0</v>
      </c>
      <c r="H78" s="177">
        <v>1.0</v>
      </c>
      <c r="I78" s="177">
        <v>241.0</v>
      </c>
      <c r="J78" s="178">
        <v>50.0</v>
      </c>
      <c r="K78" s="320">
        <v>50.0</v>
      </c>
      <c r="L78" s="130" t="s">
        <v>89</v>
      </c>
      <c r="M78" s="104"/>
      <c r="N78" s="105"/>
      <c r="O78" s="105"/>
      <c r="P78" s="105"/>
      <c r="Q78" s="105"/>
      <c r="R78" s="105"/>
      <c r="S78" s="105"/>
      <c r="T78" s="105"/>
      <c r="U78" s="105"/>
      <c r="V78" s="105"/>
      <c r="W78" s="105"/>
      <c r="X78" s="105"/>
      <c r="Y78" s="105"/>
      <c r="Z78" s="105"/>
      <c r="AA78" s="105"/>
      <c r="AB78" s="105"/>
    </row>
    <row r="79" ht="11.25" customHeight="1">
      <c r="A79" s="253" t="s">
        <v>1093</v>
      </c>
      <c r="B79" s="253" t="s">
        <v>1068</v>
      </c>
      <c r="C79" s="177" t="s">
        <v>81</v>
      </c>
      <c r="D79" s="253" t="s">
        <v>1094</v>
      </c>
      <c r="E79" s="177" t="s">
        <v>1095</v>
      </c>
      <c r="F79" s="177" t="s">
        <v>1071</v>
      </c>
      <c r="G79" s="177">
        <v>1.0</v>
      </c>
      <c r="H79" s="177">
        <v>1.0</v>
      </c>
      <c r="I79" s="177">
        <v>241.0</v>
      </c>
      <c r="J79" s="178">
        <v>50.0</v>
      </c>
      <c r="K79" s="320">
        <v>50.0</v>
      </c>
      <c r="L79" s="130" t="s">
        <v>89</v>
      </c>
      <c r="M79" s="104"/>
      <c r="N79" s="105"/>
      <c r="O79" s="105"/>
      <c r="P79" s="105"/>
      <c r="Q79" s="105"/>
      <c r="R79" s="105"/>
      <c r="S79" s="105"/>
      <c r="T79" s="105"/>
      <c r="U79" s="105"/>
      <c r="V79" s="105"/>
      <c r="W79" s="105"/>
      <c r="X79" s="105"/>
      <c r="Y79" s="105"/>
      <c r="Z79" s="105"/>
      <c r="AA79" s="105"/>
      <c r="AB79" s="105"/>
    </row>
    <row r="80" ht="11.25" customHeight="1">
      <c r="A80" s="253" t="s">
        <v>1096</v>
      </c>
      <c r="B80" s="253" t="s">
        <v>1068</v>
      </c>
      <c r="C80" s="177" t="s">
        <v>81</v>
      </c>
      <c r="D80" s="253" t="s">
        <v>1097</v>
      </c>
      <c r="E80" s="177" t="s">
        <v>1098</v>
      </c>
      <c r="F80" s="177" t="s">
        <v>1071</v>
      </c>
      <c r="G80" s="177">
        <v>1.0</v>
      </c>
      <c r="H80" s="177">
        <v>1.0</v>
      </c>
      <c r="I80" s="177">
        <v>241.0</v>
      </c>
      <c r="J80" s="178">
        <v>50.0</v>
      </c>
      <c r="K80" s="320">
        <v>50.0</v>
      </c>
      <c r="L80" s="130" t="s">
        <v>89</v>
      </c>
      <c r="M80" s="104"/>
      <c r="N80" s="105"/>
      <c r="O80" s="105"/>
      <c r="P80" s="105"/>
      <c r="Q80" s="105"/>
      <c r="R80" s="105"/>
      <c r="S80" s="105"/>
      <c r="T80" s="105"/>
      <c r="U80" s="105"/>
      <c r="V80" s="105"/>
      <c r="W80" s="105"/>
      <c r="X80" s="105"/>
      <c r="Y80" s="105"/>
      <c r="Z80" s="105"/>
      <c r="AA80" s="105"/>
      <c r="AB80" s="105"/>
    </row>
    <row r="81" ht="11.25" customHeight="1">
      <c r="A81" s="253" t="s">
        <v>1099</v>
      </c>
      <c r="B81" s="253" t="s">
        <v>1068</v>
      </c>
      <c r="C81" s="177" t="s">
        <v>81</v>
      </c>
      <c r="D81" s="253" t="s">
        <v>1100</v>
      </c>
      <c r="E81" s="177" t="s">
        <v>1101</v>
      </c>
      <c r="F81" s="177" t="s">
        <v>1071</v>
      </c>
      <c r="G81" s="177">
        <v>1.0</v>
      </c>
      <c r="H81" s="177">
        <v>1.0</v>
      </c>
      <c r="I81" s="177">
        <v>241.0</v>
      </c>
      <c r="J81" s="178">
        <v>50.0</v>
      </c>
      <c r="K81" s="320">
        <v>50.0</v>
      </c>
      <c r="L81" s="130" t="s">
        <v>89</v>
      </c>
      <c r="M81" s="104"/>
      <c r="N81" s="105"/>
      <c r="O81" s="105"/>
      <c r="P81" s="105"/>
      <c r="Q81" s="105"/>
      <c r="R81" s="105"/>
      <c r="S81" s="105"/>
      <c r="T81" s="105"/>
      <c r="U81" s="105"/>
      <c r="V81" s="105"/>
      <c r="W81" s="105"/>
      <c r="X81" s="105"/>
      <c r="Y81" s="105"/>
      <c r="Z81" s="105"/>
      <c r="AA81" s="105"/>
      <c r="AB81" s="105"/>
    </row>
    <row r="82" ht="11.25" customHeight="1">
      <c r="A82" s="253" t="s">
        <v>1102</v>
      </c>
      <c r="B82" s="253" t="s">
        <v>1068</v>
      </c>
      <c r="C82" s="177" t="s">
        <v>81</v>
      </c>
      <c r="D82" s="253" t="s">
        <v>1103</v>
      </c>
      <c r="E82" s="177" t="s">
        <v>1104</v>
      </c>
      <c r="F82" s="177" t="s">
        <v>1071</v>
      </c>
      <c r="G82" s="177">
        <v>1.0</v>
      </c>
      <c r="H82" s="177">
        <v>1.0</v>
      </c>
      <c r="I82" s="177">
        <v>241.0</v>
      </c>
      <c r="J82" s="178">
        <v>50.0</v>
      </c>
      <c r="K82" s="320">
        <v>50.0</v>
      </c>
      <c r="L82" s="130" t="s">
        <v>89</v>
      </c>
      <c r="M82" s="104"/>
      <c r="N82" s="105"/>
      <c r="O82" s="105"/>
      <c r="P82" s="105"/>
      <c r="Q82" s="105"/>
      <c r="R82" s="105"/>
      <c r="S82" s="105"/>
      <c r="T82" s="105"/>
      <c r="U82" s="105"/>
      <c r="V82" s="105"/>
      <c r="W82" s="105"/>
      <c r="X82" s="105"/>
      <c r="Y82" s="105"/>
      <c r="Z82" s="105"/>
      <c r="AA82" s="105"/>
      <c r="AB82" s="105"/>
    </row>
    <row r="83" ht="11.25" customHeight="1">
      <c r="A83" s="253" t="s">
        <v>1105</v>
      </c>
      <c r="B83" s="253" t="s">
        <v>1068</v>
      </c>
      <c r="C83" s="177" t="s">
        <v>81</v>
      </c>
      <c r="D83" s="253" t="s">
        <v>1106</v>
      </c>
      <c r="E83" s="177" t="s">
        <v>1107</v>
      </c>
      <c r="F83" s="177" t="s">
        <v>1071</v>
      </c>
      <c r="G83" s="177">
        <v>1.0</v>
      </c>
      <c r="H83" s="177">
        <v>1.0</v>
      </c>
      <c r="I83" s="177">
        <v>241.0</v>
      </c>
      <c r="J83" s="178">
        <v>50.0</v>
      </c>
      <c r="K83" s="320">
        <v>50.0</v>
      </c>
      <c r="L83" s="130" t="s">
        <v>89</v>
      </c>
      <c r="M83" s="104"/>
      <c r="N83" s="105"/>
      <c r="O83" s="105"/>
      <c r="P83" s="105"/>
      <c r="Q83" s="105"/>
      <c r="R83" s="105"/>
      <c r="S83" s="105"/>
      <c r="T83" s="105"/>
      <c r="U83" s="105"/>
      <c r="V83" s="105"/>
      <c r="W83" s="105"/>
      <c r="X83" s="105"/>
      <c r="Y83" s="105"/>
      <c r="Z83" s="105"/>
      <c r="AA83" s="105"/>
      <c r="AB83" s="105"/>
    </row>
    <row r="84" ht="11.25" customHeight="1">
      <c r="A84" s="253" t="s">
        <v>1108</v>
      </c>
      <c r="B84" s="253" t="s">
        <v>1068</v>
      </c>
      <c r="C84" s="177" t="s">
        <v>81</v>
      </c>
      <c r="D84" s="253" t="s">
        <v>1109</v>
      </c>
      <c r="E84" s="177" t="s">
        <v>1110</v>
      </c>
      <c r="F84" s="177" t="s">
        <v>1071</v>
      </c>
      <c r="G84" s="177">
        <v>1.0</v>
      </c>
      <c r="H84" s="177">
        <v>1.0</v>
      </c>
      <c r="I84" s="177">
        <v>241.0</v>
      </c>
      <c r="J84" s="178">
        <v>50.0</v>
      </c>
      <c r="K84" s="320">
        <v>50.0</v>
      </c>
      <c r="L84" s="130" t="s">
        <v>89</v>
      </c>
      <c r="M84" s="104"/>
      <c r="N84" s="105"/>
      <c r="O84" s="105"/>
      <c r="P84" s="105"/>
      <c r="Q84" s="105"/>
      <c r="R84" s="105"/>
      <c r="S84" s="105"/>
      <c r="T84" s="105"/>
      <c r="U84" s="105"/>
      <c r="V84" s="105"/>
      <c r="W84" s="105"/>
      <c r="X84" s="105"/>
      <c r="Y84" s="105"/>
      <c r="Z84" s="105"/>
      <c r="AA84" s="105"/>
      <c r="AB84" s="105"/>
    </row>
    <row r="85" ht="11.25" customHeight="1">
      <c r="A85" s="253" t="s">
        <v>1111</v>
      </c>
      <c r="B85" s="253" t="s">
        <v>1068</v>
      </c>
      <c r="C85" s="177" t="s">
        <v>81</v>
      </c>
      <c r="D85" s="253" t="s">
        <v>1112</v>
      </c>
      <c r="E85" s="177" t="s">
        <v>1113</v>
      </c>
      <c r="F85" s="177" t="s">
        <v>1071</v>
      </c>
      <c r="G85" s="177">
        <v>1.0</v>
      </c>
      <c r="H85" s="177">
        <v>1.0</v>
      </c>
      <c r="I85" s="177">
        <v>241.0</v>
      </c>
      <c r="J85" s="178">
        <v>50.0</v>
      </c>
      <c r="K85" s="320">
        <v>50.0</v>
      </c>
      <c r="L85" s="130" t="s">
        <v>89</v>
      </c>
      <c r="M85" s="104"/>
      <c r="N85" s="105"/>
      <c r="O85" s="105"/>
      <c r="P85" s="105"/>
      <c r="Q85" s="105"/>
      <c r="R85" s="105"/>
      <c r="S85" s="105"/>
      <c r="T85" s="105"/>
      <c r="U85" s="105"/>
      <c r="V85" s="105"/>
      <c r="W85" s="105"/>
      <c r="X85" s="105"/>
      <c r="Y85" s="105"/>
      <c r="Z85" s="105"/>
      <c r="AA85" s="105"/>
      <c r="AB85" s="105"/>
    </row>
    <row r="86" ht="11.25" customHeight="1">
      <c r="A86" s="253" t="s">
        <v>1114</v>
      </c>
      <c r="B86" s="253" t="s">
        <v>1068</v>
      </c>
      <c r="C86" s="177" t="s">
        <v>81</v>
      </c>
      <c r="D86" s="253" t="s">
        <v>1115</v>
      </c>
      <c r="E86" s="177" t="s">
        <v>1116</v>
      </c>
      <c r="F86" s="177" t="s">
        <v>1071</v>
      </c>
      <c r="G86" s="177">
        <v>1.0</v>
      </c>
      <c r="H86" s="177">
        <v>1.0</v>
      </c>
      <c r="I86" s="177">
        <v>241.0</v>
      </c>
      <c r="J86" s="178">
        <v>50.0</v>
      </c>
      <c r="K86" s="320">
        <v>50.0</v>
      </c>
      <c r="L86" s="130" t="s">
        <v>89</v>
      </c>
      <c r="M86" s="104"/>
      <c r="N86" s="105"/>
      <c r="O86" s="105"/>
      <c r="P86" s="105"/>
      <c r="Q86" s="105"/>
      <c r="R86" s="105"/>
      <c r="S86" s="105"/>
      <c r="T86" s="105"/>
      <c r="U86" s="105"/>
      <c r="V86" s="105"/>
      <c r="W86" s="105"/>
      <c r="X86" s="105"/>
      <c r="Y86" s="105"/>
      <c r="Z86" s="105"/>
      <c r="AA86" s="105"/>
      <c r="AB86" s="105"/>
    </row>
    <row r="87" ht="11.25" customHeight="1">
      <c r="A87" s="253" t="s">
        <v>1117</v>
      </c>
      <c r="B87" s="253" t="s">
        <v>1068</v>
      </c>
      <c r="C87" s="177" t="s">
        <v>81</v>
      </c>
      <c r="D87" s="253" t="s">
        <v>1118</v>
      </c>
      <c r="E87" s="177" t="s">
        <v>1119</v>
      </c>
      <c r="F87" s="177" t="s">
        <v>1071</v>
      </c>
      <c r="G87" s="177">
        <v>1.0</v>
      </c>
      <c r="H87" s="177">
        <v>1.0</v>
      </c>
      <c r="I87" s="177">
        <v>241.0</v>
      </c>
      <c r="J87" s="178">
        <v>50.0</v>
      </c>
      <c r="K87" s="320">
        <v>50.0</v>
      </c>
      <c r="L87" s="130" t="s">
        <v>89</v>
      </c>
      <c r="M87" s="104"/>
      <c r="N87" s="105"/>
      <c r="O87" s="105"/>
      <c r="P87" s="105"/>
      <c r="Q87" s="105"/>
      <c r="R87" s="105"/>
      <c r="S87" s="105"/>
      <c r="T87" s="105"/>
      <c r="U87" s="105"/>
      <c r="V87" s="105"/>
      <c r="W87" s="105"/>
      <c r="X87" s="105"/>
      <c r="Y87" s="105"/>
      <c r="Z87" s="105"/>
      <c r="AA87" s="105"/>
      <c r="AB87" s="105"/>
    </row>
    <row r="88" ht="11.25" customHeight="1">
      <c r="A88" s="253" t="s">
        <v>1120</v>
      </c>
      <c r="B88" s="253" t="s">
        <v>1068</v>
      </c>
      <c r="C88" s="177" t="s">
        <v>81</v>
      </c>
      <c r="D88" s="253" t="s">
        <v>1121</v>
      </c>
      <c r="E88" s="177" t="s">
        <v>1122</v>
      </c>
      <c r="F88" s="177" t="s">
        <v>1071</v>
      </c>
      <c r="G88" s="177">
        <v>1.0</v>
      </c>
      <c r="H88" s="177">
        <v>1.0</v>
      </c>
      <c r="I88" s="177">
        <v>241.0</v>
      </c>
      <c r="J88" s="178">
        <v>50.0</v>
      </c>
      <c r="K88" s="320">
        <v>50.0</v>
      </c>
      <c r="L88" s="130" t="s">
        <v>89</v>
      </c>
      <c r="M88" s="104"/>
      <c r="N88" s="105"/>
      <c r="O88" s="105"/>
      <c r="P88" s="105"/>
      <c r="Q88" s="105"/>
      <c r="R88" s="105"/>
      <c r="S88" s="105"/>
      <c r="T88" s="105"/>
      <c r="U88" s="105"/>
      <c r="V88" s="105"/>
      <c r="W88" s="105"/>
      <c r="X88" s="105"/>
      <c r="Y88" s="105"/>
      <c r="Z88" s="105"/>
      <c r="AA88" s="105"/>
      <c r="AB88" s="105"/>
    </row>
    <row r="89" ht="11.25" customHeight="1">
      <c r="A89" s="253" t="s">
        <v>1123</v>
      </c>
      <c r="B89" s="253" t="s">
        <v>1068</v>
      </c>
      <c r="C89" s="177" t="s">
        <v>81</v>
      </c>
      <c r="D89" s="253" t="s">
        <v>1124</v>
      </c>
      <c r="E89" s="177" t="s">
        <v>1125</v>
      </c>
      <c r="F89" s="177" t="s">
        <v>1071</v>
      </c>
      <c r="G89" s="177">
        <v>1.0</v>
      </c>
      <c r="H89" s="177">
        <v>1.0</v>
      </c>
      <c r="I89" s="177">
        <v>241.0</v>
      </c>
      <c r="J89" s="178">
        <v>50.0</v>
      </c>
      <c r="K89" s="320">
        <v>50.0</v>
      </c>
      <c r="L89" s="130" t="s">
        <v>89</v>
      </c>
      <c r="M89" s="104"/>
      <c r="N89" s="105"/>
      <c r="O89" s="105"/>
      <c r="P89" s="105"/>
      <c r="Q89" s="105"/>
      <c r="R89" s="105"/>
      <c r="S89" s="105"/>
      <c r="T89" s="105"/>
      <c r="U89" s="105"/>
      <c r="V89" s="105"/>
      <c r="W89" s="105"/>
      <c r="X89" s="105"/>
      <c r="Y89" s="105"/>
      <c r="Z89" s="105"/>
      <c r="AA89" s="105"/>
      <c r="AB89" s="105"/>
    </row>
    <row r="90" ht="11.25" customHeight="1">
      <c r="A90" s="253" t="s">
        <v>1126</v>
      </c>
      <c r="B90" s="253" t="s">
        <v>1068</v>
      </c>
      <c r="C90" s="177" t="s">
        <v>81</v>
      </c>
      <c r="D90" s="253" t="s">
        <v>1127</v>
      </c>
      <c r="E90" s="177" t="s">
        <v>1128</v>
      </c>
      <c r="F90" s="177" t="s">
        <v>1071</v>
      </c>
      <c r="G90" s="177">
        <v>1.0</v>
      </c>
      <c r="H90" s="177">
        <v>1.0</v>
      </c>
      <c r="I90" s="177">
        <v>241.0</v>
      </c>
      <c r="J90" s="178">
        <v>50.0</v>
      </c>
      <c r="K90" s="320">
        <v>50.0</v>
      </c>
      <c r="L90" s="130" t="s">
        <v>89</v>
      </c>
      <c r="M90" s="104"/>
      <c r="N90" s="105"/>
      <c r="O90" s="105"/>
      <c r="P90" s="105"/>
      <c r="Q90" s="105"/>
      <c r="R90" s="105"/>
      <c r="S90" s="105"/>
      <c r="T90" s="105"/>
      <c r="U90" s="105"/>
      <c r="V90" s="105"/>
      <c r="W90" s="105"/>
      <c r="X90" s="105"/>
      <c r="Y90" s="105"/>
      <c r="Z90" s="105"/>
      <c r="AA90" s="105"/>
      <c r="AB90" s="105"/>
    </row>
    <row r="91" ht="11.25" customHeight="1">
      <c r="A91" s="253" t="s">
        <v>1129</v>
      </c>
      <c r="B91" s="253" t="s">
        <v>1068</v>
      </c>
      <c r="C91" s="177" t="s">
        <v>81</v>
      </c>
      <c r="D91" s="253" t="s">
        <v>1130</v>
      </c>
      <c r="E91" s="177" t="s">
        <v>1131</v>
      </c>
      <c r="F91" s="177" t="s">
        <v>1071</v>
      </c>
      <c r="G91" s="177">
        <v>1.0</v>
      </c>
      <c r="H91" s="177">
        <v>1.0</v>
      </c>
      <c r="I91" s="177">
        <v>241.0</v>
      </c>
      <c r="J91" s="178">
        <v>50.0</v>
      </c>
      <c r="K91" s="320">
        <v>50.0</v>
      </c>
      <c r="L91" s="130" t="s">
        <v>89</v>
      </c>
      <c r="M91" s="104"/>
      <c r="N91" s="105"/>
      <c r="O91" s="105"/>
      <c r="P91" s="105"/>
      <c r="Q91" s="105"/>
      <c r="R91" s="105"/>
      <c r="S91" s="105"/>
      <c r="T91" s="105"/>
      <c r="U91" s="105"/>
      <c r="V91" s="105"/>
      <c r="W91" s="105"/>
      <c r="X91" s="105"/>
      <c r="Y91" s="105"/>
      <c r="Z91" s="105"/>
      <c r="AA91" s="105"/>
      <c r="AB91" s="105"/>
    </row>
    <row r="92" ht="11.25" customHeight="1">
      <c r="A92" s="253" t="s">
        <v>1132</v>
      </c>
      <c r="B92" s="253" t="s">
        <v>1068</v>
      </c>
      <c r="C92" s="177" t="s">
        <v>81</v>
      </c>
      <c r="D92" s="253" t="s">
        <v>1133</v>
      </c>
      <c r="E92" s="177" t="s">
        <v>1134</v>
      </c>
      <c r="F92" s="177" t="s">
        <v>1071</v>
      </c>
      <c r="G92" s="177">
        <v>1.0</v>
      </c>
      <c r="H92" s="177">
        <v>1.0</v>
      </c>
      <c r="I92" s="177">
        <v>241.0</v>
      </c>
      <c r="J92" s="178">
        <v>50.0</v>
      </c>
      <c r="K92" s="320">
        <v>50.0</v>
      </c>
      <c r="L92" s="130" t="s">
        <v>89</v>
      </c>
      <c r="M92" s="104"/>
      <c r="N92" s="105"/>
      <c r="O92" s="105"/>
      <c r="P92" s="105"/>
      <c r="Q92" s="105"/>
      <c r="R92" s="105"/>
      <c r="S92" s="105"/>
      <c r="T92" s="105"/>
      <c r="U92" s="105"/>
      <c r="V92" s="105"/>
      <c r="W92" s="105"/>
      <c r="X92" s="105"/>
      <c r="Y92" s="105"/>
      <c r="Z92" s="105"/>
      <c r="AA92" s="105"/>
      <c r="AB92" s="105"/>
    </row>
    <row r="93" ht="11.25" customHeight="1">
      <c r="A93" s="253" t="s">
        <v>1135</v>
      </c>
      <c r="B93" s="253" t="s">
        <v>1068</v>
      </c>
      <c r="C93" s="177" t="s">
        <v>81</v>
      </c>
      <c r="D93" s="253" t="s">
        <v>1136</v>
      </c>
      <c r="E93" s="177" t="s">
        <v>1137</v>
      </c>
      <c r="F93" s="177" t="s">
        <v>1071</v>
      </c>
      <c r="G93" s="177">
        <v>1.0</v>
      </c>
      <c r="H93" s="177">
        <v>1.0</v>
      </c>
      <c r="I93" s="177">
        <v>241.0</v>
      </c>
      <c r="J93" s="178">
        <v>50.0</v>
      </c>
      <c r="K93" s="320">
        <v>50.0</v>
      </c>
      <c r="L93" s="130" t="s">
        <v>89</v>
      </c>
      <c r="M93" s="104"/>
      <c r="N93" s="105"/>
      <c r="O93" s="105"/>
      <c r="P93" s="105"/>
      <c r="Q93" s="105"/>
      <c r="R93" s="105"/>
      <c r="S93" s="105"/>
      <c r="T93" s="105"/>
      <c r="U93" s="105"/>
      <c r="V93" s="105"/>
      <c r="W93" s="105"/>
      <c r="X93" s="105"/>
      <c r="Y93" s="105"/>
      <c r="Z93" s="105"/>
      <c r="AA93" s="105"/>
      <c r="AB93" s="105"/>
    </row>
    <row r="94" ht="11.25" customHeight="1">
      <c r="A94" s="253" t="s">
        <v>1138</v>
      </c>
      <c r="B94" s="253" t="s">
        <v>1068</v>
      </c>
      <c r="C94" s="177" t="s">
        <v>81</v>
      </c>
      <c r="D94" s="135" t="s">
        <v>1139</v>
      </c>
      <c r="E94" s="177" t="s">
        <v>1140</v>
      </c>
      <c r="F94" s="177" t="s">
        <v>1071</v>
      </c>
      <c r="G94" s="177">
        <v>1.0</v>
      </c>
      <c r="H94" s="177">
        <v>1.0</v>
      </c>
      <c r="I94" s="177">
        <v>241.0</v>
      </c>
      <c r="J94" s="178">
        <v>50.0</v>
      </c>
      <c r="K94" s="320">
        <v>50.0</v>
      </c>
      <c r="L94" s="130" t="s">
        <v>89</v>
      </c>
      <c r="M94" s="104"/>
      <c r="N94" s="105"/>
      <c r="O94" s="105"/>
      <c r="P94" s="105"/>
      <c r="Q94" s="105"/>
      <c r="R94" s="105"/>
      <c r="S94" s="105"/>
      <c r="T94" s="105"/>
      <c r="U94" s="105"/>
      <c r="V94" s="105"/>
      <c r="W94" s="105"/>
      <c r="X94" s="105"/>
      <c r="Y94" s="105"/>
      <c r="Z94" s="105"/>
      <c r="AA94" s="105"/>
      <c r="AB94" s="105"/>
    </row>
    <row r="95" ht="11.25" customHeight="1">
      <c r="A95" s="253" t="s">
        <v>1141</v>
      </c>
      <c r="B95" s="253" t="s">
        <v>1068</v>
      </c>
      <c r="C95" s="177" t="s">
        <v>81</v>
      </c>
      <c r="D95" s="135" t="s">
        <v>1142</v>
      </c>
      <c r="E95" s="177" t="s">
        <v>1143</v>
      </c>
      <c r="F95" s="177" t="s">
        <v>1071</v>
      </c>
      <c r="G95" s="177">
        <v>1.0</v>
      </c>
      <c r="H95" s="177">
        <v>1.0</v>
      </c>
      <c r="I95" s="177">
        <v>241.0</v>
      </c>
      <c r="J95" s="178">
        <v>50.0</v>
      </c>
      <c r="K95" s="320">
        <v>50.0</v>
      </c>
      <c r="L95" s="130" t="s">
        <v>89</v>
      </c>
      <c r="M95" s="104"/>
      <c r="N95" s="105"/>
      <c r="O95" s="105"/>
      <c r="P95" s="105"/>
      <c r="Q95" s="105"/>
      <c r="R95" s="105"/>
      <c r="S95" s="105"/>
      <c r="T95" s="105"/>
      <c r="U95" s="105"/>
      <c r="V95" s="105"/>
      <c r="W95" s="105"/>
      <c r="X95" s="105"/>
      <c r="Y95" s="105"/>
      <c r="Z95" s="105"/>
      <c r="AA95" s="105"/>
      <c r="AB95" s="105"/>
    </row>
    <row r="96" ht="11.25" customHeight="1">
      <c r="A96" s="253" t="s">
        <v>1144</v>
      </c>
      <c r="B96" s="253" t="s">
        <v>1068</v>
      </c>
      <c r="C96" s="177" t="s">
        <v>81</v>
      </c>
      <c r="D96" s="135" t="s">
        <v>1145</v>
      </c>
      <c r="E96" s="177" t="s">
        <v>1146</v>
      </c>
      <c r="F96" s="177" t="s">
        <v>1071</v>
      </c>
      <c r="G96" s="177">
        <v>1.0</v>
      </c>
      <c r="H96" s="177">
        <v>1.0</v>
      </c>
      <c r="I96" s="177">
        <v>241.0</v>
      </c>
      <c r="J96" s="178">
        <v>50.0</v>
      </c>
      <c r="K96" s="320">
        <v>50.0</v>
      </c>
      <c r="L96" s="130" t="s">
        <v>89</v>
      </c>
      <c r="M96" s="104"/>
      <c r="N96" s="105"/>
      <c r="O96" s="105"/>
      <c r="P96" s="105"/>
      <c r="Q96" s="105"/>
      <c r="R96" s="105"/>
      <c r="S96" s="105"/>
      <c r="T96" s="105"/>
      <c r="U96" s="105"/>
      <c r="V96" s="105"/>
      <c r="W96" s="105"/>
      <c r="X96" s="105"/>
      <c r="Y96" s="105"/>
      <c r="Z96" s="105"/>
      <c r="AA96" s="105"/>
      <c r="AB96" s="105"/>
    </row>
    <row r="97" ht="11.25" customHeight="1">
      <c r="A97" s="253" t="s">
        <v>1147</v>
      </c>
      <c r="B97" s="253" t="s">
        <v>1068</v>
      </c>
      <c r="C97" s="177" t="s">
        <v>81</v>
      </c>
      <c r="D97" s="135" t="s">
        <v>1148</v>
      </c>
      <c r="E97" s="177" t="s">
        <v>1149</v>
      </c>
      <c r="F97" s="177" t="s">
        <v>1071</v>
      </c>
      <c r="G97" s="177">
        <v>1.0</v>
      </c>
      <c r="H97" s="177">
        <v>1.0</v>
      </c>
      <c r="I97" s="177">
        <v>241.0</v>
      </c>
      <c r="J97" s="178">
        <v>50.0</v>
      </c>
      <c r="K97" s="320">
        <v>50.0</v>
      </c>
      <c r="L97" s="130" t="s">
        <v>89</v>
      </c>
      <c r="M97" s="104"/>
      <c r="N97" s="105"/>
      <c r="O97" s="105"/>
      <c r="P97" s="105"/>
      <c r="Q97" s="105"/>
      <c r="R97" s="105"/>
      <c r="S97" s="105"/>
      <c r="T97" s="105"/>
      <c r="U97" s="105"/>
      <c r="V97" s="105"/>
      <c r="W97" s="105"/>
      <c r="X97" s="105"/>
      <c r="Y97" s="105"/>
      <c r="Z97" s="105"/>
      <c r="AA97" s="105"/>
      <c r="AB97" s="105"/>
    </row>
    <row r="98" ht="11.25" customHeight="1">
      <c r="A98" s="253" t="s">
        <v>1150</v>
      </c>
      <c r="B98" s="253" t="s">
        <v>1068</v>
      </c>
      <c r="C98" s="177" t="s">
        <v>81</v>
      </c>
      <c r="D98" s="135" t="s">
        <v>1151</v>
      </c>
      <c r="E98" s="177" t="s">
        <v>1152</v>
      </c>
      <c r="F98" s="177" t="s">
        <v>1071</v>
      </c>
      <c r="G98" s="177">
        <v>1.0</v>
      </c>
      <c r="H98" s="177">
        <v>1.0</v>
      </c>
      <c r="I98" s="177">
        <v>241.0</v>
      </c>
      <c r="J98" s="178">
        <v>50.0</v>
      </c>
      <c r="K98" s="320">
        <v>50.0</v>
      </c>
      <c r="L98" s="130" t="s">
        <v>89</v>
      </c>
      <c r="M98" s="104"/>
      <c r="N98" s="105"/>
      <c r="O98" s="105"/>
      <c r="P98" s="105"/>
      <c r="Q98" s="105"/>
      <c r="R98" s="105"/>
      <c r="S98" s="105"/>
      <c r="T98" s="105"/>
      <c r="U98" s="105"/>
      <c r="V98" s="105"/>
      <c r="W98" s="105"/>
      <c r="X98" s="105"/>
      <c r="Y98" s="105"/>
      <c r="Z98" s="105"/>
      <c r="AA98" s="105"/>
      <c r="AB98" s="105"/>
    </row>
    <row r="99" ht="11.25" customHeight="1">
      <c r="A99" s="253" t="s">
        <v>1153</v>
      </c>
      <c r="B99" s="253" t="s">
        <v>1068</v>
      </c>
      <c r="C99" s="177" t="s">
        <v>81</v>
      </c>
      <c r="D99" s="135" t="s">
        <v>1154</v>
      </c>
      <c r="E99" s="177" t="s">
        <v>1155</v>
      </c>
      <c r="F99" s="177" t="s">
        <v>1071</v>
      </c>
      <c r="G99" s="177">
        <v>1.0</v>
      </c>
      <c r="H99" s="177">
        <v>1.0</v>
      </c>
      <c r="I99" s="177">
        <v>241.0</v>
      </c>
      <c r="J99" s="178">
        <v>50.0</v>
      </c>
      <c r="K99" s="320">
        <v>50.0</v>
      </c>
      <c r="L99" s="130" t="s">
        <v>89</v>
      </c>
      <c r="M99" s="104"/>
      <c r="N99" s="105"/>
      <c r="O99" s="105"/>
      <c r="P99" s="105"/>
      <c r="Q99" s="105"/>
      <c r="R99" s="105"/>
      <c r="S99" s="105"/>
      <c r="T99" s="105"/>
      <c r="U99" s="105"/>
      <c r="V99" s="105"/>
      <c r="W99" s="105"/>
      <c r="X99" s="105"/>
      <c r="Y99" s="105"/>
      <c r="Z99" s="105"/>
      <c r="AA99" s="105"/>
      <c r="AB99" s="105"/>
    </row>
    <row r="100" ht="11.25" customHeight="1">
      <c r="A100" s="253" t="s">
        <v>1156</v>
      </c>
      <c r="B100" s="253" t="s">
        <v>1068</v>
      </c>
      <c r="C100" s="177" t="s">
        <v>81</v>
      </c>
      <c r="D100" s="135" t="s">
        <v>1157</v>
      </c>
      <c r="E100" s="177" t="s">
        <v>1158</v>
      </c>
      <c r="F100" s="177" t="s">
        <v>1071</v>
      </c>
      <c r="G100" s="177">
        <v>1.0</v>
      </c>
      <c r="H100" s="177">
        <v>1.0</v>
      </c>
      <c r="I100" s="177">
        <v>241.0</v>
      </c>
      <c r="J100" s="178">
        <v>50.0</v>
      </c>
      <c r="K100" s="320">
        <v>50.0</v>
      </c>
      <c r="L100" s="130" t="s">
        <v>89</v>
      </c>
      <c r="M100" s="104"/>
      <c r="N100" s="105"/>
      <c r="O100" s="105"/>
      <c r="P100" s="105"/>
      <c r="Q100" s="105"/>
      <c r="R100" s="105"/>
      <c r="S100" s="105"/>
      <c r="T100" s="105"/>
      <c r="U100" s="105"/>
      <c r="V100" s="105"/>
      <c r="W100" s="105"/>
      <c r="X100" s="105"/>
      <c r="Y100" s="105"/>
      <c r="Z100" s="105"/>
      <c r="AA100" s="105"/>
      <c r="AB100" s="105"/>
    </row>
    <row r="101" ht="11.25" customHeight="1">
      <c r="A101" s="253" t="s">
        <v>1159</v>
      </c>
      <c r="B101" s="253" t="s">
        <v>1068</v>
      </c>
      <c r="C101" s="177" t="s">
        <v>81</v>
      </c>
      <c r="D101" s="135" t="s">
        <v>1160</v>
      </c>
      <c r="E101" s="135" t="s">
        <v>1161</v>
      </c>
      <c r="F101" s="177" t="s">
        <v>293</v>
      </c>
      <c r="G101" s="177">
        <v>1.0</v>
      </c>
      <c r="H101" s="177">
        <v>1.0</v>
      </c>
      <c r="I101" s="177">
        <v>241.0</v>
      </c>
      <c r="J101" s="178">
        <v>50.0</v>
      </c>
      <c r="K101" s="320">
        <v>50.0</v>
      </c>
      <c r="L101" s="130" t="s">
        <v>89</v>
      </c>
      <c r="M101" s="104"/>
      <c r="N101" s="105"/>
      <c r="O101" s="105"/>
      <c r="P101" s="105"/>
      <c r="Q101" s="105"/>
      <c r="R101" s="105"/>
      <c r="S101" s="105"/>
      <c r="T101" s="105"/>
      <c r="U101" s="105"/>
      <c r="V101" s="105"/>
      <c r="W101" s="105"/>
      <c r="X101" s="105"/>
      <c r="Y101" s="105"/>
      <c r="Z101" s="105"/>
      <c r="AA101" s="105"/>
      <c r="AB101" s="105"/>
    </row>
    <row r="102" ht="11.25" customHeight="1">
      <c r="A102" s="253" t="s">
        <v>1162</v>
      </c>
      <c r="B102" s="135" t="s">
        <v>1163</v>
      </c>
      <c r="C102" s="177" t="s">
        <v>81</v>
      </c>
      <c r="D102" s="135" t="s">
        <v>1164</v>
      </c>
      <c r="E102" s="135" t="s">
        <v>1165</v>
      </c>
      <c r="F102" s="177" t="s">
        <v>1071</v>
      </c>
      <c r="G102" s="177">
        <v>1.0</v>
      </c>
      <c r="H102" s="177">
        <v>1.0</v>
      </c>
      <c r="I102" s="177">
        <v>460.0</v>
      </c>
      <c r="J102" s="178">
        <v>50.0</v>
      </c>
      <c r="K102" s="320">
        <v>50.0</v>
      </c>
      <c r="L102" s="130" t="s">
        <v>89</v>
      </c>
      <c r="M102" s="104"/>
      <c r="N102" s="105"/>
      <c r="O102" s="105"/>
      <c r="P102" s="105"/>
      <c r="Q102" s="105"/>
      <c r="R102" s="105"/>
      <c r="S102" s="105"/>
      <c r="T102" s="105"/>
      <c r="U102" s="105"/>
      <c r="V102" s="105"/>
      <c r="W102" s="105"/>
      <c r="X102" s="105"/>
      <c r="Y102" s="105"/>
      <c r="Z102" s="105"/>
      <c r="AA102" s="105"/>
      <c r="AB102" s="105"/>
    </row>
    <row r="103" ht="11.25" customHeight="1">
      <c r="A103" s="253" t="s">
        <v>1166</v>
      </c>
      <c r="B103" s="135" t="s">
        <v>1163</v>
      </c>
      <c r="C103" s="177" t="s">
        <v>81</v>
      </c>
      <c r="D103" s="135" t="s">
        <v>1167</v>
      </c>
      <c r="E103" s="135" t="s">
        <v>1168</v>
      </c>
      <c r="F103" s="177" t="s">
        <v>1071</v>
      </c>
      <c r="G103" s="177">
        <v>1.0</v>
      </c>
      <c r="H103" s="177">
        <v>1.0</v>
      </c>
      <c r="I103" s="177">
        <v>460.0</v>
      </c>
      <c r="J103" s="178">
        <v>50.0</v>
      </c>
      <c r="K103" s="320">
        <v>50.0</v>
      </c>
      <c r="L103" s="130" t="s">
        <v>89</v>
      </c>
      <c r="M103" s="104"/>
      <c r="N103" s="105"/>
      <c r="O103" s="105"/>
      <c r="P103" s="105"/>
      <c r="Q103" s="105"/>
      <c r="R103" s="105"/>
      <c r="S103" s="105"/>
      <c r="T103" s="105"/>
      <c r="U103" s="105"/>
      <c r="V103" s="105"/>
      <c r="W103" s="105"/>
      <c r="X103" s="105"/>
      <c r="Y103" s="105"/>
      <c r="Z103" s="105"/>
      <c r="AA103" s="105"/>
      <c r="AB103" s="105"/>
    </row>
    <row r="104" ht="11.25" customHeight="1">
      <c r="A104" s="253" t="s">
        <v>1169</v>
      </c>
      <c r="B104" s="135" t="s">
        <v>1163</v>
      </c>
      <c r="C104" s="177" t="s">
        <v>81</v>
      </c>
      <c r="D104" s="135" t="s">
        <v>1170</v>
      </c>
      <c r="E104" s="135" t="s">
        <v>1171</v>
      </c>
      <c r="F104" s="177" t="s">
        <v>1071</v>
      </c>
      <c r="G104" s="177">
        <v>1.0</v>
      </c>
      <c r="H104" s="177">
        <v>1.0</v>
      </c>
      <c r="I104" s="177">
        <v>460.0</v>
      </c>
      <c r="J104" s="178">
        <v>50.0</v>
      </c>
      <c r="K104" s="320">
        <v>50.0</v>
      </c>
      <c r="L104" s="130" t="s">
        <v>89</v>
      </c>
      <c r="M104" s="104"/>
      <c r="N104" s="105"/>
      <c r="O104" s="105"/>
      <c r="P104" s="105"/>
      <c r="Q104" s="105"/>
      <c r="R104" s="105"/>
      <c r="S104" s="105"/>
      <c r="T104" s="105"/>
      <c r="U104" s="105"/>
      <c r="V104" s="105"/>
      <c r="W104" s="105"/>
      <c r="X104" s="105"/>
      <c r="Y104" s="105"/>
      <c r="Z104" s="105"/>
      <c r="AA104" s="105"/>
      <c r="AB104" s="105"/>
    </row>
    <row r="105" ht="11.25" customHeight="1">
      <c r="A105" s="253" t="s">
        <v>1172</v>
      </c>
      <c r="B105" s="135" t="s">
        <v>1163</v>
      </c>
      <c r="C105" s="177" t="s">
        <v>81</v>
      </c>
      <c r="D105" s="135" t="s">
        <v>1173</v>
      </c>
      <c r="E105" s="135" t="s">
        <v>1174</v>
      </c>
      <c r="F105" s="177" t="s">
        <v>1071</v>
      </c>
      <c r="G105" s="177">
        <v>1.0</v>
      </c>
      <c r="H105" s="177">
        <v>1.0</v>
      </c>
      <c r="I105" s="177">
        <v>460.0</v>
      </c>
      <c r="J105" s="178">
        <v>50.0</v>
      </c>
      <c r="K105" s="320">
        <v>50.0</v>
      </c>
      <c r="L105" s="130" t="s">
        <v>89</v>
      </c>
      <c r="M105" s="104"/>
      <c r="N105" s="105"/>
      <c r="O105" s="105"/>
      <c r="P105" s="105"/>
      <c r="Q105" s="105"/>
      <c r="R105" s="105"/>
      <c r="S105" s="105"/>
      <c r="T105" s="105"/>
      <c r="U105" s="105"/>
      <c r="V105" s="105"/>
      <c r="W105" s="105"/>
      <c r="X105" s="105"/>
      <c r="Y105" s="105"/>
      <c r="Z105" s="105"/>
      <c r="AA105" s="105"/>
      <c r="AB105" s="105"/>
    </row>
    <row r="106" ht="11.25" customHeight="1">
      <c r="A106" s="253" t="s">
        <v>1175</v>
      </c>
      <c r="B106" s="135" t="s">
        <v>1163</v>
      </c>
      <c r="C106" s="177" t="s">
        <v>81</v>
      </c>
      <c r="D106" s="135" t="s">
        <v>1176</v>
      </c>
      <c r="E106" s="135" t="s">
        <v>1177</v>
      </c>
      <c r="F106" s="177" t="s">
        <v>1071</v>
      </c>
      <c r="G106" s="177">
        <v>1.0</v>
      </c>
      <c r="H106" s="177">
        <v>1.0</v>
      </c>
      <c r="I106" s="177">
        <v>460.0</v>
      </c>
      <c r="J106" s="178">
        <v>50.0</v>
      </c>
      <c r="K106" s="320">
        <v>50.0</v>
      </c>
      <c r="L106" s="130" t="s">
        <v>89</v>
      </c>
      <c r="M106" s="104"/>
      <c r="N106" s="105"/>
      <c r="O106" s="105"/>
      <c r="P106" s="105"/>
      <c r="Q106" s="105"/>
      <c r="R106" s="105"/>
      <c r="S106" s="105"/>
      <c r="T106" s="105"/>
      <c r="U106" s="105"/>
      <c r="V106" s="105"/>
      <c r="W106" s="105"/>
      <c r="X106" s="105"/>
      <c r="Y106" s="105"/>
      <c r="Z106" s="105"/>
      <c r="AA106" s="105"/>
      <c r="AB106" s="105"/>
    </row>
    <row r="107" ht="11.25" customHeight="1">
      <c r="A107" s="253" t="s">
        <v>1178</v>
      </c>
      <c r="B107" s="135" t="s">
        <v>1163</v>
      </c>
      <c r="C107" s="177" t="s">
        <v>81</v>
      </c>
      <c r="D107" s="135" t="s">
        <v>1179</v>
      </c>
      <c r="E107" s="135" t="s">
        <v>1089</v>
      </c>
      <c r="F107" s="177" t="s">
        <v>1071</v>
      </c>
      <c r="G107" s="177">
        <v>1.0</v>
      </c>
      <c r="H107" s="177">
        <v>1.0</v>
      </c>
      <c r="I107" s="177">
        <v>460.0</v>
      </c>
      <c r="J107" s="178">
        <v>50.0</v>
      </c>
      <c r="K107" s="320">
        <v>50.0</v>
      </c>
      <c r="L107" s="130" t="s">
        <v>89</v>
      </c>
      <c r="M107" s="104"/>
      <c r="N107" s="105"/>
      <c r="O107" s="105"/>
      <c r="P107" s="105"/>
      <c r="Q107" s="105"/>
      <c r="R107" s="105"/>
      <c r="S107" s="105"/>
      <c r="T107" s="105"/>
      <c r="U107" s="105"/>
      <c r="V107" s="105"/>
      <c r="W107" s="105"/>
      <c r="X107" s="105"/>
      <c r="Y107" s="105"/>
      <c r="Z107" s="105"/>
      <c r="AA107" s="105"/>
      <c r="AB107" s="105"/>
    </row>
    <row r="108" ht="11.25" customHeight="1">
      <c r="A108" s="253" t="s">
        <v>1180</v>
      </c>
      <c r="B108" s="135" t="s">
        <v>1163</v>
      </c>
      <c r="C108" s="177" t="s">
        <v>81</v>
      </c>
      <c r="D108" s="135" t="s">
        <v>1181</v>
      </c>
      <c r="E108" s="135" t="s">
        <v>1182</v>
      </c>
      <c r="F108" s="177" t="s">
        <v>1071</v>
      </c>
      <c r="G108" s="177">
        <v>1.0</v>
      </c>
      <c r="H108" s="177">
        <v>1.0</v>
      </c>
      <c r="I108" s="177">
        <v>460.0</v>
      </c>
      <c r="J108" s="178">
        <v>50.0</v>
      </c>
      <c r="K108" s="320">
        <v>50.0</v>
      </c>
      <c r="L108" s="130" t="s">
        <v>89</v>
      </c>
      <c r="M108" s="104"/>
      <c r="N108" s="105"/>
      <c r="O108" s="105"/>
      <c r="P108" s="105"/>
      <c r="Q108" s="105"/>
      <c r="R108" s="105"/>
      <c r="S108" s="105"/>
      <c r="T108" s="105"/>
      <c r="U108" s="105"/>
      <c r="V108" s="105"/>
      <c r="W108" s="105"/>
      <c r="X108" s="105"/>
      <c r="Y108" s="105"/>
      <c r="Z108" s="105"/>
      <c r="AA108" s="105"/>
      <c r="AB108" s="105"/>
    </row>
    <row r="109" ht="11.25" customHeight="1">
      <c r="A109" s="253" t="s">
        <v>1183</v>
      </c>
      <c r="B109" s="135" t="s">
        <v>1163</v>
      </c>
      <c r="C109" s="177" t="s">
        <v>81</v>
      </c>
      <c r="D109" s="135" t="s">
        <v>1184</v>
      </c>
      <c r="E109" s="135" t="s">
        <v>1185</v>
      </c>
      <c r="F109" s="177" t="s">
        <v>1071</v>
      </c>
      <c r="G109" s="177">
        <v>1.0</v>
      </c>
      <c r="H109" s="177">
        <v>1.0</v>
      </c>
      <c r="I109" s="177">
        <v>460.0</v>
      </c>
      <c r="J109" s="178">
        <v>50.0</v>
      </c>
      <c r="K109" s="320">
        <v>50.0</v>
      </c>
      <c r="L109" s="130" t="s">
        <v>89</v>
      </c>
      <c r="M109" s="104"/>
      <c r="N109" s="105"/>
      <c r="O109" s="105"/>
      <c r="P109" s="105"/>
      <c r="Q109" s="105"/>
      <c r="R109" s="105"/>
      <c r="S109" s="105"/>
      <c r="T109" s="105"/>
      <c r="U109" s="105"/>
      <c r="V109" s="105"/>
      <c r="W109" s="105"/>
      <c r="X109" s="105"/>
      <c r="Y109" s="105"/>
      <c r="Z109" s="105"/>
      <c r="AA109" s="105"/>
      <c r="AB109" s="105"/>
    </row>
    <row r="110" ht="11.25" customHeight="1">
      <c r="A110" s="253" t="s">
        <v>1186</v>
      </c>
      <c r="B110" s="135" t="s">
        <v>1163</v>
      </c>
      <c r="C110" s="177" t="s">
        <v>81</v>
      </c>
      <c r="D110" s="135" t="s">
        <v>1187</v>
      </c>
      <c r="E110" s="135" t="s">
        <v>1188</v>
      </c>
      <c r="F110" s="177" t="s">
        <v>1071</v>
      </c>
      <c r="G110" s="177">
        <v>1.0</v>
      </c>
      <c r="H110" s="177">
        <v>1.0</v>
      </c>
      <c r="I110" s="177">
        <v>460.0</v>
      </c>
      <c r="J110" s="178">
        <v>50.0</v>
      </c>
      <c r="K110" s="320">
        <v>50.0</v>
      </c>
      <c r="L110" s="130" t="s">
        <v>89</v>
      </c>
      <c r="M110" s="104"/>
      <c r="N110" s="105"/>
      <c r="O110" s="105"/>
      <c r="P110" s="105"/>
      <c r="Q110" s="105"/>
      <c r="R110" s="105"/>
      <c r="S110" s="105"/>
      <c r="T110" s="105"/>
      <c r="U110" s="105"/>
      <c r="V110" s="105"/>
      <c r="W110" s="105"/>
      <c r="X110" s="105"/>
      <c r="Y110" s="105"/>
      <c r="Z110" s="105"/>
      <c r="AA110" s="105"/>
      <c r="AB110" s="105"/>
    </row>
    <row r="111" ht="11.25" customHeight="1">
      <c r="A111" s="253" t="s">
        <v>1189</v>
      </c>
      <c r="B111" s="135" t="s">
        <v>1163</v>
      </c>
      <c r="C111" s="177" t="s">
        <v>81</v>
      </c>
      <c r="D111" s="135" t="s">
        <v>1190</v>
      </c>
      <c r="E111" s="135" t="s">
        <v>1191</v>
      </c>
      <c r="F111" s="177" t="s">
        <v>1071</v>
      </c>
      <c r="G111" s="177">
        <v>1.0</v>
      </c>
      <c r="H111" s="177">
        <v>1.0</v>
      </c>
      <c r="I111" s="177">
        <v>460.0</v>
      </c>
      <c r="J111" s="178">
        <v>50.0</v>
      </c>
      <c r="K111" s="320">
        <v>50.0</v>
      </c>
      <c r="L111" s="130" t="s">
        <v>89</v>
      </c>
      <c r="M111" s="104"/>
      <c r="N111" s="105"/>
      <c r="O111" s="105"/>
      <c r="P111" s="105"/>
      <c r="Q111" s="105"/>
      <c r="R111" s="105"/>
      <c r="S111" s="105"/>
      <c r="T111" s="105"/>
      <c r="U111" s="105"/>
      <c r="V111" s="105"/>
      <c r="W111" s="105"/>
      <c r="X111" s="105"/>
      <c r="Y111" s="105"/>
      <c r="Z111" s="105"/>
      <c r="AA111" s="105"/>
      <c r="AB111" s="105"/>
    </row>
    <row r="112" ht="11.25" customHeight="1">
      <c r="A112" s="253" t="s">
        <v>1192</v>
      </c>
      <c r="B112" s="135" t="s">
        <v>1163</v>
      </c>
      <c r="C112" s="177" t="s">
        <v>81</v>
      </c>
      <c r="D112" s="135" t="s">
        <v>1193</v>
      </c>
      <c r="E112" s="135" t="s">
        <v>1194</v>
      </c>
      <c r="F112" s="177" t="s">
        <v>1071</v>
      </c>
      <c r="G112" s="177">
        <v>1.0</v>
      </c>
      <c r="H112" s="177">
        <v>1.0</v>
      </c>
      <c r="I112" s="177">
        <v>460.0</v>
      </c>
      <c r="J112" s="178">
        <v>50.0</v>
      </c>
      <c r="K112" s="320">
        <v>50.0</v>
      </c>
      <c r="L112" s="130" t="s">
        <v>89</v>
      </c>
      <c r="M112" s="104"/>
      <c r="N112" s="105"/>
      <c r="O112" s="105"/>
      <c r="P112" s="105"/>
      <c r="Q112" s="105"/>
      <c r="R112" s="105"/>
      <c r="S112" s="105"/>
      <c r="T112" s="105"/>
      <c r="U112" s="105"/>
      <c r="V112" s="105"/>
      <c r="W112" s="105"/>
      <c r="X112" s="105"/>
      <c r="Y112" s="105"/>
      <c r="Z112" s="105"/>
      <c r="AA112" s="105"/>
      <c r="AB112" s="105"/>
    </row>
    <row r="113" ht="11.25" customHeight="1">
      <c r="A113" s="253" t="s">
        <v>1195</v>
      </c>
      <c r="B113" s="135" t="s">
        <v>1163</v>
      </c>
      <c r="C113" s="177" t="s">
        <v>81</v>
      </c>
      <c r="D113" s="135" t="s">
        <v>1196</v>
      </c>
      <c r="E113" s="135" t="s">
        <v>1197</v>
      </c>
      <c r="F113" s="177" t="s">
        <v>1071</v>
      </c>
      <c r="G113" s="177">
        <v>1.0</v>
      </c>
      <c r="H113" s="177">
        <v>1.0</v>
      </c>
      <c r="I113" s="177">
        <v>460.0</v>
      </c>
      <c r="J113" s="178">
        <v>50.0</v>
      </c>
      <c r="K113" s="320">
        <v>50.0</v>
      </c>
      <c r="L113" s="130" t="s">
        <v>89</v>
      </c>
      <c r="M113" s="104"/>
      <c r="N113" s="105"/>
      <c r="O113" s="105"/>
      <c r="P113" s="105"/>
      <c r="Q113" s="105"/>
      <c r="R113" s="105"/>
      <c r="S113" s="105"/>
      <c r="T113" s="105"/>
      <c r="U113" s="105"/>
      <c r="V113" s="105"/>
      <c r="W113" s="105"/>
      <c r="X113" s="105"/>
      <c r="Y113" s="105"/>
      <c r="Z113" s="105"/>
      <c r="AA113" s="105"/>
      <c r="AB113" s="105"/>
    </row>
    <row r="114" ht="11.25" customHeight="1">
      <c r="A114" s="253" t="s">
        <v>1198</v>
      </c>
      <c r="B114" s="135" t="s">
        <v>1163</v>
      </c>
      <c r="C114" s="177" t="s">
        <v>81</v>
      </c>
      <c r="D114" s="135" t="s">
        <v>1199</v>
      </c>
      <c r="E114" s="135" t="s">
        <v>1200</v>
      </c>
      <c r="F114" s="177" t="s">
        <v>1071</v>
      </c>
      <c r="G114" s="177">
        <v>1.0</v>
      </c>
      <c r="H114" s="177">
        <v>1.0</v>
      </c>
      <c r="I114" s="177">
        <v>460.0</v>
      </c>
      <c r="J114" s="178">
        <v>50.0</v>
      </c>
      <c r="K114" s="320">
        <v>50.0</v>
      </c>
      <c r="L114" s="130" t="s">
        <v>89</v>
      </c>
      <c r="M114" s="104"/>
      <c r="N114" s="105"/>
      <c r="O114" s="105"/>
      <c r="P114" s="105"/>
      <c r="Q114" s="105"/>
      <c r="R114" s="105"/>
      <c r="S114" s="105"/>
      <c r="T114" s="105"/>
      <c r="U114" s="105"/>
      <c r="V114" s="105"/>
      <c r="W114" s="105"/>
      <c r="X114" s="105"/>
      <c r="Y114" s="105"/>
      <c r="Z114" s="105"/>
      <c r="AA114" s="105"/>
      <c r="AB114" s="105"/>
    </row>
    <row r="115" ht="11.25" customHeight="1">
      <c r="A115" s="253" t="s">
        <v>1201</v>
      </c>
      <c r="B115" s="135" t="s">
        <v>1163</v>
      </c>
      <c r="C115" s="177" t="s">
        <v>81</v>
      </c>
      <c r="D115" s="135" t="s">
        <v>1202</v>
      </c>
      <c r="E115" s="135" t="s">
        <v>1203</v>
      </c>
      <c r="F115" s="177" t="s">
        <v>1071</v>
      </c>
      <c r="G115" s="177">
        <v>1.0</v>
      </c>
      <c r="H115" s="177">
        <v>1.0</v>
      </c>
      <c r="I115" s="177">
        <v>460.0</v>
      </c>
      <c r="J115" s="178">
        <v>50.0</v>
      </c>
      <c r="K115" s="320">
        <v>50.0</v>
      </c>
      <c r="L115" s="130" t="s">
        <v>89</v>
      </c>
      <c r="M115" s="104"/>
      <c r="N115" s="105"/>
      <c r="O115" s="105"/>
      <c r="P115" s="105"/>
      <c r="Q115" s="105"/>
      <c r="R115" s="105"/>
      <c r="S115" s="105"/>
      <c r="T115" s="105"/>
      <c r="U115" s="105"/>
      <c r="V115" s="105"/>
      <c r="W115" s="105"/>
      <c r="X115" s="105"/>
      <c r="Y115" s="105"/>
      <c r="Z115" s="105"/>
      <c r="AA115" s="105"/>
      <c r="AB115" s="105"/>
    </row>
    <row r="116" ht="11.25" customHeight="1">
      <c r="A116" s="253" t="s">
        <v>1204</v>
      </c>
      <c r="B116" s="135" t="s">
        <v>1163</v>
      </c>
      <c r="C116" s="177" t="s">
        <v>81</v>
      </c>
      <c r="D116" s="135" t="s">
        <v>1205</v>
      </c>
      <c r="E116" s="135" t="s">
        <v>1206</v>
      </c>
      <c r="F116" s="177" t="s">
        <v>1071</v>
      </c>
      <c r="G116" s="177">
        <v>1.0</v>
      </c>
      <c r="H116" s="177">
        <v>1.0</v>
      </c>
      <c r="I116" s="177">
        <v>460.0</v>
      </c>
      <c r="J116" s="178">
        <v>50.0</v>
      </c>
      <c r="K116" s="320">
        <v>50.0</v>
      </c>
      <c r="L116" s="130" t="s">
        <v>89</v>
      </c>
      <c r="M116" s="104"/>
      <c r="N116" s="105"/>
      <c r="O116" s="105"/>
      <c r="P116" s="105"/>
      <c r="Q116" s="105"/>
      <c r="R116" s="105"/>
      <c r="S116" s="105"/>
      <c r="T116" s="105"/>
      <c r="U116" s="105"/>
      <c r="V116" s="105"/>
      <c r="W116" s="105"/>
      <c r="X116" s="105"/>
      <c r="Y116" s="105"/>
      <c r="Z116" s="105"/>
      <c r="AA116" s="105"/>
      <c r="AB116" s="105"/>
    </row>
    <row r="117" ht="11.25" customHeight="1">
      <c r="A117" s="253" t="s">
        <v>1207</v>
      </c>
      <c r="B117" s="135" t="s">
        <v>1163</v>
      </c>
      <c r="C117" s="177" t="s">
        <v>81</v>
      </c>
      <c r="D117" s="135" t="s">
        <v>1208</v>
      </c>
      <c r="E117" s="135" t="s">
        <v>1209</v>
      </c>
      <c r="F117" s="177" t="s">
        <v>1071</v>
      </c>
      <c r="G117" s="177">
        <v>1.0</v>
      </c>
      <c r="H117" s="177">
        <v>1.0</v>
      </c>
      <c r="I117" s="177">
        <v>460.0</v>
      </c>
      <c r="J117" s="178">
        <v>50.0</v>
      </c>
      <c r="K117" s="320">
        <v>50.0</v>
      </c>
      <c r="L117" s="130" t="s">
        <v>89</v>
      </c>
      <c r="M117" s="104"/>
      <c r="N117" s="105"/>
      <c r="O117" s="105"/>
      <c r="P117" s="105"/>
      <c r="Q117" s="105"/>
      <c r="R117" s="105"/>
      <c r="S117" s="105"/>
      <c r="T117" s="105"/>
      <c r="U117" s="105"/>
      <c r="V117" s="105"/>
      <c r="W117" s="105"/>
      <c r="X117" s="105"/>
      <c r="Y117" s="105"/>
      <c r="Z117" s="105"/>
      <c r="AA117" s="105"/>
      <c r="AB117" s="105"/>
    </row>
    <row r="118" ht="11.25" customHeight="1">
      <c r="A118" s="253" t="s">
        <v>1210</v>
      </c>
      <c r="B118" s="135" t="s">
        <v>1163</v>
      </c>
      <c r="C118" s="177" t="s">
        <v>81</v>
      </c>
      <c r="D118" s="135" t="s">
        <v>1211</v>
      </c>
      <c r="E118" s="135" t="s">
        <v>1212</v>
      </c>
      <c r="F118" s="177" t="s">
        <v>1071</v>
      </c>
      <c r="G118" s="177">
        <v>1.0</v>
      </c>
      <c r="H118" s="177">
        <v>1.0</v>
      </c>
      <c r="I118" s="177">
        <v>460.0</v>
      </c>
      <c r="J118" s="178">
        <v>50.0</v>
      </c>
      <c r="K118" s="320">
        <v>50.0</v>
      </c>
      <c r="L118" s="130" t="s">
        <v>89</v>
      </c>
      <c r="M118" s="104"/>
      <c r="N118" s="105"/>
      <c r="O118" s="105"/>
      <c r="P118" s="105"/>
      <c r="Q118" s="105"/>
      <c r="R118" s="105"/>
      <c r="S118" s="105"/>
      <c r="T118" s="105"/>
      <c r="U118" s="105"/>
      <c r="V118" s="105"/>
      <c r="W118" s="105"/>
      <c r="X118" s="105"/>
      <c r="Y118" s="105"/>
      <c r="Z118" s="105"/>
      <c r="AA118" s="105"/>
      <c r="AB118" s="105"/>
    </row>
    <row r="119" ht="11.25" customHeight="1">
      <c r="A119" s="253" t="s">
        <v>1213</v>
      </c>
      <c r="B119" s="135" t="s">
        <v>1163</v>
      </c>
      <c r="C119" s="177" t="s">
        <v>81</v>
      </c>
      <c r="D119" s="135" t="s">
        <v>1214</v>
      </c>
      <c r="E119" s="135" t="s">
        <v>1215</v>
      </c>
      <c r="F119" s="177" t="s">
        <v>1071</v>
      </c>
      <c r="G119" s="177">
        <v>1.0</v>
      </c>
      <c r="H119" s="177">
        <v>1.0</v>
      </c>
      <c r="I119" s="177">
        <v>460.0</v>
      </c>
      <c r="J119" s="178">
        <v>50.0</v>
      </c>
      <c r="K119" s="320">
        <v>50.0</v>
      </c>
      <c r="L119" s="130" t="s">
        <v>89</v>
      </c>
      <c r="M119" s="104"/>
      <c r="N119" s="105"/>
      <c r="O119" s="105"/>
      <c r="P119" s="105"/>
      <c r="Q119" s="105"/>
      <c r="R119" s="105"/>
      <c r="S119" s="105"/>
      <c r="T119" s="105"/>
      <c r="U119" s="105"/>
      <c r="V119" s="105"/>
      <c r="W119" s="105"/>
      <c r="X119" s="105"/>
      <c r="Y119" s="105"/>
      <c r="Z119" s="105"/>
      <c r="AA119" s="105"/>
      <c r="AB119" s="105"/>
    </row>
    <row r="120" ht="11.25" customHeight="1">
      <c r="A120" s="253" t="s">
        <v>1216</v>
      </c>
      <c r="B120" s="135" t="s">
        <v>1163</v>
      </c>
      <c r="C120" s="177" t="s">
        <v>81</v>
      </c>
      <c r="D120" s="135" t="s">
        <v>1217</v>
      </c>
      <c r="E120" s="135" t="s">
        <v>1218</v>
      </c>
      <c r="F120" s="177" t="s">
        <v>1071</v>
      </c>
      <c r="G120" s="177">
        <v>1.0</v>
      </c>
      <c r="H120" s="177">
        <v>1.0</v>
      </c>
      <c r="I120" s="177">
        <v>460.0</v>
      </c>
      <c r="J120" s="178">
        <v>50.0</v>
      </c>
      <c r="K120" s="320">
        <v>50.0</v>
      </c>
      <c r="L120" s="130" t="s">
        <v>89</v>
      </c>
      <c r="M120" s="104"/>
      <c r="N120" s="105"/>
      <c r="O120" s="105"/>
      <c r="P120" s="105"/>
      <c r="Q120" s="105"/>
      <c r="R120" s="105"/>
      <c r="S120" s="105"/>
      <c r="T120" s="105"/>
      <c r="U120" s="105"/>
      <c r="V120" s="105"/>
      <c r="W120" s="105"/>
      <c r="X120" s="105"/>
      <c r="Y120" s="105"/>
      <c r="Z120" s="105"/>
      <c r="AA120" s="105"/>
      <c r="AB120" s="105"/>
    </row>
    <row r="121" ht="11.25" customHeight="1">
      <c r="A121" s="253" t="s">
        <v>1219</v>
      </c>
      <c r="B121" s="135" t="s">
        <v>1163</v>
      </c>
      <c r="C121" s="177" t="s">
        <v>81</v>
      </c>
      <c r="D121" s="135" t="s">
        <v>1220</v>
      </c>
      <c r="E121" s="135" t="s">
        <v>1221</v>
      </c>
      <c r="F121" s="177" t="s">
        <v>1071</v>
      </c>
      <c r="G121" s="177">
        <v>1.0</v>
      </c>
      <c r="H121" s="177">
        <v>1.0</v>
      </c>
      <c r="I121" s="177">
        <v>460.0</v>
      </c>
      <c r="J121" s="178">
        <v>50.0</v>
      </c>
      <c r="K121" s="320">
        <v>50.0</v>
      </c>
      <c r="L121" s="130" t="s">
        <v>89</v>
      </c>
      <c r="M121" s="104"/>
      <c r="N121" s="105"/>
      <c r="O121" s="105"/>
      <c r="P121" s="105"/>
      <c r="Q121" s="105"/>
      <c r="R121" s="105"/>
      <c r="S121" s="105"/>
      <c r="T121" s="105"/>
      <c r="U121" s="105"/>
      <c r="V121" s="105"/>
      <c r="W121" s="105"/>
      <c r="X121" s="105"/>
      <c r="Y121" s="105"/>
      <c r="Z121" s="105"/>
      <c r="AA121" s="105"/>
      <c r="AB121" s="105"/>
    </row>
    <row r="122" ht="11.25" customHeight="1">
      <c r="A122" s="253" t="s">
        <v>1222</v>
      </c>
      <c r="B122" s="135" t="s">
        <v>1163</v>
      </c>
      <c r="C122" s="177" t="s">
        <v>81</v>
      </c>
      <c r="D122" s="135" t="s">
        <v>1223</v>
      </c>
      <c r="E122" s="135" t="s">
        <v>1224</v>
      </c>
      <c r="F122" s="177" t="s">
        <v>1071</v>
      </c>
      <c r="G122" s="177">
        <v>1.0</v>
      </c>
      <c r="H122" s="177">
        <v>1.0</v>
      </c>
      <c r="I122" s="177">
        <v>460.0</v>
      </c>
      <c r="J122" s="178">
        <v>50.0</v>
      </c>
      <c r="K122" s="320">
        <v>50.0</v>
      </c>
      <c r="L122" s="130" t="s">
        <v>89</v>
      </c>
      <c r="M122" s="104"/>
      <c r="N122" s="105"/>
      <c r="O122" s="105"/>
      <c r="P122" s="105"/>
      <c r="Q122" s="105"/>
      <c r="R122" s="105"/>
      <c r="S122" s="105"/>
      <c r="T122" s="105"/>
      <c r="U122" s="105"/>
      <c r="V122" s="105"/>
      <c r="W122" s="105"/>
      <c r="X122" s="105"/>
      <c r="Y122" s="105"/>
      <c r="Z122" s="105"/>
      <c r="AA122" s="105"/>
      <c r="AB122" s="105"/>
    </row>
    <row r="123" ht="11.25" customHeight="1">
      <c r="A123" s="253" t="s">
        <v>1225</v>
      </c>
      <c r="B123" s="135" t="s">
        <v>1163</v>
      </c>
      <c r="C123" s="177" t="s">
        <v>81</v>
      </c>
      <c r="D123" s="135" t="s">
        <v>1226</v>
      </c>
      <c r="E123" s="135" t="s">
        <v>1227</v>
      </c>
      <c r="F123" s="177" t="s">
        <v>1071</v>
      </c>
      <c r="G123" s="177">
        <v>1.0</v>
      </c>
      <c r="H123" s="177">
        <v>1.0</v>
      </c>
      <c r="I123" s="177">
        <v>460.0</v>
      </c>
      <c r="J123" s="178">
        <v>50.0</v>
      </c>
      <c r="K123" s="320">
        <v>50.0</v>
      </c>
      <c r="L123" s="130" t="s">
        <v>89</v>
      </c>
      <c r="M123" s="104"/>
      <c r="N123" s="105"/>
      <c r="O123" s="105"/>
      <c r="P123" s="105"/>
      <c r="Q123" s="105"/>
      <c r="R123" s="105"/>
      <c r="S123" s="105"/>
      <c r="T123" s="105"/>
      <c r="U123" s="105"/>
      <c r="V123" s="105"/>
      <c r="W123" s="105"/>
      <c r="X123" s="105"/>
      <c r="Y123" s="105"/>
      <c r="Z123" s="105"/>
      <c r="AA123" s="105"/>
      <c r="AB123" s="105"/>
    </row>
    <row r="124" ht="11.25" customHeight="1">
      <c r="A124" s="253" t="s">
        <v>1228</v>
      </c>
      <c r="B124" s="135" t="s">
        <v>1163</v>
      </c>
      <c r="C124" s="177" t="s">
        <v>81</v>
      </c>
      <c r="D124" s="135" t="s">
        <v>1229</v>
      </c>
      <c r="E124" s="135" t="s">
        <v>1230</v>
      </c>
      <c r="F124" s="177" t="s">
        <v>1071</v>
      </c>
      <c r="G124" s="177">
        <v>1.0</v>
      </c>
      <c r="H124" s="177">
        <v>1.0</v>
      </c>
      <c r="I124" s="177">
        <v>460.0</v>
      </c>
      <c r="J124" s="178">
        <v>50.0</v>
      </c>
      <c r="K124" s="320">
        <v>50.0</v>
      </c>
      <c r="L124" s="130" t="s">
        <v>89</v>
      </c>
      <c r="M124" s="104"/>
      <c r="N124" s="105"/>
      <c r="O124" s="105"/>
      <c r="P124" s="105"/>
      <c r="Q124" s="105"/>
      <c r="R124" s="105"/>
      <c r="S124" s="105"/>
      <c r="T124" s="105"/>
      <c r="U124" s="105"/>
      <c r="V124" s="105"/>
      <c r="W124" s="105"/>
      <c r="X124" s="105"/>
      <c r="Y124" s="105"/>
      <c r="Z124" s="105"/>
      <c r="AA124" s="105"/>
      <c r="AB124" s="105"/>
    </row>
    <row r="125" ht="11.25" customHeight="1">
      <c r="A125" s="253" t="s">
        <v>1231</v>
      </c>
      <c r="B125" s="135" t="s">
        <v>1163</v>
      </c>
      <c r="C125" s="177" t="s">
        <v>81</v>
      </c>
      <c r="D125" s="135" t="s">
        <v>1232</v>
      </c>
      <c r="E125" s="135" t="s">
        <v>1233</v>
      </c>
      <c r="F125" s="177" t="s">
        <v>1071</v>
      </c>
      <c r="G125" s="177">
        <v>1.0</v>
      </c>
      <c r="H125" s="177">
        <v>1.0</v>
      </c>
      <c r="I125" s="177">
        <v>460.0</v>
      </c>
      <c r="J125" s="178">
        <v>50.0</v>
      </c>
      <c r="K125" s="320">
        <v>50.0</v>
      </c>
      <c r="L125" s="130" t="s">
        <v>89</v>
      </c>
      <c r="M125" s="104"/>
      <c r="N125" s="105"/>
      <c r="O125" s="105"/>
      <c r="P125" s="105"/>
      <c r="Q125" s="105"/>
      <c r="R125" s="105"/>
      <c r="S125" s="105"/>
      <c r="T125" s="105"/>
      <c r="U125" s="105"/>
      <c r="V125" s="105"/>
      <c r="W125" s="105"/>
      <c r="X125" s="105"/>
      <c r="Y125" s="105"/>
      <c r="Z125" s="105"/>
      <c r="AA125" s="105"/>
      <c r="AB125" s="105"/>
    </row>
    <row r="126" ht="11.25" customHeight="1">
      <c r="A126" s="253" t="s">
        <v>1234</v>
      </c>
      <c r="B126" s="135" t="s">
        <v>1163</v>
      </c>
      <c r="C126" s="177" t="s">
        <v>81</v>
      </c>
      <c r="D126" s="135" t="s">
        <v>1235</v>
      </c>
      <c r="E126" s="135" t="s">
        <v>1236</v>
      </c>
      <c r="F126" s="177" t="s">
        <v>293</v>
      </c>
      <c r="G126" s="177">
        <v>1.0</v>
      </c>
      <c r="H126" s="177">
        <v>1.0</v>
      </c>
      <c r="I126" s="177">
        <v>460.0</v>
      </c>
      <c r="J126" s="178">
        <v>50.0</v>
      </c>
      <c r="K126" s="320">
        <v>50.0</v>
      </c>
      <c r="L126" s="130" t="s">
        <v>89</v>
      </c>
      <c r="M126" s="104"/>
      <c r="N126" s="105"/>
      <c r="O126" s="105"/>
      <c r="P126" s="105"/>
      <c r="Q126" s="105"/>
      <c r="R126" s="105"/>
      <c r="S126" s="105"/>
      <c r="T126" s="105"/>
      <c r="U126" s="105"/>
      <c r="V126" s="105"/>
      <c r="W126" s="105"/>
      <c r="X126" s="105"/>
      <c r="Y126" s="105"/>
      <c r="Z126" s="105"/>
      <c r="AA126" s="105"/>
      <c r="AB126" s="105"/>
    </row>
    <row r="127" ht="11.25" customHeight="1">
      <c r="A127" s="253" t="s">
        <v>1237</v>
      </c>
      <c r="B127" s="135" t="s">
        <v>1163</v>
      </c>
      <c r="C127" s="177" t="s">
        <v>81</v>
      </c>
      <c r="D127" s="135" t="s">
        <v>1238</v>
      </c>
      <c r="E127" s="135" t="s">
        <v>1239</v>
      </c>
      <c r="F127" s="177" t="s">
        <v>293</v>
      </c>
      <c r="G127" s="177">
        <v>1.0</v>
      </c>
      <c r="H127" s="177">
        <v>1.0</v>
      </c>
      <c r="I127" s="177">
        <v>460.0</v>
      </c>
      <c r="J127" s="178">
        <v>50.0</v>
      </c>
      <c r="K127" s="320">
        <v>50.0</v>
      </c>
      <c r="L127" s="130" t="s">
        <v>89</v>
      </c>
      <c r="M127" s="104"/>
      <c r="N127" s="105"/>
      <c r="O127" s="105"/>
      <c r="P127" s="105"/>
      <c r="Q127" s="105"/>
      <c r="R127" s="105"/>
      <c r="S127" s="105"/>
      <c r="T127" s="105"/>
      <c r="U127" s="105"/>
      <c r="V127" s="105"/>
      <c r="W127" s="105"/>
      <c r="X127" s="105"/>
      <c r="Y127" s="105"/>
      <c r="Z127" s="105"/>
      <c r="AA127" s="105"/>
      <c r="AB127" s="105"/>
    </row>
    <row r="128" ht="11.25" customHeight="1">
      <c r="A128" s="253" t="s">
        <v>1240</v>
      </c>
      <c r="B128" s="135" t="s">
        <v>1163</v>
      </c>
      <c r="C128" s="177" t="s">
        <v>81</v>
      </c>
      <c r="D128" s="135" t="s">
        <v>1241</v>
      </c>
      <c r="E128" s="135" t="s">
        <v>1242</v>
      </c>
      <c r="F128" s="177" t="s">
        <v>293</v>
      </c>
      <c r="G128" s="177">
        <v>1.0</v>
      </c>
      <c r="H128" s="177">
        <v>1.0</v>
      </c>
      <c r="I128" s="177">
        <v>460.0</v>
      </c>
      <c r="J128" s="178">
        <v>50.0</v>
      </c>
      <c r="K128" s="320">
        <v>50.0</v>
      </c>
      <c r="L128" s="130" t="s">
        <v>89</v>
      </c>
      <c r="M128" s="104"/>
      <c r="N128" s="105"/>
      <c r="O128" s="105"/>
      <c r="P128" s="105"/>
      <c r="Q128" s="105"/>
      <c r="R128" s="105"/>
      <c r="S128" s="105"/>
      <c r="T128" s="105"/>
      <c r="U128" s="105"/>
      <c r="V128" s="105"/>
      <c r="W128" s="105"/>
      <c r="X128" s="105"/>
      <c r="Y128" s="105"/>
      <c r="Z128" s="105"/>
      <c r="AA128" s="105"/>
      <c r="AB128" s="105"/>
    </row>
    <row r="129" ht="11.25" customHeight="1">
      <c r="A129" s="253" t="s">
        <v>1243</v>
      </c>
      <c r="B129" s="135" t="s">
        <v>1163</v>
      </c>
      <c r="C129" s="177" t="s">
        <v>81</v>
      </c>
      <c r="D129" s="135" t="s">
        <v>1244</v>
      </c>
      <c r="E129" s="135" t="s">
        <v>1245</v>
      </c>
      <c r="F129" s="177" t="s">
        <v>293</v>
      </c>
      <c r="G129" s="177">
        <v>1.0</v>
      </c>
      <c r="H129" s="177">
        <v>1.0</v>
      </c>
      <c r="I129" s="177">
        <v>460.0</v>
      </c>
      <c r="J129" s="178">
        <v>50.0</v>
      </c>
      <c r="K129" s="320">
        <v>50.0</v>
      </c>
      <c r="L129" s="130" t="s">
        <v>89</v>
      </c>
      <c r="M129" s="104"/>
      <c r="N129" s="105"/>
      <c r="O129" s="105"/>
      <c r="P129" s="105"/>
      <c r="Q129" s="105"/>
      <c r="R129" s="105"/>
      <c r="S129" s="105"/>
      <c r="T129" s="105"/>
      <c r="U129" s="105"/>
      <c r="V129" s="105"/>
      <c r="W129" s="105"/>
      <c r="X129" s="105"/>
      <c r="Y129" s="105"/>
      <c r="Z129" s="105"/>
      <c r="AA129" s="105"/>
      <c r="AB129" s="105"/>
    </row>
    <row r="130" ht="11.25" customHeight="1">
      <c r="A130" s="253" t="s">
        <v>1246</v>
      </c>
      <c r="B130" s="135" t="s">
        <v>1163</v>
      </c>
      <c r="C130" s="177" t="s">
        <v>81</v>
      </c>
      <c r="D130" s="135" t="s">
        <v>1247</v>
      </c>
      <c r="E130" s="135" t="s">
        <v>1248</v>
      </c>
      <c r="F130" s="177" t="s">
        <v>293</v>
      </c>
      <c r="G130" s="177">
        <v>1.0</v>
      </c>
      <c r="H130" s="177">
        <v>1.0</v>
      </c>
      <c r="I130" s="177">
        <v>460.0</v>
      </c>
      <c r="J130" s="178">
        <v>50.0</v>
      </c>
      <c r="K130" s="320">
        <v>50.0</v>
      </c>
      <c r="L130" s="130" t="s">
        <v>89</v>
      </c>
      <c r="M130" s="104"/>
      <c r="N130" s="105"/>
      <c r="O130" s="105"/>
      <c r="P130" s="105"/>
      <c r="Q130" s="105"/>
      <c r="R130" s="105"/>
      <c r="S130" s="105"/>
      <c r="T130" s="105"/>
      <c r="U130" s="105"/>
      <c r="V130" s="105"/>
      <c r="W130" s="105"/>
      <c r="X130" s="105"/>
      <c r="Y130" s="105"/>
      <c r="Z130" s="105"/>
      <c r="AA130" s="105"/>
      <c r="AB130" s="105"/>
    </row>
    <row r="131" ht="11.25" customHeight="1">
      <c r="A131" s="253" t="s">
        <v>1249</v>
      </c>
      <c r="B131" s="135" t="s">
        <v>1163</v>
      </c>
      <c r="C131" s="177" t="s">
        <v>81</v>
      </c>
      <c r="D131" s="135" t="s">
        <v>1250</v>
      </c>
      <c r="E131" s="135" t="s">
        <v>1251</v>
      </c>
      <c r="F131" s="177" t="s">
        <v>293</v>
      </c>
      <c r="G131" s="177">
        <v>1.0</v>
      </c>
      <c r="H131" s="177">
        <v>1.0</v>
      </c>
      <c r="I131" s="177">
        <v>460.0</v>
      </c>
      <c r="J131" s="178">
        <v>50.0</v>
      </c>
      <c r="K131" s="320">
        <v>50.0</v>
      </c>
      <c r="L131" s="130" t="s">
        <v>89</v>
      </c>
      <c r="M131" s="104"/>
      <c r="N131" s="105"/>
      <c r="O131" s="105"/>
      <c r="P131" s="105"/>
      <c r="Q131" s="105"/>
      <c r="R131" s="105"/>
      <c r="S131" s="105"/>
      <c r="T131" s="105"/>
      <c r="U131" s="105"/>
      <c r="V131" s="105"/>
      <c r="W131" s="105"/>
      <c r="X131" s="105"/>
      <c r="Y131" s="105"/>
      <c r="Z131" s="105"/>
      <c r="AA131" s="105"/>
      <c r="AB131" s="105"/>
    </row>
    <row r="132" ht="11.25" customHeight="1">
      <c r="A132" s="253" t="s">
        <v>1252</v>
      </c>
      <c r="B132" s="135" t="s">
        <v>1163</v>
      </c>
      <c r="C132" s="177" t="s">
        <v>81</v>
      </c>
      <c r="D132" s="135" t="s">
        <v>1253</v>
      </c>
      <c r="E132" s="135" t="s">
        <v>1254</v>
      </c>
      <c r="F132" s="177" t="s">
        <v>293</v>
      </c>
      <c r="G132" s="177">
        <v>1.0</v>
      </c>
      <c r="H132" s="177">
        <v>1.0</v>
      </c>
      <c r="I132" s="177">
        <v>460.0</v>
      </c>
      <c r="J132" s="178">
        <v>50.0</v>
      </c>
      <c r="K132" s="320">
        <v>50.0</v>
      </c>
      <c r="L132" s="130" t="s">
        <v>89</v>
      </c>
      <c r="M132" s="104"/>
      <c r="N132" s="105"/>
      <c r="O132" s="105"/>
      <c r="P132" s="105"/>
      <c r="Q132" s="105"/>
      <c r="R132" s="105"/>
      <c r="S132" s="105"/>
      <c r="T132" s="105"/>
      <c r="U132" s="105"/>
      <c r="V132" s="105"/>
      <c r="W132" s="105"/>
      <c r="X132" s="105"/>
      <c r="Y132" s="105"/>
      <c r="Z132" s="105"/>
      <c r="AA132" s="105"/>
      <c r="AB132" s="105"/>
    </row>
    <row r="133" ht="11.25" customHeight="1">
      <c r="A133" s="253" t="s">
        <v>1255</v>
      </c>
      <c r="B133" s="135" t="s">
        <v>1163</v>
      </c>
      <c r="C133" s="177" t="s">
        <v>81</v>
      </c>
      <c r="D133" s="135" t="s">
        <v>1256</v>
      </c>
      <c r="E133" s="135" t="s">
        <v>1257</v>
      </c>
      <c r="F133" s="177" t="s">
        <v>293</v>
      </c>
      <c r="G133" s="177">
        <v>1.0</v>
      </c>
      <c r="H133" s="177">
        <v>1.0</v>
      </c>
      <c r="I133" s="177">
        <v>460.0</v>
      </c>
      <c r="J133" s="178">
        <v>50.0</v>
      </c>
      <c r="K133" s="320">
        <v>50.0</v>
      </c>
      <c r="L133" s="130" t="s">
        <v>89</v>
      </c>
      <c r="M133" s="104"/>
      <c r="N133" s="105"/>
      <c r="O133" s="105"/>
      <c r="P133" s="105"/>
      <c r="Q133" s="105"/>
      <c r="R133" s="105"/>
      <c r="S133" s="105"/>
      <c r="T133" s="105"/>
      <c r="U133" s="105"/>
      <c r="V133" s="105"/>
      <c r="W133" s="105"/>
      <c r="X133" s="105"/>
      <c r="Y133" s="105"/>
      <c r="Z133" s="105"/>
      <c r="AA133" s="105"/>
      <c r="AB133" s="105"/>
    </row>
    <row r="134" ht="11.25" customHeight="1">
      <c r="A134" s="253" t="s">
        <v>1258</v>
      </c>
      <c r="B134" s="135" t="s">
        <v>1163</v>
      </c>
      <c r="C134" s="177" t="s">
        <v>81</v>
      </c>
      <c r="D134" s="135" t="s">
        <v>1259</v>
      </c>
      <c r="E134" s="135" t="s">
        <v>1260</v>
      </c>
      <c r="F134" s="177" t="s">
        <v>293</v>
      </c>
      <c r="G134" s="177">
        <v>1.0</v>
      </c>
      <c r="H134" s="177">
        <v>1.0</v>
      </c>
      <c r="I134" s="177">
        <v>460.0</v>
      </c>
      <c r="J134" s="178">
        <v>50.0</v>
      </c>
      <c r="K134" s="320">
        <v>50.0</v>
      </c>
      <c r="L134" s="130" t="s">
        <v>89</v>
      </c>
      <c r="M134" s="104"/>
      <c r="N134" s="105"/>
      <c r="O134" s="105"/>
      <c r="P134" s="105"/>
      <c r="Q134" s="105"/>
      <c r="R134" s="105"/>
      <c r="S134" s="105"/>
      <c r="T134" s="105"/>
      <c r="U134" s="105"/>
      <c r="V134" s="105"/>
      <c r="W134" s="105"/>
      <c r="X134" s="105"/>
      <c r="Y134" s="105"/>
      <c r="Z134" s="105"/>
      <c r="AA134" s="105"/>
      <c r="AB134" s="105"/>
    </row>
    <row r="135" ht="11.25" customHeight="1">
      <c r="A135" s="253" t="s">
        <v>1261</v>
      </c>
      <c r="B135" s="135" t="s">
        <v>1163</v>
      </c>
      <c r="C135" s="177" t="s">
        <v>81</v>
      </c>
      <c r="D135" s="135" t="s">
        <v>1262</v>
      </c>
      <c r="E135" s="135" t="s">
        <v>1263</v>
      </c>
      <c r="F135" s="177" t="s">
        <v>293</v>
      </c>
      <c r="G135" s="177">
        <v>1.0</v>
      </c>
      <c r="H135" s="177">
        <v>1.0</v>
      </c>
      <c r="I135" s="177">
        <v>460.0</v>
      </c>
      <c r="J135" s="178">
        <v>50.0</v>
      </c>
      <c r="K135" s="320">
        <v>50.0</v>
      </c>
      <c r="L135" s="130" t="s">
        <v>89</v>
      </c>
      <c r="M135" s="104"/>
      <c r="N135" s="105"/>
      <c r="O135" s="105"/>
      <c r="P135" s="105"/>
      <c r="Q135" s="105"/>
      <c r="R135" s="105"/>
      <c r="S135" s="105"/>
      <c r="T135" s="105"/>
      <c r="U135" s="105"/>
      <c r="V135" s="105"/>
      <c r="W135" s="105"/>
      <c r="X135" s="105"/>
      <c r="Y135" s="105"/>
      <c r="Z135" s="105"/>
      <c r="AA135" s="105"/>
      <c r="AB135" s="105"/>
    </row>
    <row r="136" ht="11.25" customHeight="1">
      <c r="A136" s="135" t="s">
        <v>1264</v>
      </c>
      <c r="B136" s="253" t="s">
        <v>1265</v>
      </c>
      <c r="C136" s="177" t="s">
        <v>81</v>
      </c>
      <c r="D136" s="135" t="s">
        <v>1266</v>
      </c>
      <c r="E136" s="135" t="s">
        <v>1267</v>
      </c>
      <c r="F136" s="177" t="s">
        <v>1071</v>
      </c>
      <c r="G136" s="177">
        <v>3.0</v>
      </c>
      <c r="H136" s="177">
        <v>1.0</v>
      </c>
      <c r="I136" s="177">
        <v>270.0</v>
      </c>
      <c r="J136" s="178">
        <v>50.0</v>
      </c>
      <c r="K136" s="321">
        <f t="shared" ref="K136:K140" si="2">16.67</f>
        <v>16.67</v>
      </c>
      <c r="L136" s="130" t="s">
        <v>89</v>
      </c>
      <c r="M136" s="104"/>
      <c r="N136" s="105"/>
      <c r="O136" s="105"/>
      <c r="P136" s="105"/>
      <c r="Q136" s="105"/>
      <c r="R136" s="105"/>
      <c r="S136" s="105"/>
      <c r="T136" s="105"/>
      <c r="U136" s="105"/>
      <c r="V136" s="105"/>
      <c r="W136" s="105"/>
      <c r="X136" s="105"/>
      <c r="Y136" s="105"/>
      <c r="Z136" s="105"/>
      <c r="AA136" s="105"/>
      <c r="AB136" s="105"/>
    </row>
    <row r="137" ht="11.25" customHeight="1">
      <c r="A137" s="135" t="s">
        <v>1268</v>
      </c>
      <c r="B137" s="253" t="s">
        <v>1265</v>
      </c>
      <c r="C137" s="177" t="s">
        <v>81</v>
      </c>
      <c r="D137" s="135" t="s">
        <v>1269</v>
      </c>
      <c r="E137" s="135" t="s">
        <v>1270</v>
      </c>
      <c r="F137" s="177" t="s">
        <v>1071</v>
      </c>
      <c r="G137" s="177">
        <v>3.0</v>
      </c>
      <c r="H137" s="177">
        <v>1.0</v>
      </c>
      <c r="I137" s="177">
        <v>270.0</v>
      </c>
      <c r="J137" s="178">
        <v>50.0</v>
      </c>
      <c r="K137" s="321">
        <f t="shared" si="2"/>
        <v>16.67</v>
      </c>
      <c r="L137" s="130" t="s">
        <v>89</v>
      </c>
      <c r="M137" s="104"/>
      <c r="N137" s="105"/>
      <c r="O137" s="105"/>
      <c r="P137" s="105"/>
      <c r="Q137" s="105"/>
      <c r="R137" s="105"/>
      <c r="S137" s="105"/>
      <c r="T137" s="105"/>
      <c r="U137" s="105"/>
      <c r="V137" s="105"/>
      <c r="W137" s="105"/>
      <c r="X137" s="105"/>
      <c r="Y137" s="105"/>
      <c r="Z137" s="105"/>
      <c r="AA137" s="105"/>
      <c r="AB137" s="105"/>
    </row>
    <row r="138" ht="11.25" customHeight="1">
      <c r="A138" s="135" t="s">
        <v>1271</v>
      </c>
      <c r="B138" s="253" t="s">
        <v>1265</v>
      </c>
      <c r="C138" s="177" t="s">
        <v>81</v>
      </c>
      <c r="D138" s="135" t="s">
        <v>1179</v>
      </c>
      <c r="E138" s="135" t="s">
        <v>1089</v>
      </c>
      <c r="F138" s="177" t="s">
        <v>1071</v>
      </c>
      <c r="G138" s="177">
        <v>3.0</v>
      </c>
      <c r="H138" s="177">
        <v>1.0</v>
      </c>
      <c r="I138" s="177">
        <v>270.0</v>
      </c>
      <c r="J138" s="178">
        <v>50.0</v>
      </c>
      <c r="K138" s="321">
        <f t="shared" si="2"/>
        <v>16.67</v>
      </c>
      <c r="L138" s="130" t="s">
        <v>89</v>
      </c>
      <c r="M138" s="104"/>
      <c r="N138" s="105"/>
      <c r="O138" s="105"/>
      <c r="P138" s="105"/>
      <c r="Q138" s="105"/>
      <c r="R138" s="105"/>
      <c r="S138" s="105"/>
      <c r="T138" s="105"/>
      <c r="U138" s="105"/>
      <c r="V138" s="105"/>
      <c r="W138" s="105"/>
      <c r="X138" s="105"/>
      <c r="Y138" s="105"/>
      <c r="Z138" s="105"/>
      <c r="AA138" s="105"/>
      <c r="AB138" s="105"/>
    </row>
    <row r="139" ht="11.25" customHeight="1">
      <c r="A139" s="135" t="s">
        <v>1272</v>
      </c>
      <c r="B139" s="253" t="s">
        <v>1265</v>
      </c>
      <c r="C139" s="177" t="s">
        <v>81</v>
      </c>
      <c r="D139" s="135" t="s">
        <v>1273</v>
      </c>
      <c r="E139" s="135" t="s">
        <v>1274</v>
      </c>
      <c r="F139" s="177" t="s">
        <v>1071</v>
      </c>
      <c r="G139" s="177">
        <v>3.0</v>
      </c>
      <c r="H139" s="177">
        <v>1.0</v>
      </c>
      <c r="I139" s="177">
        <v>270.0</v>
      </c>
      <c r="J139" s="178">
        <v>50.0</v>
      </c>
      <c r="K139" s="321">
        <f t="shared" si="2"/>
        <v>16.67</v>
      </c>
      <c r="L139" s="130" t="s">
        <v>89</v>
      </c>
      <c r="M139" s="104"/>
      <c r="N139" s="105"/>
      <c r="O139" s="105"/>
      <c r="P139" s="105"/>
      <c r="Q139" s="105"/>
      <c r="R139" s="105"/>
      <c r="S139" s="105"/>
      <c r="T139" s="105"/>
      <c r="U139" s="105"/>
      <c r="V139" s="105"/>
      <c r="W139" s="105"/>
      <c r="X139" s="105"/>
      <c r="Y139" s="105"/>
      <c r="Z139" s="105"/>
      <c r="AA139" s="105"/>
      <c r="AB139" s="105"/>
    </row>
    <row r="140" ht="11.25" customHeight="1">
      <c r="A140" s="135" t="s">
        <v>1275</v>
      </c>
      <c r="B140" s="253" t="s">
        <v>1265</v>
      </c>
      <c r="C140" s="177" t="s">
        <v>81</v>
      </c>
      <c r="D140" s="135" t="s">
        <v>1276</v>
      </c>
      <c r="E140" s="135" t="s">
        <v>1277</v>
      </c>
      <c r="F140" s="177" t="s">
        <v>1071</v>
      </c>
      <c r="G140" s="177">
        <v>3.0</v>
      </c>
      <c r="H140" s="177">
        <v>1.0</v>
      </c>
      <c r="I140" s="177">
        <v>270.0</v>
      </c>
      <c r="J140" s="178">
        <v>50.0</v>
      </c>
      <c r="K140" s="321">
        <f t="shared" si="2"/>
        <v>16.67</v>
      </c>
      <c r="L140" s="130" t="s">
        <v>89</v>
      </c>
      <c r="M140" s="104"/>
      <c r="N140" s="105"/>
      <c r="O140" s="105"/>
      <c r="P140" s="105"/>
      <c r="Q140" s="105"/>
      <c r="R140" s="105"/>
      <c r="S140" s="105"/>
      <c r="T140" s="105"/>
      <c r="U140" s="105"/>
      <c r="V140" s="105"/>
      <c r="W140" s="105"/>
      <c r="X140" s="105"/>
      <c r="Y140" s="105"/>
      <c r="Z140" s="105"/>
      <c r="AA140" s="105"/>
      <c r="AB140" s="105"/>
    </row>
    <row r="141" ht="11.25" customHeight="1">
      <c r="A141" s="135" t="s">
        <v>1278</v>
      </c>
      <c r="B141" s="253" t="s">
        <v>1265</v>
      </c>
      <c r="C141" s="177" t="s">
        <v>81</v>
      </c>
      <c r="D141" s="135" t="s">
        <v>1279</v>
      </c>
      <c r="E141" s="135" t="s">
        <v>1280</v>
      </c>
      <c r="F141" s="177" t="s">
        <v>1071</v>
      </c>
      <c r="G141" s="177">
        <v>3.0</v>
      </c>
      <c r="H141" s="177">
        <v>1.0</v>
      </c>
      <c r="I141" s="177">
        <v>270.0</v>
      </c>
      <c r="J141" s="178">
        <v>50.0</v>
      </c>
      <c r="K141" s="321">
        <v>16.67</v>
      </c>
      <c r="L141" s="130" t="s">
        <v>89</v>
      </c>
      <c r="M141" s="104"/>
      <c r="N141" s="105"/>
      <c r="O141" s="105"/>
      <c r="P141" s="105"/>
      <c r="Q141" s="105"/>
      <c r="R141" s="105"/>
      <c r="S141" s="105"/>
      <c r="T141" s="105"/>
      <c r="U141" s="105"/>
      <c r="V141" s="105"/>
      <c r="W141" s="105"/>
      <c r="X141" s="105"/>
      <c r="Y141" s="105"/>
      <c r="Z141" s="105"/>
      <c r="AA141" s="105"/>
      <c r="AB141" s="105"/>
    </row>
    <row r="142" ht="11.25" customHeight="1">
      <c r="A142" s="135" t="s">
        <v>1281</v>
      </c>
      <c r="B142" s="253" t="s">
        <v>1265</v>
      </c>
      <c r="C142" s="177" t="s">
        <v>81</v>
      </c>
      <c r="D142" s="135" t="s">
        <v>1282</v>
      </c>
      <c r="E142" s="135" t="s">
        <v>1283</v>
      </c>
      <c r="F142" s="177" t="s">
        <v>1071</v>
      </c>
      <c r="G142" s="177">
        <v>3.0</v>
      </c>
      <c r="H142" s="177">
        <v>1.0</v>
      </c>
      <c r="I142" s="177">
        <v>270.0</v>
      </c>
      <c r="J142" s="178">
        <v>50.0</v>
      </c>
      <c r="K142" s="321">
        <v>16.67</v>
      </c>
      <c r="L142" s="130" t="s">
        <v>89</v>
      </c>
      <c r="M142" s="104"/>
      <c r="N142" s="105"/>
      <c r="O142" s="105"/>
      <c r="P142" s="105"/>
      <c r="Q142" s="105"/>
      <c r="R142" s="105"/>
      <c r="S142" s="105"/>
      <c r="T142" s="105"/>
      <c r="U142" s="105"/>
      <c r="V142" s="105"/>
      <c r="W142" s="105"/>
      <c r="X142" s="105"/>
      <c r="Y142" s="105"/>
      <c r="Z142" s="105"/>
      <c r="AA142" s="105"/>
      <c r="AB142" s="105"/>
    </row>
    <row r="143" ht="11.25" customHeight="1">
      <c r="A143" s="135" t="s">
        <v>1284</v>
      </c>
      <c r="B143" s="253" t="s">
        <v>1265</v>
      </c>
      <c r="C143" s="177" t="s">
        <v>81</v>
      </c>
      <c r="D143" s="135" t="s">
        <v>1285</v>
      </c>
      <c r="E143" s="135" t="s">
        <v>1286</v>
      </c>
      <c r="F143" s="177" t="s">
        <v>1071</v>
      </c>
      <c r="G143" s="177">
        <v>3.0</v>
      </c>
      <c r="H143" s="177">
        <v>1.0</v>
      </c>
      <c r="I143" s="177">
        <v>270.0</v>
      </c>
      <c r="J143" s="178">
        <v>50.0</v>
      </c>
      <c r="K143" s="321">
        <f t="shared" ref="K143:K155" si="3">16.67</f>
        <v>16.67</v>
      </c>
      <c r="L143" s="130" t="s">
        <v>89</v>
      </c>
      <c r="M143" s="104"/>
      <c r="N143" s="105"/>
      <c r="O143" s="105"/>
      <c r="P143" s="105"/>
      <c r="Q143" s="105"/>
      <c r="R143" s="105"/>
      <c r="S143" s="105"/>
      <c r="T143" s="105"/>
      <c r="U143" s="105"/>
      <c r="V143" s="105"/>
      <c r="W143" s="105"/>
      <c r="X143" s="105"/>
      <c r="Y143" s="105"/>
      <c r="Z143" s="105"/>
      <c r="AA143" s="105"/>
      <c r="AB143" s="105"/>
    </row>
    <row r="144" ht="11.25" customHeight="1">
      <c r="A144" s="135" t="s">
        <v>1287</v>
      </c>
      <c r="B144" s="253" t="s">
        <v>1265</v>
      </c>
      <c r="C144" s="177" t="s">
        <v>81</v>
      </c>
      <c r="D144" s="135" t="s">
        <v>1288</v>
      </c>
      <c r="E144" s="135" t="s">
        <v>1289</v>
      </c>
      <c r="F144" s="177" t="s">
        <v>1071</v>
      </c>
      <c r="G144" s="177">
        <v>3.0</v>
      </c>
      <c r="H144" s="177">
        <v>1.0</v>
      </c>
      <c r="I144" s="177">
        <v>270.0</v>
      </c>
      <c r="J144" s="178">
        <v>50.0</v>
      </c>
      <c r="K144" s="321">
        <f t="shared" si="3"/>
        <v>16.67</v>
      </c>
      <c r="L144" s="130" t="s">
        <v>89</v>
      </c>
      <c r="M144" s="104"/>
      <c r="N144" s="105"/>
      <c r="O144" s="105"/>
      <c r="P144" s="105"/>
      <c r="Q144" s="105"/>
      <c r="R144" s="105"/>
      <c r="S144" s="105"/>
      <c r="T144" s="105"/>
      <c r="U144" s="105"/>
      <c r="V144" s="105"/>
      <c r="W144" s="105"/>
      <c r="X144" s="105"/>
      <c r="Y144" s="105"/>
      <c r="Z144" s="105"/>
      <c r="AA144" s="105"/>
      <c r="AB144" s="105"/>
    </row>
    <row r="145" ht="11.25" customHeight="1">
      <c r="A145" s="135" t="s">
        <v>1290</v>
      </c>
      <c r="B145" s="253" t="s">
        <v>1265</v>
      </c>
      <c r="C145" s="177" t="s">
        <v>81</v>
      </c>
      <c r="D145" s="135" t="s">
        <v>1291</v>
      </c>
      <c r="E145" s="135" t="s">
        <v>1292</v>
      </c>
      <c r="F145" s="177" t="s">
        <v>1071</v>
      </c>
      <c r="G145" s="177">
        <v>3.0</v>
      </c>
      <c r="H145" s="177">
        <v>1.0</v>
      </c>
      <c r="I145" s="177">
        <v>270.0</v>
      </c>
      <c r="J145" s="178">
        <v>50.0</v>
      </c>
      <c r="K145" s="321">
        <f t="shared" si="3"/>
        <v>16.67</v>
      </c>
      <c r="L145" s="130" t="s">
        <v>89</v>
      </c>
      <c r="M145" s="104"/>
      <c r="N145" s="105"/>
      <c r="O145" s="105"/>
      <c r="P145" s="105"/>
      <c r="Q145" s="105"/>
      <c r="R145" s="105"/>
      <c r="S145" s="105"/>
      <c r="T145" s="105"/>
      <c r="U145" s="105"/>
      <c r="V145" s="105"/>
      <c r="W145" s="105"/>
      <c r="X145" s="105"/>
      <c r="Y145" s="105"/>
      <c r="Z145" s="105"/>
      <c r="AA145" s="105"/>
      <c r="AB145" s="105"/>
    </row>
    <row r="146" ht="11.25" customHeight="1">
      <c r="A146" s="135" t="s">
        <v>1293</v>
      </c>
      <c r="B146" s="253" t="s">
        <v>1265</v>
      </c>
      <c r="C146" s="177" t="s">
        <v>81</v>
      </c>
      <c r="D146" s="135" t="s">
        <v>1294</v>
      </c>
      <c r="E146" s="135" t="s">
        <v>1295</v>
      </c>
      <c r="F146" s="177" t="s">
        <v>1071</v>
      </c>
      <c r="G146" s="177">
        <v>3.0</v>
      </c>
      <c r="H146" s="177">
        <v>1.0</v>
      </c>
      <c r="I146" s="177">
        <v>270.0</v>
      </c>
      <c r="J146" s="178">
        <v>50.0</v>
      </c>
      <c r="K146" s="321">
        <f t="shared" si="3"/>
        <v>16.67</v>
      </c>
      <c r="L146" s="130" t="s">
        <v>89</v>
      </c>
      <c r="M146" s="104"/>
      <c r="N146" s="105"/>
      <c r="O146" s="105"/>
      <c r="P146" s="105"/>
      <c r="Q146" s="105"/>
      <c r="R146" s="105"/>
      <c r="S146" s="105"/>
      <c r="T146" s="105"/>
      <c r="U146" s="105"/>
      <c r="V146" s="105"/>
      <c r="W146" s="105"/>
      <c r="X146" s="105"/>
      <c r="Y146" s="105"/>
      <c r="Z146" s="105"/>
      <c r="AA146" s="105"/>
      <c r="AB146" s="105"/>
    </row>
    <row r="147" ht="11.25" customHeight="1">
      <c r="A147" s="135" t="s">
        <v>1296</v>
      </c>
      <c r="B147" s="253" t="s">
        <v>1265</v>
      </c>
      <c r="C147" s="177" t="s">
        <v>81</v>
      </c>
      <c r="D147" s="135" t="s">
        <v>1297</v>
      </c>
      <c r="E147" s="135" t="s">
        <v>1298</v>
      </c>
      <c r="F147" s="177" t="s">
        <v>1071</v>
      </c>
      <c r="G147" s="177">
        <v>3.0</v>
      </c>
      <c r="H147" s="177">
        <v>1.0</v>
      </c>
      <c r="I147" s="177">
        <v>270.0</v>
      </c>
      <c r="J147" s="178">
        <v>50.0</v>
      </c>
      <c r="K147" s="321">
        <f t="shared" si="3"/>
        <v>16.67</v>
      </c>
      <c r="L147" s="130" t="s">
        <v>89</v>
      </c>
      <c r="M147" s="104"/>
      <c r="N147" s="105"/>
      <c r="O147" s="105"/>
      <c r="P147" s="105"/>
      <c r="Q147" s="105"/>
      <c r="R147" s="105"/>
      <c r="S147" s="105"/>
      <c r="T147" s="105"/>
      <c r="U147" s="105"/>
      <c r="V147" s="105"/>
      <c r="W147" s="105"/>
      <c r="X147" s="105"/>
      <c r="Y147" s="105"/>
      <c r="Z147" s="105"/>
      <c r="AA147" s="105"/>
      <c r="AB147" s="105"/>
    </row>
    <row r="148" ht="11.25" customHeight="1">
      <c r="A148" s="135" t="s">
        <v>1299</v>
      </c>
      <c r="B148" s="253" t="s">
        <v>1265</v>
      </c>
      <c r="C148" s="177" t="s">
        <v>81</v>
      </c>
      <c r="D148" s="135" t="s">
        <v>1300</v>
      </c>
      <c r="E148" s="135" t="s">
        <v>1301</v>
      </c>
      <c r="F148" s="177" t="s">
        <v>1071</v>
      </c>
      <c r="G148" s="177">
        <v>3.0</v>
      </c>
      <c r="H148" s="177">
        <v>1.0</v>
      </c>
      <c r="I148" s="177">
        <v>270.0</v>
      </c>
      <c r="J148" s="178">
        <v>50.0</v>
      </c>
      <c r="K148" s="321">
        <f t="shared" si="3"/>
        <v>16.67</v>
      </c>
      <c r="L148" s="130" t="s">
        <v>89</v>
      </c>
      <c r="M148" s="104"/>
      <c r="N148" s="105"/>
      <c r="O148" s="105"/>
      <c r="P148" s="105"/>
      <c r="Q148" s="105"/>
      <c r="R148" s="105"/>
      <c r="S148" s="105"/>
      <c r="T148" s="105"/>
      <c r="U148" s="105"/>
      <c r="V148" s="105"/>
      <c r="W148" s="105"/>
      <c r="X148" s="105"/>
      <c r="Y148" s="105"/>
      <c r="Z148" s="105"/>
      <c r="AA148" s="105"/>
      <c r="AB148" s="105"/>
    </row>
    <row r="149" ht="11.25" customHeight="1">
      <c r="A149" s="135" t="s">
        <v>1302</v>
      </c>
      <c r="B149" s="253" t="s">
        <v>1265</v>
      </c>
      <c r="C149" s="177" t="s">
        <v>81</v>
      </c>
      <c r="D149" s="135" t="s">
        <v>1303</v>
      </c>
      <c r="E149" s="135" t="s">
        <v>1304</v>
      </c>
      <c r="F149" s="177" t="s">
        <v>1071</v>
      </c>
      <c r="G149" s="177">
        <v>3.0</v>
      </c>
      <c r="H149" s="177">
        <v>1.0</v>
      </c>
      <c r="I149" s="177">
        <v>270.0</v>
      </c>
      <c r="J149" s="178">
        <v>50.0</v>
      </c>
      <c r="K149" s="321">
        <f t="shared" si="3"/>
        <v>16.67</v>
      </c>
      <c r="L149" s="130" t="s">
        <v>89</v>
      </c>
      <c r="M149" s="104"/>
      <c r="N149" s="105"/>
      <c r="O149" s="105"/>
      <c r="P149" s="105"/>
      <c r="Q149" s="105"/>
      <c r="R149" s="105"/>
      <c r="S149" s="105"/>
      <c r="T149" s="105"/>
      <c r="U149" s="105"/>
      <c r="V149" s="105"/>
      <c r="W149" s="105"/>
      <c r="X149" s="105"/>
      <c r="Y149" s="105"/>
      <c r="Z149" s="105"/>
      <c r="AA149" s="105"/>
      <c r="AB149" s="105"/>
    </row>
    <row r="150" ht="11.25" customHeight="1">
      <c r="A150" s="135" t="s">
        <v>1305</v>
      </c>
      <c r="B150" s="253" t="s">
        <v>1265</v>
      </c>
      <c r="C150" s="177" t="s">
        <v>81</v>
      </c>
      <c r="D150" s="135" t="s">
        <v>1306</v>
      </c>
      <c r="E150" s="135" t="s">
        <v>1307</v>
      </c>
      <c r="F150" s="177" t="s">
        <v>1071</v>
      </c>
      <c r="G150" s="177">
        <v>3.0</v>
      </c>
      <c r="H150" s="177">
        <v>1.0</v>
      </c>
      <c r="I150" s="177">
        <v>270.0</v>
      </c>
      <c r="J150" s="178">
        <v>50.0</v>
      </c>
      <c r="K150" s="321">
        <f t="shared" si="3"/>
        <v>16.67</v>
      </c>
      <c r="L150" s="130" t="s">
        <v>89</v>
      </c>
      <c r="M150" s="104"/>
      <c r="N150" s="105"/>
      <c r="O150" s="105"/>
      <c r="P150" s="105"/>
      <c r="Q150" s="105"/>
      <c r="R150" s="105"/>
      <c r="S150" s="105"/>
      <c r="T150" s="105"/>
      <c r="U150" s="105"/>
      <c r="V150" s="105"/>
      <c r="W150" s="105"/>
      <c r="X150" s="105"/>
      <c r="Y150" s="105"/>
      <c r="Z150" s="105"/>
      <c r="AA150" s="105"/>
      <c r="AB150" s="105"/>
    </row>
    <row r="151" ht="11.25" customHeight="1">
      <c r="A151" s="135" t="s">
        <v>1308</v>
      </c>
      <c r="B151" s="253" t="s">
        <v>1265</v>
      </c>
      <c r="C151" s="177" t="s">
        <v>81</v>
      </c>
      <c r="D151" s="135" t="s">
        <v>1309</v>
      </c>
      <c r="E151" s="135" t="s">
        <v>1310</v>
      </c>
      <c r="F151" s="177" t="s">
        <v>293</v>
      </c>
      <c r="G151" s="177">
        <v>3.0</v>
      </c>
      <c r="H151" s="177">
        <v>1.0</v>
      </c>
      <c r="I151" s="177">
        <v>270.0</v>
      </c>
      <c r="J151" s="178">
        <v>50.0</v>
      </c>
      <c r="K151" s="321">
        <f t="shared" si="3"/>
        <v>16.67</v>
      </c>
      <c r="L151" s="130" t="s">
        <v>89</v>
      </c>
      <c r="M151" s="104"/>
      <c r="N151" s="105"/>
      <c r="O151" s="105"/>
      <c r="P151" s="105"/>
      <c r="Q151" s="105"/>
      <c r="R151" s="105"/>
      <c r="S151" s="105"/>
      <c r="T151" s="105"/>
      <c r="U151" s="105"/>
      <c r="V151" s="105"/>
      <c r="W151" s="105"/>
      <c r="X151" s="105"/>
      <c r="Y151" s="105"/>
      <c r="Z151" s="105"/>
      <c r="AA151" s="105"/>
      <c r="AB151" s="105"/>
    </row>
    <row r="152" ht="11.25" customHeight="1">
      <c r="A152" s="135" t="s">
        <v>1311</v>
      </c>
      <c r="B152" s="253" t="s">
        <v>1265</v>
      </c>
      <c r="C152" s="177" t="s">
        <v>81</v>
      </c>
      <c r="D152" s="135" t="s">
        <v>1312</v>
      </c>
      <c r="E152" s="135" t="s">
        <v>1313</v>
      </c>
      <c r="F152" s="177" t="s">
        <v>293</v>
      </c>
      <c r="G152" s="177">
        <v>3.0</v>
      </c>
      <c r="H152" s="177">
        <v>1.0</v>
      </c>
      <c r="I152" s="177">
        <v>270.0</v>
      </c>
      <c r="J152" s="178">
        <v>50.0</v>
      </c>
      <c r="K152" s="321">
        <f t="shared" si="3"/>
        <v>16.67</v>
      </c>
      <c r="L152" s="130" t="s">
        <v>89</v>
      </c>
      <c r="M152" s="104"/>
      <c r="N152" s="105"/>
      <c r="O152" s="105"/>
      <c r="P152" s="105"/>
      <c r="Q152" s="105"/>
      <c r="R152" s="105"/>
      <c r="S152" s="105"/>
      <c r="T152" s="105"/>
      <c r="U152" s="105"/>
      <c r="V152" s="105"/>
      <c r="W152" s="105"/>
      <c r="X152" s="105"/>
      <c r="Y152" s="105"/>
      <c r="Z152" s="105"/>
      <c r="AA152" s="105"/>
      <c r="AB152" s="105"/>
    </row>
    <row r="153" ht="11.25" customHeight="1">
      <c r="A153" s="135" t="s">
        <v>1314</v>
      </c>
      <c r="B153" s="253" t="s">
        <v>1265</v>
      </c>
      <c r="C153" s="177" t="s">
        <v>81</v>
      </c>
      <c r="D153" s="135" t="s">
        <v>1315</v>
      </c>
      <c r="E153" s="135" t="s">
        <v>1316</v>
      </c>
      <c r="F153" s="177" t="s">
        <v>293</v>
      </c>
      <c r="G153" s="177">
        <v>3.0</v>
      </c>
      <c r="H153" s="177">
        <v>1.0</v>
      </c>
      <c r="I153" s="177">
        <v>270.0</v>
      </c>
      <c r="J153" s="178">
        <v>50.0</v>
      </c>
      <c r="K153" s="321">
        <f t="shared" si="3"/>
        <v>16.67</v>
      </c>
      <c r="L153" s="130" t="s">
        <v>89</v>
      </c>
      <c r="M153" s="104"/>
      <c r="N153" s="105"/>
      <c r="O153" s="105"/>
      <c r="P153" s="105"/>
      <c r="Q153" s="105"/>
      <c r="R153" s="105"/>
      <c r="S153" s="105"/>
      <c r="T153" s="105"/>
      <c r="U153" s="105"/>
      <c r="V153" s="105"/>
      <c r="W153" s="105"/>
      <c r="X153" s="105"/>
      <c r="Y153" s="105"/>
      <c r="Z153" s="105"/>
      <c r="AA153" s="105"/>
      <c r="AB153" s="105"/>
    </row>
    <row r="154" ht="11.25" customHeight="1">
      <c r="A154" s="135" t="s">
        <v>1317</v>
      </c>
      <c r="B154" s="253" t="s">
        <v>1265</v>
      </c>
      <c r="C154" s="177" t="s">
        <v>81</v>
      </c>
      <c r="D154" s="135" t="s">
        <v>1318</v>
      </c>
      <c r="E154" s="135" t="s">
        <v>1319</v>
      </c>
      <c r="F154" s="177" t="s">
        <v>293</v>
      </c>
      <c r="G154" s="177">
        <v>3.0</v>
      </c>
      <c r="H154" s="177">
        <v>1.0</v>
      </c>
      <c r="I154" s="177">
        <v>270.0</v>
      </c>
      <c r="J154" s="178">
        <v>50.0</v>
      </c>
      <c r="K154" s="321">
        <f t="shared" si="3"/>
        <v>16.67</v>
      </c>
      <c r="L154" s="130" t="s">
        <v>89</v>
      </c>
      <c r="M154" s="104"/>
      <c r="N154" s="105"/>
      <c r="O154" s="105"/>
      <c r="P154" s="105"/>
      <c r="Q154" s="105"/>
      <c r="R154" s="105"/>
      <c r="S154" s="105"/>
      <c r="T154" s="105"/>
      <c r="U154" s="105"/>
      <c r="V154" s="105"/>
      <c r="W154" s="105"/>
      <c r="X154" s="105"/>
      <c r="Y154" s="105"/>
      <c r="Z154" s="105"/>
      <c r="AA154" s="105"/>
      <c r="AB154" s="105"/>
    </row>
    <row r="155" ht="11.25" customHeight="1">
      <c r="A155" s="135" t="s">
        <v>1320</v>
      </c>
      <c r="B155" s="253" t="s">
        <v>1265</v>
      </c>
      <c r="C155" s="177" t="s">
        <v>81</v>
      </c>
      <c r="D155" s="135" t="s">
        <v>1321</v>
      </c>
      <c r="E155" s="135" t="s">
        <v>1322</v>
      </c>
      <c r="F155" s="177" t="s">
        <v>293</v>
      </c>
      <c r="G155" s="177">
        <v>3.0</v>
      </c>
      <c r="H155" s="177">
        <v>1.0</v>
      </c>
      <c r="I155" s="177">
        <v>270.0</v>
      </c>
      <c r="J155" s="178">
        <v>50.0</v>
      </c>
      <c r="K155" s="321">
        <f t="shared" si="3"/>
        <v>16.67</v>
      </c>
      <c r="L155" s="130" t="s">
        <v>89</v>
      </c>
      <c r="M155" s="104"/>
      <c r="N155" s="105"/>
      <c r="O155" s="105"/>
      <c r="P155" s="105"/>
      <c r="Q155" s="105"/>
      <c r="R155" s="105"/>
      <c r="S155" s="105"/>
      <c r="T155" s="105"/>
      <c r="U155" s="105"/>
      <c r="V155" s="105"/>
      <c r="W155" s="105"/>
      <c r="X155" s="105"/>
      <c r="Y155" s="105"/>
      <c r="Z155" s="105"/>
      <c r="AA155" s="105"/>
      <c r="AB155" s="105"/>
    </row>
    <row r="156" ht="11.25" customHeight="1">
      <c r="A156" s="135" t="s">
        <v>1323</v>
      </c>
      <c r="B156" s="253" t="s">
        <v>1324</v>
      </c>
      <c r="C156" s="177" t="s">
        <v>81</v>
      </c>
      <c r="D156" s="135" t="s">
        <v>1325</v>
      </c>
      <c r="E156" s="135" t="s">
        <v>1326</v>
      </c>
      <c r="F156" s="193" t="s">
        <v>1071</v>
      </c>
      <c r="G156" s="177">
        <v>1.0</v>
      </c>
      <c r="H156" s="177">
        <v>1.0</v>
      </c>
      <c r="I156" s="177">
        <v>552.0</v>
      </c>
      <c r="J156" s="178">
        <v>50.0</v>
      </c>
      <c r="K156" s="320">
        <v>50.0</v>
      </c>
      <c r="L156" s="130" t="s">
        <v>89</v>
      </c>
      <c r="M156" s="104"/>
      <c r="N156" s="105"/>
      <c r="O156" s="105"/>
      <c r="P156" s="105"/>
      <c r="Q156" s="105"/>
      <c r="R156" s="105"/>
      <c r="S156" s="105"/>
      <c r="T156" s="105"/>
      <c r="U156" s="105"/>
      <c r="V156" s="105"/>
      <c r="W156" s="105"/>
      <c r="X156" s="105"/>
      <c r="Y156" s="105"/>
      <c r="Z156" s="105"/>
      <c r="AA156" s="105"/>
      <c r="AB156" s="105"/>
    </row>
    <row r="157" ht="11.25" customHeight="1">
      <c r="A157" s="135" t="s">
        <v>1327</v>
      </c>
      <c r="B157" s="253" t="s">
        <v>1324</v>
      </c>
      <c r="C157" s="177" t="s">
        <v>81</v>
      </c>
      <c r="D157" s="135" t="s">
        <v>1328</v>
      </c>
      <c r="E157" s="135" t="s">
        <v>1329</v>
      </c>
      <c r="F157" s="193" t="s">
        <v>1071</v>
      </c>
      <c r="G157" s="177">
        <v>1.0</v>
      </c>
      <c r="H157" s="177">
        <v>1.0</v>
      </c>
      <c r="I157" s="177">
        <v>552.0</v>
      </c>
      <c r="J157" s="178">
        <v>50.0</v>
      </c>
      <c r="K157" s="320">
        <v>50.0</v>
      </c>
      <c r="L157" s="130" t="s">
        <v>89</v>
      </c>
      <c r="M157" s="104"/>
      <c r="N157" s="105"/>
      <c r="O157" s="105"/>
      <c r="P157" s="105"/>
      <c r="Q157" s="105"/>
      <c r="R157" s="105"/>
      <c r="S157" s="105"/>
      <c r="T157" s="105"/>
      <c r="U157" s="105"/>
      <c r="V157" s="105"/>
      <c r="W157" s="105"/>
      <c r="X157" s="105"/>
      <c r="Y157" s="105"/>
      <c r="Z157" s="105"/>
      <c r="AA157" s="105"/>
      <c r="AB157" s="105"/>
    </row>
    <row r="158" ht="11.25" customHeight="1">
      <c r="A158" s="135" t="s">
        <v>1330</v>
      </c>
      <c r="B158" s="253" t="s">
        <v>1324</v>
      </c>
      <c r="C158" s="177" t="s">
        <v>81</v>
      </c>
      <c r="D158" s="135" t="s">
        <v>1331</v>
      </c>
      <c r="E158" s="135" t="s">
        <v>1332</v>
      </c>
      <c r="F158" s="193" t="s">
        <v>1071</v>
      </c>
      <c r="G158" s="177">
        <v>1.0</v>
      </c>
      <c r="H158" s="177">
        <v>1.0</v>
      </c>
      <c r="I158" s="177">
        <v>552.0</v>
      </c>
      <c r="J158" s="178">
        <v>50.0</v>
      </c>
      <c r="K158" s="320">
        <v>50.0</v>
      </c>
      <c r="L158" s="130" t="s">
        <v>89</v>
      </c>
      <c r="M158" s="104"/>
      <c r="N158" s="105"/>
      <c r="O158" s="105"/>
      <c r="P158" s="105"/>
      <c r="Q158" s="105"/>
      <c r="R158" s="105"/>
      <c r="S158" s="105"/>
      <c r="T158" s="105"/>
      <c r="U158" s="105"/>
      <c r="V158" s="105"/>
      <c r="W158" s="105"/>
      <c r="X158" s="105"/>
      <c r="Y158" s="105"/>
      <c r="Z158" s="105"/>
      <c r="AA158" s="105"/>
      <c r="AB158" s="105"/>
    </row>
    <row r="159" ht="11.25" customHeight="1">
      <c r="A159" s="135" t="s">
        <v>1333</v>
      </c>
      <c r="B159" s="253" t="s">
        <v>1324</v>
      </c>
      <c r="C159" s="177" t="s">
        <v>81</v>
      </c>
      <c r="D159" s="135" t="s">
        <v>1334</v>
      </c>
      <c r="E159" s="135" t="s">
        <v>1335</v>
      </c>
      <c r="F159" s="193" t="s">
        <v>1071</v>
      </c>
      <c r="G159" s="177">
        <v>1.0</v>
      </c>
      <c r="H159" s="177">
        <v>1.0</v>
      </c>
      <c r="I159" s="177">
        <v>552.0</v>
      </c>
      <c r="J159" s="178">
        <v>50.0</v>
      </c>
      <c r="K159" s="320">
        <v>50.0</v>
      </c>
      <c r="L159" s="130" t="s">
        <v>89</v>
      </c>
      <c r="M159" s="104"/>
      <c r="N159" s="105"/>
      <c r="O159" s="105"/>
      <c r="P159" s="105"/>
      <c r="Q159" s="105"/>
      <c r="R159" s="105"/>
      <c r="S159" s="105"/>
      <c r="T159" s="105"/>
      <c r="U159" s="105"/>
      <c r="V159" s="105"/>
      <c r="W159" s="105"/>
      <c r="X159" s="105"/>
      <c r="Y159" s="105"/>
      <c r="Z159" s="105"/>
      <c r="AA159" s="105"/>
      <c r="AB159" s="105"/>
    </row>
    <row r="160" ht="11.25" customHeight="1">
      <c r="A160" s="135" t="s">
        <v>1336</v>
      </c>
      <c r="B160" s="253" t="s">
        <v>1324</v>
      </c>
      <c r="C160" s="177" t="s">
        <v>81</v>
      </c>
      <c r="D160" s="135" t="s">
        <v>1337</v>
      </c>
      <c r="E160" s="135" t="s">
        <v>1338</v>
      </c>
      <c r="F160" s="193" t="s">
        <v>1071</v>
      </c>
      <c r="G160" s="177">
        <v>1.0</v>
      </c>
      <c r="H160" s="177">
        <v>1.0</v>
      </c>
      <c r="I160" s="177">
        <v>552.0</v>
      </c>
      <c r="J160" s="178">
        <v>50.0</v>
      </c>
      <c r="K160" s="320">
        <v>50.0</v>
      </c>
      <c r="L160" s="130" t="s">
        <v>89</v>
      </c>
      <c r="M160" s="104"/>
      <c r="N160" s="105"/>
      <c r="O160" s="105"/>
      <c r="P160" s="105"/>
      <c r="Q160" s="105"/>
      <c r="R160" s="105"/>
      <c r="S160" s="105"/>
      <c r="T160" s="105"/>
      <c r="U160" s="105"/>
      <c r="V160" s="105"/>
      <c r="W160" s="105"/>
      <c r="X160" s="105"/>
      <c r="Y160" s="105"/>
      <c r="Z160" s="105"/>
      <c r="AA160" s="105"/>
      <c r="AB160" s="105"/>
    </row>
    <row r="161" ht="11.25" customHeight="1">
      <c r="A161" s="135" t="s">
        <v>1339</v>
      </c>
      <c r="B161" s="253" t="s">
        <v>1324</v>
      </c>
      <c r="C161" s="177" t="s">
        <v>81</v>
      </c>
      <c r="D161" s="135" t="s">
        <v>1340</v>
      </c>
      <c r="E161" s="135" t="s">
        <v>1341</v>
      </c>
      <c r="F161" s="193" t="s">
        <v>1071</v>
      </c>
      <c r="G161" s="177">
        <v>1.0</v>
      </c>
      <c r="H161" s="177">
        <v>1.0</v>
      </c>
      <c r="I161" s="177">
        <v>552.0</v>
      </c>
      <c r="J161" s="178">
        <v>50.0</v>
      </c>
      <c r="K161" s="320">
        <v>50.0</v>
      </c>
      <c r="L161" s="130" t="s">
        <v>89</v>
      </c>
      <c r="M161" s="104"/>
      <c r="N161" s="105"/>
      <c r="O161" s="105"/>
      <c r="P161" s="105"/>
      <c r="Q161" s="105"/>
      <c r="R161" s="105"/>
      <c r="S161" s="105"/>
      <c r="T161" s="105"/>
      <c r="U161" s="105"/>
      <c r="V161" s="105"/>
      <c r="W161" s="105"/>
      <c r="X161" s="105"/>
      <c r="Y161" s="105"/>
      <c r="Z161" s="105"/>
      <c r="AA161" s="105"/>
      <c r="AB161" s="105"/>
    </row>
    <row r="162" ht="11.25" customHeight="1">
      <c r="A162" s="135" t="s">
        <v>1342</v>
      </c>
      <c r="B162" s="253" t="s">
        <v>1324</v>
      </c>
      <c r="C162" s="177" t="s">
        <v>81</v>
      </c>
      <c r="D162" s="135" t="s">
        <v>1343</v>
      </c>
      <c r="E162" s="135" t="s">
        <v>1344</v>
      </c>
      <c r="F162" s="193" t="s">
        <v>1071</v>
      </c>
      <c r="G162" s="177">
        <v>1.0</v>
      </c>
      <c r="H162" s="177">
        <v>1.0</v>
      </c>
      <c r="I162" s="177">
        <v>552.0</v>
      </c>
      <c r="J162" s="178">
        <v>50.0</v>
      </c>
      <c r="K162" s="320">
        <v>50.0</v>
      </c>
      <c r="L162" s="130" t="s">
        <v>89</v>
      </c>
      <c r="M162" s="104"/>
      <c r="N162" s="105"/>
      <c r="O162" s="105"/>
      <c r="P162" s="105"/>
      <c r="Q162" s="105"/>
      <c r="R162" s="105"/>
      <c r="S162" s="105"/>
      <c r="T162" s="105"/>
      <c r="U162" s="105"/>
      <c r="V162" s="105"/>
      <c r="W162" s="105"/>
      <c r="X162" s="105"/>
      <c r="Y162" s="105"/>
      <c r="Z162" s="105"/>
      <c r="AA162" s="105"/>
      <c r="AB162" s="105"/>
    </row>
    <row r="163" ht="11.25" customHeight="1">
      <c r="A163" s="135" t="s">
        <v>1345</v>
      </c>
      <c r="B163" s="253" t="s">
        <v>1324</v>
      </c>
      <c r="C163" s="177" t="s">
        <v>81</v>
      </c>
      <c r="D163" s="135" t="s">
        <v>1346</v>
      </c>
      <c r="E163" s="135" t="s">
        <v>1347</v>
      </c>
      <c r="F163" s="177" t="s">
        <v>293</v>
      </c>
      <c r="G163" s="177">
        <v>1.0</v>
      </c>
      <c r="H163" s="177">
        <v>1.0</v>
      </c>
      <c r="I163" s="177">
        <v>552.0</v>
      </c>
      <c r="J163" s="178">
        <v>50.0</v>
      </c>
      <c r="K163" s="320">
        <v>50.0</v>
      </c>
      <c r="L163" s="130" t="s">
        <v>89</v>
      </c>
      <c r="M163" s="104"/>
      <c r="N163" s="105"/>
      <c r="O163" s="105"/>
      <c r="P163" s="105"/>
      <c r="Q163" s="105"/>
      <c r="R163" s="105"/>
      <c r="S163" s="105"/>
      <c r="T163" s="105"/>
      <c r="U163" s="105"/>
      <c r="V163" s="105"/>
      <c r="W163" s="105"/>
      <c r="X163" s="105"/>
      <c r="Y163" s="105"/>
      <c r="Z163" s="105"/>
      <c r="AA163" s="105"/>
      <c r="AB163" s="105"/>
    </row>
    <row r="164" ht="11.25" customHeight="1">
      <c r="A164" s="135" t="s">
        <v>1348</v>
      </c>
      <c r="B164" s="253" t="s">
        <v>1324</v>
      </c>
      <c r="C164" s="177" t="s">
        <v>81</v>
      </c>
      <c r="D164" s="135" t="s">
        <v>1349</v>
      </c>
      <c r="E164" s="135" t="s">
        <v>1350</v>
      </c>
      <c r="F164" s="177" t="s">
        <v>293</v>
      </c>
      <c r="G164" s="177">
        <v>1.0</v>
      </c>
      <c r="H164" s="177">
        <v>1.0</v>
      </c>
      <c r="I164" s="177">
        <v>552.0</v>
      </c>
      <c r="J164" s="178">
        <v>50.0</v>
      </c>
      <c r="K164" s="320">
        <v>50.0</v>
      </c>
      <c r="L164" s="130" t="s">
        <v>89</v>
      </c>
      <c r="M164" s="104"/>
      <c r="N164" s="105"/>
      <c r="O164" s="105"/>
      <c r="P164" s="105"/>
      <c r="Q164" s="105"/>
      <c r="R164" s="105"/>
      <c r="S164" s="105"/>
      <c r="T164" s="105"/>
      <c r="U164" s="105"/>
      <c r="V164" s="105"/>
      <c r="W164" s="105"/>
      <c r="X164" s="105"/>
      <c r="Y164" s="105"/>
      <c r="Z164" s="105"/>
      <c r="AA164" s="105"/>
      <c r="AB164" s="105"/>
    </row>
    <row r="165" ht="11.25" customHeight="1">
      <c r="A165" s="135" t="s">
        <v>1351</v>
      </c>
      <c r="B165" s="253" t="s">
        <v>1324</v>
      </c>
      <c r="C165" s="177" t="s">
        <v>81</v>
      </c>
      <c r="D165" s="135" t="s">
        <v>1352</v>
      </c>
      <c r="E165" s="135" t="s">
        <v>1353</v>
      </c>
      <c r="F165" s="177" t="s">
        <v>293</v>
      </c>
      <c r="G165" s="177">
        <v>1.0</v>
      </c>
      <c r="H165" s="177">
        <v>1.0</v>
      </c>
      <c r="I165" s="177">
        <v>552.0</v>
      </c>
      <c r="J165" s="178">
        <v>50.0</v>
      </c>
      <c r="K165" s="320">
        <v>50.0</v>
      </c>
      <c r="L165" s="130" t="s">
        <v>89</v>
      </c>
      <c r="M165" s="104"/>
      <c r="N165" s="105"/>
      <c r="O165" s="105"/>
      <c r="P165" s="105"/>
      <c r="Q165" s="105"/>
      <c r="R165" s="105"/>
      <c r="S165" s="105"/>
      <c r="T165" s="105"/>
      <c r="U165" s="105"/>
      <c r="V165" s="105"/>
      <c r="W165" s="105"/>
      <c r="X165" s="105"/>
      <c r="Y165" s="105"/>
      <c r="Z165" s="105"/>
      <c r="AA165" s="105"/>
      <c r="AB165" s="105"/>
    </row>
    <row r="166" ht="11.25" customHeight="1">
      <c r="A166" s="135" t="s">
        <v>1354</v>
      </c>
      <c r="B166" s="253" t="s">
        <v>1324</v>
      </c>
      <c r="C166" s="177" t="s">
        <v>81</v>
      </c>
      <c r="D166" s="135" t="s">
        <v>1355</v>
      </c>
      <c r="E166" s="135" t="s">
        <v>1356</v>
      </c>
      <c r="F166" s="177" t="s">
        <v>293</v>
      </c>
      <c r="G166" s="177">
        <v>1.0</v>
      </c>
      <c r="H166" s="177">
        <v>1.0</v>
      </c>
      <c r="I166" s="177">
        <v>552.0</v>
      </c>
      <c r="J166" s="178">
        <v>50.0</v>
      </c>
      <c r="K166" s="320">
        <v>50.0</v>
      </c>
      <c r="L166" s="130" t="s">
        <v>89</v>
      </c>
      <c r="M166" s="104"/>
      <c r="N166" s="105"/>
      <c r="O166" s="105"/>
      <c r="P166" s="105"/>
      <c r="Q166" s="105"/>
      <c r="R166" s="105"/>
      <c r="S166" s="105"/>
      <c r="T166" s="105"/>
      <c r="U166" s="105"/>
      <c r="V166" s="105"/>
      <c r="W166" s="105"/>
      <c r="X166" s="105"/>
      <c r="Y166" s="105"/>
      <c r="Z166" s="105"/>
      <c r="AA166" s="105"/>
      <c r="AB166" s="105"/>
    </row>
    <row r="167" ht="11.25" customHeight="1">
      <c r="A167" s="135" t="s">
        <v>1357</v>
      </c>
      <c r="B167" s="253" t="s">
        <v>1358</v>
      </c>
      <c r="C167" s="177" t="s">
        <v>81</v>
      </c>
      <c r="D167" s="135" t="s">
        <v>1359</v>
      </c>
      <c r="E167" s="135" t="s">
        <v>1360</v>
      </c>
      <c r="F167" s="193" t="s">
        <v>1071</v>
      </c>
      <c r="G167" s="177">
        <v>1.0</v>
      </c>
      <c r="H167" s="177">
        <v>1.0</v>
      </c>
      <c r="I167" s="177">
        <v>552.0</v>
      </c>
      <c r="J167" s="178">
        <v>50.0</v>
      </c>
      <c r="K167" s="320">
        <v>50.0</v>
      </c>
      <c r="L167" s="130" t="s">
        <v>89</v>
      </c>
      <c r="M167" s="104"/>
      <c r="N167" s="105"/>
      <c r="O167" s="105"/>
      <c r="P167" s="105"/>
      <c r="Q167" s="105"/>
      <c r="R167" s="105"/>
      <c r="S167" s="105"/>
      <c r="T167" s="105"/>
      <c r="U167" s="105"/>
      <c r="V167" s="105"/>
      <c r="W167" s="105"/>
      <c r="X167" s="105"/>
      <c r="Y167" s="105"/>
      <c r="Z167" s="105"/>
      <c r="AA167" s="105"/>
      <c r="AB167" s="105"/>
    </row>
    <row r="168" ht="11.25" customHeight="1">
      <c r="A168" s="135" t="s">
        <v>1361</v>
      </c>
      <c r="B168" s="253" t="s">
        <v>1358</v>
      </c>
      <c r="C168" s="177" t="s">
        <v>81</v>
      </c>
      <c r="D168" s="135" t="s">
        <v>1362</v>
      </c>
      <c r="E168" s="135" t="s">
        <v>1363</v>
      </c>
      <c r="F168" s="193" t="s">
        <v>1071</v>
      </c>
      <c r="G168" s="177">
        <v>1.0</v>
      </c>
      <c r="H168" s="177">
        <v>1.0</v>
      </c>
      <c r="I168" s="177">
        <v>552.0</v>
      </c>
      <c r="J168" s="178">
        <v>50.0</v>
      </c>
      <c r="K168" s="320">
        <v>50.0</v>
      </c>
      <c r="L168" s="130" t="s">
        <v>89</v>
      </c>
      <c r="M168" s="104"/>
      <c r="N168" s="105"/>
      <c r="O168" s="105"/>
      <c r="P168" s="105"/>
      <c r="Q168" s="105"/>
      <c r="R168" s="105"/>
      <c r="S168" s="105"/>
      <c r="T168" s="105"/>
      <c r="U168" s="105"/>
      <c r="V168" s="105"/>
      <c r="W168" s="105"/>
      <c r="X168" s="105"/>
      <c r="Y168" s="105"/>
      <c r="Z168" s="105"/>
      <c r="AA168" s="105"/>
      <c r="AB168" s="105"/>
    </row>
    <row r="169" ht="11.25" customHeight="1">
      <c r="A169" s="135" t="s">
        <v>1364</v>
      </c>
      <c r="B169" s="253" t="s">
        <v>1358</v>
      </c>
      <c r="C169" s="177" t="s">
        <v>81</v>
      </c>
      <c r="D169" s="135" t="s">
        <v>1365</v>
      </c>
      <c r="E169" s="135" t="s">
        <v>1366</v>
      </c>
      <c r="F169" s="193" t="s">
        <v>1071</v>
      </c>
      <c r="G169" s="177">
        <v>1.0</v>
      </c>
      <c r="H169" s="177">
        <v>1.0</v>
      </c>
      <c r="I169" s="177">
        <v>552.0</v>
      </c>
      <c r="J169" s="178">
        <v>50.0</v>
      </c>
      <c r="K169" s="320">
        <v>50.0</v>
      </c>
      <c r="L169" s="130" t="s">
        <v>89</v>
      </c>
      <c r="M169" s="104"/>
      <c r="N169" s="105"/>
      <c r="O169" s="105"/>
      <c r="P169" s="105"/>
      <c r="Q169" s="105"/>
      <c r="R169" s="105"/>
      <c r="S169" s="105"/>
      <c r="T169" s="105"/>
      <c r="U169" s="105"/>
      <c r="V169" s="105"/>
      <c r="W169" s="105"/>
      <c r="X169" s="105"/>
      <c r="Y169" s="105"/>
      <c r="Z169" s="105"/>
      <c r="AA169" s="105"/>
      <c r="AB169" s="105"/>
    </row>
    <row r="170" ht="11.25" customHeight="1">
      <c r="A170" s="135" t="s">
        <v>1367</v>
      </c>
      <c r="B170" s="253" t="s">
        <v>1358</v>
      </c>
      <c r="C170" s="177" t="s">
        <v>81</v>
      </c>
      <c r="D170" s="135" t="s">
        <v>1368</v>
      </c>
      <c r="E170" s="135" t="s">
        <v>1369</v>
      </c>
      <c r="F170" s="193" t="s">
        <v>1071</v>
      </c>
      <c r="G170" s="177">
        <v>1.0</v>
      </c>
      <c r="H170" s="177">
        <v>1.0</v>
      </c>
      <c r="I170" s="177">
        <v>552.0</v>
      </c>
      <c r="J170" s="178">
        <v>50.0</v>
      </c>
      <c r="K170" s="320">
        <v>50.0</v>
      </c>
      <c r="L170" s="130" t="s">
        <v>89</v>
      </c>
      <c r="M170" s="104"/>
      <c r="N170" s="105"/>
      <c r="O170" s="105"/>
      <c r="P170" s="105"/>
      <c r="Q170" s="105"/>
      <c r="R170" s="105"/>
      <c r="S170" s="105"/>
      <c r="T170" s="105"/>
      <c r="U170" s="105"/>
      <c r="V170" s="105"/>
      <c r="W170" s="105"/>
      <c r="X170" s="105"/>
      <c r="Y170" s="105"/>
      <c r="Z170" s="105"/>
      <c r="AA170" s="105"/>
      <c r="AB170" s="105"/>
    </row>
    <row r="171" ht="11.25" customHeight="1">
      <c r="A171" s="135" t="s">
        <v>1370</v>
      </c>
      <c r="B171" s="253" t="s">
        <v>1358</v>
      </c>
      <c r="C171" s="177" t="s">
        <v>81</v>
      </c>
      <c r="D171" s="135" t="s">
        <v>1371</v>
      </c>
      <c r="E171" s="135" t="s">
        <v>1372</v>
      </c>
      <c r="F171" s="193" t="s">
        <v>1071</v>
      </c>
      <c r="G171" s="177">
        <v>1.0</v>
      </c>
      <c r="H171" s="177">
        <v>1.0</v>
      </c>
      <c r="I171" s="177">
        <v>552.0</v>
      </c>
      <c r="J171" s="178">
        <v>50.0</v>
      </c>
      <c r="K171" s="320">
        <v>50.0</v>
      </c>
      <c r="L171" s="130" t="s">
        <v>89</v>
      </c>
      <c r="M171" s="104"/>
      <c r="N171" s="105"/>
      <c r="O171" s="105"/>
      <c r="P171" s="105"/>
      <c r="Q171" s="105"/>
      <c r="R171" s="105"/>
      <c r="S171" s="105"/>
      <c r="T171" s="105"/>
      <c r="U171" s="105"/>
      <c r="V171" s="105"/>
      <c r="W171" s="105"/>
      <c r="X171" s="105"/>
      <c r="Y171" s="105"/>
      <c r="Z171" s="105"/>
      <c r="AA171" s="105"/>
      <c r="AB171" s="105"/>
    </row>
    <row r="172" ht="11.25" customHeight="1">
      <c r="A172" s="135" t="s">
        <v>1373</v>
      </c>
      <c r="B172" s="253" t="s">
        <v>1358</v>
      </c>
      <c r="C172" s="177" t="s">
        <v>81</v>
      </c>
      <c r="D172" s="135" t="s">
        <v>1374</v>
      </c>
      <c r="E172" s="135" t="s">
        <v>1375</v>
      </c>
      <c r="F172" s="193" t="s">
        <v>1071</v>
      </c>
      <c r="G172" s="177">
        <v>1.0</v>
      </c>
      <c r="H172" s="177">
        <v>1.0</v>
      </c>
      <c r="I172" s="177">
        <v>552.0</v>
      </c>
      <c r="J172" s="178">
        <v>50.0</v>
      </c>
      <c r="K172" s="320">
        <v>50.0</v>
      </c>
      <c r="L172" s="130" t="s">
        <v>89</v>
      </c>
      <c r="M172" s="104"/>
      <c r="N172" s="105"/>
      <c r="O172" s="105"/>
      <c r="P172" s="105"/>
      <c r="Q172" s="105"/>
      <c r="R172" s="105"/>
      <c r="S172" s="105"/>
      <c r="T172" s="105"/>
      <c r="U172" s="105"/>
      <c r="V172" s="105"/>
      <c r="W172" s="105"/>
      <c r="X172" s="105"/>
      <c r="Y172" s="105"/>
      <c r="Z172" s="105"/>
      <c r="AA172" s="105"/>
      <c r="AB172" s="105"/>
    </row>
    <row r="173" ht="11.25" customHeight="1">
      <c r="A173" s="135" t="s">
        <v>1376</v>
      </c>
      <c r="B173" s="253" t="s">
        <v>1358</v>
      </c>
      <c r="C173" s="177" t="s">
        <v>81</v>
      </c>
      <c r="D173" s="135" t="s">
        <v>1340</v>
      </c>
      <c r="E173" s="135" t="s">
        <v>1341</v>
      </c>
      <c r="F173" s="193" t="s">
        <v>1071</v>
      </c>
      <c r="G173" s="177">
        <v>1.0</v>
      </c>
      <c r="H173" s="177">
        <v>1.0</v>
      </c>
      <c r="I173" s="177">
        <v>552.0</v>
      </c>
      <c r="J173" s="178">
        <v>50.0</v>
      </c>
      <c r="K173" s="320">
        <v>50.0</v>
      </c>
      <c r="L173" s="130" t="s">
        <v>89</v>
      </c>
      <c r="M173" s="104"/>
      <c r="N173" s="105"/>
      <c r="O173" s="105"/>
      <c r="P173" s="105"/>
      <c r="Q173" s="105"/>
      <c r="R173" s="105"/>
      <c r="S173" s="105"/>
      <c r="T173" s="105"/>
      <c r="U173" s="105"/>
      <c r="V173" s="105"/>
      <c r="W173" s="105"/>
      <c r="X173" s="105"/>
      <c r="Y173" s="105"/>
      <c r="Z173" s="105"/>
      <c r="AA173" s="105"/>
      <c r="AB173" s="105"/>
    </row>
    <row r="174" ht="11.25" customHeight="1">
      <c r="A174" s="135" t="s">
        <v>1377</v>
      </c>
      <c r="B174" s="253" t="s">
        <v>1358</v>
      </c>
      <c r="C174" s="177" t="s">
        <v>81</v>
      </c>
      <c r="D174" s="135" t="s">
        <v>1378</v>
      </c>
      <c r="E174" s="135" t="s">
        <v>1379</v>
      </c>
      <c r="F174" s="193" t="s">
        <v>1071</v>
      </c>
      <c r="G174" s="177">
        <v>1.0</v>
      </c>
      <c r="H174" s="177">
        <v>1.0</v>
      </c>
      <c r="I174" s="177">
        <v>552.0</v>
      </c>
      <c r="J174" s="178">
        <v>50.0</v>
      </c>
      <c r="K174" s="320">
        <v>50.0</v>
      </c>
      <c r="L174" s="130" t="s">
        <v>89</v>
      </c>
      <c r="M174" s="104"/>
      <c r="N174" s="105"/>
      <c r="O174" s="105"/>
      <c r="P174" s="105"/>
      <c r="Q174" s="105"/>
      <c r="R174" s="105"/>
      <c r="S174" s="105"/>
      <c r="T174" s="105"/>
      <c r="U174" s="105"/>
      <c r="V174" s="105"/>
      <c r="W174" s="105"/>
      <c r="X174" s="105"/>
      <c r="Y174" s="105"/>
      <c r="Z174" s="105"/>
      <c r="AA174" s="105"/>
      <c r="AB174" s="105"/>
    </row>
    <row r="175" ht="11.25" customHeight="1">
      <c r="A175" s="135" t="s">
        <v>1380</v>
      </c>
      <c r="B175" s="253" t="s">
        <v>1358</v>
      </c>
      <c r="C175" s="177" t="s">
        <v>81</v>
      </c>
      <c r="D175" s="135" t="s">
        <v>1381</v>
      </c>
      <c r="E175" s="135" t="s">
        <v>1382</v>
      </c>
      <c r="F175" s="193" t="s">
        <v>1071</v>
      </c>
      <c r="G175" s="177">
        <v>1.0</v>
      </c>
      <c r="H175" s="177">
        <v>1.0</v>
      </c>
      <c r="I175" s="177">
        <v>552.0</v>
      </c>
      <c r="J175" s="178">
        <v>50.0</v>
      </c>
      <c r="K175" s="320">
        <v>50.0</v>
      </c>
      <c r="L175" s="130" t="s">
        <v>89</v>
      </c>
      <c r="M175" s="104"/>
      <c r="N175" s="105"/>
      <c r="O175" s="105"/>
      <c r="P175" s="105"/>
      <c r="Q175" s="105"/>
      <c r="R175" s="105"/>
      <c r="S175" s="105"/>
      <c r="T175" s="105"/>
      <c r="U175" s="105"/>
      <c r="V175" s="105"/>
      <c r="W175" s="105"/>
      <c r="X175" s="105"/>
      <c r="Y175" s="105"/>
      <c r="Z175" s="105"/>
      <c r="AA175" s="105"/>
      <c r="AB175" s="105"/>
    </row>
    <row r="176" ht="11.25" customHeight="1">
      <c r="A176" s="135" t="s">
        <v>1383</v>
      </c>
      <c r="B176" s="253" t="s">
        <v>1358</v>
      </c>
      <c r="C176" s="177" t="s">
        <v>81</v>
      </c>
      <c r="D176" s="135" t="s">
        <v>1384</v>
      </c>
      <c r="E176" s="135" t="s">
        <v>1385</v>
      </c>
      <c r="F176" s="193" t="s">
        <v>1071</v>
      </c>
      <c r="G176" s="177">
        <v>1.0</v>
      </c>
      <c r="H176" s="177">
        <v>1.0</v>
      </c>
      <c r="I176" s="177">
        <v>552.0</v>
      </c>
      <c r="J176" s="178">
        <v>50.0</v>
      </c>
      <c r="K176" s="320">
        <v>50.0</v>
      </c>
      <c r="L176" s="130" t="s">
        <v>89</v>
      </c>
      <c r="M176" s="104"/>
      <c r="N176" s="105"/>
      <c r="O176" s="105"/>
      <c r="P176" s="105"/>
      <c r="Q176" s="105"/>
      <c r="R176" s="105"/>
      <c r="S176" s="105"/>
      <c r="T176" s="105"/>
      <c r="U176" s="105"/>
      <c r="V176" s="105"/>
      <c r="W176" s="105"/>
      <c r="X176" s="105"/>
      <c r="Y176" s="105"/>
      <c r="Z176" s="105"/>
      <c r="AA176" s="105"/>
      <c r="AB176" s="105"/>
    </row>
    <row r="177" ht="11.25" customHeight="1">
      <c r="A177" s="135" t="s">
        <v>1386</v>
      </c>
      <c r="B177" s="253" t="s">
        <v>1358</v>
      </c>
      <c r="C177" s="177" t="s">
        <v>81</v>
      </c>
      <c r="D177" s="135" t="s">
        <v>1300</v>
      </c>
      <c r="E177" s="135" t="s">
        <v>1301</v>
      </c>
      <c r="F177" s="193" t="s">
        <v>1071</v>
      </c>
      <c r="G177" s="177">
        <v>1.0</v>
      </c>
      <c r="H177" s="177">
        <v>1.0</v>
      </c>
      <c r="I177" s="177">
        <v>552.0</v>
      </c>
      <c r="J177" s="178">
        <v>50.0</v>
      </c>
      <c r="K177" s="320">
        <v>50.0</v>
      </c>
      <c r="L177" s="130" t="s">
        <v>89</v>
      </c>
      <c r="M177" s="104"/>
      <c r="N177" s="105"/>
      <c r="O177" s="105"/>
      <c r="P177" s="105"/>
      <c r="Q177" s="105"/>
      <c r="R177" s="105"/>
      <c r="S177" s="105"/>
      <c r="T177" s="105"/>
      <c r="U177" s="105"/>
      <c r="V177" s="105"/>
      <c r="W177" s="105"/>
      <c r="X177" s="105"/>
      <c r="Y177" s="105"/>
      <c r="Z177" s="105"/>
      <c r="AA177" s="105"/>
      <c r="AB177" s="105"/>
    </row>
    <row r="178" ht="11.25" customHeight="1">
      <c r="A178" s="135" t="s">
        <v>1387</v>
      </c>
      <c r="B178" s="253" t="s">
        <v>1358</v>
      </c>
      <c r="C178" s="177" t="s">
        <v>81</v>
      </c>
      <c r="D178" s="135" t="s">
        <v>1388</v>
      </c>
      <c r="E178" s="135" t="s">
        <v>1389</v>
      </c>
      <c r="F178" s="177" t="s">
        <v>293</v>
      </c>
      <c r="G178" s="177">
        <v>1.0</v>
      </c>
      <c r="H178" s="177">
        <v>1.0</v>
      </c>
      <c r="I178" s="177">
        <v>552.0</v>
      </c>
      <c r="J178" s="178">
        <v>50.0</v>
      </c>
      <c r="K178" s="320">
        <v>50.0</v>
      </c>
      <c r="L178" s="130" t="s">
        <v>89</v>
      </c>
      <c r="M178" s="104"/>
      <c r="N178" s="105"/>
      <c r="O178" s="105"/>
      <c r="P178" s="105"/>
      <c r="Q178" s="105"/>
      <c r="R178" s="105"/>
      <c r="S178" s="105"/>
      <c r="T178" s="105"/>
      <c r="U178" s="105"/>
      <c r="V178" s="105"/>
      <c r="W178" s="105"/>
      <c r="X178" s="105"/>
      <c r="Y178" s="105"/>
      <c r="Z178" s="105"/>
      <c r="AA178" s="105"/>
      <c r="AB178" s="105"/>
    </row>
    <row r="179" ht="11.25" customHeight="1">
      <c r="A179" s="135" t="s">
        <v>1390</v>
      </c>
      <c r="B179" s="253" t="s">
        <v>1358</v>
      </c>
      <c r="C179" s="177" t="s">
        <v>81</v>
      </c>
      <c r="D179" s="135" t="s">
        <v>1391</v>
      </c>
      <c r="E179" s="135" t="s">
        <v>1392</v>
      </c>
      <c r="F179" s="177" t="s">
        <v>293</v>
      </c>
      <c r="G179" s="177">
        <v>1.0</v>
      </c>
      <c r="H179" s="177">
        <v>1.0</v>
      </c>
      <c r="I179" s="177">
        <v>552.0</v>
      </c>
      <c r="J179" s="178">
        <v>50.0</v>
      </c>
      <c r="K179" s="320">
        <v>50.0</v>
      </c>
      <c r="L179" s="130" t="s">
        <v>89</v>
      </c>
      <c r="M179" s="104"/>
      <c r="N179" s="105"/>
      <c r="O179" s="105"/>
      <c r="P179" s="105"/>
      <c r="Q179" s="105"/>
      <c r="R179" s="105"/>
      <c r="S179" s="105"/>
      <c r="T179" s="105"/>
      <c r="U179" s="105"/>
      <c r="V179" s="105"/>
      <c r="W179" s="105"/>
      <c r="X179" s="105"/>
      <c r="Y179" s="105"/>
      <c r="Z179" s="105"/>
      <c r="AA179" s="105"/>
      <c r="AB179" s="105"/>
    </row>
    <row r="180" ht="11.25" customHeight="1">
      <c r="A180" s="135" t="s">
        <v>1393</v>
      </c>
      <c r="B180" s="253" t="s">
        <v>1048</v>
      </c>
      <c r="C180" s="177" t="s">
        <v>81</v>
      </c>
      <c r="D180" s="253" t="s">
        <v>1049</v>
      </c>
      <c r="E180" s="154" t="s">
        <v>1394</v>
      </c>
      <c r="F180" s="193" t="s">
        <v>1071</v>
      </c>
      <c r="G180" s="177">
        <v>9.0</v>
      </c>
      <c r="H180" s="177">
        <v>7.0</v>
      </c>
      <c r="I180" s="177">
        <v>9.0</v>
      </c>
      <c r="J180" s="178">
        <v>50.0</v>
      </c>
      <c r="K180" s="321">
        <f t="shared" ref="K180:K181" si="4">5.56</f>
        <v>5.56</v>
      </c>
      <c r="L180" s="130" t="s">
        <v>89</v>
      </c>
      <c r="M180" s="104"/>
      <c r="N180" s="105"/>
      <c r="O180" s="105"/>
      <c r="P180" s="105"/>
      <c r="Q180" s="105"/>
      <c r="R180" s="105"/>
      <c r="S180" s="105"/>
      <c r="T180" s="105"/>
      <c r="U180" s="105"/>
      <c r="V180" s="105"/>
      <c r="W180" s="105"/>
      <c r="X180" s="105"/>
      <c r="Y180" s="105"/>
      <c r="Z180" s="105"/>
      <c r="AA180" s="105"/>
      <c r="AB180" s="105"/>
    </row>
    <row r="181" ht="11.25" customHeight="1">
      <c r="A181" s="135" t="s">
        <v>1393</v>
      </c>
      <c r="B181" s="253" t="s">
        <v>1048</v>
      </c>
      <c r="C181" s="177" t="s">
        <v>81</v>
      </c>
      <c r="D181" s="253" t="s">
        <v>1051</v>
      </c>
      <c r="E181" s="154" t="s">
        <v>1395</v>
      </c>
      <c r="F181" s="193" t="s">
        <v>1071</v>
      </c>
      <c r="G181" s="177">
        <v>9.0</v>
      </c>
      <c r="H181" s="177">
        <v>7.0</v>
      </c>
      <c r="I181" s="177">
        <v>9.0</v>
      </c>
      <c r="J181" s="178">
        <v>50.0</v>
      </c>
      <c r="K181" s="321">
        <f t="shared" si="4"/>
        <v>5.56</v>
      </c>
      <c r="L181" s="130" t="s">
        <v>89</v>
      </c>
      <c r="M181" s="104"/>
      <c r="N181" s="105"/>
      <c r="O181" s="105"/>
      <c r="P181" s="105"/>
      <c r="Q181" s="105"/>
      <c r="R181" s="105"/>
      <c r="S181" s="105"/>
      <c r="T181" s="105"/>
      <c r="U181" s="105"/>
      <c r="V181" s="105"/>
      <c r="W181" s="105"/>
      <c r="X181" s="105"/>
      <c r="Y181" s="105"/>
      <c r="Z181" s="105"/>
      <c r="AA181" s="105"/>
      <c r="AB181" s="105"/>
    </row>
    <row r="182" ht="11.25" customHeight="1">
      <c r="A182" s="135" t="s">
        <v>1393</v>
      </c>
      <c r="B182" s="253" t="s">
        <v>1048</v>
      </c>
      <c r="C182" s="177" t="s">
        <v>81</v>
      </c>
      <c r="D182" s="253" t="s">
        <v>1053</v>
      </c>
      <c r="E182" s="154" t="s">
        <v>1396</v>
      </c>
      <c r="F182" s="193" t="s">
        <v>1071</v>
      </c>
      <c r="G182" s="177">
        <v>9.0</v>
      </c>
      <c r="H182" s="177">
        <v>7.0</v>
      </c>
      <c r="I182" s="177">
        <v>9.0</v>
      </c>
      <c r="J182" s="178">
        <v>50.0</v>
      </c>
      <c r="K182" s="321">
        <v>5.56</v>
      </c>
      <c r="L182" s="130" t="s">
        <v>89</v>
      </c>
      <c r="M182" s="104"/>
      <c r="N182" s="105"/>
      <c r="O182" s="105"/>
      <c r="P182" s="105"/>
      <c r="Q182" s="105"/>
      <c r="R182" s="105"/>
      <c r="S182" s="105"/>
      <c r="T182" s="105"/>
      <c r="U182" s="105"/>
      <c r="V182" s="105"/>
      <c r="W182" s="105"/>
      <c r="X182" s="105"/>
      <c r="Y182" s="105"/>
      <c r="Z182" s="105"/>
      <c r="AA182" s="105"/>
      <c r="AB182" s="105"/>
    </row>
    <row r="183" ht="11.25" customHeight="1">
      <c r="A183" s="135" t="s">
        <v>1393</v>
      </c>
      <c r="B183" s="253" t="s">
        <v>1048</v>
      </c>
      <c r="C183" s="177" t="s">
        <v>81</v>
      </c>
      <c r="D183" s="253" t="s">
        <v>1055</v>
      </c>
      <c r="E183" s="154" t="s">
        <v>1397</v>
      </c>
      <c r="F183" s="193" t="s">
        <v>1071</v>
      </c>
      <c r="G183" s="177">
        <v>9.0</v>
      </c>
      <c r="H183" s="177">
        <v>7.0</v>
      </c>
      <c r="I183" s="177">
        <v>9.0</v>
      </c>
      <c r="J183" s="178">
        <v>50.0</v>
      </c>
      <c r="K183" s="321">
        <v>5.56</v>
      </c>
      <c r="L183" s="130" t="s">
        <v>89</v>
      </c>
      <c r="M183" s="104"/>
      <c r="N183" s="105"/>
      <c r="O183" s="105"/>
      <c r="P183" s="105"/>
      <c r="Q183" s="105"/>
      <c r="R183" s="105"/>
      <c r="S183" s="105"/>
      <c r="T183" s="105"/>
      <c r="U183" s="105"/>
      <c r="V183" s="105"/>
      <c r="W183" s="105"/>
      <c r="X183" s="105"/>
      <c r="Y183" s="105"/>
      <c r="Z183" s="105"/>
      <c r="AA183" s="105"/>
      <c r="AB183" s="105"/>
    </row>
    <row r="184" ht="11.25" customHeight="1">
      <c r="A184" s="135" t="s">
        <v>1057</v>
      </c>
      <c r="B184" s="253" t="s">
        <v>1058</v>
      </c>
      <c r="C184" s="177" t="s">
        <v>81</v>
      </c>
      <c r="D184" s="253" t="s">
        <v>1059</v>
      </c>
      <c r="E184" s="154" t="s">
        <v>1398</v>
      </c>
      <c r="F184" s="193" t="s">
        <v>1071</v>
      </c>
      <c r="G184" s="177">
        <v>8.0</v>
      </c>
      <c r="H184" s="177">
        <v>7.0</v>
      </c>
      <c r="I184" s="177">
        <v>8.0</v>
      </c>
      <c r="J184" s="178">
        <v>50.0</v>
      </c>
      <c r="K184" s="321">
        <v>6.25</v>
      </c>
      <c r="L184" s="130" t="s">
        <v>89</v>
      </c>
      <c r="M184" s="104"/>
      <c r="N184" s="105"/>
      <c r="O184" s="105"/>
      <c r="P184" s="105"/>
      <c r="Q184" s="105"/>
      <c r="R184" s="105"/>
      <c r="S184" s="105"/>
      <c r="T184" s="105"/>
      <c r="U184" s="105"/>
      <c r="V184" s="105"/>
      <c r="W184" s="105"/>
      <c r="X184" s="105"/>
      <c r="Y184" s="105"/>
      <c r="Z184" s="105"/>
      <c r="AA184" s="105"/>
      <c r="AB184" s="105"/>
    </row>
    <row r="185" ht="11.25" customHeight="1">
      <c r="A185" s="135" t="s">
        <v>1057</v>
      </c>
      <c r="B185" s="253" t="s">
        <v>1058</v>
      </c>
      <c r="C185" s="177" t="s">
        <v>81</v>
      </c>
      <c r="D185" s="253" t="s">
        <v>1061</v>
      </c>
      <c r="E185" s="154" t="s">
        <v>1399</v>
      </c>
      <c r="F185" s="193" t="s">
        <v>1071</v>
      </c>
      <c r="G185" s="177">
        <v>8.0</v>
      </c>
      <c r="H185" s="177">
        <v>7.0</v>
      </c>
      <c r="I185" s="177">
        <v>8.0</v>
      </c>
      <c r="J185" s="178">
        <v>50.0</v>
      </c>
      <c r="K185" s="321">
        <v>6.25</v>
      </c>
      <c r="L185" s="130" t="s">
        <v>89</v>
      </c>
      <c r="M185" s="104"/>
      <c r="N185" s="105"/>
      <c r="O185" s="105"/>
      <c r="P185" s="105"/>
      <c r="Q185" s="105"/>
      <c r="R185" s="105"/>
      <c r="S185" s="105"/>
      <c r="T185" s="105"/>
      <c r="U185" s="105"/>
      <c r="V185" s="105"/>
      <c r="W185" s="105"/>
      <c r="X185" s="105"/>
      <c r="Y185" s="105"/>
      <c r="Z185" s="105"/>
      <c r="AA185" s="105"/>
      <c r="AB185" s="105"/>
    </row>
    <row r="186" ht="11.25" customHeight="1">
      <c r="A186" s="135" t="s">
        <v>1400</v>
      </c>
      <c r="B186" s="135" t="s">
        <v>1401</v>
      </c>
      <c r="C186" s="177" t="s">
        <v>81</v>
      </c>
      <c r="D186" s="135" t="s">
        <v>1402</v>
      </c>
      <c r="E186" s="97" t="s">
        <v>1403</v>
      </c>
      <c r="F186" s="193" t="s">
        <v>1071</v>
      </c>
      <c r="G186" s="177">
        <v>5.0</v>
      </c>
      <c r="H186" s="177">
        <v>2.0</v>
      </c>
      <c r="I186" s="177">
        <v>5.0</v>
      </c>
      <c r="J186" s="178">
        <v>50.0</v>
      </c>
      <c r="K186" s="321">
        <f>10</f>
        <v>10</v>
      </c>
      <c r="L186" s="130" t="s">
        <v>89</v>
      </c>
      <c r="M186" s="104"/>
      <c r="N186" s="105"/>
      <c r="O186" s="105"/>
      <c r="P186" s="105"/>
      <c r="Q186" s="105"/>
      <c r="R186" s="105"/>
      <c r="S186" s="105"/>
      <c r="T186" s="105"/>
      <c r="U186" s="105"/>
      <c r="V186" s="105"/>
      <c r="W186" s="105"/>
      <c r="X186" s="105"/>
      <c r="Y186" s="105"/>
      <c r="Z186" s="105"/>
      <c r="AA186" s="105"/>
      <c r="AB186" s="105"/>
    </row>
    <row r="187" ht="11.25" customHeight="1">
      <c r="A187" s="295" t="s">
        <v>1404</v>
      </c>
      <c r="B187" s="295" t="s">
        <v>1405</v>
      </c>
      <c r="C187" s="160" t="s">
        <v>81</v>
      </c>
      <c r="D187" s="295" t="s">
        <v>1406</v>
      </c>
      <c r="E187" s="322" t="s">
        <v>1407</v>
      </c>
      <c r="F187" s="323" t="s">
        <v>1408</v>
      </c>
      <c r="G187" s="160">
        <v>2.0</v>
      </c>
      <c r="H187" s="160">
        <v>2.0</v>
      </c>
      <c r="I187" s="160">
        <v>2.0</v>
      </c>
      <c r="J187" s="324">
        <v>50.0</v>
      </c>
      <c r="K187" s="325">
        <v>25.0</v>
      </c>
      <c r="L187" s="103" t="s">
        <v>86</v>
      </c>
      <c r="M187" s="104"/>
      <c r="N187" s="105"/>
      <c r="O187" s="105"/>
      <c r="P187" s="105"/>
      <c r="Q187" s="105"/>
      <c r="R187" s="105"/>
      <c r="S187" s="105"/>
      <c r="T187" s="105"/>
      <c r="U187" s="105"/>
      <c r="V187" s="105"/>
      <c r="W187" s="105"/>
      <c r="X187" s="105"/>
      <c r="Y187" s="105"/>
      <c r="Z187" s="105"/>
      <c r="AA187" s="105"/>
      <c r="AB187" s="105"/>
    </row>
    <row r="188" ht="11.25" customHeight="1">
      <c r="A188" s="295" t="s">
        <v>1404</v>
      </c>
      <c r="B188" s="295" t="s">
        <v>1405</v>
      </c>
      <c r="C188" s="160" t="s">
        <v>81</v>
      </c>
      <c r="D188" s="295" t="s">
        <v>1409</v>
      </c>
      <c r="E188" s="322" t="s">
        <v>1410</v>
      </c>
      <c r="F188" s="326" t="s">
        <v>1411</v>
      </c>
      <c r="G188" s="160">
        <v>2.0</v>
      </c>
      <c r="H188" s="160">
        <v>2.0</v>
      </c>
      <c r="I188" s="160">
        <v>2.0</v>
      </c>
      <c r="J188" s="324">
        <v>50.0</v>
      </c>
      <c r="K188" s="325">
        <v>25.0</v>
      </c>
      <c r="L188" s="103" t="s">
        <v>86</v>
      </c>
      <c r="M188" s="104"/>
      <c r="N188" s="105"/>
      <c r="O188" s="105"/>
      <c r="P188" s="105"/>
      <c r="Q188" s="105"/>
      <c r="R188" s="105"/>
      <c r="S188" s="105"/>
      <c r="T188" s="105"/>
      <c r="U188" s="105"/>
      <c r="V188" s="105"/>
      <c r="W188" s="105"/>
      <c r="X188" s="105"/>
      <c r="Y188" s="105"/>
      <c r="Z188" s="105"/>
      <c r="AA188" s="105"/>
      <c r="AB188" s="105"/>
    </row>
    <row r="189" ht="11.25" customHeight="1">
      <c r="A189" s="295" t="s">
        <v>1404</v>
      </c>
      <c r="B189" s="295" t="s">
        <v>1405</v>
      </c>
      <c r="C189" s="160" t="s">
        <v>81</v>
      </c>
      <c r="D189" s="295" t="s">
        <v>1412</v>
      </c>
      <c r="E189" s="322" t="s">
        <v>1413</v>
      </c>
      <c r="F189" s="326" t="s">
        <v>1414</v>
      </c>
      <c r="G189" s="160">
        <v>2.0</v>
      </c>
      <c r="H189" s="160">
        <v>2.0</v>
      </c>
      <c r="I189" s="160">
        <v>2.0</v>
      </c>
      <c r="J189" s="324">
        <v>50.0</v>
      </c>
      <c r="K189" s="325">
        <v>25.0</v>
      </c>
      <c r="L189" s="103" t="s">
        <v>86</v>
      </c>
      <c r="M189" s="104"/>
      <c r="N189" s="105"/>
      <c r="O189" s="105"/>
      <c r="P189" s="105"/>
      <c r="Q189" s="105"/>
      <c r="R189" s="105"/>
      <c r="S189" s="105"/>
      <c r="T189" s="105"/>
      <c r="U189" s="105"/>
      <c r="V189" s="105"/>
      <c r="W189" s="105"/>
      <c r="X189" s="105"/>
      <c r="Y189" s="105"/>
      <c r="Z189" s="105"/>
      <c r="AA189" s="105"/>
      <c r="AB189" s="105"/>
    </row>
    <row r="190" ht="11.25" customHeight="1">
      <c r="A190" s="295" t="s">
        <v>1404</v>
      </c>
      <c r="B190" s="295" t="s">
        <v>1405</v>
      </c>
      <c r="C190" s="160" t="s">
        <v>81</v>
      </c>
      <c r="D190" s="295" t="s">
        <v>1415</v>
      </c>
      <c r="E190" s="323" t="s">
        <v>1416</v>
      </c>
      <c r="F190" s="323" t="s">
        <v>1417</v>
      </c>
      <c r="G190" s="160">
        <v>2.0</v>
      </c>
      <c r="H190" s="160">
        <v>2.0</v>
      </c>
      <c r="I190" s="160">
        <v>2.0</v>
      </c>
      <c r="J190" s="324">
        <v>50.0</v>
      </c>
      <c r="K190" s="325">
        <v>25.0</v>
      </c>
      <c r="L190" s="103" t="s">
        <v>86</v>
      </c>
      <c r="M190" s="104"/>
      <c r="N190" s="105"/>
      <c r="O190" s="105"/>
      <c r="P190" s="105"/>
      <c r="Q190" s="105"/>
      <c r="R190" s="105"/>
      <c r="S190" s="105"/>
      <c r="T190" s="105"/>
      <c r="U190" s="105"/>
      <c r="V190" s="105"/>
      <c r="W190" s="105"/>
      <c r="X190" s="105"/>
      <c r="Y190" s="105"/>
      <c r="Z190" s="105"/>
      <c r="AA190" s="105"/>
      <c r="AB190" s="105"/>
    </row>
    <row r="191" ht="11.25" customHeight="1">
      <c r="A191" s="295" t="s">
        <v>1404</v>
      </c>
      <c r="B191" s="295" t="s">
        <v>1405</v>
      </c>
      <c r="C191" s="160" t="s">
        <v>81</v>
      </c>
      <c r="D191" s="295" t="s">
        <v>1418</v>
      </c>
      <c r="E191" s="323" t="s">
        <v>1419</v>
      </c>
      <c r="F191" s="323" t="s">
        <v>1420</v>
      </c>
      <c r="G191" s="160">
        <v>2.0</v>
      </c>
      <c r="H191" s="160">
        <v>2.0</v>
      </c>
      <c r="I191" s="160">
        <v>2.0</v>
      </c>
      <c r="J191" s="324">
        <v>50.0</v>
      </c>
      <c r="K191" s="325">
        <v>25.0</v>
      </c>
      <c r="L191" s="103" t="s">
        <v>86</v>
      </c>
      <c r="M191" s="104"/>
      <c r="N191" s="105"/>
      <c r="O191" s="105"/>
      <c r="P191" s="105"/>
      <c r="Q191" s="105"/>
      <c r="R191" s="105"/>
      <c r="S191" s="105"/>
      <c r="T191" s="105"/>
      <c r="U191" s="105"/>
      <c r="V191" s="105"/>
      <c r="W191" s="105"/>
      <c r="X191" s="105"/>
      <c r="Y191" s="105"/>
      <c r="Z191" s="105"/>
      <c r="AA191" s="105"/>
      <c r="AB191" s="105"/>
    </row>
    <row r="192" ht="11.25" customHeight="1">
      <c r="A192" s="295" t="s">
        <v>1404</v>
      </c>
      <c r="B192" s="295" t="s">
        <v>1421</v>
      </c>
      <c r="C192" s="160" t="s">
        <v>81</v>
      </c>
      <c r="D192" s="295" t="s">
        <v>1422</v>
      </c>
      <c r="E192" s="323" t="s">
        <v>1423</v>
      </c>
      <c r="F192" s="323" t="s">
        <v>1424</v>
      </c>
      <c r="G192" s="160">
        <v>2.0</v>
      </c>
      <c r="H192" s="160">
        <v>2.0</v>
      </c>
      <c r="I192" s="160">
        <v>2.0</v>
      </c>
      <c r="J192" s="324">
        <v>50.0</v>
      </c>
      <c r="K192" s="325">
        <v>25.0</v>
      </c>
      <c r="L192" s="103" t="s">
        <v>86</v>
      </c>
      <c r="M192" s="104"/>
      <c r="N192" s="105"/>
      <c r="O192" s="105"/>
      <c r="P192" s="105"/>
      <c r="Q192" s="105"/>
      <c r="R192" s="105"/>
      <c r="S192" s="105"/>
      <c r="T192" s="105"/>
      <c r="U192" s="105"/>
      <c r="V192" s="105"/>
      <c r="W192" s="105"/>
      <c r="X192" s="105"/>
      <c r="Y192" s="105"/>
      <c r="Z192" s="105"/>
      <c r="AA192" s="105"/>
      <c r="AB192" s="105"/>
    </row>
    <row r="193" ht="11.25" customHeight="1">
      <c r="A193" s="295" t="s">
        <v>1425</v>
      </c>
      <c r="B193" s="295" t="s">
        <v>1426</v>
      </c>
      <c r="C193" s="160" t="s">
        <v>81</v>
      </c>
      <c r="D193" s="295" t="s">
        <v>1427</v>
      </c>
      <c r="E193" s="323" t="s">
        <v>1428</v>
      </c>
      <c r="F193" s="323" t="s">
        <v>1429</v>
      </c>
      <c r="G193" s="161">
        <v>10.0</v>
      </c>
      <c r="H193" s="327">
        <v>7.0</v>
      </c>
      <c r="I193" s="160">
        <v>10.0</v>
      </c>
      <c r="J193" s="328">
        <v>50.0</v>
      </c>
      <c r="K193" s="329">
        <v>5.0</v>
      </c>
      <c r="L193" s="103" t="s">
        <v>86</v>
      </c>
      <c r="M193" s="104"/>
      <c r="N193" s="105"/>
      <c r="O193" s="105"/>
      <c r="P193" s="105"/>
      <c r="Q193" s="105"/>
      <c r="R193" s="105"/>
      <c r="S193" s="105"/>
      <c r="T193" s="105"/>
      <c r="U193" s="105"/>
      <c r="V193" s="105"/>
      <c r="W193" s="105"/>
      <c r="X193" s="105"/>
      <c r="Y193" s="105"/>
      <c r="Z193" s="105"/>
      <c r="AA193" s="105"/>
      <c r="AB193" s="105"/>
    </row>
    <row r="194" ht="11.25" customHeight="1">
      <c r="A194" s="295" t="s">
        <v>1425</v>
      </c>
      <c r="B194" s="295" t="s">
        <v>1426</v>
      </c>
      <c r="C194" s="160" t="s">
        <v>81</v>
      </c>
      <c r="D194" s="295" t="s">
        <v>1430</v>
      </c>
      <c r="E194" s="322" t="s">
        <v>1431</v>
      </c>
      <c r="F194" s="330" t="s">
        <v>1432</v>
      </c>
      <c r="G194" s="161">
        <v>10.0</v>
      </c>
      <c r="H194" s="327">
        <v>7.0</v>
      </c>
      <c r="I194" s="160">
        <v>10.0</v>
      </c>
      <c r="J194" s="328">
        <v>50.0</v>
      </c>
      <c r="K194" s="329">
        <v>5.0</v>
      </c>
      <c r="L194" s="103" t="s">
        <v>86</v>
      </c>
      <c r="M194" s="104"/>
      <c r="N194" s="105"/>
      <c r="O194" s="105"/>
      <c r="P194" s="105"/>
      <c r="Q194" s="105"/>
      <c r="R194" s="105"/>
      <c r="S194" s="105"/>
      <c r="T194" s="105"/>
      <c r="U194" s="105"/>
      <c r="V194" s="105"/>
      <c r="W194" s="105"/>
      <c r="X194" s="105"/>
      <c r="Y194" s="105"/>
      <c r="Z194" s="105"/>
      <c r="AA194" s="105"/>
      <c r="AB194" s="105"/>
    </row>
    <row r="195" ht="11.25" customHeight="1">
      <c r="A195" s="295" t="s">
        <v>1425</v>
      </c>
      <c r="B195" s="295" t="s">
        <v>1426</v>
      </c>
      <c r="C195" s="160" t="s">
        <v>81</v>
      </c>
      <c r="D195" s="331" t="s">
        <v>1433</v>
      </c>
      <c r="E195" s="322" t="s">
        <v>1434</v>
      </c>
      <c r="F195" s="330" t="s">
        <v>1435</v>
      </c>
      <c r="G195" s="161">
        <v>10.0</v>
      </c>
      <c r="H195" s="327">
        <v>7.0</v>
      </c>
      <c r="I195" s="160">
        <v>10.0</v>
      </c>
      <c r="J195" s="328">
        <v>50.0</v>
      </c>
      <c r="K195" s="329">
        <v>5.0</v>
      </c>
      <c r="L195" s="103" t="s">
        <v>86</v>
      </c>
      <c r="M195" s="104"/>
      <c r="N195" s="105"/>
      <c r="O195" s="105"/>
      <c r="P195" s="105"/>
      <c r="Q195" s="105"/>
      <c r="R195" s="105"/>
      <c r="S195" s="105"/>
      <c r="T195" s="105"/>
      <c r="U195" s="105"/>
      <c r="V195" s="105"/>
      <c r="W195" s="105"/>
      <c r="X195" s="105"/>
      <c r="Y195" s="105"/>
      <c r="Z195" s="105"/>
      <c r="AA195" s="105"/>
      <c r="AB195" s="105"/>
    </row>
    <row r="196" ht="11.25" customHeight="1">
      <c r="A196" s="295" t="s">
        <v>1425</v>
      </c>
      <c r="B196" s="295" t="s">
        <v>1426</v>
      </c>
      <c r="C196" s="160" t="s">
        <v>81</v>
      </c>
      <c r="D196" s="295" t="s">
        <v>1436</v>
      </c>
      <c r="E196" s="322" t="s">
        <v>1437</v>
      </c>
      <c r="F196" s="330" t="s">
        <v>1438</v>
      </c>
      <c r="G196" s="161">
        <v>10.0</v>
      </c>
      <c r="H196" s="327">
        <v>7.0</v>
      </c>
      <c r="I196" s="160">
        <v>10.0</v>
      </c>
      <c r="J196" s="328">
        <v>50.0</v>
      </c>
      <c r="K196" s="329">
        <v>5.0</v>
      </c>
      <c r="L196" s="103" t="s">
        <v>86</v>
      </c>
      <c r="M196" s="104"/>
      <c r="N196" s="105"/>
      <c r="O196" s="105"/>
      <c r="P196" s="105"/>
      <c r="Q196" s="105"/>
      <c r="R196" s="105"/>
      <c r="S196" s="105"/>
      <c r="T196" s="105"/>
      <c r="U196" s="105"/>
      <c r="V196" s="105"/>
      <c r="W196" s="105"/>
      <c r="X196" s="105"/>
      <c r="Y196" s="105"/>
      <c r="Z196" s="105"/>
      <c r="AA196" s="105"/>
      <c r="AB196" s="105"/>
    </row>
    <row r="197" ht="11.25" customHeight="1">
      <c r="A197" s="295" t="s">
        <v>1425</v>
      </c>
      <c r="B197" s="295" t="s">
        <v>1426</v>
      </c>
      <c r="C197" s="160" t="s">
        <v>81</v>
      </c>
      <c r="D197" s="295" t="s">
        <v>1439</v>
      </c>
      <c r="E197" s="322" t="s">
        <v>1440</v>
      </c>
      <c r="F197" s="330" t="s">
        <v>1441</v>
      </c>
      <c r="G197" s="161">
        <v>1.0</v>
      </c>
      <c r="H197" s="327">
        <v>9.0</v>
      </c>
      <c r="I197" s="160">
        <v>10.0</v>
      </c>
      <c r="J197" s="328">
        <v>50.0</v>
      </c>
      <c r="K197" s="329">
        <v>5.0</v>
      </c>
      <c r="L197" s="103" t="s">
        <v>86</v>
      </c>
      <c r="M197" s="104"/>
      <c r="N197" s="105"/>
      <c r="O197" s="105"/>
      <c r="P197" s="105"/>
      <c r="Q197" s="105"/>
      <c r="R197" s="105"/>
      <c r="S197" s="105"/>
      <c r="T197" s="105"/>
      <c r="U197" s="105"/>
      <c r="V197" s="105"/>
      <c r="W197" s="105"/>
      <c r="X197" s="105"/>
      <c r="Y197" s="105"/>
      <c r="Z197" s="105"/>
      <c r="AA197" s="105"/>
      <c r="AB197" s="105"/>
    </row>
    <row r="198" ht="11.25" customHeight="1">
      <c r="A198" s="295" t="s">
        <v>1442</v>
      </c>
      <c r="B198" s="295" t="s">
        <v>1443</v>
      </c>
      <c r="C198" s="160" t="s">
        <v>81</v>
      </c>
      <c r="D198" s="295" t="s">
        <v>1444</v>
      </c>
      <c r="E198" s="322" t="s">
        <v>1445</v>
      </c>
      <c r="F198" s="330" t="s">
        <v>1446</v>
      </c>
      <c r="G198" s="161">
        <v>2.0</v>
      </c>
      <c r="H198" s="327">
        <v>1.0</v>
      </c>
      <c r="I198" s="160">
        <v>2.0</v>
      </c>
      <c r="J198" s="328">
        <v>50.0</v>
      </c>
      <c r="K198" s="329">
        <v>25.0</v>
      </c>
      <c r="L198" s="103" t="s">
        <v>86</v>
      </c>
      <c r="M198" s="104"/>
      <c r="N198" s="105"/>
      <c r="O198" s="105"/>
      <c r="P198" s="105"/>
      <c r="Q198" s="105"/>
      <c r="R198" s="105"/>
      <c r="S198" s="105"/>
      <c r="T198" s="105"/>
      <c r="U198" s="105"/>
      <c r="V198" s="105"/>
      <c r="W198" s="105"/>
      <c r="X198" s="105"/>
      <c r="Y198" s="105"/>
      <c r="Z198" s="105"/>
      <c r="AA198" s="105"/>
      <c r="AB198" s="105"/>
    </row>
    <row r="199" ht="11.25" customHeight="1">
      <c r="A199" s="135" t="s">
        <v>1447</v>
      </c>
      <c r="B199" s="135" t="s">
        <v>1448</v>
      </c>
      <c r="C199" s="97" t="s">
        <v>81</v>
      </c>
      <c r="D199" s="135" t="s">
        <v>1449</v>
      </c>
      <c r="E199" s="131" t="s">
        <v>1450</v>
      </c>
      <c r="F199" s="97" t="s">
        <v>1451</v>
      </c>
      <c r="G199" s="177">
        <v>2.0</v>
      </c>
      <c r="H199" s="177">
        <v>2.0</v>
      </c>
      <c r="I199" s="177">
        <v>2.0</v>
      </c>
      <c r="J199" s="178">
        <v>50.0</v>
      </c>
      <c r="K199" s="318">
        <v>25.0</v>
      </c>
      <c r="L199" s="103" t="s">
        <v>92</v>
      </c>
      <c r="M199" s="104"/>
      <c r="N199" s="105"/>
      <c r="O199" s="105"/>
      <c r="P199" s="105"/>
      <c r="Q199" s="105"/>
      <c r="R199" s="105"/>
      <c r="S199" s="105"/>
      <c r="T199" s="105"/>
      <c r="U199" s="105"/>
      <c r="V199" s="105"/>
      <c r="W199" s="105"/>
      <c r="X199" s="105"/>
      <c r="Y199" s="105"/>
      <c r="Z199" s="105"/>
      <c r="AA199" s="105"/>
      <c r="AB199" s="105"/>
    </row>
    <row r="200" ht="11.25" customHeight="1">
      <c r="A200" s="135" t="s">
        <v>1447</v>
      </c>
      <c r="B200" s="271" t="s">
        <v>1448</v>
      </c>
      <c r="C200" s="97" t="s">
        <v>81</v>
      </c>
      <c r="D200" s="135" t="s">
        <v>1452</v>
      </c>
      <c r="E200" s="291" t="s">
        <v>1453</v>
      </c>
      <c r="F200" s="136" t="s">
        <v>1071</v>
      </c>
      <c r="G200" s="93">
        <v>2.0</v>
      </c>
      <c r="H200" s="93">
        <v>2.0</v>
      </c>
      <c r="I200" s="93">
        <v>2.0</v>
      </c>
      <c r="J200" s="292">
        <v>50.0</v>
      </c>
      <c r="K200" s="319">
        <v>25.0</v>
      </c>
      <c r="L200" s="103" t="s">
        <v>92</v>
      </c>
      <c r="M200" s="104"/>
      <c r="N200" s="105"/>
      <c r="O200" s="105"/>
      <c r="P200" s="105"/>
      <c r="Q200" s="105"/>
      <c r="R200" s="105"/>
      <c r="S200" s="105"/>
      <c r="T200" s="105"/>
      <c r="U200" s="105"/>
      <c r="V200" s="105"/>
      <c r="W200" s="105"/>
      <c r="X200" s="105"/>
      <c r="Y200" s="105"/>
      <c r="Z200" s="105"/>
      <c r="AA200" s="105"/>
      <c r="AB200" s="105"/>
    </row>
    <row r="201" ht="11.25" customHeight="1">
      <c r="A201" s="135" t="s">
        <v>1447</v>
      </c>
      <c r="B201" s="135" t="s">
        <v>1454</v>
      </c>
      <c r="C201" s="97" t="s">
        <v>1455</v>
      </c>
      <c r="D201" s="135" t="s">
        <v>1456</v>
      </c>
      <c r="E201" s="291" t="s">
        <v>1457</v>
      </c>
      <c r="F201" s="136" t="s">
        <v>1071</v>
      </c>
      <c r="G201" s="97">
        <v>2.0</v>
      </c>
      <c r="H201" s="97">
        <v>2.0</v>
      </c>
      <c r="I201" s="97">
        <v>2.0</v>
      </c>
      <c r="J201" s="292">
        <v>50.0</v>
      </c>
      <c r="K201" s="319">
        <v>25.0</v>
      </c>
      <c r="L201" s="103" t="s">
        <v>92</v>
      </c>
      <c r="M201" s="104"/>
      <c r="N201" s="105"/>
      <c r="O201" s="105"/>
      <c r="P201" s="105"/>
      <c r="Q201" s="105"/>
      <c r="R201" s="105"/>
      <c r="S201" s="105"/>
      <c r="T201" s="105"/>
      <c r="U201" s="105"/>
      <c r="V201" s="105"/>
      <c r="W201" s="105"/>
      <c r="X201" s="105"/>
      <c r="Y201" s="105"/>
      <c r="Z201" s="105"/>
      <c r="AA201" s="105"/>
      <c r="AB201" s="105"/>
    </row>
    <row r="202" ht="11.25" customHeight="1">
      <c r="A202" s="135" t="s">
        <v>1447</v>
      </c>
      <c r="B202" s="135" t="s">
        <v>1448</v>
      </c>
      <c r="C202" s="97" t="s">
        <v>81</v>
      </c>
      <c r="D202" s="135" t="s">
        <v>1458</v>
      </c>
      <c r="E202" s="291" t="s">
        <v>1459</v>
      </c>
      <c r="F202" s="136" t="s">
        <v>1071</v>
      </c>
      <c r="G202" s="97">
        <v>2.0</v>
      </c>
      <c r="H202" s="97">
        <v>2.0</v>
      </c>
      <c r="I202" s="97">
        <v>2.0</v>
      </c>
      <c r="J202" s="292">
        <v>50.0</v>
      </c>
      <c r="K202" s="319">
        <v>25.0</v>
      </c>
      <c r="L202" s="103" t="s">
        <v>92</v>
      </c>
      <c r="M202" s="104"/>
      <c r="N202" s="105"/>
      <c r="O202" s="105"/>
      <c r="P202" s="105"/>
      <c r="Q202" s="105"/>
      <c r="R202" s="105"/>
      <c r="S202" s="105"/>
      <c r="T202" s="105"/>
      <c r="U202" s="105"/>
      <c r="V202" s="105"/>
      <c r="W202" s="105"/>
      <c r="X202" s="105"/>
      <c r="Y202" s="105"/>
      <c r="Z202" s="105"/>
      <c r="AA202" s="105"/>
      <c r="AB202" s="105"/>
    </row>
    <row r="203" ht="11.25" customHeight="1">
      <c r="A203" s="135" t="s">
        <v>1447</v>
      </c>
      <c r="B203" s="135" t="s">
        <v>1448</v>
      </c>
      <c r="C203" s="97" t="s">
        <v>81</v>
      </c>
      <c r="D203" s="135" t="s">
        <v>1460</v>
      </c>
      <c r="E203" s="291" t="s">
        <v>1461</v>
      </c>
      <c r="F203" s="136" t="s">
        <v>293</v>
      </c>
      <c r="G203" s="97">
        <v>2.0</v>
      </c>
      <c r="H203" s="97">
        <v>2.0</v>
      </c>
      <c r="I203" s="97">
        <v>2.0</v>
      </c>
      <c r="J203" s="292">
        <v>50.0</v>
      </c>
      <c r="K203" s="319">
        <v>25.0</v>
      </c>
      <c r="L203" s="103" t="s">
        <v>92</v>
      </c>
      <c r="M203" s="104"/>
      <c r="N203" s="105"/>
      <c r="O203" s="105"/>
      <c r="P203" s="105"/>
      <c r="Q203" s="105"/>
      <c r="R203" s="105"/>
      <c r="S203" s="105"/>
      <c r="T203" s="105"/>
      <c r="U203" s="105"/>
      <c r="V203" s="105"/>
      <c r="W203" s="105"/>
      <c r="X203" s="105"/>
      <c r="Y203" s="105"/>
      <c r="Z203" s="105"/>
      <c r="AA203" s="105"/>
      <c r="AB203" s="105"/>
    </row>
    <row r="204" ht="11.25" customHeight="1">
      <c r="A204" s="135" t="s">
        <v>1447</v>
      </c>
      <c r="B204" s="135" t="s">
        <v>1448</v>
      </c>
      <c r="C204" s="97" t="s">
        <v>81</v>
      </c>
      <c r="D204" s="135" t="s">
        <v>1462</v>
      </c>
      <c r="E204" s="291" t="s">
        <v>1463</v>
      </c>
      <c r="F204" s="136" t="s">
        <v>1464</v>
      </c>
      <c r="G204" s="97">
        <v>2.0</v>
      </c>
      <c r="H204" s="97">
        <v>2.0</v>
      </c>
      <c r="I204" s="97">
        <v>2.0</v>
      </c>
      <c r="J204" s="292">
        <v>50.0</v>
      </c>
      <c r="K204" s="319">
        <v>25.0</v>
      </c>
      <c r="L204" s="103" t="s">
        <v>92</v>
      </c>
      <c r="M204" s="104"/>
      <c r="N204" s="105"/>
      <c r="O204" s="105"/>
      <c r="P204" s="105"/>
      <c r="Q204" s="105"/>
      <c r="R204" s="105"/>
      <c r="S204" s="105"/>
      <c r="T204" s="105"/>
      <c r="U204" s="105"/>
      <c r="V204" s="105"/>
      <c r="W204" s="105"/>
      <c r="X204" s="105"/>
      <c r="Y204" s="105"/>
      <c r="Z204" s="105"/>
      <c r="AA204" s="105"/>
      <c r="AB204" s="105"/>
    </row>
    <row r="205" ht="11.25" customHeight="1">
      <c r="A205" s="135" t="s">
        <v>1043</v>
      </c>
      <c r="B205" s="135" t="s">
        <v>1044</v>
      </c>
      <c r="C205" s="97" t="s">
        <v>81</v>
      </c>
      <c r="D205" s="135" t="s">
        <v>1045</v>
      </c>
      <c r="E205" s="131" t="s">
        <v>1046</v>
      </c>
      <c r="F205" s="97" t="s">
        <v>899</v>
      </c>
      <c r="G205" s="177">
        <v>4.0</v>
      </c>
      <c r="H205" s="177">
        <v>3.0</v>
      </c>
      <c r="I205" s="177">
        <v>4.0</v>
      </c>
      <c r="J205" s="178">
        <v>50.0</v>
      </c>
      <c r="K205" s="166">
        <v>12.5</v>
      </c>
      <c r="L205" s="103" t="s">
        <v>91</v>
      </c>
      <c r="M205" s="104"/>
      <c r="N205" s="105"/>
      <c r="O205" s="105"/>
      <c r="P205" s="105"/>
      <c r="Q205" s="105"/>
      <c r="R205" s="105"/>
      <c r="S205" s="105"/>
      <c r="T205" s="105"/>
      <c r="U205" s="105"/>
      <c r="V205" s="105"/>
      <c r="W205" s="105"/>
      <c r="X205" s="105"/>
      <c r="Y205" s="105"/>
      <c r="Z205" s="105"/>
      <c r="AA205" s="105"/>
      <c r="AB205" s="105"/>
    </row>
    <row r="206" ht="11.25" customHeight="1">
      <c r="A206" s="135" t="s">
        <v>1465</v>
      </c>
      <c r="B206" s="135" t="s">
        <v>1466</v>
      </c>
      <c r="C206" s="97" t="s">
        <v>81</v>
      </c>
      <c r="D206" s="135" t="s">
        <v>1467</v>
      </c>
      <c r="E206" s="131" t="s">
        <v>1468</v>
      </c>
      <c r="F206" s="97" t="s">
        <v>899</v>
      </c>
      <c r="G206" s="177">
        <v>4.0</v>
      </c>
      <c r="H206" s="177">
        <v>4.0</v>
      </c>
      <c r="I206" s="177">
        <v>5.0</v>
      </c>
      <c r="J206" s="178">
        <v>50.0</v>
      </c>
      <c r="K206" s="166">
        <v>12.5</v>
      </c>
      <c r="L206" s="103" t="s">
        <v>85</v>
      </c>
      <c r="M206" s="104"/>
      <c r="N206" s="105"/>
      <c r="O206" s="105"/>
      <c r="P206" s="105"/>
      <c r="Q206" s="105"/>
      <c r="R206" s="105"/>
      <c r="S206" s="105"/>
      <c r="T206" s="105"/>
      <c r="U206" s="105"/>
      <c r="V206" s="105"/>
      <c r="W206" s="105"/>
      <c r="X206" s="105"/>
      <c r="Y206" s="105"/>
      <c r="Z206" s="105"/>
      <c r="AA206" s="105"/>
      <c r="AB206" s="105"/>
    </row>
    <row r="207" ht="11.25" customHeight="1">
      <c r="A207" s="135" t="s">
        <v>1465</v>
      </c>
      <c r="B207" s="135" t="s">
        <v>1466</v>
      </c>
      <c r="C207" s="97" t="s">
        <v>81</v>
      </c>
      <c r="D207" s="135" t="s">
        <v>1467</v>
      </c>
      <c r="E207" s="291" t="s">
        <v>1469</v>
      </c>
      <c r="F207" s="136" t="s">
        <v>318</v>
      </c>
      <c r="G207" s="177">
        <v>4.0</v>
      </c>
      <c r="H207" s="177">
        <v>4.0</v>
      </c>
      <c r="I207" s="177">
        <v>5.0</v>
      </c>
      <c r="J207" s="178">
        <v>50.0</v>
      </c>
      <c r="K207" s="166">
        <v>12.5</v>
      </c>
      <c r="L207" s="103" t="s">
        <v>85</v>
      </c>
      <c r="M207" s="104"/>
      <c r="N207" s="105"/>
      <c r="O207" s="105"/>
      <c r="P207" s="105"/>
      <c r="Q207" s="105"/>
      <c r="R207" s="105"/>
      <c r="S207" s="105"/>
      <c r="T207" s="105"/>
      <c r="U207" s="105"/>
      <c r="V207" s="105"/>
      <c r="W207" s="105"/>
      <c r="X207" s="105"/>
      <c r="Y207" s="105"/>
      <c r="Z207" s="105"/>
      <c r="AA207" s="105"/>
      <c r="AB207" s="105"/>
    </row>
    <row r="208" ht="11.25" customHeight="1">
      <c r="A208" s="135" t="s">
        <v>1470</v>
      </c>
      <c r="B208" s="135" t="s">
        <v>1471</v>
      </c>
      <c r="C208" s="97" t="s">
        <v>81</v>
      </c>
      <c r="D208" s="135" t="s">
        <v>1472</v>
      </c>
      <c r="E208" s="291" t="s">
        <v>1473</v>
      </c>
      <c r="F208" s="136" t="s">
        <v>899</v>
      </c>
      <c r="G208" s="97">
        <v>1.0</v>
      </c>
      <c r="H208" s="97">
        <v>1.0</v>
      </c>
      <c r="I208" s="97">
        <v>1.0</v>
      </c>
      <c r="J208" s="292">
        <v>50.0</v>
      </c>
      <c r="K208" s="222">
        <v>50.0</v>
      </c>
      <c r="L208" s="103" t="s">
        <v>85</v>
      </c>
      <c r="M208" s="104"/>
      <c r="N208" s="105"/>
      <c r="O208" s="105"/>
      <c r="P208" s="105"/>
      <c r="Q208" s="105"/>
      <c r="R208" s="105"/>
      <c r="S208" s="105"/>
      <c r="T208" s="105"/>
      <c r="U208" s="105"/>
      <c r="V208" s="105"/>
      <c r="W208" s="105"/>
      <c r="X208" s="105"/>
      <c r="Y208" s="105"/>
      <c r="Z208" s="105"/>
      <c r="AA208" s="105"/>
      <c r="AB208" s="105"/>
    </row>
    <row r="209" ht="11.25" customHeight="1">
      <c r="A209" s="135" t="s">
        <v>1474</v>
      </c>
      <c r="B209" s="135" t="s">
        <v>1475</v>
      </c>
      <c r="C209" s="97" t="s">
        <v>81</v>
      </c>
      <c r="D209" s="135" t="s">
        <v>1476</v>
      </c>
      <c r="E209" s="291" t="s">
        <v>1477</v>
      </c>
      <c r="F209" s="136" t="s">
        <v>318</v>
      </c>
      <c r="G209" s="97">
        <v>1.0</v>
      </c>
      <c r="H209" s="97">
        <v>1.0</v>
      </c>
      <c r="I209" s="97">
        <v>2.0</v>
      </c>
      <c r="J209" s="292">
        <v>50.0</v>
      </c>
      <c r="K209" s="222">
        <v>50.0</v>
      </c>
      <c r="L209" s="103" t="s">
        <v>85</v>
      </c>
      <c r="M209" s="104"/>
      <c r="N209" s="105"/>
      <c r="O209" s="105"/>
      <c r="P209" s="105"/>
      <c r="Q209" s="105"/>
      <c r="R209" s="105"/>
      <c r="S209" s="105"/>
      <c r="T209" s="105"/>
      <c r="U209" s="105"/>
      <c r="V209" s="105"/>
      <c r="W209" s="105"/>
      <c r="X209" s="105"/>
      <c r="Y209" s="105"/>
      <c r="Z209" s="105"/>
      <c r="AA209" s="105"/>
      <c r="AB209" s="105"/>
    </row>
    <row r="210" ht="11.25" customHeight="1">
      <c r="A210" s="135" t="s">
        <v>1478</v>
      </c>
      <c r="B210" s="135" t="s">
        <v>1479</v>
      </c>
      <c r="C210" s="97" t="s">
        <v>81</v>
      </c>
      <c r="D210" s="135" t="s">
        <v>1480</v>
      </c>
      <c r="E210" s="97" t="s">
        <v>1481</v>
      </c>
      <c r="F210" s="136" t="s">
        <v>1482</v>
      </c>
      <c r="G210" s="97">
        <v>1.0</v>
      </c>
      <c r="H210" s="97">
        <v>1.0</v>
      </c>
      <c r="I210" s="97">
        <v>2.0</v>
      </c>
      <c r="J210" s="292">
        <v>50.0</v>
      </c>
      <c r="K210" s="222">
        <v>50.0</v>
      </c>
      <c r="L210" s="103" t="s">
        <v>82</v>
      </c>
      <c r="M210" s="104"/>
      <c r="N210" s="105"/>
      <c r="O210" s="105"/>
      <c r="P210" s="105"/>
      <c r="Q210" s="105"/>
      <c r="R210" s="105"/>
      <c r="S210" s="105"/>
      <c r="T210" s="105"/>
      <c r="U210" s="105"/>
      <c r="V210" s="105"/>
      <c r="W210" s="105"/>
      <c r="X210" s="105"/>
      <c r="Y210" s="105"/>
      <c r="Z210" s="105"/>
      <c r="AA210" s="105"/>
      <c r="AB210" s="105"/>
    </row>
    <row r="211" ht="11.25" customHeight="1">
      <c r="A211" s="135" t="s">
        <v>1447</v>
      </c>
      <c r="B211" s="135" t="s">
        <v>1448</v>
      </c>
      <c r="C211" s="97" t="s">
        <v>81</v>
      </c>
      <c r="D211" s="135" t="s">
        <v>1449</v>
      </c>
      <c r="E211" s="131" t="s">
        <v>1450</v>
      </c>
      <c r="F211" s="97" t="s">
        <v>1451</v>
      </c>
      <c r="G211" s="177">
        <v>2.0</v>
      </c>
      <c r="H211" s="177">
        <v>2.0</v>
      </c>
      <c r="I211" s="177">
        <v>2.0</v>
      </c>
      <c r="J211" s="178">
        <v>50.0</v>
      </c>
      <c r="K211" s="210">
        <v>25.0</v>
      </c>
      <c r="L211" s="103" t="s">
        <v>93</v>
      </c>
      <c r="M211" s="104"/>
      <c r="N211" s="105"/>
      <c r="O211" s="105"/>
      <c r="P211" s="105"/>
      <c r="Q211" s="105"/>
      <c r="R211" s="105"/>
      <c r="S211" s="105"/>
      <c r="T211" s="105"/>
      <c r="U211" s="105"/>
      <c r="V211" s="105"/>
      <c r="W211" s="105"/>
      <c r="X211" s="105"/>
      <c r="Y211" s="105"/>
      <c r="Z211" s="105"/>
      <c r="AA211" s="105"/>
      <c r="AB211" s="105"/>
    </row>
    <row r="212" ht="11.25" customHeight="1">
      <c r="A212" s="135" t="s">
        <v>1447</v>
      </c>
      <c r="B212" s="271" t="s">
        <v>1448</v>
      </c>
      <c r="C212" s="97" t="s">
        <v>81</v>
      </c>
      <c r="D212" s="135" t="s">
        <v>1452</v>
      </c>
      <c r="E212" s="291" t="s">
        <v>1453</v>
      </c>
      <c r="F212" s="136" t="s">
        <v>1071</v>
      </c>
      <c r="G212" s="93">
        <v>2.0</v>
      </c>
      <c r="H212" s="93">
        <v>2.0</v>
      </c>
      <c r="I212" s="93">
        <v>2.0</v>
      </c>
      <c r="J212" s="292">
        <v>50.0</v>
      </c>
      <c r="K212" s="222">
        <v>25.0</v>
      </c>
      <c r="L212" s="103" t="s">
        <v>93</v>
      </c>
      <c r="M212" s="104"/>
      <c r="N212" s="105"/>
      <c r="O212" s="105"/>
      <c r="P212" s="105"/>
      <c r="Q212" s="105"/>
      <c r="R212" s="105"/>
      <c r="S212" s="105"/>
      <c r="T212" s="105"/>
      <c r="U212" s="105"/>
      <c r="V212" s="105"/>
      <c r="W212" s="105"/>
      <c r="X212" s="105"/>
      <c r="Y212" s="105"/>
      <c r="Z212" s="105"/>
      <c r="AA212" s="105"/>
      <c r="AB212" s="105"/>
    </row>
    <row r="213" ht="11.25" customHeight="1">
      <c r="A213" s="135" t="s">
        <v>1447</v>
      </c>
      <c r="B213" s="135" t="s">
        <v>1454</v>
      </c>
      <c r="C213" s="97" t="s">
        <v>1455</v>
      </c>
      <c r="D213" s="135" t="s">
        <v>1456</v>
      </c>
      <c r="E213" s="291" t="s">
        <v>1457</v>
      </c>
      <c r="F213" s="136" t="s">
        <v>1071</v>
      </c>
      <c r="G213" s="97">
        <v>2.0</v>
      </c>
      <c r="H213" s="97">
        <v>2.0</v>
      </c>
      <c r="I213" s="97">
        <v>2.0</v>
      </c>
      <c r="J213" s="292">
        <v>50.0</v>
      </c>
      <c r="K213" s="222">
        <v>25.0</v>
      </c>
      <c r="L213" s="103" t="s">
        <v>93</v>
      </c>
      <c r="M213" s="104"/>
      <c r="N213" s="105"/>
      <c r="O213" s="105"/>
      <c r="P213" s="105"/>
      <c r="Q213" s="105"/>
      <c r="R213" s="105"/>
      <c r="S213" s="105"/>
      <c r="T213" s="105"/>
      <c r="U213" s="105"/>
      <c r="V213" s="105"/>
      <c r="W213" s="105"/>
      <c r="X213" s="105"/>
      <c r="Y213" s="105"/>
      <c r="Z213" s="105"/>
      <c r="AA213" s="105"/>
      <c r="AB213" s="105"/>
    </row>
    <row r="214" ht="11.25" customHeight="1">
      <c r="A214" s="135" t="s">
        <v>1447</v>
      </c>
      <c r="B214" s="135" t="s">
        <v>1448</v>
      </c>
      <c r="C214" s="97" t="s">
        <v>81</v>
      </c>
      <c r="D214" s="135" t="s">
        <v>1458</v>
      </c>
      <c r="E214" s="291" t="s">
        <v>1459</v>
      </c>
      <c r="F214" s="136" t="s">
        <v>1071</v>
      </c>
      <c r="G214" s="97">
        <v>2.0</v>
      </c>
      <c r="H214" s="97">
        <v>2.0</v>
      </c>
      <c r="I214" s="97">
        <v>2.0</v>
      </c>
      <c r="J214" s="292">
        <v>50.0</v>
      </c>
      <c r="K214" s="222">
        <v>25.0</v>
      </c>
      <c r="L214" s="103" t="s">
        <v>93</v>
      </c>
      <c r="M214" s="104"/>
      <c r="N214" s="105"/>
      <c r="O214" s="105"/>
      <c r="P214" s="105"/>
      <c r="Q214" s="105"/>
      <c r="R214" s="105"/>
      <c r="S214" s="105"/>
      <c r="T214" s="105"/>
      <c r="U214" s="105"/>
      <c r="V214" s="105"/>
      <c r="W214" s="105"/>
      <c r="X214" s="105"/>
      <c r="Y214" s="105"/>
      <c r="Z214" s="105"/>
      <c r="AA214" s="105"/>
      <c r="AB214" s="105"/>
    </row>
    <row r="215" ht="11.25" customHeight="1">
      <c r="A215" s="135" t="s">
        <v>1447</v>
      </c>
      <c r="B215" s="135" t="s">
        <v>1448</v>
      </c>
      <c r="C215" s="97" t="s">
        <v>81</v>
      </c>
      <c r="D215" s="135" t="s">
        <v>1460</v>
      </c>
      <c r="E215" s="291" t="s">
        <v>1461</v>
      </c>
      <c r="F215" s="136" t="s">
        <v>293</v>
      </c>
      <c r="G215" s="97">
        <v>2.0</v>
      </c>
      <c r="H215" s="97">
        <v>2.0</v>
      </c>
      <c r="I215" s="97">
        <v>2.0</v>
      </c>
      <c r="J215" s="292">
        <v>50.0</v>
      </c>
      <c r="K215" s="222">
        <v>25.0</v>
      </c>
      <c r="L215" s="103" t="s">
        <v>93</v>
      </c>
      <c r="M215" s="104"/>
      <c r="N215" s="105"/>
      <c r="O215" s="105"/>
      <c r="P215" s="105"/>
      <c r="Q215" s="105"/>
      <c r="R215" s="105"/>
      <c r="S215" s="105"/>
      <c r="T215" s="105"/>
      <c r="U215" s="105"/>
      <c r="V215" s="105"/>
      <c r="W215" s="105"/>
      <c r="X215" s="105"/>
      <c r="Y215" s="105"/>
      <c r="Z215" s="105"/>
      <c r="AA215" s="105"/>
      <c r="AB215" s="105"/>
    </row>
    <row r="216" ht="11.25" customHeight="1">
      <c r="A216" s="135" t="s">
        <v>1447</v>
      </c>
      <c r="B216" s="135" t="s">
        <v>1448</v>
      </c>
      <c r="C216" s="97" t="s">
        <v>81</v>
      </c>
      <c r="D216" s="135" t="s">
        <v>1462</v>
      </c>
      <c r="E216" s="291" t="s">
        <v>1463</v>
      </c>
      <c r="F216" s="136" t="s">
        <v>1464</v>
      </c>
      <c r="G216" s="97">
        <v>2.0</v>
      </c>
      <c r="H216" s="97">
        <v>2.0</v>
      </c>
      <c r="I216" s="97">
        <v>2.0</v>
      </c>
      <c r="J216" s="292">
        <v>50.0</v>
      </c>
      <c r="K216" s="222">
        <v>25.0</v>
      </c>
      <c r="L216" s="103" t="s">
        <v>93</v>
      </c>
      <c r="M216" s="104"/>
      <c r="N216" s="105"/>
      <c r="O216" s="105"/>
      <c r="P216" s="105"/>
      <c r="Q216" s="105"/>
      <c r="R216" s="105"/>
      <c r="S216" s="105"/>
      <c r="T216" s="105"/>
      <c r="U216" s="105"/>
      <c r="V216" s="105"/>
      <c r="W216" s="105"/>
      <c r="X216" s="105"/>
      <c r="Y216" s="105"/>
      <c r="Z216" s="105"/>
      <c r="AA216" s="105"/>
      <c r="AB216" s="105"/>
    </row>
    <row r="217" ht="11.25" customHeight="1">
      <c r="A217" s="332" t="s">
        <v>1483</v>
      </c>
      <c r="B217" s="135" t="s">
        <v>1484</v>
      </c>
      <c r="C217" s="97" t="s">
        <v>81</v>
      </c>
      <c r="D217" s="135" t="s">
        <v>1485</v>
      </c>
      <c r="E217" s="131" t="s">
        <v>1486</v>
      </c>
      <c r="F217" s="97" t="s">
        <v>1071</v>
      </c>
      <c r="G217" s="97">
        <v>4.0</v>
      </c>
      <c r="H217" s="97">
        <v>1.0</v>
      </c>
      <c r="I217" s="97">
        <v>6.0</v>
      </c>
      <c r="J217" s="210">
        <v>50.0</v>
      </c>
      <c r="K217" s="210">
        <v>12.5</v>
      </c>
      <c r="L217" s="103" t="s">
        <v>80</v>
      </c>
      <c r="M217" s="104"/>
      <c r="N217" s="105"/>
      <c r="O217" s="105"/>
      <c r="P217" s="105"/>
      <c r="Q217" s="105"/>
      <c r="R217" s="105"/>
      <c r="S217" s="105"/>
      <c r="T217" s="105"/>
      <c r="U217" s="105"/>
      <c r="V217" s="105"/>
      <c r="W217" s="105"/>
      <c r="X217" s="105"/>
      <c r="Y217" s="105"/>
      <c r="Z217" s="105"/>
      <c r="AA217" s="105"/>
      <c r="AB217" s="105"/>
    </row>
    <row r="218" ht="11.25" customHeight="1">
      <c r="A218" s="135" t="s">
        <v>1487</v>
      </c>
      <c r="B218" s="271" t="s">
        <v>1488</v>
      </c>
      <c r="C218" s="97" t="s">
        <v>81</v>
      </c>
      <c r="D218" s="135" t="s">
        <v>1489</v>
      </c>
      <c r="E218" s="291" t="s">
        <v>1490</v>
      </c>
      <c r="F218" s="136" t="s">
        <v>1071</v>
      </c>
      <c r="G218" s="93">
        <v>3.0</v>
      </c>
      <c r="H218" s="93">
        <v>1.0</v>
      </c>
      <c r="I218" s="93">
        <v>6.0</v>
      </c>
      <c r="J218" s="333">
        <v>50.0</v>
      </c>
      <c r="K218" s="222">
        <v>16.67</v>
      </c>
      <c r="L218" s="103" t="s">
        <v>80</v>
      </c>
      <c r="M218" s="104"/>
      <c r="N218" s="105"/>
      <c r="O218" s="105"/>
      <c r="P218" s="105"/>
      <c r="Q218" s="105"/>
      <c r="R218" s="105"/>
      <c r="S218" s="105"/>
      <c r="T218" s="105"/>
      <c r="U218" s="105"/>
      <c r="V218" s="105"/>
      <c r="W218" s="105"/>
      <c r="X218" s="105"/>
      <c r="Y218" s="105"/>
      <c r="Z218" s="105"/>
      <c r="AA218" s="105"/>
      <c r="AB218" s="105"/>
    </row>
    <row r="219" ht="11.25" customHeight="1">
      <c r="A219" s="135" t="s">
        <v>1487</v>
      </c>
      <c r="B219" s="271" t="s">
        <v>1488</v>
      </c>
      <c r="C219" s="97" t="s">
        <v>81</v>
      </c>
      <c r="D219" s="135" t="s">
        <v>1491</v>
      </c>
      <c r="E219" s="291" t="s">
        <v>1492</v>
      </c>
      <c r="F219" s="136" t="s">
        <v>1071</v>
      </c>
      <c r="G219" s="93">
        <v>3.0</v>
      </c>
      <c r="H219" s="93">
        <v>1.0</v>
      </c>
      <c r="I219" s="93">
        <v>6.0</v>
      </c>
      <c r="J219" s="333">
        <v>50.0</v>
      </c>
      <c r="K219" s="222">
        <v>16.67</v>
      </c>
      <c r="L219" s="103" t="s">
        <v>80</v>
      </c>
      <c r="M219" s="104"/>
      <c r="N219" s="105"/>
      <c r="O219" s="105"/>
      <c r="P219" s="105"/>
      <c r="Q219" s="105"/>
      <c r="R219" s="105"/>
      <c r="S219" s="105"/>
      <c r="T219" s="105"/>
      <c r="U219" s="105"/>
      <c r="V219" s="105"/>
      <c r="W219" s="105"/>
      <c r="X219" s="105"/>
      <c r="Y219" s="105"/>
      <c r="Z219" s="105"/>
      <c r="AA219" s="105"/>
      <c r="AB219" s="105"/>
    </row>
    <row r="220" ht="11.25" customHeight="1">
      <c r="A220" s="135" t="s">
        <v>1487</v>
      </c>
      <c r="B220" s="271" t="s">
        <v>1488</v>
      </c>
      <c r="C220" s="97" t="s">
        <v>81</v>
      </c>
      <c r="D220" s="135" t="s">
        <v>1493</v>
      </c>
      <c r="E220" s="291" t="s">
        <v>1494</v>
      </c>
      <c r="F220" s="136" t="s">
        <v>1071</v>
      </c>
      <c r="G220" s="93">
        <v>3.0</v>
      </c>
      <c r="H220" s="93">
        <v>1.0</v>
      </c>
      <c r="I220" s="93">
        <v>6.0</v>
      </c>
      <c r="J220" s="333">
        <v>50.0</v>
      </c>
      <c r="K220" s="222">
        <v>16.67</v>
      </c>
      <c r="L220" s="103" t="s">
        <v>80</v>
      </c>
      <c r="M220" s="104"/>
      <c r="N220" s="105"/>
      <c r="O220" s="105"/>
      <c r="P220" s="105"/>
      <c r="Q220" s="105"/>
      <c r="R220" s="105"/>
      <c r="S220" s="105"/>
      <c r="T220" s="105"/>
      <c r="U220" s="105"/>
      <c r="V220" s="105"/>
      <c r="W220" s="105"/>
      <c r="X220" s="105"/>
      <c r="Y220" s="105"/>
      <c r="Z220" s="105"/>
      <c r="AA220" s="105"/>
      <c r="AB220" s="105"/>
    </row>
    <row r="221" ht="11.25" customHeight="1">
      <c r="A221" s="135" t="s">
        <v>1487</v>
      </c>
      <c r="B221" s="271" t="s">
        <v>1488</v>
      </c>
      <c r="C221" s="97" t="s">
        <v>81</v>
      </c>
      <c r="D221" s="135" t="s">
        <v>1495</v>
      </c>
      <c r="E221" s="291" t="s">
        <v>1496</v>
      </c>
      <c r="F221" s="136" t="s">
        <v>1071</v>
      </c>
      <c r="G221" s="93">
        <v>3.0</v>
      </c>
      <c r="H221" s="93">
        <v>1.0</v>
      </c>
      <c r="I221" s="93">
        <v>6.0</v>
      </c>
      <c r="J221" s="333">
        <v>50.0</v>
      </c>
      <c r="K221" s="222">
        <v>16.67</v>
      </c>
      <c r="L221" s="103" t="s">
        <v>80</v>
      </c>
      <c r="M221" s="104"/>
      <c r="N221" s="105"/>
      <c r="O221" s="105"/>
      <c r="P221" s="105"/>
      <c r="Q221" s="105"/>
      <c r="R221" s="105"/>
      <c r="S221" s="105"/>
      <c r="T221" s="105"/>
      <c r="U221" s="105"/>
      <c r="V221" s="105"/>
      <c r="W221" s="105"/>
      <c r="X221" s="105"/>
      <c r="Y221" s="105"/>
      <c r="Z221" s="105"/>
      <c r="AA221" s="105"/>
      <c r="AB221" s="105"/>
    </row>
    <row r="222" ht="11.25" customHeight="1">
      <c r="A222" s="135" t="s">
        <v>1497</v>
      </c>
      <c r="B222" s="135" t="s">
        <v>1498</v>
      </c>
      <c r="C222" s="97" t="s">
        <v>81</v>
      </c>
      <c r="D222" s="135" t="s">
        <v>1499</v>
      </c>
      <c r="E222" s="291" t="s">
        <v>1500</v>
      </c>
      <c r="F222" s="136" t="s">
        <v>1071</v>
      </c>
      <c r="G222" s="97">
        <v>1.0</v>
      </c>
      <c r="H222" s="97">
        <v>1.0</v>
      </c>
      <c r="I222" s="97">
        <v>5.0</v>
      </c>
      <c r="J222" s="333">
        <v>50.0</v>
      </c>
      <c r="K222" s="222">
        <v>50.0</v>
      </c>
      <c r="L222" s="103" t="s">
        <v>80</v>
      </c>
      <c r="M222" s="104"/>
      <c r="N222" s="105"/>
      <c r="O222" s="105"/>
      <c r="P222" s="105"/>
      <c r="Q222" s="105"/>
      <c r="R222" s="105"/>
      <c r="S222" s="105"/>
      <c r="T222" s="105"/>
      <c r="U222" s="105"/>
      <c r="V222" s="105"/>
      <c r="W222" s="105"/>
      <c r="X222" s="105"/>
      <c r="Y222" s="105"/>
      <c r="Z222" s="105"/>
      <c r="AA222" s="105"/>
      <c r="AB222" s="105"/>
    </row>
    <row r="223" ht="11.25" customHeight="1">
      <c r="A223" s="135" t="s">
        <v>1497</v>
      </c>
      <c r="B223" s="135" t="s">
        <v>1498</v>
      </c>
      <c r="C223" s="97" t="s">
        <v>81</v>
      </c>
      <c r="D223" s="135" t="s">
        <v>1501</v>
      </c>
      <c r="E223" s="291" t="s">
        <v>1502</v>
      </c>
      <c r="F223" s="136" t="s">
        <v>1071</v>
      </c>
      <c r="G223" s="97">
        <v>1.0</v>
      </c>
      <c r="H223" s="97">
        <v>1.0</v>
      </c>
      <c r="I223" s="97">
        <v>5.0</v>
      </c>
      <c r="J223" s="333">
        <v>50.0</v>
      </c>
      <c r="K223" s="222">
        <v>50.0</v>
      </c>
      <c r="L223" s="103" t="s">
        <v>80</v>
      </c>
      <c r="M223" s="104"/>
      <c r="N223" s="105"/>
      <c r="O223" s="105"/>
      <c r="P223" s="105"/>
      <c r="Q223" s="105"/>
      <c r="R223" s="105"/>
      <c r="S223" s="105"/>
      <c r="T223" s="105"/>
      <c r="U223" s="105"/>
      <c r="V223" s="105"/>
      <c r="W223" s="105"/>
      <c r="X223" s="105"/>
      <c r="Y223" s="105"/>
      <c r="Z223" s="105"/>
      <c r="AA223" s="105"/>
      <c r="AB223" s="105"/>
    </row>
    <row r="224" ht="11.25" customHeight="1">
      <c r="A224" s="135" t="s">
        <v>1497</v>
      </c>
      <c r="B224" s="135" t="s">
        <v>1498</v>
      </c>
      <c r="C224" s="97" t="s">
        <v>81</v>
      </c>
      <c r="D224" s="334" t="s">
        <v>1503</v>
      </c>
      <c r="E224" s="291" t="s">
        <v>1504</v>
      </c>
      <c r="F224" s="136" t="s">
        <v>1071</v>
      </c>
      <c r="G224" s="97">
        <v>1.0</v>
      </c>
      <c r="H224" s="97">
        <v>1.0</v>
      </c>
      <c r="I224" s="97">
        <v>5.0</v>
      </c>
      <c r="J224" s="333">
        <v>50.0</v>
      </c>
      <c r="K224" s="222">
        <v>50.0</v>
      </c>
      <c r="L224" s="103" t="s">
        <v>80</v>
      </c>
      <c r="M224" s="104"/>
      <c r="N224" s="105"/>
      <c r="O224" s="105"/>
      <c r="P224" s="105"/>
      <c r="Q224" s="105"/>
      <c r="R224" s="105"/>
      <c r="S224" s="105"/>
      <c r="T224" s="105"/>
      <c r="U224" s="105"/>
      <c r="V224" s="105"/>
      <c r="W224" s="105"/>
      <c r="X224" s="105"/>
      <c r="Y224" s="105"/>
      <c r="Z224" s="105"/>
      <c r="AA224" s="105"/>
      <c r="AB224" s="105"/>
    </row>
    <row r="225" ht="11.25" customHeight="1">
      <c r="A225" s="135" t="s">
        <v>1497</v>
      </c>
      <c r="B225" s="135" t="s">
        <v>1498</v>
      </c>
      <c r="C225" s="97" t="s">
        <v>81</v>
      </c>
      <c r="D225" s="135" t="s">
        <v>1505</v>
      </c>
      <c r="E225" s="291" t="s">
        <v>1506</v>
      </c>
      <c r="F225" s="136" t="s">
        <v>1071</v>
      </c>
      <c r="G225" s="97">
        <v>1.0</v>
      </c>
      <c r="H225" s="97">
        <v>1.0</v>
      </c>
      <c r="I225" s="97">
        <v>5.0</v>
      </c>
      <c r="J225" s="333">
        <v>50.0</v>
      </c>
      <c r="K225" s="222">
        <v>50.0</v>
      </c>
      <c r="L225" s="103" t="s">
        <v>80</v>
      </c>
      <c r="M225" s="104"/>
      <c r="N225" s="105"/>
      <c r="O225" s="105"/>
      <c r="P225" s="105"/>
      <c r="Q225" s="105"/>
      <c r="R225" s="105"/>
      <c r="S225" s="105"/>
      <c r="T225" s="105"/>
      <c r="U225" s="105"/>
      <c r="V225" s="105"/>
      <c r="W225" s="105"/>
      <c r="X225" s="105"/>
      <c r="Y225" s="105"/>
      <c r="Z225" s="105"/>
      <c r="AA225" s="105"/>
      <c r="AB225" s="105"/>
    </row>
    <row r="226" ht="11.25" customHeight="1">
      <c r="A226" s="135" t="s">
        <v>1497</v>
      </c>
      <c r="B226" s="135" t="s">
        <v>1498</v>
      </c>
      <c r="C226" s="97" t="s">
        <v>81</v>
      </c>
      <c r="D226" s="135" t="s">
        <v>1507</v>
      </c>
      <c r="E226" s="291" t="s">
        <v>1508</v>
      </c>
      <c r="F226" s="136" t="s">
        <v>1071</v>
      </c>
      <c r="G226" s="97">
        <v>1.0</v>
      </c>
      <c r="H226" s="97">
        <v>1.0</v>
      </c>
      <c r="I226" s="97">
        <v>5.0</v>
      </c>
      <c r="J226" s="333">
        <v>50.0</v>
      </c>
      <c r="K226" s="222">
        <v>50.0</v>
      </c>
      <c r="L226" s="103" t="s">
        <v>80</v>
      </c>
      <c r="M226" s="104"/>
      <c r="N226" s="105"/>
      <c r="O226" s="105"/>
      <c r="P226" s="105"/>
      <c r="Q226" s="105"/>
      <c r="R226" s="105"/>
      <c r="S226" s="105"/>
      <c r="T226" s="105"/>
      <c r="U226" s="105"/>
      <c r="V226" s="105"/>
      <c r="W226" s="105"/>
      <c r="X226" s="105"/>
      <c r="Y226" s="105"/>
      <c r="Z226" s="105"/>
      <c r="AA226" s="105"/>
      <c r="AB226" s="105"/>
    </row>
    <row r="227" ht="11.25" customHeight="1">
      <c r="A227" s="135" t="s">
        <v>1497</v>
      </c>
      <c r="B227" s="135" t="s">
        <v>1498</v>
      </c>
      <c r="C227" s="97" t="s">
        <v>81</v>
      </c>
      <c r="D227" s="135" t="s">
        <v>1509</v>
      </c>
      <c r="E227" s="332" t="s">
        <v>1510</v>
      </c>
      <c r="F227" s="136" t="s">
        <v>1511</v>
      </c>
      <c r="G227" s="97">
        <v>1.0</v>
      </c>
      <c r="H227" s="97">
        <v>1.0</v>
      </c>
      <c r="I227" s="97">
        <v>5.0</v>
      </c>
      <c r="J227" s="333">
        <v>50.0</v>
      </c>
      <c r="K227" s="222">
        <v>50.0</v>
      </c>
      <c r="L227" s="103" t="s">
        <v>80</v>
      </c>
      <c r="M227" s="104"/>
      <c r="N227" s="105"/>
      <c r="O227" s="105"/>
      <c r="P227" s="105"/>
      <c r="Q227" s="105"/>
      <c r="R227" s="105"/>
      <c r="S227" s="105"/>
      <c r="T227" s="105"/>
      <c r="U227" s="105"/>
      <c r="V227" s="105"/>
      <c r="W227" s="105"/>
      <c r="X227" s="105"/>
      <c r="Y227" s="105"/>
      <c r="Z227" s="105"/>
      <c r="AA227" s="105"/>
      <c r="AB227" s="105"/>
    </row>
    <row r="228" ht="11.25" customHeight="1">
      <c r="A228" s="135" t="s">
        <v>1497</v>
      </c>
      <c r="B228" s="135" t="s">
        <v>1498</v>
      </c>
      <c r="C228" s="97" t="s">
        <v>81</v>
      </c>
      <c r="D228" s="334" t="s">
        <v>1512</v>
      </c>
      <c r="E228" s="110" t="s">
        <v>1513</v>
      </c>
      <c r="F228" s="136" t="s">
        <v>1071</v>
      </c>
      <c r="G228" s="97">
        <v>1.0</v>
      </c>
      <c r="H228" s="97">
        <v>1.0</v>
      </c>
      <c r="I228" s="97">
        <v>5.0</v>
      </c>
      <c r="J228" s="333">
        <v>50.0</v>
      </c>
      <c r="K228" s="222">
        <v>50.0</v>
      </c>
      <c r="L228" s="103" t="s">
        <v>80</v>
      </c>
      <c r="M228" s="104"/>
      <c r="N228" s="105"/>
      <c r="O228" s="105"/>
      <c r="P228" s="105"/>
      <c r="Q228" s="105"/>
      <c r="R228" s="105"/>
      <c r="S228" s="105"/>
      <c r="T228" s="105"/>
      <c r="U228" s="105"/>
      <c r="V228" s="105"/>
      <c r="W228" s="105"/>
      <c r="X228" s="105"/>
      <c r="Y228" s="105"/>
      <c r="Z228" s="105"/>
      <c r="AA228" s="105"/>
      <c r="AB228" s="105"/>
    </row>
    <row r="229" ht="11.25" customHeight="1">
      <c r="A229" s="135" t="s">
        <v>1497</v>
      </c>
      <c r="B229" s="135" t="s">
        <v>1498</v>
      </c>
      <c r="C229" s="97" t="s">
        <v>81</v>
      </c>
      <c r="D229" s="135" t="s">
        <v>1514</v>
      </c>
      <c r="E229" s="291" t="s">
        <v>1515</v>
      </c>
      <c r="F229" s="136" t="s">
        <v>1071</v>
      </c>
      <c r="G229" s="97">
        <v>1.0</v>
      </c>
      <c r="H229" s="97">
        <v>1.0</v>
      </c>
      <c r="I229" s="97">
        <v>5.0</v>
      </c>
      <c r="J229" s="333">
        <v>50.0</v>
      </c>
      <c r="K229" s="222">
        <v>50.0</v>
      </c>
      <c r="L229" s="103" t="s">
        <v>80</v>
      </c>
      <c r="M229" s="104"/>
      <c r="N229" s="105"/>
      <c r="O229" s="105"/>
      <c r="P229" s="105"/>
      <c r="Q229" s="105"/>
      <c r="R229" s="105"/>
      <c r="S229" s="105"/>
      <c r="T229" s="105"/>
      <c r="U229" s="105"/>
      <c r="V229" s="105"/>
      <c r="W229" s="105"/>
      <c r="X229" s="105"/>
      <c r="Y229" s="105"/>
      <c r="Z229" s="105"/>
      <c r="AA229" s="105"/>
      <c r="AB229" s="105"/>
    </row>
    <row r="230" ht="11.25" customHeight="1">
      <c r="A230" s="135" t="s">
        <v>1497</v>
      </c>
      <c r="B230" s="135" t="s">
        <v>1498</v>
      </c>
      <c r="C230" s="97" t="s">
        <v>81</v>
      </c>
      <c r="D230" s="135" t="s">
        <v>1516</v>
      </c>
      <c r="E230" s="291" t="s">
        <v>1517</v>
      </c>
      <c r="F230" s="136" t="s">
        <v>1518</v>
      </c>
      <c r="G230" s="97">
        <v>1.0</v>
      </c>
      <c r="H230" s="97">
        <v>1.0</v>
      </c>
      <c r="I230" s="97">
        <v>5.0</v>
      </c>
      <c r="J230" s="333">
        <v>50.0</v>
      </c>
      <c r="K230" s="222">
        <v>50.0</v>
      </c>
      <c r="L230" s="103" t="s">
        <v>80</v>
      </c>
      <c r="M230" s="104"/>
      <c r="N230" s="105"/>
      <c r="O230" s="105"/>
      <c r="P230" s="105"/>
      <c r="Q230" s="105"/>
      <c r="R230" s="105"/>
      <c r="S230" s="105"/>
      <c r="T230" s="105"/>
      <c r="U230" s="105"/>
      <c r="V230" s="105"/>
      <c r="W230" s="105"/>
      <c r="X230" s="105"/>
      <c r="Y230" s="105"/>
      <c r="Z230" s="105"/>
      <c r="AA230" s="105"/>
      <c r="AB230" s="105"/>
    </row>
    <row r="231" ht="11.25" customHeight="1">
      <c r="A231" s="135" t="s">
        <v>1519</v>
      </c>
      <c r="B231" s="135" t="s">
        <v>1520</v>
      </c>
      <c r="C231" s="97" t="s">
        <v>81</v>
      </c>
      <c r="D231" s="135" t="s">
        <v>1521</v>
      </c>
      <c r="E231" s="291" t="s">
        <v>1522</v>
      </c>
      <c r="F231" s="136" t="s">
        <v>1071</v>
      </c>
      <c r="G231" s="97">
        <v>1.0</v>
      </c>
      <c r="H231" s="97">
        <v>1.0</v>
      </c>
      <c r="I231" s="97">
        <v>4.0</v>
      </c>
      <c r="J231" s="333">
        <v>50.0</v>
      </c>
      <c r="K231" s="222">
        <v>50.0</v>
      </c>
      <c r="L231" s="103" t="s">
        <v>80</v>
      </c>
      <c r="M231" s="104"/>
      <c r="N231" s="105"/>
      <c r="O231" s="105"/>
      <c r="P231" s="105"/>
      <c r="Q231" s="105"/>
      <c r="R231" s="105"/>
      <c r="S231" s="105"/>
      <c r="T231" s="105"/>
      <c r="U231" s="105"/>
      <c r="V231" s="105"/>
      <c r="W231" s="105"/>
      <c r="X231" s="105"/>
      <c r="Y231" s="105"/>
      <c r="Z231" s="105"/>
      <c r="AA231" s="105"/>
      <c r="AB231" s="105"/>
    </row>
    <row r="232" ht="11.25" customHeight="1">
      <c r="A232" s="135" t="s">
        <v>1519</v>
      </c>
      <c r="B232" s="135" t="s">
        <v>1520</v>
      </c>
      <c r="C232" s="97" t="s">
        <v>81</v>
      </c>
      <c r="D232" s="334" t="s">
        <v>1523</v>
      </c>
      <c r="E232" s="291" t="s">
        <v>1524</v>
      </c>
      <c r="F232" s="136" t="s">
        <v>1071</v>
      </c>
      <c r="G232" s="97">
        <v>1.0</v>
      </c>
      <c r="H232" s="97">
        <v>1.0</v>
      </c>
      <c r="I232" s="97">
        <v>4.0</v>
      </c>
      <c r="J232" s="333">
        <v>50.0</v>
      </c>
      <c r="K232" s="222">
        <v>50.0</v>
      </c>
      <c r="L232" s="103" t="s">
        <v>80</v>
      </c>
      <c r="M232" s="104"/>
      <c r="N232" s="105"/>
      <c r="O232" s="105"/>
      <c r="P232" s="105"/>
      <c r="Q232" s="105"/>
      <c r="R232" s="105"/>
      <c r="S232" s="105"/>
      <c r="T232" s="105"/>
      <c r="U232" s="105"/>
      <c r="V232" s="105"/>
      <c r="W232" s="105"/>
      <c r="X232" s="105"/>
      <c r="Y232" s="105"/>
      <c r="Z232" s="105"/>
      <c r="AA232" s="105"/>
      <c r="AB232" s="105"/>
    </row>
    <row r="233" ht="11.25" customHeight="1">
      <c r="A233" s="135" t="s">
        <v>1519</v>
      </c>
      <c r="B233" s="135" t="s">
        <v>1520</v>
      </c>
      <c r="C233" s="97" t="s">
        <v>81</v>
      </c>
      <c r="D233" s="334" t="s">
        <v>1525</v>
      </c>
      <c r="E233" s="291" t="s">
        <v>1526</v>
      </c>
      <c r="F233" s="136" t="s">
        <v>1071</v>
      </c>
      <c r="G233" s="97">
        <v>1.0</v>
      </c>
      <c r="H233" s="97">
        <v>1.0</v>
      </c>
      <c r="I233" s="97">
        <v>4.0</v>
      </c>
      <c r="J233" s="333">
        <v>50.0</v>
      </c>
      <c r="K233" s="222">
        <v>50.0</v>
      </c>
      <c r="L233" s="103" t="s">
        <v>80</v>
      </c>
      <c r="M233" s="104"/>
      <c r="N233" s="105"/>
      <c r="O233" s="105"/>
      <c r="P233" s="105"/>
      <c r="Q233" s="105"/>
      <c r="R233" s="105"/>
      <c r="S233" s="105"/>
      <c r="T233" s="105"/>
      <c r="U233" s="105"/>
      <c r="V233" s="105"/>
      <c r="W233" s="105"/>
      <c r="X233" s="105"/>
      <c r="Y233" s="105"/>
      <c r="Z233" s="105"/>
      <c r="AA233" s="105"/>
      <c r="AB233" s="105"/>
    </row>
    <row r="234" ht="11.25" customHeight="1">
      <c r="A234" s="135" t="s">
        <v>1519</v>
      </c>
      <c r="B234" s="135" t="s">
        <v>1520</v>
      </c>
      <c r="C234" s="97" t="s">
        <v>81</v>
      </c>
      <c r="D234" s="334" t="s">
        <v>1527</v>
      </c>
      <c r="E234" s="291" t="s">
        <v>1528</v>
      </c>
      <c r="F234" s="136" t="s">
        <v>1071</v>
      </c>
      <c r="G234" s="97">
        <v>1.0</v>
      </c>
      <c r="H234" s="97">
        <v>1.0</v>
      </c>
      <c r="I234" s="97">
        <v>4.0</v>
      </c>
      <c r="J234" s="333">
        <v>50.0</v>
      </c>
      <c r="K234" s="222">
        <v>50.0</v>
      </c>
      <c r="L234" s="103" t="s">
        <v>80</v>
      </c>
      <c r="M234" s="104"/>
      <c r="N234" s="105"/>
      <c r="O234" s="105"/>
      <c r="P234" s="105"/>
      <c r="Q234" s="105"/>
      <c r="R234" s="105"/>
      <c r="S234" s="105"/>
      <c r="T234" s="105"/>
      <c r="U234" s="105"/>
      <c r="V234" s="105"/>
      <c r="W234" s="105"/>
      <c r="X234" s="105"/>
      <c r="Y234" s="105"/>
      <c r="Z234" s="105"/>
      <c r="AA234" s="105"/>
      <c r="AB234" s="105"/>
    </row>
    <row r="235" ht="11.25" customHeight="1">
      <c r="A235" s="135" t="s">
        <v>1519</v>
      </c>
      <c r="B235" s="135" t="s">
        <v>1520</v>
      </c>
      <c r="C235" s="97" t="s">
        <v>81</v>
      </c>
      <c r="D235" s="135" t="s">
        <v>1529</v>
      </c>
      <c r="E235" s="291" t="s">
        <v>1530</v>
      </c>
      <c r="F235" s="136" t="s">
        <v>1071</v>
      </c>
      <c r="G235" s="97">
        <v>1.0</v>
      </c>
      <c r="H235" s="97">
        <v>1.0</v>
      </c>
      <c r="I235" s="97">
        <v>4.0</v>
      </c>
      <c r="J235" s="333">
        <v>50.0</v>
      </c>
      <c r="K235" s="222">
        <v>50.0</v>
      </c>
      <c r="L235" s="103" t="s">
        <v>80</v>
      </c>
      <c r="M235" s="104"/>
      <c r="N235" s="105"/>
      <c r="O235" s="105"/>
      <c r="P235" s="105"/>
      <c r="Q235" s="105"/>
      <c r="R235" s="105"/>
      <c r="S235" s="105"/>
      <c r="T235" s="105"/>
      <c r="U235" s="105"/>
      <c r="V235" s="105"/>
      <c r="W235" s="105"/>
      <c r="X235" s="105"/>
      <c r="Y235" s="105"/>
      <c r="Z235" s="105"/>
      <c r="AA235" s="105"/>
      <c r="AB235" s="105"/>
    </row>
    <row r="236" ht="11.25" customHeight="1">
      <c r="A236" s="135" t="s">
        <v>1519</v>
      </c>
      <c r="B236" s="135" t="s">
        <v>1520</v>
      </c>
      <c r="C236" s="97" t="s">
        <v>81</v>
      </c>
      <c r="D236" s="135" t="s">
        <v>1531</v>
      </c>
      <c r="E236" s="291" t="s">
        <v>1532</v>
      </c>
      <c r="F236" s="136" t="s">
        <v>1071</v>
      </c>
      <c r="G236" s="97">
        <v>1.0</v>
      </c>
      <c r="H236" s="97">
        <v>1.0</v>
      </c>
      <c r="I236" s="97">
        <v>4.0</v>
      </c>
      <c r="J236" s="333">
        <v>50.0</v>
      </c>
      <c r="K236" s="222">
        <v>50.0</v>
      </c>
      <c r="L236" s="103" t="s">
        <v>80</v>
      </c>
      <c r="M236" s="104"/>
      <c r="N236" s="105"/>
      <c r="O236" s="105"/>
      <c r="P236" s="105"/>
      <c r="Q236" s="105"/>
      <c r="R236" s="105"/>
      <c r="S236" s="105"/>
      <c r="T236" s="105"/>
      <c r="U236" s="105"/>
      <c r="V236" s="105"/>
      <c r="W236" s="105"/>
      <c r="X236" s="105"/>
      <c r="Y236" s="105"/>
      <c r="Z236" s="105"/>
      <c r="AA236" s="105"/>
      <c r="AB236" s="105"/>
    </row>
    <row r="237" ht="11.25" customHeight="1">
      <c r="A237" s="135" t="s">
        <v>1519</v>
      </c>
      <c r="B237" s="135" t="s">
        <v>1520</v>
      </c>
      <c r="C237" s="97" t="s">
        <v>81</v>
      </c>
      <c r="D237" s="135" t="s">
        <v>1533</v>
      </c>
      <c r="E237" s="110" t="s">
        <v>1534</v>
      </c>
      <c r="F237" s="136" t="s">
        <v>1071</v>
      </c>
      <c r="G237" s="97">
        <v>1.0</v>
      </c>
      <c r="H237" s="97">
        <v>1.0</v>
      </c>
      <c r="I237" s="97">
        <v>4.0</v>
      </c>
      <c r="J237" s="333">
        <v>50.0</v>
      </c>
      <c r="K237" s="222">
        <v>50.0</v>
      </c>
      <c r="L237" s="103" t="s">
        <v>80</v>
      </c>
      <c r="M237" s="104"/>
      <c r="N237" s="105"/>
      <c r="O237" s="105"/>
      <c r="P237" s="105"/>
      <c r="Q237" s="105"/>
      <c r="R237" s="105"/>
      <c r="S237" s="105"/>
      <c r="T237" s="105"/>
      <c r="U237" s="105"/>
      <c r="V237" s="105"/>
      <c r="W237" s="105"/>
      <c r="X237" s="105"/>
      <c r="Y237" s="105"/>
      <c r="Z237" s="105"/>
      <c r="AA237" s="105"/>
      <c r="AB237" s="105"/>
    </row>
    <row r="238" ht="11.25" customHeight="1">
      <c r="A238" s="135" t="s">
        <v>1535</v>
      </c>
      <c r="B238" s="135" t="s">
        <v>1536</v>
      </c>
      <c r="C238" s="97" t="s">
        <v>81</v>
      </c>
      <c r="D238" s="135" t="s">
        <v>1537</v>
      </c>
      <c r="E238" s="291" t="s">
        <v>1538</v>
      </c>
      <c r="F238" s="136" t="s">
        <v>1071</v>
      </c>
      <c r="G238" s="97">
        <v>2.0</v>
      </c>
      <c r="H238" s="97">
        <v>1.0</v>
      </c>
      <c r="I238" s="97">
        <v>4.0</v>
      </c>
      <c r="J238" s="333">
        <v>50.0</v>
      </c>
      <c r="K238" s="222">
        <v>25.0</v>
      </c>
      <c r="L238" s="103" t="s">
        <v>80</v>
      </c>
      <c r="M238" s="104"/>
      <c r="N238" s="105"/>
      <c r="O238" s="105"/>
      <c r="P238" s="105"/>
      <c r="Q238" s="105"/>
      <c r="R238" s="105"/>
      <c r="S238" s="105"/>
      <c r="T238" s="105"/>
      <c r="U238" s="105"/>
      <c r="V238" s="105"/>
      <c r="W238" s="105"/>
      <c r="X238" s="105"/>
      <c r="Y238" s="105"/>
      <c r="Z238" s="105"/>
      <c r="AA238" s="105"/>
      <c r="AB238" s="105"/>
    </row>
    <row r="239" ht="11.25" customHeight="1">
      <c r="A239" s="135" t="s">
        <v>1535</v>
      </c>
      <c r="B239" s="135" t="s">
        <v>1536</v>
      </c>
      <c r="C239" s="97" t="s">
        <v>81</v>
      </c>
      <c r="D239" s="334" t="s">
        <v>1539</v>
      </c>
      <c r="E239" s="110" t="s">
        <v>1540</v>
      </c>
      <c r="F239" s="136" t="s">
        <v>1071</v>
      </c>
      <c r="G239" s="97">
        <v>2.0</v>
      </c>
      <c r="H239" s="97">
        <v>1.0</v>
      </c>
      <c r="I239" s="97">
        <v>4.0</v>
      </c>
      <c r="J239" s="333">
        <v>50.0</v>
      </c>
      <c r="K239" s="222">
        <v>25.0</v>
      </c>
      <c r="L239" s="103" t="s">
        <v>80</v>
      </c>
      <c r="M239" s="104"/>
      <c r="N239" s="105"/>
      <c r="O239" s="105"/>
      <c r="P239" s="105"/>
      <c r="Q239" s="105"/>
      <c r="R239" s="105"/>
      <c r="S239" s="105"/>
      <c r="T239" s="105"/>
      <c r="U239" s="105"/>
      <c r="V239" s="105"/>
      <c r="W239" s="105"/>
      <c r="X239" s="105"/>
      <c r="Y239" s="105"/>
      <c r="Z239" s="105"/>
      <c r="AA239" s="105"/>
      <c r="AB239" s="105"/>
    </row>
    <row r="240" ht="11.25" customHeight="1">
      <c r="A240" s="135" t="s">
        <v>1541</v>
      </c>
      <c r="B240" s="135" t="s">
        <v>1542</v>
      </c>
      <c r="C240" s="97" t="s">
        <v>81</v>
      </c>
      <c r="D240" s="334" t="s">
        <v>1045</v>
      </c>
      <c r="E240" s="291" t="s">
        <v>1543</v>
      </c>
      <c r="F240" s="136" t="s">
        <v>1071</v>
      </c>
      <c r="G240" s="97">
        <v>4.0</v>
      </c>
      <c r="H240" s="97">
        <v>3.0</v>
      </c>
      <c r="I240" s="97">
        <v>4.0</v>
      </c>
      <c r="J240" s="333">
        <v>50.0</v>
      </c>
      <c r="K240" s="222">
        <v>12.5</v>
      </c>
      <c r="L240" s="103" t="s">
        <v>80</v>
      </c>
      <c r="M240" s="104"/>
      <c r="N240" s="105"/>
      <c r="O240" s="105"/>
      <c r="P240" s="105"/>
      <c r="Q240" s="105"/>
      <c r="R240" s="105"/>
      <c r="S240" s="105"/>
      <c r="T240" s="105"/>
      <c r="U240" s="105"/>
      <c r="V240" s="105"/>
      <c r="W240" s="105"/>
      <c r="X240" s="105"/>
      <c r="Y240" s="105"/>
      <c r="Z240" s="105"/>
      <c r="AA240" s="105"/>
      <c r="AB240" s="105"/>
    </row>
    <row r="241" ht="11.25" customHeight="1">
      <c r="A241" s="135" t="s">
        <v>1544</v>
      </c>
      <c r="B241" s="135" t="s">
        <v>1545</v>
      </c>
      <c r="C241" s="97" t="s">
        <v>100</v>
      </c>
      <c r="D241" s="135" t="s">
        <v>1546</v>
      </c>
      <c r="E241" s="130" t="s">
        <v>1547</v>
      </c>
      <c r="F241" s="97" t="s">
        <v>1548</v>
      </c>
      <c r="G241" s="177">
        <v>2.0</v>
      </c>
      <c r="H241" s="177">
        <v>2.0</v>
      </c>
      <c r="I241" s="177">
        <v>4.0</v>
      </c>
      <c r="J241" s="178">
        <v>50.0</v>
      </c>
      <c r="K241" s="210">
        <v>25.0</v>
      </c>
      <c r="L241" s="103" t="s">
        <v>99</v>
      </c>
      <c r="M241" s="104"/>
      <c r="N241" s="105"/>
      <c r="O241" s="105"/>
      <c r="P241" s="105"/>
      <c r="Q241" s="105"/>
      <c r="R241" s="105"/>
      <c r="S241" s="105"/>
      <c r="T241" s="105"/>
      <c r="U241" s="105"/>
      <c r="V241" s="105"/>
      <c r="W241" s="105"/>
      <c r="X241" s="105"/>
      <c r="Y241" s="105"/>
      <c r="Z241" s="105"/>
      <c r="AA241" s="105"/>
      <c r="AB241" s="105"/>
    </row>
    <row r="242" ht="11.25" customHeight="1">
      <c r="A242" s="135" t="s">
        <v>1544</v>
      </c>
      <c r="B242" s="335"/>
      <c r="C242" s="112" t="s">
        <v>100</v>
      </c>
      <c r="D242" s="135" t="s">
        <v>1549</v>
      </c>
      <c r="E242" s="130" t="s">
        <v>1550</v>
      </c>
      <c r="F242" s="97" t="s">
        <v>1551</v>
      </c>
      <c r="G242" s="206">
        <v>2.0</v>
      </c>
      <c r="H242" s="206">
        <v>2.0</v>
      </c>
      <c r="I242" s="206">
        <v>4.0</v>
      </c>
      <c r="J242" s="178">
        <v>50.0</v>
      </c>
      <c r="K242" s="210">
        <v>25.0</v>
      </c>
      <c r="L242" s="103" t="s">
        <v>99</v>
      </c>
      <c r="M242" s="104"/>
      <c r="N242" s="105"/>
      <c r="O242" s="105"/>
      <c r="P242" s="105"/>
      <c r="Q242" s="105"/>
      <c r="R242" s="105"/>
      <c r="S242" s="105"/>
      <c r="T242" s="105"/>
      <c r="U242" s="105"/>
      <c r="V242" s="105"/>
      <c r="W242" s="105"/>
      <c r="X242" s="105"/>
      <c r="Y242" s="105"/>
      <c r="Z242" s="105"/>
      <c r="AA242" s="105"/>
      <c r="AB242" s="105"/>
    </row>
    <row r="243" ht="11.25" customHeight="1">
      <c r="A243" s="135" t="s">
        <v>1544</v>
      </c>
      <c r="B243" s="335"/>
      <c r="C243" s="112" t="s">
        <v>100</v>
      </c>
      <c r="D243" s="135" t="s">
        <v>1552</v>
      </c>
      <c r="E243" s="130" t="s">
        <v>1553</v>
      </c>
      <c r="F243" s="97" t="s">
        <v>1554</v>
      </c>
      <c r="G243" s="206">
        <v>2.0</v>
      </c>
      <c r="H243" s="206">
        <v>2.0</v>
      </c>
      <c r="I243" s="206">
        <v>4.0</v>
      </c>
      <c r="J243" s="178">
        <v>50.0</v>
      </c>
      <c r="K243" s="210">
        <v>25.0</v>
      </c>
      <c r="L243" s="103" t="s">
        <v>99</v>
      </c>
      <c r="M243" s="104"/>
      <c r="N243" s="105"/>
      <c r="O243" s="105"/>
      <c r="P243" s="105"/>
      <c r="Q243" s="105"/>
      <c r="R243" s="105"/>
      <c r="S243" s="105"/>
      <c r="T243" s="105"/>
      <c r="U243" s="105"/>
      <c r="V243" s="105"/>
      <c r="W243" s="105"/>
      <c r="X243" s="105"/>
      <c r="Y243" s="105"/>
      <c r="Z243" s="105"/>
      <c r="AA243" s="105"/>
      <c r="AB243" s="105"/>
    </row>
    <row r="244" ht="11.25" customHeight="1">
      <c r="A244" s="135" t="s">
        <v>1544</v>
      </c>
      <c r="B244" s="335"/>
      <c r="C244" s="112" t="s">
        <v>100</v>
      </c>
      <c r="D244" s="135" t="s">
        <v>1555</v>
      </c>
      <c r="E244" s="130" t="s">
        <v>1556</v>
      </c>
      <c r="F244" s="97" t="s">
        <v>1557</v>
      </c>
      <c r="G244" s="206">
        <v>2.0</v>
      </c>
      <c r="H244" s="206">
        <v>2.0</v>
      </c>
      <c r="I244" s="206">
        <v>4.0</v>
      </c>
      <c r="J244" s="178">
        <v>50.0</v>
      </c>
      <c r="K244" s="210">
        <v>25.0</v>
      </c>
      <c r="L244" s="103" t="s">
        <v>99</v>
      </c>
      <c r="M244" s="104"/>
      <c r="N244" s="105"/>
      <c r="O244" s="105"/>
      <c r="P244" s="105"/>
      <c r="Q244" s="105"/>
      <c r="R244" s="105"/>
      <c r="S244" s="105"/>
      <c r="T244" s="105"/>
      <c r="U244" s="105"/>
      <c r="V244" s="105"/>
      <c r="W244" s="105"/>
      <c r="X244" s="105"/>
      <c r="Y244" s="105"/>
      <c r="Z244" s="105"/>
      <c r="AA244" s="105"/>
      <c r="AB244" s="105"/>
    </row>
    <row r="245" ht="11.25" customHeight="1">
      <c r="A245" s="135" t="s">
        <v>1544</v>
      </c>
      <c r="B245" s="335"/>
      <c r="C245" s="112" t="s">
        <v>100</v>
      </c>
      <c r="D245" s="135" t="s">
        <v>1558</v>
      </c>
      <c r="E245" s="130" t="s">
        <v>1559</v>
      </c>
      <c r="F245" s="97" t="s">
        <v>1560</v>
      </c>
      <c r="G245" s="206">
        <v>2.0</v>
      </c>
      <c r="H245" s="206">
        <v>2.0</v>
      </c>
      <c r="I245" s="206">
        <v>4.0</v>
      </c>
      <c r="J245" s="178">
        <v>50.0</v>
      </c>
      <c r="K245" s="210">
        <v>25.0</v>
      </c>
      <c r="L245" s="103" t="s">
        <v>99</v>
      </c>
      <c r="M245" s="104"/>
      <c r="N245" s="105"/>
      <c r="O245" s="105"/>
      <c r="P245" s="105"/>
      <c r="Q245" s="105"/>
      <c r="R245" s="105"/>
      <c r="S245" s="105"/>
      <c r="T245" s="105"/>
      <c r="U245" s="105"/>
      <c r="V245" s="105"/>
      <c r="W245" s="105"/>
      <c r="X245" s="105"/>
      <c r="Y245" s="105"/>
      <c r="Z245" s="105"/>
      <c r="AA245" s="105"/>
      <c r="AB245" s="105"/>
    </row>
    <row r="246" ht="11.25" customHeight="1">
      <c r="A246" s="135" t="s">
        <v>1544</v>
      </c>
      <c r="B246" s="335"/>
      <c r="C246" s="112" t="s">
        <v>100</v>
      </c>
      <c r="D246" s="135" t="s">
        <v>1561</v>
      </c>
      <c r="E246" s="130" t="s">
        <v>1562</v>
      </c>
      <c r="F246" s="97" t="s">
        <v>1563</v>
      </c>
      <c r="G246" s="206">
        <v>2.0</v>
      </c>
      <c r="H246" s="206">
        <v>2.0</v>
      </c>
      <c r="I246" s="206">
        <v>4.0</v>
      </c>
      <c r="J246" s="178">
        <v>50.0</v>
      </c>
      <c r="K246" s="210">
        <v>25.0</v>
      </c>
      <c r="L246" s="103" t="s">
        <v>99</v>
      </c>
      <c r="M246" s="104"/>
      <c r="N246" s="105"/>
      <c r="O246" s="105"/>
      <c r="P246" s="105"/>
      <c r="Q246" s="105"/>
      <c r="R246" s="105"/>
      <c r="S246" s="105"/>
      <c r="T246" s="105"/>
      <c r="U246" s="105"/>
      <c r="V246" s="105"/>
      <c r="W246" s="105"/>
      <c r="X246" s="105"/>
      <c r="Y246" s="105"/>
      <c r="Z246" s="105"/>
      <c r="AA246" s="105"/>
      <c r="AB246" s="105"/>
    </row>
    <row r="247" ht="11.25" customHeight="1">
      <c r="A247" s="135" t="s">
        <v>1544</v>
      </c>
      <c r="B247" s="335"/>
      <c r="C247" s="112" t="s">
        <v>100</v>
      </c>
      <c r="D247" s="135" t="s">
        <v>1564</v>
      </c>
      <c r="E247" s="130" t="s">
        <v>1565</v>
      </c>
      <c r="F247" s="97" t="s">
        <v>1566</v>
      </c>
      <c r="G247" s="206">
        <v>2.0</v>
      </c>
      <c r="H247" s="206">
        <v>2.0</v>
      </c>
      <c r="I247" s="206">
        <v>4.0</v>
      </c>
      <c r="J247" s="178">
        <v>50.0</v>
      </c>
      <c r="K247" s="210">
        <v>25.0</v>
      </c>
      <c r="L247" s="103" t="s">
        <v>99</v>
      </c>
      <c r="M247" s="104"/>
      <c r="N247" s="105"/>
      <c r="O247" s="105"/>
      <c r="P247" s="105"/>
      <c r="Q247" s="105"/>
      <c r="R247" s="105"/>
      <c r="S247" s="105"/>
      <c r="T247" s="105"/>
      <c r="U247" s="105"/>
      <c r="V247" s="105"/>
      <c r="W247" s="105"/>
      <c r="X247" s="105"/>
      <c r="Y247" s="105"/>
      <c r="Z247" s="105"/>
      <c r="AA247" s="105"/>
      <c r="AB247" s="105"/>
    </row>
    <row r="248" ht="11.25" customHeight="1">
      <c r="A248" s="135" t="s">
        <v>1544</v>
      </c>
      <c r="B248" s="335"/>
      <c r="C248" s="112" t="s">
        <v>100</v>
      </c>
      <c r="D248" s="135" t="s">
        <v>1567</v>
      </c>
      <c r="E248" s="130" t="s">
        <v>1568</v>
      </c>
      <c r="F248" s="97" t="s">
        <v>1569</v>
      </c>
      <c r="G248" s="206">
        <v>2.0</v>
      </c>
      <c r="H248" s="206">
        <v>2.0</v>
      </c>
      <c r="I248" s="206">
        <v>4.0</v>
      </c>
      <c r="J248" s="178">
        <v>50.0</v>
      </c>
      <c r="K248" s="210">
        <v>25.0</v>
      </c>
      <c r="L248" s="103" t="s">
        <v>99</v>
      </c>
      <c r="M248" s="104"/>
      <c r="N248" s="105"/>
      <c r="O248" s="105"/>
      <c r="P248" s="105"/>
      <c r="Q248" s="105"/>
      <c r="R248" s="105"/>
      <c r="S248" s="105"/>
      <c r="T248" s="105"/>
      <c r="U248" s="105"/>
      <c r="V248" s="105"/>
      <c r="W248" s="105"/>
      <c r="X248" s="105"/>
      <c r="Y248" s="105"/>
      <c r="Z248" s="105"/>
      <c r="AA248" s="105"/>
      <c r="AB248" s="105"/>
    </row>
    <row r="249" ht="11.25" customHeight="1">
      <c r="A249" s="135" t="s">
        <v>1544</v>
      </c>
      <c r="B249" s="335"/>
      <c r="C249" s="112" t="s">
        <v>100</v>
      </c>
      <c r="D249" s="135" t="s">
        <v>1570</v>
      </c>
      <c r="E249" s="130" t="s">
        <v>1571</v>
      </c>
      <c r="F249" s="97" t="s">
        <v>1572</v>
      </c>
      <c r="G249" s="206">
        <v>2.0</v>
      </c>
      <c r="H249" s="206">
        <v>2.0</v>
      </c>
      <c r="I249" s="206">
        <v>4.0</v>
      </c>
      <c r="J249" s="178">
        <v>50.0</v>
      </c>
      <c r="K249" s="210">
        <v>25.0</v>
      </c>
      <c r="L249" s="103" t="s">
        <v>99</v>
      </c>
      <c r="M249" s="104"/>
      <c r="N249" s="105"/>
      <c r="O249" s="105"/>
      <c r="P249" s="105"/>
      <c r="Q249" s="105"/>
      <c r="R249" s="105"/>
      <c r="S249" s="105"/>
      <c r="T249" s="105"/>
      <c r="U249" s="105"/>
      <c r="V249" s="105"/>
      <c r="W249" s="105"/>
      <c r="X249" s="105"/>
      <c r="Y249" s="105"/>
      <c r="Z249" s="105"/>
      <c r="AA249" s="105"/>
      <c r="AB249" s="105"/>
    </row>
    <row r="250" ht="11.25" customHeight="1">
      <c r="A250" s="135" t="s">
        <v>1544</v>
      </c>
      <c r="B250" s="335"/>
      <c r="C250" s="112" t="s">
        <v>100</v>
      </c>
      <c r="D250" s="135" t="s">
        <v>1573</v>
      </c>
      <c r="E250" s="130" t="s">
        <v>1574</v>
      </c>
      <c r="F250" s="97" t="s">
        <v>1575</v>
      </c>
      <c r="G250" s="206">
        <v>2.0</v>
      </c>
      <c r="H250" s="206">
        <v>2.0</v>
      </c>
      <c r="I250" s="206">
        <v>4.0</v>
      </c>
      <c r="J250" s="178">
        <v>50.0</v>
      </c>
      <c r="K250" s="210">
        <v>25.0</v>
      </c>
      <c r="L250" s="103" t="s">
        <v>99</v>
      </c>
      <c r="M250" s="104"/>
      <c r="N250" s="105"/>
      <c r="O250" s="105"/>
      <c r="P250" s="105"/>
      <c r="Q250" s="105"/>
      <c r="R250" s="105"/>
      <c r="S250" s="105"/>
      <c r="T250" s="105"/>
      <c r="U250" s="105"/>
      <c r="V250" s="105"/>
      <c r="W250" s="105"/>
      <c r="X250" s="105"/>
      <c r="Y250" s="105"/>
      <c r="Z250" s="105"/>
      <c r="AA250" s="105"/>
      <c r="AB250" s="105"/>
    </row>
    <row r="251" ht="11.25" customHeight="1">
      <c r="A251" s="135" t="s">
        <v>1544</v>
      </c>
      <c r="B251" s="335"/>
      <c r="C251" s="112" t="s">
        <v>100</v>
      </c>
      <c r="D251" s="135" t="s">
        <v>1576</v>
      </c>
      <c r="E251" s="130" t="s">
        <v>1577</v>
      </c>
      <c r="F251" s="97" t="s">
        <v>1578</v>
      </c>
      <c r="G251" s="206">
        <v>2.0</v>
      </c>
      <c r="H251" s="206">
        <v>2.0</v>
      </c>
      <c r="I251" s="206">
        <v>4.0</v>
      </c>
      <c r="J251" s="178">
        <v>50.0</v>
      </c>
      <c r="K251" s="210">
        <v>25.0</v>
      </c>
      <c r="L251" s="103" t="s">
        <v>99</v>
      </c>
      <c r="M251" s="104"/>
      <c r="N251" s="105"/>
      <c r="O251" s="105"/>
      <c r="P251" s="105"/>
      <c r="Q251" s="105"/>
      <c r="R251" s="105"/>
      <c r="S251" s="105"/>
      <c r="T251" s="105"/>
      <c r="U251" s="105"/>
      <c r="V251" s="105"/>
      <c r="W251" s="105"/>
      <c r="X251" s="105"/>
      <c r="Y251" s="105"/>
      <c r="Z251" s="105"/>
      <c r="AA251" s="105"/>
      <c r="AB251" s="105"/>
    </row>
    <row r="252" ht="11.25" customHeight="1">
      <c r="A252" s="135" t="s">
        <v>1544</v>
      </c>
      <c r="B252" s="335"/>
      <c r="C252" s="112" t="s">
        <v>100</v>
      </c>
      <c r="D252" s="135" t="s">
        <v>1579</v>
      </c>
      <c r="E252" s="130" t="s">
        <v>1580</v>
      </c>
      <c r="F252" s="97" t="s">
        <v>1581</v>
      </c>
      <c r="G252" s="206">
        <v>2.0</v>
      </c>
      <c r="H252" s="206">
        <v>2.0</v>
      </c>
      <c r="I252" s="206">
        <v>4.0</v>
      </c>
      <c r="J252" s="178">
        <v>50.0</v>
      </c>
      <c r="K252" s="210">
        <v>25.0</v>
      </c>
      <c r="L252" s="103" t="s">
        <v>99</v>
      </c>
      <c r="M252" s="104"/>
      <c r="N252" s="105"/>
      <c r="O252" s="105"/>
      <c r="P252" s="105"/>
      <c r="Q252" s="105"/>
      <c r="R252" s="105"/>
      <c r="S252" s="105"/>
      <c r="T252" s="105"/>
      <c r="U252" s="105"/>
      <c r="V252" s="105"/>
      <c r="W252" s="105"/>
      <c r="X252" s="105"/>
      <c r="Y252" s="105"/>
      <c r="Z252" s="105"/>
      <c r="AA252" s="105"/>
      <c r="AB252" s="105"/>
    </row>
    <row r="253" ht="11.25" customHeight="1">
      <c r="A253" s="135" t="s">
        <v>1544</v>
      </c>
      <c r="B253" s="335"/>
      <c r="C253" s="112" t="s">
        <v>100</v>
      </c>
      <c r="D253" s="135" t="s">
        <v>1582</v>
      </c>
      <c r="E253" s="130" t="s">
        <v>1583</v>
      </c>
      <c r="F253" s="97" t="s">
        <v>1584</v>
      </c>
      <c r="G253" s="206">
        <v>2.0</v>
      </c>
      <c r="H253" s="206">
        <v>2.0</v>
      </c>
      <c r="I253" s="206">
        <v>4.0</v>
      </c>
      <c r="J253" s="178">
        <v>50.0</v>
      </c>
      <c r="K253" s="210">
        <v>25.0</v>
      </c>
      <c r="L253" s="103" t="s">
        <v>99</v>
      </c>
      <c r="M253" s="104"/>
      <c r="N253" s="105"/>
      <c r="O253" s="105"/>
      <c r="P253" s="105"/>
      <c r="Q253" s="105"/>
      <c r="R253" s="105"/>
      <c r="S253" s="105"/>
      <c r="T253" s="105"/>
      <c r="U253" s="105"/>
      <c r="V253" s="105"/>
      <c r="W253" s="105"/>
      <c r="X253" s="105"/>
      <c r="Y253" s="105"/>
      <c r="Z253" s="105"/>
      <c r="AA253" s="105"/>
      <c r="AB253" s="105"/>
    </row>
    <row r="254" ht="11.25" customHeight="1">
      <c r="A254" s="135" t="s">
        <v>1544</v>
      </c>
      <c r="B254" s="335"/>
      <c r="C254" s="112" t="s">
        <v>100</v>
      </c>
      <c r="D254" s="135" t="s">
        <v>1585</v>
      </c>
      <c r="E254" s="130" t="s">
        <v>1586</v>
      </c>
      <c r="F254" s="97" t="s">
        <v>1587</v>
      </c>
      <c r="G254" s="206">
        <v>2.0</v>
      </c>
      <c r="H254" s="206">
        <v>2.0</v>
      </c>
      <c r="I254" s="206">
        <v>4.0</v>
      </c>
      <c r="J254" s="178">
        <v>50.0</v>
      </c>
      <c r="K254" s="210">
        <v>25.0</v>
      </c>
      <c r="L254" s="103" t="s">
        <v>99</v>
      </c>
      <c r="M254" s="104"/>
      <c r="N254" s="105"/>
      <c r="O254" s="105"/>
      <c r="P254" s="105"/>
      <c r="Q254" s="105"/>
      <c r="R254" s="105"/>
      <c r="S254" s="105"/>
      <c r="T254" s="105"/>
      <c r="U254" s="105"/>
      <c r="V254" s="105"/>
      <c r="W254" s="105"/>
      <c r="X254" s="105"/>
      <c r="Y254" s="105"/>
      <c r="Z254" s="105"/>
      <c r="AA254" s="105"/>
      <c r="AB254" s="105"/>
    </row>
    <row r="255" ht="11.25" customHeight="1">
      <c r="A255" s="135" t="s">
        <v>1544</v>
      </c>
      <c r="B255" s="335"/>
      <c r="C255" s="112" t="s">
        <v>100</v>
      </c>
      <c r="D255" s="135" t="s">
        <v>1588</v>
      </c>
      <c r="E255" s="130" t="s">
        <v>1589</v>
      </c>
      <c r="F255" s="97" t="s">
        <v>1590</v>
      </c>
      <c r="G255" s="206">
        <v>2.0</v>
      </c>
      <c r="H255" s="206">
        <v>2.0</v>
      </c>
      <c r="I255" s="206">
        <v>4.0</v>
      </c>
      <c r="J255" s="178">
        <v>50.0</v>
      </c>
      <c r="K255" s="210">
        <v>25.0</v>
      </c>
      <c r="L255" s="103" t="s">
        <v>99</v>
      </c>
      <c r="M255" s="104"/>
      <c r="N255" s="105"/>
      <c r="O255" s="105"/>
      <c r="P255" s="105"/>
      <c r="Q255" s="105"/>
      <c r="R255" s="105"/>
      <c r="S255" s="105"/>
      <c r="T255" s="105"/>
      <c r="U255" s="105"/>
      <c r="V255" s="105"/>
      <c r="W255" s="105"/>
      <c r="X255" s="105"/>
      <c r="Y255" s="105"/>
      <c r="Z255" s="105"/>
      <c r="AA255" s="105"/>
      <c r="AB255" s="105"/>
    </row>
    <row r="256" ht="11.25" customHeight="1">
      <c r="A256" s="135" t="s">
        <v>439</v>
      </c>
      <c r="B256" s="335" t="s">
        <v>409</v>
      </c>
      <c r="C256" s="97" t="s">
        <v>100</v>
      </c>
      <c r="D256" s="135" t="s">
        <v>1591</v>
      </c>
      <c r="E256" s="130" t="s">
        <v>1592</v>
      </c>
      <c r="F256" s="97" t="s">
        <v>1593</v>
      </c>
      <c r="G256" s="206">
        <v>15.0</v>
      </c>
      <c r="H256" s="206">
        <v>2.0</v>
      </c>
      <c r="I256" s="206">
        <v>15.0</v>
      </c>
      <c r="J256" s="178">
        <v>50.0</v>
      </c>
      <c r="K256" s="210">
        <v>4.0</v>
      </c>
      <c r="L256" s="103" t="s">
        <v>99</v>
      </c>
      <c r="M256" s="104"/>
      <c r="N256" s="105"/>
      <c r="O256" s="105"/>
      <c r="P256" s="105"/>
      <c r="Q256" s="105"/>
      <c r="R256" s="105"/>
      <c r="S256" s="105"/>
      <c r="T256" s="105"/>
      <c r="U256" s="105"/>
      <c r="V256" s="105"/>
      <c r="W256" s="105"/>
      <c r="X256" s="105"/>
      <c r="Y256" s="105"/>
      <c r="Z256" s="105"/>
      <c r="AA256" s="105"/>
      <c r="AB256" s="105"/>
    </row>
    <row r="257" ht="11.25" customHeight="1">
      <c r="A257" s="135" t="s">
        <v>439</v>
      </c>
      <c r="B257" s="335"/>
      <c r="C257" s="97" t="s">
        <v>100</v>
      </c>
      <c r="D257" s="135" t="s">
        <v>1594</v>
      </c>
      <c r="E257" s="130" t="s">
        <v>1595</v>
      </c>
      <c r="F257" s="97" t="s">
        <v>1596</v>
      </c>
      <c r="G257" s="206">
        <v>15.0</v>
      </c>
      <c r="H257" s="206">
        <v>2.0</v>
      </c>
      <c r="I257" s="206">
        <v>15.0</v>
      </c>
      <c r="J257" s="178">
        <v>50.0</v>
      </c>
      <c r="K257" s="210">
        <v>4.0</v>
      </c>
      <c r="L257" s="103" t="s">
        <v>99</v>
      </c>
      <c r="M257" s="104"/>
      <c r="N257" s="105"/>
      <c r="O257" s="105"/>
      <c r="P257" s="105"/>
      <c r="Q257" s="105"/>
      <c r="R257" s="105"/>
      <c r="S257" s="105"/>
      <c r="T257" s="105"/>
      <c r="U257" s="105"/>
      <c r="V257" s="105"/>
      <c r="W257" s="105"/>
      <c r="X257" s="105"/>
      <c r="Y257" s="105"/>
      <c r="Z257" s="105"/>
      <c r="AA257" s="105"/>
      <c r="AB257" s="105"/>
    </row>
    <row r="258" ht="11.25" customHeight="1">
      <c r="A258" s="135" t="s">
        <v>1597</v>
      </c>
      <c r="B258" s="335" t="s">
        <v>1598</v>
      </c>
      <c r="C258" s="97" t="s">
        <v>100</v>
      </c>
      <c r="D258" s="135" t="s">
        <v>1599</v>
      </c>
      <c r="E258" s="130" t="s">
        <v>1600</v>
      </c>
      <c r="F258" s="97" t="s">
        <v>1601</v>
      </c>
      <c r="G258" s="206">
        <v>18.0</v>
      </c>
      <c r="H258" s="206">
        <v>2.0</v>
      </c>
      <c r="I258" s="206">
        <v>18.0</v>
      </c>
      <c r="J258" s="178">
        <v>50.0</v>
      </c>
      <c r="K258" s="210">
        <v>2.77</v>
      </c>
      <c r="L258" s="103" t="s">
        <v>99</v>
      </c>
      <c r="M258" s="104"/>
      <c r="N258" s="105"/>
      <c r="O258" s="105"/>
      <c r="P258" s="105"/>
      <c r="Q258" s="105"/>
      <c r="R258" s="105"/>
      <c r="S258" s="105"/>
      <c r="T258" s="105"/>
      <c r="U258" s="105"/>
      <c r="V258" s="105"/>
      <c r="W258" s="105"/>
      <c r="X258" s="105"/>
      <c r="Y258" s="105"/>
      <c r="Z258" s="105"/>
      <c r="AA258" s="105"/>
      <c r="AB258" s="105"/>
    </row>
    <row r="259" ht="11.25" customHeight="1">
      <c r="A259" s="135" t="s">
        <v>439</v>
      </c>
      <c r="B259" s="335" t="s">
        <v>409</v>
      </c>
      <c r="C259" s="97" t="s">
        <v>100</v>
      </c>
      <c r="D259" s="135" t="s">
        <v>1591</v>
      </c>
      <c r="E259" s="130" t="s">
        <v>1592</v>
      </c>
      <c r="F259" s="97" t="s">
        <v>1593</v>
      </c>
      <c r="G259" s="206">
        <v>15.0</v>
      </c>
      <c r="H259" s="206">
        <v>2.0</v>
      </c>
      <c r="I259" s="206">
        <v>15.0</v>
      </c>
      <c r="J259" s="178">
        <v>50.0</v>
      </c>
      <c r="K259" s="210">
        <v>4.0</v>
      </c>
      <c r="L259" s="103" t="s">
        <v>102</v>
      </c>
      <c r="M259" s="104"/>
      <c r="N259" s="105"/>
      <c r="O259" s="105"/>
      <c r="P259" s="105"/>
      <c r="Q259" s="105"/>
      <c r="R259" s="105"/>
      <c r="S259" s="105"/>
      <c r="T259" s="105"/>
      <c r="U259" s="105"/>
      <c r="V259" s="105"/>
      <c r="W259" s="105"/>
      <c r="X259" s="105"/>
      <c r="Y259" s="105"/>
      <c r="Z259" s="105"/>
      <c r="AA259" s="105"/>
      <c r="AB259" s="105"/>
    </row>
    <row r="260" ht="11.25" customHeight="1">
      <c r="A260" s="135" t="s">
        <v>439</v>
      </c>
      <c r="B260" s="335"/>
      <c r="C260" s="97" t="s">
        <v>100</v>
      </c>
      <c r="D260" s="135" t="s">
        <v>1594</v>
      </c>
      <c r="E260" s="130" t="s">
        <v>1595</v>
      </c>
      <c r="F260" s="97" t="s">
        <v>1596</v>
      </c>
      <c r="G260" s="206">
        <v>15.0</v>
      </c>
      <c r="H260" s="206">
        <v>2.0</v>
      </c>
      <c r="I260" s="206">
        <v>15.0</v>
      </c>
      <c r="J260" s="178">
        <v>50.0</v>
      </c>
      <c r="K260" s="210">
        <v>4.0</v>
      </c>
      <c r="L260" s="103" t="s">
        <v>102</v>
      </c>
      <c r="M260" s="104"/>
      <c r="N260" s="105"/>
      <c r="O260" s="105"/>
      <c r="P260" s="105"/>
      <c r="Q260" s="105"/>
      <c r="R260" s="105"/>
      <c r="S260" s="105"/>
      <c r="T260" s="105"/>
      <c r="U260" s="105"/>
      <c r="V260" s="105"/>
      <c r="W260" s="105"/>
      <c r="X260" s="105"/>
      <c r="Y260" s="105"/>
      <c r="Z260" s="105"/>
      <c r="AA260" s="105"/>
      <c r="AB260" s="105"/>
    </row>
    <row r="261" ht="11.25" customHeight="1">
      <c r="A261" s="135" t="s">
        <v>1597</v>
      </c>
      <c r="B261" s="335" t="s">
        <v>1598</v>
      </c>
      <c r="C261" s="97" t="s">
        <v>100</v>
      </c>
      <c r="D261" s="135" t="s">
        <v>1599</v>
      </c>
      <c r="E261" s="130" t="s">
        <v>1600</v>
      </c>
      <c r="F261" s="97" t="s">
        <v>1601</v>
      </c>
      <c r="G261" s="206">
        <v>18.0</v>
      </c>
      <c r="H261" s="206">
        <v>2.0</v>
      </c>
      <c r="I261" s="206">
        <v>18.0</v>
      </c>
      <c r="J261" s="178">
        <v>50.0</v>
      </c>
      <c r="K261" s="210">
        <v>2.77</v>
      </c>
      <c r="L261" s="103" t="s">
        <v>102</v>
      </c>
      <c r="M261" s="104"/>
      <c r="N261" s="105"/>
      <c r="O261" s="105"/>
      <c r="P261" s="105"/>
      <c r="Q261" s="105"/>
      <c r="R261" s="105"/>
      <c r="S261" s="105"/>
      <c r="T261" s="105"/>
      <c r="U261" s="105"/>
      <c r="V261" s="105"/>
      <c r="W261" s="105"/>
      <c r="X261" s="105"/>
      <c r="Y261" s="105"/>
      <c r="Z261" s="105"/>
      <c r="AA261" s="105"/>
      <c r="AB261" s="105"/>
    </row>
    <row r="262" ht="11.25" customHeight="1">
      <c r="A262" s="135" t="s">
        <v>1602</v>
      </c>
      <c r="B262" s="335" t="s">
        <v>1603</v>
      </c>
      <c r="C262" s="97" t="s">
        <v>100</v>
      </c>
      <c r="D262" s="135" t="s">
        <v>1604</v>
      </c>
      <c r="E262" s="130" t="s">
        <v>1605</v>
      </c>
      <c r="F262" s="97"/>
      <c r="G262" s="206">
        <v>2.0</v>
      </c>
      <c r="H262" s="206">
        <v>2.0</v>
      </c>
      <c r="I262" s="206">
        <v>2.0</v>
      </c>
      <c r="J262" s="178">
        <v>50.0</v>
      </c>
      <c r="K262" s="210">
        <v>25.0</v>
      </c>
      <c r="L262" s="103" t="s">
        <v>103</v>
      </c>
      <c r="M262" s="104"/>
      <c r="N262" s="105"/>
      <c r="O262" s="105"/>
      <c r="P262" s="105"/>
      <c r="Q262" s="105"/>
      <c r="R262" s="105"/>
      <c r="S262" s="105"/>
      <c r="T262" s="105"/>
      <c r="U262" s="105"/>
      <c r="V262" s="105"/>
      <c r="W262" s="105"/>
      <c r="X262" s="105"/>
      <c r="Y262" s="105"/>
      <c r="Z262" s="105"/>
      <c r="AA262" s="105"/>
      <c r="AB262" s="105"/>
    </row>
    <row r="263" ht="11.25" customHeight="1">
      <c r="A263" s="135" t="s">
        <v>1606</v>
      </c>
      <c r="B263" s="335" t="s">
        <v>1607</v>
      </c>
      <c r="C263" s="97" t="s">
        <v>100</v>
      </c>
      <c r="D263" s="135" t="s">
        <v>1608</v>
      </c>
      <c r="E263" s="130" t="s">
        <v>1609</v>
      </c>
      <c r="F263" s="97" t="s">
        <v>1610</v>
      </c>
      <c r="G263" s="206">
        <v>1.0</v>
      </c>
      <c r="H263" s="206">
        <v>1.0</v>
      </c>
      <c r="I263" s="206">
        <v>1.0</v>
      </c>
      <c r="J263" s="178">
        <v>50.0</v>
      </c>
      <c r="K263" s="210">
        <v>50.0</v>
      </c>
      <c r="L263" s="103" t="s">
        <v>106</v>
      </c>
      <c r="M263" s="104"/>
      <c r="N263" s="105"/>
      <c r="O263" s="105"/>
      <c r="P263" s="105"/>
      <c r="Q263" s="105"/>
      <c r="R263" s="105"/>
      <c r="S263" s="105"/>
      <c r="T263" s="105"/>
      <c r="U263" s="105"/>
      <c r="V263" s="105"/>
      <c r="W263" s="105"/>
      <c r="X263" s="105"/>
      <c r="Y263" s="105"/>
      <c r="Z263" s="105"/>
      <c r="AA263" s="105"/>
      <c r="AB263" s="105"/>
    </row>
    <row r="264" ht="11.25" customHeight="1">
      <c r="A264" s="135" t="s">
        <v>1606</v>
      </c>
      <c r="B264" s="335" t="s">
        <v>1611</v>
      </c>
      <c r="C264" s="97" t="s">
        <v>100</v>
      </c>
      <c r="D264" s="135" t="s">
        <v>1612</v>
      </c>
      <c r="E264" s="130" t="s">
        <v>1613</v>
      </c>
      <c r="F264" s="97" t="s">
        <v>318</v>
      </c>
      <c r="G264" s="206">
        <v>1.0</v>
      </c>
      <c r="H264" s="206">
        <v>1.0</v>
      </c>
      <c r="I264" s="206">
        <v>1.0</v>
      </c>
      <c r="J264" s="178">
        <v>50.0</v>
      </c>
      <c r="K264" s="210">
        <v>50.0</v>
      </c>
      <c r="L264" s="103" t="s">
        <v>106</v>
      </c>
      <c r="M264" s="104"/>
      <c r="N264" s="105"/>
      <c r="O264" s="105"/>
      <c r="P264" s="105"/>
      <c r="Q264" s="105"/>
      <c r="R264" s="105"/>
      <c r="S264" s="105"/>
      <c r="T264" s="105"/>
      <c r="U264" s="105"/>
      <c r="V264" s="105"/>
      <c r="W264" s="105"/>
      <c r="X264" s="105"/>
      <c r="Y264" s="105"/>
      <c r="Z264" s="105"/>
      <c r="AA264" s="105"/>
      <c r="AB264" s="105"/>
    </row>
    <row r="265" ht="11.25" customHeight="1">
      <c r="A265" s="135" t="s">
        <v>1606</v>
      </c>
      <c r="B265" s="335" t="s">
        <v>1614</v>
      </c>
      <c r="C265" s="97" t="s">
        <v>100</v>
      </c>
      <c r="D265" s="135" t="s">
        <v>1615</v>
      </c>
      <c r="E265" s="130" t="s">
        <v>1616</v>
      </c>
      <c r="F265" s="97" t="s">
        <v>899</v>
      </c>
      <c r="G265" s="206">
        <v>1.0</v>
      </c>
      <c r="H265" s="206">
        <v>1.0</v>
      </c>
      <c r="I265" s="206">
        <v>1.0</v>
      </c>
      <c r="J265" s="178">
        <v>50.0</v>
      </c>
      <c r="K265" s="210">
        <v>50.0</v>
      </c>
      <c r="L265" s="103" t="s">
        <v>106</v>
      </c>
      <c r="M265" s="104"/>
      <c r="N265" s="105"/>
      <c r="O265" s="105"/>
      <c r="P265" s="105"/>
      <c r="Q265" s="105"/>
      <c r="R265" s="105"/>
      <c r="S265" s="105"/>
      <c r="T265" s="105"/>
      <c r="U265" s="105"/>
      <c r="V265" s="105"/>
      <c r="W265" s="105"/>
      <c r="X265" s="105"/>
      <c r="Y265" s="105"/>
      <c r="Z265" s="105"/>
      <c r="AA265" s="105"/>
      <c r="AB265" s="105"/>
    </row>
    <row r="266" ht="11.25" customHeight="1">
      <c r="A266" s="135" t="s">
        <v>1606</v>
      </c>
      <c r="B266" s="335" t="s">
        <v>1617</v>
      </c>
      <c r="C266" s="97" t="s">
        <v>100</v>
      </c>
      <c r="D266" s="135" t="s">
        <v>1618</v>
      </c>
      <c r="E266" s="130" t="s">
        <v>1619</v>
      </c>
      <c r="F266" s="97" t="s">
        <v>318</v>
      </c>
      <c r="G266" s="206">
        <v>1.0</v>
      </c>
      <c r="H266" s="206">
        <v>1.0</v>
      </c>
      <c r="I266" s="206">
        <v>1.0</v>
      </c>
      <c r="J266" s="178">
        <v>50.0</v>
      </c>
      <c r="K266" s="210">
        <v>50.0</v>
      </c>
      <c r="L266" s="103" t="s">
        <v>106</v>
      </c>
      <c r="M266" s="104"/>
      <c r="N266" s="105"/>
      <c r="O266" s="105"/>
      <c r="P266" s="105"/>
      <c r="Q266" s="105"/>
      <c r="R266" s="105"/>
      <c r="S266" s="105"/>
      <c r="T266" s="105"/>
      <c r="U266" s="105"/>
      <c r="V266" s="105"/>
      <c r="W266" s="105"/>
      <c r="X266" s="105"/>
      <c r="Y266" s="105"/>
      <c r="Z266" s="105"/>
      <c r="AA266" s="105"/>
      <c r="AB266" s="105"/>
    </row>
    <row r="267" ht="11.25" customHeight="1">
      <c r="A267" s="135" t="s">
        <v>1606</v>
      </c>
      <c r="B267" s="335" t="s">
        <v>1620</v>
      </c>
      <c r="C267" s="97" t="s">
        <v>100</v>
      </c>
      <c r="D267" s="135" t="s">
        <v>1621</v>
      </c>
      <c r="E267" s="130" t="s">
        <v>1622</v>
      </c>
      <c r="F267" s="97" t="s">
        <v>318</v>
      </c>
      <c r="G267" s="206">
        <v>1.0</v>
      </c>
      <c r="H267" s="206">
        <v>1.0</v>
      </c>
      <c r="I267" s="206">
        <v>1.0</v>
      </c>
      <c r="J267" s="178">
        <v>50.0</v>
      </c>
      <c r="K267" s="210">
        <v>50.0</v>
      </c>
      <c r="L267" s="103" t="s">
        <v>106</v>
      </c>
      <c r="M267" s="104"/>
      <c r="N267" s="105"/>
      <c r="O267" s="105"/>
      <c r="P267" s="105"/>
      <c r="Q267" s="105"/>
      <c r="R267" s="105"/>
      <c r="S267" s="105"/>
      <c r="T267" s="105"/>
      <c r="U267" s="105"/>
      <c r="V267" s="105"/>
      <c r="W267" s="105"/>
      <c r="X267" s="105"/>
      <c r="Y267" s="105"/>
      <c r="Z267" s="105"/>
      <c r="AA267" s="105"/>
      <c r="AB267" s="105"/>
    </row>
    <row r="268" ht="11.25" customHeight="1">
      <c r="A268" s="135" t="s">
        <v>1606</v>
      </c>
      <c r="B268" s="335" t="s">
        <v>1620</v>
      </c>
      <c r="C268" s="97" t="s">
        <v>100</v>
      </c>
      <c r="D268" s="135" t="s">
        <v>1623</v>
      </c>
      <c r="E268" s="130" t="s">
        <v>1624</v>
      </c>
      <c r="F268" s="97" t="s">
        <v>318</v>
      </c>
      <c r="G268" s="206">
        <v>1.0</v>
      </c>
      <c r="H268" s="206">
        <v>1.0</v>
      </c>
      <c r="I268" s="206">
        <v>1.0</v>
      </c>
      <c r="J268" s="178">
        <v>50.0</v>
      </c>
      <c r="K268" s="210">
        <v>50.0</v>
      </c>
      <c r="L268" s="103" t="s">
        <v>106</v>
      </c>
      <c r="M268" s="104"/>
      <c r="N268" s="105"/>
      <c r="O268" s="105"/>
      <c r="P268" s="105"/>
      <c r="Q268" s="105"/>
      <c r="R268" s="105"/>
      <c r="S268" s="105"/>
      <c r="T268" s="105"/>
      <c r="U268" s="105"/>
      <c r="V268" s="105"/>
      <c r="W268" s="105"/>
      <c r="X268" s="105"/>
      <c r="Y268" s="105"/>
      <c r="Z268" s="105"/>
      <c r="AA268" s="105"/>
      <c r="AB268" s="105"/>
    </row>
    <row r="269" ht="11.25" customHeight="1">
      <c r="A269" s="135" t="s">
        <v>1606</v>
      </c>
      <c r="B269" s="335" t="s">
        <v>1620</v>
      </c>
      <c r="C269" s="97" t="s">
        <v>100</v>
      </c>
      <c r="D269" s="135" t="s">
        <v>1625</v>
      </c>
      <c r="E269" s="130" t="s">
        <v>1626</v>
      </c>
      <c r="F269" s="97" t="s">
        <v>318</v>
      </c>
      <c r="G269" s="206">
        <v>1.0</v>
      </c>
      <c r="H269" s="206">
        <v>1.0</v>
      </c>
      <c r="I269" s="206">
        <v>1.0</v>
      </c>
      <c r="J269" s="178">
        <v>50.0</v>
      </c>
      <c r="K269" s="210">
        <v>50.0</v>
      </c>
      <c r="L269" s="103" t="s">
        <v>106</v>
      </c>
      <c r="M269" s="104"/>
      <c r="N269" s="105"/>
      <c r="O269" s="105"/>
      <c r="P269" s="105"/>
      <c r="Q269" s="105"/>
      <c r="R269" s="105"/>
      <c r="S269" s="105"/>
      <c r="T269" s="105"/>
      <c r="U269" s="105"/>
      <c r="V269" s="105"/>
      <c r="W269" s="105"/>
      <c r="X269" s="105"/>
      <c r="Y269" s="105"/>
      <c r="Z269" s="105"/>
      <c r="AA269" s="105"/>
      <c r="AB269" s="105"/>
    </row>
    <row r="270" ht="11.25" customHeight="1">
      <c r="A270" s="135" t="s">
        <v>1606</v>
      </c>
      <c r="B270" s="335" t="s">
        <v>1627</v>
      </c>
      <c r="C270" s="97" t="s">
        <v>100</v>
      </c>
      <c r="D270" s="135" t="s">
        <v>1628</v>
      </c>
      <c r="E270" s="130" t="s">
        <v>1629</v>
      </c>
      <c r="F270" s="97" t="s">
        <v>318</v>
      </c>
      <c r="G270" s="206">
        <v>1.0</v>
      </c>
      <c r="H270" s="206">
        <v>1.0</v>
      </c>
      <c r="I270" s="206">
        <v>1.0</v>
      </c>
      <c r="J270" s="178">
        <v>50.0</v>
      </c>
      <c r="K270" s="210">
        <v>50.0</v>
      </c>
      <c r="L270" s="103" t="s">
        <v>106</v>
      </c>
      <c r="M270" s="104"/>
      <c r="N270" s="105"/>
      <c r="O270" s="105"/>
      <c r="P270" s="105"/>
      <c r="Q270" s="105"/>
      <c r="R270" s="105"/>
      <c r="S270" s="105"/>
      <c r="T270" s="105"/>
      <c r="U270" s="105"/>
      <c r="V270" s="105"/>
      <c r="W270" s="105"/>
      <c r="X270" s="105"/>
      <c r="Y270" s="105"/>
      <c r="Z270" s="105"/>
      <c r="AA270" s="105"/>
      <c r="AB270" s="105"/>
    </row>
    <row r="271" ht="11.25" customHeight="1">
      <c r="A271" s="135" t="s">
        <v>1606</v>
      </c>
      <c r="B271" s="335" t="s">
        <v>1630</v>
      </c>
      <c r="C271" s="97" t="s">
        <v>100</v>
      </c>
      <c r="D271" s="135" t="s">
        <v>1631</v>
      </c>
      <c r="E271" s="130" t="s">
        <v>1632</v>
      </c>
      <c r="F271" s="97" t="s">
        <v>318</v>
      </c>
      <c r="G271" s="206">
        <v>1.0</v>
      </c>
      <c r="H271" s="206">
        <v>1.0</v>
      </c>
      <c r="I271" s="206">
        <v>1.0</v>
      </c>
      <c r="J271" s="178">
        <v>50.0</v>
      </c>
      <c r="K271" s="210">
        <v>50.0</v>
      </c>
      <c r="L271" s="103" t="s">
        <v>106</v>
      </c>
      <c r="M271" s="104"/>
      <c r="N271" s="105"/>
      <c r="O271" s="105"/>
      <c r="P271" s="105"/>
      <c r="Q271" s="105"/>
      <c r="R271" s="105"/>
      <c r="S271" s="105"/>
      <c r="T271" s="105"/>
      <c r="U271" s="105"/>
      <c r="V271" s="105"/>
      <c r="W271" s="105"/>
      <c r="X271" s="105"/>
      <c r="Y271" s="105"/>
      <c r="Z271" s="105"/>
      <c r="AA271" s="105"/>
      <c r="AB271" s="105"/>
    </row>
    <row r="272" ht="11.25" customHeight="1">
      <c r="A272" s="135" t="s">
        <v>1606</v>
      </c>
      <c r="B272" s="335" t="s">
        <v>1633</v>
      </c>
      <c r="C272" s="97" t="s">
        <v>100</v>
      </c>
      <c r="D272" s="135" t="s">
        <v>1634</v>
      </c>
      <c r="E272" s="130" t="s">
        <v>1635</v>
      </c>
      <c r="F272" s="97" t="s">
        <v>1610</v>
      </c>
      <c r="G272" s="206">
        <v>1.0</v>
      </c>
      <c r="H272" s="206">
        <v>1.0</v>
      </c>
      <c r="I272" s="206">
        <v>1.0</v>
      </c>
      <c r="J272" s="178">
        <v>50.0</v>
      </c>
      <c r="K272" s="210">
        <v>50.0</v>
      </c>
      <c r="L272" s="103" t="s">
        <v>106</v>
      </c>
      <c r="M272" s="104"/>
      <c r="N272" s="105"/>
      <c r="O272" s="105"/>
      <c r="P272" s="105"/>
      <c r="Q272" s="105"/>
      <c r="R272" s="105"/>
      <c r="S272" s="105"/>
      <c r="T272" s="105"/>
      <c r="U272" s="105"/>
      <c r="V272" s="105"/>
      <c r="W272" s="105"/>
      <c r="X272" s="105"/>
      <c r="Y272" s="105"/>
      <c r="Z272" s="105"/>
      <c r="AA272" s="105"/>
      <c r="AB272" s="105"/>
    </row>
    <row r="273" ht="11.25" customHeight="1">
      <c r="A273" s="135" t="s">
        <v>1636</v>
      </c>
      <c r="B273" s="335" t="s">
        <v>1637</v>
      </c>
      <c r="C273" s="97" t="s">
        <v>100</v>
      </c>
      <c r="D273" s="135" t="s">
        <v>1638</v>
      </c>
      <c r="E273" s="130" t="s">
        <v>1639</v>
      </c>
      <c r="F273" s="97" t="s">
        <v>1610</v>
      </c>
      <c r="G273" s="206">
        <v>1.0</v>
      </c>
      <c r="H273" s="206">
        <v>1.0</v>
      </c>
      <c r="I273" s="206">
        <v>2.0</v>
      </c>
      <c r="J273" s="178">
        <v>50.0</v>
      </c>
      <c r="K273" s="210">
        <v>50.0</v>
      </c>
      <c r="L273" s="103" t="s">
        <v>106</v>
      </c>
      <c r="M273" s="104"/>
      <c r="N273" s="105"/>
      <c r="O273" s="105"/>
      <c r="P273" s="105"/>
      <c r="Q273" s="105"/>
      <c r="R273" s="105"/>
      <c r="S273" s="105"/>
      <c r="T273" s="105"/>
      <c r="U273" s="105"/>
      <c r="V273" s="105"/>
      <c r="W273" s="105"/>
      <c r="X273" s="105"/>
      <c r="Y273" s="105"/>
      <c r="Z273" s="105"/>
      <c r="AA273" s="105"/>
      <c r="AB273" s="105"/>
    </row>
    <row r="274" ht="11.25" customHeight="1">
      <c r="A274" s="135" t="s">
        <v>1636</v>
      </c>
      <c r="B274" s="335" t="s">
        <v>1637</v>
      </c>
      <c r="C274" s="97" t="s">
        <v>100</v>
      </c>
      <c r="D274" s="135" t="s">
        <v>1640</v>
      </c>
      <c r="E274" s="130" t="s">
        <v>1641</v>
      </c>
      <c r="F274" s="97" t="s">
        <v>318</v>
      </c>
      <c r="G274" s="206">
        <v>1.0</v>
      </c>
      <c r="H274" s="206">
        <v>1.0</v>
      </c>
      <c r="I274" s="206">
        <v>2.0</v>
      </c>
      <c r="J274" s="178">
        <v>50.0</v>
      </c>
      <c r="K274" s="210">
        <v>50.0</v>
      </c>
      <c r="L274" s="103" t="s">
        <v>106</v>
      </c>
      <c r="M274" s="104"/>
      <c r="N274" s="105"/>
      <c r="O274" s="105"/>
      <c r="P274" s="105"/>
      <c r="Q274" s="105"/>
      <c r="R274" s="105"/>
      <c r="S274" s="105"/>
      <c r="T274" s="105"/>
      <c r="U274" s="105"/>
      <c r="V274" s="105"/>
      <c r="W274" s="105"/>
      <c r="X274" s="105"/>
      <c r="Y274" s="105"/>
      <c r="Z274" s="105"/>
      <c r="AA274" s="105"/>
      <c r="AB274" s="105"/>
    </row>
    <row r="275" ht="11.25" customHeight="1">
      <c r="A275" s="135" t="s">
        <v>1636</v>
      </c>
      <c r="B275" s="335" t="s">
        <v>1637</v>
      </c>
      <c r="C275" s="97" t="s">
        <v>100</v>
      </c>
      <c r="D275" s="135" t="s">
        <v>1642</v>
      </c>
      <c r="E275" s="130" t="s">
        <v>1643</v>
      </c>
      <c r="F275" s="97" t="s">
        <v>1610</v>
      </c>
      <c r="G275" s="206">
        <v>1.0</v>
      </c>
      <c r="H275" s="206">
        <v>1.0</v>
      </c>
      <c r="I275" s="206">
        <v>2.0</v>
      </c>
      <c r="J275" s="178">
        <v>50.0</v>
      </c>
      <c r="K275" s="210">
        <v>50.0</v>
      </c>
      <c r="L275" s="103" t="s">
        <v>106</v>
      </c>
      <c r="M275" s="104"/>
      <c r="N275" s="105"/>
      <c r="O275" s="105"/>
      <c r="P275" s="105"/>
      <c r="Q275" s="105"/>
      <c r="R275" s="105"/>
      <c r="S275" s="105"/>
      <c r="T275" s="105"/>
      <c r="U275" s="105"/>
      <c r="V275" s="105"/>
      <c r="W275" s="105"/>
      <c r="X275" s="105"/>
      <c r="Y275" s="105"/>
      <c r="Z275" s="105"/>
      <c r="AA275" s="105"/>
      <c r="AB275" s="105"/>
    </row>
    <row r="276" ht="11.25" customHeight="1">
      <c r="A276" s="135" t="s">
        <v>1636</v>
      </c>
      <c r="B276" s="335" t="s">
        <v>1637</v>
      </c>
      <c r="C276" s="97" t="s">
        <v>100</v>
      </c>
      <c r="D276" s="135" t="s">
        <v>1644</v>
      </c>
      <c r="E276" s="130" t="s">
        <v>1645</v>
      </c>
      <c r="F276" s="97" t="s">
        <v>1610</v>
      </c>
      <c r="G276" s="206">
        <v>1.0</v>
      </c>
      <c r="H276" s="206">
        <v>1.0</v>
      </c>
      <c r="I276" s="206">
        <v>2.0</v>
      </c>
      <c r="J276" s="178">
        <v>50.0</v>
      </c>
      <c r="K276" s="210">
        <v>50.0</v>
      </c>
      <c r="L276" s="103" t="s">
        <v>106</v>
      </c>
      <c r="M276" s="104"/>
      <c r="N276" s="105"/>
      <c r="O276" s="105"/>
      <c r="P276" s="105"/>
      <c r="Q276" s="105"/>
      <c r="R276" s="105"/>
      <c r="S276" s="105"/>
      <c r="T276" s="105"/>
      <c r="U276" s="105"/>
      <c r="V276" s="105"/>
      <c r="W276" s="105"/>
      <c r="X276" s="105"/>
      <c r="Y276" s="105"/>
      <c r="Z276" s="105"/>
      <c r="AA276" s="105"/>
      <c r="AB276" s="105"/>
    </row>
    <row r="277" ht="11.25" customHeight="1">
      <c r="A277" s="135" t="s">
        <v>1636</v>
      </c>
      <c r="B277" s="335" t="s">
        <v>1637</v>
      </c>
      <c r="C277" s="97" t="s">
        <v>100</v>
      </c>
      <c r="D277" s="135" t="s">
        <v>1646</v>
      </c>
      <c r="E277" s="130" t="s">
        <v>1647</v>
      </c>
      <c r="F277" s="97" t="s">
        <v>1610</v>
      </c>
      <c r="G277" s="206">
        <v>1.0</v>
      </c>
      <c r="H277" s="206">
        <v>1.0</v>
      </c>
      <c r="I277" s="206">
        <v>2.0</v>
      </c>
      <c r="J277" s="178">
        <v>50.0</v>
      </c>
      <c r="K277" s="210">
        <v>50.0</v>
      </c>
      <c r="L277" s="103" t="s">
        <v>106</v>
      </c>
      <c r="M277" s="104"/>
      <c r="N277" s="105"/>
      <c r="O277" s="105"/>
      <c r="P277" s="105"/>
      <c r="Q277" s="105"/>
      <c r="R277" s="105"/>
      <c r="S277" s="105"/>
      <c r="T277" s="105"/>
      <c r="U277" s="105"/>
      <c r="V277" s="105"/>
      <c r="W277" s="105"/>
      <c r="X277" s="105"/>
      <c r="Y277" s="105"/>
      <c r="Z277" s="105"/>
      <c r="AA277" s="105"/>
      <c r="AB277" s="105"/>
    </row>
    <row r="278" ht="11.25" customHeight="1">
      <c r="A278" s="135" t="s">
        <v>1636</v>
      </c>
      <c r="B278" s="335" t="s">
        <v>1637</v>
      </c>
      <c r="C278" s="97" t="s">
        <v>100</v>
      </c>
      <c r="D278" s="135" t="s">
        <v>1648</v>
      </c>
      <c r="E278" s="130" t="s">
        <v>1649</v>
      </c>
      <c r="F278" s="97" t="s">
        <v>1610</v>
      </c>
      <c r="G278" s="206">
        <v>1.0</v>
      </c>
      <c r="H278" s="206">
        <v>1.0</v>
      </c>
      <c r="I278" s="206">
        <v>2.0</v>
      </c>
      <c r="J278" s="178">
        <v>50.0</v>
      </c>
      <c r="K278" s="210">
        <v>50.0</v>
      </c>
      <c r="L278" s="103" t="s">
        <v>106</v>
      </c>
      <c r="M278" s="104"/>
      <c r="N278" s="105"/>
      <c r="O278" s="105"/>
      <c r="P278" s="105"/>
      <c r="Q278" s="105"/>
      <c r="R278" s="105"/>
      <c r="S278" s="105"/>
      <c r="T278" s="105"/>
      <c r="U278" s="105"/>
      <c r="V278" s="105"/>
      <c r="W278" s="105"/>
      <c r="X278" s="105"/>
      <c r="Y278" s="105"/>
      <c r="Z278" s="105"/>
      <c r="AA278" s="105"/>
      <c r="AB278" s="105"/>
    </row>
    <row r="279" ht="11.25" customHeight="1">
      <c r="A279" s="135" t="s">
        <v>1636</v>
      </c>
      <c r="B279" s="335" t="s">
        <v>1637</v>
      </c>
      <c r="C279" s="97" t="s">
        <v>100</v>
      </c>
      <c r="D279" s="135" t="s">
        <v>1650</v>
      </c>
      <c r="E279" s="130" t="s">
        <v>1651</v>
      </c>
      <c r="F279" s="97" t="s">
        <v>1652</v>
      </c>
      <c r="G279" s="206">
        <v>1.0</v>
      </c>
      <c r="H279" s="206">
        <v>1.0</v>
      </c>
      <c r="I279" s="206">
        <v>2.0</v>
      </c>
      <c r="J279" s="178">
        <v>50.0</v>
      </c>
      <c r="K279" s="210">
        <v>50.0</v>
      </c>
      <c r="L279" s="103" t="s">
        <v>106</v>
      </c>
      <c r="M279" s="104"/>
      <c r="N279" s="105"/>
      <c r="O279" s="105"/>
      <c r="P279" s="105"/>
      <c r="Q279" s="105"/>
      <c r="R279" s="105"/>
      <c r="S279" s="105"/>
      <c r="T279" s="105"/>
      <c r="U279" s="105"/>
      <c r="V279" s="105"/>
      <c r="W279" s="105"/>
      <c r="X279" s="105"/>
      <c r="Y279" s="105"/>
      <c r="Z279" s="105"/>
      <c r="AA279" s="105"/>
      <c r="AB279" s="105"/>
    </row>
    <row r="280" ht="11.25" customHeight="1">
      <c r="A280" s="135" t="s">
        <v>1653</v>
      </c>
      <c r="B280" s="335" t="s">
        <v>1654</v>
      </c>
      <c r="C280" s="97" t="s">
        <v>100</v>
      </c>
      <c r="D280" s="135" t="s">
        <v>1655</v>
      </c>
      <c r="E280" s="130" t="s">
        <v>1656</v>
      </c>
      <c r="F280" s="97" t="s">
        <v>1610</v>
      </c>
      <c r="G280" s="206">
        <v>2.0</v>
      </c>
      <c r="H280" s="206">
        <v>2.0</v>
      </c>
      <c r="I280" s="206">
        <v>2.0</v>
      </c>
      <c r="J280" s="178">
        <v>50.0</v>
      </c>
      <c r="K280" s="210">
        <v>25.0</v>
      </c>
      <c r="L280" s="103" t="s">
        <v>106</v>
      </c>
      <c r="M280" s="104"/>
      <c r="N280" s="105"/>
      <c r="O280" s="105"/>
      <c r="P280" s="105"/>
      <c r="Q280" s="105"/>
      <c r="R280" s="105"/>
      <c r="S280" s="105"/>
      <c r="T280" s="105"/>
      <c r="U280" s="105"/>
      <c r="V280" s="105"/>
      <c r="W280" s="105"/>
      <c r="X280" s="105"/>
      <c r="Y280" s="105"/>
      <c r="Z280" s="105"/>
      <c r="AA280" s="105"/>
      <c r="AB280" s="105"/>
    </row>
    <row r="281" ht="11.25" customHeight="1">
      <c r="A281" s="135" t="s">
        <v>1653</v>
      </c>
      <c r="B281" s="335" t="s">
        <v>1654</v>
      </c>
      <c r="C281" s="97" t="s">
        <v>100</v>
      </c>
      <c r="D281" s="135" t="s">
        <v>1657</v>
      </c>
      <c r="E281" s="130" t="s">
        <v>1658</v>
      </c>
      <c r="F281" s="97" t="s">
        <v>1610</v>
      </c>
      <c r="G281" s="206">
        <v>2.0</v>
      </c>
      <c r="H281" s="206">
        <v>2.0</v>
      </c>
      <c r="I281" s="206">
        <v>2.0</v>
      </c>
      <c r="J281" s="178">
        <v>50.0</v>
      </c>
      <c r="K281" s="210">
        <v>25.0</v>
      </c>
      <c r="L281" s="103" t="s">
        <v>106</v>
      </c>
      <c r="M281" s="104"/>
      <c r="N281" s="105"/>
      <c r="O281" s="105"/>
      <c r="P281" s="105"/>
      <c r="Q281" s="105"/>
      <c r="R281" s="105"/>
      <c r="S281" s="105"/>
      <c r="T281" s="105"/>
      <c r="U281" s="105"/>
      <c r="V281" s="105"/>
      <c r="W281" s="105"/>
      <c r="X281" s="105"/>
      <c r="Y281" s="105"/>
      <c r="Z281" s="105"/>
      <c r="AA281" s="105"/>
      <c r="AB281" s="105"/>
    </row>
    <row r="282" ht="11.25" customHeight="1">
      <c r="A282" s="135" t="s">
        <v>1653</v>
      </c>
      <c r="B282" s="335" t="s">
        <v>1654</v>
      </c>
      <c r="C282" s="97" t="s">
        <v>100</v>
      </c>
      <c r="D282" s="135" t="s">
        <v>1659</v>
      </c>
      <c r="E282" s="130" t="s">
        <v>1660</v>
      </c>
      <c r="F282" s="97" t="s">
        <v>899</v>
      </c>
      <c r="G282" s="206">
        <v>2.0</v>
      </c>
      <c r="H282" s="206">
        <v>2.0</v>
      </c>
      <c r="I282" s="206">
        <v>2.0</v>
      </c>
      <c r="J282" s="178">
        <v>50.0</v>
      </c>
      <c r="K282" s="210">
        <v>25.0</v>
      </c>
      <c r="L282" s="103" t="s">
        <v>106</v>
      </c>
      <c r="M282" s="104"/>
      <c r="N282" s="105"/>
      <c r="O282" s="105"/>
      <c r="P282" s="105"/>
      <c r="Q282" s="105"/>
      <c r="R282" s="105"/>
      <c r="S282" s="105"/>
      <c r="T282" s="105"/>
      <c r="U282" s="105"/>
      <c r="V282" s="105"/>
      <c r="W282" s="105"/>
      <c r="X282" s="105"/>
      <c r="Y282" s="105"/>
      <c r="Z282" s="105"/>
      <c r="AA282" s="105"/>
      <c r="AB282" s="105"/>
    </row>
    <row r="283" ht="11.25" customHeight="1">
      <c r="A283" s="135" t="s">
        <v>1653</v>
      </c>
      <c r="B283" s="335" t="s">
        <v>1654</v>
      </c>
      <c r="C283" s="97" t="s">
        <v>100</v>
      </c>
      <c r="D283" s="135" t="s">
        <v>1661</v>
      </c>
      <c r="E283" s="130" t="s">
        <v>1662</v>
      </c>
      <c r="F283" s="97" t="s">
        <v>1610</v>
      </c>
      <c r="G283" s="206">
        <v>2.0</v>
      </c>
      <c r="H283" s="206">
        <v>2.0</v>
      </c>
      <c r="I283" s="206">
        <v>2.0</v>
      </c>
      <c r="J283" s="178">
        <v>50.0</v>
      </c>
      <c r="K283" s="210">
        <v>25.0</v>
      </c>
      <c r="L283" s="103" t="s">
        <v>106</v>
      </c>
      <c r="M283" s="104"/>
      <c r="N283" s="105"/>
      <c r="O283" s="105"/>
      <c r="P283" s="105"/>
      <c r="Q283" s="105"/>
      <c r="R283" s="105"/>
      <c r="S283" s="105"/>
      <c r="T283" s="105"/>
      <c r="U283" s="105"/>
      <c r="V283" s="105"/>
      <c r="W283" s="105"/>
      <c r="X283" s="105"/>
      <c r="Y283" s="105"/>
      <c r="Z283" s="105"/>
      <c r="AA283" s="105"/>
      <c r="AB283" s="105"/>
    </row>
    <row r="284" ht="11.25" customHeight="1">
      <c r="A284" s="135" t="s">
        <v>1653</v>
      </c>
      <c r="B284" s="335" t="s">
        <v>1654</v>
      </c>
      <c r="C284" s="97" t="s">
        <v>100</v>
      </c>
      <c r="D284" s="135" t="s">
        <v>1663</v>
      </c>
      <c r="E284" s="130" t="s">
        <v>1664</v>
      </c>
      <c r="F284" s="97" t="s">
        <v>1610</v>
      </c>
      <c r="G284" s="206">
        <v>2.0</v>
      </c>
      <c r="H284" s="206">
        <v>2.0</v>
      </c>
      <c r="I284" s="206">
        <v>2.0</v>
      </c>
      <c r="J284" s="178">
        <v>50.0</v>
      </c>
      <c r="K284" s="210">
        <v>25.0</v>
      </c>
      <c r="L284" s="103" t="s">
        <v>106</v>
      </c>
      <c r="M284" s="104"/>
      <c r="N284" s="105"/>
      <c r="O284" s="105"/>
      <c r="P284" s="105"/>
      <c r="Q284" s="105"/>
      <c r="R284" s="105"/>
      <c r="S284" s="105"/>
      <c r="T284" s="105"/>
      <c r="U284" s="105"/>
      <c r="V284" s="105"/>
      <c r="W284" s="105"/>
      <c r="X284" s="105"/>
      <c r="Y284" s="105"/>
      <c r="Z284" s="105"/>
      <c r="AA284" s="105"/>
      <c r="AB284" s="105"/>
    </row>
    <row r="285" ht="11.25" customHeight="1">
      <c r="A285" s="135" t="s">
        <v>1653</v>
      </c>
      <c r="B285" s="335" t="s">
        <v>1654</v>
      </c>
      <c r="C285" s="97" t="s">
        <v>100</v>
      </c>
      <c r="D285" s="135" t="s">
        <v>1665</v>
      </c>
      <c r="E285" s="130" t="s">
        <v>1666</v>
      </c>
      <c r="F285" s="97" t="s">
        <v>318</v>
      </c>
      <c r="G285" s="206">
        <v>2.0</v>
      </c>
      <c r="H285" s="206">
        <v>2.0</v>
      </c>
      <c r="I285" s="206">
        <v>2.0</v>
      </c>
      <c r="J285" s="178">
        <v>50.0</v>
      </c>
      <c r="K285" s="210">
        <v>25.0</v>
      </c>
      <c r="L285" s="103" t="s">
        <v>106</v>
      </c>
      <c r="M285" s="104"/>
      <c r="N285" s="105"/>
      <c r="O285" s="105"/>
      <c r="P285" s="105"/>
      <c r="Q285" s="105"/>
      <c r="R285" s="105"/>
      <c r="S285" s="105"/>
      <c r="T285" s="105"/>
      <c r="U285" s="105"/>
      <c r="V285" s="105"/>
      <c r="W285" s="105"/>
      <c r="X285" s="105"/>
      <c r="Y285" s="105"/>
      <c r="Z285" s="105"/>
      <c r="AA285" s="105"/>
      <c r="AB285" s="105"/>
    </row>
    <row r="286" ht="11.25" customHeight="1">
      <c r="A286" s="135" t="s">
        <v>1653</v>
      </c>
      <c r="B286" s="335" t="s">
        <v>1654</v>
      </c>
      <c r="C286" s="97" t="s">
        <v>100</v>
      </c>
      <c r="D286" s="135" t="s">
        <v>1667</v>
      </c>
      <c r="E286" s="130" t="s">
        <v>1668</v>
      </c>
      <c r="F286" s="97" t="s">
        <v>318</v>
      </c>
      <c r="G286" s="206">
        <v>2.0</v>
      </c>
      <c r="H286" s="206">
        <v>2.0</v>
      </c>
      <c r="I286" s="206">
        <v>2.0</v>
      </c>
      <c r="J286" s="178">
        <v>50.0</v>
      </c>
      <c r="K286" s="210">
        <v>25.0</v>
      </c>
      <c r="L286" s="103" t="s">
        <v>106</v>
      </c>
      <c r="M286" s="104"/>
      <c r="N286" s="105"/>
      <c r="O286" s="105"/>
      <c r="P286" s="105"/>
      <c r="Q286" s="105"/>
      <c r="R286" s="105"/>
      <c r="S286" s="105"/>
      <c r="T286" s="105"/>
      <c r="U286" s="105"/>
      <c r="V286" s="105"/>
      <c r="W286" s="105"/>
      <c r="X286" s="105"/>
      <c r="Y286" s="105"/>
      <c r="Z286" s="105"/>
      <c r="AA286" s="105"/>
      <c r="AB286" s="105"/>
    </row>
    <row r="287" ht="11.25" customHeight="1">
      <c r="A287" s="135" t="s">
        <v>1653</v>
      </c>
      <c r="B287" s="335" t="s">
        <v>1654</v>
      </c>
      <c r="C287" s="97" t="s">
        <v>100</v>
      </c>
      <c r="D287" s="135" t="s">
        <v>1669</v>
      </c>
      <c r="E287" s="130" t="s">
        <v>1670</v>
      </c>
      <c r="F287" s="97" t="s">
        <v>1610</v>
      </c>
      <c r="G287" s="206">
        <v>2.0</v>
      </c>
      <c r="H287" s="206">
        <v>2.0</v>
      </c>
      <c r="I287" s="206">
        <v>2.0</v>
      </c>
      <c r="J287" s="178">
        <v>50.0</v>
      </c>
      <c r="K287" s="210">
        <v>25.0</v>
      </c>
      <c r="L287" s="103" t="s">
        <v>106</v>
      </c>
      <c r="M287" s="104"/>
      <c r="N287" s="105"/>
      <c r="O287" s="105"/>
      <c r="P287" s="105"/>
      <c r="Q287" s="105"/>
      <c r="R287" s="105"/>
      <c r="S287" s="105"/>
      <c r="T287" s="105"/>
      <c r="U287" s="105"/>
      <c r="V287" s="105"/>
      <c r="W287" s="105"/>
      <c r="X287" s="105"/>
      <c r="Y287" s="105"/>
      <c r="Z287" s="105"/>
      <c r="AA287" s="105"/>
      <c r="AB287" s="105"/>
    </row>
    <row r="288" ht="11.25" customHeight="1">
      <c r="A288" s="135" t="s">
        <v>1653</v>
      </c>
      <c r="B288" s="335" t="s">
        <v>1654</v>
      </c>
      <c r="C288" s="97" t="s">
        <v>100</v>
      </c>
      <c r="D288" s="135" t="s">
        <v>1671</v>
      </c>
      <c r="E288" s="130" t="s">
        <v>1672</v>
      </c>
      <c r="F288" s="97" t="s">
        <v>1610</v>
      </c>
      <c r="G288" s="206">
        <v>2.0</v>
      </c>
      <c r="H288" s="206">
        <v>2.0</v>
      </c>
      <c r="I288" s="206">
        <v>2.0</v>
      </c>
      <c r="J288" s="178">
        <v>50.0</v>
      </c>
      <c r="K288" s="210">
        <v>25.0</v>
      </c>
      <c r="L288" s="103" t="s">
        <v>106</v>
      </c>
      <c r="M288" s="104"/>
      <c r="N288" s="105"/>
      <c r="O288" s="105"/>
      <c r="P288" s="105"/>
      <c r="Q288" s="105"/>
      <c r="R288" s="105"/>
      <c r="S288" s="105"/>
      <c r="T288" s="105"/>
      <c r="U288" s="105"/>
      <c r="V288" s="105"/>
      <c r="W288" s="105"/>
      <c r="X288" s="105"/>
      <c r="Y288" s="105"/>
      <c r="Z288" s="105"/>
      <c r="AA288" s="105"/>
      <c r="AB288" s="105"/>
    </row>
    <row r="289" ht="11.25" customHeight="1">
      <c r="A289" s="135" t="s">
        <v>1653</v>
      </c>
      <c r="B289" s="335" t="s">
        <v>1654</v>
      </c>
      <c r="C289" s="97" t="s">
        <v>100</v>
      </c>
      <c r="D289" s="135" t="s">
        <v>1673</v>
      </c>
      <c r="E289" s="130" t="s">
        <v>1674</v>
      </c>
      <c r="F289" s="97" t="s">
        <v>1610</v>
      </c>
      <c r="G289" s="206">
        <v>2.0</v>
      </c>
      <c r="H289" s="206">
        <v>2.0</v>
      </c>
      <c r="I289" s="206">
        <v>2.0</v>
      </c>
      <c r="J289" s="178">
        <v>50.0</v>
      </c>
      <c r="K289" s="210">
        <v>25.0</v>
      </c>
      <c r="L289" s="103" t="s">
        <v>106</v>
      </c>
      <c r="M289" s="104"/>
      <c r="N289" s="105"/>
      <c r="O289" s="105"/>
      <c r="P289" s="105"/>
      <c r="Q289" s="105"/>
      <c r="R289" s="105"/>
      <c r="S289" s="105"/>
      <c r="T289" s="105"/>
      <c r="U289" s="105"/>
      <c r="V289" s="105"/>
      <c r="W289" s="105"/>
      <c r="X289" s="105"/>
      <c r="Y289" s="105"/>
      <c r="Z289" s="105"/>
      <c r="AA289" s="105"/>
      <c r="AB289" s="105"/>
    </row>
    <row r="290" ht="11.25" customHeight="1">
      <c r="A290" s="135" t="s">
        <v>1653</v>
      </c>
      <c r="B290" s="335" t="s">
        <v>1654</v>
      </c>
      <c r="C290" s="97" t="s">
        <v>100</v>
      </c>
      <c r="D290" s="135" t="s">
        <v>1675</v>
      </c>
      <c r="E290" s="130" t="s">
        <v>1676</v>
      </c>
      <c r="F290" s="97" t="s">
        <v>1610</v>
      </c>
      <c r="G290" s="206">
        <v>2.0</v>
      </c>
      <c r="H290" s="206">
        <v>2.0</v>
      </c>
      <c r="I290" s="206">
        <v>2.0</v>
      </c>
      <c r="J290" s="178">
        <v>50.0</v>
      </c>
      <c r="K290" s="210">
        <v>25.0</v>
      </c>
      <c r="L290" s="103" t="s">
        <v>106</v>
      </c>
      <c r="M290" s="104"/>
      <c r="N290" s="105"/>
      <c r="O290" s="105"/>
      <c r="P290" s="105"/>
      <c r="Q290" s="105"/>
      <c r="R290" s="105"/>
      <c r="S290" s="105"/>
      <c r="T290" s="105"/>
      <c r="U290" s="105"/>
      <c r="V290" s="105"/>
      <c r="W290" s="105"/>
      <c r="X290" s="105"/>
      <c r="Y290" s="105"/>
      <c r="Z290" s="105"/>
      <c r="AA290" s="105"/>
      <c r="AB290" s="105"/>
    </row>
    <row r="291" ht="11.25" customHeight="1">
      <c r="A291" s="135" t="s">
        <v>1653</v>
      </c>
      <c r="B291" s="335" t="s">
        <v>1654</v>
      </c>
      <c r="C291" s="97" t="s">
        <v>100</v>
      </c>
      <c r="D291" s="135" t="s">
        <v>1677</v>
      </c>
      <c r="E291" s="130" t="s">
        <v>1676</v>
      </c>
      <c r="F291" s="97" t="s">
        <v>1610</v>
      </c>
      <c r="G291" s="206">
        <v>2.0</v>
      </c>
      <c r="H291" s="206">
        <v>2.0</v>
      </c>
      <c r="I291" s="206">
        <v>2.0</v>
      </c>
      <c r="J291" s="178">
        <v>50.0</v>
      </c>
      <c r="K291" s="210">
        <v>25.0</v>
      </c>
      <c r="L291" s="103" t="s">
        <v>106</v>
      </c>
      <c r="M291" s="104"/>
      <c r="N291" s="105"/>
      <c r="O291" s="105"/>
      <c r="P291" s="105"/>
      <c r="Q291" s="105"/>
      <c r="R291" s="105"/>
      <c r="S291" s="105"/>
      <c r="T291" s="105"/>
      <c r="U291" s="105"/>
      <c r="V291" s="105"/>
      <c r="W291" s="105"/>
      <c r="X291" s="105"/>
      <c r="Y291" s="105"/>
      <c r="Z291" s="105"/>
      <c r="AA291" s="105"/>
      <c r="AB291" s="105"/>
    </row>
    <row r="292" ht="11.25" customHeight="1">
      <c r="A292" s="135" t="s">
        <v>1653</v>
      </c>
      <c r="B292" s="335" t="s">
        <v>1654</v>
      </c>
      <c r="C292" s="97" t="s">
        <v>100</v>
      </c>
      <c r="D292" s="135" t="s">
        <v>1678</v>
      </c>
      <c r="E292" s="130" t="s">
        <v>1679</v>
      </c>
      <c r="F292" s="97" t="s">
        <v>1610</v>
      </c>
      <c r="G292" s="206">
        <v>2.0</v>
      </c>
      <c r="H292" s="206">
        <v>2.0</v>
      </c>
      <c r="I292" s="206">
        <v>2.0</v>
      </c>
      <c r="J292" s="178">
        <v>50.0</v>
      </c>
      <c r="K292" s="210">
        <v>25.0</v>
      </c>
      <c r="L292" s="103" t="s">
        <v>106</v>
      </c>
      <c r="M292" s="104"/>
      <c r="N292" s="105"/>
      <c r="O292" s="105"/>
      <c r="P292" s="105"/>
      <c r="Q292" s="105"/>
      <c r="R292" s="105"/>
      <c r="S292" s="105"/>
      <c r="T292" s="105"/>
      <c r="U292" s="105"/>
      <c r="V292" s="105"/>
      <c r="W292" s="105"/>
      <c r="X292" s="105"/>
      <c r="Y292" s="105"/>
      <c r="Z292" s="105"/>
      <c r="AA292" s="105"/>
      <c r="AB292" s="105"/>
    </row>
    <row r="293" ht="11.25" customHeight="1">
      <c r="A293" s="135" t="s">
        <v>1653</v>
      </c>
      <c r="B293" s="335" t="s">
        <v>1654</v>
      </c>
      <c r="C293" s="97" t="s">
        <v>100</v>
      </c>
      <c r="D293" s="135" t="s">
        <v>1680</v>
      </c>
      <c r="E293" s="130" t="s">
        <v>1681</v>
      </c>
      <c r="F293" s="97" t="s">
        <v>1610</v>
      </c>
      <c r="G293" s="206">
        <v>2.0</v>
      </c>
      <c r="H293" s="206">
        <v>2.0</v>
      </c>
      <c r="I293" s="206">
        <v>2.0</v>
      </c>
      <c r="J293" s="178">
        <v>50.0</v>
      </c>
      <c r="K293" s="210">
        <v>25.0</v>
      </c>
      <c r="L293" s="103" t="s">
        <v>106</v>
      </c>
      <c r="M293" s="104"/>
      <c r="N293" s="105"/>
      <c r="O293" s="105"/>
      <c r="P293" s="105"/>
      <c r="Q293" s="105"/>
      <c r="R293" s="105"/>
      <c r="S293" s="105"/>
      <c r="T293" s="105"/>
      <c r="U293" s="105"/>
      <c r="V293" s="105"/>
      <c r="W293" s="105"/>
      <c r="X293" s="105"/>
      <c r="Y293" s="105"/>
      <c r="Z293" s="105"/>
      <c r="AA293" s="105"/>
      <c r="AB293" s="105"/>
    </row>
    <row r="294" ht="11.25" customHeight="1">
      <c r="A294" s="135" t="s">
        <v>1653</v>
      </c>
      <c r="B294" s="335" t="s">
        <v>1654</v>
      </c>
      <c r="C294" s="97" t="s">
        <v>100</v>
      </c>
      <c r="D294" s="135" t="s">
        <v>1682</v>
      </c>
      <c r="E294" s="130" t="s">
        <v>1683</v>
      </c>
      <c r="F294" s="97" t="s">
        <v>318</v>
      </c>
      <c r="G294" s="206">
        <v>2.0</v>
      </c>
      <c r="H294" s="206">
        <v>2.0</v>
      </c>
      <c r="I294" s="206">
        <v>2.0</v>
      </c>
      <c r="J294" s="178">
        <v>50.0</v>
      </c>
      <c r="K294" s="210">
        <v>25.0</v>
      </c>
      <c r="L294" s="103" t="s">
        <v>106</v>
      </c>
      <c r="M294" s="104"/>
      <c r="N294" s="105"/>
      <c r="O294" s="105"/>
      <c r="P294" s="105"/>
      <c r="Q294" s="105"/>
      <c r="R294" s="105"/>
      <c r="S294" s="105"/>
      <c r="T294" s="105"/>
      <c r="U294" s="105"/>
      <c r="V294" s="105"/>
      <c r="W294" s="105"/>
      <c r="X294" s="105"/>
      <c r="Y294" s="105"/>
      <c r="Z294" s="105"/>
      <c r="AA294" s="105"/>
      <c r="AB294" s="105"/>
    </row>
    <row r="295" ht="11.25" customHeight="1">
      <c r="A295" s="135" t="s">
        <v>1653</v>
      </c>
      <c r="B295" s="335" t="s">
        <v>1654</v>
      </c>
      <c r="C295" s="97" t="s">
        <v>100</v>
      </c>
      <c r="D295" s="135" t="s">
        <v>1684</v>
      </c>
      <c r="E295" s="130" t="s">
        <v>1685</v>
      </c>
      <c r="F295" s="97" t="s">
        <v>318</v>
      </c>
      <c r="G295" s="206">
        <v>2.0</v>
      </c>
      <c r="H295" s="206">
        <v>2.0</v>
      </c>
      <c r="I295" s="206">
        <v>2.0</v>
      </c>
      <c r="J295" s="178">
        <v>50.0</v>
      </c>
      <c r="K295" s="210">
        <v>25.0</v>
      </c>
      <c r="L295" s="103" t="s">
        <v>106</v>
      </c>
      <c r="M295" s="104"/>
      <c r="N295" s="105"/>
      <c r="O295" s="105"/>
      <c r="P295" s="105"/>
      <c r="Q295" s="105"/>
      <c r="R295" s="105"/>
      <c r="S295" s="105"/>
      <c r="T295" s="105"/>
      <c r="U295" s="105"/>
      <c r="V295" s="105"/>
      <c r="W295" s="105"/>
      <c r="X295" s="105"/>
      <c r="Y295" s="105"/>
      <c r="Z295" s="105"/>
      <c r="AA295" s="105"/>
      <c r="AB295" s="105"/>
    </row>
    <row r="296" ht="11.25" customHeight="1">
      <c r="A296" s="135" t="s">
        <v>1653</v>
      </c>
      <c r="B296" s="335" t="s">
        <v>1654</v>
      </c>
      <c r="C296" s="97" t="s">
        <v>100</v>
      </c>
      <c r="D296" s="135" t="s">
        <v>1686</v>
      </c>
      <c r="E296" s="130" t="s">
        <v>1687</v>
      </c>
      <c r="F296" s="97" t="s">
        <v>318</v>
      </c>
      <c r="G296" s="206">
        <v>2.0</v>
      </c>
      <c r="H296" s="206">
        <v>2.0</v>
      </c>
      <c r="I296" s="206">
        <v>2.0</v>
      </c>
      <c r="J296" s="178">
        <v>50.0</v>
      </c>
      <c r="K296" s="210">
        <v>25.0</v>
      </c>
      <c r="L296" s="103" t="s">
        <v>106</v>
      </c>
      <c r="M296" s="104"/>
      <c r="N296" s="105"/>
      <c r="O296" s="105"/>
      <c r="P296" s="105"/>
      <c r="Q296" s="105"/>
      <c r="R296" s="105"/>
      <c r="S296" s="105"/>
      <c r="T296" s="105"/>
      <c r="U296" s="105"/>
      <c r="V296" s="105"/>
      <c r="W296" s="105"/>
      <c r="X296" s="105"/>
      <c r="Y296" s="105"/>
      <c r="Z296" s="105"/>
      <c r="AA296" s="105"/>
      <c r="AB296" s="105"/>
    </row>
    <row r="297" ht="11.25" customHeight="1">
      <c r="A297" s="135" t="s">
        <v>1653</v>
      </c>
      <c r="B297" s="335" t="s">
        <v>1654</v>
      </c>
      <c r="C297" s="97" t="s">
        <v>100</v>
      </c>
      <c r="D297" s="135" t="s">
        <v>1688</v>
      </c>
      <c r="E297" s="130" t="s">
        <v>1689</v>
      </c>
      <c r="F297" s="97" t="s">
        <v>318</v>
      </c>
      <c r="G297" s="206">
        <v>2.0</v>
      </c>
      <c r="H297" s="206">
        <v>2.0</v>
      </c>
      <c r="I297" s="206">
        <v>2.0</v>
      </c>
      <c r="J297" s="178">
        <v>50.0</v>
      </c>
      <c r="K297" s="210">
        <v>25.0</v>
      </c>
      <c r="L297" s="103" t="s">
        <v>106</v>
      </c>
      <c r="M297" s="104"/>
      <c r="N297" s="105"/>
      <c r="O297" s="105"/>
      <c r="P297" s="105"/>
      <c r="Q297" s="105"/>
      <c r="R297" s="105"/>
      <c r="S297" s="105"/>
      <c r="T297" s="105"/>
      <c r="U297" s="105"/>
      <c r="V297" s="105"/>
      <c r="W297" s="105"/>
      <c r="X297" s="105"/>
      <c r="Y297" s="105"/>
      <c r="Z297" s="105"/>
      <c r="AA297" s="105"/>
      <c r="AB297" s="105"/>
    </row>
    <row r="298" ht="11.25" customHeight="1">
      <c r="A298" s="135" t="s">
        <v>1653</v>
      </c>
      <c r="B298" s="335" t="s">
        <v>1654</v>
      </c>
      <c r="C298" s="97" t="s">
        <v>100</v>
      </c>
      <c r="D298" s="135" t="s">
        <v>1690</v>
      </c>
      <c r="E298" s="130" t="s">
        <v>1691</v>
      </c>
      <c r="F298" s="97" t="s">
        <v>1610</v>
      </c>
      <c r="G298" s="206">
        <v>2.0</v>
      </c>
      <c r="H298" s="206">
        <v>2.0</v>
      </c>
      <c r="I298" s="206">
        <v>2.0</v>
      </c>
      <c r="J298" s="178">
        <v>50.0</v>
      </c>
      <c r="K298" s="210">
        <v>25.0</v>
      </c>
      <c r="L298" s="103" t="s">
        <v>106</v>
      </c>
      <c r="M298" s="104"/>
      <c r="N298" s="105"/>
      <c r="O298" s="105"/>
      <c r="P298" s="105"/>
      <c r="Q298" s="105"/>
      <c r="R298" s="105"/>
      <c r="S298" s="105"/>
      <c r="T298" s="105"/>
      <c r="U298" s="105"/>
      <c r="V298" s="105"/>
      <c r="W298" s="105"/>
      <c r="X298" s="105"/>
      <c r="Y298" s="105"/>
      <c r="Z298" s="105"/>
      <c r="AA298" s="105"/>
      <c r="AB298" s="105"/>
    </row>
    <row r="299" ht="11.25" customHeight="1">
      <c r="A299" s="135" t="s">
        <v>1653</v>
      </c>
      <c r="B299" s="335" t="s">
        <v>1654</v>
      </c>
      <c r="C299" s="97" t="s">
        <v>100</v>
      </c>
      <c r="D299" s="135" t="s">
        <v>1692</v>
      </c>
      <c r="E299" s="130" t="s">
        <v>1693</v>
      </c>
      <c r="F299" s="97" t="s">
        <v>318</v>
      </c>
      <c r="G299" s="206">
        <v>2.0</v>
      </c>
      <c r="H299" s="206">
        <v>2.0</v>
      </c>
      <c r="I299" s="206">
        <v>2.0</v>
      </c>
      <c r="J299" s="178">
        <v>50.0</v>
      </c>
      <c r="K299" s="210">
        <v>25.0</v>
      </c>
      <c r="L299" s="103" t="s">
        <v>106</v>
      </c>
      <c r="M299" s="104"/>
      <c r="N299" s="105"/>
      <c r="O299" s="105"/>
      <c r="P299" s="105"/>
      <c r="Q299" s="105"/>
      <c r="R299" s="105"/>
      <c r="S299" s="105"/>
      <c r="T299" s="105"/>
      <c r="U299" s="105"/>
      <c r="V299" s="105"/>
      <c r="W299" s="105"/>
      <c r="X299" s="105"/>
      <c r="Y299" s="105"/>
      <c r="Z299" s="105"/>
      <c r="AA299" s="105"/>
      <c r="AB299" s="105"/>
    </row>
    <row r="300" ht="11.25" customHeight="1">
      <c r="A300" s="135" t="s">
        <v>1653</v>
      </c>
      <c r="B300" s="335" t="s">
        <v>1694</v>
      </c>
      <c r="C300" s="97" t="s">
        <v>100</v>
      </c>
      <c r="D300" s="135" t="s">
        <v>1695</v>
      </c>
      <c r="E300" s="130" t="s">
        <v>1696</v>
      </c>
      <c r="F300" s="97" t="s">
        <v>1610</v>
      </c>
      <c r="G300" s="206">
        <v>2.0</v>
      </c>
      <c r="H300" s="206">
        <v>2.0</v>
      </c>
      <c r="I300" s="206">
        <v>2.0</v>
      </c>
      <c r="J300" s="178">
        <v>50.0</v>
      </c>
      <c r="K300" s="210">
        <v>25.0</v>
      </c>
      <c r="L300" s="103" t="s">
        <v>106</v>
      </c>
      <c r="M300" s="104"/>
      <c r="N300" s="105"/>
      <c r="O300" s="105"/>
      <c r="P300" s="105"/>
      <c r="Q300" s="105"/>
      <c r="R300" s="105"/>
      <c r="S300" s="105"/>
      <c r="T300" s="105"/>
      <c r="U300" s="105"/>
      <c r="V300" s="105"/>
      <c r="W300" s="105"/>
      <c r="X300" s="105"/>
      <c r="Y300" s="105"/>
      <c r="Z300" s="105"/>
      <c r="AA300" s="105"/>
      <c r="AB300" s="105"/>
    </row>
    <row r="301" ht="11.25" customHeight="1">
      <c r="A301" s="135" t="s">
        <v>1653</v>
      </c>
      <c r="B301" s="335" t="s">
        <v>1694</v>
      </c>
      <c r="C301" s="97" t="s">
        <v>100</v>
      </c>
      <c r="D301" s="135" t="s">
        <v>1697</v>
      </c>
      <c r="E301" s="130" t="s">
        <v>1698</v>
      </c>
      <c r="F301" s="97" t="s">
        <v>899</v>
      </c>
      <c r="G301" s="206">
        <v>2.0</v>
      </c>
      <c r="H301" s="206">
        <v>2.0</v>
      </c>
      <c r="I301" s="206">
        <v>2.0</v>
      </c>
      <c r="J301" s="178">
        <v>50.0</v>
      </c>
      <c r="K301" s="210">
        <v>25.0</v>
      </c>
      <c r="L301" s="103" t="s">
        <v>106</v>
      </c>
      <c r="M301" s="104"/>
      <c r="N301" s="105"/>
      <c r="O301" s="105"/>
      <c r="P301" s="105"/>
      <c r="Q301" s="105"/>
      <c r="R301" s="105"/>
      <c r="S301" s="105"/>
      <c r="T301" s="105"/>
      <c r="U301" s="105"/>
      <c r="V301" s="105"/>
      <c r="W301" s="105"/>
      <c r="X301" s="105"/>
      <c r="Y301" s="105"/>
      <c r="Z301" s="105"/>
      <c r="AA301" s="105"/>
      <c r="AB301" s="105"/>
    </row>
    <row r="302" ht="11.25" customHeight="1">
      <c r="A302" s="135" t="s">
        <v>1653</v>
      </c>
      <c r="B302" s="335" t="s">
        <v>1694</v>
      </c>
      <c r="C302" s="97" t="s">
        <v>100</v>
      </c>
      <c r="D302" s="135" t="s">
        <v>1699</v>
      </c>
      <c r="E302" s="130" t="s">
        <v>1700</v>
      </c>
      <c r="F302" s="97" t="s">
        <v>318</v>
      </c>
      <c r="G302" s="206">
        <v>2.0</v>
      </c>
      <c r="H302" s="206">
        <v>2.0</v>
      </c>
      <c r="I302" s="206">
        <v>2.0</v>
      </c>
      <c r="J302" s="178">
        <v>50.0</v>
      </c>
      <c r="K302" s="210">
        <v>25.0</v>
      </c>
      <c r="L302" s="103" t="s">
        <v>106</v>
      </c>
      <c r="M302" s="104"/>
      <c r="N302" s="105"/>
      <c r="O302" s="105"/>
      <c r="P302" s="105"/>
      <c r="Q302" s="105"/>
      <c r="R302" s="105"/>
      <c r="S302" s="105"/>
      <c r="T302" s="105"/>
      <c r="U302" s="105"/>
      <c r="V302" s="105"/>
      <c r="W302" s="105"/>
      <c r="X302" s="105"/>
      <c r="Y302" s="105"/>
      <c r="Z302" s="105"/>
      <c r="AA302" s="105"/>
      <c r="AB302" s="105"/>
    </row>
    <row r="303" ht="11.25" customHeight="1">
      <c r="A303" s="135" t="s">
        <v>1653</v>
      </c>
      <c r="B303" s="335" t="s">
        <v>1694</v>
      </c>
      <c r="C303" s="97" t="s">
        <v>100</v>
      </c>
      <c r="D303" s="135" t="s">
        <v>1701</v>
      </c>
      <c r="E303" s="130" t="s">
        <v>1702</v>
      </c>
      <c r="F303" s="97" t="s">
        <v>1610</v>
      </c>
      <c r="G303" s="206">
        <v>2.0</v>
      </c>
      <c r="H303" s="206">
        <v>2.0</v>
      </c>
      <c r="I303" s="206">
        <v>2.0</v>
      </c>
      <c r="J303" s="178">
        <v>50.0</v>
      </c>
      <c r="K303" s="210">
        <v>25.0</v>
      </c>
      <c r="L303" s="103" t="s">
        <v>106</v>
      </c>
      <c r="M303" s="104"/>
      <c r="N303" s="105"/>
      <c r="O303" s="105"/>
      <c r="P303" s="105"/>
      <c r="Q303" s="105"/>
      <c r="R303" s="105"/>
      <c r="S303" s="105"/>
      <c r="T303" s="105"/>
      <c r="U303" s="105"/>
      <c r="V303" s="105"/>
      <c r="W303" s="105"/>
      <c r="X303" s="105"/>
      <c r="Y303" s="105"/>
      <c r="Z303" s="105"/>
      <c r="AA303" s="105"/>
      <c r="AB303" s="105"/>
    </row>
    <row r="304" ht="11.25" customHeight="1">
      <c r="A304" s="135" t="s">
        <v>1653</v>
      </c>
      <c r="B304" s="335" t="s">
        <v>1694</v>
      </c>
      <c r="C304" s="97" t="s">
        <v>100</v>
      </c>
      <c r="D304" s="135" t="s">
        <v>1703</v>
      </c>
      <c r="E304" s="130" t="s">
        <v>1704</v>
      </c>
      <c r="F304" s="97" t="s">
        <v>1610</v>
      </c>
      <c r="G304" s="206">
        <v>2.0</v>
      </c>
      <c r="H304" s="206">
        <v>2.0</v>
      </c>
      <c r="I304" s="206">
        <v>2.0</v>
      </c>
      <c r="J304" s="178">
        <v>50.0</v>
      </c>
      <c r="K304" s="210">
        <v>25.0</v>
      </c>
      <c r="L304" s="103" t="s">
        <v>106</v>
      </c>
      <c r="M304" s="104"/>
      <c r="N304" s="105"/>
      <c r="O304" s="105"/>
      <c r="P304" s="105"/>
      <c r="Q304" s="105"/>
      <c r="R304" s="105"/>
      <c r="S304" s="105"/>
      <c r="T304" s="105"/>
      <c r="U304" s="105"/>
      <c r="V304" s="105"/>
      <c r="W304" s="105"/>
      <c r="X304" s="105"/>
      <c r="Y304" s="105"/>
      <c r="Z304" s="105"/>
      <c r="AA304" s="105"/>
      <c r="AB304" s="105"/>
    </row>
    <row r="305" ht="11.25" customHeight="1">
      <c r="A305" s="135" t="s">
        <v>1653</v>
      </c>
      <c r="B305" s="335" t="s">
        <v>1694</v>
      </c>
      <c r="C305" s="97" t="s">
        <v>100</v>
      </c>
      <c r="D305" s="135" t="s">
        <v>1705</v>
      </c>
      <c r="E305" s="130" t="s">
        <v>1706</v>
      </c>
      <c r="F305" s="97" t="s">
        <v>318</v>
      </c>
      <c r="G305" s="206">
        <v>2.0</v>
      </c>
      <c r="H305" s="206">
        <v>2.0</v>
      </c>
      <c r="I305" s="206">
        <v>2.0</v>
      </c>
      <c r="J305" s="178">
        <v>50.0</v>
      </c>
      <c r="K305" s="210">
        <v>25.0</v>
      </c>
      <c r="L305" s="103" t="s">
        <v>106</v>
      </c>
      <c r="M305" s="104"/>
      <c r="N305" s="105"/>
      <c r="O305" s="105"/>
      <c r="P305" s="105"/>
      <c r="Q305" s="105"/>
      <c r="R305" s="105"/>
      <c r="S305" s="105"/>
      <c r="T305" s="105"/>
      <c r="U305" s="105"/>
      <c r="V305" s="105"/>
      <c r="W305" s="105"/>
      <c r="X305" s="105"/>
      <c r="Y305" s="105"/>
      <c r="Z305" s="105"/>
      <c r="AA305" s="105"/>
      <c r="AB305" s="105"/>
    </row>
    <row r="306" ht="11.25" customHeight="1">
      <c r="A306" s="135" t="s">
        <v>1653</v>
      </c>
      <c r="B306" s="335" t="s">
        <v>1694</v>
      </c>
      <c r="C306" s="97" t="s">
        <v>100</v>
      </c>
      <c r="D306" s="135" t="s">
        <v>1707</v>
      </c>
      <c r="E306" s="130" t="s">
        <v>1708</v>
      </c>
      <c r="F306" s="97" t="s">
        <v>899</v>
      </c>
      <c r="G306" s="206">
        <v>2.0</v>
      </c>
      <c r="H306" s="206">
        <v>2.0</v>
      </c>
      <c r="I306" s="206">
        <v>2.0</v>
      </c>
      <c r="J306" s="178">
        <v>50.0</v>
      </c>
      <c r="K306" s="210">
        <v>25.0</v>
      </c>
      <c r="L306" s="103" t="s">
        <v>106</v>
      </c>
      <c r="M306" s="104"/>
      <c r="N306" s="105"/>
      <c r="O306" s="105"/>
      <c r="P306" s="105"/>
      <c r="Q306" s="105"/>
      <c r="R306" s="105"/>
      <c r="S306" s="105"/>
      <c r="T306" s="105"/>
      <c r="U306" s="105"/>
      <c r="V306" s="105"/>
      <c r="W306" s="105"/>
      <c r="X306" s="105"/>
      <c r="Y306" s="105"/>
      <c r="Z306" s="105"/>
      <c r="AA306" s="105"/>
      <c r="AB306" s="105"/>
    </row>
    <row r="307" ht="11.25" customHeight="1">
      <c r="A307" s="135" t="s">
        <v>1653</v>
      </c>
      <c r="B307" s="335" t="s">
        <v>1694</v>
      </c>
      <c r="C307" s="97" t="s">
        <v>100</v>
      </c>
      <c r="D307" s="135" t="s">
        <v>1709</v>
      </c>
      <c r="E307" s="130" t="s">
        <v>1710</v>
      </c>
      <c r="F307" s="97" t="s">
        <v>899</v>
      </c>
      <c r="G307" s="206">
        <v>2.0</v>
      </c>
      <c r="H307" s="206">
        <v>2.0</v>
      </c>
      <c r="I307" s="206">
        <v>2.0</v>
      </c>
      <c r="J307" s="178">
        <v>50.0</v>
      </c>
      <c r="K307" s="210">
        <v>25.0</v>
      </c>
      <c r="L307" s="103" t="s">
        <v>106</v>
      </c>
      <c r="M307" s="104"/>
      <c r="N307" s="105"/>
      <c r="O307" s="105"/>
      <c r="P307" s="105"/>
      <c r="Q307" s="105"/>
      <c r="R307" s="105"/>
      <c r="S307" s="105"/>
      <c r="T307" s="105"/>
      <c r="U307" s="105"/>
      <c r="V307" s="105"/>
      <c r="W307" s="105"/>
      <c r="X307" s="105"/>
      <c r="Y307" s="105"/>
      <c r="Z307" s="105"/>
      <c r="AA307" s="105"/>
      <c r="AB307" s="105"/>
    </row>
    <row r="308" ht="11.25" customHeight="1">
      <c r="A308" s="135" t="s">
        <v>1653</v>
      </c>
      <c r="B308" s="335" t="s">
        <v>1694</v>
      </c>
      <c r="C308" s="97" t="s">
        <v>100</v>
      </c>
      <c r="D308" s="135" t="s">
        <v>1711</v>
      </c>
      <c r="E308" s="130" t="s">
        <v>1712</v>
      </c>
      <c r="F308" s="97" t="s">
        <v>318</v>
      </c>
      <c r="G308" s="206">
        <v>2.0</v>
      </c>
      <c r="H308" s="206">
        <v>2.0</v>
      </c>
      <c r="I308" s="206">
        <v>2.0</v>
      </c>
      <c r="J308" s="178">
        <v>50.0</v>
      </c>
      <c r="K308" s="210">
        <v>25.0</v>
      </c>
      <c r="L308" s="103" t="s">
        <v>106</v>
      </c>
      <c r="M308" s="104"/>
      <c r="N308" s="105"/>
      <c r="O308" s="105"/>
      <c r="P308" s="105"/>
      <c r="Q308" s="105"/>
      <c r="R308" s="105"/>
      <c r="S308" s="105"/>
      <c r="T308" s="105"/>
      <c r="U308" s="105"/>
      <c r="V308" s="105"/>
      <c r="W308" s="105"/>
      <c r="X308" s="105"/>
      <c r="Y308" s="105"/>
      <c r="Z308" s="105"/>
      <c r="AA308" s="105"/>
      <c r="AB308" s="105"/>
    </row>
    <row r="309" ht="11.25" customHeight="1">
      <c r="A309" s="135" t="s">
        <v>1653</v>
      </c>
      <c r="B309" s="335" t="s">
        <v>1694</v>
      </c>
      <c r="C309" s="97" t="s">
        <v>100</v>
      </c>
      <c r="D309" s="135" t="s">
        <v>1631</v>
      </c>
      <c r="E309" s="130" t="s">
        <v>1632</v>
      </c>
      <c r="F309" s="97" t="s">
        <v>318</v>
      </c>
      <c r="G309" s="206">
        <v>2.0</v>
      </c>
      <c r="H309" s="206">
        <v>2.0</v>
      </c>
      <c r="I309" s="206">
        <v>2.0</v>
      </c>
      <c r="J309" s="178">
        <v>50.0</v>
      </c>
      <c r="K309" s="210">
        <v>25.0</v>
      </c>
      <c r="L309" s="103" t="s">
        <v>106</v>
      </c>
      <c r="M309" s="104"/>
      <c r="N309" s="105"/>
      <c r="O309" s="105"/>
      <c r="P309" s="105"/>
      <c r="Q309" s="105"/>
      <c r="R309" s="105"/>
      <c r="S309" s="105"/>
      <c r="T309" s="105"/>
      <c r="U309" s="105"/>
      <c r="V309" s="105"/>
      <c r="W309" s="105"/>
      <c r="X309" s="105"/>
      <c r="Y309" s="105"/>
      <c r="Z309" s="105"/>
      <c r="AA309" s="105"/>
      <c r="AB309" s="105"/>
    </row>
    <row r="310" ht="11.25" customHeight="1">
      <c r="A310" s="135" t="s">
        <v>1653</v>
      </c>
      <c r="B310" s="335" t="s">
        <v>1694</v>
      </c>
      <c r="C310" s="97" t="s">
        <v>100</v>
      </c>
      <c r="D310" s="135" t="s">
        <v>1713</v>
      </c>
      <c r="E310" s="130" t="s">
        <v>1714</v>
      </c>
      <c r="F310" s="97" t="s">
        <v>1715</v>
      </c>
      <c r="G310" s="206">
        <v>2.0</v>
      </c>
      <c r="H310" s="206">
        <v>2.0</v>
      </c>
      <c r="I310" s="206">
        <v>2.0</v>
      </c>
      <c r="J310" s="178">
        <v>50.0</v>
      </c>
      <c r="K310" s="210">
        <v>25.0</v>
      </c>
      <c r="L310" s="103" t="s">
        <v>106</v>
      </c>
      <c r="M310" s="104"/>
      <c r="N310" s="105"/>
      <c r="O310" s="105"/>
      <c r="P310" s="105"/>
      <c r="Q310" s="105"/>
      <c r="R310" s="105"/>
      <c r="S310" s="105"/>
      <c r="T310" s="105"/>
      <c r="U310" s="105"/>
      <c r="V310" s="105"/>
      <c r="W310" s="105"/>
      <c r="X310" s="105"/>
      <c r="Y310" s="105"/>
      <c r="Z310" s="105"/>
      <c r="AA310" s="105"/>
      <c r="AB310" s="105"/>
    </row>
    <row r="311" ht="11.25" customHeight="1">
      <c r="A311" s="135" t="s">
        <v>1716</v>
      </c>
      <c r="B311" s="335" t="s">
        <v>1717</v>
      </c>
      <c r="C311" s="97" t="s">
        <v>100</v>
      </c>
      <c r="D311" s="135" t="s">
        <v>1718</v>
      </c>
      <c r="E311" s="130" t="s">
        <v>1719</v>
      </c>
      <c r="F311" s="97" t="s">
        <v>1720</v>
      </c>
      <c r="G311" s="206">
        <v>1.0</v>
      </c>
      <c r="H311" s="206">
        <v>1.0</v>
      </c>
      <c r="I311" s="206">
        <v>4.0</v>
      </c>
      <c r="J311" s="178">
        <v>50.0</v>
      </c>
      <c r="K311" s="210">
        <v>50.0</v>
      </c>
      <c r="L311" s="103" t="s">
        <v>107</v>
      </c>
      <c r="M311" s="104"/>
      <c r="N311" s="105"/>
      <c r="O311" s="105"/>
      <c r="P311" s="105"/>
      <c r="Q311" s="105"/>
      <c r="R311" s="105"/>
      <c r="S311" s="105"/>
      <c r="T311" s="105"/>
      <c r="U311" s="105"/>
      <c r="V311" s="105"/>
      <c r="W311" s="105"/>
      <c r="X311" s="105"/>
      <c r="Y311" s="105"/>
      <c r="Z311" s="105"/>
      <c r="AA311" s="105"/>
      <c r="AB311" s="105"/>
    </row>
    <row r="312" ht="11.25" customHeight="1">
      <c r="A312" s="135" t="s">
        <v>445</v>
      </c>
      <c r="B312" s="335" t="s">
        <v>1721</v>
      </c>
      <c r="C312" s="97"/>
      <c r="D312" s="135" t="s">
        <v>1722</v>
      </c>
      <c r="E312" s="130" t="s">
        <v>233</v>
      </c>
      <c r="F312" s="97" t="s">
        <v>1723</v>
      </c>
      <c r="G312" s="206"/>
      <c r="H312" s="206">
        <v>1.0</v>
      </c>
      <c r="I312" s="206">
        <v>1.0</v>
      </c>
      <c r="J312" s="178">
        <v>50.0</v>
      </c>
      <c r="K312" s="210">
        <v>50.0</v>
      </c>
      <c r="L312" s="103" t="s">
        <v>108</v>
      </c>
      <c r="M312" s="104"/>
      <c r="N312" s="105"/>
      <c r="O312" s="105"/>
      <c r="P312" s="105"/>
      <c r="Q312" s="105"/>
      <c r="R312" s="105"/>
      <c r="S312" s="105"/>
      <c r="T312" s="105"/>
      <c r="U312" s="105"/>
      <c r="V312" s="105"/>
      <c r="W312" s="105"/>
      <c r="X312" s="105"/>
      <c r="Y312" s="105"/>
      <c r="Z312" s="105"/>
      <c r="AA312" s="105"/>
      <c r="AB312" s="105"/>
    </row>
    <row r="313" ht="11.25" customHeight="1">
      <c r="A313" s="135" t="s">
        <v>1724</v>
      </c>
      <c r="B313" s="335" t="s">
        <v>1725</v>
      </c>
      <c r="C313" s="97" t="s">
        <v>1726</v>
      </c>
      <c r="D313" s="135" t="s">
        <v>1727</v>
      </c>
      <c r="E313" s="130" t="s">
        <v>1605</v>
      </c>
      <c r="F313" s="97" t="s">
        <v>899</v>
      </c>
      <c r="G313" s="206">
        <v>2.0</v>
      </c>
      <c r="H313" s="206">
        <v>2.0</v>
      </c>
      <c r="I313" s="206">
        <v>2.0</v>
      </c>
      <c r="J313" s="178">
        <v>50.0</v>
      </c>
      <c r="K313" s="210">
        <v>25.0</v>
      </c>
      <c r="L313" s="103" t="s">
        <v>114</v>
      </c>
      <c r="M313" s="104"/>
      <c r="N313" s="105"/>
      <c r="O313" s="105"/>
      <c r="P313" s="105"/>
      <c r="Q313" s="105"/>
      <c r="R313" s="105"/>
      <c r="S313" s="105"/>
      <c r="T313" s="105"/>
      <c r="U313" s="105"/>
      <c r="V313" s="105"/>
      <c r="W313" s="105"/>
      <c r="X313" s="105"/>
      <c r="Y313" s="105"/>
      <c r="Z313" s="105"/>
      <c r="AA313" s="105"/>
      <c r="AB313" s="105"/>
    </row>
    <row r="314" ht="11.25" customHeight="1">
      <c r="A314" s="135" t="s">
        <v>1728</v>
      </c>
      <c r="B314" s="335" t="s">
        <v>1729</v>
      </c>
      <c r="C314" s="97" t="s">
        <v>1726</v>
      </c>
      <c r="D314" s="135" t="s">
        <v>1730</v>
      </c>
      <c r="E314" s="130" t="s">
        <v>1731</v>
      </c>
      <c r="F314" s="97" t="s">
        <v>318</v>
      </c>
      <c r="G314" s="206">
        <v>4.0</v>
      </c>
      <c r="H314" s="206">
        <v>3.0</v>
      </c>
      <c r="I314" s="206">
        <v>4.0</v>
      </c>
      <c r="J314" s="178">
        <v>50.0</v>
      </c>
      <c r="K314" s="210">
        <v>12.5</v>
      </c>
      <c r="L314" s="103" t="s">
        <v>114</v>
      </c>
      <c r="M314" s="104"/>
      <c r="N314" s="105"/>
      <c r="O314" s="105"/>
      <c r="P314" s="105"/>
      <c r="Q314" s="105"/>
      <c r="R314" s="105"/>
      <c r="S314" s="105"/>
      <c r="T314" s="105"/>
      <c r="U314" s="105"/>
      <c r="V314" s="105"/>
      <c r="W314" s="105"/>
      <c r="X314" s="105"/>
      <c r="Y314" s="105"/>
      <c r="Z314" s="105"/>
      <c r="AA314" s="105"/>
      <c r="AB314" s="105"/>
    </row>
    <row r="315" ht="11.25" customHeight="1">
      <c r="A315" s="135" t="s">
        <v>1728</v>
      </c>
      <c r="B315" s="335" t="s">
        <v>1729</v>
      </c>
      <c r="C315" s="97" t="s">
        <v>1726</v>
      </c>
      <c r="D315" s="135" t="s">
        <v>1732</v>
      </c>
      <c r="E315" s="130" t="s">
        <v>1731</v>
      </c>
      <c r="F315" s="97" t="s">
        <v>318</v>
      </c>
      <c r="G315" s="206">
        <v>4.0</v>
      </c>
      <c r="H315" s="206">
        <v>3.0</v>
      </c>
      <c r="I315" s="206">
        <v>4.0</v>
      </c>
      <c r="J315" s="178">
        <v>50.0</v>
      </c>
      <c r="K315" s="210">
        <v>12.5</v>
      </c>
      <c r="L315" s="103"/>
      <c r="M315" s="104"/>
      <c r="N315" s="105"/>
      <c r="O315" s="105"/>
      <c r="P315" s="105"/>
      <c r="Q315" s="105"/>
      <c r="R315" s="105"/>
      <c r="S315" s="105"/>
      <c r="T315" s="105"/>
      <c r="U315" s="105"/>
      <c r="V315" s="105"/>
      <c r="W315" s="105"/>
      <c r="X315" s="105"/>
      <c r="Y315" s="105"/>
      <c r="Z315" s="105"/>
      <c r="AA315" s="105"/>
      <c r="AB315" s="105"/>
    </row>
    <row r="316" ht="11.25" customHeight="1">
      <c r="A316" s="135" t="s">
        <v>1728</v>
      </c>
      <c r="B316" s="335" t="s">
        <v>1729</v>
      </c>
      <c r="C316" s="97" t="s">
        <v>1726</v>
      </c>
      <c r="D316" s="135" t="s">
        <v>1733</v>
      </c>
      <c r="E316" s="130" t="s">
        <v>1731</v>
      </c>
      <c r="F316" s="97" t="s">
        <v>318</v>
      </c>
      <c r="G316" s="206">
        <v>4.0</v>
      </c>
      <c r="H316" s="206">
        <v>3.0</v>
      </c>
      <c r="I316" s="206">
        <v>4.0</v>
      </c>
      <c r="J316" s="178">
        <v>50.0</v>
      </c>
      <c r="K316" s="210">
        <v>12.5</v>
      </c>
      <c r="L316" s="103" t="s">
        <v>114</v>
      </c>
      <c r="M316" s="104"/>
      <c r="N316" s="105"/>
      <c r="O316" s="105"/>
      <c r="P316" s="105"/>
      <c r="Q316" s="105"/>
      <c r="R316" s="105"/>
      <c r="S316" s="105"/>
      <c r="T316" s="105"/>
      <c r="U316" s="105"/>
      <c r="V316" s="105"/>
      <c r="W316" s="105"/>
      <c r="X316" s="105"/>
      <c r="Y316" s="105"/>
      <c r="Z316" s="105"/>
      <c r="AA316" s="105"/>
      <c r="AB316" s="105"/>
    </row>
    <row r="317" ht="11.25" customHeight="1">
      <c r="A317" s="135" t="s">
        <v>1734</v>
      </c>
      <c r="B317" s="335" t="s">
        <v>1735</v>
      </c>
      <c r="C317" s="97" t="s">
        <v>1726</v>
      </c>
      <c r="D317" s="135" t="s">
        <v>1736</v>
      </c>
      <c r="E317" s="130" t="s">
        <v>1737</v>
      </c>
      <c r="F317" s="97" t="s">
        <v>899</v>
      </c>
      <c r="G317" s="206">
        <v>1.0</v>
      </c>
      <c r="H317" s="206">
        <v>1.0</v>
      </c>
      <c r="I317" s="206">
        <v>2.0</v>
      </c>
      <c r="J317" s="178">
        <v>50.0</v>
      </c>
      <c r="K317" s="210">
        <v>50.0</v>
      </c>
      <c r="L317" s="103" t="s">
        <v>114</v>
      </c>
      <c r="M317" s="104"/>
      <c r="N317" s="105"/>
      <c r="O317" s="105"/>
      <c r="P317" s="105"/>
      <c r="Q317" s="105"/>
      <c r="R317" s="105"/>
      <c r="S317" s="105"/>
      <c r="T317" s="105"/>
      <c r="U317" s="105"/>
      <c r="V317" s="105"/>
      <c r="W317" s="105"/>
      <c r="X317" s="105"/>
      <c r="Y317" s="105"/>
      <c r="Z317" s="105"/>
      <c r="AA317" s="105"/>
      <c r="AB317" s="105"/>
    </row>
    <row r="318" ht="11.25" customHeight="1">
      <c r="A318" s="135" t="s">
        <v>1738</v>
      </c>
      <c r="B318" s="335" t="s">
        <v>1739</v>
      </c>
      <c r="C318" s="97" t="s">
        <v>1726</v>
      </c>
      <c r="D318" s="135" t="s">
        <v>1740</v>
      </c>
      <c r="E318" s="130" t="s">
        <v>1741</v>
      </c>
      <c r="F318" s="97" t="s">
        <v>899</v>
      </c>
      <c r="G318" s="206">
        <v>2.0</v>
      </c>
      <c r="H318" s="206">
        <v>2.0</v>
      </c>
      <c r="I318" s="206">
        <v>5.0</v>
      </c>
      <c r="J318" s="178">
        <v>50.0</v>
      </c>
      <c r="K318" s="210">
        <v>25.0</v>
      </c>
      <c r="L318" s="103" t="s">
        <v>114</v>
      </c>
      <c r="M318" s="104"/>
      <c r="N318" s="105"/>
      <c r="O318" s="105"/>
      <c r="P318" s="105"/>
      <c r="Q318" s="105"/>
      <c r="R318" s="105"/>
      <c r="S318" s="105"/>
      <c r="T318" s="105"/>
      <c r="U318" s="105"/>
      <c r="V318" s="105"/>
      <c r="W318" s="105"/>
      <c r="X318" s="105"/>
      <c r="Y318" s="105"/>
      <c r="Z318" s="105"/>
      <c r="AA318" s="105"/>
      <c r="AB318" s="105"/>
    </row>
    <row r="319" ht="11.25" customHeight="1">
      <c r="A319" s="135" t="s">
        <v>1742</v>
      </c>
      <c r="B319" s="335" t="s">
        <v>1743</v>
      </c>
      <c r="C319" s="97" t="s">
        <v>1726</v>
      </c>
      <c r="D319" s="135" t="s">
        <v>1744</v>
      </c>
      <c r="E319" s="130" t="s">
        <v>1745</v>
      </c>
      <c r="F319" s="97" t="s">
        <v>899</v>
      </c>
      <c r="G319" s="206">
        <v>2.0</v>
      </c>
      <c r="H319" s="206">
        <v>2.0</v>
      </c>
      <c r="I319" s="206">
        <v>2.0</v>
      </c>
      <c r="J319" s="178">
        <v>50.0</v>
      </c>
      <c r="K319" s="210">
        <v>25.0</v>
      </c>
      <c r="L319" s="103" t="s">
        <v>114</v>
      </c>
      <c r="M319" s="104"/>
      <c r="N319" s="105"/>
      <c r="O319" s="105"/>
      <c r="P319" s="105"/>
      <c r="Q319" s="105"/>
      <c r="R319" s="105"/>
      <c r="S319" s="105"/>
      <c r="T319" s="105"/>
      <c r="U319" s="105"/>
      <c r="V319" s="105"/>
      <c r="W319" s="105"/>
      <c r="X319" s="105"/>
      <c r="Y319" s="105"/>
      <c r="Z319" s="105"/>
      <c r="AA319" s="105"/>
      <c r="AB319" s="105"/>
    </row>
    <row r="320" ht="11.25" customHeight="1">
      <c r="A320" s="135" t="s">
        <v>1746</v>
      </c>
      <c r="B320" s="335" t="s">
        <v>1747</v>
      </c>
      <c r="C320" s="97" t="s">
        <v>100</v>
      </c>
      <c r="D320" s="135" t="s">
        <v>1748</v>
      </c>
      <c r="E320" s="130" t="s">
        <v>1749</v>
      </c>
      <c r="F320" s="97" t="s">
        <v>1750</v>
      </c>
      <c r="G320" s="206">
        <v>1.0</v>
      </c>
      <c r="H320" s="206">
        <v>1.0</v>
      </c>
      <c r="I320" s="206">
        <v>3.0</v>
      </c>
      <c r="J320" s="178">
        <v>50.0</v>
      </c>
      <c r="K320" s="210">
        <v>50.0</v>
      </c>
      <c r="L320" s="103" t="s">
        <v>116</v>
      </c>
      <c r="M320" s="104"/>
      <c r="N320" s="105"/>
      <c r="O320" s="105"/>
      <c r="P320" s="105"/>
      <c r="Q320" s="105"/>
      <c r="R320" s="105"/>
      <c r="S320" s="105"/>
      <c r="T320" s="105"/>
      <c r="U320" s="105"/>
      <c r="V320" s="105"/>
      <c r="W320" s="105"/>
      <c r="X320" s="105"/>
      <c r="Y320" s="105"/>
      <c r="Z320" s="105"/>
      <c r="AA320" s="105"/>
      <c r="AB320" s="105"/>
    </row>
    <row r="321" ht="11.25" customHeight="1">
      <c r="A321" s="135" t="s">
        <v>1746</v>
      </c>
      <c r="B321" s="335" t="s">
        <v>1747</v>
      </c>
      <c r="C321" s="97" t="s">
        <v>100</v>
      </c>
      <c r="D321" s="135" t="s">
        <v>1751</v>
      </c>
      <c r="E321" s="130" t="s">
        <v>1752</v>
      </c>
      <c r="F321" s="97" t="s">
        <v>1753</v>
      </c>
      <c r="G321" s="206">
        <v>1.0</v>
      </c>
      <c r="H321" s="206">
        <v>1.0</v>
      </c>
      <c r="I321" s="206">
        <v>3.0</v>
      </c>
      <c r="J321" s="178">
        <v>50.0</v>
      </c>
      <c r="K321" s="210">
        <v>50.0</v>
      </c>
      <c r="L321" s="103" t="s">
        <v>116</v>
      </c>
      <c r="M321" s="104"/>
      <c r="N321" s="105"/>
      <c r="O321" s="105"/>
      <c r="P321" s="105"/>
      <c r="Q321" s="105"/>
      <c r="R321" s="105"/>
      <c r="S321" s="105"/>
      <c r="T321" s="105"/>
      <c r="U321" s="105"/>
      <c r="V321" s="105"/>
      <c r="W321" s="105"/>
      <c r="X321" s="105"/>
      <c r="Y321" s="105"/>
      <c r="Z321" s="105"/>
      <c r="AA321" s="105"/>
      <c r="AB321" s="105"/>
    </row>
    <row r="322" ht="11.25" customHeight="1">
      <c r="A322" s="135" t="s">
        <v>1746</v>
      </c>
      <c r="B322" s="335" t="s">
        <v>1754</v>
      </c>
      <c r="C322" s="97" t="s">
        <v>100</v>
      </c>
      <c r="D322" s="135" t="s">
        <v>1755</v>
      </c>
      <c r="E322" s="130" t="s">
        <v>1756</v>
      </c>
      <c r="F322" s="97" t="s">
        <v>1757</v>
      </c>
      <c r="G322" s="206">
        <v>1.0</v>
      </c>
      <c r="H322" s="206">
        <v>1.0</v>
      </c>
      <c r="I322" s="206">
        <v>3.0</v>
      </c>
      <c r="J322" s="178">
        <v>50.0</v>
      </c>
      <c r="K322" s="210">
        <v>50.0</v>
      </c>
      <c r="L322" s="103" t="s">
        <v>116</v>
      </c>
      <c r="M322" s="104"/>
      <c r="N322" s="105"/>
      <c r="O322" s="105"/>
      <c r="P322" s="105"/>
      <c r="Q322" s="105"/>
      <c r="R322" s="105"/>
      <c r="S322" s="105"/>
      <c r="T322" s="105"/>
      <c r="U322" s="105"/>
      <c r="V322" s="105"/>
      <c r="W322" s="105"/>
      <c r="X322" s="105"/>
      <c r="Y322" s="105"/>
      <c r="Z322" s="105"/>
      <c r="AA322" s="105"/>
      <c r="AB322" s="105"/>
    </row>
    <row r="323" ht="11.25" customHeight="1">
      <c r="A323" s="135" t="s">
        <v>1758</v>
      </c>
      <c r="B323" s="335" t="s">
        <v>1759</v>
      </c>
      <c r="C323" s="97" t="s">
        <v>100</v>
      </c>
      <c r="D323" s="135" t="s">
        <v>1760</v>
      </c>
      <c r="E323" s="130" t="s">
        <v>1761</v>
      </c>
      <c r="F323" s="97" t="s">
        <v>1762</v>
      </c>
      <c r="G323" s="206">
        <v>1.0</v>
      </c>
      <c r="H323" s="206">
        <v>1.0</v>
      </c>
      <c r="I323" s="206">
        <v>1.0</v>
      </c>
      <c r="J323" s="178">
        <v>50.0</v>
      </c>
      <c r="K323" s="210">
        <v>50.0</v>
      </c>
      <c r="L323" s="103" t="s">
        <v>116</v>
      </c>
      <c r="M323" s="104"/>
      <c r="N323" s="105"/>
      <c r="O323" s="105"/>
      <c r="P323" s="105"/>
      <c r="Q323" s="105"/>
      <c r="R323" s="105"/>
      <c r="S323" s="105"/>
      <c r="T323" s="105"/>
      <c r="U323" s="105"/>
      <c r="V323" s="105"/>
      <c r="W323" s="105"/>
      <c r="X323" s="105"/>
      <c r="Y323" s="105"/>
      <c r="Z323" s="105"/>
      <c r="AA323" s="105"/>
      <c r="AB323" s="105"/>
    </row>
    <row r="324" ht="11.25" customHeight="1">
      <c r="A324" s="135" t="s">
        <v>1758</v>
      </c>
      <c r="B324" s="335" t="s">
        <v>1759</v>
      </c>
      <c r="C324" s="97" t="s">
        <v>100</v>
      </c>
      <c r="D324" s="135" t="s">
        <v>1763</v>
      </c>
      <c r="E324" s="130" t="s">
        <v>1764</v>
      </c>
      <c r="F324" s="97" t="s">
        <v>1765</v>
      </c>
      <c r="G324" s="206">
        <v>1.0</v>
      </c>
      <c r="H324" s="206">
        <v>1.0</v>
      </c>
      <c r="I324" s="206">
        <v>1.0</v>
      </c>
      <c r="J324" s="178">
        <v>50.0</v>
      </c>
      <c r="K324" s="210">
        <v>50.0</v>
      </c>
      <c r="L324" s="103" t="s">
        <v>116</v>
      </c>
      <c r="M324" s="104"/>
      <c r="N324" s="105"/>
      <c r="O324" s="105"/>
      <c r="P324" s="105"/>
      <c r="Q324" s="105"/>
      <c r="R324" s="105"/>
      <c r="S324" s="105"/>
      <c r="T324" s="105"/>
      <c r="U324" s="105"/>
      <c r="V324" s="105"/>
      <c r="W324" s="105"/>
      <c r="X324" s="105"/>
      <c r="Y324" s="105"/>
      <c r="Z324" s="105"/>
      <c r="AA324" s="105"/>
      <c r="AB324" s="105"/>
    </row>
    <row r="325" ht="11.25" customHeight="1">
      <c r="A325" s="135" t="s">
        <v>1758</v>
      </c>
      <c r="B325" s="335" t="s">
        <v>1766</v>
      </c>
      <c r="C325" s="97" t="s">
        <v>100</v>
      </c>
      <c r="D325" s="135" t="s">
        <v>1767</v>
      </c>
      <c r="E325" s="130" t="s">
        <v>1768</v>
      </c>
      <c r="F325" s="97" t="s">
        <v>1769</v>
      </c>
      <c r="G325" s="206">
        <v>1.0</v>
      </c>
      <c r="H325" s="206">
        <v>1.0</v>
      </c>
      <c r="I325" s="206">
        <v>1.0</v>
      </c>
      <c r="J325" s="178">
        <v>50.0</v>
      </c>
      <c r="K325" s="210">
        <v>50.0</v>
      </c>
      <c r="L325" s="103" t="s">
        <v>116</v>
      </c>
      <c r="M325" s="104"/>
      <c r="N325" s="105"/>
      <c r="O325" s="105"/>
      <c r="P325" s="105"/>
      <c r="Q325" s="105"/>
      <c r="R325" s="105"/>
      <c r="S325" s="105"/>
      <c r="T325" s="105"/>
      <c r="U325" s="105"/>
      <c r="V325" s="105"/>
      <c r="W325" s="105"/>
      <c r="X325" s="105"/>
      <c r="Y325" s="105"/>
      <c r="Z325" s="105"/>
      <c r="AA325" s="105"/>
      <c r="AB325" s="105"/>
    </row>
    <row r="326" ht="11.25" customHeight="1">
      <c r="A326" s="135" t="s">
        <v>1770</v>
      </c>
      <c r="B326" s="335" t="s">
        <v>1771</v>
      </c>
      <c r="C326" s="97" t="s">
        <v>100</v>
      </c>
      <c r="D326" s="135" t="s">
        <v>1772</v>
      </c>
      <c r="E326" s="130" t="s">
        <v>1773</v>
      </c>
      <c r="F326" s="97" t="s">
        <v>293</v>
      </c>
      <c r="G326" s="206">
        <v>1.0</v>
      </c>
      <c r="H326" s="206">
        <v>1.0</v>
      </c>
      <c r="I326" s="206">
        <v>1.0</v>
      </c>
      <c r="J326" s="178">
        <v>50.0</v>
      </c>
      <c r="K326" s="210">
        <v>50.0</v>
      </c>
      <c r="L326" s="103" t="s">
        <v>119</v>
      </c>
      <c r="M326" s="104"/>
      <c r="N326" s="105"/>
      <c r="O326" s="105"/>
      <c r="P326" s="105"/>
      <c r="Q326" s="105"/>
      <c r="R326" s="105"/>
      <c r="S326" s="105"/>
      <c r="T326" s="105"/>
      <c r="U326" s="105"/>
      <c r="V326" s="105"/>
      <c r="W326" s="105"/>
      <c r="X326" s="105"/>
      <c r="Y326" s="105"/>
      <c r="Z326" s="105"/>
      <c r="AA326" s="105"/>
      <c r="AB326" s="105"/>
    </row>
    <row r="327" ht="11.25" customHeight="1">
      <c r="A327" s="135" t="s">
        <v>1770</v>
      </c>
      <c r="B327" s="335" t="s">
        <v>1774</v>
      </c>
      <c r="C327" s="97" t="s">
        <v>100</v>
      </c>
      <c r="D327" s="135" t="s">
        <v>1775</v>
      </c>
      <c r="E327" s="130" t="s">
        <v>1776</v>
      </c>
      <c r="F327" s="97" t="s">
        <v>293</v>
      </c>
      <c r="G327" s="206">
        <v>1.0</v>
      </c>
      <c r="H327" s="206">
        <v>1.0</v>
      </c>
      <c r="I327" s="206">
        <v>1.0</v>
      </c>
      <c r="J327" s="178">
        <v>50.0</v>
      </c>
      <c r="K327" s="210">
        <v>50.0</v>
      </c>
      <c r="L327" s="103" t="s">
        <v>119</v>
      </c>
      <c r="M327" s="104"/>
      <c r="N327" s="105"/>
      <c r="O327" s="105"/>
      <c r="P327" s="105"/>
      <c r="Q327" s="105"/>
      <c r="R327" s="105"/>
      <c r="S327" s="105"/>
      <c r="T327" s="105"/>
      <c r="U327" s="105"/>
      <c r="V327" s="105"/>
      <c r="W327" s="105"/>
      <c r="X327" s="105"/>
      <c r="Y327" s="105"/>
      <c r="Z327" s="105"/>
      <c r="AA327" s="105"/>
      <c r="AB327" s="105"/>
    </row>
    <row r="328" ht="11.25" customHeight="1">
      <c r="A328" s="135" t="s">
        <v>1777</v>
      </c>
      <c r="B328" s="335" t="s">
        <v>1778</v>
      </c>
      <c r="C328" s="97" t="s">
        <v>100</v>
      </c>
      <c r="D328" s="135" t="s">
        <v>1779</v>
      </c>
      <c r="E328" s="130" t="s">
        <v>1780</v>
      </c>
      <c r="F328" s="97" t="s">
        <v>293</v>
      </c>
      <c r="G328" s="206">
        <v>2.0</v>
      </c>
      <c r="H328" s="206">
        <v>2.0</v>
      </c>
      <c r="I328" s="206">
        <v>2.0</v>
      </c>
      <c r="J328" s="178">
        <v>50.0</v>
      </c>
      <c r="K328" s="210">
        <v>25.0</v>
      </c>
      <c r="L328" s="103" t="s">
        <v>119</v>
      </c>
      <c r="M328" s="104"/>
      <c r="N328" s="105"/>
      <c r="O328" s="105"/>
      <c r="P328" s="105"/>
      <c r="Q328" s="105"/>
      <c r="R328" s="105"/>
      <c r="S328" s="105"/>
      <c r="T328" s="105"/>
      <c r="U328" s="105"/>
      <c r="V328" s="105"/>
      <c r="W328" s="105"/>
      <c r="X328" s="105"/>
      <c r="Y328" s="105"/>
      <c r="Z328" s="105"/>
      <c r="AA328" s="105"/>
      <c r="AB328" s="105"/>
    </row>
    <row r="329" ht="11.25" customHeight="1">
      <c r="A329" s="135" t="s">
        <v>1781</v>
      </c>
      <c r="B329" s="335" t="s">
        <v>1782</v>
      </c>
      <c r="C329" s="97" t="s">
        <v>100</v>
      </c>
      <c r="D329" s="135" t="s">
        <v>1783</v>
      </c>
      <c r="E329" s="130" t="s">
        <v>1784</v>
      </c>
      <c r="F329" s="97" t="s">
        <v>1785</v>
      </c>
      <c r="G329" s="206">
        <v>1.0</v>
      </c>
      <c r="H329" s="206">
        <v>1.0</v>
      </c>
      <c r="I329" s="206">
        <v>1.0</v>
      </c>
      <c r="J329" s="178">
        <v>50.0</v>
      </c>
      <c r="K329" s="210">
        <v>50.0</v>
      </c>
      <c r="L329" s="103" t="s">
        <v>120</v>
      </c>
      <c r="M329" s="104"/>
      <c r="N329" s="105"/>
      <c r="O329" s="105"/>
      <c r="P329" s="105"/>
      <c r="Q329" s="105"/>
      <c r="R329" s="105"/>
      <c r="S329" s="105"/>
      <c r="T329" s="105"/>
      <c r="U329" s="105"/>
      <c r="V329" s="105"/>
      <c r="W329" s="105"/>
      <c r="X329" s="105"/>
      <c r="Y329" s="105"/>
      <c r="Z329" s="105"/>
      <c r="AA329" s="105"/>
      <c r="AB329" s="105"/>
    </row>
    <row r="330" ht="11.25" customHeight="1">
      <c r="A330" s="135" t="s">
        <v>1781</v>
      </c>
      <c r="B330" s="335" t="s">
        <v>1786</v>
      </c>
      <c r="C330" s="97" t="s">
        <v>100</v>
      </c>
      <c r="D330" s="135" t="s">
        <v>1787</v>
      </c>
      <c r="E330" s="130" t="s">
        <v>1788</v>
      </c>
      <c r="F330" s="97" t="s">
        <v>1757</v>
      </c>
      <c r="G330" s="206">
        <v>1.0</v>
      </c>
      <c r="H330" s="206">
        <v>1.0</v>
      </c>
      <c r="I330" s="206">
        <v>1.0</v>
      </c>
      <c r="J330" s="178">
        <v>50.0</v>
      </c>
      <c r="K330" s="210">
        <v>50.0</v>
      </c>
      <c r="L330" s="103" t="s">
        <v>120</v>
      </c>
      <c r="M330" s="104"/>
      <c r="N330" s="105"/>
      <c r="O330" s="105"/>
      <c r="P330" s="105"/>
      <c r="Q330" s="105"/>
      <c r="R330" s="105"/>
      <c r="S330" s="105"/>
      <c r="T330" s="105"/>
      <c r="U330" s="105"/>
      <c r="V330" s="105"/>
      <c r="W330" s="105"/>
      <c r="X330" s="105"/>
      <c r="Y330" s="105"/>
      <c r="Z330" s="105"/>
      <c r="AA330" s="105"/>
      <c r="AB330" s="105"/>
    </row>
    <row r="331" ht="11.25" customHeight="1">
      <c r="A331" s="135" t="s">
        <v>1789</v>
      </c>
      <c r="B331" s="335" t="s">
        <v>1790</v>
      </c>
      <c r="C331" s="97" t="s">
        <v>100</v>
      </c>
      <c r="D331" s="135" t="s">
        <v>1791</v>
      </c>
      <c r="E331" s="130" t="s">
        <v>1792</v>
      </c>
      <c r="F331" s="97" t="s">
        <v>318</v>
      </c>
      <c r="G331" s="206">
        <v>2.0</v>
      </c>
      <c r="H331" s="206">
        <v>2.0</v>
      </c>
      <c r="I331" s="206">
        <v>2.0</v>
      </c>
      <c r="J331" s="178">
        <v>2.0</v>
      </c>
      <c r="K331" s="210">
        <v>25.0</v>
      </c>
      <c r="L331" s="103" t="s">
        <v>124</v>
      </c>
      <c r="M331" s="104"/>
      <c r="N331" s="105"/>
      <c r="O331" s="105"/>
      <c r="P331" s="105"/>
      <c r="Q331" s="105"/>
      <c r="R331" s="105"/>
      <c r="S331" s="105"/>
      <c r="T331" s="105"/>
      <c r="U331" s="105"/>
      <c r="V331" s="105"/>
      <c r="W331" s="105"/>
      <c r="X331" s="105"/>
      <c r="Y331" s="105"/>
      <c r="Z331" s="105"/>
      <c r="AA331" s="105"/>
      <c r="AB331" s="105"/>
    </row>
    <row r="332" ht="11.25" customHeight="1">
      <c r="A332" s="135" t="s">
        <v>1793</v>
      </c>
      <c r="B332" s="135" t="s">
        <v>1794</v>
      </c>
      <c r="C332" s="97" t="s">
        <v>1795</v>
      </c>
      <c r="D332" s="317" t="s">
        <v>1796</v>
      </c>
      <c r="E332" s="131" t="s">
        <v>1797</v>
      </c>
      <c r="F332" s="97" t="s">
        <v>1798</v>
      </c>
      <c r="G332" s="177">
        <v>2.0</v>
      </c>
      <c r="H332" s="177">
        <v>2.0</v>
      </c>
      <c r="I332" s="177">
        <v>2.0</v>
      </c>
      <c r="J332" s="178">
        <v>50.0</v>
      </c>
      <c r="K332" s="210">
        <v>25.0</v>
      </c>
      <c r="L332" s="103" t="s">
        <v>132</v>
      </c>
      <c r="M332" s="104"/>
      <c r="N332" s="105"/>
      <c r="O332" s="105"/>
      <c r="P332" s="105"/>
      <c r="Q332" s="105"/>
      <c r="R332" s="105"/>
      <c r="S332" s="105"/>
      <c r="T332" s="105"/>
      <c r="U332" s="105"/>
      <c r="V332" s="105"/>
      <c r="W332" s="105"/>
      <c r="X332" s="105"/>
      <c r="Y332" s="105"/>
      <c r="Z332" s="105"/>
      <c r="AA332" s="105"/>
      <c r="AB332" s="105"/>
    </row>
    <row r="333" ht="11.25" customHeight="1">
      <c r="A333" s="135" t="s">
        <v>1793</v>
      </c>
      <c r="B333" s="135" t="s">
        <v>1794</v>
      </c>
      <c r="C333" s="97" t="s">
        <v>1795</v>
      </c>
      <c r="D333" s="317" t="s">
        <v>1796</v>
      </c>
      <c r="E333" s="131" t="s">
        <v>1797</v>
      </c>
      <c r="F333" s="97" t="s">
        <v>1798</v>
      </c>
      <c r="G333" s="177">
        <v>2.0</v>
      </c>
      <c r="H333" s="177">
        <v>2.0</v>
      </c>
      <c r="I333" s="177">
        <v>2.0</v>
      </c>
      <c r="J333" s="178">
        <v>50.0</v>
      </c>
      <c r="K333" s="210">
        <v>25.0</v>
      </c>
      <c r="L333" s="103" t="s">
        <v>1799</v>
      </c>
      <c r="M333" s="104"/>
      <c r="N333" s="105"/>
      <c r="O333" s="105"/>
      <c r="P333" s="105"/>
      <c r="Q333" s="105"/>
      <c r="R333" s="105"/>
      <c r="S333" s="105"/>
      <c r="T333" s="105"/>
      <c r="U333" s="105"/>
      <c r="V333" s="105"/>
      <c r="W333" s="105"/>
      <c r="X333" s="105"/>
      <c r="Y333" s="105"/>
      <c r="Z333" s="105"/>
      <c r="AA333" s="105"/>
      <c r="AB333" s="105"/>
    </row>
    <row r="334" ht="11.25" customHeight="1">
      <c r="A334" s="135" t="s">
        <v>1800</v>
      </c>
      <c r="B334" s="135" t="s">
        <v>1801</v>
      </c>
      <c r="C334" s="97" t="s">
        <v>128</v>
      </c>
      <c r="D334" s="135" t="s">
        <v>1802</v>
      </c>
      <c r="E334" s="131" t="s">
        <v>1803</v>
      </c>
      <c r="F334" s="97" t="s">
        <v>1007</v>
      </c>
      <c r="G334" s="177"/>
      <c r="H334" s="177">
        <v>1.0</v>
      </c>
      <c r="I334" s="177">
        <v>1.0</v>
      </c>
      <c r="J334" s="178">
        <v>50.0</v>
      </c>
      <c r="K334" s="210">
        <v>50.0</v>
      </c>
      <c r="L334" s="103" t="s">
        <v>134</v>
      </c>
      <c r="M334" s="104"/>
      <c r="N334" s="105"/>
      <c r="O334" s="105"/>
      <c r="P334" s="105"/>
      <c r="Q334" s="105"/>
      <c r="R334" s="105"/>
      <c r="S334" s="105"/>
      <c r="T334" s="105"/>
      <c r="U334" s="105"/>
      <c r="V334" s="105"/>
      <c r="W334" s="105"/>
      <c r="X334" s="105"/>
      <c r="Y334" s="105"/>
      <c r="Z334" s="105"/>
      <c r="AA334" s="105"/>
      <c r="AB334" s="105"/>
    </row>
    <row r="335" ht="11.25" customHeight="1">
      <c r="A335" s="135" t="s">
        <v>1804</v>
      </c>
      <c r="B335" s="135" t="s">
        <v>1805</v>
      </c>
      <c r="C335" s="97" t="s">
        <v>128</v>
      </c>
      <c r="D335" s="135" t="s">
        <v>1806</v>
      </c>
      <c r="E335" s="131" t="s">
        <v>1807</v>
      </c>
      <c r="F335" s="291" t="s">
        <v>1808</v>
      </c>
      <c r="G335" s="177">
        <v>1.0</v>
      </c>
      <c r="H335" s="177">
        <v>1.0</v>
      </c>
      <c r="I335" s="177">
        <v>1.0</v>
      </c>
      <c r="J335" s="178">
        <v>50.0</v>
      </c>
      <c r="K335" s="210">
        <v>50.0</v>
      </c>
      <c r="L335" s="103" t="s">
        <v>135</v>
      </c>
      <c r="M335" s="104"/>
      <c r="N335" s="105"/>
      <c r="O335" s="105"/>
      <c r="P335" s="105"/>
      <c r="Q335" s="105"/>
      <c r="R335" s="105"/>
      <c r="S335" s="105"/>
      <c r="T335" s="105"/>
      <c r="U335" s="105"/>
      <c r="V335" s="105"/>
      <c r="W335" s="105"/>
      <c r="X335" s="105"/>
      <c r="Y335" s="105"/>
      <c r="Z335" s="105"/>
      <c r="AA335" s="105"/>
      <c r="AB335" s="105"/>
    </row>
    <row r="336" ht="11.25" customHeight="1">
      <c r="A336" s="135" t="s">
        <v>1804</v>
      </c>
      <c r="B336" s="336" t="s">
        <v>1809</v>
      </c>
      <c r="C336" s="97" t="s">
        <v>128</v>
      </c>
      <c r="D336" s="135" t="s">
        <v>1810</v>
      </c>
      <c r="E336" s="97" t="s">
        <v>1811</v>
      </c>
      <c r="F336" s="337" t="s">
        <v>1812</v>
      </c>
      <c r="G336" s="93">
        <v>1.0</v>
      </c>
      <c r="H336" s="93">
        <v>1.0</v>
      </c>
      <c r="I336" s="93">
        <v>1.0</v>
      </c>
      <c r="J336" s="292">
        <v>50.0</v>
      </c>
      <c r="K336" s="222">
        <v>50.0</v>
      </c>
      <c r="L336" s="103" t="s">
        <v>135</v>
      </c>
      <c r="M336" s="104"/>
      <c r="N336" s="105"/>
      <c r="O336" s="105"/>
      <c r="P336" s="105"/>
      <c r="Q336" s="105"/>
      <c r="R336" s="105"/>
      <c r="S336" s="105"/>
      <c r="T336" s="105"/>
      <c r="U336" s="105"/>
      <c r="V336" s="105"/>
      <c r="W336" s="105"/>
      <c r="X336" s="105"/>
      <c r="Y336" s="105"/>
      <c r="Z336" s="105"/>
      <c r="AA336" s="105"/>
      <c r="AB336" s="105"/>
    </row>
    <row r="337" ht="11.25" customHeight="1">
      <c r="A337" s="135" t="s">
        <v>1804</v>
      </c>
      <c r="B337" s="311" t="s">
        <v>1813</v>
      </c>
      <c r="C337" s="97" t="s">
        <v>128</v>
      </c>
      <c r="D337" s="338" t="s">
        <v>1814</v>
      </c>
      <c r="E337" s="97" t="s">
        <v>1815</v>
      </c>
      <c r="F337" s="337" t="s">
        <v>1816</v>
      </c>
      <c r="G337" s="97">
        <v>1.0</v>
      </c>
      <c r="H337" s="97">
        <v>1.0</v>
      </c>
      <c r="I337" s="97">
        <v>1.0</v>
      </c>
      <c r="J337" s="292">
        <v>50.0</v>
      </c>
      <c r="K337" s="222">
        <v>50.0</v>
      </c>
      <c r="L337" s="103" t="s">
        <v>135</v>
      </c>
      <c r="M337" s="104"/>
      <c r="N337" s="105"/>
      <c r="O337" s="105"/>
      <c r="P337" s="105"/>
      <c r="Q337" s="105"/>
      <c r="R337" s="105"/>
      <c r="S337" s="105"/>
      <c r="T337" s="105"/>
      <c r="U337" s="105"/>
      <c r="V337" s="105"/>
      <c r="W337" s="105"/>
      <c r="X337" s="105"/>
      <c r="Y337" s="105"/>
      <c r="Z337" s="105"/>
      <c r="AA337" s="105"/>
      <c r="AB337" s="105"/>
    </row>
    <row r="338" ht="11.25" customHeight="1">
      <c r="A338" s="135" t="s">
        <v>1804</v>
      </c>
      <c r="B338" s="336" t="s">
        <v>1817</v>
      </c>
      <c r="C338" s="97" t="s">
        <v>128</v>
      </c>
      <c r="D338" s="339" t="s">
        <v>1818</v>
      </c>
      <c r="E338" s="97" t="s">
        <v>1819</v>
      </c>
      <c r="F338" s="337" t="s">
        <v>1820</v>
      </c>
      <c r="G338" s="97">
        <v>1.0</v>
      </c>
      <c r="H338" s="97">
        <v>1.0</v>
      </c>
      <c r="I338" s="97">
        <v>1.0</v>
      </c>
      <c r="J338" s="292">
        <v>50.0</v>
      </c>
      <c r="K338" s="222">
        <v>50.0</v>
      </c>
      <c r="L338" s="103" t="s">
        <v>135</v>
      </c>
      <c r="M338" s="104"/>
      <c r="N338" s="105"/>
      <c r="O338" s="105"/>
      <c r="P338" s="105"/>
      <c r="Q338" s="105"/>
      <c r="R338" s="105"/>
      <c r="S338" s="105"/>
      <c r="T338" s="105"/>
      <c r="U338" s="105"/>
      <c r="V338" s="105"/>
      <c r="W338" s="105"/>
      <c r="X338" s="105"/>
      <c r="Y338" s="105"/>
      <c r="Z338" s="105"/>
      <c r="AA338" s="105"/>
      <c r="AB338" s="105"/>
    </row>
    <row r="339" ht="11.25" customHeight="1">
      <c r="A339" s="135" t="s">
        <v>1804</v>
      </c>
      <c r="B339" s="336" t="s">
        <v>1821</v>
      </c>
      <c r="C339" s="97" t="s">
        <v>128</v>
      </c>
      <c r="D339" s="135" t="s">
        <v>1822</v>
      </c>
      <c r="E339" s="97" t="s">
        <v>1819</v>
      </c>
      <c r="F339" s="337" t="s">
        <v>1820</v>
      </c>
      <c r="G339" s="97">
        <v>1.0</v>
      </c>
      <c r="H339" s="97">
        <v>1.0</v>
      </c>
      <c r="I339" s="97">
        <v>1.0</v>
      </c>
      <c r="J339" s="292">
        <v>1.0</v>
      </c>
      <c r="K339" s="222">
        <v>50.0</v>
      </c>
      <c r="L339" s="103" t="s">
        <v>135</v>
      </c>
      <c r="M339" s="104"/>
      <c r="N339" s="105"/>
      <c r="O339" s="105"/>
      <c r="P339" s="105"/>
      <c r="Q339" s="105"/>
      <c r="R339" s="105"/>
      <c r="S339" s="105"/>
      <c r="T339" s="105"/>
      <c r="U339" s="105"/>
      <c r="V339" s="105"/>
      <c r="W339" s="105"/>
      <c r="X339" s="105"/>
      <c r="Y339" s="105"/>
      <c r="Z339" s="105"/>
      <c r="AA339" s="105"/>
      <c r="AB339" s="105"/>
    </row>
    <row r="340" ht="11.25" customHeight="1">
      <c r="A340" s="340" t="s">
        <v>1823</v>
      </c>
      <c r="B340" s="135" t="s">
        <v>1824</v>
      </c>
      <c r="C340" s="208" t="s">
        <v>1825</v>
      </c>
      <c r="D340" s="340" t="s">
        <v>1826</v>
      </c>
      <c r="E340" s="130" t="s">
        <v>1827</v>
      </c>
      <c r="F340" s="97" t="s">
        <v>1828</v>
      </c>
      <c r="G340" s="341">
        <v>1.0</v>
      </c>
      <c r="H340" s="177">
        <v>1.0</v>
      </c>
      <c r="I340" s="177">
        <v>1.0</v>
      </c>
      <c r="J340" s="178">
        <v>50.0</v>
      </c>
      <c r="K340" s="210">
        <v>50.0</v>
      </c>
      <c r="L340" s="103" t="s">
        <v>136</v>
      </c>
      <c r="M340" s="104"/>
      <c r="N340" s="105"/>
      <c r="O340" s="105"/>
      <c r="P340" s="105"/>
      <c r="Q340" s="105"/>
      <c r="R340" s="105"/>
      <c r="S340" s="105"/>
      <c r="T340" s="105"/>
      <c r="U340" s="105"/>
      <c r="V340" s="105"/>
      <c r="W340" s="105"/>
      <c r="X340" s="105"/>
      <c r="Y340" s="105"/>
      <c r="Z340" s="105"/>
      <c r="AA340" s="105"/>
      <c r="AB340" s="105"/>
    </row>
    <row r="341" ht="11.25" customHeight="1">
      <c r="A341" s="342" t="s">
        <v>1829</v>
      </c>
      <c r="B341" s="342" t="s">
        <v>1830</v>
      </c>
      <c r="C341" s="273" t="s">
        <v>128</v>
      </c>
      <c r="D341" s="135" t="s">
        <v>1831</v>
      </c>
      <c r="E341" s="291" t="s">
        <v>1832</v>
      </c>
      <c r="F341" s="291" t="s">
        <v>1833</v>
      </c>
      <c r="G341" s="177">
        <v>1.0</v>
      </c>
      <c r="H341" s="177">
        <v>1.0</v>
      </c>
      <c r="I341" s="177">
        <v>3.0</v>
      </c>
      <c r="J341" s="178">
        <v>50.0</v>
      </c>
      <c r="K341" s="210">
        <v>50.0</v>
      </c>
      <c r="L341" s="103" t="s">
        <v>137</v>
      </c>
      <c r="M341" s="104"/>
      <c r="N341" s="105"/>
      <c r="O341" s="105"/>
      <c r="P341" s="105"/>
      <c r="Q341" s="105"/>
      <c r="R341" s="105"/>
      <c r="S341" s="105"/>
      <c r="T341" s="105"/>
      <c r="U341" s="105"/>
      <c r="V341" s="105"/>
      <c r="W341" s="105"/>
      <c r="X341" s="105"/>
      <c r="Y341" s="105"/>
      <c r="Z341" s="105"/>
      <c r="AA341" s="105"/>
      <c r="AB341" s="105"/>
    </row>
    <row r="342" ht="11.25" customHeight="1">
      <c r="A342" s="343"/>
      <c r="B342" s="343"/>
      <c r="C342" s="343"/>
      <c r="D342" s="135" t="s">
        <v>1834</v>
      </c>
      <c r="E342" s="291" t="s">
        <v>1835</v>
      </c>
      <c r="F342" s="337" t="s">
        <v>1836</v>
      </c>
      <c r="G342" s="93">
        <v>1.0</v>
      </c>
      <c r="H342" s="93">
        <v>1.0</v>
      </c>
      <c r="I342" s="93">
        <v>3.0</v>
      </c>
      <c r="J342" s="292">
        <v>50.0</v>
      </c>
      <c r="K342" s="222">
        <v>50.0</v>
      </c>
      <c r="L342" s="103" t="s">
        <v>137</v>
      </c>
      <c r="M342" s="104"/>
      <c r="N342" s="105"/>
      <c r="O342" s="105"/>
      <c r="P342" s="105"/>
      <c r="Q342" s="105"/>
      <c r="R342" s="105"/>
      <c r="S342" s="105"/>
      <c r="T342" s="105"/>
      <c r="U342" s="105"/>
      <c r="V342" s="105"/>
      <c r="W342" s="105"/>
      <c r="X342" s="105"/>
      <c r="Y342" s="105"/>
      <c r="Z342" s="105"/>
      <c r="AA342" s="105"/>
      <c r="AB342" s="105"/>
    </row>
    <row r="343" ht="11.25" customHeight="1">
      <c r="A343" s="342" t="s">
        <v>1837</v>
      </c>
      <c r="B343" s="342" t="s">
        <v>1545</v>
      </c>
      <c r="C343" s="273" t="s">
        <v>128</v>
      </c>
      <c r="D343" s="135" t="s">
        <v>1546</v>
      </c>
      <c r="E343" s="291" t="s">
        <v>1547</v>
      </c>
      <c r="F343" s="337" t="s">
        <v>1548</v>
      </c>
      <c r="G343" s="97">
        <v>2.0</v>
      </c>
      <c r="H343" s="97">
        <v>2.0</v>
      </c>
      <c r="I343" s="97">
        <v>4.0</v>
      </c>
      <c r="J343" s="292">
        <v>50.0</v>
      </c>
      <c r="K343" s="222">
        <v>25.0</v>
      </c>
      <c r="L343" s="103" t="s">
        <v>137</v>
      </c>
      <c r="M343" s="104"/>
      <c r="N343" s="105"/>
      <c r="O343" s="105"/>
      <c r="P343" s="105"/>
      <c r="Q343" s="105"/>
      <c r="R343" s="105"/>
      <c r="S343" s="105"/>
      <c r="T343" s="105"/>
      <c r="U343" s="105"/>
      <c r="V343" s="105"/>
      <c r="W343" s="105"/>
      <c r="X343" s="105"/>
      <c r="Y343" s="105"/>
      <c r="Z343" s="105"/>
      <c r="AA343" s="105"/>
      <c r="AB343" s="105"/>
    </row>
    <row r="344" ht="11.25" customHeight="1">
      <c r="A344" s="344"/>
      <c r="B344" s="344"/>
      <c r="C344" s="344"/>
      <c r="D344" s="295" t="s">
        <v>1549</v>
      </c>
      <c r="E344" s="345" t="s">
        <v>1550</v>
      </c>
      <c r="F344" s="337" t="s">
        <v>1551</v>
      </c>
      <c r="G344" s="97">
        <v>2.0</v>
      </c>
      <c r="H344" s="97">
        <v>2.0</v>
      </c>
      <c r="I344" s="97">
        <v>4.0</v>
      </c>
      <c r="J344" s="292">
        <v>50.0</v>
      </c>
      <c r="K344" s="222">
        <v>25.0</v>
      </c>
      <c r="L344" s="103" t="s">
        <v>137</v>
      </c>
      <c r="M344" s="104"/>
      <c r="N344" s="105"/>
      <c r="O344" s="105"/>
      <c r="P344" s="105"/>
      <c r="Q344" s="105"/>
      <c r="R344" s="105"/>
      <c r="S344" s="105"/>
      <c r="T344" s="105"/>
      <c r="U344" s="105"/>
      <c r="V344" s="105"/>
      <c r="W344" s="105"/>
      <c r="X344" s="105"/>
      <c r="Y344" s="105"/>
      <c r="Z344" s="105"/>
      <c r="AA344" s="105"/>
      <c r="AB344" s="105"/>
    </row>
    <row r="345" ht="11.25" customHeight="1">
      <c r="A345" s="344"/>
      <c r="B345" s="344"/>
      <c r="C345" s="344"/>
      <c r="D345" s="295" t="s">
        <v>1552</v>
      </c>
      <c r="E345" s="345" t="s">
        <v>1553</v>
      </c>
      <c r="F345" s="337" t="s">
        <v>1554</v>
      </c>
      <c r="G345" s="97">
        <v>2.0</v>
      </c>
      <c r="H345" s="97">
        <v>2.0</v>
      </c>
      <c r="I345" s="97">
        <v>4.0</v>
      </c>
      <c r="J345" s="292">
        <v>50.0</v>
      </c>
      <c r="K345" s="222">
        <v>25.0</v>
      </c>
      <c r="L345" s="103" t="s">
        <v>137</v>
      </c>
      <c r="M345" s="104"/>
      <c r="N345" s="105"/>
      <c r="O345" s="105"/>
      <c r="P345" s="105"/>
      <c r="Q345" s="105"/>
      <c r="R345" s="105"/>
      <c r="S345" s="105"/>
      <c r="T345" s="105"/>
      <c r="U345" s="105"/>
      <c r="V345" s="105"/>
      <c r="W345" s="105"/>
      <c r="X345" s="105"/>
      <c r="Y345" s="105"/>
      <c r="Z345" s="105"/>
      <c r="AA345" s="105"/>
      <c r="AB345" s="105"/>
    </row>
    <row r="346" ht="11.25" customHeight="1">
      <c r="A346" s="344"/>
      <c r="B346" s="344"/>
      <c r="C346" s="344"/>
      <c r="D346" s="295" t="s">
        <v>1555</v>
      </c>
      <c r="E346" s="345" t="s">
        <v>1556</v>
      </c>
      <c r="F346" s="337" t="s">
        <v>1557</v>
      </c>
      <c r="G346" s="97">
        <v>2.0</v>
      </c>
      <c r="H346" s="97">
        <v>2.0</v>
      </c>
      <c r="I346" s="97">
        <v>4.0</v>
      </c>
      <c r="J346" s="292">
        <v>50.0</v>
      </c>
      <c r="K346" s="222">
        <v>25.0</v>
      </c>
      <c r="L346" s="103" t="s">
        <v>137</v>
      </c>
      <c r="M346" s="104"/>
      <c r="N346" s="105"/>
      <c r="O346" s="105"/>
      <c r="P346" s="105"/>
      <c r="Q346" s="105"/>
      <c r="R346" s="105"/>
      <c r="S346" s="105"/>
      <c r="T346" s="105"/>
      <c r="U346" s="105"/>
      <c r="V346" s="105"/>
      <c r="W346" s="105"/>
      <c r="X346" s="105"/>
      <c r="Y346" s="105"/>
      <c r="Z346" s="105"/>
      <c r="AA346" s="105"/>
      <c r="AB346" s="105"/>
    </row>
    <row r="347" ht="11.25" customHeight="1">
      <c r="A347" s="344"/>
      <c r="B347" s="344"/>
      <c r="C347" s="344"/>
      <c r="D347" s="295" t="s">
        <v>1558</v>
      </c>
      <c r="E347" s="345" t="s">
        <v>1559</v>
      </c>
      <c r="F347" s="337" t="s">
        <v>1560</v>
      </c>
      <c r="G347" s="97">
        <v>2.0</v>
      </c>
      <c r="H347" s="97">
        <v>2.0</v>
      </c>
      <c r="I347" s="97">
        <v>4.0</v>
      </c>
      <c r="J347" s="292">
        <v>50.0</v>
      </c>
      <c r="K347" s="222">
        <v>25.0</v>
      </c>
      <c r="L347" s="103" t="s">
        <v>137</v>
      </c>
      <c r="M347" s="104"/>
      <c r="N347" s="105"/>
      <c r="O347" s="105"/>
      <c r="P347" s="105"/>
      <c r="Q347" s="105"/>
      <c r="R347" s="105"/>
      <c r="S347" s="105"/>
      <c r="T347" s="105"/>
      <c r="U347" s="105"/>
      <c r="V347" s="105"/>
      <c r="W347" s="105"/>
      <c r="X347" s="105"/>
      <c r="Y347" s="105"/>
      <c r="Z347" s="105"/>
      <c r="AA347" s="105"/>
      <c r="AB347" s="105"/>
    </row>
    <row r="348" ht="11.25" customHeight="1">
      <c r="A348" s="344"/>
      <c r="B348" s="344"/>
      <c r="C348" s="344"/>
      <c r="D348" s="295" t="s">
        <v>1561</v>
      </c>
      <c r="E348" s="345" t="s">
        <v>1562</v>
      </c>
      <c r="F348" s="337" t="s">
        <v>1563</v>
      </c>
      <c r="G348" s="97">
        <v>2.0</v>
      </c>
      <c r="H348" s="97">
        <v>2.0</v>
      </c>
      <c r="I348" s="97">
        <v>4.0</v>
      </c>
      <c r="J348" s="292">
        <v>50.0</v>
      </c>
      <c r="K348" s="222">
        <v>25.0</v>
      </c>
      <c r="L348" s="103" t="s">
        <v>137</v>
      </c>
      <c r="M348" s="104"/>
      <c r="N348" s="105"/>
      <c r="O348" s="105"/>
      <c r="P348" s="105"/>
      <c r="Q348" s="105"/>
      <c r="R348" s="105"/>
      <c r="S348" s="105"/>
      <c r="T348" s="105"/>
      <c r="U348" s="105"/>
      <c r="V348" s="105"/>
      <c r="W348" s="105"/>
      <c r="X348" s="105"/>
      <c r="Y348" s="105"/>
      <c r="Z348" s="105"/>
      <c r="AA348" s="105"/>
      <c r="AB348" s="105"/>
    </row>
    <row r="349" ht="11.25" customHeight="1">
      <c r="A349" s="344"/>
      <c r="B349" s="344"/>
      <c r="C349" s="344"/>
      <c r="D349" s="135" t="s">
        <v>1564</v>
      </c>
      <c r="E349" s="291" t="s">
        <v>1565</v>
      </c>
      <c r="F349" s="337" t="s">
        <v>1566</v>
      </c>
      <c r="G349" s="97">
        <v>2.0</v>
      </c>
      <c r="H349" s="97">
        <v>2.0</v>
      </c>
      <c r="I349" s="97">
        <v>4.0</v>
      </c>
      <c r="J349" s="292">
        <v>50.0</v>
      </c>
      <c r="K349" s="222">
        <v>25.0</v>
      </c>
      <c r="L349" s="103" t="s">
        <v>137</v>
      </c>
      <c r="M349" s="104"/>
      <c r="N349" s="105"/>
      <c r="O349" s="105"/>
      <c r="P349" s="105"/>
      <c r="Q349" s="105"/>
      <c r="R349" s="105"/>
      <c r="S349" s="105"/>
      <c r="T349" s="105"/>
      <c r="U349" s="105"/>
      <c r="V349" s="105"/>
      <c r="W349" s="105"/>
      <c r="X349" s="105"/>
      <c r="Y349" s="105"/>
      <c r="Z349" s="105"/>
      <c r="AA349" s="105"/>
      <c r="AB349" s="105"/>
    </row>
    <row r="350" ht="11.25" customHeight="1">
      <c r="A350" s="344"/>
      <c r="B350" s="344"/>
      <c r="C350" s="344"/>
      <c r="D350" s="135" t="s">
        <v>1567</v>
      </c>
      <c r="E350" s="291" t="s">
        <v>1568</v>
      </c>
      <c r="F350" s="337" t="s">
        <v>1569</v>
      </c>
      <c r="G350" s="97">
        <v>2.0</v>
      </c>
      <c r="H350" s="97">
        <v>2.0</v>
      </c>
      <c r="I350" s="97">
        <v>4.0</v>
      </c>
      <c r="J350" s="292">
        <v>50.0</v>
      </c>
      <c r="K350" s="222">
        <v>25.0</v>
      </c>
      <c r="L350" s="103" t="s">
        <v>137</v>
      </c>
      <c r="M350" s="104"/>
      <c r="N350" s="105"/>
      <c r="O350" s="105"/>
      <c r="P350" s="105"/>
      <c r="Q350" s="105"/>
      <c r="R350" s="105"/>
      <c r="S350" s="105"/>
      <c r="T350" s="105"/>
      <c r="U350" s="105"/>
      <c r="V350" s="105"/>
      <c r="W350" s="105"/>
      <c r="X350" s="105"/>
      <c r="Y350" s="105"/>
      <c r="Z350" s="105"/>
      <c r="AA350" s="105"/>
      <c r="AB350" s="105"/>
    </row>
    <row r="351" ht="11.25" customHeight="1">
      <c r="A351" s="344"/>
      <c r="B351" s="344"/>
      <c r="C351" s="344"/>
      <c r="D351" s="135" t="s">
        <v>1570</v>
      </c>
      <c r="E351" s="291" t="s">
        <v>1571</v>
      </c>
      <c r="F351" s="337" t="s">
        <v>1572</v>
      </c>
      <c r="G351" s="97">
        <v>2.0</v>
      </c>
      <c r="H351" s="97">
        <v>2.0</v>
      </c>
      <c r="I351" s="97">
        <v>4.0</v>
      </c>
      <c r="J351" s="292">
        <v>50.0</v>
      </c>
      <c r="K351" s="222">
        <v>25.0</v>
      </c>
      <c r="L351" s="103" t="s">
        <v>137</v>
      </c>
      <c r="M351" s="104"/>
      <c r="N351" s="105"/>
      <c r="O351" s="105"/>
      <c r="P351" s="105"/>
      <c r="Q351" s="105"/>
      <c r="R351" s="105"/>
      <c r="S351" s="105"/>
      <c r="T351" s="105"/>
      <c r="U351" s="105"/>
      <c r="V351" s="105"/>
      <c r="W351" s="105"/>
      <c r="X351" s="105"/>
      <c r="Y351" s="105"/>
      <c r="Z351" s="105"/>
      <c r="AA351" s="105"/>
      <c r="AB351" s="105"/>
    </row>
    <row r="352" ht="11.25" customHeight="1">
      <c r="A352" s="344"/>
      <c r="B352" s="344"/>
      <c r="C352" s="344"/>
      <c r="D352" s="135" t="s">
        <v>1573</v>
      </c>
      <c r="E352" s="291" t="s">
        <v>1574</v>
      </c>
      <c r="F352" s="337" t="s">
        <v>1575</v>
      </c>
      <c r="G352" s="97">
        <v>2.0</v>
      </c>
      <c r="H352" s="97">
        <v>2.0</v>
      </c>
      <c r="I352" s="97">
        <v>4.0</v>
      </c>
      <c r="J352" s="292">
        <v>50.0</v>
      </c>
      <c r="K352" s="222">
        <v>25.0</v>
      </c>
      <c r="L352" s="103" t="s">
        <v>137</v>
      </c>
      <c r="M352" s="104"/>
      <c r="N352" s="105"/>
      <c r="O352" s="105"/>
      <c r="P352" s="105"/>
      <c r="Q352" s="105"/>
      <c r="R352" s="105"/>
      <c r="S352" s="105"/>
      <c r="T352" s="105"/>
      <c r="U352" s="105"/>
      <c r="V352" s="105"/>
      <c r="W352" s="105"/>
      <c r="X352" s="105"/>
      <c r="Y352" s="105"/>
      <c r="Z352" s="105"/>
      <c r="AA352" s="105"/>
      <c r="AB352" s="105"/>
    </row>
    <row r="353" ht="11.25" customHeight="1">
      <c r="A353" s="344"/>
      <c r="B353" s="344"/>
      <c r="C353" s="344"/>
      <c r="D353" s="135" t="s">
        <v>1576</v>
      </c>
      <c r="E353" s="291" t="s">
        <v>1577</v>
      </c>
      <c r="F353" s="337" t="s">
        <v>1578</v>
      </c>
      <c r="G353" s="97">
        <v>2.0</v>
      </c>
      <c r="H353" s="97">
        <v>2.0</v>
      </c>
      <c r="I353" s="97">
        <v>4.0</v>
      </c>
      <c r="J353" s="292">
        <v>50.0</v>
      </c>
      <c r="K353" s="222">
        <v>25.0</v>
      </c>
      <c r="L353" s="103" t="s">
        <v>137</v>
      </c>
      <c r="M353" s="104"/>
      <c r="N353" s="105"/>
      <c r="O353" s="105"/>
      <c r="P353" s="105"/>
      <c r="Q353" s="105"/>
      <c r="R353" s="105"/>
      <c r="S353" s="105"/>
      <c r="T353" s="105"/>
      <c r="U353" s="105"/>
      <c r="V353" s="105"/>
      <c r="W353" s="105"/>
      <c r="X353" s="105"/>
      <c r="Y353" s="105"/>
      <c r="Z353" s="105"/>
      <c r="AA353" s="105"/>
      <c r="AB353" s="105"/>
    </row>
    <row r="354" ht="11.25" customHeight="1">
      <c r="A354" s="344"/>
      <c r="B354" s="344"/>
      <c r="C354" s="344"/>
      <c r="D354" s="135" t="s">
        <v>1579</v>
      </c>
      <c r="E354" s="291" t="s">
        <v>1580</v>
      </c>
      <c r="F354" s="337" t="s">
        <v>1581</v>
      </c>
      <c r="G354" s="97">
        <v>2.0</v>
      </c>
      <c r="H354" s="97">
        <v>2.0</v>
      </c>
      <c r="I354" s="97">
        <v>4.0</v>
      </c>
      <c r="J354" s="292">
        <v>50.0</v>
      </c>
      <c r="K354" s="222">
        <v>25.0</v>
      </c>
      <c r="L354" s="103" t="s">
        <v>137</v>
      </c>
      <c r="M354" s="104"/>
      <c r="N354" s="105"/>
      <c r="O354" s="105"/>
      <c r="P354" s="105"/>
      <c r="Q354" s="105"/>
      <c r="R354" s="105"/>
      <c r="S354" s="105"/>
      <c r="T354" s="105"/>
      <c r="U354" s="105"/>
      <c r="V354" s="105"/>
      <c r="W354" s="105"/>
      <c r="X354" s="105"/>
      <c r="Y354" s="105"/>
      <c r="Z354" s="105"/>
      <c r="AA354" s="105"/>
      <c r="AB354" s="105"/>
    </row>
    <row r="355" ht="11.25" customHeight="1">
      <c r="A355" s="344"/>
      <c r="B355" s="344"/>
      <c r="C355" s="344"/>
      <c r="D355" s="135" t="s">
        <v>1582</v>
      </c>
      <c r="E355" s="291" t="s">
        <v>1583</v>
      </c>
      <c r="F355" s="337" t="s">
        <v>1584</v>
      </c>
      <c r="G355" s="97">
        <v>2.0</v>
      </c>
      <c r="H355" s="97">
        <v>2.0</v>
      </c>
      <c r="I355" s="97">
        <v>4.0</v>
      </c>
      <c r="J355" s="292">
        <v>50.0</v>
      </c>
      <c r="K355" s="222">
        <v>25.0</v>
      </c>
      <c r="L355" s="103" t="s">
        <v>137</v>
      </c>
      <c r="M355" s="104"/>
      <c r="N355" s="105"/>
      <c r="O355" s="105"/>
      <c r="P355" s="105"/>
      <c r="Q355" s="105"/>
      <c r="R355" s="105"/>
      <c r="S355" s="105"/>
      <c r="T355" s="105"/>
      <c r="U355" s="105"/>
      <c r="V355" s="105"/>
      <c r="W355" s="105"/>
      <c r="X355" s="105"/>
      <c r="Y355" s="105"/>
      <c r="Z355" s="105"/>
      <c r="AA355" s="105"/>
      <c r="AB355" s="105"/>
    </row>
    <row r="356" ht="11.25" customHeight="1">
      <c r="A356" s="344"/>
      <c r="B356" s="344"/>
      <c r="C356" s="344"/>
      <c r="D356" s="135" t="s">
        <v>1585</v>
      </c>
      <c r="E356" s="291" t="s">
        <v>1586</v>
      </c>
      <c r="F356" s="337" t="s">
        <v>1587</v>
      </c>
      <c r="G356" s="97">
        <v>2.0</v>
      </c>
      <c r="H356" s="97">
        <v>2.0</v>
      </c>
      <c r="I356" s="97">
        <v>4.0</v>
      </c>
      <c r="J356" s="292">
        <v>50.0</v>
      </c>
      <c r="K356" s="222">
        <v>25.0</v>
      </c>
      <c r="L356" s="103" t="s">
        <v>137</v>
      </c>
      <c r="M356" s="104"/>
      <c r="N356" s="105"/>
      <c r="O356" s="105"/>
      <c r="P356" s="105"/>
      <c r="Q356" s="105"/>
      <c r="R356" s="105"/>
      <c r="S356" s="105"/>
      <c r="T356" s="105"/>
      <c r="U356" s="105"/>
      <c r="V356" s="105"/>
      <c r="W356" s="105"/>
      <c r="X356" s="105"/>
      <c r="Y356" s="105"/>
      <c r="Z356" s="105"/>
      <c r="AA356" s="105"/>
      <c r="AB356" s="105"/>
    </row>
    <row r="357" ht="11.25" customHeight="1">
      <c r="A357" s="343"/>
      <c r="B357" s="343"/>
      <c r="C357" s="343"/>
      <c r="D357" s="135" t="s">
        <v>1588</v>
      </c>
      <c r="E357" s="291" t="s">
        <v>1589</v>
      </c>
      <c r="F357" s="337" t="s">
        <v>1590</v>
      </c>
      <c r="G357" s="97">
        <v>2.0</v>
      </c>
      <c r="H357" s="97">
        <v>2.0</v>
      </c>
      <c r="I357" s="97">
        <v>4.0</v>
      </c>
      <c r="J357" s="292">
        <v>50.0</v>
      </c>
      <c r="K357" s="222">
        <v>25.0</v>
      </c>
      <c r="L357" s="103" t="s">
        <v>137</v>
      </c>
      <c r="M357" s="104"/>
      <c r="N357" s="105"/>
      <c r="O357" s="105"/>
      <c r="P357" s="105"/>
      <c r="Q357" s="105"/>
      <c r="R357" s="105"/>
      <c r="S357" s="105"/>
      <c r="T357" s="105"/>
      <c r="U357" s="105"/>
      <c r="V357" s="105"/>
      <c r="W357" s="105"/>
      <c r="X357" s="105"/>
      <c r="Y357" s="105"/>
      <c r="Z357" s="105"/>
      <c r="AA357" s="105"/>
      <c r="AB357" s="105"/>
    </row>
    <row r="358" ht="11.25" customHeight="1">
      <c r="A358" s="271" t="s">
        <v>1838</v>
      </c>
      <c r="B358" s="271" t="s">
        <v>1839</v>
      </c>
      <c r="C358" s="273" t="s">
        <v>128</v>
      </c>
      <c r="D358" s="135" t="s">
        <v>1840</v>
      </c>
      <c r="E358" s="291" t="s">
        <v>1841</v>
      </c>
      <c r="F358" s="337" t="s">
        <v>1842</v>
      </c>
      <c r="G358" s="177">
        <v>1.0</v>
      </c>
      <c r="H358" s="177">
        <v>1.0</v>
      </c>
      <c r="I358" s="177">
        <v>6.0</v>
      </c>
      <c r="J358" s="178">
        <v>50.0</v>
      </c>
      <c r="K358" s="210">
        <v>50.0</v>
      </c>
      <c r="L358" s="103" t="s">
        <v>137</v>
      </c>
      <c r="M358" s="104"/>
      <c r="N358" s="105"/>
      <c r="O358" s="105"/>
      <c r="P358" s="105"/>
      <c r="Q358" s="105"/>
      <c r="R358" s="105"/>
      <c r="S358" s="105"/>
      <c r="T358" s="105"/>
      <c r="U358" s="105"/>
      <c r="V358" s="105"/>
      <c r="W358" s="105"/>
      <c r="X358" s="105"/>
      <c r="Y358" s="105"/>
      <c r="Z358" s="105"/>
      <c r="AA358" s="105"/>
      <c r="AB358" s="105"/>
    </row>
    <row r="359" ht="11.25" customHeight="1">
      <c r="A359" s="344"/>
      <c r="B359" s="344"/>
      <c r="C359" s="344"/>
      <c r="D359" s="135" t="s">
        <v>1843</v>
      </c>
      <c r="E359" s="291" t="s">
        <v>1844</v>
      </c>
      <c r="F359" s="337" t="s">
        <v>1845</v>
      </c>
      <c r="G359" s="177">
        <v>1.0</v>
      </c>
      <c r="H359" s="177">
        <v>1.0</v>
      </c>
      <c r="I359" s="177">
        <v>6.0</v>
      </c>
      <c r="J359" s="178">
        <v>50.0</v>
      </c>
      <c r="K359" s="210">
        <v>50.0</v>
      </c>
      <c r="L359" s="103" t="s">
        <v>137</v>
      </c>
      <c r="M359" s="104"/>
      <c r="N359" s="105"/>
      <c r="O359" s="105"/>
      <c r="P359" s="105"/>
      <c r="Q359" s="105"/>
      <c r="R359" s="105"/>
      <c r="S359" s="105"/>
      <c r="T359" s="105"/>
      <c r="U359" s="105"/>
      <c r="V359" s="105"/>
      <c r="W359" s="105"/>
      <c r="X359" s="105"/>
      <c r="Y359" s="105"/>
      <c r="Z359" s="105"/>
      <c r="AA359" s="105"/>
      <c r="AB359" s="105"/>
    </row>
    <row r="360" ht="11.25" customHeight="1">
      <c r="A360" s="344"/>
      <c r="B360" s="344"/>
      <c r="C360" s="344"/>
      <c r="D360" s="135" t="s">
        <v>1846</v>
      </c>
      <c r="E360" s="291" t="s">
        <v>1847</v>
      </c>
      <c r="F360" s="337" t="s">
        <v>1848</v>
      </c>
      <c r="G360" s="177">
        <v>1.0</v>
      </c>
      <c r="H360" s="177">
        <v>1.0</v>
      </c>
      <c r="I360" s="177">
        <v>6.0</v>
      </c>
      <c r="J360" s="178">
        <v>50.0</v>
      </c>
      <c r="K360" s="210">
        <v>50.0</v>
      </c>
      <c r="L360" s="103" t="s">
        <v>137</v>
      </c>
      <c r="M360" s="104"/>
      <c r="N360" s="105"/>
      <c r="O360" s="105"/>
      <c r="P360" s="105"/>
      <c r="Q360" s="105"/>
      <c r="R360" s="105"/>
      <c r="S360" s="105"/>
      <c r="T360" s="105"/>
      <c r="U360" s="105"/>
      <c r="V360" s="105"/>
      <c r="W360" s="105"/>
      <c r="X360" s="105"/>
      <c r="Y360" s="105"/>
      <c r="Z360" s="105"/>
      <c r="AA360" s="105"/>
      <c r="AB360" s="105"/>
    </row>
    <row r="361" ht="11.25" customHeight="1">
      <c r="A361" s="344"/>
      <c r="B361" s="344"/>
      <c r="C361" s="344"/>
      <c r="D361" s="135" t="s">
        <v>1849</v>
      </c>
      <c r="E361" s="291" t="s">
        <v>1850</v>
      </c>
      <c r="F361" s="337" t="s">
        <v>1851</v>
      </c>
      <c r="G361" s="177">
        <v>1.0</v>
      </c>
      <c r="H361" s="177">
        <v>1.0</v>
      </c>
      <c r="I361" s="177">
        <v>6.0</v>
      </c>
      <c r="J361" s="178">
        <v>50.0</v>
      </c>
      <c r="K361" s="210">
        <v>50.0</v>
      </c>
      <c r="L361" s="103" t="s">
        <v>137</v>
      </c>
      <c r="M361" s="104"/>
      <c r="N361" s="105"/>
      <c r="O361" s="105"/>
      <c r="P361" s="105"/>
      <c r="Q361" s="105"/>
      <c r="R361" s="105"/>
      <c r="S361" s="105"/>
      <c r="T361" s="105"/>
      <c r="U361" s="105"/>
      <c r="V361" s="105"/>
      <c r="W361" s="105"/>
      <c r="X361" s="105"/>
      <c r="Y361" s="105"/>
      <c r="Z361" s="105"/>
      <c r="AA361" s="105"/>
      <c r="AB361" s="105"/>
    </row>
    <row r="362" ht="11.25" customHeight="1">
      <c r="A362" s="344"/>
      <c r="B362" s="344"/>
      <c r="C362" s="344"/>
      <c r="D362" s="135" t="s">
        <v>1852</v>
      </c>
      <c r="E362" s="291" t="s">
        <v>1853</v>
      </c>
      <c r="F362" s="337" t="s">
        <v>1854</v>
      </c>
      <c r="G362" s="177">
        <v>1.0</v>
      </c>
      <c r="H362" s="177">
        <v>1.0</v>
      </c>
      <c r="I362" s="177">
        <v>6.0</v>
      </c>
      <c r="J362" s="178">
        <v>50.0</v>
      </c>
      <c r="K362" s="210">
        <v>50.0</v>
      </c>
      <c r="L362" s="103" t="s">
        <v>137</v>
      </c>
      <c r="M362" s="104"/>
      <c r="N362" s="105"/>
      <c r="O362" s="105"/>
      <c r="P362" s="105"/>
      <c r="Q362" s="105"/>
      <c r="R362" s="105"/>
      <c r="S362" s="105"/>
      <c r="T362" s="105"/>
      <c r="U362" s="105"/>
      <c r="V362" s="105"/>
      <c r="W362" s="105"/>
      <c r="X362" s="105"/>
      <c r="Y362" s="105"/>
      <c r="Z362" s="105"/>
      <c r="AA362" s="105"/>
      <c r="AB362" s="105"/>
    </row>
    <row r="363" ht="11.25" customHeight="1">
      <c r="A363" s="344"/>
      <c r="B363" s="344"/>
      <c r="C363" s="344"/>
      <c r="D363" s="135" t="s">
        <v>1855</v>
      </c>
      <c r="E363" s="291" t="s">
        <v>1856</v>
      </c>
      <c r="F363" s="337" t="s">
        <v>1857</v>
      </c>
      <c r="G363" s="177">
        <v>1.0</v>
      </c>
      <c r="H363" s="177">
        <v>1.0</v>
      </c>
      <c r="I363" s="177">
        <v>6.0</v>
      </c>
      <c r="J363" s="178">
        <v>50.0</v>
      </c>
      <c r="K363" s="210">
        <v>50.0</v>
      </c>
      <c r="L363" s="103" t="s">
        <v>137</v>
      </c>
      <c r="M363" s="104"/>
      <c r="N363" s="105"/>
      <c r="O363" s="105"/>
      <c r="P363" s="105"/>
      <c r="Q363" s="105"/>
      <c r="R363" s="105"/>
      <c r="S363" s="105"/>
      <c r="T363" s="105"/>
      <c r="U363" s="105"/>
      <c r="V363" s="105"/>
      <c r="W363" s="105"/>
      <c r="X363" s="105"/>
      <c r="Y363" s="105"/>
      <c r="Z363" s="105"/>
      <c r="AA363" s="105"/>
      <c r="AB363" s="105"/>
    </row>
    <row r="364" ht="11.25" customHeight="1">
      <c r="A364" s="343"/>
      <c r="B364" s="343"/>
      <c r="C364" s="343"/>
      <c r="D364" s="135" t="s">
        <v>1858</v>
      </c>
      <c r="E364" s="291" t="s">
        <v>1859</v>
      </c>
      <c r="F364" s="337" t="s">
        <v>1860</v>
      </c>
      <c r="G364" s="177">
        <v>1.0</v>
      </c>
      <c r="H364" s="177">
        <v>1.0</v>
      </c>
      <c r="I364" s="177">
        <v>6.0</v>
      </c>
      <c r="J364" s="178">
        <v>50.0</v>
      </c>
      <c r="K364" s="210">
        <v>50.0</v>
      </c>
      <c r="L364" s="103" t="s">
        <v>137</v>
      </c>
      <c r="M364" s="104"/>
      <c r="N364" s="105"/>
      <c r="O364" s="105"/>
      <c r="P364" s="105"/>
      <c r="Q364" s="105"/>
      <c r="R364" s="105"/>
      <c r="S364" s="105"/>
      <c r="T364" s="105"/>
      <c r="U364" s="105"/>
      <c r="V364" s="105"/>
      <c r="W364" s="105"/>
      <c r="X364" s="105"/>
      <c r="Y364" s="105"/>
      <c r="Z364" s="105"/>
      <c r="AA364" s="105"/>
      <c r="AB364" s="105"/>
    </row>
    <row r="365" ht="11.25" customHeight="1">
      <c r="A365" s="342" t="s">
        <v>1861</v>
      </c>
      <c r="B365" s="342" t="s">
        <v>1862</v>
      </c>
      <c r="C365" s="273" t="s">
        <v>128</v>
      </c>
      <c r="D365" s="135" t="s">
        <v>1863</v>
      </c>
      <c r="E365" s="291" t="s">
        <v>1864</v>
      </c>
      <c r="F365" s="337" t="s">
        <v>1865</v>
      </c>
      <c r="G365" s="177">
        <v>1.0</v>
      </c>
      <c r="H365" s="177">
        <v>1.0</v>
      </c>
      <c r="I365" s="177">
        <v>6.0</v>
      </c>
      <c r="J365" s="178">
        <v>50.0</v>
      </c>
      <c r="K365" s="210">
        <v>50.0</v>
      </c>
      <c r="L365" s="103" t="s">
        <v>137</v>
      </c>
      <c r="M365" s="104"/>
      <c r="N365" s="105"/>
      <c r="O365" s="105"/>
      <c r="P365" s="105"/>
      <c r="Q365" s="105"/>
      <c r="R365" s="105"/>
      <c r="S365" s="105"/>
      <c r="T365" s="105"/>
      <c r="U365" s="105"/>
      <c r="V365" s="105"/>
      <c r="W365" s="105"/>
      <c r="X365" s="105"/>
      <c r="Y365" s="105"/>
      <c r="Z365" s="105"/>
      <c r="AA365" s="105"/>
      <c r="AB365" s="105"/>
    </row>
    <row r="366" ht="11.25" customHeight="1">
      <c r="A366" s="344"/>
      <c r="B366" s="344"/>
      <c r="C366" s="344"/>
      <c r="D366" s="135" t="s">
        <v>1866</v>
      </c>
      <c r="E366" s="291" t="s">
        <v>1867</v>
      </c>
      <c r="F366" s="337" t="s">
        <v>1868</v>
      </c>
      <c r="G366" s="177">
        <v>1.0</v>
      </c>
      <c r="H366" s="177">
        <v>1.0</v>
      </c>
      <c r="I366" s="177">
        <v>6.0</v>
      </c>
      <c r="J366" s="178">
        <v>50.0</v>
      </c>
      <c r="K366" s="210">
        <v>50.0</v>
      </c>
      <c r="L366" s="103" t="s">
        <v>137</v>
      </c>
      <c r="M366" s="104"/>
      <c r="N366" s="105"/>
      <c r="O366" s="105"/>
      <c r="P366" s="105"/>
      <c r="Q366" s="105"/>
      <c r="R366" s="105"/>
      <c r="S366" s="105"/>
      <c r="T366" s="105"/>
      <c r="U366" s="105"/>
      <c r="V366" s="105"/>
      <c r="W366" s="105"/>
      <c r="X366" s="105"/>
      <c r="Y366" s="105"/>
      <c r="Z366" s="105"/>
      <c r="AA366" s="105"/>
      <c r="AB366" s="105"/>
    </row>
    <row r="367" ht="11.25" customHeight="1">
      <c r="A367" s="344"/>
      <c r="B367" s="344"/>
      <c r="C367" s="344"/>
      <c r="D367" s="135" t="s">
        <v>1869</v>
      </c>
      <c r="E367" s="291" t="s">
        <v>1870</v>
      </c>
      <c r="F367" s="337" t="s">
        <v>1871</v>
      </c>
      <c r="G367" s="177">
        <v>1.0</v>
      </c>
      <c r="H367" s="177">
        <v>1.0</v>
      </c>
      <c r="I367" s="177">
        <v>6.0</v>
      </c>
      <c r="J367" s="178">
        <v>50.0</v>
      </c>
      <c r="K367" s="210">
        <v>50.0</v>
      </c>
      <c r="L367" s="103" t="s">
        <v>137</v>
      </c>
      <c r="M367" s="104"/>
      <c r="N367" s="105"/>
      <c r="O367" s="105"/>
      <c r="P367" s="105"/>
      <c r="Q367" s="105"/>
      <c r="R367" s="105"/>
      <c r="S367" s="105"/>
      <c r="T367" s="105"/>
      <c r="U367" s="105"/>
      <c r="V367" s="105"/>
      <c r="W367" s="105"/>
      <c r="X367" s="105"/>
      <c r="Y367" s="105"/>
      <c r="Z367" s="105"/>
      <c r="AA367" s="105"/>
      <c r="AB367" s="105"/>
    </row>
    <row r="368" ht="11.25" customHeight="1">
      <c r="A368" s="344"/>
      <c r="B368" s="344"/>
      <c r="C368" s="344"/>
      <c r="D368" s="135" t="s">
        <v>1872</v>
      </c>
      <c r="E368" s="291" t="s">
        <v>1873</v>
      </c>
      <c r="F368" s="337" t="s">
        <v>1874</v>
      </c>
      <c r="G368" s="177">
        <v>1.0</v>
      </c>
      <c r="H368" s="177">
        <v>1.0</v>
      </c>
      <c r="I368" s="177">
        <v>6.0</v>
      </c>
      <c r="J368" s="178">
        <v>50.0</v>
      </c>
      <c r="K368" s="210">
        <v>50.0</v>
      </c>
      <c r="L368" s="103" t="s">
        <v>137</v>
      </c>
      <c r="M368" s="104"/>
      <c r="N368" s="105"/>
      <c r="O368" s="105"/>
      <c r="P368" s="105"/>
      <c r="Q368" s="105"/>
      <c r="R368" s="105"/>
      <c r="S368" s="105"/>
      <c r="T368" s="105"/>
      <c r="U368" s="105"/>
      <c r="V368" s="105"/>
      <c r="W368" s="105"/>
      <c r="X368" s="105"/>
      <c r="Y368" s="105"/>
      <c r="Z368" s="105"/>
      <c r="AA368" s="105"/>
      <c r="AB368" s="105"/>
    </row>
    <row r="369" ht="11.25" customHeight="1">
      <c r="A369" s="344"/>
      <c r="B369" s="344"/>
      <c r="C369" s="344"/>
      <c r="D369" s="135" t="s">
        <v>1875</v>
      </c>
      <c r="E369" s="291" t="s">
        <v>1876</v>
      </c>
      <c r="F369" s="337" t="s">
        <v>1877</v>
      </c>
      <c r="G369" s="177">
        <v>1.0</v>
      </c>
      <c r="H369" s="177">
        <v>1.0</v>
      </c>
      <c r="I369" s="177">
        <v>6.0</v>
      </c>
      <c r="J369" s="178">
        <v>50.0</v>
      </c>
      <c r="K369" s="210">
        <v>50.0</v>
      </c>
      <c r="L369" s="103" t="s">
        <v>137</v>
      </c>
      <c r="M369" s="104"/>
      <c r="N369" s="105"/>
      <c r="O369" s="105"/>
      <c r="P369" s="105"/>
      <c r="Q369" s="105"/>
      <c r="R369" s="105"/>
      <c r="S369" s="105"/>
      <c r="T369" s="105"/>
      <c r="U369" s="105"/>
      <c r="V369" s="105"/>
      <c r="W369" s="105"/>
      <c r="X369" s="105"/>
      <c r="Y369" s="105"/>
      <c r="Z369" s="105"/>
      <c r="AA369" s="105"/>
      <c r="AB369" s="105"/>
    </row>
    <row r="370" ht="11.25" customHeight="1">
      <c r="A370" s="344"/>
      <c r="B370" s="344"/>
      <c r="C370" s="344"/>
      <c r="D370" s="135" t="s">
        <v>1878</v>
      </c>
      <c r="E370" s="291" t="s">
        <v>1879</v>
      </c>
      <c r="F370" s="337" t="s">
        <v>1880</v>
      </c>
      <c r="G370" s="177">
        <v>1.0</v>
      </c>
      <c r="H370" s="177">
        <v>1.0</v>
      </c>
      <c r="I370" s="177">
        <v>6.0</v>
      </c>
      <c r="J370" s="178">
        <v>50.0</v>
      </c>
      <c r="K370" s="210">
        <v>50.0</v>
      </c>
      <c r="L370" s="103" t="s">
        <v>137</v>
      </c>
      <c r="M370" s="104"/>
      <c r="N370" s="105"/>
      <c r="O370" s="105"/>
      <c r="P370" s="105"/>
      <c r="Q370" s="105"/>
      <c r="R370" s="105"/>
      <c r="S370" s="105"/>
      <c r="T370" s="105"/>
      <c r="U370" s="105"/>
      <c r="V370" s="105"/>
      <c r="W370" s="105"/>
      <c r="X370" s="105"/>
      <c r="Y370" s="105"/>
      <c r="Z370" s="105"/>
      <c r="AA370" s="105"/>
      <c r="AB370" s="105"/>
    </row>
    <row r="371" ht="11.25" customHeight="1">
      <c r="A371" s="344"/>
      <c r="B371" s="344"/>
      <c r="C371" s="344"/>
      <c r="D371" s="135" t="s">
        <v>1881</v>
      </c>
      <c r="E371" s="291" t="s">
        <v>1882</v>
      </c>
      <c r="F371" s="337" t="s">
        <v>1883</v>
      </c>
      <c r="G371" s="177">
        <v>1.0</v>
      </c>
      <c r="H371" s="177">
        <v>1.0</v>
      </c>
      <c r="I371" s="177">
        <v>6.0</v>
      </c>
      <c r="J371" s="178">
        <v>50.0</v>
      </c>
      <c r="K371" s="210">
        <v>50.0</v>
      </c>
      <c r="L371" s="103" t="s">
        <v>137</v>
      </c>
      <c r="M371" s="104"/>
      <c r="N371" s="105"/>
      <c r="O371" s="105"/>
      <c r="P371" s="105"/>
      <c r="Q371" s="105"/>
      <c r="R371" s="105"/>
      <c r="S371" s="105"/>
      <c r="T371" s="105"/>
      <c r="U371" s="105"/>
      <c r="V371" s="105"/>
      <c r="W371" s="105"/>
      <c r="X371" s="105"/>
      <c r="Y371" s="105"/>
      <c r="Z371" s="105"/>
      <c r="AA371" s="105"/>
      <c r="AB371" s="105"/>
    </row>
    <row r="372" ht="11.25" customHeight="1">
      <c r="A372" s="343"/>
      <c r="B372" s="343"/>
      <c r="C372" s="343"/>
      <c r="D372" s="135" t="s">
        <v>1884</v>
      </c>
      <c r="E372" s="291" t="s">
        <v>1885</v>
      </c>
      <c r="F372" s="337" t="s">
        <v>1886</v>
      </c>
      <c r="G372" s="177">
        <v>1.0</v>
      </c>
      <c r="H372" s="177">
        <v>1.0</v>
      </c>
      <c r="I372" s="177">
        <v>6.0</v>
      </c>
      <c r="J372" s="178">
        <v>50.0</v>
      </c>
      <c r="K372" s="210">
        <v>50.0</v>
      </c>
      <c r="L372" s="103" t="s">
        <v>137</v>
      </c>
      <c r="M372" s="104"/>
      <c r="N372" s="105"/>
      <c r="O372" s="105"/>
      <c r="P372" s="105"/>
      <c r="Q372" s="105"/>
      <c r="R372" s="105"/>
      <c r="S372" s="105"/>
      <c r="T372" s="105"/>
      <c r="U372" s="105"/>
      <c r="V372" s="105"/>
      <c r="W372" s="105"/>
      <c r="X372" s="105"/>
      <c r="Y372" s="105"/>
      <c r="Z372" s="105"/>
      <c r="AA372" s="105"/>
      <c r="AB372" s="105"/>
    </row>
    <row r="373" ht="11.25" customHeight="1">
      <c r="A373" s="135" t="s">
        <v>1887</v>
      </c>
      <c r="B373" s="346" t="s">
        <v>1888</v>
      </c>
      <c r="C373" s="97" t="s">
        <v>128</v>
      </c>
      <c r="D373" s="295" t="s">
        <v>1889</v>
      </c>
      <c r="E373" s="291" t="s">
        <v>1890</v>
      </c>
      <c r="F373" s="291" t="s">
        <v>1891</v>
      </c>
      <c r="G373" s="177">
        <v>2.0</v>
      </c>
      <c r="H373" s="177">
        <v>2.0</v>
      </c>
      <c r="I373" s="177">
        <v>2.0</v>
      </c>
      <c r="J373" s="178">
        <v>50.0</v>
      </c>
      <c r="K373" s="210">
        <v>25.0</v>
      </c>
      <c r="L373" s="103" t="s">
        <v>137</v>
      </c>
      <c r="M373" s="104"/>
      <c r="N373" s="105"/>
      <c r="O373" s="105"/>
      <c r="P373" s="105"/>
      <c r="Q373" s="105"/>
      <c r="R373" s="105"/>
      <c r="S373" s="105"/>
      <c r="T373" s="105"/>
      <c r="U373" s="105"/>
      <c r="V373" s="105"/>
      <c r="W373" s="105"/>
      <c r="X373" s="105"/>
      <c r="Y373" s="105"/>
      <c r="Z373" s="105"/>
      <c r="AA373" s="105"/>
      <c r="AB373" s="105"/>
    </row>
    <row r="374" ht="11.25" customHeight="1">
      <c r="A374" s="271" t="s">
        <v>1892</v>
      </c>
      <c r="B374" s="342" t="s">
        <v>1893</v>
      </c>
      <c r="C374" s="347" t="s">
        <v>128</v>
      </c>
      <c r="D374" s="295" t="s">
        <v>1894</v>
      </c>
      <c r="E374" s="291" t="s">
        <v>1895</v>
      </c>
      <c r="F374" s="291" t="s">
        <v>1896</v>
      </c>
      <c r="G374" s="177">
        <v>2.0</v>
      </c>
      <c r="H374" s="177">
        <v>2.0</v>
      </c>
      <c r="I374" s="177">
        <v>4.0</v>
      </c>
      <c r="J374" s="178">
        <v>50.0</v>
      </c>
      <c r="K374" s="210">
        <v>25.0</v>
      </c>
      <c r="L374" s="103" t="s">
        <v>137</v>
      </c>
      <c r="M374" s="104"/>
      <c r="N374" s="105"/>
      <c r="O374" s="105"/>
      <c r="P374" s="105"/>
      <c r="Q374" s="105"/>
      <c r="R374" s="105"/>
      <c r="S374" s="105"/>
      <c r="T374" s="105"/>
      <c r="U374" s="105"/>
      <c r="V374" s="105"/>
      <c r="W374" s="105"/>
      <c r="X374" s="105"/>
      <c r="Y374" s="105"/>
      <c r="Z374" s="105"/>
      <c r="AA374" s="105"/>
      <c r="AB374" s="105"/>
    </row>
    <row r="375" ht="11.25" customHeight="1">
      <c r="A375" s="344"/>
      <c r="B375" s="344"/>
      <c r="C375" s="348"/>
      <c r="D375" s="135" t="s">
        <v>1897</v>
      </c>
      <c r="E375" s="291" t="s">
        <v>1898</v>
      </c>
      <c r="F375" s="337" t="s">
        <v>1899</v>
      </c>
      <c r="G375" s="177">
        <v>2.0</v>
      </c>
      <c r="H375" s="177">
        <v>2.0</v>
      </c>
      <c r="I375" s="177">
        <v>4.0</v>
      </c>
      <c r="J375" s="178">
        <v>50.0</v>
      </c>
      <c r="K375" s="210">
        <v>25.0</v>
      </c>
      <c r="L375" s="103" t="s">
        <v>137</v>
      </c>
      <c r="M375" s="104"/>
      <c r="N375" s="105"/>
      <c r="O375" s="105"/>
      <c r="P375" s="105"/>
      <c r="Q375" s="105"/>
      <c r="R375" s="105"/>
      <c r="S375" s="105"/>
      <c r="T375" s="105"/>
      <c r="U375" s="105"/>
      <c r="V375" s="105"/>
      <c r="W375" s="105"/>
      <c r="X375" s="105"/>
      <c r="Y375" s="105"/>
      <c r="Z375" s="105"/>
      <c r="AA375" s="105"/>
      <c r="AB375" s="105"/>
    </row>
    <row r="376" ht="11.25" customHeight="1">
      <c r="A376" s="344"/>
      <c r="B376" s="344"/>
      <c r="C376" s="348"/>
      <c r="D376" s="135" t="s">
        <v>1900</v>
      </c>
      <c r="E376" s="291" t="s">
        <v>1901</v>
      </c>
      <c r="F376" s="337" t="s">
        <v>1902</v>
      </c>
      <c r="G376" s="177">
        <v>2.0</v>
      </c>
      <c r="H376" s="177">
        <v>2.0</v>
      </c>
      <c r="I376" s="177">
        <v>4.0</v>
      </c>
      <c r="J376" s="178">
        <v>50.0</v>
      </c>
      <c r="K376" s="210">
        <v>25.0</v>
      </c>
      <c r="L376" s="103" t="s">
        <v>137</v>
      </c>
      <c r="M376" s="104"/>
      <c r="N376" s="105"/>
      <c r="O376" s="105"/>
      <c r="P376" s="105"/>
      <c r="Q376" s="105"/>
      <c r="R376" s="105"/>
      <c r="S376" s="105"/>
      <c r="T376" s="105"/>
      <c r="U376" s="105"/>
      <c r="V376" s="105"/>
      <c r="W376" s="105"/>
      <c r="X376" s="105"/>
      <c r="Y376" s="105"/>
      <c r="Z376" s="105"/>
      <c r="AA376" s="105"/>
      <c r="AB376" s="105"/>
    </row>
    <row r="377" ht="11.25" customHeight="1">
      <c r="A377" s="344"/>
      <c r="B377" s="344"/>
      <c r="C377" s="348"/>
      <c r="D377" s="135" t="s">
        <v>1903</v>
      </c>
      <c r="E377" s="291" t="s">
        <v>1904</v>
      </c>
      <c r="F377" s="337" t="s">
        <v>1905</v>
      </c>
      <c r="G377" s="177">
        <v>2.0</v>
      </c>
      <c r="H377" s="177">
        <v>2.0</v>
      </c>
      <c r="I377" s="177">
        <v>4.0</v>
      </c>
      <c r="J377" s="178">
        <v>50.0</v>
      </c>
      <c r="K377" s="210">
        <v>25.0</v>
      </c>
      <c r="L377" s="103" t="s">
        <v>137</v>
      </c>
      <c r="M377" s="104"/>
      <c r="N377" s="105"/>
      <c r="O377" s="105"/>
      <c r="P377" s="105"/>
      <c r="Q377" s="105"/>
      <c r="R377" s="105"/>
      <c r="S377" s="105"/>
      <c r="T377" s="105"/>
      <c r="U377" s="105"/>
      <c r="V377" s="105"/>
      <c r="W377" s="105"/>
      <c r="X377" s="105"/>
      <c r="Y377" s="105"/>
      <c r="Z377" s="105"/>
      <c r="AA377" s="105"/>
      <c r="AB377" s="105"/>
    </row>
    <row r="378" ht="11.25" customHeight="1">
      <c r="A378" s="343"/>
      <c r="B378" s="343"/>
      <c r="C378" s="349"/>
      <c r="D378" s="135" t="s">
        <v>1906</v>
      </c>
      <c r="E378" s="291" t="s">
        <v>1907</v>
      </c>
      <c r="F378" s="337" t="s">
        <v>1908</v>
      </c>
      <c r="G378" s="177">
        <v>2.0</v>
      </c>
      <c r="H378" s="177">
        <v>2.0</v>
      </c>
      <c r="I378" s="177">
        <v>4.0</v>
      </c>
      <c r="J378" s="178">
        <v>50.0</v>
      </c>
      <c r="K378" s="210">
        <v>25.0</v>
      </c>
      <c r="L378" s="103" t="s">
        <v>137</v>
      </c>
      <c r="M378" s="104"/>
      <c r="N378" s="105"/>
      <c r="O378" s="105"/>
      <c r="P378" s="105"/>
      <c r="Q378" s="105"/>
      <c r="R378" s="105"/>
      <c r="S378" s="105"/>
      <c r="T378" s="105"/>
      <c r="U378" s="105"/>
      <c r="V378" s="105"/>
      <c r="W378" s="105"/>
      <c r="X378" s="105"/>
      <c r="Y378" s="105"/>
      <c r="Z378" s="105"/>
      <c r="AA378" s="105"/>
      <c r="AB378" s="105"/>
    </row>
    <row r="379" ht="11.25" customHeight="1">
      <c r="A379" s="342" t="s">
        <v>1909</v>
      </c>
      <c r="B379" s="342" t="s">
        <v>1910</v>
      </c>
      <c r="C379" s="273" t="s">
        <v>128</v>
      </c>
      <c r="D379" s="135" t="s">
        <v>1911</v>
      </c>
      <c r="E379" s="291" t="s">
        <v>1912</v>
      </c>
      <c r="F379" s="337" t="s">
        <v>1913</v>
      </c>
      <c r="G379" s="97">
        <v>1.0</v>
      </c>
      <c r="H379" s="97">
        <v>1.0</v>
      </c>
      <c r="I379" s="97">
        <v>3.0</v>
      </c>
      <c r="J379" s="292">
        <v>50.0</v>
      </c>
      <c r="K379" s="222">
        <v>50.0</v>
      </c>
      <c r="L379" s="103" t="s">
        <v>137</v>
      </c>
      <c r="M379" s="104"/>
      <c r="N379" s="105"/>
      <c r="O379" s="105"/>
      <c r="P379" s="105"/>
      <c r="Q379" s="105"/>
      <c r="R379" s="105"/>
      <c r="S379" s="105"/>
      <c r="T379" s="105"/>
      <c r="U379" s="105"/>
      <c r="V379" s="105"/>
      <c r="W379" s="105"/>
      <c r="X379" s="105"/>
      <c r="Y379" s="105"/>
      <c r="Z379" s="105"/>
      <c r="AA379" s="105"/>
      <c r="AB379" s="105"/>
    </row>
    <row r="380" ht="11.25" customHeight="1">
      <c r="A380" s="343"/>
      <c r="B380" s="343"/>
      <c r="C380" s="343"/>
      <c r="D380" s="135" t="s">
        <v>1914</v>
      </c>
      <c r="E380" s="291" t="s">
        <v>1915</v>
      </c>
      <c r="F380" s="337" t="s">
        <v>1916</v>
      </c>
      <c r="G380" s="97">
        <v>1.0</v>
      </c>
      <c r="H380" s="97">
        <v>1.0</v>
      </c>
      <c r="I380" s="97">
        <v>3.0</v>
      </c>
      <c r="J380" s="292">
        <v>50.0</v>
      </c>
      <c r="K380" s="222">
        <v>50.0</v>
      </c>
      <c r="L380" s="103" t="s">
        <v>137</v>
      </c>
      <c r="M380" s="104"/>
      <c r="N380" s="105"/>
      <c r="O380" s="105"/>
      <c r="P380" s="105"/>
      <c r="Q380" s="105"/>
      <c r="R380" s="105"/>
      <c r="S380" s="105"/>
      <c r="T380" s="105"/>
      <c r="U380" s="105"/>
      <c r="V380" s="105"/>
      <c r="W380" s="105"/>
      <c r="X380" s="105"/>
      <c r="Y380" s="105"/>
      <c r="Z380" s="105"/>
      <c r="AA380" s="105"/>
      <c r="AB380" s="105"/>
    </row>
    <row r="381" ht="11.25" customHeight="1">
      <c r="A381" s="346" t="s">
        <v>1917</v>
      </c>
      <c r="B381" s="346" t="s">
        <v>1918</v>
      </c>
      <c r="C381" s="97" t="s">
        <v>128</v>
      </c>
      <c r="D381" s="135" t="s">
        <v>1834</v>
      </c>
      <c r="E381" s="291" t="s">
        <v>1919</v>
      </c>
      <c r="F381" s="337" t="s">
        <v>1836</v>
      </c>
      <c r="G381" s="97">
        <v>1.0</v>
      </c>
      <c r="H381" s="97">
        <v>1.0</v>
      </c>
      <c r="I381" s="97">
        <v>3.0</v>
      </c>
      <c r="J381" s="292">
        <v>50.0</v>
      </c>
      <c r="K381" s="222">
        <v>50.0</v>
      </c>
      <c r="L381" s="103" t="s">
        <v>137</v>
      </c>
      <c r="M381" s="104"/>
      <c r="N381" s="105"/>
      <c r="O381" s="105"/>
      <c r="P381" s="105"/>
      <c r="Q381" s="105"/>
      <c r="R381" s="105"/>
      <c r="S381" s="105"/>
      <c r="T381" s="105"/>
      <c r="U381" s="105"/>
      <c r="V381" s="105"/>
      <c r="W381" s="105"/>
      <c r="X381" s="105"/>
      <c r="Y381" s="105"/>
      <c r="Z381" s="105"/>
      <c r="AA381" s="105"/>
      <c r="AB381" s="105"/>
    </row>
    <row r="382" ht="11.25" customHeight="1">
      <c r="A382" s="342" t="s">
        <v>1920</v>
      </c>
      <c r="B382" s="342" t="s">
        <v>1921</v>
      </c>
      <c r="C382" s="273" t="s">
        <v>128</v>
      </c>
      <c r="D382" s="135" t="s">
        <v>1922</v>
      </c>
      <c r="E382" s="291" t="s">
        <v>1923</v>
      </c>
      <c r="F382" s="337" t="s">
        <v>1924</v>
      </c>
      <c r="G382" s="97">
        <v>1.0</v>
      </c>
      <c r="H382" s="97">
        <v>1.0</v>
      </c>
      <c r="I382" s="97">
        <v>3.0</v>
      </c>
      <c r="J382" s="292">
        <v>50.0</v>
      </c>
      <c r="K382" s="222">
        <v>50.0</v>
      </c>
      <c r="L382" s="103" t="s">
        <v>137</v>
      </c>
      <c r="M382" s="104"/>
      <c r="N382" s="105"/>
      <c r="O382" s="105"/>
      <c r="P382" s="105"/>
      <c r="Q382" s="105"/>
      <c r="R382" s="105"/>
      <c r="S382" s="105"/>
      <c r="T382" s="105"/>
      <c r="U382" s="105"/>
      <c r="V382" s="105"/>
      <c r="W382" s="105"/>
      <c r="X382" s="105"/>
      <c r="Y382" s="105"/>
      <c r="Z382" s="105"/>
      <c r="AA382" s="105"/>
      <c r="AB382" s="105"/>
    </row>
    <row r="383" ht="11.25" customHeight="1">
      <c r="A383" s="344"/>
      <c r="B383" s="344"/>
      <c r="C383" s="344"/>
      <c r="D383" s="135" t="s">
        <v>1925</v>
      </c>
      <c r="E383" s="291" t="s">
        <v>1926</v>
      </c>
      <c r="F383" s="337" t="s">
        <v>1927</v>
      </c>
      <c r="G383" s="97">
        <v>1.0</v>
      </c>
      <c r="H383" s="97">
        <v>1.0</v>
      </c>
      <c r="I383" s="97">
        <v>3.0</v>
      </c>
      <c r="J383" s="292">
        <v>50.0</v>
      </c>
      <c r="K383" s="222">
        <v>50.0</v>
      </c>
      <c r="L383" s="103" t="s">
        <v>137</v>
      </c>
      <c r="M383" s="104"/>
      <c r="N383" s="105"/>
      <c r="O383" s="105"/>
      <c r="P383" s="105"/>
      <c r="Q383" s="105"/>
      <c r="R383" s="105"/>
      <c r="S383" s="105"/>
      <c r="T383" s="105"/>
      <c r="U383" s="105"/>
      <c r="V383" s="105"/>
      <c r="W383" s="105"/>
      <c r="X383" s="105"/>
      <c r="Y383" s="105"/>
      <c r="Z383" s="105"/>
      <c r="AA383" s="105"/>
      <c r="AB383" s="105"/>
    </row>
    <row r="384" ht="11.25" customHeight="1">
      <c r="A384" s="343"/>
      <c r="B384" s="343"/>
      <c r="C384" s="343"/>
      <c r="D384" s="135" t="s">
        <v>1928</v>
      </c>
      <c r="E384" s="291" t="s">
        <v>1929</v>
      </c>
      <c r="F384" s="337" t="s">
        <v>1930</v>
      </c>
      <c r="G384" s="97">
        <v>1.0</v>
      </c>
      <c r="H384" s="97">
        <v>1.0</v>
      </c>
      <c r="I384" s="97">
        <v>3.0</v>
      </c>
      <c r="J384" s="292">
        <v>50.0</v>
      </c>
      <c r="K384" s="222">
        <v>50.0</v>
      </c>
      <c r="L384" s="103" t="s">
        <v>137</v>
      </c>
      <c r="M384" s="104"/>
      <c r="N384" s="105"/>
      <c r="O384" s="105"/>
      <c r="P384" s="105"/>
      <c r="Q384" s="105"/>
      <c r="R384" s="105"/>
      <c r="S384" s="105"/>
      <c r="T384" s="105"/>
      <c r="U384" s="105"/>
      <c r="V384" s="105"/>
      <c r="W384" s="105"/>
      <c r="X384" s="105"/>
      <c r="Y384" s="105"/>
      <c r="Z384" s="105"/>
      <c r="AA384" s="105"/>
      <c r="AB384" s="105"/>
    </row>
    <row r="385" ht="11.25" customHeight="1">
      <c r="A385" s="135" t="s">
        <v>1931</v>
      </c>
      <c r="B385" s="135" t="s">
        <v>1932</v>
      </c>
      <c r="C385" s="97" t="s">
        <v>128</v>
      </c>
      <c r="D385" s="135" t="s">
        <v>1933</v>
      </c>
      <c r="E385" s="130" t="s">
        <v>1934</v>
      </c>
      <c r="F385" s="97" t="s">
        <v>1071</v>
      </c>
      <c r="G385" s="177">
        <v>2.0</v>
      </c>
      <c r="H385" s="177">
        <v>2.0</v>
      </c>
      <c r="I385" s="177">
        <v>2.0</v>
      </c>
      <c r="J385" s="178">
        <v>50.0</v>
      </c>
      <c r="K385" s="210">
        <v>25.0</v>
      </c>
      <c r="L385" s="103" t="s">
        <v>138</v>
      </c>
      <c r="M385" s="104"/>
      <c r="N385" s="105"/>
      <c r="O385" s="105"/>
      <c r="P385" s="105"/>
      <c r="Q385" s="105"/>
      <c r="R385" s="105"/>
      <c r="S385" s="105"/>
      <c r="T385" s="105"/>
      <c r="U385" s="105"/>
      <c r="V385" s="105"/>
      <c r="W385" s="105"/>
      <c r="X385" s="105"/>
      <c r="Y385" s="105"/>
      <c r="Z385" s="105"/>
      <c r="AA385" s="105"/>
      <c r="AB385" s="105"/>
    </row>
    <row r="386" ht="11.25" customHeight="1">
      <c r="A386" s="135" t="s">
        <v>1931</v>
      </c>
      <c r="B386" s="135" t="s">
        <v>1932</v>
      </c>
      <c r="C386" s="97" t="s">
        <v>128</v>
      </c>
      <c r="D386" s="135" t="s">
        <v>1935</v>
      </c>
      <c r="E386" s="97" t="s">
        <v>1936</v>
      </c>
      <c r="F386" s="136" t="s">
        <v>318</v>
      </c>
      <c r="G386" s="177">
        <v>2.0</v>
      </c>
      <c r="H386" s="177">
        <v>2.0</v>
      </c>
      <c r="I386" s="177">
        <v>2.0</v>
      </c>
      <c r="J386" s="178">
        <v>50.0</v>
      </c>
      <c r="K386" s="210">
        <v>25.0</v>
      </c>
      <c r="L386" s="103" t="s">
        <v>138</v>
      </c>
      <c r="M386" s="104"/>
      <c r="N386" s="105"/>
      <c r="O386" s="105"/>
      <c r="P386" s="105"/>
      <c r="Q386" s="105"/>
      <c r="R386" s="105"/>
      <c r="S386" s="105"/>
      <c r="T386" s="105"/>
      <c r="U386" s="105"/>
      <c r="V386" s="105"/>
      <c r="W386" s="105"/>
      <c r="X386" s="105"/>
      <c r="Y386" s="105"/>
      <c r="Z386" s="105"/>
      <c r="AA386" s="105"/>
      <c r="AB386" s="105"/>
    </row>
    <row r="387" ht="11.25" customHeight="1">
      <c r="A387" s="135" t="s">
        <v>1931</v>
      </c>
      <c r="B387" s="135" t="s">
        <v>1932</v>
      </c>
      <c r="C387" s="97" t="s">
        <v>128</v>
      </c>
      <c r="D387" s="135" t="s">
        <v>1937</v>
      </c>
      <c r="E387" s="97" t="s">
        <v>1938</v>
      </c>
      <c r="F387" s="136" t="s">
        <v>1071</v>
      </c>
      <c r="G387" s="177">
        <v>2.0</v>
      </c>
      <c r="H387" s="177">
        <v>2.0</v>
      </c>
      <c r="I387" s="177">
        <v>2.0</v>
      </c>
      <c r="J387" s="178">
        <v>50.0</v>
      </c>
      <c r="K387" s="210">
        <v>25.0</v>
      </c>
      <c r="L387" s="103" t="s">
        <v>138</v>
      </c>
      <c r="M387" s="104"/>
      <c r="N387" s="105"/>
      <c r="O387" s="105"/>
      <c r="P387" s="105"/>
      <c r="Q387" s="105"/>
      <c r="R387" s="105"/>
      <c r="S387" s="105"/>
      <c r="T387" s="105"/>
      <c r="U387" s="105"/>
      <c r="V387" s="105"/>
      <c r="W387" s="105"/>
      <c r="X387" s="105"/>
      <c r="Y387" s="105"/>
      <c r="Z387" s="105"/>
      <c r="AA387" s="105"/>
      <c r="AB387" s="105"/>
    </row>
    <row r="388" ht="11.25" customHeight="1">
      <c r="A388" s="135" t="s">
        <v>1939</v>
      </c>
      <c r="B388" s="135" t="s">
        <v>1940</v>
      </c>
      <c r="C388" s="97" t="s">
        <v>128</v>
      </c>
      <c r="D388" s="135" t="s">
        <v>1941</v>
      </c>
      <c r="E388" s="130" t="s">
        <v>1942</v>
      </c>
      <c r="F388" s="97" t="s">
        <v>1943</v>
      </c>
      <c r="G388" s="177">
        <v>1.0</v>
      </c>
      <c r="H388" s="177">
        <v>1.0</v>
      </c>
      <c r="I388" s="177">
        <v>4.0</v>
      </c>
      <c r="J388" s="178">
        <v>50.0</v>
      </c>
      <c r="K388" s="178">
        <v>50.0</v>
      </c>
      <c r="L388" s="103" t="s">
        <v>1944</v>
      </c>
      <c r="M388" s="104"/>
      <c r="N388" s="105"/>
      <c r="O388" s="105"/>
      <c r="P388" s="105"/>
      <c r="Q388" s="105"/>
      <c r="R388" s="105"/>
      <c r="S388" s="105"/>
      <c r="T388" s="105"/>
      <c r="U388" s="105"/>
      <c r="V388" s="105"/>
      <c r="W388" s="105"/>
      <c r="X388" s="105"/>
      <c r="Y388" s="105"/>
      <c r="Z388" s="105"/>
      <c r="AA388" s="105"/>
      <c r="AB388" s="105"/>
    </row>
    <row r="389" ht="11.25" customHeight="1">
      <c r="A389" s="135" t="s">
        <v>1939</v>
      </c>
      <c r="B389" s="135" t="s">
        <v>1945</v>
      </c>
      <c r="C389" s="97" t="s">
        <v>128</v>
      </c>
      <c r="D389" s="135" t="s">
        <v>1946</v>
      </c>
      <c r="E389" s="130" t="s">
        <v>1947</v>
      </c>
      <c r="F389" s="136" t="s">
        <v>1948</v>
      </c>
      <c r="G389" s="177">
        <v>1.0</v>
      </c>
      <c r="H389" s="177">
        <v>1.0</v>
      </c>
      <c r="I389" s="177">
        <v>4.0</v>
      </c>
      <c r="J389" s="178">
        <v>50.0</v>
      </c>
      <c r="K389" s="178">
        <v>50.0</v>
      </c>
      <c r="L389" s="103" t="s">
        <v>1944</v>
      </c>
      <c r="M389" s="104"/>
      <c r="N389" s="105"/>
      <c r="O389" s="105"/>
      <c r="P389" s="105"/>
      <c r="Q389" s="105"/>
      <c r="R389" s="105"/>
      <c r="S389" s="105"/>
      <c r="T389" s="105"/>
      <c r="U389" s="105"/>
      <c r="V389" s="105"/>
      <c r="W389" s="105"/>
      <c r="X389" s="105"/>
      <c r="Y389" s="105"/>
      <c r="Z389" s="105"/>
      <c r="AA389" s="105"/>
      <c r="AB389" s="105"/>
    </row>
    <row r="390" ht="11.25" customHeight="1">
      <c r="A390" s="135" t="s">
        <v>1939</v>
      </c>
      <c r="B390" s="135" t="s">
        <v>1949</v>
      </c>
      <c r="C390" s="97" t="s">
        <v>128</v>
      </c>
      <c r="D390" s="135" t="s">
        <v>1941</v>
      </c>
      <c r="E390" s="130" t="s">
        <v>1942</v>
      </c>
      <c r="F390" s="97" t="s">
        <v>1943</v>
      </c>
      <c r="G390" s="177">
        <v>1.0</v>
      </c>
      <c r="H390" s="177">
        <v>1.0</v>
      </c>
      <c r="I390" s="177">
        <v>4.0</v>
      </c>
      <c r="J390" s="178">
        <v>50.0</v>
      </c>
      <c r="K390" s="178">
        <v>50.0</v>
      </c>
      <c r="L390" s="103" t="s">
        <v>1944</v>
      </c>
      <c r="M390" s="104"/>
      <c r="N390" s="105"/>
      <c r="O390" s="105"/>
      <c r="P390" s="105"/>
      <c r="Q390" s="105"/>
      <c r="R390" s="105"/>
      <c r="S390" s="105"/>
      <c r="T390" s="105"/>
      <c r="U390" s="105"/>
      <c r="V390" s="105"/>
      <c r="W390" s="105"/>
      <c r="X390" s="105"/>
      <c r="Y390" s="105"/>
      <c r="Z390" s="105"/>
      <c r="AA390" s="105"/>
      <c r="AB390" s="105"/>
    </row>
    <row r="391" ht="11.25" customHeight="1">
      <c r="A391" s="135" t="s">
        <v>1950</v>
      </c>
      <c r="B391" s="135" t="s">
        <v>1951</v>
      </c>
      <c r="C391" s="97" t="s">
        <v>128</v>
      </c>
      <c r="D391" s="135" t="s">
        <v>1952</v>
      </c>
      <c r="E391" s="97" t="s">
        <v>1953</v>
      </c>
      <c r="F391" s="97" t="s">
        <v>1954</v>
      </c>
      <c r="G391" s="177">
        <v>5.0</v>
      </c>
      <c r="H391" s="177">
        <v>2.0</v>
      </c>
      <c r="I391" s="177">
        <v>5.0</v>
      </c>
      <c r="J391" s="178">
        <v>50.0</v>
      </c>
      <c r="K391" s="178">
        <v>10.0</v>
      </c>
      <c r="L391" s="103" t="s">
        <v>1944</v>
      </c>
      <c r="M391" s="104"/>
      <c r="N391" s="105"/>
      <c r="O391" s="105"/>
      <c r="P391" s="105"/>
      <c r="Q391" s="105"/>
      <c r="R391" s="105"/>
      <c r="S391" s="105"/>
      <c r="T391" s="105"/>
      <c r="U391" s="105"/>
      <c r="V391" s="105"/>
      <c r="W391" s="105"/>
      <c r="X391" s="105"/>
      <c r="Y391" s="105"/>
      <c r="Z391" s="105"/>
      <c r="AA391" s="105"/>
      <c r="AB391" s="105"/>
    </row>
    <row r="392" ht="11.25" customHeight="1">
      <c r="A392" s="135" t="s">
        <v>1955</v>
      </c>
      <c r="B392" s="135" t="s">
        <v>1956</v>
      </c>
      <c r="C392" s="97" t="s">
        <v>128</v>
      </c>
      <c r="D392" s="135" t="s">
        <v>1957</v>
      </c>
      <c r="E392" s="97" t="s">
        <v>1958</v>
      </c>
      <c r="F392" s="136" t="s">
        <v>1959</v>
      </c>
      <c r="G392" s="97" t="s">
        <v>1960</v>
      </c>
      <c r="H392" s="177">
        <v>2.0</v>
      </c>
      <c r="I392" s="177" t="s">
        <v>1961</v>
      </c>
      <c r="J392" s="178">
        <v>50.0</v>
      </c>
      <c r="K392" s="178">
        <f>50/6</f>
        <v>8.333333333</v>
      </c>
      <c r="L392" s="103" t="s">
        <v>1944</v>
      </c>
      <c r="M392" s="104"/>
      <c r="N392" s="105"/>
      <c r="O392" s="105"/>
      <c r="P392" s="105"/>
      <c r="Q392" s="105"/>
      <c r="R392" s="105"/>
      <c r="S392" s="105"/>
      <c r="T392" s="105"/>
      <c r="U392" s="105"/>
      <c r="V392" s="105"/>
      <c r="W392" s="105"/>
      <c r="X392" s="105"/>
      <c r="Y392" s="105"/>
      <c r="Z392" s="105"/>
      <c r="AA392" s="105"/>
      <c r="AB392" s="105"/>
    </row>
    <row r="393" ht="11.25" customHeight="1">
      <c r="A393" s="135" t="s">
        <v>1962</v>
      </c>
      <c r="B393" s="135" t="s">
        <v>1963</v>
      </c>
      <c r="C393" s="97" t="s">
        <v>128</v>
      </c>
      <c r="D393" s="135" t="s">
        <v>1964</v>
      </c>
      <c r="E393" s="97" t="s">
        <v>1965</v>
      </c>
      <c r="F393" s="136" t="s">
        <v>1966</v>
      </c>
      <c r="G393" s="177">
        <v>2.0</v>
      </c>
      <c r="H393" s="177">
        <v>2.0</v>
      </c>
      <c r="I393" s="177">
        <v>3.0</v>
      </c>
      <c r="J393" s="178">
        <v>50.0</v>
      </c>
      <c r="K393" s="178">
        <v>25.0</v>
      </c>
      <c r="L393" s="103" t="s">
        <v>1944</v>
      </c>
      <c r="M393" s="104"/>
      <c r="N393" s="105"/>
      <c r="O393" s="105"/>
      <c r="P393" s="105"/>
      <c r="Q393" s="105"/>
      <c r="R393" s="105"/>
      <c r="S393" s="105"/>
      <c r="T393" s="105"/>
      <c r="U393" s="105"/>
      <c r="V393" s="105"/>
      <c r="W393" s="105"/>
      <c r="X393" s="105"/>
      <c r="Y393" s="105"/>
      <c r="Z393" s="105"/>
      <c r="AA393" s="105"/>
      <c r="AB393" s="105"/>
    </row>
    <row r="394" ht="11.25" customHeight="1">
      <c r="A394" s="135" t="s">
        <v>1962</v>
      </c>
      <c r="B394" s="135" t="s">
        <v>1963</v>
      </c>
      <c r="C394" s="97" t="s">
        <v>128</v>
      </c>
      <c r="D394" s="135" t="s">
        <v>1967</v>
      </c>
      <c r="E394" s="97" t="s">
        <v>1968</v>
      </c>
      <c r="F394" s="136" t="s">
        <v>1969</v>
      </c>
      <c r="G394" s="177">
        <v>2.0</v>
      </c>
      <c r="H394" s="177">
        <v>2.0</v>
      </c>
      <c r="I394" s="177">
        <v>3.0</v>
      </c>
      <c r="J394" s="178">
        <v>50.0</v>
      </c>
      <c r="K394" s="178">
        <v>25.0</v>
      </c>
      <c r="L394" s="103" t="s">
        <v>1944</v>
      </c>
      <c r="M394" s="104"/>
      <c r="N394" s="105"/>
      <c r="O394" s="105"/>
      <c r="P394" s="105"/>
      <c r="Q394" s="105"/>
      <c r="R394" s="105"/>
      <c r="S394" s="105"/>
      <c r="T394" s="105"/>
      <c r="U394" s="105"/>
      <c r="V394" s="105"/>
      <c r="W394" s="105"/>
      <c r="X394" s="105"/>
      <c r="Y394" s="105"/>
      <c r="Z394" s="105"/>
      <c r="AA394" s="105"/>
      <c r="AB394" s="105"/>
    </row>
    <row r="395" ht="11.25" customHeight="1">
      <c r="A395" s="135" t="s">
        <v>1962</v>
      </c>
      <c r="B395" s="135" t="s">
        <v>1963</v>
      </c>
      <c r="C395" s="97" t="s">
        <v>128</v>
      </c>
      <c r="D395" s="135" t="s">
        <v>1970</v>
      </c>
      <c r="E395" s="97" t="s">
        <v>1971</v>
      </c>
      <c r="F395" s="136" t="s">
        <v>1972</v>
      </c>
      <c r="G395" s="177">
        <v>2.0</v>
      </c>
      <c r="H395" s="177">
        <v>2.0</v>
      </c>
      <c r="I395" s="177">
        <v>3.0</v>
      </c>
      <c r="J395" s="178">
        <v>50.0</v>
      </c>
      <c r="K395" s="178">
        <v>25.0</v>
      </c>
      <c r="L395" s="103" t="s">
        <v>1944</v>
      </c>
      <c r="M395" s="104"/>
      <c r="N395" s="105"/>
      <c r="O395" s="105"/>
      <c r="P395" s="105"/>
      <c r="Q395" s="105"/>
      <c r="R395" s="105"/>
      <c r="S395" s="105"/>
      <c r="T395" s="105"/>
      <c r="U395" s="105"/>
      <c r="V395" s="105"/>
      <c r="W395" s="105"/>
      <c r="X395" s="105"/>
      <c r="Y395" s="105"/>
      <c r="Z395" s="105"/>
      <c r="AA395" s="105"/>
      <c r="AB395" s="105"/>
    </row>
    <row r="396" ht="11.25" customHeight="1">
      <c r="A396" s="135" t="s">
        <v>1973</v>
      </c>
      <c r="B396" s="135" t="s">
        <v>1974</v>
      </c>
      <c r="C396" s="97" t="s">
        <v>128</v>
      </c>
      <c r="D396" s="135" t="s">
        <v>1975</v>
      </c>
      <c r="E396" s="97" t="s">
        <v>1976</v>
      </c>
      <c r="F396" s="136" t="s">
        <v>1948</v>
      </c>
      <c r="G396" s="177">
        <v>1.0</v>
      </c>
      <c r="H396" s="177">
        <v>1.0</v>
      </c>
      <c r="I396" s="177">
        <v>4.0</v>
      </c>
      <c r="J396" s="178">
        <v>50.0</v>
      </c>
      <c r="K396" s="178">
        <v>50.0</v>
      </c>
      <c r="L396" s="103" t="s">
        <v>1944</v>
      </c>
      <c r="M396" s="104"/>
      <c r="N396" s="105"/>
      <c r="O396" s="105"/>
      <c r="P396" s="105"/>
      <c r="Q396" s="105"/>
      <c r="R396" s="105"/>
      <c r="S396" s="105"/>
      <c r="T396" s="105"/>
      <c r="U396" s="105"/>
      <c r="V396" s="105"/>
      <c r="W396" s="105"/>
      <c r="X396" s="105"/>
      <c r="Y396" s="105"/>
      <c r="Z396" s="105"/>
      <c r="AA396" s="105"/>
      <c r="AB396" s="105"/>
    </row>
    <row r="397" ht="11.25" customHeight="1">
      <c r="A397" s="135" t="s">
        <v>1973</v>
      </c>
      <c r="B397" s="135" t="s">
        <v>1977</v>
      </c>
      <c r="C397" s="97" t="s">
        <v>128</v>
      </c>
      <c r="D397" s="135" t="s">
        <v>1978</v>
      </c>
      <c r="E397" s="97" t="s">
        <v>1979</v>
      </c>
      <c r="F397" s="136" t="s">
        <v>1948</v>
      </c>
      <c r="G397" s="177">
        <v>1.0</v>
      </c>
      <c r="H397" s="177">
        <v>1.0</v>
      </c>
      <c r="I397" s="177">
        <v>4.0</v>
      </c>
      <c r="J397" s="178">
        <v>50.0</v>
      </c>
      <c r="K397" s="178">
        <v>50.0</v>
      </c>
      <c r="L397" s="103" t="s">
        <v>1944</v>
      </c>
      <c r="M397" s="104"/>
      <c r="N397" s="105"/>
      <c r="O397" s="105"/>
      <c r="P397" s="105"/>
      <c r="Q397" s="105"/>
      <c r="R397" s="105"/>
      <c r="S397" s="105"/>
      <c r="T397" s="105"/>
      <c r="U397" s="105"/>
      <c r="V397" s="105"/>
      <c r="W397" s="105"/>
      <c r="X397" s="105"/>
      <c r="Y397" s="105"/>
      <c r="Z397" s="105"/>
      <c r="AA397" s="105"/>
      <c r="AB397" s="105"/>
    </row>
    <row r="398" ht="11.25" customHeight="1">
      <c r="A398" s="135" t="s">
        <v>1980</v>
      </c>
      <c r="B398" s="135" t="s">
        <v>1981</v>
      </c>
      <c r="C398" s="97" t="s">
        <v>128</v>
      </c>
      <c r="D398" s="135" t="s">
        <v>1957</v>
      </c>
      <c r="E398" s="130" t="s">
        <v>1958</v>
      </c>
      <c r="F398" s="97" t="s">
        <v>1959</v>
      </c>
      <c r="G398" s="97" t="s">
        <v>1960</v>
      </c>
      <c r="H398" s="177">
        <v>2.0</v>
      </c>
      <c r="I398" s="177" t="s">
        <v>1961</v>
      </c>
      <c r="J398" s="178">
        <v>50.0</v>
      </c>
      <c r="K398" s="178">
        <f>50/6</f>
        <v>8.333333333</v>
      </c>
      <c r="L398" s="103" t="s">
        <v>1944</v>
      </c>
      <c r="M398" s="104"/>
      <c r="N398" s="105"/>
      <c r="O398" s="105"/>
      <c r="P398" s="105"/>
      <c r="Q398" s="105"/>
      <c r="R398" s="105"/>
      <c r="S398" s="105"/>
      <c r="T398" s="105"/>
      <c r="U398" s="105"/>
      <c r="V398" s="105"/>
      <c r="W398" s="105"/>
      <c r="X398" s="105"/>
      <c r="Y398" s="105"/>
      <c r="Z398" s="105"/>
      <c r="AA398" s="105"/>
      <c r="AB398" s="105"/>
    </row>
    <row r="399" ht="11.25" customHeight="1">
      <c r="A399" s="135" t="s">
        <v>1982</v>
      </c>
      <c r="B399" s="135" t="s">
        <v>1983</v>
      </c>
      <c r="C399" s="97" t="s">
        <v>128</v>
      </c>
      <c r="D399" s="135" t="s">
        <v>1984</v>
      </c>
      <c r="E399" s="136" t="s">
        <v>1985</v>
      </c>
      <c r="F399" s="97" t="s">
        <v>1986</v>
      </c>
      <c r="G399" s="97" t="s">
        <v>1987</v>
      </c>
      <c r="H399" s="177">
        <v>2.0</v>
      </c>
      <c r="I399" s="177" t="s">
        <v>1961</v>
      </c>
      <c r="J399" s="178">
        <v>50.0</v>
      </c>
      <c r="K399" s="178">
        <f t="shared" ref="K399:K400" si="5">50/7</f>
        <v>7.142857143</v>
      </c>
      <c r="L399" s="103" t="s">
        <v>1944</v>
      </c>
      <c r="M399" s="104"/>
      <c r="N399" s="105"/>
      <c r="O399" s="105"/>
      <c r="P399" s="105"/>
      <c r="Q399" s="105"/>
      <c r="R399" s="105"/>
      <c r="S399" s="105"/>
      <c r="T399" s="105"/>
      <c r="U399" s="105"/>
      <c r="V399" s="105"/>
      <c r="W399" s="105"/>
      <c r="X399" s="105"/>
      <c r="Y399" s="105"/>
      <c r="Z399" s="105"/>
      <c r="AA399" s="105"/>
      <c r="AB399" s="105"/>
    </row>
    <row r="400" ht="11.25" customHeight="1">
      <c r="A400" s="135" t="s">
        <v>1982</v>
      </c>
      <c r="B400" s="135" t="s">
        <v>1983</v>
      </c>
      <c r="C400" s="97" t="s">
        <v>128</v>
      </c>
      <c r="D400" s="135" t="s">
        <v>1988</v>
      </c>
      <c r="E400" s="97" t="s">
        <v>1989</v>
      </c>
      <c r="F400" s="136" t="s">
        <v>1990</v>
      </c>
      <c r="G400" s="97" t="s">
        <v>1987</v>
      </c>
      <c r="H400" s="177">
        <v>2.0</v>
      </c>
      <c r="I400" s="177" t="s">
        <v>1961</v>
      </c>
      <c r="J400" s="178">
        <v>50.0</v>
      </c>
      <c r="K400" s="178">
        <f t="shared" si="5"/>
        <v>7.142857143</v>
      </c>
      <c r="L400" s="103" t="s">
        <v>1944</v>
      </c>
      <c r="M400" s="104"/>
      <c r="N400" s="105"/>
      <c r="O400" s="105"/>
      <c r="P400" s="105"/>
      <c r="Q400" s="105"/>
      <c r="R400" s="105"/>
      <c r="S400" s="105"/>
      <c r="T400" s="105"/>
      <c r="U400" s="105"/>
      <c r="V400" s="105"/>
      <c r="W400" s="105"/>
      <c r="X400" s="105"/>
      <c r="Y400" s="105"/>
      <c r="Z400" s="105"/>
      <c r="AA400" s="105"/>
      <c r="AB400" s="105"/>
    </row>
    <row r="401" ht="11.25" customHeight="1">
      <c r="A401" s="135" t="s">
        <v>1991</v>
      </c>
      <c r="B401" s="135" t="s">
        <v>1992</v>
      </c>
      <c r="C401" s="97" t="s">
        <v>128</v>
      </c>
      <c r="D401" s="135" t="s">
        <v>1993</v>
      </c>
      <c r="E401" s="97" t="s">
        <v>1994</v>
      </c>
      <c r="F401" s="136" t="s">
        <v>1995</v>
      </c>
      <c r="G401" s="97" t="s">
        <v>1996</v>
      </c>
      <c r="H401" s="177">
        <v>2.0</v>
      </c>
      <c r="I401" s="177">
        <v>2.0</v>
      </c>
      <c r="J401" s="178">
        <v>50.0</v>
      </c>
      <c r="K401" s="178">
        <f>50/6</f>
        <v>8.333333333</v>
      </c>
      <c r="L401" s="103" t="s">
        <v>1944</v>
      </c>
      <c r="M401" s="104"/>
      <c r="N401" s="105"/>
      <c r="O401" s="105"/>
      <c r="P401" s="105"/>
      <c r="Q401" s="105"/>
      <c r="R401" s="105"/>
      <c r="S401" s="105"/>
      <c r="T401" s="105"/>
      <c r="U401" s="105"/>
      <c r="V401" s="105"/>
      <c r="W401" s="105"/>
      <c r="X401" s="105"/>
      <c r="Y401" s="105"/>
      <c r="Z401" s="105"/>
      <c r="AA401" s="105"/>
      <c r="AB401" s="105"/>
    </row>
    <row r="402" ht="11.25" customHeight="1">
      <c r="A402" s="340" t="s">
        <v>1997</v>
      </c>
      <c r="B402" s="135" t="s">
        <v>1998</v>
      </c>
      <c r="C402" s="202" t="s">
        <v>128</v>
      </c>
      <c r="D402" s="135" t="s">
        <v>1999</v>
      </c>
      <c r="E402" s="130" t="s">
        <v>2000</v>
      </c>
      <c r="F402" s="97" t="s">
        <v>899</v>
      </c>
      <c r="G402" s="177">
        <v>4.0</v>
      </c>
      <c r="H402" s="341">
        <v>1.0</v>
      </c>
      <c r="I402" s="177">
        <v>8.0</v>
      </c>
      <c r="J402" s="231">
        <v>50.0</v>
      </c>
      <c r="K402" s="222">
        <v>12.5</v>
      </c>
      <c r="L402" s="103" t="s">
        <v>146</v>
      </c>
      <c r="M402" s="105"/>
      <c r="N402" s="105"/>
      <c r="O402" s="105"/>
      <c r="P402" s="105"/>
      <c r="Q402" s="105"/>
      <c r="R402" s="105"/>
      <c r="S402" s="105"/>
      <c r="T402" s="105"/>
      <c r="U402" s="105"/>
      <c r="V402" s="105"/>
      <c r="W402" s="105"/>
      <c r="X402" s="105"/>
      <c r="Y402" s="105"/>
      <c r="Z402" s="105"/>
      <c r="AA402" s="105"/>
      <c r="AB402" s="105"/>
    </row>
    <row r="403" ht="11.25" customHeight="1">
      <c r="A403" s="340" t="s">
        <v>2001</v>
      </c>
      <c r="B403" s="135" t="s">
        <v>1998</v>
      </c>
      <c r="C403" s="202" t="s">
        <v>128</v>
      </c>
      <c r="D403" s="135" t="s">
        <v>2002</v>
      </c>
      <c r="E403" s="97" t="s">
        <v>2003</v>
      </c>
      <c r="F403" s="136" t="s">
        <v>899</v>
      </c>
      <c r="G403" s="177">
        <v>4.0</v>
      </c>
      <c r="H403" s="341">
        <v>1.0</v>
      </c>
      <c r="I403" s="177">
        <v>8.0</v>
      </c>
      <c r="J403" s="231">
        <v>50.0</v>
      </c>
      <c r="K403" s="222">
        <v>12.5</v>
      </c>
      <c r="L403" s="103" t="s">
        <v>146</v>
      </c>
      <c r="M403" s="105"/>
      <c r="N403" s="105"/>
      <c r="O403" s="105"/>
      <c r="P403" s="105"/>
      <c r="Q403" s="105"/>
      <c r="R403" s="105"/>
      <c r="S403" s="105"/>
      <c r="T403" s="105"/>
      <c r="U403" s="105"/>
      <c r="V403" s="105"/>
      <c r="W403" s="105"/>
      <c r="X403" s="105"/>
      <c r="Y403" s="105"/>
      <c r="Z403" s="105"/>
      <c r="AA403" s="105"/>
      <c r="AB403" s="105"/>
    </row>
    <row r="404" ht="11.25" customHeight="1">
      <c r="A404" s="340" t="s">
        <v>2004</v>
      </c>
      <c r="B404" s="135" t="s">
        <v>1998</v>
      </c>
      <c r="C404" s="202" t="s">
        <v>128</v>
      </c>
      <c r="D404" s="135" t="s">
        <v>2005</v>
      </c>
      <c r="E404" s="97" t="s">
        <v>2006</v>
      </c>
      <c r="F404" s="136" t="s">
        <v>899</v>
      </c>
      <c r="G404" s="177">
        <v>4.0</v>
      </c>
      <c r="H404" s="341">
        <v>1.0</v>
      </c>
      <c r="I404" s="177">
        <v>8.0</v>
      </c>
      <c r="J404" s="231">
        <v>50.0</v>
      </c>
      <c r="K404" s="222">
        <v>12.5</v>
      </c>
      <c r="L404" s="103" t="s">
        <v>146</v>
      </c>
      <c r="M404" s="105"/>
      <c r="N404" s="105"/>
      <c r="O404" s="105"/>
      <c r="P404" s="105"/>
      <c r="Q404" s="105"/>
      <c r="R404" s="105"/>
      <c r="S404" s="105"/>
      <c r="T404" s="105"/>
      <c r="U404" s="105"/>
      <c r="V404" s="105"/>
      <c r="W404" s="105"/>
      <c r="X404" s="105"/>
      <c r="Y404" s="105"/>
      <c r="Z404" s="105"/>
      <c r="AA404" s="105"/>
      <c r="AB404" s="105"/>
    </row>
    <row r="405" ht="11.25" customHeight="1">
      <c r="A405" s="340" t="s">
        <v>2007</v>
      </c>
      <c r="B405" s="135" t="s">
        <v>1998</v>
      </c>
      <c r="C405" s="202" t="s">
        <v>128</v>
      </c>
      <c r="D405" s="135" t="s">
        <v>2008</v>
      </c>
      <c r="E405" s="97" t="s">
        <v>2009</v>
      </c>
      <c r="F405" s="136" t="s">
        <v>899</v>
      </c>
      <c r="G405" s="177">
        <v>4.0</v>
      </c>
      <c r="H405" s="341">
        <v>1.0</v>
      </c>
      <c r="I405" s="177">
        <v>8.0</v>
      </c>
      <c r="J405" s="231">
        <v>50.0</v>
      </c>
      <c r="K405" s="222">
        <v>12.5</v>
      </c>
      <c r="L405" s="103" t="s">
        <v>146</v>
      </c>
      <c r="M405" s="105"/>
      <c r="N405" s="105"/>
      <c r="O405" s="105"/>
      <c r="P405" s="105"/>
      <c r="Q405" s="105"/>
      <c r="R405" s="105"/>
      <c r="S405" s="105"/>
      <c r="T405" s="105"/>
      <c r="U405" s="105"/>
      <c r="V405" s="105"/>
      <c r="W405" s="105"/>
      <c r="X405" s="105"/>
      <c r="Y405" s="105"/>
      <c r="Z405" s="105"/>
      <c r="AA405" s="105"/>
      <c r="AB405" s="105"/>
    </row>
    <row r="406" ht="11.25" customHeight="1">
      <c r="A406" s="340" t="s">
        <v>2010</v>
      </c>
      <c r="B406" s="135" t="s">
        <v>1998</v>
      </c>
      <c r="C406" s="202" t="s">
        <v>128</v>
      </c>
      <c r="D406" s="135" t="s">
        <v>2011</v>
      </c>
      <c r="E406" s="97" t="s">
        <v>2012</v>
      </c>
      <c r="F406" s="136" t="s">
        <v>899</v>
      </c>
      <c r="G406" s="177">
        <v>4.0</v>
      </c>
      <c r="H406" s="341">
        <v>1.0</v>
      </c>
      <c r="I406" s="177">
        <v>8.0</v>
      </c>
      <c r="J406" s="231">
        <v>50.0</v>
      </c>
      <c r="K406" s="222">
        <v>12.5</v>
      </c>
      <c r="L406" s="103" t="s">
        <v>146</v>
      </c>
      <c r="M406" s="105"/>
      <c r="N406" s="105"/>
      <c r="O406" s="105"/>
      <c r="P406" s="105"/>
      <c r="Q406" s="105"/>
      <c r="R406" s="105"/>
      <c r="S406" s="105"/>
      <c r="T406" s="105"/>
      <c r="U406" s="105"/>
      <c r="V406" s="105"/>
      <c r="W406" s="105"/>
      <c r="X406" s="105"/>
      <c r="Y406" s="105"/>
      <c r="Z406" s="105"/>
      <c r="AA406" s="105"/>
      <c r="AB406" s="105"/>
    </row>
    <row r="407" ht="11.25" customHeight="1">
      <c r="A407" s="340" t="s">
        <v>2013</v>
      </c>
      <c r="B407" s="135" t="s">
        <v>1998</v>
      </c>
      <c r="C407" s="202" t="s">
        <v>128</v>
      </c>
      <c r="D407" s="135" t="s">
        <v>2014</v>
      </c>
      <c r="E407" s="97" t="s">
        <v>2015</v>
      </c>
      <c r="F407" s="136" t="s">
        <v>899</v>
      </c>
      <c r="G407" s="177">
        <v>4.0</v>
      </c>
      <c r="H407" s="341">
        <v>1.0</v>
      </c>
      <c r="I407" s="177">
        <v>8.0</v>
      </c>
      <c r="J407" s="231">
        <v>50.0</v>
      </c>
      <c r="K407" s="222">
        <v>12.5</v>
      </c>
      <c r="L407" s="103" t="s">
        <v>146</v>
      </c>
      <c r="M407" s="105"/>
      <c r="N407" s="105"/>
      <c r="O407" s="105"/>
      <c r="P407" s="105"/>
      <c r="Q407" s="105"/>
      <c r="R407" s="105"/>
      <c r="S407" s="105"/>
      <c r="T407" s="105"/>
      <c r="U407" s="105"/>
      <c r="V407" s="105"/>
      <c r="W407" s="105"/>
      <c r="X407" s="105"/>
      <c r="Y407" s="105"/>
      <c r="Z407" s="105"/>
      <c r="AA407" s="105"/>
      <c r="AB407" s="105"/>
    </row>
    <row r="408" ht="11.25" customHeight="1">
      <c r="A408" s="350" t="s">
        <v>2016</v>
      </c>
      <c r="B408" s="135" t="s">
        <v>1998</v>
      </c>
      <c r="C408" s="202" t="s">
        <v>128</v>
      </c>
      <c r="D408" s="135" t="s">
        <v>2017</v>
      </c>
      <c r="E408" s="97" t="s">
        <v>2018</v>
      </c>
      <c r="F408" s="136" t="s">
        <v>899</v>
      </c>
      <c r="G408" s="351">
        <v>4.0</v>
      </c>
      <c r="H408" s="206">
        <v>1.0</v>
      </c>
      <c r="I408" s="351">
        <v>8.0</v>
      </c>
      <c r="J408" s="352">
        <v>50.0</v>
      </c>
      <c r="K408" s="353">
        <v>12.5</v>
      </c>
      <c r="L408" s="103" t="s">
        <v>146</v>
      </c>
      <c r="M408" s="105"/>
      <c r="N408" s="105"/>
      <c r="O408" s="105"/>
      <c r="P408" s="105"/>
      <c r="Q408" s="105"/>
      <c r="R408" s="105"/>
      <c r="S408" s="105"/>
      <c r="T408" s="105"/>
      <c r="U408" s="105"/>
      <c r="V408" s="105"/>
      <c r="W408" s="105"/>
      <c r="X408" s="105"/>
      <c r="Y408" s="105"/>
      <c r="Z408" s="105"/>
      <c r="AA408" s="105"/>
      <c r="AB408" s="105"/>
    </row>
    <row r="409" ht="11.25" customHeight="1">
      <c r="A409" s="340" t="s">
        <v>2019</v>
      </c>
      <c r="B409" s="135" t="s">
        <v>1998</v>
      </c>
      <c r="C409" s="202" t="s">
        <v>128</v>
      </c>
      <c r="D409" s="135" t="s">
        <v>2020</v>
      </c>
      <c r="E409" s="97" t="s">
        <v>2021</v>
      </c>
      <c r="F409" s="136" t="s">
        <v>899</v>
      </c>
      <c r="G409" s="177">
        <v>4.0</v>
      </c>
      <c r="H409" s="177">
        <v>1.0</v>
      </c>
      <c r="I409" s="177">
        <v>8.0</v>
      </c>
      <c r="J409" s="231">
        <v>50.0</v>
      </c>
      <c r="K409" s="222">
        <v>12.5</v>
      </c>
      <c r="L409" s="103" t="s">
        <v>146</v>
      </c>
      <c r="M409" s="105"/>
      <c r="N409" s="105"/>
      <c r="O409" s="105"/>
      <c r="P409" s="105"/>
      <c r="Q409" s="105"/>
      <c r="R409" s="105"/>
      <c r="S409" s="105"/>
      <c r="T409" s="105"/>
      <c r="U409" s="105"/>
      <c r="V409" s="105"/>
      <c r="W409" s="105"/>
      <c r="X409" s="105"/>
      <c r="Y409" s="105"/>
      <c r="Z409" s="105"/>
      <c r="AA409" s="105"/>
      <c r="AB409" s="105"/>
    </row>
    <row r="410" ht="11.25" customHeight="1">
      <c r="A410" s="340" t="s">
        <v>2022</v>
      </c>
      <c r="B410" s="135" t="s">
        <v>1998</v>
      </c>
      <c r="C410" s="202" t="s">
        <v>128</v>
      </c>
      <c r="D410" s="135" t="s">
        <v>2023</v>
      </c>
      <c r="E410" s="97" t="s">
        <v>2024</v>
      </c>
      <c r="F410" s="136" t="s">
        <v>899</v>
      </c>
      <c r="G410" s="177">
        <v>4.0</v>
      </c>
      <c r="H410" s="177">
        <v>1.0</v>
      </c>
      <c r="I410" s="177">
        <v>8.0</v>
      </c>
      <c r="J410" s="231">
        <v>50.0</v>
      </c>
      <c r="K410" s="222">
        <v>12.5</v>
      </c>
      <c r="L410" s="103" t="s">
        <v>146</v>
      </c>
      <c r="M410" s="105"/>
      <c r="N410" s="105"/>
      <c r="O410" s="105"/>
      <c r="P410" s="105"/>
      <c r="Q410" s="105"/>
      <c r="R410" s="105"/>
      <c r="S410" s="105"/>
      <c r="T410" s="105"/>
      <c r="U410" s="105"/>
      <c r="V410" s="105"/>
      <c r="W410" s="105"/>
      <c r="X410" s="105"/>
      <c r="Y410" s="105"/>
      <c r="Z410" s="105"/>
      <c r="AA410" s="105"/>
      <c r="AB410" s="105"/>
    </row>
    <row r="411" ht="11.25" customHeight="1">
      <c r="A411" s="340" t="s">
        <v>2025</v>
      </c>
      <c r="B411" s="135" t="s">
        <v>1998</v>
      </c>
      <c r="C411" s="202" t="s">
        <v>128</v>
      </c>
      <c r="D411" s="135" t="s">
        <v>2026</v>
      </c>
      <c r="E411" s="97" t="s">
        <v>2027</v>
      </c>
      <c r="F411" s="136" t="s">
        <v>899</v>
      </c>
      <c r="G411" s="177">
        <v>4.0</v>
      </c>
      <c r="H411" s="177">
        <v>1.0</v>
      </c>
      <c r="I411" s="177">
        <v>8.0</v>
      </c>
      <c r="J411" s="231">
        <v>50.0</v>
      </c>
      <c r="K411" s="222">
        <v>12.5</v>
      </c>
      <c r="L411" s="103" t="s">
        <v>146</v>
      </c>
      <c r="M411" s="105"/>
      <c r="N411" s="105"/>
      <c r="O411" s="105"/>
      <c r="P411" s="105"/>
      <c r="Q411" s="105"/>
      <c r="R411" s="105"/>
      <c r="S411" s="105"/>
      <c r="T411" s="105"/>
      <c r="U411" s="105"/>
      <c r="V411" s="105"/>
      <c r="W411" s="105"/>
      <c r="X411" s="105"/>
      <c r="Y411" s="105"/>
      <c r="Z411" s="105"/>
      <c r="AA411" s="105"/>
      <c r="AB411" s="105"/>
    </row>
    <row r="412" ht="11.25" customHeight="1">
      <c r="A412" s="340" t="s">
        <v>2028</v>
      </c>
      <c r="B412" s="135" t="s">
        <v>1998</v>
      </c>
      <c r="C412" s="202" t="s">
        <v>128</v>
      </c>
      <c r="D412" s="135" t="s">
        <v>2029</v>
      </c>
      <c r="E412" s="97" t="s">
        <v>2030</v>
      </c>
      <c r="F412" s="136" t="s">
        <v>899</v>
      </c>
      <c r="G412" s="177">
        <v>4.0</v>
      </c>
      <c r="H412" s="177">
        <v>1.0</v>
      </c>
      <c r="I412" s="177">
        <v>8.0</v>
      </c>
      <c r="J412" s="231">
        <v>50.0</v>
      </c>
      <c r="K412" s="222">
        <v>12.5</v>
      </c>
      <c r="L412" s="103" t="s">
        <v>146</v>
      </c>
      <c r="M412" s="105"/>
      <c r="N412" s="105"/>
      <c r="O412" s="105"/>
      <c r="P412" s="105"/>
      <c r="Q412" s="105"/>
      <c r="R412" s="105"/>
      <c r="S412" s="105"/>
      <c r="T412" s="105"/>
      <c r="U412" s="105"/>
      <c r="V412" s="105"/>
      <c r="W412" s="105"/>
      <c r="X412" s="105"/>
      <c r="Y412" s="105"/>
      <c r="Z412" s="105"/>
      <c r="AA412" s="105"/>
      <c r="AB412" s="105"/>
    </row>
    <row r="413" ht="11.25" customHeight="1">
      <c r="A413" s="135" t="s">
        <v>2031</v>
      </c>
      <c r="B413" s="354" t="s">
        <v>1998</v>
      </c>
      <c r="C413" s="355" t="s">
        <v>128</v>
      </c>
      <c r="D413" s="135" t="s">
        <v>2032</v>
      </c>
      <c r="E413" s="97" t="s">
        <v>2033</v>
      </c>
      <c r="F413" s="136" t="s">
        <v>899</v>
      </c>
      <c r="G413" s="351">
        <v>4.0</v>
      </c>
      <c r="H413" s="351">
        <v>1.0</v>
      </c>
      <c r="I413" s="351">
        <v>8.0</v>
      </c>
      <c r="J413" s="352">
        <v>50.0</v>
      </c>
      <c r="K413" s="353">
        <v>12.5</v>
      </c>
      <c r="L413" s="103" t="s">
        <v>146</v>
      </c>
      <c r="M413" s="105"/>
      <c r="N413" s="105"/>
      <c r="O413" s="105"/>
      <c r="P413" s="105"/>
      <c r="Q413" s="105"/>
      <c r="R413" s="105"/>
      <c r="S413" s="105"/>
      <c r="T413" s="105"/>
      <c r="U413" s="105"/>
      <c r="V413" s="105"/>
      <c r="W413" s="105"/>
      <c r="X413" s="105"/>
      <c r="Y413" s="105"/>
      <c r="Z413" s="105"/>
      <c r="AA413" s="105"/>
      <c r="AB413" s="105"/>
    </row>
    <row r="414" ht="11.25" customHeight="1">
      <c r="A414" s="340" t="s">
        <v>2034</v>
      </c>
      <c r="B414" s="135" t="s">
        <v>1998</v>
      </c>
      <c r="C414" s="202" t="s">
        <v>128</v>
      </c>
      <c r="D414" s="135" t="s">
        <v>2035</v>
      </c>
      <c r="E414" s="135" t="s">
        <v>2036</v>
      </c>
      <c r="F414" s="136" t="s">
        <v>899</v>
      </c>
      <c r="G414" s="177">
        <v>4.0</v>
      </c>
      <c r="H414" s="341">
        <v>1.0</v>
      </c>
      <c r="I414" s="177">
        <v>8.0</v>
      </c>
      <c r="J414" s="231">
        <v>50.0</v>
      </c>
      <c r="K414" s="222">
        <v>12.5</v>
      </c>
      <c r="L414" s="103" t="s">
        <v>146</v>
      </c>
      <c r="M414" s="105"/>
      <c r="N414" s="105"/>
      <c r="O414" s="105"/>
      <c r="P414" s="105"/>
      <c r="Q414" s="105"/>
      <c r="R414" s="105"/>
      <c r="S414" s="105"/>
      <c r="T414" s="105"/>
      <c r="U414" s="105"/>
      <c r="V414" s="105"/>
      <c r="W414" s="105"/>
      <c r="X414" s="105"/>
      <c r="Y414" s="105"/>
      <c r="Z414" s="105"/>
      <c r="AA414" s="105"/>
      <c r="AB414" s="105"/>
    </row>
    <row r="415" ht="11.25" customHeight="1">
      <c r="A415" s="340" t="s">
        <v>2037</v>
      </c>
      <c r="B415" s="135" t="s">
        <v>1998</v>
      </c>
      <c r="C415" s="202" t="s">
        <v>128</v>
      </c>
      <c r="D415" s="135" t="s">
        <v>2038</v>
      </c>
      <c r="E415" s="135" t="s">
        <v>2039</v>
      </c>
      <c r="F415" s="136" t="s">
        <v>899</v>
      </c>
      <c r="G415" s="177">
        <v>4.0</v>
      </c>
      <c r="H415" s="341">
        <v>1.0</v>
      </c>
      <c r="I415" s="177">
        <v>8.0</v>
      </c>
      <c r="J415" s="231">
        <v>50.0</v>
      </c>
      <c r="K415" s="222">
        <v>12.5</v>
      </c>
      <c r="L415" s="103" t="s">
        <v>146</v>
      </c>
      <c r="M415" s="105"/>
      <c r="N415" s="105"/>
      <c r="O415" s="105"/>
      <c r="P415" s="105"/>
      <c r="Q415" s="105"/>
      <c r="R415" s="105"/>
      <c r="S415" s="105"/>
      <c r="T415" s="105"/>
      <c r="U415" s="105"/>
      <c r="V415" s="105"/>
      <c r="W415" s="105"/>
      <c r="X415" s="105"/>
      <c r="Y415" s="105"/>
      <c r="Z415" s="105"/>
      <c r="AA415" s="105"/>
      <c r="AB415" s="105"/>
    </row>
    <row r="416" ht="11.25" customHeight="1">
      <c r="A416" s="340" t="s">
        <v>2040</v>
      </c>
      <c r="B416" s="135" t="s">
        <v>1998</v>
      </c>
      <c r="C416" s="202" t="s">
        <v>128</v>
      </c>
      <c r="D416" s="135" t="s">
        <v>2041</v>
      </c>
      <c r="E416" s="135" t="s">
        <v>2042</v>
      </c>
      <c r="F416" s="136" t="s">
        <v>899</v>
      </c>
      <c r="G416" s="177">
        <v>4.0</v>
      </c>
      <c r="H416" s="341">
        <v>1.0</v>
      </c>
      <c r="I416" s="177">
        <v>8.0</v>
      </c>
      <c r="J416" s="231">
        <v>50.0</v>
      </c>
      <c r="K416" s="222">
        <v>12.5</v>
      </c>
      <c r="L416" s="103" t="s">
        <v>146</v>
      </c>
      <c r="M416" s="105"/>
      <c r="N416" s="105"/>
      <c r="O416" s="105"/>
      <c r="P416" s="105"/>
      <c r="Q416" s="105"/>
      <c r="R416" s="105"/>
      <c r="S416" s="105"/>
      <c r="T416" s="105"/>
      <c r="U416" s="105"/>
      <c r="V416" s="105"/>
      <c r="W416" s="105"/>
      <c r="X416" s="105"/>
      <c r="Y416" s="105"/>
      <c r="Z416" s="105"/>
      <c r="AA416" s="105"/>
      <c r="AB416" s="105"/>
    </row>
    <row r="417" ht="11.25" customHeight="1">
      <c r="A417" s="340" t="s">
        <v>2043</v>
      </c>
      <c r="B417" s="135" t="s">
        <v>1998</v>
      </c>
      <c r="C417" s="202" t="s">
        <v>128</v>
      </c>
      <c r="D417" s="135" t="s">
        <v>2044</v>
      </c>
      <c r="E417" s="135" t="s">
        <v>2045</v>
      </c>
      <c r="F417" s="136" t="s">
        <v>318</v>
      </c>
      <c r="G417" s="177">
        <v>4.0</v>
      </c>
      <c r="H417" s="341">
        <v>1.0</v>
      </c>
      <c r="I417" s="177">
        <v>8.0</v>
      </c>
      <c r="J417" s="231">
        <v>50.0</v>
      </c>
      <c r="K417" s="222">
        <v>12.5</v>
      </c>
      <c r="L417" s="103" t="s">
        <v>146</v>
      </c>
      <c r="M417" s="105"/>
      <c r="N417" s="105"/>
      <c r="O417" s="105"/>
      <c r="P417" s="105"/>
      <c r="Q417" s="105"/>
      <c r="R417" s="105"/>
      <c r="S417" s="105"/>
      <c r="T417" s="105"/>
      <c r="U417" s="105"/>
      <c r="V417" s="105"/>
      <c r="W417" s="105"/>
      <c r="X417" s="105"/>
      <c r="Y417" s="105"/>
      <c r="Z417" s="105"/>
      <c r="AA417" s="105"/>
      <c r="AB417" s="105"/>
    </row>
    <row r="418" ht="11.25" customHeight="1">
      <c r="A418" s="340" t="s">
        <v>2046</v>
      </c>
      <c r="B418" s="135" t="s">
        <v>1998</v>
      </c>
      <c r="C418" s="202" t="s">
        <v>128</v>
      </c>
      <c r="D418" s="135" t="s">
        <v>2047</v>
      </c>
      <c r="E418" s="135" t="s">
        <v>2048</v>
      </c>
      <c r="F418" s="136" t="s">
        <v>318</v>
      </c>
      <c r="G418" s="177">
        <v>4.0</v>
      </c>
      <c r="H418" s="341">
        <v>1.0</v>
      </c>
      <c r="I418" s="177">
        <v>8.0</v>
      </c>
      <c r="J418" s="231">
        <v>50.0</v>
      </c>
      <c r="K418" s="222">
        <v>12.5</v>
      </c>
      <c r="L418" s="103" t="s">
        <v>146</v>
      </c>
      <c r="M418" s="105"/>
      <c r="N418" s="105"/>
      <c r="O418" s="105"/>
      <c r="P418" s="105"/>
      <c r="Q418" s="105"/>
      <c r="R418" s="105"/>
      <c r="S418" s="105"/>
      <c r="T418" s="105"/>
      <c r="U418" s="105"/>
      <c r="V418" s="105"/>
      <c r="W418" s="105"/>
      <c r="X418" s="105"/>
      <c r="Y418" s="105"/>
      <c r="Z418" s="105"/>
      <c r="AA418" s="105"/>
      <c r="AB418" s="105"/>
    </row>
    <row r="419" ht="11.25" customHeight="1">
      <c r="A419" s="340" t="s">
        <v>2049</v>
      </c>
      <c r="B419" s="135" t="s">
        <v>1998</v>
      </c>
      <c r="C419" s="202" t="s">
        <v>128</v>
      </c>
      <c r="D419" s="356" t="s">
        <v>2050</v>
      </c>
      <c r="E419" s="135" t="s">
        <v>2051</v>
      </c>
      <c r="F419" s="136" t="s">
        <v>899</v>
      </c>
      <c r="G419" s="177">
        <v>4.0</v>
      </c>
      <c r="H419" s="341">
        <v>1.0</v>
      </c>
      <c r="I419" s="177">
        <v>8.0</v>
      </c>
      <c r="J419" s="231">
        <v>50.0</v>
      </c>
      <c r="K419" s="222">
        <v>12.5</v>
      </c>
      <c r="L419" s="103" t="s">
        <v>146</v>
      </c>
      <c r="M419" s="105"/>
      <c r="N419" s="105"/>
      <c r="O419" s="105"/>
      <c r="P419" s="105"/>
      <c r="Q419" s="105"/>
      <c r="R419" s="105"/>
      <c r="S419" s="105"/>
      <c r="T419" s="105"/>
      <c r="U419" s="105"/>
      <c r="V419" s="105"/>
      <c r="W419" s="105"/>
      <c r="X419" s="105"/>
      <c r="Y419" s="105"/>
      <c r="Z419" s="105"/>
      <c r="AA419" s="105"/>
      <c r="AB419" s="105"/>
    </row>
    <row r="420" ht="11.25" customHeight="1">
      <c r="A420" s="135" t="s">
        <v>2052</v>
      </c>
      <c r="B420" s="135" t="s">
        <v>2053</v>
      </c>
      <c r="C420" s="121" t="s">
        <v>128</v>
      </c>
      <c r="D420" s="311" t="s">
        <v>2054</v>
      </c>
      <c r="E420" s="135" t="s">
        <v>2055</v>
      </c>
      <c r="F420" s="136" t="s">
        <v>899</v>
      </c>
      <c r="G420" s="177">
        <v>1.0</v>
      </c>
      <c r="H420" s="177">
        <v>1.0</v>
      </c>
      <c r="I420" s="177">
        <v>22.0</v>
      </c>
      <c r="J420" s="178">
        <v>50.0</v>
      </c>
      <c r="K420" s="210">
        <v>50.0</v>
      </c>
      <c r="L420" s="103" t="s">
        <v>146</v>
      </c>
      <c r="M420" s="105"/>
      <c r="N420" s="105"/>
      <c r="O420" s="105"/>
      <c r="P420" s="105"/>
      <c r="Q420" s="105"/>
      <c r="R420" s="105"/>
      <c r="S420" s="105"/>
      <c r="T420" s="105"/>
      <c r="U420" s="105"/>
      <c r="V420" s="105"/>
      <c r="W420" s="105"/>
      <c r="X420" s="105"/>
      <c r="Y420" s="105"/>
      <c r="Z420" s="105"/>
      <c r="AA420" s="105"/>
      <c r="AB420" s="105"/>
    </row>
    <row r="421" ht="11.25" customHeight="1">
      <c r="A421" s="135" t="s">
        <v>2056</v>
      </c>
      <c r="B421" s="135" t="s">
        <v>2053</v>
      </c>
      <c r="C421" s="121" t="s">
        <v>128</v>
      </c>
      <c r="D421" s="311" t="s">
        <v>2057</v>
      </c>
      <c r="E421" s="135" t="s">
        <v>2055</v>
      </c>
      <c r="F421" s="136" t="s">
        <v>899</v>
      </c>
      <c r="G421" s="177">
        <v>1.0</v>
      </c>
      <c r="H421" s="177">
        <v>1.0</v>
      </c>
      <c r="I421" s="177">
        <v>22.0</v>
      </c>
      <c r="J421" s="178">
        <v>50.0</v>
      </c>
      <c r="K421" s="210">
        <v>50.0</v>
      </c>
      <c r="L421" s="103" t="s">
        <v>146</v>
      </c>
      <c r="M421" s="105"/>
      <c r="N421" s="105"/>
      <c r="O421" s="105"/>
      <c r="P421" s="105"/>
      <c r="Q421" s="105"/>
      <c r="R421" s="105"/>
      <c r="S421" s="105"/>
      <c r="T421" s="105"/>
      <c r="U421" s="105"/>
      <c r="V421" s="105"/>
      <c r="W421" s="105"/>
      <c r="X421" s="105"/>
      <c r="Y421" s="105"/>
      <c r="Z421" s="105"/>
      <c r="AA421" s="105"/>
      <c r="AB421" s="105"/>
    </row>
    <row r="422" ht="11.25" customHeight="1">
      <c r="A422" s="135" t="s">
        <v>2058</v>
      </c>
      <c r="B422" s="135" t="s">
        <v>2053</v>
      </c>
      <c r="C422" s="202" t="s">
        <v>128</v>
      </c>
      <c r="D422" s="311" t="s">
        <v>2059</v>
      </c>
      <c r="E422" s="97" t="s">
        <v>2060</v>
      </c>
      <c r="F422" s="136" t="s">
        <v>899</v>
      </c>
      <c r="G422" s="177">
        <v>1.0</v>
      </c>
      <c r="H422" s="177">
        <v>1.0</v>
      </c>
      <c r="I422" s="177">
        <v>22.0</v>
      </c>
      <c r="J422" s="178">
        <v>50.0</v>
      </c>
      <c r="K422" s="210">
        <v>50.0</v>
      </c>
      <c r="L422" s="103" t="s">
        <v>146</v>
      </c>
      <c r="M422" s="105"/>
      <c r="N422" s="105"/>
      <c r="O422" s="105"/>
      <c r="P422" s="105"/>
      <c r="Q422" s="105"/>
      <c r="R422" s="105"/>
      <c r="S422" s="105"/>
      <c r="T422" s="105"/>
      <c r="U422" s="105"/>
      <c r="V422" s="105"/>
      <c r="W422" s="105"/>
      <c r="X422" s="105"/>
      <c r="Y422" s="105"/>
      <c r="Z422" s="105"/>
      <c r="AA422" s="105"/>
      <c r="AB422" s="105"/>
    </row>
    <row r="423" ht="11.25" customHeight="1">
      <c r="A423" s="135" t="s">
        <v>2061</v>
      </c>
      <c r="B423" s="135" t="s">
        <v>2053</v>
      </c>
      <c r="C423" s="202" t="s">
        <v>128</v>
      </c>
      <c r="D423" s="135" t="s">
        <v>2062</v>
      </c>
      <c r="E423" s="97" t="s">
        <v>2063</v>
      </c>
      <c r="F423" s="136" t="s">
        <v>899</v>
      </c>
      <c r="G423" s="177">
        <v>1.0</v>
      </c>
      <c r="H423" s="177">
        <v>1.0</v>
      </c>
      <c r="I423" s="177">
        <v>22.0</v>
      </c>
      <c r="J423" s="178">
        <v>50.0</v>
      </c>
      <c r="K423" s="210">
        <v>50.0</v>
      </c>
      <c r="L423" s="103" t="s">
        <v>146</v>
      </c>
      <c r="M423" s="105"/>
      <c r="N423" s="105"/>
      <c r="O423" s="105"/>
      <c r="P423" s="105"/>
      <c r="Q423" s="105"/>
      <c r="R423" s="105"/>
      <c r="S423" s="105"/>
      <c r="T423" s="105"/>
      <c r="U423" s="105"/>
      <c r="V423" s="105"/>
      <c r="W423" s="105"/>
      <c r="X423" s="105"/>
      <c r="Y423" s="105"/>
      <c r="Z423" s="105"/>
      <c r="AA423" s="105"/>
      <c r="AB423" s="105"/>
    </row>
    <row r="424" ht="11.25" customHeight="1">
      <c r="A424" s="135" t="s">
        <v>2064</v>
      </c>
      <c r="B424" s="135" t="s">
        <v>2053</v>
      </c>
      <c r="C424" s="202" t="s">
        <v>128</v>
      </c>
      <c r="D424" s="135" t="s">
        <v>2065</v>
      </c>
      <c r="E424" s="97" t="s">
        <v>2066</v>
      </c>
      <c r="F424" s="136" t="s">
        <v>899</v>
      </c>
      <c r="G424" s="177">
        <v>1.0</v>
      </c>
      <c r="H424" s="177">
        <v>1.0</v>
      </c>
      <c r="I424" s="177">
        <v>22.0</v>
      </c>
      <c r="J424" s="178">
        <v>50.0</v>
      </c>
      <c r="K424" s="210">
        <v>50.0</v>
      </c>
      <c r="L424" s="103" t="s">
        <v>146</v>
      </c>
      <c r="M424" s="105"/>
      <c r="N424" s="105"/>
      <c r="O424" s="105"/>
      <c r="P424" s="105"/>
      <c r="Q424" s="105"/>
      <c r="R424" s="105"/>
      <c r="S424" s="105"/>
      <c r="T424" s="105"/>
      <c r="U424" s="105"/>
      <c r="V424" s="105"/>
      <c r="W424" s="105"/>
      <c r="X424" s="105"/>
      <c r="Y424" s="105"/>
      <c r="Z424" s="105"/>
      <c r="AA424" s="105"/>
      <c r="AB424" s="105"/>
    </row>
    <row r="425" ht="11.25" customHeight="1">
      <c r="A425" s="135" t="s">
        <v>2067</v>
      </c>
      <c r="B425" s="135" t="s">
        <v>2053</v>
      </c>
      <c r="C425" s="355" t="s">
        <v>128</v>
      </c>
      <c r="D425" s="135" t="s">
        <v>2068</v>
      </c>
      <c r="E425" s="97" t="s">
        <v>2069</v>
      </c>
      <c r="F425" s="136" t="s">
        <v>318</v>
      </c>
      <c r="G425" s="177">
        <v>1.0</v>
      </c>
      <c r="H425" s="177">
        <v>1.0</v>
      </c>
      <c r="I425" s="177">
        <v>22.0</v>
      </c>
      <c r="J425" s="178">
        <v>50.0</v>
      </c>
      <c r="K425" s="210">
        <v>50.0</v>
      </c>
      <c r="L425" s="103" t="s">
        <v>146</v>
      </c>
      <c r="M425" s="105"/>
      <c r="N425" s="105"/>
      <c r="O425" s="105"/>
      <c r="P425" s="105"/>
      <c r="Q425" s="105"/>
      <c r="R425" s="105"/>
      <c r="S425" s="105"/>
      <c r="T425" s="105"/>
      <c r="U425" s="105"/>
      <c r="V425" s="105"/>
      <c r="W425" s="105"/>
      <c r="X425" s="105"/>
      <c r="Y425" s="105"/>
      <c r="Z425" s="105"/>
      <c r="AA425" s="105"/>
      <c r="AB425" s="105"/>
    </row>
    <row r="426" ht="11.25" customHeight="1">
      <c r="A426" s="340" t="s">
        <v>2070</v>
      </c>
      <c r="B426" s="135" t="s">
        <v>2071</v>
      </c>
      <c r="C426" s="202" t="s">
        <v>128</v>
      </c>
      <c r="D426" s="135" t="s">
        <v>2072</v>
      </c>
      <c r="E426" s="97" t="s">
        <v>2073</v>
      </c>
      <c r="F426" s="6" t="s">
        <v>318</v>
      </c>
      <c r="G426" s="177">
        <v>2.0</v>
      </c>
      <c r="H426" s="341">
        <v>1.0</v>
      </c>
      <c r="I426" s="177">
        <v>33.0</v>
      </c>
      <c r="J426" s="178">
        <v>50.0</v>
      </c>
      <c r="K426" s="210">
        <v>25.0</v>
      </c>
      <c r="L426" s="103" t="s">
        <v>146</v>
      </c>
      <c r="M426" s="105"/>
      <c r="N426" s="105"/>
      <c r="O426" s="105"/>
      <c r="P426" s="105"/>
      <c r="Q426" s="105"/>
      <c r="R426" s="105"/>
      <c r="S426" s="105"/>
      <c r="T426" s="105"/>
      <c r="U426" s="105"/>
      <c r="V426" s="105"/>
      <c r="W426" s="105"/>
      <c r="X426" s="105"/>
      <c r="Y426" s="105"/>
      <c r="Z426" s="105"/>
      <c r="AA426" s="105"/>
      <c r="AB426" s="105"/>
    </row>
    <row r="427" ht="11.25" customHeight="1">
      <c r="A427" s="340" t="s">
        <v>2074</v>
      </c>
      <c r="B427" s="135" t="s">
        <v>2071</v>
      </c>
      <c r="C427" s="202" t="s">
        <v>128</v>
      </c>
      <c r="D427" s="135" t="s">
        <v>2075</v>
      </c>
      <c r="E427" s="330" t="s">
        <v>2076</v>
      </c>
      <c r="F427" s="136" t="s">
        <v>318</v>
      </c>
      <c r="G427" s="177">
        <v>2.0</v>
      </c>
      <c r="H427" s="341">
        <v>1.0</v>
      </c>
      <c r="I427" s="177">
        <v>33.0</v>
      </c>
      <c r="J427" s="178">
        <v>50.0</v>
      </c>
      <c r="K427" s="210">
        <v>25.0</v>
      </c>
      <c r="L427" s="103" t="s">
        <v>146</v>
      </c>
      <c r="M427" s="105"/>
      <c r="N427" s="105"/>
      <c r="O427" s="105"/>
      <c r="P427" s="105"/>
      <c r="Q427" s="105"/>
      <c r="R427" s="105"/>
      <c r="S427" s="105"/>
      <c r="T427" s="105"/>
      <c r="U427" s="105"/>
      <c r="V427" s="105"/>
      <c r="W427" s="105"/>
      <c r="X427" s="105"/>
      <c r="Y427" s="105"/>
      <c r="Z427" s="105"/>
      <c r="AA427" s="105"/>
      <c r="AB427" s="105"/>
    </row>
    <row r="428" ht="11.25" customHeight="1">
      <c r="A428" s="340" t="s">
        <v>2077</v>
      </c>
      <c r="B428" s="135" t="s">
        <v>2071</v>
      </c>
      <c r="C428" s="202" t="s">
        <v>128</v>
      </c>
      <c r="D428" s="135" t="s">
        <v>2078</v>
      </c>
      <c r="E428" s="97" t="s">
        <v>2079</v>
      </c>
      <c r="F428" s="136" t="s">
        <v>899</v>
      </c>
      <c r="G428" s="177">
        <v>2.0</v>
      </c>
      <c r="H428" s="341">
        <v>1.0</v>
      </c>
      <c r="I428" s="177">
        <v>33.0</v>
      </c>
      <c r="J428" s="178">
        <v>50.0</v>
      </c>
      <c r="K428" s="210">
        <v>25.0</v>
      </c>
      <c r="L428" s="103" t="s">
        <v>146</v>
      </c>
      <c r="M428" s="105"/>
      <c r="N428" s="105"/>
      <c r="O428" s="105"/>
      <c r="P428" s="105"/>
      <c r="Q428" s="105"/>
      <c r="R428" s="105"/>
      <c r="S428" s="105"/>
      <c r="T428" s="105"/>
      <c r="U428" s="105"/>
      <c r="V428" s="105"/>
      <c r="W428" s="105"/>
      <c r="X428" s="105"/>
      <c r="Y428" s="105"/>
      <c r="Z428" s="105"/>
      <c r="AA428" s="105"/>
      <c r="AB428" s="105"/>
    </row>
    <row r="429" ht="11.25" customHeight="1">
      <c r="A429" s="340" t="s">
        <v>2080</v>
      </c>
      <c r="B429" s="135" t="s">
        <v>2071</v>
      </c>
      <c r="C429" s="202" t="s">
        <v>128</v>
      </c>
      <c r="D429" s="135" t="s">
        <v>2081</v>
      </c>
      <c r="E429" s="97" t="s">
        <v>2082</v>
      </c>
      <c r="F429" s="136" t="s">
        <v>899</v>
      </c>
      <c r="G429" s="177">
        <v>2.0</v>
      </c>
      <c r="H429" s="341">
        <v>1.0</v>
      </c>
      <c r="I429" s="177">
        <v>33.0</v>
      </c>
      <c r="J429" s="178">
        <v>50.0</v>
      </c>
      <c r="K429" s="210">
        <v>25.0</v>
      </c>
      <c r="L429" s="103" t="s">
        <v>146</v>
      </c>
      <c r="M429" s="105"/>
      <c r="N429" s="105"/>
      <c r="O429" s="105"/>
      <c r="P429" s="105"/>
      <c r="Q429" s="105"/>
      <c r="R429" s="105"/>
      <c r="S429" s="105"/>
      <c r="T429" s="105"/>
      <c r="U429" s="105"/>
      <c r="V429" s="105"/>
      <c r="W429" s="105"/>
      <c r="X429" s="105"/>
      <c r="Y429" s="105"/>
      <c r="Z429" s="105"/>
      <c r="AA429" s="105"/>
      <c r="AB429" s="105"/>
    </row>
    <row r="430" ht="11.25" customHeight="1">
      <c r="A430" s="340" t="s">
        <v>2083</v>
      </c>
      <c r="B430" s="135" t="s">
        <v>2071</v>
      </c>
      <c r="C430" s="202" t="s">
        <v>128</v>
      </c>
      <c r="D430" s="135" t="s">
        <v>2084</v>
      </c>
      <c r="E430" s="97" t="s">
        <v>2085</v>
      </c>
      <c r="F430" s="136" t="s">
        <v>899</v>
      </c>
      <c r="G430" s="177">
        <v>2.0</v>
      </c>
      <c r="H430" s="341">
        <v>1.0</v>
      </c>
      <c r="I430" s="177">
        <v>33.0</v>
      </c>
      <c r="J430" s="178">
        <v>50.0</v>
      </c>
      <c r="K430" s="210">
        <v>25.0</v>
      </c>
      <c r="L430" s="103" t="s">
        <v>146</v>
      </c>
      <c r="M430" s="105"/>
      <c r="N430" s="105"/>
      <c r="O430" s="105"/>
      <c r="P430" s="105"/>
      <c r="Q430" s="105"/>
      <c r="R430" s="105"/>
      <c r="S430" s="105"/>
      <c r="T430" s="105"/>
      <c r="U430" s="105"/>
      <c r="V430" s="105"/>
      <c r="W430" s="105"/>
      <c r="X430" s="105"/>
      <c r="Y430" s="105"/>
      <c r="Z430" s="105"/>
      <c r="AA430" s="105"/>
      <c r="AB430" s="105"/>
    </row>
    <row r="431" ht="11.25" customHeight="1">
      <c r="A431" s="340" t="s">
        <v>2086</v>
      </c>
      <c r="B431" s="135" t="s">
        <v>2071</v>
      </c>
      <c r="C431" s="202" t="s">
        <v>128</v>
      </c>
      <c r="D431" s="135" t="s">
        <v>2087</v>
      </c>
      <c r="E431" s="97" t="s">
        <v>2088</v>
      </c>
      <c r="F431" s="136" t="s">
        <v>899</v>
      </c>
      <c r="G431" s="177">
        <v>2.0</v>
      </c>
      <c r="H431" s="341">
        <v>1.0</v>
      </c>
      <c r="I431" s="177">
        <v>33.0</v>
      </c>
      <c r="J431" s="178">
        <v>50.0</v>
      </c>
      <c r="K431" s="210">
        <v>25.0</v>
      </c>
      <c r="L431" s="103" t="s">
        <v>146</v>
      </c>
      <c r="M431" s="105"/>
      <c r="N431" s="105"/>
      <c r="O431" s="105"/>
      <c r="P431" s="105"/>
      <c r="Q431" s="105"/>
      <c r="R431" s="105"/>
      <c r="S431" s="105"/>
      <c r="T431" s="105"/>
      <c r="U431" s="105"/>
      <c r="V431" s="105"/>
      <c r="W431" s="105"/>
      <c r="X431" s="105"/>
      <c r="Y431" s="105"/>
      <c r="Z431" s="105"/>
      <c r="AA431" s="105"/>
      <c r="AB431" s="105"/>
    </row>
    <row r="432" ht="11.25" customHeight="1">
      <c r="A432" s="340" t="s">
        <v>2089</v>
      </c>
      <c r="B432" s="135" t="s">
        <v>2071</v>
      </c>
      <c r="C432" s="121" t="s">
        <v>128</v>
      </c>
      <c r="D432" s="295" t="s">
        <v>2090</v>
      </c>
      <c r="E432" s="295" t="s">
        <v>2091</v>
      </c>
      <c r="F432" s="97" t="s">
        <v>318</v>
      </c>
      <c r="G432" s="177">
        <v>2.0</v>
      </c>
      <c r="H432" s="341">
        <v>1.0</v>
      </c>
      <c r="I432" s="177">
        <v>33.0</v>
      </c>
      <c r="J432" s="178">
        <v>50.0</v>
      </c>
      <c r="K432" s="210">
        <v>25.0</v>
      </c>
      <c r="L432" s="103" t="s">
        <v>146</v>
      </c>
      <c r="M432" s="105"/>
      <c r="N432" s="105"/>
      <c r="O432" s="105"/>
      <c r="P432" s="105"/>
      <c r="Q432" s="105"/>
      <c r="R432" s="105"/>
      <c r="S432" s="105"/>
      <c r="T432" s="105"/>
      <c r="U432" s="105"/>
      <c r="V432" s="105"/>
      <c r="W432" s="105"/>
      <c r="X432" s="105"/>
      <c r="Y432" s="105"/>
      <c r="Z432" s="105"/>
      <c r="AA432" s="105"/>
      <c r="AB432" s="105"/>
    </row>
    <row r="433" ht="11.25" customHeight="1">
      <c r="A433" s="135" t="s">
        <v>2092</v>
      </c>
      <c r="B433" s="135" t="s">
        <v>2093</v>
      </c>
      <c r="C433" s="357" t="s">
        <v>128</v>
      </c>
      <c r="D433" s="135" t="s">
        <v>2094</v>
      </c>
      <c r="E433" s="97" t="s">
        <v>2095</v>
      </c>
      <c r="F433" s="136" t="s">
        <v>899</v>
      </c>
      <c r="G433" s="177">
        <v>1.0</v>
      </c>
      <c r="H433" s="177">
        <v>1.0</v>
      </c>
      <c r="I433" s="177">
        <v>4.0</v>
      </c>
      <c r="J433" s="178">
        <v>50.0</v>
      </c>
      <c r="K433" s="210">
        <v>50.0</v>
      </c>
      <c r="L433" s="103" t="s">
        <v>146</v>
      </c>
      <c r="M433" s="105"/>
      <c r="N433" s="105"/>
      <c r="O433" s="105"/>
      <c r="P433" s="105"/>
      <c r="Q433" s="105"/>
      <c r="R433" s="105"/>
      <c r="S433" s="105"/>
      <c r="T433" s="105"/>
      <c r="U433" s="105"/>
      <c r="V433" s="105"/>
      <c r="W433" s="105"/>
      <c r="X433" s="105"/>
      <c r="Y433" s="105"/>
      <c r="Z433" s="105"/>
      <c r="AA433" s="105"/>
      <c r="AB433" s="105"/>
    </row>
    <row r="434" ht="11.25" customHeight="1">
      <c r="A434" s="135" t="s">
        <v>2092</v>
      </c>
      <c r="B434" s="340" t="s">
        <v>2093</v>
      </c>
      <c r="C434" s="358" t="s">
        <v>128</v>
      </c>
      <c r="D434" s="135" t="s">
        <v>2096</v>
      </c>
      <c r="E434" s="97" t="s">
        <v>2095</v>
      </c>
      <c r="F434" s="136" t="s">
        <v>899</v>
      </c>
      <c r="G434" s="177">
        <v>1.0</v>
      </c>
      <c r="H434" s="177">
        <v>1.0</v>
      </c>
      <c r="I434" s="177">
        <v>4.0</v>
      </c>
      <c r="J434" s="178">
        <v>50.0</v>
      </c>
      <c r="K434" s="210">
        <v>50.0</v>
      </c>
      <c r="L434" s="103" t="s">
        <v>146</v>
      </c>
      <c r="M434" s="105"/>
      <c r="N434" s="105"/>
      <c r="O434" s="105"/>
      <c r="P434" s="105"/>
      <c r="Q434" s="105"/>
      <c r="R434" s="105"/>
      <c r="S434" s="105"/>
      <c r="T434" s="105"/>
      <c r="U434" s="105"/>
      <c r="V434" s="105"/>
      <c r="W434" s="105"/>
      <c r="X434" s="105"/>
      <c r="Y434" s="105"/>
      <c r="Z434" s="105"/>
      <c r="AA434" s="105"/>
      <c r="AB434" s="105"/>
    </row>
    <row r="435" ht="11.25" customHeight="1">
      <c r="A435" s="135" t="s">
        <v>2092</v>
      </c>
      <c r="B435" s="135" t="s">
        <v>2093</v>
      </c>
      <c r="C435" s="357" t="s">
        <v>128</v>
      </c>
      <c r="D435" s="135" t="s">
        <v>2097</v>
      </c>
      <c r="E435" s="97" t="s">
        <v>2095</v>
      </c>
      <c r="F435" s="136" t="s">
        <v>899</v>
      </c>
      <c r="G435" s="177">
        <v>1.0</v>
      </c>
      <c r="H435" s="177">
        <v>1.0</v>
      </c>
      <c r="I435" s="177">
        <v>4.0</v>
      </c>
      <c r="J435" s="178">
        <v>50.0</v>
      </c>
      <c r="K435" s="210">
        <v>50.0</v>
      </c>
      <c r="L435" s="103" t="s">
        <v>146</v>
      </c>
      <c r="M435" s="105"/>
      <c r="N435" s="105"/>
      <c r="O435" s="105"/>
      <c r="P435" s="105"/>
      <c r="Q435" s="105"/>
      <c r="R435" s="105"/>
      <c r="S435" s="105"/>
      <c r="T435" s="105"/>
      <c r="U435" s="105"/>
      <c r="V435" s="105"/>
      <c r="W435" s="105"/>
      <c r="X435" s="105"/>
      <c r="Y435" s="105"/>
      <c r="Z435" s="105"/>
      <c r="AA435" s="105"/>
      <c r="AB435" s="105"/>
    </row>
    <row r="436" ht="11.25" customHeight="1">
      <c r="A436" s="135" t="s">
        <v>2092</v>
      </c>
      <c r="B436" s="340" t="s">
        <v>2093</v>
      </c>
      <c r="C436" s="358" t="s">
        <v>128</v>
      </c>
      <c r="D436" s="135" t="s">
        <v>2098</v>
      </c>
      <c r="E436" s="97" t="s">
        <v>2095</v>
      </c>
      <c r="F436" s="136" t="s">
        <v>899</v>
      </c>
      <c r="G436" s="177">
        <v>1.0</v>
      </c>
      <c r="H436" s="177">
        <v>1.0</v>
      </c>
      <c r="I436" s="177">
        <v>4.0</v>
      </c>
      <c r="J436" s="178">
        <v>50.0</v>
      </c>
      <c r="K436" s="210">
        <v>50.0</v>
      </c>
      <c r="L436" s="103" t="s">
        <v>146</v>
      </c>
      <c r="M436" s="105"/>
      <c r="N436" s="105"/>
      <c r="O436" s="105"/>
      <c r="P436" s="105"/>
      <c r="Q436" s="105"/>
      <c r="R436" s="105"/>
      <c r="S436" s="105"/>
      <c r="T436" s="105"/>
      <c r="U436" s="105"/>
      <c r="V436" s="105"/>
      <c r="W436" s="105"/>
      <c r="X436" s="105"/>
      <c r="Y436" s="105"/>
      <c r="Z436" s="105"/>
      <c r="AA436" s="105"/>
      <c r="AB436" s="105"/>
    </row>
    <row r="437" ht="11.25" customHeight="1">
      <c r="A437" s="135" t="s">
        <v>2092</v>
      </c>
      <c r="B437" s="135" t="s">
        <v>2093</v>
      </c>
      <c r="C437" s="357" t="s">
        <v>128</v>
      </c>
      <c r="D437" s="135" t="s">
        <v>2099</v>
      </c>
      <c r="E437" s="97" t="s">
        <v>2095</v>
      </c>
      <c r="F437" s="136" t="s">
        <v>899</v>
      </c>
      <c r="G437" s="177">
        <v>1.0</v>
      </c>
      <c r="H437" s="177">
        <v>1.0</v>
      </c>
      <c r="I437" s="177">
        <v>4.0</v>
      </c>
      <c r="J437" s="178">
        <v>50.0</v>
      </c>
      <c r="K437" s="210">
        <v>50.0</v>
      </c>
      <c r="L437" s="103" t="s">
        <v>146</v>
      </c>
      <c r="M437" s="105"/>
      <c r="N437" s="105"/>
      <c r="O437" s="105"/>
      <c r="P437" s="105"/>
      <c r="Q437" s="105"/>
      <c r="R437" s="105"/>
      <c r="S437" s="105"/>
      <c r="T437" s="105"/>
      <c r="U437" s="105"/>
      <c r="V437" s="105"/>
      <c r="W437" s="105"/>
      <c r="X437" s="105"/>
      <c r="Y437" s="105"/>
      <c r="Z437" s="105"/>
      <c r="AA437" s="105"/>
      <c r="AB437" s="105"/>
    </row>
    <row r="438" ht="11.25" customHeight="1">
      <c r="A438" s="135" t="s">
        <v>2100</v>
      </c>
      <c r="B438" s="135" t="s">
        <v>2101</v>
      </c>
      <c r="C438" s="358" t="s">
        <v>128</v>
      </c>
      <c r="D438" s="135" t="s">
        <v>2102</v>
      </c>
      <c r="E438" s="97" t="s">
        <v>2103</v>
      </c>
      <c r="F438" s="136" t="s">
        <v>899</v>
      </c>
      <c r="G438" s="177">
        <v>1.0</v>
      </c>
      <c r="H438" s="177">
        <v>1.0</v>
      </c>
      <c r="I438" s="177">
        <v>10.0</v>
      </c>
      <c r="J438" s="178">
        <v>50.0</v>
      </c>
      <c r="K438" s="210">
        <v>50.0</v>
      </c>
      <c r="L438" s="103" t="s">
        <v>146</v>
      </c>
      <c r="M438" s="105"/>
      <c r="N438" s="105"/>
      <c r="O438" s="105"/>
      <c r="P438" s="105"/>
      <c r="Q438" s="105"/>
      <c r="R438" s="105"/>
      <c r="S438" s="105"/>
      <c r="T438" s="105"/>
      <c r="U438" s="105"/>
      <c r="V438" s="105"/>
      <c r="W438" s="105"/>
      <c r="X438" s="105"/>
      <c r="Y438" s="105"/>
      <c r="Z438" s="105"/>
      <c r="AA438" s="105"/>
      <c r="AB438" s="105"/>
    </row>
    <row r="439" ht="11.25" customHeight="1">
      <c r="A439" s="135" t="s">
        <v>2104</v>
      </c>
      <c r="B439" s="135" t="s">
        <v>2105</v>
      </c>
      <c r="C439" s="358" t="s">
        <v>128</v>
      </c>
      <c r="D439" s="135" t="s">
        <v>2106</v>
      </c>
      <c r="E439" s="97" t="s">
        <v>2107</v>
      </c>
      <c r="F439" s="136" t="s">
        <v>899</v>
      </c>
      <c r="G439" s="177">
        <v>1.0</v>
      </c>
      <c r="H439" s="177">
        <v>1.0</v>
      </c>
      <c r="I439" s="177">
        <v>7.0</v>
      </c>
      <c r="J439" s="231">
        <v>50.0</v>
      </c>
      <c r="K439" s="231">
        <v>50.0</v>
      </c>
      <c r="L439" s="103" t="s">
        <v>146</v>
      </c>
      <c r="M439" s="105"/>
      <c r="N439" s="105"/>
      <c r="O439" s="105"/>
      <c r="P439" s="105"/>
      <c r="Q439" s="105"/>
      <c r="R439" s="105"/>
      <c r="S439" s="105"/>
      <c r="T439" s="105"/>
      <c r="U439" s="105"/>
      <c r="V439" s="105"/>
      <c r="W439" s="105"/>
      <c r="X439" s="105"/>
      <c r="Y439" s="105"/>
      <c r="Z439" s="105"/>
      <c r="AA439" s="105"/>
      <c r="AB439" s="105"/>
    </row>
    <row r="440" ht="11.25" customHeight="1">
      <c r="A440" s="135" t="s">
        <v>2108</v>
      </c>
      <c r="B440" s="135" t="s">
        <v>2109</v>
      </c>
      <c r="C440" s="358" t="s">
        <v>128</v>
      </c>
      <c r="D440" s="311" t="s">
        <v>2110</v>
      </c>
      <c r="E440" s="97" t="s">
        <v>2111</v>
      </c>
      <c r="F440" s="136" t="s">
        <v>899</v>
      </c>
      <c r="G440" s="97">
        <v>2.0</v>
      </c>
      <c r="H440" s="97">
        <v>1.0</v>
      </c>
      <c r="I440" s="97">
        <v>37.0</v>
      </c>
      <c r="J440" s="178">
        <v>50.0</v>
      </c>
      <c r="K440" s="210">
        <v>25.0</v>
      </c>
      <c r="L440" s="103" t="s">
        <v>146</v>
      </c>
      <c r="M440" s="105"/>
      <c r="N440" s="105"/>
      <c r="O440" s="105"/>
      <c r="P440" s="105"/>
      <c r="Q440" s="105"/>
      <c r="R440" s="105"/>
      <c r="S440" s="105"/>
      <c r="T440" s="105"/>
      <c r="U440" s="105"/>
      <c r="V440" s="105"/>
      <c r="W440" s="105"/>
      <c r="X440" s="105"/>
      <c r="Y440" s="105"/>
      <c r="Z440" s="105"/>
      <c r="AA440" s="105"/>
      <c r="AB440" s="105"/>
    </row>
    <row r="441" ht="11.25" customHeight="1">
      <c r="A441" s="135" t="s">
        <v>2112</v>
      </c>
      <c r="B441" s="135" t="s">
        <v>476</v>
      </c>
      <c r="C441" s="358" t="s">
        <v>128</v>
      </c>
      <c r="D441" s="135" t="s">
        <v>2113</v>
      </c>
      <c r="E441" s="97" t="s">
        <v>2114</v>
      </c>
      <c r="F441" s="136" t="s">
        <v>899</v>
      </c>
      <c r="G441" s="202">
        <v>2.0</v>
      </c>
      <c r="H441" s="202">
        <v>1.0</v>
      </c>
      <c r="I441" s="202">
        <v>73.0</v>
      </c>
      <c r="J441" s="187">
        <v>50.0</v>
      </c>
      <c r="K441" s="280">
        <v>25.0</v>
      </c>
      <c r="L441" s="103" t="s">
        <v>146</v>
      </c>
      <c r="M441" s="105"/>
      <c r="N441" s="105"/>
      <c r="O441" s="105"/>
      <c r="P441" s="105"/>
      <c r="Q441" s="105"/>
      <c r="R441" s="105"/>
      <c r="S441" s="105"/>
      <c r="T441" s="105"/>
      <c r="U441" s="105"/>
      <c r="V441" s="105"/>
      <c r="W441" s="105"/>
      <c r="X441" s="105"/>
      <c r="Y441" s="105"/>
      <c r="Z441" s="105"/>
      <c r="AA441" s="105"/>
      <c r="AB441" s="105"/>
    </row>
    <row r="442" ht="11.25" customHeight="1">
      <c r="A442" s="135" t="s">
        <v>2115</v>
      </c>
      <c r="B442" s="135" t="s">
        <v>2116</v>
      </c>
      <c r="C442" s="358" t="s">
        <v>128</v>
      </c>
      <c r="D442" s="135" t="s">
        <v>2117</v>
      </c>
      <c r="E442" s="97" t="s">
        <v>2118</v>
      </c>
      <c r="F442" s="136" t="s">
        <v>899</v>
      </c>
      <c r="G442" s="202">
        <v>2.0</v>
      </c>
      <c r="H442" s="202">
        <v>1.0</v>
      </c>
      <c r="I442" s="202">
        <v>11.0</v>
      </c>
      <c r="J442" s="359">
        <v>50.0</v>
      </c>
      <c r="K442" s="360">
        <v>25.0</v>
      </c>
      <c r="L442" s="103" t="s">
        <v>146</v>
      </c>
      <c r="M442" s="105"/>
      <c r="N442" s="105"/>
      <c r="O442" s="105"/>
      <c r="P442" s="105"/>
      <c r="Q442" s="105"/>
      <c r="R442" s="105"/>
      <c r="S442" s="105"/>
      <c r="T442" s="105"/>
      <c r="U442" s="105"/>
      <c r="V442" s="105"/>
      <c r="W442" s="105"/>
      <c r="X442" s="105"/>
      <c r="Y442" s="105"/>
      <c r="Z442" s="105"/>
      <c r="AA442" s="105"/>
      <c r="AB442" s="105"/>
    </row>
    <row r="443" ht="11.25" customHeight="1">
      <c r="A443" s="135" t="s">
        <v>2119</v>
      </c>
      <c r="B443" s="135" t="s">
        <v>2120</v>
      </c>
      <c r="C443" s="97" t="s">
        <v>148</v>
      </c>
      <c r="D443" s="135" t="s">
        <v>2121</v>
      </c>
      <c r="E443" s="131" t="s">
        <v>2122</v>
      </c>
      <c r="F443" s="97" t="s">
        <v>899</v>
      </c>
      <c r="G443" s="177">
        <v>1.0</v>
      </c>
      <c r="H443" s="177">
        <v>1.0</v>
      </c>
      <c r="I443" s="177">
        <v>1.0</v>
      </c>
      <c r="J443" s="178">
        <v>50.0</v>
      </c>
      <c r="K443" s="210">
        <v>50.0</v>
      </c>
      <c r="L443" s="103" t="s">
        <v>498</v>
      </c>
      <c r="M443" s="104"/>
      <c r="N443" s="105"/>
      <c r="O443" s="105"/>
      <c r="P443" s="105"/>
      <c r="Q443" s="105"/>
      <c r="R443" s="105"/>
      <c r="S443" s="105"/>
      <c r="T443" s="105"/>
      <c r="U443" s="105"/>
      <c r="V443" s="105"/>
      <c r="W443" s="105"/>
      <c r="X443" s="105"/>
      <c r="Y443" s="105"/>
      <c r="Z443" s="105"/>
      <c r="AA443" s="104" t="str">
        <f t="shared" ref="AA443:AA700" si="6">L443</f>
        <v>Beju_Anabella_Maria</v>
      </c>
      <c r="AB443" s="104">
        <f t="shared" ref="AB443:AB700" si="7">K443</f>
        <v>50</v>
      </c>
    </row>
    <row r="444" ht="11.25" customHeight="1">
      <c r="A444" s="135" t="s">
        <v>2119</v>
      </c>
      <c r="B444" s="271" t="s">
        <v>2120</v>
      </c>
      <c r="C444" s="97" t="s">
        <v>148</v>
      </c>
      <c r="D444" s="334" t="s">
        <v>2123</v>
      </c>
      <c r="E444" s="291" t="s">
        <v>2124</v>
      </c>
      <c r="F444" s="136" t="s">
        <v>899</v>
      </c>
      <c r="G444" s="93">
        <v>1.0</v>
      </c>
      <c r="H444" s="93">
        <v>1.0</v>
      </c>
      <c r="I444" s="93">
        <v>1.0</v>
      </c>
      <c r="J444" s="292">
        <v>50.0</v>
      </c>
      <c r="K444" s="222">
        <v>50.0</v>
      </c>
      <c r="L444" s="103" t="s">
        <v>498</v>
      </c>
      <c r="M444" s="104"/>
      <c r="N444" s="105"/>
      <c r="O444" s="105"/>
      <c r="P444" s="105"/>
      <c r="Q444" s="105"/>
      <c r="R444" s="105"/>
      <c r="S444" s="105"/>
      <c r="T444" s="105"/>
      <c r="U444" s="105"/>
      <c r="V444" s="105"/>
      <c r="W444" s="105"/>
      <c r="X444" s="105"/>
      <c r="Y444" s="105"/>
      <c r="Z444" s="105"/>
      <c r="AA444" s="104" t="str">
        <f t="shared" si="6"/>
        <v>Beju_Anabella_Maria</v>
      </c>
      <c r="AB444" s="361">
        <f t="shared" si="7"/>
        <v>50</v>
      </c>
    </row>
    <row r="445" ht="11.25" customHeight="1">
      <c r="A445" s="135" t="s">
        <v>2119</v>
      </c>
      <c r="B445" s="135" t="s">
        <v>2120</v>
      </c>
      <c r="C445" s="97" t="s">
        <v>148</v>
      </c>
      <c r="D445" s="334" t="s">
        <v>2125</v>
      </c>
      <c r="E445" s="291" t="s">
        <v>2126</v>
      </c>
      <c r="F445" s="136" t="s">
        <v>899</v>
      </c>
      <c r="G445" s="97">
        <v>1.0</v>
      </c>
      <c r="H445" s="97">
        <v>1.0</v>
      </c>
      <c r="I445" s="97">
        <v>1.0</v>
      </c>
      <c r="J445" s="292">
        <v>50.0</v>
      </c>
      <c r="K445" s="222">
        <v>50.0</v>
      </c>
      <c r="L445" s="103" t="s">
        <v>498</v>
      </c>
      <c r="M445" s="104"/>
      <c r="N445" s="105"/>
      <c r="O445" s="105"/>
      <c r="P445" s="105"/>
      <c r="Q445" s="105"/>
      <c r="R445" s="105"/>
      <c r="S445" s="105"/>
      <c r="T445" s="105"/>
      <c r="U445" s="105"/>
      <c r="V445" s="105"/>
      <c r="W445" s="105"/>
      <c r="X445" s="105"/>
      <c r="Y445" s="105"/>
      <c r="Z445" s="105"/>
      <c r="AA445" s="104" t="str">
        <f t="shared" si="6"/>
        <v>Beju_Anabella_Maria</v>
      </c>
      <c r="AB445" s="361">
        <f t="shared" si="7"/>
        <v>50</v>
      </c>
    </row>
    <row r="446" ht="11.25" customHeight="1">
      <c r="A446" s="135" t="s">
        <v>2119</v>
      </c>
      <c r="B446" s="135" t="s">
        <v>2120</v>
      </c>
      <c r="C446" s="97" t="s">
        <v>148</v>
      </c>
      <c r="D446" s="334" t="s">
        <v>2127</v>
      </c>
      <c r="E446" s="97" t="s">
        <v>2128</v>
      </c>
      <c r="F446" s="136" t="s">
        <v>899</v>
      </c>
      <c r="G446" s="97">
        <v>1.0</v>
      </c>
      <c r="H446" s="97">
        <v>1.0</v>
      </c>
      <c r="I446" s="97">
        <v>1.0</v>
      </c>
      <c r="J446" s="292">
        <v>50.0</v>
      </c>
      <c r="K446" s="222">
        <v>50.0</v>
      </c>
      <c r="L446" s="103" t="s">
        <v>498</v>
      </c>
      <c r="M446" s="104"/>
      <c r="N446" s="105"/>
      <c r="O446" s="105"/>
      <c r="P446" s="105"/>
      <c r="Q446" s="105"/>
      <c r="R446" s="105"/>
      <c r="S446" s="105"/>
      <c r="T446" s="105"/>
      <c r="U446" s="105"/>
      <c r="V446" s="105"/>
      <c r="W446" s="105"/>
      <c r="X446" s="105"/>
      <c r="Y446" s="105"/>
      <c r="Z446" s="105"/>
      <c r="AA446" s="104" t="str">
        <f t="shared" si="6"/>
        <v>Beju_Anabella_Maria</v>
      </c>
      <c r="AB446" s="361">
        <f t="shared" si="7"/>
        <v>50</v>
      </c>
    </row>
    <row r="447" ht="11.25" customHeight="1">
      <c r="A447" s="135" t="s">
        <v>2119</v>
      </c>
      <c r="B447" s="135" t="s">
        <v>2120</v>
      </c>
      <c r="C447" s="97" t="s">
        <v>148</v>
      </c>
      <c r="D447" s="334" t="s">
        <v>2129</v>
      </c>
      <c r="E447" s="97" t="s">
        <v>2130</v>
      </c>
      <c r="F447" s="136" t="s">
        <v>899</v>
      </c>
      <c r="G447" s="97">
        <v>1.0</v>
      </c>
      <c r="H447" s="97">
        <v>1.0</v>
      </c>
      <c r="I447" s="97">
        <v>1.0</v>
      </c>
      <c r="J447" s="292">
        <v>50.0</v>
      </c>
      <c r="K447" s="222">
        <v>50.0</v>
      </c>
      <c r="L447" s="103" t="s">
        <v>498</v>
      </c>
      <c r="M447" s="104"/>
      <c r="N447" s="105"/>
      <c r="O447" s="105"/>
      <c r="P447" s="105"/>
      <c r="Q447" s="105"/>
      <c r="R447" s="105"/>
      <c r="S447" s="105"/>
      <c r="T447" s="105"/>
      <c r="U447" s="105"/>
      <c r="V447" s="105"/>
      <c r="W447" s="105"/>
      <c r="X447" s="105"/>
      <c r="Y447" s="105"/>
      <c r="Z447" s="105"/>
      <c r="AA447" s="104" t="str">
        <f t="shared" si="6"/>
        <v>Beju_Anabella_Maria</v>
      </c>
      <c r="AB447" s="361">
        <f t="shared" si="7"/>
        <v>50</v>
      </c>
    </row>
    <row r="448" ht="11.25" customHeight="1">
      <c r="A448" s="135" t="s">
        <v>2119</v>
      </c>
      <c r="B448" s="135" t="s">
        <v>2120</v>
      </c>
      <c r="C448" s="97" t="s">
        <v>148</v>
      </c>
      <c r="D448" s="334" t="s">
        <v>2131</v>
      </c>
      <c r="E448" s="97" t="s">
        <v>2132</v>
      </c>
      <c r="F448" s="136" t="s">
        <v>899</v>
      </c>
      <c r="G448" s="97">
        <v>1.0</v>
      </c>
      <c r="H448" s="97">
        <v>1.0</v>
      </c>
      <c r="I448" s="97">
        <v>1.0</v>
      </c>
      <c r="J448" s="292">
        <v>50.0</v>
      </c>
      <c r="K448" s="222">
        <v>50.0</v>
      </c>
      <c r="L448" s="103" t="s">
        <v>498</v>
      </c>
      <c r="M448" s="104"/>
      <c r="N448" s="105"/>
      <c r="O448" s="105"/>
      <c r="P448" s="105"/>
      <c r="Q448" s="105"/>
      <c r="R448" s="105"/>
      <c r="S448" s="105"/>
      <c r="T448" s="105"/>
      <c r="U448" s="105"/>
      <c r="V448" s="105"/>
      <c r="W448" s="105"/>
      <c r="X448" s="105"/>
      <c r="Y448" s="105"/>
      <c r="Z448" s="105"/>
      <c r="AA448" s="104" t="str">
        <f t="shared" si="6"/>
        <v>Beju_Anabella_Maria</v>
      </c>
      <c r="AB448" s="361">
        <f t="shared" si="7"/>
        <v>50</v>
      </c>
    </row>
    <row r="449" ht="11.25" customHeight="1">
      <c r="A449" s="135" t="s">
        <v>2119</v>
      </c>
      <c r="B449" s="135" t="s">
        <v>2120</v>
      </c>
      <c r="C449" s="97" t="s">
        <v>148</v>
      </c>
      <c r="D449" s="362" t="s">
        <v>2133</v>
      </c>
      <c r="E449" s="97" t="s">
        <v>2134</v>
      </c>
      <c r="F449" s="136" t="s">
        <v>899</v>
      </c>
      <c r="G449" s="97">
        <v>1.0</v>
      </c>
      <c r="H449" s="97">
        <v>1.0</v>
      </c>
      <c r="I449" s="97">
        <v>1.0</v>
      </c>
      <c r="J449" s="292">
        <v>50.0</v>
      </c>
      <c r="K449" s="222">
        <v>50.0</v>
      </c>
      <c r="L449" s="103" t="s">
        <v>498</v>
      </c>
      <c r="M449" s="104"/>
      <c r="N449" s="105"/>
      <c r="O449" s="105"/>
      <c r="P449" s="105"/>
      <c r="Q449" s="105"/>
      <c r="R449" s="105"/>
      <c r="S449" s="105"/>
      <c r="T449" s="105"/>
      <c r="U449" s="105"/>
      <c r="V449" s="105"/>
      <c r="W449" s="105"/>
      <c r="X449" s="105"/>
      <c r="Y449" s="105"/>
      <c r="Z449" s="105"/>
      <c r="AA449" s="104" t="str">
        <f t="shared" si="6"/>
        <v>Beju_Anabella_Maria</v>
      </c>
      <c r="AB449" s="361">
        <f t="shared" si="7"/>
        <v>50</v>
      </c>
    </row>
    <row r="450" ht="11.25" customHeight="1">
      <c r="A450" s="135" t="s">
        <v>2119</v>
      </c>
      <c r="B450" s="135" t="s">
        <v>2120</v>
      </c>
      <c r="C450" s="97" t="s">
        <v>148</v>
      </c>
      <c r="D450" s="334" t="s">
        <v>2135</v>
      </c>
      <c r="E450" s="97" t="s">
        <v>2136</v>
      </c>
      <c r="F450" s="136" t="s">
        <v>2137</v>
      </c>
      <c r="G450" s="97">
        <v>1.0</v>
      </c>
      <c r="H450" s="97">
        <v>1.0</v>
      </c>
      <c r="I450" s="97">
        <v>1.0</v>
      </c>
      <c r="J450" s="292">
        <v>50.0</v>
      </c>
      <c r="K450" s="222">
        <v>50.0</v>
      </c>
      <c r="L450" s="103" t="s">
        <v>498</v>
      </c>
      <c r="M450" s="104"/>
      <c r="N450" s="105"/>
      <c r="O450" s="105"/>
      <c r="P450" s="105"/>
      <c r="Q450" s="105"/>
      <c r="R450" s="105"/>
      <c r="S450" s="105"/>
      <c r="T450" s="105"/>
      <c r="U450" s="105"/>
      <c r="V450" s="105"/>
      <c r="W450" s="105"/>
      <c r="X450" s="105"/>
      <c r="Y450" s="105"/>
      <c r="Z450" s="105"/>
      <c r="AA450" s="104" t="str">
        <f t="shared" si="6"/>
        <v>Beju_Anabella_Maria</v>
      </c>
      <c r="AB450" s="361">
        <f t="shared" si="7"/>
        <v>50</v>
      </c>
    </row>
    <row r="451" ht="11.25" customHeight="1">
      <c r="A451" s="135" t="s">
        <v>2138</v>
      </c>
      <c r="B451" s="135" t="s">
        <v>2139</v>
      </c>
      <c r="C451" s="97" t="s">
        <v>148</v>
      </c>
      <c r="D451" s="135" t="s">
        <v>2140</v>
      </c>
      <c r="E451" s="131" t="s">
        <v>2141</v>
      </c>
      <c r="F451" s="97" t="s">
        <v>293</v>
      </c>
      <c r="G451" s="177">
        <v>1.0</v>
      </c>
      <c r="H451" s="177">
        <v>1.0</v>
      </c>
      <c r="I451" s="177">
        <v>1.0</v>
      </c>
      <c r="J451" s="178">
        <v>50.0</v>
      </c>
      <c r="K451" s="210">
        <v>50.0</v>
      </c>
      <c r="L451" s="103" t="s">
        <v>2142</v>
      </c>
      <c r="M451" s="104"/>
      <c r="N451" s="105"/>
      <c r="O451" s="105"/>
      <c r="P451" s="105"/>
      <c r="Q451" s="105"/>
      <c r="R451" s="105"/>
      <c r="S451" s="105"/>
      <c r="T451" s="105"/>
      <c r="U451" s="105"/>
      <c r="V451" s="105"/>
      <c r="W451" s="105"/>
      <c r="X451" s="105"/>
      <c r="Y451" s="105"/>
      <c r="Z451" s="105"/>
      <c r="AA451" s="104" t="str">
        <f t="shared" si="6"/>
        <v>Ciocan_Ioana_Tatiana</v>
      </c>
      <c r="AB451" s="104">
        <f t="shared" si="7"/>
        <v>50</v>
      </c>
    </row>
    <row r="452" ht="11.25" customHeight="1">
      <c r="A452" s="135" t="s">
        <v>2143</v>
      </c>
      <c r="B452" s="135" t="s">
        <v>2144</v>
      </c>
      <c r="C452" s="97" t="s">
        <v>148</v>
      </c>
      <c r="D452" s="135" t="s">
        <v>2145</v>
      </c>
      <c r="E452" s="131" t="s">
        <v>2146</v>
      </c>
      <c r="F452" s="97" t="s">
        <v>2147</v>
      </c>
      <c r="G452" s="177">
        <v>1.0</v>
      </c>
      <c r="H452" s="177">
        <v>1.0</v>
      </c>
      <c r="I452" s="177">
        <v>1.0</v>
      </c>
      <c r="J452" s="178">
        <v>50.0</v>
      </c>
      <c r="K452" s="210">
        <v>50.0</v>
      </c>
      <c r="L452" s="103" t="s">
        <v>2143</v>
      </c>
      <c r="M452" s="104"/>
      <c r="N452" s="105"/>
      <c r="O452" s="104"/>
      <c r="P452" s="105"/>
      <c r="Q452" s="105"/>
      <c r="R452" s="105"/>
      <c r="S452" s="105"/>
      <c r="T452" s="105"/>
      <c r="U452" s="105"/>
      <c r="V452" s="105"/>
      <c r="W452" s="105"/>
      <c r="X452" s="105"/>
      <c r="Y452" s="105"/>
      <c r="Z452" s="105"/>
      <c r="AA452" s="104" t="str">
        <f t="shared" si="6"/>
        <v>Hasmațuchi Gabriel</v>
      </c>
      <c r="AB452" s="104">
        <f t="shared" si="7"/>
        <v>50</v>
      </c>
    </row>
    <row r="453" ht="11.25" customHeight="1">
      <c r="A453" s="135" t="s">
        <v>2148</v>
      </c>
      <c r="B453" s="135" t="s">
        <v>2149</v>
      </c>
      <c r="C453" s="97" t="s">
        <v>148</v>
      </c>
      <c r="D453" s="135" t="s">
        <v>2150</v>
      </c>
      <c r="E453" s="130" t="s">
        <v>2151</v>
      </c>
      <c r="F453" s="97" t="s">
        <v>2152</v>
      </c>
      <c r="G453" s="177">
        <v>2.0</v>
      </c>
      <c r="H453" s="177">
        <v>2.0</v>
      </c>
      <c r="I453" s="177">
        <v>2.0</v>
      </c>
      <c r="J453" s="178">
        <v>50.0</v>
      </c>
      <c r="K453" s="210">
        <v>25.0</v>
      </c>
      <c r="L453" s="103" t="s">
        <v>2153</v>
      </c>
      <c r="M453" s="104"/>
      <c r="N453" s="105"/>
      <c r="O453" s="105"/>
      <c r="P453" s="105"/>
      <c r="Q453" s="105"/>
      <c r="R453" s="105"/>
      <c r="S453" s="105"/>
      <c r="T453" s="105"/>
      <c r="U453" s="105"/>
      <c r="V453" s="105"/>
      <c r="W453" s="105"/>
      <c r="X453" s="105"/>
      <c r="Y453" s="105"/>
      <c r="Z453" s="105"/>
      <c r="AA453" s="104" t="str">
        <f t="shared" si="6"/>
        <v>Muresan Raluca</v>
      </c>
      <c r="AB453" s="104">
        <f t="shared" si="7"/>
        <v>25</v>
      </c>
    </row>
    <row r="454" ht="11.25" customHeight="1">
      <c r="A454" s="135" t="s">
        <v>2154</v>
      </c>
      <c r="B454" s="271" t="s">
        <v>2155</v>
      </c>
      <c r="C454" s="97" t="s">
        <v>148</v>
      </c>
      <c r="D454" s="135" t="s">
        <v>2156</v>
      </c>
      <c r="E454" s="291" t="s">
        <v>2157</v>
      </c>
      <c r="F454" s="136" t="s">
        <v>2158</v>
      </c>
      <c r="G454" s="93">
        <v>2.0</v>
      </c>
      <c r="H454" s="93">
        <v>2.0</v>
      </c>
      <c r="I454" s="93">
        <v>2.0</v>
      </c>
      <c r="J454" s="292">
        <v>50.0</v>
      </c>
      <c r="K454" s="222">
        <v>25.0</v>
      </c>
      <c r="L454" s="103" t="s">
        <v>2153</v>
      </c>
      <c r="M454" s="104"/>
      <c r="N454" s="105"/>
      <c r="O454" s="105"/>
      <c r="P454" s="105"/>
      <c r="Q454" s="105"/>
      <c r="R454" s="105"/>
      <c r="S454" s="105"/>
      <c r="T454" s="105"/>
      <c r="U454" s="105"/>
      <c r="V454" s="105"/>
      <c r="W454" s="105"/>
      <c r="X454" s="105"/>
      <c r="Y454" s="105"/>
      <c r="Z454" s="105"/>
      <c r="AA454" s="104" t="str">
        <f t="shared" si="6"/>
        <v>Muresan Raluca</v>
      </c>
      <c r="AB454" s="361">
        <f t="shared" si="7"/>
        <v>25</v>
      </c>
    </row>
    <row r="455" ht="11.25" customHeight="1">
      <c r="A455" s="135" t="s">
        <v>2159</v>
      </c>
      <c r="B455" s="135" t="s">
        <v>2160</v>
      </c>
      <c r="C455" s="97" t="s">
        <v>148</v>
      </c>
      <c r="D455" s="135" t="s">
        <v>2161</v>
      </c>
      <c r="E455" s="131" t="s">
        <v>2162</v>
      </c>
      <c r="F455" s="97" t="s">
        <v>2163</v>
      </c>
      <c r="G455" s="177">
        <v>2.0</v>
      </c>
      <c r="H455" s="177">
        <v>2.0</v>
      </c>
      <c r="I455" s="177">
        <v>2.0</v>
      </c>
      <c r="J455" s="178">
        <v>50.0</v>
      </c>
      <c r="K455" s="210">
        <v>25.0</v>
      </c>
      <c r="L455" s="103" t="s">
        <v>540</v>
      </c>
      <c r="M455" s="104"/>
      <c r="N455" s="105"/>
      <c r="O455" s="105"/>
      <c r="P455" s="105"/>
      <c r="Q455" s="105"/>
      <c r="R455" s="105"/>
      <c r="S455" s="105"/>
      <c r="T455" s="105"/>
      <c r="U455" s="105"/>
      <c r="V455" s="105"/>
      <c r="W455" s="105"/>
      <c r="X455" s="105"/>
      <c r="Y455" s="105"/>
      <c r="Z455" s="105"/>
      <c r="AA455" s="104" t="str">
        <f t="shared" si="6"/>
        <v>Salcudean Minodora</v>
      </c>
      <c r="AB455" s="104">
        <f t="shared" si="7"/>
        <v>25</v>
      </c>
    </row>
    <row r="456" ht="11.25" customHeight="1">
      <c r="A456" s="135" t="s">
        <v>2159</v>
      </c>
      <c r="B456" s="271" t="s">
        <v>2164</v>
      </c>
      <c r="C456" s="97" t="s">
        <v>148</v>
      </c>
      <c r="D456" s="135" t="s">
        <v>2165</v>
      </c>
      <c r="E456" s="291" t="s">
        <v>2166</v>
      </c>
      <c r="F456" s="136" t="s">
        <v>2167</v>
      </c>
      <c r="G456" s="93">
        <v>2.0</v>
      </c>
      <c r="H456" s="93">
        <v>2.0</v>
      </c>
      <c r="I456" s="93">
        <v>2.0</v>
      </c>
      <c r="J456" s="292">
        <v>50.0</v>
      </c>
      <c r="K456" s="222">
        <v>25.0</v>
      </c>
      <c r="L456" s="103" t="s">
        <v>540</v>
      </c>
      <c r="M456" s="104"/>
      <c r="N456" s="105"/>
      <c r="O456" s="105"/>
      <c r="P456" s="105"/>
      <c r="Q456" s="105"/>
      <c r="R456" s="105"/>
      <c r="S456" s="105"/>
      <c r="T456" s="105"/>
      <c r="U456" s="105"/>
      <c r="V456" s="105"/>
      <c r="W456" s="105"/>
      <c r="X456" s="105"/>
      <c r="Y456" s="105"/>
      <c r="Z456" s="105"/>
      <c r="AA456" s="104" t="str">
        <f t="shared" si="6"/>
        <v>Salcudean Minodora</v>
      </c>
      <c r="AB456" s="361">
        <f t="shared" si="7"/>
        <v>25</v>
      </c>
    </row>
    <row r="457" ht="11.25" customHeight="1">
      <c r="A457" s="135" t="s">
        <v>2168</v>
      </c>
      <c r="B457" s="135" t="s">
        <v>2169</v>
      </c>
      <c r="C457" s="97" t="s">
        <v>148</v>
      </c>
      <c r="D457" s="135" t="s">
        <v>2170</v>
      </c>
      <c r="E457" s="184" t="s">
        <v>2171</v>
      </c>
      <c r="F457" s="97" t="s">
        <v>1007</v>
      </c>
      <c r="G457" s="177">
        <v>1.0</v>
      </c>
      <c r="H457" s="177">
        <v>1.0</v>
      </c>
      <c r="I457" s="177">
        <v>1.0</v>
      </c>
      <c r="J457" s="178">
        <v>50.0</v>
      </c>
      <c r="K457" s="178">
        <v>50.0</v>
      </c>
      <c r="L457" s="103" t="s">
        <v>552</v>
      </c>
      <c r="M457" s="104"/>
      <c r="N457" s="104"/>
      <c r="O457" s="104"/>
      <c r="P457" s="104"/>
      <c r="Q457" s="104"/>
      <c r="R457" s="104"/>
      <c r="S457" s="104"/>
      <c r="T457" s="104"/>
      <c r="U457" s="104"/>
      <c r="V457" s="104"/>
      <c r="W457" s="104"/>
      <c r="X457" s="104"/>
      <c r="Y457" s="104"/>
      <c r="Z457" s="104"/>
      <c r="AA457" s="104" t="str">
        <f t="shared" si="6"/>
        <v>Bejenaru_AncaMioara</v>
      </c>
      <c r="AB457" s="104">
        <f t="shared" si="7"/>
        <v>50</v>
      </c>
    </row>
    <row r="458" ht="11.25" customHeight="1">
      <c r="A458" s="135" t="s">
        <v>2172</v>
      </c>
      <c r="B458" s="271" t="s">
        <v>2173</v>
      </c>
      <c r="C458" s="97" t="s">
        <v>148</v>
      </c>
      <c r="D458" s="135" t="s">
        <v>2174</v>
      </c>
      <c r="E458" s="330" t="s">
        <v>2175</v>
      </c>
      <c r="F458" s="136" t="s">
        <v>1007</v>
      </c>
      <c r="G458" s="177">
        <v>5.0</v>
      </c>
      <c r="H458" s="177">
        <v>5.0</v>
      </c>
      <c r="I458" s="177">
        <v>5.0</v>
      </c>
      <c r="J458" s="292">
        <v>50.0</v>
      </c>
      <c r="K458" s="363">
        <v>10.0</v>
      </c>
      <c r="L458" s="103" t="s">
        <v>552</v>
      </c>
      <c r="M458" s="104"/>
      <c r="N458" s="104"/>
      <c r="O458" s="104"/>
      <c r="P458" s="104"/>
      <c r="Q458" s="104"/>
      <c r="R458" s="104"/>
      <c r="S458" s="104"/>
      <c r="T458" s="104"/>
      <c r="U458" s="104"/>
      <c r="V458" s="104"/>
      <c r="W458" s="104"/>
      <c r="X458" s="104"/>
      <c r="Y458" s="104"/>
      <c r="Z458" s="104"/>
      <c r="AA458" s="104" t="str">
        <f t="shared" si="6"/>
        <v>Bejenaru_AncaMioara</v>
      </c>
      <c r="AB458" s="361">
        <f t="shared" si="7"/>
        <v>10</v>
      </c>
    </row>
    <row r="459" ht="11.25" customHeight="1">
      <c r="A459" s="135" t="s">
        <v>2168</v>
      </c>
      <c r="B459" s="135" t="s">
        <v>2176</v>
      </c>
      <c r="C459" s="97" t="s">
        <v>148</v>
      </c>
      <c r="D459" s="135" t="s">
        <v>2177</v>
      </c>
      <c r="E459" s="330" t="s">
        <v>2178</v>
      </c>
      <c r="F459" s="136" t="s">
        <v>1007</v>
      </c>
      <c r="G459" s="177">
        <v>1.0</v>
      </c>
      <c r="H459" s="177">
        <v>1.0</v>
      </c>
      <c r="I459" s="177">
        <v>1.0</v>
      </c>
      <c r="J459" s="292">
        <v>50.0</v>
      </c>
      <c r="K459" s="363">
        <v>50.0</v>
      </c>
      <c r="L459" s="103" t="s">
        <v>552</v>
      </c>
      <c r="M459" s="104"/>
      <c r="N459" s="104"/>
      <c r="O459" s="104"/>
      <c r="P459" s="104"/>
      <c r="Q459" s="104"/>
      <c r="R459" s="104"/>
      <c r="S459" s="104"/>
      <c r="T459" s="104"/>
      <c r="U459" s="104"/>
      <c r="V459" s="104"/>
      <c r="W459" s="104"/>
      <c r="X459" s="104"/>
      <c r="Y459" s="104"/>
      <c r="Z459" s="104"/>
      <c r="AA459" s="104" t="str">
        <f t="shared" si="6"/>
        <v>Bejenaru_AncaMioara</v>
      </c>
      <c r="AB459" s="361">
        <f t="shared" si="7"/>
        <v>50</v>
      </c>
    </row>
    <row r="460" ht="11.25" customHeight="1">
      <c r="A460" s="135" t="s">
        <v>542</v>
      </c>
      <c r="B460" s="135" t="s">
        <v>2179</v>
      </c>
      <c r="C460" s="97" t="s">
        <v>148</v>
      </c>
      <c r="D460" s="135" t="s">
        <v>2180</v>
      </c>
      <c r="E460" s="330" t="s">
        <v>2181</v>
      </c>
      <c r="F460" s="136" t="s">
        <v>293</v>
      </c>
      <c r="G460" s="177">
        <v>1.0</v>
      </c>
      <c r="H460" s="177">
        <v>1.0</v>
      </c>
      <c r="I460" s="177">
        <v>1.0</v>
      </c>
      <c r="J460" s="292">
        <v>50.0</v>
      </c>
      <c r="K460" s="363">
        <v>50.0</v>
      </c>
      <c r="L460" s="103" t="s">
        <v>552</v>
      </c>
      <c r="M460" s="104"/>
      <c r="N460" s="104"/>
      <c r="O460" s="104"/>
      <c r="P460" s="104"/>
      <c r="Q460" s="104"/>
      <c r="R460" s="104"/>
      <c r="S460" s="104"/>
      <c r="T460" s="104"/>
      <c r="U460" s="104"/>
      <c r="V460" s="104"/>
      <c r="W460" s="104"/>
      <c r="X460" s="104"/>
      <c r="Y460" s="104"/>
      <c r="Z460" s="104"/>
      <c r="AA460" s="104" t="str">
        <f t="shared" si="6"/>
        <v>Bejenaru_AncaMioara</v>
      </c>
      <c r="AB460" s="361">
        <f t="shared" si="7"/>
        <v>50</v>
      </c>
    </row>
    <row r="461" ht="11.25" customHeight="1">
      <c r="A461" s="135" t="s">
        <v>2182</v>
      </c>
      <c r="B461" s="135" t="s">
        <v>2183</v>
      </c>
      <c r="C461" s="97" t="s">
        <v>148</v>
      </c>
      <c r="D461" s="135" t="s">
        <v>2184</v>
      </c>
      <c r="E461" s="330" t="s">
        <v>2185</v>
      </c>
      <c r="F461" s="136" t="s">
        <v>1007</v>
      </c>
      <c r="G461" s="177">
        <v>3.0</v>
      </c>
      <c r="H461" s="177">
        <v>1.0</v>
      </c>
      <c r="I461" s="177">
        <v>7.0</v>
      </c>
      <c r="J461" s="292">
        <v>50.0</v>
      </c>
      <c r="K461" s="222">
        <v>16.66</v>
      </c>
      <c r="L461" s="103" t="s">
        <v>552</v>
      </c>
      <c r="M461" s="104"/>
      <c r="N461" s="104"/>
      <c r="O461" s="104"/>
      <c r="P461" s="104"/>
      <c r="Q461" s="104"/>
      <c r="R461" s="104"/>
      <c r="S461" s="104"/>
      <c r="T461" s="104"/>
      <c r="U461" s="104"/>
      <c r="V461" s="104"/>
      <c r="W461" s="104"/>
      <c r="X461" s="104"/>
      <c r="Y461" s="104"/>
      <c r="Z461" s="104"/>
      <c r="AA461" s="104" t="str">
        <f t="shared" si="6"/>
        <v>Bejenaru_AncaMioara</v>
      </c>
      <c r="AB461" s="361">
        <f t="shared" si="7"/>
        <v>16.66</v>
      </c>
    </row>
    <row r="462" ht="11.25" customHeight="1">
      <c r="A462" s="135" t="s">
        <v>2186</v>
      </c>
      <c r="B462" s="135" t="s">
        <v>2183</v>
      </c>
      <c r="C462" s="97" t="s">
        <v>148</v>
      </c>
      <c r="D462" s="135" t="s">
        <v>2187</v>
      </c>
      <c r="E462" s="184" t="s">
        <v>2188</v>
      </c>
      <c r="F462" s="136" t="s">
        <v>293</v>
      </c>
      <c r="G462" s="177">
        <v>3.0</v>
      </c>
      <c r="H462" s="177">
        <v>1.0</v>
      </c>
      <c r="I462" s="177">
        <v>7.0</v>
      </c>
      <c r="J462" s="292">
        <v>50.0</v>
      </c>
      <c r="K462" s="222">
        <v>16.66</v>
      </c>
      <c r="L462" s="103" t="s">
        <v>552</v>
      </c>
      <c r="M462" s="104"/>
      <c r="N462" s="104"/>
      <c r="O462" s="104"/>
      <c r="P462" s="104"/>
      <c r="Q462" s="104"/>
      <c r="R462" s="104"/>
      <c r="S462" s="104"/>
      <c r="T462" s="104"/>
      <c r="U462" s="104"/>
      <c r="V462" s="104"/>
      <c r="W462" s="104"/>
      <c r="X462" s="104"/>
      <c r="Y462" s="104"/>
      <c r="Z462" s="104"/>
      <c r="AA462" s="104" t="str">
        <f t="shared" si="6"/>
        <v>Bejenaru_AncaMioara</v>
      </c>
      <c r="AB462" s="361">
        <f t="shared" si="7"/>
        <v>16.66</v>
      </c>
    </row>
    <row r="463" ht="11.25" customHeight="1">
      <c r="A463" s="135" t="s">
        <v>2189</v>
      </c>
      <c r="B463" s="135" t="s">
        <v>2190</v>
      </c>
      <c r="C463" s="97" t="s">
        <v>148</v>
      </c>
      <c r="D463" s="135" t="s">
        <v>2191</v>
      </c>
      <c r="E463" s="184" t="s">
        <v>2192</v>
      </c>
      <c r="F463" s="136" t="s">
        <v>928</v>
      </c>
      <c r="G463" s="177">
        <v>2.0</v>
      </c>
      <c r="H463" s="177">
        <v>1.0</v>
      </c>
      <c r="I463" s="177">
        <v>2.0</v>
      </c>
      <c r="J463" s="292">
        <v>50.0</v>
      </c>
      <c r="K463" s="222">
        <v>25.0</v>
      </c>
      <c r="L463" s="103" t="s">
        <v>805</v>
      </c>
      <c r="M463" s="104"/>
      <c r="N463" s="104"/>
      <c r="O463" s="104"/>
      <c r="P463" s="104"/>
      <c r="Q463" s="104"/>
      <c r="R463" s="104"/>
      <c r="S463" s="104"/>
      <c r="T463" s="104"/>
      <c r="U463" s="104"/>
      <c r="V463" s="104"/>
      <c r="W463" s="104"/>
      <c r="X463" s="104"/>
      <c r="Y463" s="104"/>
      <c r="Z463" s="104"/>
      <c r="AA463" s="104" t="str">
        <f t="shared" si="6"/>
        <v>Birou Mara</v>
      </c>
      <c r="AB463" s="361">
        <f t="shared" si="7"/>
        <v>25</v>
      </c>
    </row>
    <row r="464" ht="11.25" customHeight="1">
      <c r="A464" s="135" t="s">
        <v>805</v>
      </c>
      <c r="B464" s="271" t="s">
        <v>2193</v>
      </c>
      <c r="C464" s="364" t="s">
        <v>148</v>
      </c>
      <c r="D464" s="135" t="s">
        <v>2194</v>
      </c>
      <c r="E464" s="330" t="s">
        <v>2195</v>
      </c>
      <c r="F464" s="136" t="s">
        <v>318</v>
      </c>
      <c r="G464" s="93">
        <v>1.0</v>
      </c>
      <c r="H464" s="93">
        <v>1.0</v>
      </c>
      <c r="I464" s="93">
        <v>1.0</v>
      </c>
      <c r="J464" s="292">
        <v>50.0</v>
      </c>
      <c r="K464" s="222">
        <v>50.0</v>
      </c>
      <c r="L464" s="103" t="s">
        <v>805</v>
      </c>
      <c r="M464" s="104"/>
      <c r="N464" s="104"/>
      <c r="O464" s="104"/>
      <c r="P464" s="104"/>
      <c r="Q464" s="104"/>
      <c r="R464" s="104"/>
      <c r="S464" s="104"/>
      <c r="T464" s="104"/>
      <c r="U464" s="104"/>
      <c r="V464" s="104"/>
      <c r="W464" s="104"/>
      <c r="X464" s="104"/>
      <c r="Y464" s="104"/>
      <c r="Z464" s="104"/>
      <c r="AA464" s="104" t="str">
        <f t="shared" si="6"/>
        <v>Birou Mara</v>
      </c>
      <c r="AB464" s="361">
        <f t="shared" si="7"/>
        <v>50</v>
      </c>
    </row>
    <row r="465" ht="11.25" customHeight="1">
      <c r="A465" s="135" t="s">
        <v>2196</v>
      </c>
      <c r="B465" s="135" t="s">
        <v>2197</v>
      </c>
      <c r="C465" s="97" t="s">
        <v>574</v>
      </c>
      <c r="D465" s="135" t="s">
        <v>2198</v>
      </c>
      <c r="E465" s="184" t="s">
        <v>2199</v>
      </c>
      <c r="F465" s="136" t="s">
        <v>1948</v>
      </c>
      <c r="G465" s="177">
        <v>2.0</v>
      </c>
      <c r="H465" s="177">
        <v>2.0</v>
      </c>
      <c r="I465" s="177">
        <v>2.0</v>
      </c>
      <c r="J465" s="292">
        <v>50.0</v>
      </c>
      <c r="K465" s="222">
        <v>25.0</v>
      </c>
      <c r="L465" s="103" t="s">
        <v>581</v>
      </c>
      <c r="M465" s="104"/>
      <c r="N465" s="104"/>
      <c r="O465" s="104"/>
      <c r="P465" s="104"/>
      <c r="Q465" s="104"/>
      <c r="R465" s="104"/>
      <c r="S465" s="104"/>
      <c r="T465" s="104"/>
      <c r="U465" s="104"/>
      <c r="V465" s="104"/>
      <c r="W465" s="104"/>
      <c r="X465" s="104"/>
      <c r="Y465" s="104"/>
      <c r="Z465" s="104"/>
      <c r="AA465" s="104" t="str">
        <f t="shared" si="6"/>
        <v>Corman Sorina</v>
      </c>
      <c r="AB465" s="361">
        <f t="shared" si="7"/>
        <v>25</v>
      </c>
    </row>
    <row r="466" ht="11.25" customHeight="1">
      <c r="A466" s="135" t="s">
        <v>2200</v>
      </c>
      <c r="B466" s="271" t="s">
        <v>2201</v>
      </c>
      <c r="C466" s="97" t="s">
        <v>574</v>
      </c>
      <c r="D466" s="135" t="s">
        <v>2202</v>
      </c>
      <c r="E466" s="330" t="s">
        <v>2203</v>
      </c>
      <c r="F466" s="136" t="s">
        <v>293</v>
      </c>
      <c r="G466" s="93">
        <v>1.0</v>
      </c>
      <c r="H466" s="93">
        <v>1.0</v>
      </c>
      <c r="I466" s="93">
        <v>1.0</v>
      </c>
      <c r="J466" s="292">
        <v>50.0</v>
      </c>
      <c r="K466" s="222">
        <v>50.0</v>
      </c>
      <c r="L466" s="103" t="s">
        <v>581</v>
      </c>
      <c r="M466" s="104"/>
      <c r="N466" s="104"/>
      <c r="O466" s="104"/>
      <c r="P466" s="104"/>
      <c r="Q466" s="104"/>
      <c r="R466" s="104"/>
      <c r="S466" s="104"/>
      <c r="T466" s="104"/>
      <c r="U466" s="104"/>
      <c r="V466" s="104"/>
      <c r="W466" s="104"/>
      <c r="X466" s="104"/>
      <c r="Y466" s="104"/>
      <c r="Z466" s="104"/>
      <c r="AA466" s="104" t="str">
        <f t="shared" si="6"/>
        <v>Corman Sorina</v>
      </c>
      <c r="AB466" s="361">
        <f t="shared" si="7"/>
        <v>50</v>
      </c>
    </row>
    <row r="467" ht="11.25" customHeight="1">
      <c r="A467" s="135" t="s">
        <v>2204</v>
      </c>
      <c r="B467" s="135" t="s">
        <v>2205</v>
      </c>
      <c r="C467" s="195" t="s">
        <v>2206</v>
      </c>
      <c r="D467" s="135" t="s">
        <v>2191</v>
      </c>
      <c r="E467" s="184" t="s">
        <v>2207</v>
      </c>
      <c r="F467" s="136" t="s">
        <v>2208</v>
      </c>
      <c r="G467" s="177">
        <v>2.0</v>
      </c>
      <c r="H467" s="177">
        <v>2.0</v>
      </c>
      <c r="I467" s="177">
        <v>2.0</v>
      </c>
      <c r="J467" s="292">
        <v>50.0</v>
      </c>
      <c r="K467" s="222">
        <f t="shared" ref="K467:K468" si="8">J467/2</f>
        <v>25</v>
      </c>
      <c r="L467" s="103" t="s">
        <v>607</v>
      </c>
      <c r="M467" s="104"/>
      <c r="N467" s="104"/>
      <c r="O467" s="104"/>
      <c r="P467" s="104"/>
      <c r="Q467" s="104"/>
      <c r="R467" s="104"/>
      <c r="S467" s="104"/>
      <c r="T467" s="104"/>
      <c r="U467" s="104"/>
      <c r="V467" s="104"/>
      <c r="W467" s="104"/>
      <c r="X467" s="104"/>
      <c r="Y467" s="104"/>
      <c r="Z467" s="104"/>
      <c r="AA467" s="104" t="str">
        <f t="shared" si="6"/>
        <v>Croitoru_Alin</v>
      </c>
      <c r="AB467" s="361">
        <f t="shared" si="7"/>
        <v>25</v>
      </c>
    </row>
    <row r="468" ht="11.25" customHeight="1">
      <c r="A468" s="135" t="s">
        <v>2209</v>
      </c>
      <c r="B468" s="271" t="s">
        <v>2210</v>
      </c>
      <c r="C468" s="195" t="s">
        <v>2211</v>
      </c>
      <c r="D468" s="135" t="s">
        <v>2212</v>
      </c>
      <c r="E468" s="330" t="s">
        <v>2213</v>
      </c>
      <c r="F468" s="136" t="s">
        <v>2208</v>
      </c>
      <c r="G468" s="93">
        <v>2.0</v>
      </c>
      <c r="H468" s="93">
        <v>2.0</v>
      </c>
      <c r="I468" s="93">
        <v>2.0</v>
      </c>
      <c r="J468" s="292">
        <v>50.0</v>
      </c>
      <c r="K468" s="222">
        <f t="shared" si="8"/>
        <v>25</v>
      </c>
      <c r="L468" s="103" t="s">
        <v>607</v>
      </c>
      <c r="M468" s="104"/>
      <c r="N468" s="104"/>
      <c r="O468" s="104"/>
      <c r="P468" s="104"/>
      <c r="Q468" s="104"/>
      <c r="R468" s="104"/>
      <c r="S468" s="104"/>
      <c r="T468" s="104"/>
      <c r="U468" s="104"/>
      <c r="V468" s="104"/>
      <c r="W468" s="104"/>
      <c r="X468" s="104"/>
      <c r="Y468" s="104"/>
      <c r="Z468" s="104"/>
      <c r="AA468" s="104" t="str">
        <f t="shared" si="6"/>
        <v>Croitoru_Alin</v>
      </c>
      <c r="AB468" s="361">
        <f t="shared" si="7"/>
        <v>25</v>
      </c>
    </row>
    <row r="469" ht="11.25" customHeight="1">
      <c r="A469" s="135" t="s">
        <v>2214</v>
      </c>
      <c r="B469" s="135" t="s">
        <v>2215</v>
      </c>
      <c r="C469" s="195" t="s">
        <v>2216</v>
      </c>
      <c r="D469" s="135" t="s">
        <v>2217</v>
      </c>
      <c r="E469" s="330" t="s">
        <v>2218</v>
      </c>
      <c r="F469" s="136" t="s">
        <v>2208</v>
      </c>
      <c r="G469" s="93">
        <v>1.0</v>
      </c>
      <c r="H469" s="93">
        <v>1.0</v>
      </c>
      <c r="I469" s="93">
        <v>1.0</v>
      </c>
      <c r="J469" s="292">
        <v>50.0</v>
      </c>
      <c r="K469" s="222">
        <f>J469</f>
        <v>50</v>
      </c>
      <c r="L469" s="103" t="s">
        <v>607</v>
      </c>
      <c r="M469" s="104"/>
      <c r="N469" s="104"/>
      <c r="O469" s="104"/>
      <c r="P469" s="104"/>
      <c r="Q469" s="104"/>
      <c r="R469" s="104"/>
      <c r="S469" s="104"/>
      <c r="T469" s="104"/>
      <c r="U469" s="104"/>
      <c r="V469" s="104"/>
      <c r="W469" s="104"/>
      <c r="X469" s="104"/>
      <c r="Y469" s="104"/>
      <c r="Z469" s="104"/>
      <c r="AA469" s="104" t="str">
        <f t="shared" si="6"/>
        <v>Croitoru_Alin</v>
      </c>
      <c r="AB469" s="361">
        <f t="shared" si="7"/>
        <v>50</v>
      </c>
    </row>
    <row r="470" ht="11.25" customHeight="1">
      <c r="A470" s="135" t="s">
        <v>2219</v>
      </c>
      <c r="B470" s="135" t="s">
        <v>2220</v>
      </c>
      <c r="C470" s="195" t="s">
        <v>2221</v>
      </c>
      <c r="D470" s="135" t="s">
        <v>2222</v>
      </c>
      <c r="E470" s="330" t="s">
        <v>2223</v>
      </c>
      <c r="F470" s="136" t="s">
        <v>2208</v>
      </c>
      <c r="G470" s="97">
        <v>1.0</v>
      </c>
      <c r="H470" s="97">
        <v>1.0</v>
      </c>
      <c r="I470" s="97">
        <v>1.0</v>
      </c>
      <c r="J470" s="292">
        <v>50.0</v>
      </c>
      <c r="K470" s="222">
        <f t="shared" ref="K470:K473" si="9">J470/1</f>
        <v>50</v>
      </c>
      <c r="L470" s="103" t="s">
        <v>607</v>
      </c>
      <c r="M470" s="104"/>
      <c r="N470" s="104"/>
      <c r="O470" s="104"/>
      <c r="P470" s="104"/>
      <c r="Q470" s="104"/>
      <c r="R470" s="104"/>
      <c r="S470" s="104"/>
      <c r="T470" s="104"/>
      <c r="U470" s="104"/>
      <c r="V470" s="104"/>
      <c r="W470" s="104"/>
      <c r="X470" s="104"/>
      <c r="Y470" s="104"/>
      <c r="Z470" s="104"/>
      <c r="AA470" s="104" t="str">
        <f t="shared" si="6"/>
        <v>Croitoru_Alin</v>
      </c>
      <c r="AB470" s="361">
        <f t="shared" si="7"/>
        <v>50</v>
      </c>
    </row>
    <row r="471" ht="11.25" customHeight="1">
      <c r="A471" s="135" t="s">
        <v>2224</v>
      </c>
      <c r="B471" s="135" t="s">
        <v>2220</v>
      </c>
      <c r="C471" s="195" t="s">
        <v>2225</v>
      </c>
      <c r="D471" s="135" t="s">
        <v>2226</v>
      </c>
      <c r="E471" s="330" t="s">
        <v>2227</v>
      </c>
      <c r="F471" s="136" t="s">
        <v>2208</v>
      </c>
      <c r="G471" s="97">
        <v>1.0</v>
      </c>
      <c r="H471" s="97">
        <v>1.0</v>
      </c>
      <c r="I471" s="97">
        <v>1.0</v>
      </c>
      <c r="J471" s="292">
        <v>50.0</v>
      </c>
      <c r="K471" s="222">
        <f t="shared" si="9"/>
        <v>50</v>
      </c>
      <c r="L471" s="103" t="s">
        <v>607</v>
      </c>
      <c r="M471" s="104"/>
      <c r="N471" s="104"/>
      <c r="O471" s="104"/>
      <c r="P471" s="104"/>
      <c r="Q471" s="104"/>
      <c r="R471" s="104"/>
      <c r="S471" s="104"/>
      <c r="T471" s="104"/>
      <c r="U471" s="104"/>
      <c r="V471" s="104"/>
      <c r="W471" s="104"/>
      <c r="X471" s="104"/>
      <c r="Y471" s="104"/>
      <c r="Z471" s="104"/>
      <c r="AA471" s="104" t="str">
        <f t="shared" si="6"/>
        <v>Croitoru_Alin</v>
      </c>
      <c r="AB471" s="361">
        <f t="shared" si="7"/>
        <v>50</v>
      </c>
    </row>
    <row r="472" ht="11.25" customHeight="1">
      <c r="A472" s="135" t="s">
        <v>2224</v>
      </c>
      <c r="B472" s="135" t="s">
        <v>2220</v>
      </c>
      <c r="C472" s="195" t="s">
        <v>2228</v>
      </c>
      <c r="D472" s="135" t="s">
        <v>2229</v>
      </c>
      <c r="E472" s="330" t="s">
        <v>2230</v>
      </c>
      <c r="F472" s="136" t="s">
        <v>2208</v>
      </c>
      <c r="G472" s="97">
        <v>1.0</v>
      </c>
      <c r="H472" s="97">
        <v>1.0</v>
      </c>
      <c r="I472" s="97">
        <v>1.0</v>
      </c>
      <c r="J472" s="292">
        <v>50.0</v>
      </c>
      <c r="K472" s="222">
        <f t="shared" si="9"/>
        <v>50</v>
      </c>
      <c r="L472" s="103" t="s">
        <v>607</v>
      </c>
      <c r="M472" s="104"/>
      <c r="N472" s="104"/>
      <c r="O472" s="104"/>
      <c r="P472" s="104"/>
      <c r="Q472" s="104"/>
      <c r="R472" s="104"/>
      <c r="S472" s="104"/>
      <c r="T472" s="104"/>
      <c r="U472" s="104"/>
      <c r="V472" s="104"/>
      <c r="W472" s="104"/>
      <c r="X472" s="104"/>
      <c r="Y472" s="104"/>
      <c r="Z472" s="104"/>
      <c r="AA472" s="104" t="str">
        <f t="shared" si="6"/>
        <v>Croitoru_Alin</v>
      </c>
      <c r="AB472" s="361">
        <f t="shared" si="7"/>
        <v>50</v>
      </c>
    </row>
    <row r="473" ht="11.25" customHeight="1">
      <c r="A473" s="135" t="s">
        <v>2224</v>
      </c>
      <c r="B473" s="135" t="s">
        <v>2231</v>
      </c>
      <c r="C473" s="195" t="s">
        <v>2232</v>
      </c>
      <c r="D473" s="135" t="s">
        <v>2191</v>
      </c>
      <c r="E473" s="330" t="s">
        <v>2207</v>
      </c>
      <c r="F473" s="136" t="s">
        <v>2208</v>
      </c>
      <c r="G473" s="97">
        <v>1.0</v>
      </c>
      <c r="H473" s="97">
        <v>1.0</v>
      </c>
      <c r="I473" s="97">
        <v>1.0</v>
      </c>
      <c r="J473" s="292">
        <v>50.0</v>
      </c>
      <c r="K473" s="222">
        <f t="shared" si="9"/>
        <v>50</v>
      </c>
      <c r="L473" s="103" t="s">
        <v>607</v>
      </c>
      <c r="M473" s="104"/>
      <c r="N473" s="104"/>
      <c r="O473" s="104"/>
      <c r="P473" s="104"/>
      <c r="Q473" s="104"/>
      <c r="R473" s="104"/>
      <c r="S473" s="104"/>
      <c r="T473" s="104"/>
      <c r="U473" s="104"/>
      <c r="V473" s="104"/>
      <c r="W473" s="104"/>
      <c r="X473" s="104"/>
      <c r="Y473" s="104"/>
      <c r="Z473" s="104"/>
      <c r="AA473" s="104" t="str">
        <f t="shared" si="6"/>
        <v>Croitoru_Alin</v>
      </c>
      <c r="AB473" s="361">
        <f t="shared" si="7"/>
        <v>50</v>
      </c>
    </row>
    <row r="474" ht="11.25" customHeight="1">
      <c r="A474" s="135" t="s">
        <v>2233</v>
      </c>
      <c r="B474" s="135" t="s">
        <v>2234</v>
      </c>
      <c r="C474" s="195" t="s">
        <v>2235</v>
      </c>
      <c r="D474" s="135" t="s">
        <v>2236</v>
      </c>
      <c r="E474" s="330" t="s">
        <v>2237</v>
      </c>
      <c r="F474" s="136" t="s">
        <v>2208</v>
      </c>
      <c r="G474" s="97">
        <v>2.0</v>
      </c>
      <c r="H474" s="97">
        <v>2.0</v>
      </c>
      <c r="I474" s="97">
        <v>2.0</v>
      </c>
      <c r="J474" s="292">
        <v>50.0</v>
      </c>
      <c r="K474" s="222">
        <f t="shared" ref="K474:K476" si="10">J474/2</f>
        <v>25</v>
      </c>
      <c r="L474" s="103" t="s">
        <v>607</v>
      </c>
      <c r="M474" s="104"/>
      <c r="N474" s="104"/>
      <c r="O474" s="104"/>
      <c r="P474" s="104"/>
      <c r="Q474" s="104"/>
      <c r="R474" s="104"/>
      <c r="S474" s="104"/>
      <c r="T474" s="104"/>
      <c r="U474" s="104"/>
      <c r="V474" s="104"/>
      <c r="W474" s="104"/>
      <c r="X474" s="104"/>
      <c r="Y474" s="104"/>
      <c r="Z474" s="104"/>
      <c r="AA474" s="104" t="str">
        <f t="shared" si="6"/>
        <v>Croitoru_Alin</v>
      </c>
      <c r="AB474" s="361">
        <f t="shared" si="7"/>
        <v>25</v>
      </c>
    </row>
    <row r="475" ht="11.25" customHeight="1">
      <c r="A475" s="135" t="s">
        <v>2238</v>
      </c>
      <c r="B475" s="135" t="s">
        <v>2239</v>
      </c>
      <c r="C475" s="195" t="s">
        <v>2240</v>
      </c>
      <c r="D475" s="135" t="s">
        <v>2241</v>
      </c>
      <c r="E475" s="330" t="s">
        <v>2242</v>
      </c>
      <c r="F475" s="136" t="s">
        <v>2208</v>
      </c>
      <c r="G475" s="97">
        <v>2.0</v>
      </c>
      <c r="H475" s="97">
        <v>2.0</v>
      </c>
      <c r="I475" s="97">
        <v>2.0</v>
      </c>
      <c r="J475" s="292">
        <v>50.0</v>
      </c>
      <c r="K475" s="222">
        <f t="shared" si="10"/>
        <v>25</v>
      </c>
      <c r="L475" s="103" t="s">
        <v>607</v>
      </c>
      <c r="M475" s="104"/>
      <c r="N475" s="104"/>
      <c r="O475" s="104"/>
      <c r="P475" s="104"/>
      <c r="Q475" s="104"/>
      <c r="R475" s="104"/>
      <c r="S475" s="104"/>
      <c r="T475" s="104"/>
      <c r="U475" s="104"/>
      <c r="V475" s="104"/>
      <c r="W475" s="104"/>
      <c r="X475" s="104"/>
      <c r="Y475" s="104"/>
      <c r="Z475" s="104"/>
      <c r="AA475" s="104" t="str">
        <f t="shared" si="6"/>
        <v>Croitoru_Alin</v>
      </c>
      <c r="AB475" s="361">
        <f t="shared" si="7"/>
        <v>25</v>
      </c>
    </row>
    <row r="476" ht="11.25" customHeight="1">
      <c r="A476" s="135" t="s">
        <v>2243</v>
      </c>
      <c r="B476" s="135" t="s">
        <v>2244</v>
      </c>
      <c r="C476" s="195" t="s">
        <v>2245</v>
      </c>
      <c r="D476" s="135" t="s">
        <v>2191</v>
      </c>
      <c r="E476" s="330" t="s">
        <v>2207</v>
      </c>
      <c r="F476" s="136" t="s">
        <v>2208</v>
      </c>
      <c r="G476" s="97">
        <v>2.0</v>
      </c>
      <c r="H476" s="97">
        <v>2.0</v>
      </c>
      <c r="I476" s="97">
        <v>2.0</v>
      </c>
      <c r="J476" s="292">
        <v>50.0</v>
      </c>
      <c r="K476" s="222">
        <f t="shared" si="10"/>
        <v>25</v>
      </c>
      <c r="L476" s="103" t="s">
        <v>607</v>
      </c>
      <c r="M476" s="104"/>
      <c r="N476" s="104"/>
      <c r="O476" s="104"/>
      <c r="P476" s="104"/>
      <c r="Q476" s="104"/>
      <c r="R476" s="104"/>
      <c r="S476" s="104"/>
      <c r="T476" s="104"/>
      <c r="U476" s="104"/>
      <c r="V476" s="104"/>
      <c r="W476" s="104"/>
      <c r="X476" s="104"/>
      <c r="Y476" s="104"/>
      <c r="Z476" s="104"/>
      <c r="AA476" s="104" t="str">
        <f t="shared" si="6"/>
        <v>Croitoru_Alin</v>
      </c>
      <c r="AB476" s="361">
        <f t="shared" si="7"/>
        <v>25</v>
      </c>
    </row>
    <row r="477" ht="11.25" customHeight="1">
      <c r="A477" s="135" t="s">
        <v>2224</v>
      </c>
      <c r="B477" s="135" t="s">
        <v>2246</v>
      </c>
      <c r="C477" s="195" t="s">
        <v>2247</v>
      </c>
      <c r="D477" s="135" t="s">
        <v>2248</v>
      </c>
      <c r="E477" s="330" t="s">
        <v>2249</v>
      </c>
      <c r="F477" s="136" t="s">
        <v>2208</v>
      </c>
      <c r="G477" s="97">
        <v>1.0</v>
      </c>
      <c r="H477" s="97">
        <v>1.0</v>
      </c>
      <c r="I477" s="97">
        <v>1.0</v>
      </c>
      <c r="J477" s="292">
        <v>50.0</v>
      </c>
      <c r="K477" s="222">
        <f t="shared" ref="K477:K479" si="11">J477</f>
        <v>50</v>
      </c>
      <c r="L477" s="103" t="s">
        <v>607</v>
      </c>
      <c r="M477" s="104"/>
      <c r="N477" s="104"/>
      <c r="O477" s="104"/>
      <c r="P477" s="104"/>
      <c r="Q477" s="104"/>
      <c r="R477" s="104"/>
      <c r="S477" s="104"/>
      <c r="T477" s="104"/>
      <c r="U477" s="104"/>
      <c r="V477" s="104"/>
      <c r="W477" s="104"/>
      <c r="X477" s="104"/>
      <c r="Y477" s="104"/>
      <c r="Z477" s="104"/>
      <c r="AA477" s="104" t="str">
        <f t="shared" si="6"/>
        <v>Croitoru_Alin</v>
      </c>
      <c r="AB477" s="361">
        <f t="shared" si="7"/>
        <v>50</v>
      </c>
    </row>
    <row r="478" ht="11.25" customHeight="1">
      <c r="A478" s="135" t="s">
        <v>2224</v>
      </c>
      <c r="B478" s="135" t="s">
        <v>2250</v>
      </c>
      <c r="C478" s="195" t="s">
        <v>2251</v>
      </c>
      <c r="D478" s="135" t="s">
        <v>2252</v>
      </c>
      <c r="E478" s="330" t="s">
        <v>2253</v>
      </c>
      <c r="F478" s="136" t="s">
        <v>2208</v>
      </c>
      <c r="G478" s="97">
        <v>1.0</v>
      </c>
      <c r="H478" s="97">
        <v>1.0</v>
      </c>
      <c r="I478" s="97">
        <v>1.0</v>
      </c>
      <c r="J478" s="292">
        <v>50.0</v>
      </c>
      <c r="K478" s="222">
        <f t="shared" si="11"/>
        <v>50</v>
      </c>
      <c r="L478" s="103" t="s">
        <v>607</v>
      </c>
      <c r="M478" s="104"/>
      <c r="N478" s="104"/>
      <c r="O478" s="104"/>
      <c r="P478" s="104"/>
      <c r="Q478" s="104"/>
      <c r="R478" s="104"/>
      <c r="S478" s="104"/>
      <c r="T478" s="104"/>
      <c r="U478" s="104"/>
      <c r="V478" s="104"/>
      <c r="W478" s="104"/>
      <c r="X478" s="104"/>
      <c r="Y478" s="104"/>
      <c r="Z478" s="104"/>
      <c r="AA478" s="104" t="str">
        <f t="shared" si="6"/>
        <v>Croitoru_Alin</v>
      </c>
      <c r="AB478" s="361">
        <f t="shared" si="7"/>
        <v>50</v>
      </c>
    </row>
    <row r="479" ht="11.25" customHeight="1">
      <c r="A479" s="135" t="s">
        <v>2224</v>
      </c>
      <c r="B479" s="135" t="s">
        <v>2246</v>
      </c>
      <c r="C479" s="195" t="s">
        <v>2254</v>
      </c>
      <c r="D479" s="135" t="s">
        <v>2255</v>
      </c>
      <c r="E479" s="330" t="s">
        <v>2256</v>
      </c>
      <c r="F479" s="136" t="s">
        <v>2208</v>
      </c>
      <c r="G479" s="97">
        <v>1.0</v>
      </c>
      <c r="H479" s="97">
        <v>1.0</v>
      </c>
      <c r="I479" s="97">
        <v>1.0</v>
      </c>
      <c r="J479" s="292">
        <v>50.0</v>
      </c>
      <c r="K479" s="222">
        <f t="shared" si="11"/>
        <v>50</v>
      </c>
      <c r="L479" s="103" t="s">
        <v>607</v>
      </c>
      <c r="M479" s="104"/>
      <c r="N479" s="104"/>
      <c r="O479" s="104"/>
      <c r="P479" s="104"/>
      <c r="Q479" s="104"/>
      <c r="R479" s="104"/>
      <c r="S479" s="104"/>
      <c r="T479" s="104"/>
      <c r="U479" s="104"/>
      <c r="V479" s="104"/>
      <c r="W479" s="104"/>
      <c r="X479" s="104"/>
      <c r="Y479" s="104"/>
      <c r="Z479" s="104"/>
      <c r="AA479" s="104" t="str">
        <f t="shared" si="6"/>
        <v>Croitoru_Alin</v>
      </c>
      <c r="AB479" s="361">
        <f t="shared" si="7"/>
        <v>50</v>
      </c>
    </row>
    <row r="480" ht="11.25" customHeight="1">
      <c r="A480" s="135" t="s">
        <v>2257</v>
      </c>
      <c r="B480" s="135" t="s">
        <v>2258</v>
      </c>
      <c r="C480" s="195" t="s">
        <v>2259</v>
      </c>
      <c r="D480" s="135" t="s">
        <v>2260</v>
      </c>
      <c r="E480" s="330" t="s">
        <v>2261</v>
      </c>
      <c r="F480" s="136" t="s">
        <v>2208</v>
      </c>
      <c r="G480" s="97">
        <v>2.0</v>
      </c>
      <c r="H480" s="97">
        <v>2.0</v>
      </c>
      <c r="I480" s="97">
        <v>2.0</v>
      </c>
      <c r="J480" s="292">
        <v>50.0</v>
      </c>
      <c r="K480" s="222">
        <f>J480/2</f>
        <v>25</v>
      </c>
      <c r="L480" s="103" t="s">
        <v>607</v>
      </c>
      <c r="M480" s="104"/>
      <c r="N480" s="104"/>
      <c r="O480" s="104"/>
      <c r="P480" s="104"/>
      <c r="Q480" s="104"/>
      <c r="R480" s="104"/>
      <c r="S480" s="104"/>
      <c r="T480" s="104"/>
      <c r="U480" s="104"/>
      <c r="V480" s="104"/>
      <c r="W480" s="104"/>
      <c r="X480" s="104"/>
      <c r="Y480" s="104"/>
      <c r="Z480" s="104"/>
      <c r="AA480" s="104" t="str">
        <f t="shared" si="6"/>
        <v>Croitoru_Alin</v>
      </c>
      <c r="AB480" s="361">
        <f t="shared" si="7"/>
        <v>25</v>
      </c>
    </row>
    <row r="481" ht="11.25" customHeight="1">
      <c r="A481" s="135" t="s">
        <v>2224</v>
      </c>
      <c r="B481" s="135" t="s">
        <v>2262</v>
      </c>
      <c r="C481" s="195" t="s">
        <v>2263</v>
      </c>
      <c r="D481" s="135" t="s">
        <v>2264</v>
      </c>
      <c r="E481" s="330" t="s">
        <v>2265</v>
      </c>
      <c r="F481" s="136" t="s">
        <v>2208</v>
      </c>
      <c r="G481" s="97">
        <v>1.0</v>
      </c>
      <c r="H481" s="97">
        <v>1.0</v>
      </c>
      <c r="I481" s="97">
        <v>1.0</v>
      </c>
      <c r="J481" s="292">
        <v>50.0</v>
      </c>
      <c r="K481" s="222">
        <f t="shared" ref="K481:K482" si="12">J481</f>
        <v>50</v>
      </c>
      <c r="L481" s="103" t="s">
        <v>607</v>
      </c>
      <c r="M481" s="104"/>
      <c r="N481" s="104"/>
      <c r="O481" s="104"/>
      <c r="P481" s="104"/>
      <c r="Q481" s="104"/>
      <c r="R481" s="104"/>
      <c r="S481" s="104"/>
      <c r="T481" s="104"/>
      <c r="U481" s="104"/>
      <c r="V481" s="104"/>
      <c r="W481" s="104"/>
      <c r="X481" s="104"/>
      <c r="Y481" s="104"/>
      <c r="Z481" s="104"/>
      <c r="AA481" s="104" t="str">
        <f t="shared" si="6"/>
        <v>Croitoru_Alin</v>
      </c>
      <c r="AB481" s="361">
        <f t="shared" si="7"/>
        <v>50</v>
      </c>
    </row>
    <row r="482" ht="11.25" customHeight="1">
      <c r="A482" s="256" t="s">
        <v>2224</v>
      </c>
      <c r="B482" s="135" t="s">
        <v>2266</v>
      </c>
      <c r="C482" s="195" t="s">
        <v>2267</v>
      </c>
      <c r="D482" s="135" t="s">
        <v>2268</v>
      </c>
      <c r="E482" s="330" t="s">
        <v>2269</v>
      </c>
      <c r="F482" s="136" t="s">
        <v>2208</v>
      </c>
      <c r="G482" s="97">
        <v>1.0</v>
      </c>
      <c r="H482" s="97">
        <v>1.0</v>
      </c>
      <c r="I482" s="97">
        <v>1.0</v>
      </c>
      <c r="J482" s="292">
        <v>50.0</v>
      </c>
      <c r="K482" s="222">
        <f t="shared" si="12"/>
        <v>50</v>
      </c>
      <c r="L482" s="103" t="s">
        <v>607</v>
      </c>
      <c r="M482" s="104"/>
      <c r="N482" s="104"/>
      <c r="O482" s="104"/>
      <c r="P482" s="104"/>
      <c r="Q482" s="104"/>
      <c r="R482" s="104"/>
      <c r="S482" s="104"/>
      <c r="T482" s="104"/>
      <c r="U482" s="104"/>
      <c r="V482" s="104"/>
      <c r="W482" s="104"/>
      <c r="X482" s="104"/>
      <c r="Y482" s="104"/>
      <c r="Z482" s="104"/>
      <c r="AA482" s="104" t="str">
        <f t="shared" si="6"/>
        <v>Croitoru_Alin</v>
      </c>
      <c r="AB482" s="361">
        <f t="shared" si="7"/>
        <v>50</v>
      </c>
    </row>
    <row r="483" ht="11.25" customHeight="1">
      <c r="A483" s="135" t="s">
        <v>2270</v>
      </c>
      <c r="B483" s="135" t="s">
        <v>2271</v>
      </c>
      <c r="C483" s="195" t="s">
        <v>2272</v>
      </c>
      <c r="D483" s="135" t="s">
        <v>2273</v>
      </c>
      <c r="E483" s="184" t="s">
        <v>2274</v>
      </c>
      <c r="F483" s="136" t="s">
        <v>2275</v>
      </c>
      <c r="G483" s="358">
        <v>1.0</v>
      </c>
      <c r="H483" s="358">
        <v>1.0</v>
      </c>
      <c r="I483" s="5">
        <v>1.0</v>
      </c>
      <c r="J483" s="359">
        <v>50.0</v>
      </c>
      <c r="K483" s="365">
        <f t="shared" ref="K483:K485" si="13">J483/G483</f>
        <v>50</v>
      </c>
      <c r="L483" s="103" t="s">
        <v>607</v>
      </c>
      <c r="M483" s="104"/>
      <c r="N483" s="104"/>
      <c r="O483" s="104"/>
      <c r="P483" s="104"/>
      <c r="Q483" s="104"/>
      <c r="R483" s="104"/>
      <c r="S483" s="104"/>
      <c r="T483" s="104"/>
      <c r="U483" s="104"/>
      <c r="V483" s="104"/>
      <c r="W483" s="104"/>
      <c r="X483" s="104"/>
      <c r="Y483" s="104"/>
      <c r="Z483" s="104"/>
      <c r="AA483" s="104" t="str">
        <f t="shared" si="6"/>
        <v>Croitoru_Alin</v>
      </c>
      <c r="AB483" s="361">
        <f t="shared" si="7"/>
        <v>50</v>
      </c>
    </row>
    <row r="484" ht="11.25" customHeight="1">
      <c r="A484" s="135" t="s">
        <v>2270</v>
      </c>
      <c r="B484" s="135" t="s">
        <v>2276</v>
      </c>
      <c r="C484" s="195" t="s">
        <v>2277</v>
      </c>
      <c r="D484" s="135" t="s">
        <v>2278</v>
      </c>
      <c r="E484" s="184" t="s">
        <v>2279</v>
      </c>
      <c r="F484" s="136" t="s">
        <v>2275</v>
      </c>
      <c r="G484" s="358">
        <v>1.0</v>
      </c>
      <c r="H484" s="358">
        <v>1.0</v>
      </c>
      <c r="I484" s="5">
        <v>1.0</v>
      </c>
      <c r="J484" s="359">
        <v>50.0</v>
      </c>
      <c r="K484" s="365">
        <f t="shared" si="13"/>
        <v>50</v>
      </c>
      <c r="L484" s="103" t="s">
        <v>607</v>
      </c>
      <c r="M484" s="104"/>
      <c r="N484" s="104"/>
      <c r="O484" s="104"/>
      <c r="P484" s="104"/>
      <c r="Q484" s="104"/>
      <c r="R484" s="104"/>
      <c r="S484" s="104"/>
      <c r="T484" s="104"/>
      <c r="U484" s="104"/>
      <c r="V484" s="104"/>
      <c r="W484" s="104"/>
      <c r="X484" s="104"/>
      <c r="Y484" s="104"/>
      <c r="Z484" s="104"/>
      <c r="AA484" s="104" t="str">
        <f t="shared" si="6"/>
        <v>Croitoru_Alin</v>
      </c>
      <c r="AB484" s="361">
        <f t="shared" si="7"/>
        <v>50</v>
      </c>
    </row>
    <row r="485" ht="11.25" customHeight="1">
      <c r="A485" s="135" t="s">
        <v>2280</v>
      </c>
      <c r="B485" s="135" t="s">
        <v>2281</v>
      </c>
      <c r="C485" s="195" t="s">
        <v>2282</v>
      </c>
      <c r="D485" s="135" t="s">
        <v>2283</v>
      </c>
      <c r="E485" s="184" t="s">
        <v>2284</v>
      </c>
      <c r="F485" s="136" t="s">
        <v>2275</v>
      </c>
      <c r="G485" s="358">
        <v>2.0</v>
      </c>
      <c r="H485" s="366">
        <v>2.0</v>
      </c>
      <c r="I485" s="5">
        <v>2.0</v>
      </c>
      <c r="J485" s="359">
        <v>50.0</v>
      </c>
      <c r="K485" s="365">
        <f t="shared" si="13"/>
        <v>25</v>
      </c>
      <c r="L485" s="103" t="s">
        <v>607</v>
      </c>
      <c r="M485" s="104"/>
      <c r="N485" s="104"/>
      <c r="O485" s="104"/>
      <c r="P485" s="104"/>
      <c r="Q485" s="104"/>
      <c r="R485" s="104"/>
      <c r="S485" s="104"/>
      <c r="T485" s="104"/>
      <c r="U485" s="104"/>
      <c r="V485" s="104"/>
      <c r="W485" s="104"/>
      <c r="X485" s="104"/>
      <c r="Y485" s="104"/>
      <c r="Z485" s="104"/>
      <c r="AA485" s="104" t="str">
        <f t="shared" si="6"/>
        <v>Croitoru_Alin</v>
      </c>
      <c r="AB485" s="361">
        <f t="shared" si="7"/>
        <v>25</v>
      </c>
    </row>
    <row r="486" ht="11.25" customHeight="1">
      <c r="A486" s="135" t="s">
        <v>2285</v>
      </c>
      <c r="B486" s="135" t="s">
        <v>2286</v>
      </c>
      <c r="C486" s="97" t="s">
        <v>148</v>
      </c>
      <c r="D486" s="135" t="s">
        <v>2287</v>
      </c>
      <c r="E486" s="130" t="s">
        <v>2288</v>
      </c>
      <c r="F486" s="136" t="s">
        <v>899</v>
      </c>
      <c r="G486" s="93">
        <v>2.0</v>
      </c>
      <c r="H486" s="93">
        <v>2.0</v>
      </c>
      <c r="I486" s="93">
        <v>2.0</v>
      </c>
      <c r="J486" s="292">
        <v>50.0</v>
      </c>
      <c r="K486" s="222">
        <v>25.0</v>
      </c>
      <c r="L486" s="130" t="s">
        <v>2289</v>
      </c>
      <c r="M486" s="104"/>
      <c r="N486" s="104"/>
      <c r="O486" s="104"/>
      <c r="P486" s="104"/>
      <c r="Q486" s="104"/>
      <c r="R486" s="104"/>
      <c r="S486" s="104"/>
      <c r="T486" s="104"/>
      <c r="U486" s="104"/>
      <c r="V486" s="104"/>
      <c r="W486" s="104"/>
      <c r="X486" s="104"/>
      <c r="Y486" s="104"/>
      <c r="Z486" s="104"/>
      <c r="AA486" s="104" t="str">
        <f t="shared" si="6"/>
        <v>Gheorghita Andrei</v>
      </c>
      <c r="AB486" s="361">
        <f t="shared" si="7"/>
        <v>25</v>
      </c>
    </row>
    <row r="487" ht="11.25" customHeight="1">
      <c r="A487" s="135" t="s">
        <v>2290</v>
      </c>
      <c r="B487" s="271" t="s">
        <v>2291</v>
      </c>
      <c r="C487" s="97" t="s">
        <v>148</v>
      </c>
      <c r="D487" s="135" t="s">
        <v>2292</v>
      </c>
      <c r="E487" s="97" t="s">
        <v>2293</v>
      </c>
      <c r="F487" s="136" t="s">
        <v>899</v>
      </c>
      <c r="G487" s="93">
        <v>5.0</v>
      </c>
      <c r="H487" s="93">
        <v>2.0</v>
      </c>
      <c r="I487" s="93">
        <v>5.0</v>
      </c>
      <c r="J487" s="292">
        <v>50.0</v>
      </c>
      <c r="K487" s="222">
        <v>10.0</v>
      </c>
      <c r="L487" s="130" t="s">
        <v>2289</v>
      </c>
      <c r="M487" s="104"/>
      <c r="N487" s="104"/>
      <c r="O487" s="104"/>
      <c r="P487" s="104"/>
      <c r="Q487" s="104"/>
      <c r="R487" s="104"/>
      <c r="S487" s="104"/>
      <c r="T487" s="104"/>
      <c r="U487" s="104"/>
      <c r="V487" s="104"/>
      <c r="W487" s="104"/>
      <c r="X487" s="104"/>
      <c r="Y487" s="104"/>
      <c r="Z487" s="104"/>
      <c r="AA487" s="104" t="str">
        <f t="shared" si="6"/>
        <v>Gheorghita Andrei</v>
      </c>
      <c r="AB487" s="361">
        <f t="shared" si="7"/>
        <v>10</v>
      </c>
    </row>
    <row r="488" ht="11.25" customHeight="1">
      <c r="A488" s="135" t="s">
        <v>2294</v>
      </c>
      <c r="B488" s="135" t="s">
        <v>2295</v>
      </c>
      <c r="C488" s="97" t="s">
        <v>148</v>
      </c>
      <c r="D488" s="135" t="s">
        <v>2296</v>
      </c>
      <c r="E488" s="97" t="s">
        <v>2297</v>
      </c>
      <c r="F488" s="136" t="s">
        <v>899</v>
      </c>
      <c r="G488" s="97">
        <v>3.0</v>
      </c>
      <c r="H488" s="97">
        <v>1.0</v>
      </c>
      <c r="I488" s="97">
        <v>3.0</v>
      </c>
      <c r="J488" s="292">
        <v>50.0</v>
      </c>
      <c r="K488" s="222">
        <v>16.66</v>
      </c>
      <c r="L488" s="130" t="s">
        <v>2289</v>
      </c>
      <c r="M488" s="104"/>
      <c r="N488" s="104"/>
      <c r="O488" s="104"/>
      <c r="P488" s="104"/>
      <c r="Q488" s="104"/>
      <c r="R488" s="104"/>
      <c r="S488" s="104"/>
      <c r="T488" s="104"/>
      <c r="U488" s="104"/>
      <c r="V488" s="104"/>
      <c r="W488" s="104"/>
      <c r="X488" s="104"/>
      <c r="Y488" s="104"/>
      <c r="Z488" s="104"/>
      <c r="AA488" s="104" t="str">
        <f t="shared" si="6"/>
        <v>Gheorghita Andrei</v>
      </c>
      <c r="AB488" s="361">
        <f t="shared" si="7"/>
        <v>16.66</v>
      </c>
    </row>
    <row r="489" ht="11.25" customHeight="1">
      <c r="A489" s="135" t="s">
        <v>2298</v>
      </c>
      <c r="B489" s="135" t="s">
        <v>2299</v>
      </c>
      <c r="C489" s="97" t="s">
        <v>148</v>
      </c>
      <c r="D489" s="135" t="s">
        <v>2300</v>
      </c>
      <c r="E489" s="97" t="s">
        <v>2301</v>
      </c>
      <c r="F489" s="136" t="s">
        <v>1948</v>
      </c>
      <c r="G489" s="97">
        <v>1.0</v>
      </c>
      <c r="H489" s="97">
        <v>1.0</v>
      </c>
      <c r="I489" s="97">
        <v>1.0</v>
      </c>
      <c r="J489" s="292">
        <v>50.0</v>
      </c>
      <c r="K489" s="222">
        <v>50.0</v>
      </c>
      <c r="L489" s="130" t="s">
        <v>2289</v>
      </c>
      <c r="M489" s="104"/>
      <c r="N489" s="104"/>
      <c r="O489" s="104"/>
      <c r="P489" s="104"/>
      <c r="Q489" s="104"/>
      <c r="R489" s="104"/>
      <c r="S489" s="104"/>
      <c r="T489" s="104"/>
      <c r="U489" s="104"/>
      <c r="V489" s="104"/>
      <c r="W489" s="104"/>
      <c r="X489" s="104"/>
      <c r="Y489" s="104"/>
      <c r="Z489" s="104"/>
      <c r="AA489" s="104" t="str">
        <f t="shared" si="6"/>
        <v>Gheorghita Andrei</v>
      </c>
      <c r="AB489" s="361">
        <f t="shared" si="7"/>
        <v>50</v>
      </c>
    </row>
    <row r="490" ht="11.25" customHeight="1">
      <c r="A490" s="135" t="s">
        <v>2302</v>
      </c>
      <c r="B490" s="135" t="s">
        <v>2303</v>
      </c>
      <c r="C490" s="97" t="s">
        <v>148</v>
      </c>
      <c r="D490" s="135" t="s">
        <v>2304</v>
      </c>
      <c r="E490" s="97" t="s">
        <v>2305</v>
      </c>
      <c r="F490" s="136" t="s">
        <v>1948</v>
      </c>
      <c r="G490" s="97">
        <v>2.0</v>
      </c>
      <c r="H490" s="97">
        <v>1.0</v>
      </c>
      <c r="I490" s="97">
        <v>2.0</v>
      </c>
      <c r="J490" s="292">
        <v>50.0</v>
      </c>
      <c r="K490" s="222">
        <v>25.0</v>
      </c>
      <c r="L490" s="130" t="s">
        <v>2289</v>
      </c>
      <c r="M490" s="104"/>
      <c r="N490" s="104"/>
      <c r="O490" s="104"/>
      <c r="P490" s="104"/>
      <c r="Q490" s="104"/>
      <c r="R490" s="104"/>
      <c r="S490" s="104"/>
      <c r="T490" s="104"/>
      <c r="U490" s="104"/>
      <c r="V490" s="104"/>
      <c r="W490" s="104"/>
      <c r="X490" s="104"/>
      <c r="Y490" s="104"/>
      <c r="Z490" s="104"/>
      <c r="AA490" s="104" t="str">
        <f t="shared" si="6"/>
        <v>Gheorghita Andrei</v>
      </c>
      <c r="AB490" s="361">
        <f t="shared" si="7"/>
        <v>25</v>
      </c>
    </row>
    <row r="491" ht="11.25" customHeight="1">
      <c r="A491" s="135" t="s">
        <v>2298</v>
      </c>
      <c r="B491" s="135" t="s">
        <v>2306</v>
      </c>
      <c r="C491" s="97" t="s">
        <v>148</v>
      </c>
      <c r="D491" s="135" t="s">
        <v>2307</v>
      </c>
      <c r="E491" s="97" t="s">
        <v>2308</v>
      </c>
      <c r="F491" s="136" t="s">
        <v>293</v>
      </c>
      <c r="G491" s="97">
        <v>1.0</v>
      </c>
      <c r="H491" s="97">
        <v>1.0</v>
      </c>
      <c r="I491" s="97">
        <v>1.0</v>
      </c>
      <c r="J491" s="292">
        <v>50.0</v>
      </c>
      <c r="K491" s="222">
        <v>50.0</v>
      </c>
      <c r="L491" s="130" t="s">
        <v>2289</v>
      </c>
      <c r="M491" s="104"/>
      <c r="N491" s="104"/>
      <c r="O491" s="104"/>
      <c r="P491" s="104"/>
      <c r="Q491" s="104"/>
      <c r="R491" s="104"/>
      <c r="S491" s="104"/>
      <c r="T491" s="104"/>
      <c r="U491" s="104"/>
      <c r="V491" s="104"/>
      <c r="W491" s="104"/>
      <c r="X491" s="104"/>
      <c r="Y491" s="104"/>
      <c r="Z491" s="104"/>
      <c r="AA491" s="104" t="str">
        <f t="shared" si="6"/>
        <v>Gheorghita Andrei</v>
      </c>
      <c r="AB491" s="361">
        <f t="shared" si="7"/>
        <v>50</v>
      </c>
    </row>
    <row r="492" ht="11.25" customHeight="1">
      <c r="A492" s="135" t="s">
        <v>2309</v>
      </c>
      <c r="B492" s="135" t="s">
        <v>2310</v>
      </c>
      <c r="C492" s="97" t="s">
        <v>148</v>
      </c>
      <c r="D492" s="135" t="s">
        <v>2311</v>
      </c>
      <c r="E492" s="97" t="s">
        <v>2312</v>
      </c>
      <c r="F492" s="136" t="s">
        <v>899</v>
      </c>
      <c r="G492" s="97">
        <v>7.0</v>
      </c>
      <c r="H492" s="97">
        <v>2.0</v>
      </c>
      <c r="I492" s="97">
        <v>186.0</v>
      </c>
      <c r="J492" s="292">
        <v>50.0</v>
      </c>
      <c r="K492" s="222">
        <v>7.14</v>
      </c>
      <c r="L492" s="130" t="s">
        <v>2289</v>
      </c>
      <c r="M492" s="104"/>
      <c r="N492" s="104"/>
      <c r="O492" s="104"/>
      <c r="P492" s="104"/>
      <c r="Q492" s="104"/>
      <c r="R492" s="104"/>
      <c r="S492" s="104"/>
      <c r="T492" s="104"/>
      <c r="U492" s="104"/>
      <c r="V492" s="104"/>
      <c r="W492" s="104"/>
      <c r="X492" s="104"/>
      <c r="Y492" s="104"/>
      <c r="Z492" s="104"/>
      <c r="AA492" s="104" t="str">
        <f t="shared" si="6"/>
        <v>Gheorghita Andrei</v>
      </c>
      <c r="AB492" s="361">
        <f t="shared" si="7"/>
        <v>7.14</v>
      </c>
    </row>
    <row r="493" ht="11.25" customHeight="1">
      <c r="A493" s="135" t="s">
        <v>2313</v>
      </c>
      <c r="B493" s="135" t="s">
        <v>2310</v>
      </c>
      <c r="C493" s="97" t="s">
        <v>148</v>
      </c>
      <c r="D493" s="135" t="s">
        <v>2314</v>
      </c>
      <c r="E493" s="97" t="s">
        <v>2315</v>
      </c>
      <c r="F493" s="136" t="s">
        <v>899</v>
      </c>
      <c r="G493" s="97">
        <v>7.0</v>
      </c>
      <c r="H493" s="97">
        <v>2.0</v>
      </c>
      <c r="I493" s="97">
        <v>186.0</v>
      </c>
      <c r="J493" s="292">
        <v>50.0</v>
      </c>
      <c r="K493" s="222">
        <v>7.14</v>
      </c>
      <c r="L493" s="130" t="s">
        <v>2289</v>
      </c>
      <c r="M493" s="104"/>
      <c r="N493" s="104"/>
      <c r="O493" s="104"/>
      <c r="P493" s="104"/>
      <c r="Q493" s="104"/>
      <c r="R493" s="104"/>
      <c r="S493" s="104"/>
      <c r="T493" s="104"/>
      <c r="U493" s="104"/>
      <c r="V493" s="104"/>
      <c r="W493" s="104"/>
      <c r="X493" s="104"/>
      <c r="Y493" s="104"/>
      <c r="Z493" s="104"/>
      <c r="AA493" s="104" t="str">
        <f t="shared" si="6"/>
        <v>Gheorghita Andrei</v>
      </c>
      <c r="AB493" s="361">
        <f t="shared" si="7"/>
        <v>7.14</v>
      </c>
    </row>
    <row r="494" ht="11.25" customHeight="1">
      <c r="A494" s="135" t="s">
        <v>2316</v>
      </c>
      <c r="B494" s="135" t="s">
        <v>2317</v>
      </c>
      <c r="C494" s="97" t="s">
        <v>148</v>
      </c>
      <c r="D494" s="135" t="s">
        <v>2318</v>
      </c>
      <c r="E494" s="97" t="s">
        <v>2319</v>
      </c>
      <c r="F494" s="136" t="s">
        <v>899</v>
      </c>
      <c r="G494" s="97">
        <v>8.0</v>
      </c>
      <c r="H494" s="97">
        <v>1.0</v>
      </c>
      <c r="I494" s="97">
        <v>167.0</v>
      </c>
      <c r="J494" s="292">
        <v>50.0</v>
      </c>
      <c r="K494" s="222">
        <v>2.77</v>
      </c>
      <c r="L494" s="130" t="s">
        <v>2289</v>
      </c>
      <c r="M494" s="104"/>
      <c r="N494" s="104"/>
      <c r="O494" s="104"/>
      <c r="P494" s="104"/>
      <c r="Q494" s="104"/>
      <c r="R494" s="104"/>
      <c r="S494" s="104"/>
      <c r="T494" s="104"/>
      <c r="U494" s="104"/>
      <c r="V494" s="104"/>
      <c r="W494" s="104"/>
      <c r="X494" s="104"/>
      <c r="Y494" s="104"/>
      <c r="Z494" s="104"/>
      <c r="AA494" s="104" t="str">
        <f t="shared" si="6"/>
        <v>Gheorghita Andrei</v>
      </c>
      <c r="AB494" s="361">
        <f t="shared" si="7"/>
        <v>2.77</v>
      </c>
    </row>
    <row r="495" ht="11.25" customHeight="1">
      <c r="A495" s="135" t="s">
        <v>2320</v>
      </c>
      <c r="B495" s="135" t="s">
        <v>2321</v>
      </c>
      <c r="C495" s="97" t="s">
        <v>148</v>
      </c>
      <c r="D495" s="135" t="s">
        <v>2322</v>
      </c>
      <c r="E495" s="97" t="s">
        <v>2323</v>
      </c>
      <c r="F495" s="136" t="s">
        <v>899</v>
      </c>
      <c r="G495" s="97">
        <v>6.0</v>
      </c>
      <c r="H495" s="97">
        <v>2.0</v>
      </c>
      <c r="I495" s="97">
        <v>6.0</v>
      </c>
      <c r="J495" s="333">
        <v>50.0</v>
      </c>
      <c r="K495" s="222">
        <v>8.33</v>
      </c>
      <c r="L495" s="130" t="s">
        <v>2289</v>
      </c>
      <c r="M495" s="104"/>
      <c r="N495" s="104"/>
      <c r="O495" s="104"/>
      <c r="P495" s="104"/>
      <c r="Q495" s="104"/>
      <c r="R495" s="104"/>
      <c r="S495" s="104"/>
      <c r="T495" s="104"/>
      <c r="U495" s="104"/>
      <c r="V495" s="104"/>
      <c r="W495" s="104"/>
      <c r="X495" s="104"/>
      <c r="Y495" s="104"/>
      <c r="Z495" s="104"/>
      <c r="AA495" s="104" t="str">
        <f t="shared" si="6"/>
        <v>Gheorghita Andrei</v>
      </c>
      <c r="AB495" s="361">
        <f t="shared" si="7"/>
        <v>8.33</v>
      </c>
    </row>
    <row r="496" ht="11.25" customHeight="1">
      <c r="A496" s="135" t="s">
        <v>609</v>
      </c>
      <c r="B496" s="135" t="s">
        <v>2324</v>
      </c>
      <c r="C496" s="97" t="s">
        <v>148</v>
      </c>
      <c r="D496" s="135" t="s">
        <v>2325</v>
      </c>
      <c r="E496" s="130" t="s">
        <v>2326</v>
      </c>
      <c r="F496" s="136" t="s">
        <v>1071</v>
      </c>
      <c r="G496" s="177">
        <v>1.0</v>
      </c>
      <c r="H496" s="177">
        <v>1.0</v>
      </c>
      <c r="I496" s="177">
        <v>1.0</v>
      </c>
      <c r="J496" s="292">
        <v>50.0</v>
      </c>
      <c r="K496" s="222">
        <v>50.0</v>
      </c>
      <c r="L496" s="103" t="s">
        <v>616</v>
      </c>
      <c r="M496" s="104"/>
      <c r="N496" s="104"/>
      <c r="O496" s="104"/>
      <c r="P496" s="104"/>
      <c r="Q496" s="104"/>
      <c r="R496" s="104"/>
      <c r="S496" s="104"/>
      <c r="T496" s="104"/>
      <c r="U496" s="104"/>
      <c r="V496" s="104"/>
      <c r="W496" s="104"/>
      <c r="X496" s="104"/>
      <c r="Y496" s="104"/>
      <c r="Z496" s="104"/>
      <c r="AA496" s="104" t="str">
        <f t="shared" si="6"/>
        <v>Gutoiu_Giorgian_Ionut</v>
      </c>
      <c r="AB496" s="361">
        <f t="shared" si="7"/>
        <v>50</v>
      </c>
    </row>
    <row r="497" ht="11.25" customHeight="1">
      <c r="A497" s="135" t="s">
        <v>2327</v>
      </c>
      <c r="B497" s="367" t="s">
        <v>2328</v>
      </c>
      <c r="C497" s="97" t="s">
        <v>148</v>
      </c>
      <c r="D497" s="368" t="s">
        <v>2329</v>
      </c>
      <c r="E497" s="184" t="s">
        <v>2330</v>
      </c>
      <c r="F497" s="97" t="s">
        <v>899</v>
      </c>
      <c r="G497" s="177">
        <v>1.0</v>
      </c>
      <c r="H497" s="177">
        <v>1.0</v>
      </c>
      <c r="I497" s="177">
        <v>2.0</v>
      </c>
      <c r="J497" s="178">
        <v>50.0</v>
      </c>
      <c r="K497" s="210">
        <v>50.0</v>
      </c>
      <c r="L497" s="154" t="s">
        <v>829</v>
      </c>
      <c r="M497" s="104"/>
      <c r="N497" s="211"/>
      <c r="O497" s="211"/>
      <c r="P497" s="211"/>
      <c r="Q497" s="211"/>
      <c r="R497" s="211"/>
      <c r="S497" s="211"/>
      <c r="T497" s="211"/>
      <c r="U497" s="211"/>
      <c r="V497" s="211"/>
      <c r="W497" s="211"/>
      <c r="X497" s="211"/>
      <c r="Y497" s="211"/>
      <c r="Z497" s="211"/>
      <c r="AA497" s="104" t="str">
        <f t="shared" si="6"/>
        <v>Lup_Oana</v>
      </c>
      <c r="AB497" s="104">
        <f t="shared" si="7"/>
        <v>50</v>
      </c>
    </row>
    <row r="498" ht="11.25" customHeight="1">
      <c r="A498" s="135" t="s">
        <v>2327</v>
      </c>
      <c r="B498" s="367" t="s">
        <v>2328</v>
      </c>
      <c r="C498" s="97" t="s">
        <v>148</v>
      </c>
      <c r="D498" s="368" t="s">
        <v>2331</v>
      </c>
      <c r="E498" s="330" t="s">
        <v>2223</v>
      </c>
      <c r="F498" s="136" t="s">
        <v>293</v>
      </c>
      <c r="G498" s="93">
        <v>1.0</v>
      </c>
      <c r="H498" s="93">
        <v>1.0</v>
      </c>
      <c r="I498" s="93">
        <v>2.0</v>
      </c>
      <c r="J498" s="292">
        <v>50.0</v>
      </c>
      <c r="K498" s="222">
        <v>50.0</v>
      </c>
      <c r="L498" s="154" t="s">
        <v>829</v>
      </c>
      <c r="M498" s="104"/>
      <c r="N498" s="211"/>
      <c r="O498" s="211"/>
      <c r="P498" s="211"/>
      <c r="Q498" s="211"/>
      <c r="R498" s="211"/>
      <c r="S498" s="211"/>
      <c r="T498" s="211"/>
      <c r="U498" s="211"/>
      <c r="V498" s="211"/>
      <c r="W498" s="211"/>
      <c r="X498" s="211"/>
      <c r="Y498" s="211"/>
      <c r="Z498" s="211"/>
      <c r="AA498" s="104" t="str">
        <f t="shared" si="6"/>
        <v>Lup_Oana</v>
      </c>
      <c r="AB498" s="361">
        <f t="shared" si="7"/>
        <v>50</v>
      </c>
    </row>
    <row r="499" ht="11.25" customHeight="1">
      <c r="A499" s="135" t="s">
        <v>2327</v>
      </c>
      <c r="B499" s="367" t="s">
        <v>2328</v>
      </c>
      <c r="C499" s="97" t="s">
        <v>148</v>
      </c>
      <c r="D499" s="368" t="s">
        <v>2332</v>
      </c>
      <c r="E499" s="330" t="s">
        <v>2333</v>
      </c>
      <c r="F499" s="136" t="s">
        <v>293</v>
      </c>
      <c r="G499" s="97">
        <v>1.0</v>
      </c>
      <c r="H499" s="97">
        <v>1.0</v>
      </c>
      <c r="I499" s="97">
        <v>2.0</v>
      </c>
      <c r="J499" s="292">
        <v>50.0</v>
      </c>
      <c r="K499" s="222">
        <v>50.0</v>
      </c>
      <c r="L499" s="154" t="s">
        <v>829</v>
      </c>
      <c r="M499" s="104"/>
      <c r="N499" s="211"/>
      <c r="O499" s="211"/>
      <c r="P499" s="211"/>
      <c r="Q499" s="211"/>
      <c r="R499" s="211"/>
      <c r="S499" s="211"/>
      <c r="T499" s="211"/>
      <c r="U499" s="211"/>
      <c r="V499" s="211"/>
      <c r="W499" s="211"/>
      <c r="X499" s="211"/>
      <c r="Y499" s="211"/>
      <c r="Z499" s="211"/>
      <c r="AA499" s="104" t="str">
        <f t="shared" si="6"/>
        <v>Lup_Oana</v>
      </c>
      <c r="AB499" s="361">
        <f t="shared" si="7"/>
        <v>50</v>
      </c>
    </row>
    <row r="500" ht="11.25" customHeight="1">
      <c r="A500" s="135" t="s">
        <v>2327</v>
      </c>
      <c r="B500" s="367" t="s">
        <v>2328</v>
      </c>
      <c r="C500" s="97" t="s">
        <v>148</v>
      </c>
      <c r="D500" s="368" t="s">
        <v>2334</v>
      </c>
      <c r="E500" s="330" t="s">
        <v>2335</v>
      </c>
      <c r="F500" s="136" t="s">
        <v>293</v>
      </c>
      <c r="G500" s="97">
        <v>1.0</v>
      </c>
      <c r="H500" s="97">
        <v>1.0</v>
      </c>
      <c r="I500" s="97">
        <v>2.0</v>
      </c>
      <c r="J500" s="292">
        <v>50.0</v>
      </c>
      <c r="K500" s="222">
        <v>50.0</v>
      </c>
      <c r="L500" s="154" t="s">
        <v>829</v>
      </c>
      <c r="M500" s="104"/>
      <c r="N500" s="211"/>
      <c r="O500" s="211"/>
      <c r="P500" s="211"/>
      <c r="Q500" s="211"/>
      <c r="R500" s="211"/>
      <c r="S500" s="211"/>
      <c r="T500" s="211"/>
      <c r="U500" s="211"/>
      <c r="V500" s="211"/>
      <c r="W500" s="211"/>
      <c r="X500" s="211"/>
      <c r="Y500" s="211"/>
      <c r="Z500" s="211"/>
      <c r="AA500" s="104" t="str">
        <f t="shared" si="6"/>
        <v>Lup_Oana</v>
      </c>
      <c r="AB500" s="361">
        <f t="shared" si="7"/>
        <v>50</v>
      </c>
    </row>
    <row r="501" ht="11.25" customHeight="1">
      <c r="A501" s="354" t="s">
        <v>2336</v>
      </c>
      <c r="B501" s="369" t="s">
        <v>2337</v>
      </c>
      <c r="C501" s="97" t="s">
        <v>148</v>
      </c>
      <c r="D501" s="135" t="s">
        <v>2338</v>
      </c>
      <c r="E501" s="184" t="s">
        <v>2339</v>
      </c>
      <c r="F501" s="136" t="s">
        <v>1071</v>
      </c>
      <c r="G501" s="177">
        <v>5.0</v>
      </c>
      <c r="H501" s="177">
        <v>4.0</v>
      </c>
      <c r="I501" s="177">
        <v>5.0</v>
      </c>
      <c r="J501" s="292">
        <v>50.0</v>
      </c>
      <c r="K501" s="222">
        <v>10.0</v>
      </c>
      <c r="L501" s="190" t="s">
        <v>2340</v>
      </c>
      <c r="M501" s="104"/>
      <c r="N501" s="104"/>
      <c r="O501" s="104"/>
      <c r="P501" s="104"/>
      <c r="Q501" s="104"/>
      <c r="R501" s="104"/>
      <c r="S501" s="104"/>
      <c r="T501" s="104"/>
      <c r="U501" s="104"/>
      <c r="V501" s="104"/>
      <c r="W501" s="104"/>
      <c r="X501" s="104"/>
      <c r="Y501" s="104"/>
      <c r="Z501" s="104"/>
      <c r="AA501" s="104" t="str">
        <f t="shared" si="6"/>
        <v>Morandau Elena Felicia</v>
      </c>
      <c r="AB501" s="361">
        <f t="shared" si="7"/>
        <v>10</v>
      </c>
    </row>
    <row r="502" ht="11.25" customHeight="1">
      <c r="A502" s="354" t="s">
        <v>2336</v>
      </c>
      <c r="B502" s="369" t="s">
        <v>2337</v>
      </c>
      <c r="C502" s="97" t="s">
        <v>148</v>
      </c>
      <c r="D502" s="135" t="s">
        <v>2341</v>
      </c>
      <c r="E502" s="330" t="s">
        <v>2342</v>
      </c>
      <c r="F502" s="136" t="s">
        <v>1071</v>
      </c>
      <c r="G502" s="93">
        <v>5.0</v>
      </c>
      <c r="H502" s="93">
        <v>4.0</v>
      </c>
      <c r="I502" s="93">
        <v>5.0</v>
      </c>
      <c r="J502" s="292">
        <v>50.0</v>
      </c>
      <c r="K502" s="222">
        <v>10.0</v>
      </c>
      <c r="L502" s="190" t="s">
        <v>2340</v>
      </c>
      <c r="M502" s="104"/>
      <c r="N502" s="104"/>
      <c r="O502" s="104"/>
      <c r="P502" s="104"/>
      <c r="Q502" s="104"/>
      <c r="R502" s="104"/>
      <c r="S502" s="104"/>
      <c r="T502" s="104"/>
      <c r="U502" s="104"/>
      <c r="V502" s="104"/>
      <c r="W502" s="104"/>
      <c r="X502" s="104"/>
      <c r="Y502" s="104"/>
      <c r="Z502" s="104"/>
      <c r="AA502" s="104" t="str">
        <f t="shared" si="6"/>
        <v>Morandau Elena Felicia</v>
      </c>
      <c r="AB502" s="361">
        <f t="shared" si="7"/>
        <v>10</v>
      </c>
    </row>
    <row r="503" ht="11.25" customHeight="1">
      <c r="A503" s="135" t="s">
        <v>2343</v>
      </c>
      <c r="B503" s="135" t="s">
        <v>1654</v>
      </c>
      <c r="C503" s="97" t="s">
        <v>148</v>
      </c>
      <c r="D503" s="135" t="s">
        <v>2344</v>
      </c>
      <c r="E503" s="330" t="s">
        <v>2345</v>
      </c>
      <c r="F503" s="136" t="s">
        <v>1071</v>
      </c>
      <c r="G503" s="97">
        <v>2.0</v>
      </c>
      <c r="H503" s="97">
        <v>2.0</v>
      </c>
      <c r="I503" s="97">
        <v>2.0</v>
      </c>
      <c r="J503" s="292">
        <v>50.0</v>
      </c>
      <c r="K503" s="222">
        <v>25.0</v>
      </c>
      <c r="L503" s="190" t="s">
        <v>2340</v>
      </c>
      <c r="M503" s="104"/>
      <c r="N503" s="104"/>
      <c r="O503" s="104"/>
      <c r="P503" s="104"/>
      <c r="Q503" s="104"/>
      <c r="R503" s="104"/>
      <c r="S503" s="104"/>
      <c r="T503" s="104"/>
      <c r="U503" s="104"/>
      <c r="V503" s="104"/>
      <c r="W503" s="104"/>
      <c r="X503" s="104"/>
      <c r="Y503" s="104"/>
      <c r="Z503" s="104"/>
      <c r="AA503" s="104" t="str">
        <f t="shared" si="6"/>
        <v>Morandau Elena Felicia</v>
      </c>
      <c r="AB503" s="361">
        <f t="shared" si="7"/>
        <v>25</v>
      </c>
    </row>
    <row r="504" ht="11.25" customHeight="1">
      <c r="A504" s="135" t="s">
        <v>2343</v>
      </c>
      <c r="B504" s="135" t="s">
        <v>1654</v>
      </c>
      <c r="C504" s="97" t="s">
        <v>148</v>
      </c>
      <c r="D504" s="135" t="s">
        <v>2346</v>
      </c>
      <c r="E504" s="330" t="s">
        <v>2347</v>
      </c>
      <c r="F504" s="136" t="s">
        <v>1071</v>
      </c>
      <c r="G504" s="97">
        <v>2.0</v>
      </c>
      <c r="H504" s="97">
        <v>2.0</v>
      </c>
      <c r="I504" s="97">
        <v>2.0</v>
      </c>
      <c r="J504" s="292">
        <v>50.0</v>
      </c>
      <c r="K504" s="222">
        <v>25.0</v>
      </c>
      <c r="L504" s="190" t="s">
        <v>2340</v>
      </c>
      <c r="M504" s="104"/>
      <c r="N504" s="104"/>
      <c r="O504" s="104"/>
      <c r="P504" s="104"/>
      <c r="Q504" s="104"/>
      <c r="R504" s="104"/>
      <c r="S504" s="104"/>
      <c r="T504" s="104"/>
      <c r="U504" s="104"/>
      <c r="V504" s="104"/>
      <c r="W504" s="104"/>
      <c r="X504" s="104"/>
      <c r="Y504" s="104"/>
      <c r="Z504" s="104"/>
      <c r="AA504" s="104" t="str">
        <f t="shared" si="6"/>
        <v>Morandau Elena Felicia</v>
      </c>
      <c r="AB504" s="361">
        <f t="shared" si="7"/>
        <v>25</v>
      </c>
    </row>
    <row r="505" ht="11.25" customHeight="1">
      <c r="A505" s="135" t="s">
        <v>2343</v>
      </c>
      <c r="B505" s="135" t="s">
        <v>1654</v>
      </c>
      <c r="C505" s="97" t="s">
        <v>148</v>
      </c>
      <c r="D505" s="135" t="s">
        <v>2348</v>
      </c>
      <c r="E505" s="330" t="s">
        <v>2349</v>
      </c>
      <c r="F505" s="136" t="s">
        <v>1071</v>
      </c>
      <c r="G505" s="97">
        <v>2.0</v>
      </c>
      <c r="H505" s="97">
        <v>2.0</v>
      </c>
      <c r="I505" s="97">
        <v>2.0</v>
      </c>
      <c r="J505" s="292">
        <v>50.0</v>
      </c>
      <c r="K505" s="222">
        <v>25.0</v>
      </c>
      <c r="L505" s="190" t="s">
        <v>2340</v>
      </c>
      <c r="M505" s="104"/>
      <c r="N505" s="104"/>
      <c r="O505" s="104"/>
      <c r="P505" s="104"/>
      <c r="Q505" s="104"/>
      <c r="R505" s="104"/>
      <c r="S505" s="104"/>
      <c r="T505" s="104"/>
      <c r="U505" s="104"/>
      <c r="V505" s="104"/>
      <c r="W505" s="104"/>
      <c r="X505" s="104"/>
      <c r="Y505" s="104"/>
      <c r="Z505" s="104"/>
      <c r="AA505" s="104" t="str">
        <f t="shared" si="6"/>
        <v>Morandau Elena Felicia</v>
      </c>
      <c r="AB505" s="361">
        <f t="shared" si="7"/>
        <v>25</v>
      </c>
    </row>
    <row r="506" ht="11.25" customHeight="1">
      <c r="A506" s="135" t="s">
        <v>2343</v>
      </c>
      <c r="B506" s="135" t="s">
        <v>1654</v>
      </c>
      <c r="C506" s="97" t="s">
        <v>148</v>
      </c>
      <c r="D506" s="135" t="s">
        <v>2350</v>
      </c>
      <c r="E506" s="330" t="s">
        <v>2351</v>
      </c>
      <c r="F506" s="136" t="s">
        <v>1071</v>
      </c>
      <c r="G506" s="97">
        <v>2.0</v>
      </c>
      <c r="H506" s="97">
        <v>2.0</v>
      </c>
      <c r="I506" s="97">
        <v>2.0</v>
      </c>
      <c r="J506" s="292">
        <v>50.0</v>
      </c>
      <c r="K506" s="222">
        <v>25.0</v>
      </c>
      <c r="L506" s="190" t="s">
        <v>2340</v>
      </c>
      <c r="M506" s="104"/>
      <c r="N506" s="104"/>
      <c r="O506" s="104"/>
      <c r="P506" s="104"/>
      <c r="Q506" s="104"/>
      <c r="R506" s="104"/>
      <c r="S506" s="104"/>
      <c r="T506" s="104"/>
      <c r="U506" s="104"/>
      <c r="V506" s="104"/>
      <c r="W506" s="104"/>
      <c r="X506" s="104"/>
      <c r="Y506" s="104"/>
      <c r="Z506" s="104"/>
      <c r="AA506" s="104" t="str">
        <f t="shared" si="6"/>
        <v>Morandau Elena Felicia</v>
      </c>
      <c r="AB506" s="361">
        <f t="shared" si="7"/>
        <v>25</v>
      </c>
    </row>
    <row r="507" ht="11.25" customHeight="1">
      <c r="A507" s="135" t="s">
        <v>2343</v>
      </c>
      <c r="B507" s="135" t="s">
        <v>1654</v>
      </c>
      <c r="C507" s="97" t="s">
        <v>148</v>
      </c>
      <c r="D507" s="135" t="s">
        <v>2352</v>
      </c>
      <c r="E507" s="330" t="s">
        <v>2353</v>
      </c>
      <c r="F507" s="136" t="s">
        <v>1071</v>
      </c>
      <c r="G507" s="97">
        <v>2.0</v>
      </c>
      <c r="H507" s="97">
        <v>2.0</v>
      </c>
      <c r="I507" s="97">
        <v>2.0</v>
      </c>
      <c r="J507" s="292">
        <v>50.0</v>
      </c>
      <c r="K507" s="222">
        <v>25.0</v>
      </c>
      <c r="L507" s="190" t="s">
        <v>2340</v>
      </c>
      <c r="M507" s="104"/>
      <c r="N507" s="104"/>
      <c r="O507" s="104"/>
      <c r="P507" s="104"/>
      <c r="Q507" s="104"/>
      <c r="R507" s="104"/>
      <c r="S507" s="104"/>
      <c r="T507" s="104"/>
      <c r="U507" s="104"/>
      <c r="V507" s="104"/>
      <c r="W507" s="104"/>
      <c r="X507" s="104"/>
      <c r="Y507" s="104"/>
      <c r="Z507" s="104"/>
      <c r="AA507" s="104" t="str">
        <f t="shared" si="6"/>
        <v>Morandau Elena Felicia</v>
      </c>
      <c r="AB507" s="361">
        <f t="shared" si="7"/>
        <v>25</v>
      </c>
    </row>
    <row r="508" ht="11.25" customHeight="1">
      <c r="A508" s="135" t="s">
        <v>2343</v>
      </c>
      <c r="B508" s="135" t="s">
        <v>1654</v>
      </c>
      <c r="C508" s="97" t="s">
        <v>148</v>
      </c>
      <c r="D508" s="135" t="s">
        <v>2354</v>
      </c>
      <c r="E508" s="330" t="s">
        <v>2355</v>
      </c>
      <c r="F508" s="136" t="s">
        <v>1071</v>
      </c>
      <c r="G508" s="97">
        <v>2.0</v>
      </c>
      <c r="H508" s="97">
        <v>2.0</v>
      </c>
      <c r="I508" s="97">
        <v>2.0</v>
      </c>
      <c r="J508" s="292">
        <v>50.0</v>
      </c>
      <c r="K508" s="222">
        <v>25.0</v>
      </c>
      <c r="L508" s="190" t="s">
        <v>2340</v>
      </c>
      <c r="M508" s="104"/>
      <c r="N508" s="104"/>
      <c r="O508" s="104"/>
      <c r="P508" s="104"/>
      <c r="Q508" s="104"/>
      <c r="R508" s="104"/>
      <c r="S508" s="104"/>
      <c r="T508" s="104"/>
      <c r="U508" s="104"/>
      <c r="V508" s="104"/>
      <c r="W508" s="104"/>
      <c r="X508" s="104"/>
      <c r="Y508" s="104"/>
      <c r="Z508" s="104"/>
      <c r="AA508" s="104" t="str">
        <f t="shared" si="6"/>
        <v>Morandau Elena Felicia</v>
      </c>
      <c r="AB508" s="361">
        <f t="shared" si="7"/>
        <v>25</v>
      </c>
    </row>
    <row r="509" ht="11.25" customHeight="1">
      <c r="A509" s="135" t="s">
        <v>2343</v>
      </c>
      <c r="B509" s="135" t="s">
        <v>1654</v>
      </c>
      <c r="C509" s="97" t="s">
        <v>148</v>
      </c>
      <c r="D509" s="135" t="s">
        <v>2356</v>
      </c>
      <c r="E509" s="330" t="s">
        <v>2357</v>
      </c>
      <c r="F509" s="136" t="s">
        <v>1071</v>
      </c>
      <c r="G509" s="97">
        <v>2.0</v>
      </c>
      <c r="H509" s="97">
        <v>2.0</v>
      </c>
      <c r="I509" s="97">
        <v>2.0</v>
      </c>
      <c r="J509" s="292">
        <v>50.0</v>
      </c>
      <c r="K509" s="222">
        <v>25.0</v>
      </c>
      <c r="L509" s="190" t="s">
        <v>2340</v>
      </c>
      <c r="M509" s="104"/>
      <c r="N509" s="104"/>
      <c r="O509" s="104"/>
      <c r="P509" s="104"/>
      <c r="Q509" s="104"/>
      <c r="R509" s="104"/>
      <c r="S509" s="104"/>
      <c r="T509" s="104"/>
      <c r="U509" s="104"/>
      <c r="V509" s="104"/>
      <c r="W509" s="104"/>
      <c r="X509" s="104"/>
      <c r="Y509" s="104"/>
      <c r="Z509" s="104"/>
      <c r="AA509" s="104" t="str">
        <f t="shared" si="6"/>
        <v>Morandau Elena Felicia</v>
      </c>
      <c r="AB509" s="361">
        <f t="shared" si="7"/>
        <v>25</v>
      </c>
    </row>
    <row r="510" ht="11.25" customHeight="1">
      <c r="A510" s="135" t="s">
        <v>2343</v>
      </c>
      <c r="B510" s="135" t="s">
        <v>1654</v>
      </c>
      <c r="C510" s="97" t="s">
        <v>148</v>
      </c>
      <c r="D510" s="135" t="s">
        <v>2358</v>
      </c>
      <c r="E510" s="184" t="s">
        <v>2359</v>
      </c>
      <c r="F510" s="136" t="s">
        <v>2360</v>
      </c>
      <c r="G510" s="97">
        <v>2.0</v>
      </c>
      <c r="H510" s="97">
        <v>2.0</v>
      </c>
      <c r="I510" s="97">
        <v>2.0</v>
      </c>
      <c r="J510" s="292">
        <v>50.0</v>
      </c>
      <c r="K510" s="222">
        <v>25.0</v>
      </c>
      <c r="L510" s="190" t="s">
        <v>2340</v>
      </c>
      <c r="M510" s="104"/>
      <c r="N510" s="104"/>
      <c r="O510" s="104"/>
      <c r="P510" s="104"/>
      <c r="Q510" s="104"/>
      <c r="R510" s="104"/>
      <c r="S510" s="104"/>
      <c r="T510" s="104"/>
      <c r="U510" s="104"/>
      <c r="V510" s="104"/>
      <c r="W510" s="104"/>
      <c r="X510" s="104"/>
      <c r="Y510" s="104"/>
      <c r="Z510" s="104"/>
      <c r="AA510" s="104" t="str">
        <f t="shared" si="6"/>
        <v>Morandau Elena Felicia</v>
      </c>
      <c r="AB510" s="361">
        <f t="shared" si="7"/>
        <v>25</v>
      </c>
    </row>
    <row r="511" ht="11.25" customHeight="1">
      <c r="A511" s="135" t="s">
        <v>2343</v>
      </c>
      <c r="B511" s="135" t="s">
        <v>1654</v>
      </c>
      <c r="C511" s="97" t="s">
        <v>148</v>
      </c>
      <c r="D511" s="135" t="s">
        <v>2361</v>
      </c>
      <c r="E511" s="184" t="s">
        <v>2362</v>
      </c>
      <c r="F511" s="136" t="s">
        <v>293</v>
      </c>
      <c r="G511" s="203">
        <v>2.0</v>
      </c>
      <c r="H511" s="370">
        <v>2.0</v>
      </c>
      <c r="I511" s="5">
        <v>2.0</v>
      </c>
      <c r="J511" s="359">
        <v>50.0</v>
      </c>
      <c r="K511" s="365">
        <v>25.0</v>
      </c>
      <c r="L511" s="190" t="s">
        <v>2340</v>
      </c>
      <c r="M511" s="104"/>
      <c r="N511" s="104"/>
      <c r="O511" s="104"/>
      <c r="P511" s="104"/>
      <c r="Q511" s="104"/>
      <c r="R511" s="104"/>
      <c r="S511" s="104"/>
      <c r="T511" s="104"/>
      <c r="U511" s="104"/>
      <c r="V511" s="104"/>
      <c r="W511" s="104"/>
      <c r="X511" s="104"/>
      <c r="Y511" s="104"/>
      <c r="Z511" s="104"/>
      <c r="AA511" s="104" t="str">
        <f t="shared" si="6"/>
        <v>Morandau Elena Felicia</v>
      </c>
      <c r="AB511" s="361">
        <f t="shared" si="7"/>
        <v>25</v>
      </c>
    </row>
    <row r="512" ht="11.25" customHeight="1">
      <c r="A512" s="135" t="s">
        <v>2343</v>
      </c>
      <c r="B512" s="135" t="s">
        <v>1654</v>
      </c>
      <c r="C512" s="97" t="s">
        <v>148</v>
      </c>
      <c r="D512" s="209" t="s">
        <v>2363</v>
      </c>
      <c r="E512" s="330" t="s">
        <v>2364</v>
      </c>
      <c r="F512" s="136" t="s">
        <v>1071</v>
      </c>
      <c r="G512" s="97">
        <v>2.0</v>
      </c>
      <c r="H512" s="97">
        <v>2.0</v>
      </c>
      <c r="I512" s="97">
        <v>2.0</v>
      </c>
      <c r="J512" s="292">
        <v>50.0</v>
      </c>
      <c r="K512" s="222">
        <v>25.0</v>
      </c>
      <c r="L512" s="190" t="s">
        <v>2340</v>
      </c>
      <c r="M512" s="104"/>
      <c r="N512" s="104"/>
      <c r="O512" s="104"/>
      <c r="P512" s="104"/>
      <c r="Q512" s="104"/>
      <c r="R512" s="104"/>
      <c r="S512" s="104"/>
      <c r="T512" s="104"/>
      <c r="U512" s="104"/>
      <c r="V512" s="104"/>
      <c r="W512" s="104"/>
      <c r="X512" s="104"/>
      <c r="Y512" s="104"/>
      <c r="Z512" s="104"/>
      <c r="AA512" s="104" t="str">
        <f t="shared" si="6"/>
        <v>Morandau Elena Felicia</v>
      </c>
      <c r="AB512" s="361">
        <f t="shared" si="7"/>
        <v>25</v>
      </c>
    </row>
    <row r="513" ht="11.25" customHeight="1">
      <c r="A513" s="135" t="s">
        <v>2343</v>
      </c>
      <c r="B513" s="135" t="s">
        <v>1654</v>
      </c>
      <c r="C513" s="97" t="s">
        <v>148</v>
      </c>
      <c r="D513" s="334" t="s">
        <v>2365</v>
      </c>
      <c r="E513" s="330" t="s">
        <v>2366</v>
      </c>
      <c r="F513" s="136" t="s">
        <v>293</v>
      </c>
      <c r="G513" s="97">
        <v>2.0</v>
      </c>
      <c r="H513" s="97">
        <v>2.0</v>
      </c>
      <c r="I513" s="97">
        <v>2.0</v>
      </c>
      <c r="J513" s="292">
        <v>50.0</v>
      </c>
      <c r="K513" s="222">
        <v>25.0</v>
      </c>
      <c r="L513" s="190" t="s">
        <v>2340</v>
      </c>
      <c r="M513" s="104"/>
      <c r="N513" s="104"/>
      <c r="O513" s="104"/>
      <c r="P513" s="104"/>
      <c r="Q513" s="104"/>
      <c r="R513" s="104"/>
      <c r="S513" s="104"/>
      <c r="T513" s="104"/>
      <c r="U513" s="104"/>
      <c r="V513" s="104"/>
      <c r="W513" s="104"/>
      <c r="X513" s="104"/>
      <c r="Y513" s="104"/>
      <c r="Z513" s="104"/>
      <c r="AA513" s="104" t="str">
        <f t="shared" si="6"/>
        <v>Morandau Elena Felicia</v>
      </c>
      <c r="AB513" s="361">
        <f t="shared" si="7"/>
        <v>25</v>
      </c>
    </row>
    <row r="514" ht="11.25" customHeight="1">
      <c r="A514" s="135" t="s">
        <v>2343</v>
      </c>
      <c r="B514" s="135" t="s">
        <v>1654</v>
      </c>
      <c r="C514" s="97" t="s">
        <v>148</v>
      </c>
      <c r="D514" s="135" t="s">
        <v>2367</v>
      </c>
      <c r="E514" s="330" t="s">
        <v>2368</v>
      </c>
      <c r="F514" s="136" t="s">
        <v>1071</v>
      </c>
      <c r="G514" s="97">
        <v>2.0</v>
      </c>
      <c r="H514" s="97">
        <v>2.0</v>
      </c>
      <c r="I514" s="97">
        <v>2.0</v>
      </c>
      <c r="J514" s="292">
        <v>50.0</v>
      </c>
      <c r="K514" s="222">
        <v>25.0</v>
      </c>
      <c r="L514" s="190" t="s">
        <v>2340</v>
      </c>
      <c r="M514" s="104"/>
      <c r="N514" s="104"/>
      <c r="O514" s="104"/>
      <c r="P514" s="104"/>
      <c r="Q514" s="104"/>
      <c r="R514" s="104"/>
      <c r="S514" s="104"/>
      <c r="T514" s="104"/>
      <c r="U514" s="104"/>
      <c r="V514" s="104"/>
      <c r="W514" s="104"/>
      <c r="X514" s="104"/>
      <c r="Y514" s="104"/>
      <c r="Z514" s="104"/>
      <c r="AA514" s="104" t="str">
        <f t="shared" si="6"/>
        <v>Morandau Elena Felicia</v>
      </c>
      <c r="AB514" s="361">
        <f t="shared" si="7"/>
        <v>25</v>
      </c>
    </row>
    <row r="515" ht="11.25" customHeight="1">
      <c r="A515" s="135" t="s">
        <v>2343</v>
      </c>
      <c r="B515" s="135" t="s">
        <v>1654</v>
      </c>
      <c r="C515" s="97" t="s">
        <v>148</v>
      </c>
      <c r="D515" s="135" t="s">
        <v>2369</v>
      </c>
      <c r="E515" s="330" t="s">
        <v>2370</v>
      </c>
      <c r="F515" s="136" t="s">
        <v>1071</v>
      </c>
      <c r="G515" s="97">
        <v>2.0</v>
      </c>
      <c r="H515" s="97">
        <v>2.0</v>
      </c>
      <c r="I515" s="97">
        <v>2.0</v>
      </c>
      <c r="J515" s="292">
        <v>50.0</v>
      </c>
      <c r="K515" s="222">
        <v>25.0</v>
      </c>
      <c r="L515" s="190" t="s">
        <v>2340</v>
      </c>
      <c r="M515" s="104"/>
      <c r="N515" s="104"/>
      <c r="O515" s="104"/>
      <c r="P515" s="104"/>
      <c r="Q515" s="104"/>
      <c r="R515" s="104"/>
      <c r="S515" s="104"/>
      <c r="T515" s="104"/>
      <c r="U515" s="104"/>
      <c r="V515" s="104"/>
      <c r="W515" s="104"/>
      <c r="X515" s="104"/>
      <c r="Y515" s="104"/>
      <c r="Z515" s="104"/>
      <c r="AA515" s="104" t="str">
        <f t="shared" si="6"/>
        <v>Morandau Elena Felicia</v>
      </c>
      <c r="AB515" s="361">
        <f t="shared" si="7"/>
        <v>25</v>
      </c>
    </row>
    <row r="516" ht="11.25" customHeight="1">
      <c r="A516" s="135" t="s">
        <v>2343</v>
      </c>
      <c r="B516" s="135" t="s">
        <v>1654</v>
      </c>
      <c r="C516" s="97" t="s">
        <v>148</v>
      </c>
      <c r="D516" s="135" t="s">
        <v>2371</v>
      </c>
      <c r="E516" s="330" t="s">
        <v>2372</v>
      </c>
      <c r="F516" s="136" t="s">
        <v>293</v>
      </c>
      <c r="G516" s="97">
        <v>2.0</v>
      </c>
      <c r="H516" s="97">
        <v>2.0</v>
      </c>
      <c r="I516" s="97">
        <v>2.0</v>
      </c>
      <c r="J516" s="292">
        <v>50.0</v>
      </c>
      <c r="K516" s="222">
        <v>25.0</v>
      </c>
      <c r="L516" s="190" t="s">
        <v>2340</v>
      </c>
      <c r="M516" s="104"/>
      <c r="N516" s="104"/>
      <c r="O516" s="104"/>
      <c r="P516" s="104"/>
      <c r="Q516" s="104"/>
      <c r="R516" s="104"/>
      <c r="S516" s="104"/>
      <c r="T516" s="104"/>
      <c r="U516" s="104"/>
      <c r="V516" s="104"/>
      <c r="W516" s="104"/>
      <c r="X516" s="104"/>
      <c r="Y516" s="104"/>
      <c r="Z516" s="104"/>
      <c r="AA516" s="104" t="str">
        <f t="shared" si="6"/>
        <v>Morandau Elena Felicia</v>
      </c>
      <c r="AB516" s="361">
        <f t="shared" si="7"/>
        <v>25</v>
      </c>
    </row>
    <row r="517" ht="11.25" customHeight="1">
      <c r="A517" s="135" t="s">
        <v>2343</v>
      </c>
      <c r="B517" s="135" t="s">
        <v>1654</v>
      </c>
      <c r="C517" s="97" t="s">
        <v>148</v>
      </c>
      <c r="D517" s="135" t="s">
        <v>2373</v>
      </c>
      <c r="E517" s="184" t="s">
        <v>2374</v>
      </c>
      <c r="F517" s="136" t="s">
        <v>293</v>
      </c>
      <c r="G517" s="97">
        <v>2.0</v>
      </c>
      <c r="H517" s="97">
        <v>2.0</v>
      </c>
      <c r="I517" s="97">
        <v>2.0</v>
      </c>
      <c r="J517" s="292">
        <v>50.0</v>
      </c>
      <c r="K517" s="222">
        <v>25.0</v>
      </c>
      <c r="L517" s="190" t="s">
        <v>2340</v>
      </c>
      <c r="M517" s="104"/>
      <c r="N517" s="104"/>
      <c r="O517" s="104"/>
      <c r="P517" s="104"/>
      <c r="Q517" s="104"/>
      <c r="R517" s="104"/>
      <c r="S517" s="104"/>
      <c r="T517" s="104"/>
      <c r="U517" s="104"/>
      <c r="V517" s="104"/>
      <c r="W517" s="104"/>
      <c r="X517" s="104"/>
      <c r="Y517" s="104"/>
      <c r="Z517" s="104"/>
      <c r="AA517" s="104" t="str">
        <f t="shared" si="6"/>
        <v>Morandau Elena Felicia</v>
      </c>
      <c r="AB517" s="361">
        <f t="shared" si="7"/>
        <v>25</v>
      </c>
    </row>
    <row r="518" ht="11.25" customHeight="1">
      <c r="A518" s="135" t="s">
        <v>2343</v>
      </c>
      <c r="B518" s="271" t="s">
        <v>2375</v>
      </c>
      <c r="C518" s="97" t="s">
        <v>148</v>
      </c>
      <c r="D518" s="135" t="s">
        <v>2376</v>
      </c>
      <c r="E518" s="330" t="s">
        <v>2377</v>
      </c>
      <c r="F518" s="136" t="s">
        <v>1071</v>
      </c>
      <c r="G518" s="97">
        <v>2.0</v>
      </c>
      <c r="H518" s="97">
        <v>2.0</v>
      </c>
      <c r="I518" s="97">
        <v>2.0</v>
      </c>
      <c r="J518" s="292">
        <v>50.0</v>
      </c>
      <c r="K518" s="222">
        <v>25.0</v>
      </c>
      <c r="L518" s="190" t="s">
        <v>2340</v>
      </c>
      <c r="M518" s="104"/>
      <c r="N518" s="104"/>
      <c r="O518" s="104"/>
      <c r="P518" s="104"/>
      <c r="Q518" s="104"/>
      <c r="R518" s="104"/>
      <c r="S518" s="104"/>
      <c r="T518" s="104"/>
      <c r="U518" s="104"/>
      <c r="V518" s="104"/>
      <c r="W518" s="104"/>
      <c r="X518" s="104"/>
      <c r="Y518" s="104"/>
      <c r="Z518" s="104"/>
      <c r="AA518" s="104" t="str">
        <f t="shared" si="6"/>
        <v>Morandau Elena Felicia</v>
      </c>
      <c r="AB518" s="361">
        <f t="shared" si="7"/>
        <v>25</v>
      </c>
    </row>
    <row r="519" ht="11.25" customHeight="1">
      <c r="A519" s="135" t="s">
        <v>2343</v>
      </c>
      <c r="B519" s="271" t="s">
        <v>2375</v>
      </c>
      <c r="C519" s="97" t="s">
        <v>148</v>
      </c>
      <c r="D519" s="135" t="s">
        <v>2378</v>
      </c>
      <c r="E519" s="330" t="s">
        <v>2379</v>
      </c>
      <c r="F519" s="136" t="s">
        <v>1071</v>
      </c>
      <c r="G519" s="97">
        <v>2.0</v>
      </c>
      <c r="H519" s="97">
        <v>2.0</v>
      </c>
      <c r="I519" s="97">
        <v>2.0</v>
      </c>
      <c r="J519" s="292">
        <v>50.0</v>
      </c>
      <c r="K519" s="222">
        <v>25.0</v>
      </c>
      <c r="L519" s="190" t="s">
        <v>2340</v>
      </c>
      <c r="M519" s="104"/>
      <c r="N519" s="104"/>
      <c r="O519" s="104"/>
      <c r="P519" s="104"/>
      <c r="Q519" s="104"/>
      <c r="R519" s="104"/>
      <c r="S519" s="104"/>
      <c r="T519" s="104"/>
      <c r="U519" s="104"/>
      <c r="V519" s="104"/>
      <c r="W519" s="104"/>
      <c r="X519" s="104"/>
      <c r="Y519" s="104"/>
      <c r="Z519" s="104"/>
      <c r="AA519" s="104" t="str">
        <f t="shared" si="6"/>
        <v>Morandau Elena Felicia</v>
      </c>
      <c r="AB519" s="361">
        <f t="shared" si="7"/>
        <v>25</v>
      </c>
    </row>
    <row r="520" ht="11.25" customHeight="1">
      <c r="A520" s="135" t="s">
        <v>2343</v>
      </c>
      <c r="B520" s="271" t="s">
        <v>2375</v>
      </c>
      <c r="C520" s="97" t="s">
        <v>148</v>
      </c>
      <c r="D520" s="135" t="s">
        <v>2380</v>
      </c>
      <c r="E520" s="184" t="s">
        <v>2381</v>
      </c>
      <c r="F520" s="136" t="s">
        <v>293</v>
      </c>
      <c r="G520" s="203">
        <v>2.0</v>
      </c>
      <c r="H520" s="371">
        <v>2.0</v>
      </c>
      <c r="I520" s="202">
        <v>2.0</v>
      </c>
      <c r="J520" s="360">
        <v>50.0</v>
      </c>
      <c r="K520" s="372">
        <v>25.0</v>
      </c>
      <c r="L520" s="190" t="s">
        <v>2340</v>
      </c>
      <c r="M520" s="104"/>
      <c r="N520" s="104"/>
      <c r="O520" s="104"/>
      <c r="P520" s="104"/>
      <c r="Q520" s="104"/>
      <c r="R520" s="104"/>
      <c r="S520" s="104"/>
      <c r="T520" s="104"/>
      <c r="U520" s="104"/>
      <c r="V520" s="104"/>
      <c r="W520" s="104"/>
      <c r="X520" s="104"/>
      <c r="Y520" s="104"/>
      <c r="Z520" s="104"/>
      <c r="AA520" s="104" t="str">
        <f t="shared" si="6"/>
        <v>Morandau Elena Felicia</v>
      </c>
      <c r="AB520" s="361">
        <f t="shared" si="7"/>
        <v>25</v>
      </c>
    </row>
    <row r="521" ht="11.25" customHeight="1">
      <c r="A521" s="135" t="s">
        <v>2343</v>
      </c>
      <c r="B521" s="271" t="s">
        <v>2375</v>
      </c>
      <c r="C521" s="97" t="s">
        <v>148</v>
      </c>
      <c r="D521" s="135" t="s">
        <v>2382</v>
      </c>
      <c r="E521" s="330" t="s">
        <v>2383</v>
      </c>
      <c r="F521" s="136" t="s">
        <v>1071</v>
      </c>
      <c r="G521" s="97">
        <v>2.0</v>
      </c>
      <c r="H521" s="97">
        <v>2.0</v>
      </c>
      <c r="I521" s="97">
        <v>2.0</v>
      </c>
      <c r="J521" s="292">
        <v>50.0</v>
      </c>
      <c r="K521" s="222">
        <v>25.0</v>
      </c>
      <c r="L521" s="190" t="s">
        <v>2340</v>
      </c>
      <c r="M521" s="104"/>
      <c r="N521" s="104"/>
      <c r="O521" s="104"/>
      <c r="P521" s="104"/>
      <c r="Q521" s="104"/>
      <c r="R521" s="104"/>
      <c r="S521" s="104"/>
      <c r="T521" s="104"/>
      <c r="U521" s="104"/>
      <c r="V521" s="104"/>
      <c r="W521" s="104"/>
      <c r="X521" s="104"/>
      <c r="Y521" s="104"/>
      <c r="Z521" s="104"/>
      <c r="AA521" s="104" t="str">
        <f t="shared" si="6"/>
        <v>Morandau Elena Felicia</v>
      </c>
      <c r="AB521" s="361">
        <f t="shared" si="7"/>
        <v>25</v>
      </c>
    </row>
    <row r="522" ht="11.25" customHeight="1">
      <c r="A522" s="135" t="s">
        <v>2343</v>
      </c>
      <c r="B522" s="271" t="s">
        <v>2375</v>
      </c>
      <c r="C522" s="97" t="s">
        <v>148</v>
      </c>
      <c r="D522" s="135" t="s">
        <v>2384</v>
      </c>
      <c r="E522" s="184" t="s">
        <v>2385</v>
      </c>
      <c r="F522" s="136" t="s">
        <v>2386</v>
      </c>
      <c r="G522" s="97">
        <v>2.0</v>
      </c>
      <c r="H522" s="97">
        <v>2.0</v>
      </c>
      <c r="I522" s="97">
        <v>2.0</v>
      </c>
      <c r="J522" s="292">
        <v>50.0</v>
      </c>
      <c r="K522" s="222">
        <v>25.0</v>
      </c>
      <c r="L522" s="190" t="s">
        <v>2340</v>
      </c>
      <c r="M522" s="104"/>
      <c r="N522" s="104"/>
      <c r="O522" s="104"/>
      <c r="P522" s="104"/>
      <c r="Q522" s="104"/>
      <c r="R522" s="104"/>
      <c r="S522" s="104"/>
      <c r="T522" s="104"/>
      <c r="U522" s="104"/>
      <c r="V522" s="104"/>
      <c r="W522" s="104"/>
      <c r="X522" s="104"/>
      <c r="Y522" s="104"/>
      <c r="Z522" s="104"/>
      <c r="AA522" s="104" t="str">
        <f t="shared" si="6"/>
        <v>Morandau Elena Felicia</v>
      </c>
      <c r="AB522" s="361">
        <f t="shared" si="7"/>
        <v>25</v>
      </c>
    </row>
    <row r="523" ht="11.25" customHeight="1">
      <c r="A523" s="135" t="s">
        <v>2343</v>
      </c>
      <c r="B523" s="271" t="s">
        <v>2375</v>
      </c>
      <c r="C523" s="97" t="s">
        <v>148</v>
      </c>
      <c r="D523" s="334" t="s">
        <v>2387</v>
      </c>
      <c r="E523" s="184" t="s">
        <v>2388</v>
      </c>
      <c r="F523" s="136" t="s">
        <v>1071</v>
      </c>
      <c r="G523" s="97">
        <v>2.0</v>
      </c>
      <c r="H523" s="97">
        <v>2.0</v>
      </c>
      <c r="I523" s="97">
        <v>2.0</v>
      </c>
      <c r="J523" s="292">
        <v>50.0</v>
      </c>
      <c r="K523" s="222">
        <v>25.0</v>
      </c>
      <c r="L523" s="190" t="s">
        <v>2340</v>
      </c>
      <c r="M523" s="104"/>
      <c r="N523" s="104"/>
      <c r="O523" s="104"/>
      <c r="P523" s="104"/>
      <c r="Q523" s="104"/>
      <c r="R523" s="104"/>
      <c r="S523" s="104"/>
      <c r="T523" s="104"/>
      <c r="U523" s="104"/>
      <c r="V523" s="104"/>
      <c r="W523" s="104"/>
      <c r="X523" s="104"/>
      <c r="Y523" s="104"/>
      <c r="Z523" s="104"/>
      <c r="AA523" s="104" t="str">
        <f t="shared" si="6"/>
        <v>Morandau Elena Felicia</v>
      </c>
      <c r="AB523" s="361">
        <f t="shared" si="7"/>
        <v>25</v>
      </c>
    </row>
    <row r="524" ht="11.25" customHeight="1">
      <c r="A524" s="135" t="s">
        <v>2343</v>
      </c>
      <c r="B524" s="271" t="s">
        <v>2375</v>
      </c>
      <c r="C524" s="97" t="s">
        <v>148</v>
      </c>
      <c r="D524" s="135" t="s">
        <v>2389</v>
      </c>
      <c r="E524" s="184" t="s">
        <v>2390</v>
      </c>
      <c r="F524" s="136" t="s">
        <v>1071</v>
      </c>
      <c r="G524" s="97">
        <v>2.0</v>
      </c>
      <c r="H524" s="97">
        <v>2.0</v>
      </c>
      <c r="I524" s="97">
        <v>2.0</v>
      </c>
      <c r="J524" s="292">
        <v>50.0</v>
      </c>
      <c r="K524" s="222">
        <v>25.0</v>
      </c>
      <c r="L524" s="190" t="s">
        <v>2340</v>
      </c>
      <c r="M524" s="104"/>
      <c r="N524" s="104"/>
      <c r="O524" s="104"/>
      <c r="P524" s="104"/>
      <c r="Q524" s="104"/>
      <c r="R524" s="104"/>
      <c r="S524" s="104"/>
      <c r="T524" s="104"/>
      <c r="U524" s="104"/>
      <c r="V524" s="104"/>
      <c r="W524" s="104"/>
      <c r="X524" s="104"/>
      <c r="Y524" s="104"/>
      <c r="Z524" s="104"/>
      <c r="AA524" s="104" t="str">
        <f t="shared" si="6"/>
        <v>Morandau Elena Felicia</v>
      </c>
      <c r="AB524" s="361">
        <f t="shared" si="7"/>
        <v>25</v>
      </c>
    </row>
    <row r="525" ht="11.25" customHeight="1">
      <c r="A525" s="135" t="s">
        <v>2343</v>
      </c>
      <c r="B525" s="271" t="s">
        <v>2375</v>
      </c>
      <c r="C525" s="97" t="s">
        <v>148</v>
      </c>
      <c r="D525" s="135" t="s">
        <v>2391</v>
      </c>
      <c r="E525" s="184" t="s">
        <v>2392</v>
      </c>
      <c r="F525" s="136" t="s">
        <v>293</v>
      </c>
      <c r="G525" s="97">
        <v>2.0</v>
      </c>
      <c r="H525" s="97">
        <v>2.0</v>
      </c>
      <c r="I525" s="97">
        <v>2.0</v>
      </c>
      <c r="J525" s="292">
        <v>50.0</v>
      </c>
      <c r="K525" s="222">
        <v>25.0</v>
      </c>
      <c r="L525" s="190" t="s">
        <v>2340</v>
      </c>
      <c r="M525" s="104"/>
      <c r="N525" s="104"/>
      <c r="O525" s="104"/>
      <c r="P525" s="104"/>
      <c r="Q525" s="104"/>
      <c r="R525" s="104"/>
      <c r="S525" s="104"/>
      <c r="T525" s="104"/>
      <c r="U525" s="104"/>
      <c r="V525" s="104"/>
      <c r="W525" s="104"/>
      <c r="X525" s="104"/>
      <c r="Y525" s="104"/>
      <c r="Z525" s="104"/>
      <c r="AA525" s="104" t="str">
        <f t="shared" si="6"/>
        <v>Morandau Elena Felicia</v>
      </c>
      <c r="AB525" s="361">
        <f t="shared" si="7"/>
        <v>25</v>
      </c>
    </row>
    <row r="526" ht="11.25" customHeight="1">
      <c r="A526" s="135" t="s">
        <v>2343</v>
      </c>
      <c r="B526" s="271" t="s">
        <v>2375</v>
      </c>
      <c r="C526" s="97" t="s">
        <v>148</v>
      </c>
      <c r="D526" s="135" t="s">
        <v>2393</v>
      </c>
      <c r="E526" s="184" t="s">
        <v>2394</v>
      </c>
      <c r="F526" s="136" t="s">
        <v>293</v>
      </c>
      <c r="G526" s="97">
        <v>2.0</v>
      </c>
      <c r="H526" s="97">
        <v>2.0</v>
      </c>
      <c r="I526" s="97">
        <v>2.0</v>
      </c>
      <c r="J526" s="292">
        <v>50.0</v>
      </c>
      <c r="K526" s="222">
        <v>25.0</v>
      </c>
      <c r="L526" s="190" t="s">
        <v>2340</v>
      </c>
      <c r="M526" s="104"/>
      <c r="N526" s="104"/>
      <c r="O526" s="104"/>
      <c r="P526" s="104"/>
      <c r="Q526" s="104"/>
      <c r="R526" s="104"/>
      <c r="S526" s="104"/>
      <c r="T526" s="104"/>
      <c r="U526" s="104"/>
      <c r="V526" s="104"/>
      <c r="W526" s="104"/>
      <c r="X526" s="104"/>
      <c r="Y526" s="104"/>
      <c r="Z526" s="104"/>
      <c r="AA526" s="104" t="str">
        <f t="shared" si="6"/>
        <v>Morandau Elena Felicia</v>
      </c>
      <c r="AB526" s="361">
        <f t="shared" si="7"/>
        <v>25</v>
      </c>
    </row>
    <row r="527" ht="11.25" customHeight="1">
      <c r="A527" s="135" t="s">
        <v>2395</v>
      </c>
      <c r="B527" s="135" t="s">
        <v>2396</v>
      </c>
      <c r="C527" s="294" t="s">
        <v>148</v>
      </c>
      <c r="D527" s="135" t="s">
        <v>2397</v>
      </c>
      <c r="E527" s="330" t="s">
        <v>2398</v>
      </c>
      <c r="F527" s="136" t="s">
        <v>1071</v>
      </c>
      <c r="G527" s="373">
        <v>5.0</v>
      </c>
      <c r="H527" s="373">
        <v>5.0</v>
      </c>
      <c r="I527" s="373">
        <v>5.0</v>
      </c>
      <c r="J527" s="292">
        <v>50.0</v>
      </c>
      <c r="K527" s="222">
        <v>10.0</v>
      </c>
      <c r="L527" s="190" t="s">
        <v>2340</v>
      </c>
      <c r="M527" s="104"/>
      <c r="N527" s="104"/>
      <c r="O527" s="104"/>
      <c r="P527" s="104"/>
      <c r="Q527" s="104"/>
      <c r="R527" s="104"/>
      <c r="S527" s="104"/>
      <c r="T527" s="104"/>
      <c r="U527" s="104"/>
      <c r="V527" s="104"/>
      <c r="W527" s="104"/>
      <c r="X527" s="104"/>
      <c r="Y527" s="104"/>
      <c r="Z527" s="104"/>
      <c r="AA527" s="104" t="str">
        <f t="shared" si="6"/>
        <v>Morandau Elena Felicia</v>
      </c>
      <c r="AB527" s="361">
        <f t="shared" si="7"/>
        <v>10</v>
      </c>
    </row>
    <row r="528" ht="11.25" customHeight="1">
      <c r="A528" s="135" t="s">
        <v>2395</v>
      </c>
      <c r="B528" s="135" t="s">
        <v>2396</v>
      </c>
      <c r="C528" s="294" t="s">
        <v>148</v>
      </c>
      <c r="D528" s="135" t="s">
        <v>2399</v>
      </c>
      <c r="E528" s="330" t="s">
        <v>2400</v>
      </c>
      <c r="F528" s="136" t="s">
        <v>1071</v>
      </c>
      <c r="G528" s="373">
        <v>5.0</v>
      </c>
      <c r="H528" s="373">
        <v>5.0</v>
      </c>
      <c r="I528" s="373">
        <v>5.0</v>
      </c>
      <c r="J528" s="292">
        <v>50.0</v>
      </c>
      <c r="K528" s="222">
        <v>10.0</v>
      </c>
      <c r="L528" s="190" t="s">
        <v>2340</v>
      </c>
      <c r="M528" s="104"/>
      <c r="N528" s="104"/>
      <c r="O528" s="104"/>
      <c r="P528" s="104"/>
      <c r="Q528" s="104"/>
      <c r="R528" s="104"/>
      <c r="S528" s="104"/>
      <c r="T528" s="104"/>
      <c r="U528" s="104"/>
      <c r="V528" s="104"/>
      <c r="W528" s="104"/>
      <c r="X528" s="104"/>
      <c r="Y528" s="104"/>
      <c r="Z528" s="104"/>
      <c r="AA528" s="104" t="str">
        <f t="shared" si="6"/>
        <v>Morandau Elena Felicia</v>
      </c>
      <c r="AB528" s="361">
        <f t="shared" si="7"/>
        <v>10</v>
      </c>
    </row>
    <row r="529" ht="11.25" customHeight="1">
      <c r="A529" s="135" t="s">
        <v>2395</v>
      </c>
      <c r="B529" s="135" t="s">
        <v>2396</v>
      </c>
      <c r="C529" s="294" t="s">
        <v>148</v>
      </c>
      <c r="D529" s="135" t="s">
        <v>2401</v>
      </c>
      <c r="E529" s="330" t="s">
        <v>2402</v>
      </c>
      <c r="F529" s="136" t="s">
        <v>1071</v>
      </c>
      <c r="G529" s="373">
        <v>5.0</v>
      </c>
      <c r="H529" s="373">
        <v>5.0</v>
      </c>
      <c r="I529" s="373">
        <v>5.0</v>
      </c>
      <c r="J529" s="292">
        <v>50.0</v>
      </c>
      <c r="K529" s="222">
        <v>10.0</v>
      </c>
      <c r="L529" s="190" t="s">
        <v>2340</v>
      </c>
      <c r="M529" s="104"/>
      <c r="N529" s="104"/>
      <c r="O529" s="104"/>
      <c r="P529" s="104"/>
      <c r="Q529" s="104"/>
      <c r="R529" s="104"/>
      <c r="S529" s="104"/>
      <c r="T529" s="104"/>
      <c r="U529" s="104"/>
      <c r="V529" s="104"/>
      <c r="W529" s="104"/>
      <c r="X529" s="104"/>
      <c r="Y529" s="104"/>
      <c r="Z529" s="104"/>
      <c r="AA529" s="104" t="str">
        <f t="shared" si="6"/>
        <v>Morandau Elena Felicia</v>
      </c>
      <c r="AB529" s="361">
        <f t="shared" si="7"/>
        <v>10</v>
      </c>
    </row>
    <row r="530" ht="11.25" customHeight="1">
      <c r="A530" s="271" t="s">
        <v>2403</v>
      </c>
      <c r="B530" s="135" t="s">
        <v>2404</v>
      </c>
      <c r="C530" s="97" t="s">
        <v>148</v>
      </c>
      <c r="D530" s="135" t="s">
        <v>2405</v>
      </c>
      <c r="E530" s="184" t="s">
        <v>2406</v>
      </c>
      <c r="F530" s="136" t="s">
        <v>899</v>
      </c>
      <c r="G530" s="177">
        <v>2.0</v>
      </c>
      <c r="H530" s="177">
        <v>1.0</v>
      </c>
      <c r="I530" s="177">
        <v>2.0</v>
      </c>
      <c r="J530" s="292">
        <v>50.0</v>
      </c>
      <c r="K530" s="222">
        <v>25.0</v>
      </c>
      <c r="L530" s="130" t="s">
        <v>835</v>
      </c>
      <c r="M530" s="104"/>
      <c r="N530" s="104"/>
      <c r="O530" s="104"/>
      <c r="P530" s="104"/>
      <c r="Q530" s="104"/>
      <c r="R530" s="104"/>
      <c r="S530" s="104"/>
      <c r="T530" s="104"/>
      <c r="U530" s="104"/>
      <c r="V530" s="104"/>
      <c r="W530" s="104"/>
      <c r="X530" s="104"/>
      <c r="Y530" s="104"/>
      <c r="Z530" s="104"/>
      <c r="AA530" s="104" t="str">
        <f t="shared" si="6"/>
        <v>Pogan, Livia Dana</v>
      </c>
      <c r="AB530" s="361">
        <f t="shared" si="7"/>
        <v>25</v>
      </c>
    </row>
    <row r="531" ht="11.25" customHeight="1">
      <c r="A531" s="271" t="s">
        <v>2403</v>
      </c>
      <c r="B531" s="135" t="s">
        <v>2404</v>
      </c>
      <c r="C531" s="97" t="s">
        <v>148</v>
      </c>
      <c r="D531" s="135" t="s">
        <v>2407</v>
      </c>
      <c r="E531" s="330" t="s">
        <v>2408</v>
      </c>
      <c r="F531" s="136" t="s">
        <v>899</v>
      </c>
      <c r="G531" s="93">
        <v>2.0</v>
      </c>
      <c r="H531" s="93">
        <v>1.0</v>
      </c>
      <c r="I531" s="93">
        <v>2.0</v>
      </c>
      <c r="J531" s="292">
        <v>50.0</v>
      </c>
      <c r="K531" s="222">
        <v>25.0</v>
      </c>
      <c r="L531" s="130" t="s">
        <v>835</v>
      </c>
      <c r="M531" s="104"/>
      <c r="N531" s="104"/>
      <c r="O531" s="104"/>
      <c r="P531" s="104"/>
      <c r="Q531" s="104"/>
      <c r="R531" s="104"/>
      <c r="S531" s="104"/>
      <c r="T531" s="104"/>
      <c r="U531" s="104"/>
      <c r="V531" s="104"/>
      <c r="W531" s="104"/>
      <c r="X531" s="104"/>
      <c r="Y531" s="104"/>
      <c r="Z531" s="104"/>
      <c r="AA531" s="104" t="str">
        <f t="shared" si="6"/>
        <v>Pogan, Livia Dana</v>
      </c>
      <c r="AB531" s="361">
        <f t="shared" si="7"/>
        <v>25</v>
      </c>
    </row>
    <row r="532" ht="11.25" customHeight="1">
      <c r="A532" s="135" t="s">
        <v>2409</v>
      </c>
      <c r="B532" s="271" t="s">
        <v>2410</v>
      </c>
      <c r="C532" s="97" t="s">
        <v>148</v>
      </c>
      <c r="D532" s="135" t="s">
        <v>2341</v>
      </c>
      <c r="E532" s="330" t="s">
        <v>2411</v>
      </c>
      <c r="F532" s="136" t="s">
        <v>899</v>
      </c>
      <c r="G532" s="97">
        <v>5.0</v>
      </c>
      <c r="H532" s="97">
        <v>4.0</v>
      </c>
      <c r="I532" s="97">
        <v>5.0</v>
      </c>
      <c r="J532" s="292">
        <v>50.0</v>
      </c>
      <c r="K532" s="222">
        <v>10.0</v>
      </c>
      <c r="L532" s="130" t="s">
        <v>835</v>
      </c>
      <c r="M532" s="104"/>
      <c r="N532" s="104"/>
      <c r="O532" s="104"/>
      <c r="P532" s="104"/>
      <c r="Q532" s="104"/>
      <c r="R532" s="104"/>
      <c r="S532" s="104"/>
      <c r="T532" s="104"/>
      <c r="U532" s="104"/>
      <c r="V532" s="104"/>
      <c r="W532" s="104"/>
      <c r="X532" s="104"/>
      <c r="Y532" s="104"/>
      <c r="Z532" s="104"/>
      <c r="AA532" s="104" t="str">
        <f t="shared" si="6"/>
        <v>Pogan, Livia Dana</v>
      </c>
      <c r="AB532" s="361">
        <f t="shared" si="7"/>
        <v>10</v>
      </c>
    </row>
    <row r="533" ht="11.25" customHeight="1">
      <c r="A533" s="135" t="s">
        <v>2409</v>
      </c>
      <c r="B533" s="271" t="s">
        <v>2410</v>
      </c>
      <c r="C533" s="97" t="s">
        <v>148</v>
      </c>
      <c r="D533" s="135" t="s">
        <v>2412</v>
      </c>
      <c r="E533" s="97" t="s">
        <v>2413</v>
      </c>
      <c r="F533" s="136" t="s">
        <v>899</v>
      </c>
      <c r="G533" s="97">
        <v>5.0</v>
      </c>
      <c r="H533" s="97">
        <v>4.0</v>
      </c>
      <c r="I533" s="97">
        <v>5.0</v>
      </c>
      <c r="J533" s="292">
        <v>50.0</v>
      </c>
      <c r="K533" s="222">
        <v>10.0</v>
      </c>
      <c r="L533" s="130" t="s">
        <v>835</v>
      </c>
      <c r="M533" s="104"/>
      <c r="N533" s="104"/>
      <c r="O533" s="104"/>
      <c r="P533" s="104"/>
      <c r="Q533" s="104"/>
      <c r="R533" s="104"/>
      <c r="S533" s="104"/>
      <c r="T533" s="104"/>
      <c r="U533" s="104"/>
      <c r="V533" s="104"/>
      <c r="W533" s="104"/>
      <c r="X533" s="104"/>
      <c r="Y533" s="104"/>
      <c r="Z533" s="104"/>
      <c r="AA533" s="104" t="str">
        <f t="shared" si="6"/>
        <v>Pogan, Livia Dana</v>
      </c>
      <c r="AB533" s="361">
        <f t="shared" si="7"/>
        <v>10</v>
      </c>
    </row>
    <row r="534" ht="11.25" customHeight="1">
      <c r="A534" s="135" t="s">
        <v>2414</v>
      </c>
      <c r="B534" s="135" t="s">
        <v>2415</v>
      </c>
      <c r="C534" s="97" t="s">
        <v>148</v>
      </c>
      <c r="D534" s="135" t="s">
        <v>2416</v>
      </c>
      <c r="E534" s="330" t="s">
        <v>2417</v>
      </c>
      <c r="F534" s="136" t="s">
        <v>899</v>
      </c>
      <c r="G534" s="97">
        <v>4.0</v>
      </c>
      <c r="H534" s="97">
        <v>4.0</v>
      </c>
      <c r="I534" s="97">
        <v>4.0</v>
      </c>
      <c r="J534" s="292">
        <v>50.0</v>
      </c>
      <c r="K534" s="222">
        <v>12.5</v>
      </c>
      <c r="L534" s="130" t="s">
        <v>835</v>
      </c>
      <c r="M534" s="104"/>
      <c r="N534" s="104"/>
      <c r="O534" s="104"/>
      <c r="P534" s="104"/>
      <c r="Q534" s="104"/>
      <c r="R534" s="104"/>
      <c r="S534" s="104"/>
      <c r="T534" s="104"/>
      <c r="U534" s="104"/>
      <c r="V534" s="104"/>
      <c r="W534" s="104"/>
      <c r="X534" s="104"/>
      <c r="Y534" s="104"/>
      <c r="Z534" s="104"/>
      <c r="AA534" s="104" t="str">
        <f t="shared" si="6"/>
        <v>Pogan, Livia Dana</v>
      </c>
      <c r="AB534" s="361">
        <f t="shared" si="7"/>
        <v>12.5</v>
      </c>
    </row>
    <row r="535" ht="11.25" customHeight="1">
      <c r="A535" s="135" t="s">
        <v>835</v>
      </c>
      <c r="B535" s="135" t="s">
        <v>2418</v>
      </c>
      <c r="C535" s="97" t="s">
        <v>148</v>
      </c>
      <c r="D535" s="135" t="s">
        <v>2419</v>
      </c>
      <c r="E535" s="330" t="s">
        <v>2420</v>
      </c>
      <c r="F535" s="136" t="s">
        <v>318</v>
      </c>
      <c r="G535" s="97">
        <v>1.0</v>
      </c>
      <c r="H535" s="97">
        <v>1.0</v>
      </c>
      <c r="I535" s="97">
        <v>1.0</v>
      </c>
      <c r="J535" s="292">
        <v>50.0</v>
      </c>
      <c r="K535" s="222">
        <v>50.0</v>
      </c>
      <c r="L535" s="130" t="s">
        <v>835</v>
      </c>
      <c r="M535" s="104"/>
      <c r="N535" s="104"/>
      <c r="O535" s="104"/>
      <c r="P535" s="104"/>
      <c r="Q535" s="104"/>
      <c r="R535" s="104"/>
      <c r="S535" s="104"/>
      <c r="T535" s="104"/>
      <c r="U535" s="104"/>
      <c r="V535" s="104"/>
      <c r="W535" s="104"/>
      <c r="X535" s="104"/>
      <c r="Y535" s="104"/>
      <c r="Z535" s="104"/>
      <c r="AA535" s="104" t="str">
        <f t="shared" si="6"/>
        <v>Pogan, Livia Dana</v>
      </c>
      <c r="AB535" s="361">
        <f t="shared" si="7"/>
        <v>50</v>
      </c>
    </row>
    <row r="536" ht="11.25" customHeight="1">
      <c r="A536" s="135" t="s">
        <v>2421</v>
      </c>
      <c r="B536" s="135" t="s">
        <v>2422</v>
      </c>
      <c r="C536" s="97" t="s">
        <v>148</v>
      </c>
      <c r="D536" s="135" t="s">
        <v>2423</v>
      </c>
      <c r="E536" s="184" t="s">
        <v>2424</v>
      </c>
      <c r="F536" s="136" t="s">
        <v>318</v>
      </c>
      <c r="G536" s="177">
        <v>1.0</v>
      </c>
      <c r="H536" s="177">
        <v>1.0</v>
      </c>
      <c r="I536" s="177">
        <v>9.0</v>
      </c>
      <c r="J536" s="292">
        <v>50.0</v>
      </c>
      <c r="K536" s="222">
        <v>50.0</v>
      </c>
      <c r="L536" s="103" t="s">
        <v>626</v>
      </c>
      <c r="M536" s="104"/>
      <c r="N536" s="104"/>
      <c r="O536" s="104"/>
      <c r="P536" s="104"/>
      <c r="Q536" s="104"/>
      <c r="R536" s="104"/>
      <c r="S536" s="104"/>
      <c r="T536" s="104"/>
      <c r="U536" s="104"/>
      <c r="V536" s="104"/>
      <c r="W536" s="104"/>
      <c r="X536" s="104"/>
      <c r="Y536" s="104"/>
      <c r="Z536" s="104"/>
      <c r="AA536" s="104" t="str">
        <f t="shared" si="6"/>
        <v>Popa Adela</v>
      </c>
      <c r="AB536" s="361">
        <f t="shared" si="7"/>
        <v>50</v>
      </c>
    </row>
    <row r="537" ht="11.25" customHeight="1">
      <c r="A537" s="135" t="s">
        <v>2421</v>
      </c>
      <c r="B537" s="135" t="s">
        <v>2422</v>
      </c>
      <c r="C537" s="97" t="s">
        <v>148</v>
      </c>
      <c r="D537" s="135" t="s">
        <v>2425</v>
      </c>
      <c r="E537" s="330" t="s">
        <v>2426</v>
      </c>
      <c r="F537" s="136" t="s">
        <v>1071</v>
      </c>
      <c r="G537" s="177">
        <v>1.0</v>
      </c>
      <c r="H537" s="177">
        <v>1.0</v>
      </c>
      <c r="I537" s="177">
        <v>9.0</v>
      </c>
      <c r="J537" s="292">
        <v>50.0</v>
      </c>
      <c r="K537" s="222">
        <v>50.0</v>
      </c>
      <c r="L537" s="103" t="s">
        <v>626</v>
      </c>
      <c r="M537" s="104"/>
      <c r="N537" s="104"/>
      <c r="O537" s="104"/>
      <c r="P537" s="104"/>
      <c r="Q537" s="104"/>
      <c r="R537" s="104"/>
      <c r="S537" s="104"/>
      <c r="T537" s="104"/>
      <c r="U537" s="104"/>
      <c r="V537" s="104"/>
      <c r="W537" s="104"/>
      <c r="X537" s="104"/>
      <c r="Y537" s="104"/>
      <c r="Z537" s="104"/>
      <c r="AA537" s="104" t="str">
        <f t="shared" si="6"/>
        <v>Popa Adela</v>
      </c>
      <c r="AB537" s="361">
        <f t="shared" si="7"/>
        <v>50</v>
      </c>
    </row>
    <row r="538" ht="11.25" customHeight="1">
      <c r="A538" s="135" t="s">
        <v>2421</v>
      </c>
      <c r="B538" s="135" t="s">
        <v>2422</v>
      </c>
      <c r="C538" s="97" t="s">
        <v>148</v>
      </c>
      <c r="D538" s="135" t="s">
        <v>2427</v>
      </c>
      <c r="E538" s="330" t="s">
        <v>2428</v>
      </c>
      <c r="F538" s="136" t="s">
        <v>1071</v>
      </c>
      <c r="G538" s="177">
        <v>1.0</v>
      </c>
      <c r="H538" s="177">
        <v>1.0</v>
      </c>
      <c r="I538" s="177">
        <v>9.0</v>
      </c>
      <c r="J538" s="292">
        <v>50.0</v>
      </c>
      <c r="K538" s="222">
        <v>50.0</v>
      </c>
      <c r="L538" s="103" t="s">
        <v>626</v>
      </c>
      <c r="M538" s="104"/>
      <c r="N538" s="104"/>
      <c r="O538" s="104"/>
      <c r="P538" s="104"/>
      <c r="Q538" s="104"/>
      <c r="R538" s="104"/>
      <c r="S538" s="104"/>
      <c r="T538" s="104"/>
      <c r="U538" s="104"/>
      <c r="V538" s="104"/>
      <c r="W538" s="104"/>
      <c r="X538" s="104"/>
      <c r="Y538" s="104"/>
      <c r="Z538" s="104"/>
      <c r="AA538" s="104" t="str">
        <f t="shared" si="6"/>
        <v>Popa Adela</v>
      </c>
      <c r="AB538" s="361">
        <f t="shared" si="7"/>
        <v>50</v>
      </c>
    </row>
    <row r="539" ht="11.25" customHeight="1">
      <c r="A539" s="135" t="s">
        <v>2421</v>
      </c>
      <c r="B539" s="135" t="s">
        <v>2422</v>
      </c>
      <c r="C539" s="97" t="s">
        <v>148</v>
      </c>
      <c r="D539" s="252" t="s">
        <v>2429</v>
      </c>
      <c r="E539" s="330" t="s">
        <v>2430</v>
      </c>
      <c r="F539" s="136" t="s">
        <v>1071</v>
      </c>
      <c r="G539" s="177">
        <v>1.0</v>
      </c>
      <c r="H539" s="177">
        <v>1.0</v>
      </c>
      <c r="I539" s="177">
        <v>9.0</v>
      </c>
      <c r="J539" s="292">
        <v>50.0</v>
      </c>
      <c r="K539" s="222">
        <v>50.0</v>
      </c>
      <c r="L539" s="103" t="s">
        <v>626</v>
      </c>
      <c r="M539" s="104"/>
      <c r="N539" s="104"/>
      <c r="O539" s="104"/>
      <c r="P539" s="104"/>
      <c r="Q539" s="104"/>
      <c r="R539" s="104"/>
      <c r="S539" s="104"/>
      <c r="T539" s="104"/>
      <c r="U539" s="104"/>
      <c r="V539" s="104"/>
      <c r="W539" s="104"/>
      <c r="X539" s="104"/>
      <c r="Y539" s="104"/>
      <c r="Z539" s="104"/>
      <c r="AA539" s="104" t="str">
        <f t="shared" si="6"/>
        <v>Popa Adela</v>
      </c>
      <c r="AB539" s="361">
        <f t="shared" si="7"/>
        <v>50</v>
      </c>
    </row>
    <row r="540" ht="11.25" customHeight="1">
      <c r="A540" s="135" t="s">
        <v>2421</v>
      </c>
      <c r="B540" s="135" t="s">
        <v>2422</v>
      </c>
      <c r="C540" s="97" t="s">
        <v>148</v>
      </c>
      <c r="D540" s="252" t="s">
        <v>2431</v>
      </c>
      <c r="E540" s="330" t="s">
        <v>2432</v>
      </c>
      <c r="F540" s="136" t="s">
        <v>1071</v>
      </c>
      <c r="G540" s="177">
        <v>1.0</v>
      </c>
      <c r="H540" s="177">
        <v>1.0</v>
      </c>
      <c r="I540" s="177">
        <v>9.0</v>
      </c>
      <c r="J540" s="292">
        <v>50.0</v>
      </c>
      <c r="K540" s="222">
        <v>50.0</v>
      </c>
      <c r="L540" s="103" t="s">
        <v>626</v>
      </c>
      <c r="M540" s="104"/>
      <c r="N540" s="104"/>
      <c r="O540" s="104"/>
      <c r="P540" s="104"/>
      <c r="Q540" s="104"/>
      <c r="R540" s="104"/>
      <c r="S540" s="104"/>
      <c r="T540" s="104"/>
      <c r="U540" s="104"/>
      <c r="V540" s="104"/>
      <c r="W540" s="104"/>
      <c r="X540" s="104"/>
      <c r="Y540" s="104"/>
      <c r="Z540" s="104"/>
      <c r="AA540" s="104" t="str">
        <f t="shared" si="6"/>
        <v>Popa Adela</v>
      </c>
      <c r="AB540" s="361">
        <f t="shared" si="7"/>
        <v>50</v>
      </c>
    </row>
    <row r="541" ht="11.25" customHeight="1">
      <c r="A541" s="135" t="s">
        <v>2421</v>
      </c>
      <c r="B541" s="135" t="s">
        <v>2422</v>
      </c>
      <c r="C541" s="97" t="s">
        <v>148</v>
      </c>
      <c r="D541" s="135" t="s">
        <v>2433</v>
      </c>
      <c r="E541" s="330" t="s">
        <v>2434</v>
      </c>
      <c r="F541" s="136" t="s">
        <v>1071</v>
      </c>
      <c r="G541" s="177">
        <v>1.0</v>
      </c>
      <c r="H541" s="177">
        <v>1.0</v>
      </c>
      <c r="I541" s="177">
        <v>9.0</v>
      </c>
      <c r="J541" s="292">
        <v>50.0</v>
      </c>
      <c r="K541" s="222">
        <v>50.0</v>
      </c>
      <c r="L541" s="103" t="s">
        <v>626</v>
      </c>
      <c r="M541" s="104"/>
      <c r="N541" s="104"/>
      <c r="O541" s="104"/>
      <c r="P541" s="104"/>
      <c r="Q541" s="104"/>
      <c r="R541" s="104"/>
      <c r="S541" s="104"/>
      <c r="T541" s="104"/>
      <c r="U541" s="104"/>
      <c r="V541" s="104"/>
      <c r="W541" s="104"/>
      <c r="X541" s="104"/>
      <c r="Y541" s="104"/>
      <c r="Z541" s="104"/>
      <c r="AA541" s="104" t="str">
        <f t="shared" si="6"/>
        <v>Popa Adela</v>
      </c>
      <c r="AB541" s="361">
        <f t="shared" si="7"/>
        <v>50</v>
      </c>
    </row>
    <row r="542" ht="11.25" customHeight="1">
      <c r="A542" s="135" t="s">
        <v>2421</v>
      </c>
      <c r="B542" s="135" t="s">
        <v>2422</v>
      </c>
      <c r="C542" s="97" t="s">
        <v>148</v>
      </c>
      <c r="D542" s="135" t="s">
        <v>2435</v>
      </c>
      <c r="E542" s="330" t="s">
        <v>2436</v>
      </c>
      <c r="F542" s="136" t="s">
        <v>1071</v>
      </c>
      <c r="G542" s="177">
        <v>1.0</v>
      </c>
      <c r="H542" s="177">
        <v>1.0</v>
      </c>
      <c r="I542" s="177">
        <v>9.0</v>
      </c>
      <c r="J542" s="292">
        <v>50.0</v>
      </c>
      <c r="K542" s="222">
        <v>50.0</v>
      </c>
      <c r="L542" s="103" t="s">
        <v>626</v>
      </c>
      <c r="M542" s="104"/>
      <c r="N542" s="104"/>
      <c r="O542" s="104"/>
      <c r="P542" s="104"/>
      <c r="Q542" s="104"/>
      <c r="R542" s="104"/>
      <c r="S542" s="104"/>
      <c r="T542" s="104"/>
      <c r="U542" s="104"/>
      <c r="V542" s="104"/>
      <c r="W542" s="104"/>
      <c r="X542" s="104"/>
      <c r="Y542" s="104"/>
      <c r="Z542" s="104"/>
      <c r="AA542" s="104" t="str">
        <f t="shared" si="6"/>
        <v>Popa Adela</v>
      </c>
      <c r="AB542" s="361">
        <f t="shared" si="7"/>
        <v>50</v>
      </c>
    </row>
    <row r="543" ht="11.25" customHeight="1">
      <c r="A543" s="135" t="s">
        <v>2421</v>
      </c>
      <c r="B543" s="135" t="s">
        <v>2422</v>
      </c>
      <c r="C543" s="97" t="s">
        <v>148</v>
      </c>
      <c r="D543" s="135" t="s">
        <v>2437</v>
      </c>
      <c r="E543" s="330" t="s">
        <v>2438</v>
      </c>
      <c r="F543" s="136" t="s">
        <v>1071</v>
      </c>
      <c r="G543" s="177">
        <v>1.0</v>
      </c>
      <c r="H543" s="177">
        <v>1.0</v>
      </c>
      <c r="I543" s="177">
        <v>9.0</v>
      </c>
      <c r="J543" s="292">
        <v>50.0</v>
      </c>
      <c r="K543" s="222">
        <v>50.0</v>
      </c>
      <c r="L543" s="103" t="s">
        <v>626</v>
      </c>
      <c r="M543" s="104"/>
      <c r="N543" s="104"/>
      <c r="O543" s="104"/>
      <c r="P543" s="104"/>
      <c r="Q543" s="104"/>
      <c r="R543" s="104"/>
      <c r="S543" s="104"/>
      <c r="T543" s="104"/>
      <c r="U543" s="104"/>
      <c r="V543" s="104"/>
      <c r="W543" s="104"/>
      <c r="X543" s="104"/>
      <c r="Y543" s="104"/>
      <c r="Z543" s="104"/>
      <c r="AA543" s="104" t="str">
        <f t="shared" si="6"/>
        <v>Popa Adela</v>
      </c>
      <c r="AB543" s="361">
        <f t="shared" si="7"/>
        <v>50</v>
      </c>
    </row>
    <row r="544" ht="11.25" customHeight="1">
      <c r="A544" s="135" t="s">
        <v>2421</v>
      </c>
      <c r="B544" s="135" t="s">
        <v>2422</v>
      </c>
      <c r="C544" s="97" t="s">
        <v>148</v>
      </c>
      <c r="D544" s="135" t="s">
        <v>2439</v>
      </c>
      <c r="E544" s="330" t="s">
        <v>2440</v>
      </c>
      <c r="F544" s="136" t="s">
        <v>1071</v>
      </c>
      <c r="G544" s="177">
        <v>1.0</v>
      </c>
      <c r="H544" s="177">
        <v>1.0</v>
      </c>
      <c r="I544" s="177">
        <v>9.0</v>
      </c>
      <c r="J544" s="292">
        <v>50.0</v>
      </c>
      <c r="K544" s="222">
        <v>50.0</v>
      </c>
      <c r="L544" s="103" t="s">
        <v>626</v>
      </c>
      <c r="M544" s="104"/>
      <c r="N544" s="104"/>
      <c r="O544" s="104"/>
      <c r="P544" s="104"/>
      <c r="Q544" s="104"/>
      <c r="R544" s="104"/>
      <c r="S544" s="104"/>
      <c r="T544" s="104"/>
      <c r="U544" s="104"/>
      <c r="V544" s="104"/>
      <c r="W544" s="104"/>
      <c r="X544" s="104"/>
      <c r="Y544" s="104"/>
      <c r="Z544" s="104"/>
      <c r="AA544" s="104" t="str">
        <f t="shared" si="6"/>
        <v>Popa Adela</v>
      </c>
      <c r="AB544" s="361">
        <f t="shared" si="7"/>
        <v>50</v>
      </c>
    </row>
    <row r="545" ht="11.25" customHeight="1">
      <c r="A545" s="135" t="s">
        <v>2421</v>
      </c>
      <c r="B545" s="135" t="s">
        <v>2422</v>
      </c>
      <c r="C545" s="97" t="s">
        <v>148</v>
      </c>
      <c r="D545" s="135" t="s">
        <v>2441</v>
      </c>
      <c r="E545" s="330" t="s">
        <v>2442</v>
      </c>
      <c r="F545" s="136" t="s">
        <v>1071</v>
      </c>
      <c r="G545" s="177">
        <v>1.0</v>
      </c>
      <c r="H545" s="177">
        <v>1.0</v>
      </c>
      <c r="I545" s="177">
        <v>9.0</v>
      </c>
      <c r="J545" s="292">
        <v>50.0</v>
      </c>
      <c r="K545" s="222">
        <v>50.0</v>
      </c>
      <c r="L545" s="103" t="s">
        <v>626</v>
      </c>
      <c r="M545" s="104"/>
      <c r="N545" s="104"/>
      <c r="O545" s="104"/>
      <c r="P545" s="104"/>
      <c r="Q545" s="104"/>
      <c r="R545" s="104"/>
      <c r="S545" s="104"/>
      <c r="T545" s="104"/>
      <c r="U545" s="104"/>
      <c r="V545" s="104"/>
      <c r="W545" s="104"/>
      <c r="X545" s="104"/>
      <c r="Y545" s="104"/>
      <c r="Z545" s="104"/>
      <c r="AA545" s="104" t="str">
        <f t="shared" si="6"/>
        <v>Popa Adela</v>
      </c>
      <c r="AB545" s="361">
        <f t="shared" si="7"/>
        <v>50</v>
      </c>
    </row>
    <row r="546" ht="11.25" customHeight="1">
      <c r="A546" s="135" t="s">
        <v>2421</v>
      </c>
      <c r="B546" s="135" t="s">
        <v>2422</v>
      </c>
      <c r="C546" s="97" t="s">
        <v>148</v>
      </c>
      <c r="D546" s="374" t="s">
        <v>2443</v>
      </c>
      <c r="E546" s="330" t="s">
        <v>2444</v>
      </c>
      <c r="F546" s="136" t="s">
        <v>1071</v>
      </c>
      <c r="G546" s="177">
        <v>1.0</v>
      </c>
      <c r="H546" s="177">
        <v>1.0</v>
      </c>
      <c r="I546" s="177">
        <v>9.0</v>
      </c>
      <c r="J546" s="292">
        <v>50.0</v>
      </c>
      <c r="K546" s="222">
        <v>50.0</v>
      </c>
      <c r="L546" s="103" t="s">
        <v>626</v>
      </c>
      <c r="M546" s="104"/>
      <c r="N546" s="104"/>
      <c r="O546" s="104"/>
      <c r="P546" s="104"/>
      <c r="Q546" s="104"/>
      <c r="R546" s="104"/>
      <c r="S546" s="104"/>
      <c r="T546" s="104"/>
      <c r="U546" s="104"/>
      <c r="V546" s="104"/>
      <c r="W546" s="104"/>
      <c r="X546" s="104"/>
      <c r="Y546" s="104"/>
      <c r="Z546" s="104"/>
      <c r="AA546" s="104" t="str">
        <f t="shared" si="6"/>
        <v>Popa Adela</v>
      </c>
      <c r="AB546" s="361">
        <f t="shared" si="7"/>
        <v>50</v>
      </c>
    </row>
    <row r="547" ht="11.25" customHeight="1">
      <c r="A547" s="135" t="s">
        <v>2421</v>
      </c>
      <c r="B547" s="135" t="s">
        <v>2422</v>
      </c>
      <c r="C547" s="97" t="s">
        <v>148</v>
      </c>
      <c r="D547" s="135" t="s">
        <v>2445</v>
      </c>
      <c r="E547" s="330" t="s">
        <v>2446</v>
      </c>
      <c r="F547" s="136" t="s">
        <v>1071</v>
      </c>
      <c r="G547" s="177">
        <v>1.0</v>
      </c>
      <c r="H547" s="177">
        <v>1.0</v>
      </c>
      <c r="I547" s="177">
        <v>9.0</v>
      </c>
      <c r="J547" s="292">
        <v>50.0</v>
      </c>
      <c r="K547" s="222">
        <v>50.0</v>
      </c>
      <c r="L547" s="103" t="s">
        <v>626</v>
      </c>
      <c r="M547" s="104"/>
      <c r="N547" s="104"/>
      <c r="O547" s="104"/>
      <c r="P547" s="104"/>
      <c r="Q547" s="104"/>
      <c r="R547" s="104"/>
      <c r="S547" s="104"/>
      <c r="T547" s="104"/>
      <c r="U547" s="104"/>
      <c r="V547" s="104"/>
      <c r="W547" s="104"/>
      <c r="X547" s="104"/>
      <c r="Y547" s="104"/>
      <c r="Z547" s="104"/>
      <c r="AA547" s="104" t="str">
        <f t="shared" si="6"/>
        <v>Popa Adela</v>
      </c>
      <c r="AB547" s="361">
        <f t="shared" si="7"/>
        <v>50</v>
      </c>
    </row>
    <row r="548" ht="11.25" customHeight="1">
      <c r="A548" s="135" t="s">
        <v>2421</v>
      </c>
      <c r="B548" s="135" t="s">
        <v>2422</v>
      </c>
      <c r="C548" s="97" t="s">
        <v>148</v>
      </c>
      <c r="D548" s="135" t="s">
        <v>2447</v>
      </c>
      <c r="E548" s="330" t="s">
        <v>2448</v>
      </c>
      <c r="F548" s="136" t="s">
        <v>1071</v>
      </c>
      <c r="G548" s="177">
        <v>1.0</v>
      </c>
      <c r="H548" s="177">
        <v>1.0</v>
      </c>
      <c r="I548" s="177">
        <v>9.0</v>
      </c>
      <c r="J548" s="292">
        <v>50.0</v>
      </c>
      <c r="K548" s="222">
        <v>50.0</v>
      </c>
      <c r="L548" s="103" t="s">
        <v>626</v>
      </c>
      <c r="M548" s="104"/>
      <c r="N548" s="104"/>
      <c r="O548" s="104"/>
      <c r="P548" s="104"/>
      <c r="Q548" s="104"/>
      <c r="R548" s="104"/>
      <c r="S548" s="104"/>
      <c r="T548" s="104"/>
      <c r="U548" s="104"/>
      <c r="V548" s="104"/>
      <c r="W548" s="104"/>
      <c r="X548" s="104"/>
      <c r="Y548" s="104"/>
      <c r="Z548" s="104"/>
      <c r="AA548" s="104" t="str">
        <f t="shared" si="6"/>
        <v>Popa Adela</v>
      </c>
      <c r="AB548" s="361">
        <f t="shared" si="7"/>
        <v>50</v>
      </c>
    </row>
    <row r="549" ht="11.25" customHeight="1">
      <c r="A549" s="135" t="s">
        <v>2421</v>
      </c>
      <c r="B549" s="135" t="s">
        <v>2422</v>
      </c>
      <c r="C549" s="97" t="s">
        <v>148</v>
      </c>
      <c r="D549" s="135" t="s">
        <v>2449</v>
      </c>
      <c r="E549" s="330" t="s">
        <v>2450</v>
      </c>
      <c r="F549" s="136" t="s">
        <v>1071</v>
      </c>
      <c r="G549" s="177">
        <v>1.0</v>
      </c>
      <c r="H549" s="177">
        <v>1.0</v>
      </c>
      <c r="I549" s="177">
        <v>9.0</v>
      </c>
      <c r="J549" s="292">
        <v>50.0</v>
      </c>
      <c r="K549" s="222">
        <v>50.0</v>
      </c>
      <c r="L549" s="103" t="s">
        <v>626</v>
      </c>
      <c r="M549" s="104"/>
      <c r="N549" s="104"/>
      <c r="O549" s="104"/>
      <c r="P549" s="104"/>
      <c r="Q549" s="104"/>
      <c r="R549" s="104"/>
      <c r="S549" s="104"/>
      <c r="T549" s="104"/>
      <c r="U549" s="104"/>
      <c r="V549" s="104"/>
      <c r="W549" s="104"/>
      <c r="X549" s="104"/>
      <c r="Y549" s="104"/>
      <c r="Z549" s="104"/>
      <c r="AA549" s="104" t="str">
        <f t="shared" si="6"/>
        <v>Popa Adela</v>
      </c>
      <c r="AB549" s="361">
        <f t="shared" si="7"/>
        <v>50</v>
      </c>
    </row>
    <row r="550" ht="11.25" customHeight="1">
      <c r="A550" s="135" t="s">
        <v>2421</v>
      </c>
      <c r="B550" s="135" t="s">
        <v>2422</v>
      </c>
      <c r="C550" s="97" t="s">
        <v>148</v>
      </c>
      <c r="D550" s="135" t="s">
        <v>2451</v>
      </c>
      <c r="E550" s="330" t="s">
        <v>2452</v>
      </c>
      <c r="F550" s="136" t="s">
        <v>1071</v>
      </c>
      <c r="G550" s="177">
        <v>1.0</v>
      </c>
      <c r="H550" s="177">
        <v>1.0</v>
      </c>
      <c r="I550" s="177">
        <v>9.0</v>
      </c>
      <c r="J550" s="292">
        <v>50.0</v>
      </c>
      <c r="K550" s="222">
        <v>50.0</v>
      </c>
      <c r="L550" s="103" t="s">
        <v>626</v>
      </c>
      <c r="M550" s="104"/>
      <c r="N550" s="104"/>
      <c r="O550" s="104"/>
      <c r="P550" s="104"/>
      <c r="Q550" s="104"/>
      <c r="R550" s="104"/>
      <c r="S550" s="104"/>
      <c r="T550" s="104"/>
      <c r="U550" s="104"/>
      <c r="V550" s="104"/>
      <c r="W550" s="104"/>
      <c r="X550" s="104"/>
      <c r="Y550" s="104"/>
      <c r="Z550" s="104"/>
      <c r="AA550" s="104" t="str">
        <f t="shared" si="6"/>
        <v>Popa Adela</v>
      </c>
      <c r="AB550" s="361">
        <f t="shared" si="7"/>
        <v>50</v>
      </c>
    </row>
    <row r="551" ht="11.25" customHeight="1">
      <c r="A551" s="135" t="s">
        <v>2421</v>
      </c>
      <c r="B551" s="135" t="s">
        <v>2422</v>
      </c>
      <c r="C551" s="97" t="s">
        <v>148</v>
      </c>
      <c r="D551" s="135" t="s">
        <v>2453</v>
      </c>
      <c r="E551" s="330" t="s">
        <v>2454</v>
      </c>
      <c r="F551" s="136" t="s">
        <v>1071</v>
      </c>
      <c r="G551" s="177">
        <v>1.0</v>
      </c>
      <c r="H551" s="177">
        <v>1.0</v>
      </c>
      <c r="I551" s="177">
        <v>9.0</v>
      </c>
      <c r="J551" s="292">
        <v>50.0</v>
      </c>
      <c r="K551" s="222">
        <v>50.0</v>
      </c>
      <c r="L551" s="103" t="s">
        <v>626</v>
      </c>
      <c r="M551" s="104"/>
      <c r="N551" s="104"/>
      <c r="O551" s="104"/>
      <c r="P551" s="104"/>
      <c r="Q551" s="104"/>
      <c r="R551" s="104"/>
      <c r="S551" s="104"/>
      <c r="T551" s="104"/>
      <c r="U551" s="104"/>
      <c r="V551" s="104"/>
      <c r="W551" s="104"/>
      <c r="X551" s="104"/>
      <c r="Y551" s="104"/>
      <c r="Z551" s="104"/>
      <c r="AA551" s="104" t="str">
        <f t="shared" si="6"/>
        <v>Popa Adela</v>
      </c>
      <c r="AB551" s="361">
        <f t="shared" si="7"/>
        <v>50</v>
      </c>
    </row>
    <row r="552" ht="11.25" customHeight="1">
      <c r="A552" s="135" t="s">
        <v>2421</v>
      </c>
      <c r="B552" s="135" t="s">
        <v>2422</v>
      </c>
      <c r="C552" s="97" t="s">
        <v>148</v>
      </c>
      <c r="D552" s="135" t="s">
        <v>2455</v>
      </c>
      <c r="E552" s="330" t="s">
        <v>2456</v>
      </c>
      <c r="F552" s="136" t="s">
        <v>1071</v>
      </c>
      <c r="G552" s="177">
        <v>1.0</v>
      </c>
      <c r="H552" s="177">
        <v>1.0</v>
      </c>
      <c r="I552" s="177">
        <v>9.0</v>
      </c>
      <c r="J552" s="292">
        <v>50.0</v>
      </c>
      <c r="K552" s="222">
        <v>50.0</v>
      </c>
      <c r="L552" s="103" t="s">
        <v>626</v>
      </c>
      <c r="M552" s="104"/>
      <c r="N552" s="104"/>
      <c r="O552" s="104"/>
      <c r="P552" s="104"/>
      <c r="Q552" s="104"/>
      <c r="R552" s="104"/>
      <c r="S552" s="104"/>
      <c r="T552" s="104"/>
      <c r="U552" s="104"/>
      <c r="V552" s="104"/>
      <c r="W552" s="104"/>
      <c r="X552" s="104"/>
      <c r="Y552" s="104"/>
      <c r="Z552" s="104"/>
      <c r="AA552" s="104" t="str">
        <f t="shared" si="6"/>
        <v>Popa Adela</v>
      </c>
      <c r="AB552" s="361">
        <f t="shared" si="7"/>
        <v>50</v>
      </c>
    </row>
    <row r="553" ht="11.25" customHeight="1">
      <c r="A553" s="135" t="s">
        <v>2421</v>
      </c>
      <c r="B553" s="135" t="s">
        <v>2422</v>
      </c>
      <c r="C553" s="97" t="s">
        <v>148</v>
      </c>
      <c r="D553" s="135" t="s">
        <v>2457</v>
      </c>
      <c r="E553" s="330" t="s">
        <v>2458</v>
      </c>
      <c r="F553" s="136" t="s">
        <v>1071</v>
      </c>
      <c r="G553" s="177">
        <v>1.0</v>
      </c>
      <c r="H553" s="177">
        <v>1.0</v>
      </c>
      <c r="I553" s="177">
        <v>9.0</v>
      </c>
      <c r="J553" s="292">
        <v>50.0</v>
      </c>
      <c r="K553" s="222">
        <v>50.0</v>
      </c>
      <c r="L553" s="103" t="s">
        <v>626</v>
      </c>
      <c r="M553" s="104"/>
      <c r="N553" s="104"/>
      <c r="O553" s="104"/>
      <c r="P553" s="104"/>
      <c r="Q553" s="104"/>
      <c r="R553" s="104"/>
      <c r="S553" s="104"/>
      <c r="T553" s="104"/>
      <c r="U553" s="104"/>
      <c r="V553" s="104"/>
      <c r="W553" s="104"/>
      <c r="X553" s="104"/>
      <c r="Y553" s="104"/>
      <c r="Z553" s="104"/>
      <c r="AA553" s="104" t="str">
        <f t="shared" si="6"/>
        <v>Popa Adela</v>
      </c>
      <c r="AB553" s="361">
        <f t="shared" si="7"/>
        <v>50</v>
      </c>
    </row>
    <row r="554" ht="11.25" customHeight="1">
      <c r="A554" s="135" t="s">
        <v>2421</v>
      </c>
      <c r="B554" s="135" t="s">
        <v>2422</v>
      </c>
      <c r="C554" s="97" t="s">
        <v>148</v>
      </c>
      <c r="D554" s="135" t="s">
        <v>2459</v>
      </c>
      <c r="E554" s="330" t="s">
        <v>2460</v>
      </c>
      <c r="F554" s="136" t="s">
        <v>1071</v>
      </c>
      <c r="G554" s="177">
        <v>1.0</v>
      </c>
      <c r="H554" s="177">
        <v>1.0</v>
      </c>
      <c r="I554" s="177">
        <v>9.0</v>
      </c>
      <c r="J554" s="292">
        <v>50.0</v>
      </c>
      <c r="K554" s="222">
        <v>50.0</v>
      </c>
      <c r="L554" s="103" t="s">
        <v>626</v>
      </c>
      <c r="M554" s="104"/>
      <c r="N554" s="104"/>
      <c r="O554" s="104"/>
      <c r="P554" s="104"/>
      <c r="Q554" s="104"/>
      <c r="R554" s="104"/>
      <c r="S554" s="104"/>
      <c r="T554" s="104"/>
      <c r="U554" s="104"/>
      <c r="V554" s="104"/>
      <c r="W554" s="104"/>
      <c r="X554" s="104"/>
      <c r="Y554" s="104"/>
      <c r="Z554" s="104"/>
      <c r="AA554" s="104" t="str">
        <f t="shared" si="6"/>
        <v>Popa Adela</v>
      </c>
      <c r="AB554" s="361">
        <f t="shared" si="7"/>
        <v>50</v>
      </c>
    </row>
    <row r="555" ht="11.25" customHeight="1">
      <c r="A555" s="135" t="s">
        <v>2461</v>
      </c>
      <c r="B555" s="135" t="s">
        <v>2462</v>
      </c>
      <c r="C555" s="97" t="s">
        <v>148</v>
      </c>
      <c r="D555" s="135" t="s">
        <v>2399</v>
      </c>
      <c r="E555" s="330" t="s">
        <v>2426</v>
      </c>
      <c r="F555" s="136" t="s">
        <v>1071</v>
      </c>
      <c r="G555" s="97">
        <v>1.0</v>
      </c>
      <c r="H555" s="97">
        <v>1.0</v>
      </c>
      <c r="I555" s="97">
        <v>14.0</v>
      </c>
      <c r="J555" s="333">
        <v>50.0</v>
      </c>
      <c r="K555" s="166">
        <v>50.0</v>
      </c>
      <c r="L555" s="103" t="s">
        <v>626</v>
      </c>
      <c r="M555" s="104"/>
      <c r="N555" s="104"/>
      <c r="O555" s="104"/>
      <c r="P555" s="104"/>
      <c r="Q555" s="104"/>
      <c r="R555" s="104"/>
      <c r="S555" s="104"/>
      <c r="T555" s="104"/>
      <c r="U555" s="104"/>
      <c r="V555" s="104"/>
      <c r="W555" s="104"/>
      <c r="X555" s="104"/>
      <c r="Y555" s="104"/>
      <c r="Z555" s="104"/>
      <c r="AA555" s="104" t="str">
        <f t="shared" si="6"/>
        <v>Popa Adela</v>
      </c>
      <c r="AB555" s="375">
        <f t="shared" si="7"/>
        <v>50</v>
      </c>
    </row>
    <row r="556" ht="11.25" customHeight="1">
      <c r="A556" s="135" t="s">
        <v>2461</v>
      </c>
      <c r="B556" s="135" t="s">
        <v>2462</v>
      </c>
      <c r="C556" s="97" t="s">
        <v>148</v>
      </c>
      <c r="D556" s="135" t="s">
        <v>2463</v>
      </c>
      <c r="E556" s="330" t="s">
        <v>2464</v>
      </c>
      <c r="F556" s="136" t="s">
        <v>1071</v>
      </c>
      <c r="G556" s="97">
        <v>1.0</v>
      </c>
      <c r="H556" s="97">
        <v>1.0</v>
      </c>
      <c r="I556" s="97">
        <v>14.0</v>
      </c>
      <c r="J556" s="333">
        <v>50.0</v>
      </c>
      <c r="K556" s="166">
        <v>50.0</v>
      </c>
      <c r="L556" s="103" t="s">
        <v>626</v>
      </c>
      <c r="M556" s="104"/>
      <c r="N556" s="104"/>
      <c r="O556" s="104"/>
      <c r="P556" s="104"/>
      <c r="Q556" s="104"/>
      <c r="R556" s="104"/>
      <c r="S556" s="104"/>
      <c r="T556" s="104"/>
      <c r="U556" s="104"/>
      <c r="V556" s="104"/>
      <c r="W556" s="104"/>
      <c r="X556" s="104"/>
      <c r="Y556" s="104"/>
      <c r="Z556" s="104"/>
      <c r="AA556" s="104" t="str">
        <f t="shared" si="6"/>
        <v>Popa Adela</v>
      </c>
      <c r="AB556" s="375">
        <f t="shared" si="7"/>
        <v>50</v>
      </c>
    </row>
    <row r="557" ht="11.25" customHeight="1">
      <c r="A557" s="135" t="s">
        <v>2461</v>
      </c>
      <c r="B557" s="135" t="s">
        <v>2462</v>
      </c>
      <c r="C557" s="97" t="s">
        <v>148</v>
      </c>
      <c r="D557" s="135" t="s">
        <v>2465</v>
      </c>
      <c r="E557" s="330" t="s">
        <v>2466</v>
      </c>
      <c r="F557" s="136" t="s">
        <v>1071</v>
      </c>
      <c r="G557" s="97">
        <v>1.0</v>
      </c>
      <c r="H557" s="97">
        <v>1.0</v>
      </c>
      <c r="I557" s="97">
        <v>14.0</v>
      </c>
      <c r="J557" s="333">
        <v>50.0</v>
      </c>
      <c r="K557" s="166">
        <v>50.0</v>
      </c>
      <c r="L557" s="103" t="s">
        <v>626</v>
      </c>
      <c r="M557" s="104"/>
      <c r="N557" s="104"/>
      <c r="O557" s="104"/>
      <c r="P557" s="104"/>
      <c r="Q557" s="104"/>
      <c r="R557" s="104"/>
      <c r="S557" s="104"/>
      <c r="T557" s="104"/>
      <c r="U557" s="104"/>
      <c r="V557" s="104"/>
      <c r="W557" s="104"/>
      <c r="X557" s="104"/>
      <c r="Y557" s="104"/>
      <c r="Z557" s="104"/>
      <c r="AA557" s="104" t="str">
        <f t="shared" si="6"/>
        <v>Popa Adela</v>
      </c>
      <c r="AB557" s="375">
        <f t="shared" si="7"/>
        <v>50</v>
      </c>
    </row>
    <row r="558" ht="11.25" customHeight="1">
      <c r="A558" s="135" t="s">
        <v>2461</v>
      </c>
      <c r="B558" s="135" t="s">
        <v>2462</v>
      </c>
      <c r="C558" s="97" t="s">
        <v>148</v>
      </c>
      <c r="D558" s="135" t="s">
        <v>2467</v>
      </c>
      <c r="E558" s="330" t="s">
        <v>2468</v>
      </c>
      <c r="F558" s="136" t="s">
        <v>1071</v>
      </c>
      <c r="G558" s="97">
        <v>1.0</v>
      </c>
      <c r="H558" s="97">
        <v>1.0</v>
      </c>
      <c r="I558" s="97">
        <v>14.0</v>
      </c>
      <c r="J558" s="333">
        <v>50.0</v>
      </c>
      <c r="K558" s="166">
        <v>50.0</v>
      </c>
      <c r="L558" s="103" t="s">
        <v>626</v>
      </c>
      <c r="M558" s="104"/>
      <c r="N558" s="104"/>
      <c r="O558" s="104"/>
      <c r="P558" s="104"/>
      <c r="Q558" s="104"/>
      <c r="R558" s="104"/>
      <c r="S558" s="104"/>
      <c r="T558" s="104"/>
      <c r="U558" s="104"/>
      <c r="V558" s="104"/>
      <c r="W558" s="104"/>
      <c r="X558" s="104"/>
      <c r="Y558" s="104"/>
      <c r="Z558" s="104"/>
      <c r="AA558" s="104" t="str">
        <f t="shared" si="6"/>
        <v>Popa Adela</v>
      </c>
      <c r="AB558" s="375">
        <f t="shared" si="7"/>
        <v>50</v>
      </c>
    </row>
    <row r="559" ht="11.25" customHeight="1">
      <c r="A559" s="135" t="s">
        <v>2461</v>
      </c>
      <c r="B559" s="135" t="s">
        <v>2462</v>
      </c>
      <c r="C559" s="97" t="s">
        <v>148</v>
      </c>
      <c r="D559" s="135" t="s">
        <v>2469</v>
      </c>
      <c r="E559" s="330" t="s">
        <v>2470</v>
      </c>
      <c r="F559" s="136" t="s">
        <v>1071</v>
      </c>
      <c r="G559" s="97">
        <v>1.0</v>
      </c>
      <c r="H559" s="97">
        <v>1.0</v>
      </c>
      <c r="I559" s="97">
        <v>14.0</v>
      </c>
      <c r="J559" s="333">
        <v>50.0</v>
      </c>
      <c r="K559" s="166">
        <v>50.0</v>
      </c>
      <c r="L559" s="103" t="s">
        <v>626</v>
      </c>
      <c r="M559" s="104"/>
      <c r="N559" s="104"/>
      <c r="O559" s="104"/>
      <c r="P559" s="104"/>
      <c r="Q559" s="104"/>
      <c r="R559" s="104"/>
      <c r="S559" s="104"/>
      <c r="T559" s="104"/>
      <c r="U559" s="104"/>
      <c r="V559" s="104"/>
      <c r="W559" s="104"/>
      <c r="X559" s="104"/>
      <c r="Y559" s="104"/>
      <c r="Z559" s="104"/>
      <c r="AA559" s="104" t="str">
        <f t="shared" si="6"/>
        <v>Popa Adela</v>
      </c>
      <c r="AB559" s="375">
        <f t="shared" si="7"/>
        <v>50</v>
      </c>
    </row>
    <row r="560" ht="11.25" customHeight="1">
      <c r="A560" s="135" t="s">
        <v>2461</v>
      </c>
      <c r="B560" s="135" t="s">
        <v>2462</v>
      </c>
      <c r="C560" s="97" t="s">
        <v>148</v>
      </c>
      <c r="D560" s="135" t="s">
        <v>2471</v>
      </c>
      <c r="E560" s="330" t="s">
        <v>2442</v>
      </c>
      <c r="F560" s="136" t="s">
        <v>1071</v>
      </c>
      <c r="G560" s="97">
        <v>1.0</v>
      </c>
      <c r="H560" s="97">
        <v>1.0</v>
      </c>
      <c r="I560" s="97">
        <v>14.0</v>
      </c>
      <c r="J560" s="333">
        <v>50.0</v>
      </c>
      <c r="K560" s="166">
        <v>50.0</v>
      </c>
      <c r="L560" s="103" t="s">
        <v>626</v>
      </c>
      <c r="M560" s="104"/>
      <c r="N560" s="104"/>
      <c r="O560" s="104"/>
      <c r="P560" s="104"/>
      <c r="Q560" s="104"/>
      <c r="R560" s="104"/>
      <c r="S560" s="104"/>
      <c r="T560" s="104"/>
      <c r="U560" s="104"/>
      <c r="V560" s="104"/>
      <c r="W560" s="104"/>
      <c r="X560" s="104"/>
      <c r="Y560" s="104"/>
      <c r="Z560" s="104"/>
      <c r="AA560" s="104" t="str">
        <f t="shared" si="6"/>
        <v>Popa Adela</v>
      </c>
      <c r="AB560" s="375">
        <f t="shared" si="7"/>
        <v>50</v>
      </c>
    </row>
    <row r="561" ht="11.25" customHeight="1">
      <c r="A561" s="135" t="s">
        <v>2461</v>
      </c>
      <c r="B561" s="135" t="s">
        <v>2462</v>
      </c>
      <c r="C561" s="97" t="s">
        <v>148</v>
      </c>
      <c r="D561" s="135" t="s">
        <v>2472</v>
      </c>
      <c r="E561" s="330" t="s">
        <v>2473</v>
      </c>
      <c r="F561" s="136" t="s">
        <v>1071</v>
      </c>
      <c r="G561" s="97">
        <v>1.0</v>
      </c>
      <c r="H561" s="97">
        <v>1.0</v>
      </c>
      <c r="I561" s="97">
        <v>14.0</v>
      </c>
      <c r="J561" s="333">
        <v>50.0</v>
      </c>
      <c r="K561" s="166">
        <v>50.0</v>
      </c>
      <c r="L561" s="103" t="s">
        <v>626</v>
      </c>
      <c r="M561" s="104"/>
      <c r="N561" s="104"/>
      <c r="O561" s="104"/>
      <c r="P561" s="104"/>
      <c r="Q561" s="104"/>
      <c r="R561" s="104"/>
      <c r="S561" s="104"/>
      <c r="T561" s="104"/>
      <c r="U561" s="104"/>
      <c r="V561" s="104"/>
      <c r="W561" s="104"/>
      <c r="X561" s="104"/>
      <c r="Y561" s="104"/>
      <c r="Z561" s="104"/>
      <c r="AA561" s="104" t="str">
        <f t="shared" si="6"/>
        <v>Popa Adela</v>
      </c>
      <c r="AB561" s="375">
        <f t="shared" si="7"/>
        <v>50</v>
      </c>
    </row>
    <row r="562" ht="11.25" customHeight="1">
      <c r="A562" s="135" t="s">
        <v>2461</v>
      </c>
      <c r="B562" s="135" t="s">
        <v>2462</v>
      </c>
      <c r="C562" s="97" t="s">
        <v>148</v>
      </c>
      <c r="D562" s="135" t="s">
        <v>2459</v>
      </c>
      <c r="E562" s="330" t="s">
        <v>2460</v>
      </c>
      <c r="F562" s="136" t="s">
        <v>1071</v>
      </c>
      <c r="G562" s="97">
        <v>1.0</v>
      </c>
      <c r="H562" s="97">
        <v>1.0</v>
      </c>
      <c r="I562" s="97">
        <v>14.0</v>
      </c>
      <c r="J562" s="333">
        <v>50.0</v>
      </c>
      <c r="K562" s="166">
        <v>50.0</v>
      </c>
      <c r="L562" s="103" t="s">
        <v>626</v>
      </c>
      <c r="M562" s="104"/>
      <c r="N562" s="104"/>
      <c r="O562" s="104"/>
      <c r="P562" s="104"/>
      <c r="Q562" s="104"/>
      <c r="R562" s="104"/>
      <c r="S562" s="104"/>
      <c r="T562" s="104"/>
      <c r="U562" s="104"/>
      <c r="V562" s="104"/>
      <c r="W562" s="104"/>
      <c r="X562" s="104"/>
      <c r="Y562" s="104"/>
      <c r="Z562" s="104"/>
      <c r="AA562" s="104" t="str">
        <f t="shared" si="6"/>
        <v>Popa Adela</v>
      </c>
      <c r="AB562" s="375">
        <f t="shared" si="7"/>
        <v>50</v>
      </c>
    </row>
    <row r="563" ht="11.25" customHeight="1">
      <c r="A563" s="271" t="s">
        <v>2474</v>
      </c>
      <c r="B563" s="271" t="s">
        <v>2475</v>
      </c>
      <c r="C563" s="97" t="s">
        <v>148</v>
      </c>
      <c r="D563" s="135" t="s">
        <v>2399</v>
      </c>
      <c r="E563" s="330" t="s">
        <v>2426</v>
      </c>
      <c r="F563" s="136" t="s">
        <v>899</v>
      </c>
      <c r="G563" s="177">
        <v>1.0</v>
      </c>
      <c r="H563" s="177">
        <v>1.0</v>
      </c>
      <c r="I563" s="177">
        <v>6.0</v>
      </c>
      <c r="J563" s="292">
        <v>50.0</v>
      </c>
      <c r="K563" s="166">
        <v>50.0</v>
      </c>
      <c r="L563" s="103" t="s">
        <v>626</v>
      </c>
      <c r="M563" s="104"/>
      <c r="N563" s="104"/>
      <c r="O563" s="104"/>
      <c r="P563" s="104"/>
      <c r="Q563" s="104"/>
      <c r="R563" s="104"/>
      <c r="S563" s="104"/>
      <c r="T563" s="104"/>
      <c r="U563" s="104"/>
      <c r="V563" s="104"/>
      <c r="W563" s="104"/>
      <c r="X563" s="104"/>
      <c r="Y563" s="104"/>
      <c r="Z563" s="104"/>
      <c r="AA563" s="104" t="str">
        <f t="shared" si="6"/>
        <v>Popa Adela</v>
      </c>
      <c r="AB563" s="375">
        <f t="shared" si="7"/>
        <v>50</v>
      </c>
    </row>
    <row r="564" ht="11.25" customHeight="1">
      <c r="A564" s="135" t="s">
        <v>2476</v>
      </c>
      <c r="B564" s="135" t="s">
        <v>2477</v>
      </c>
      <c r="C564" s="97" t="s">
        <v>148</v>
      </c>
      <c r="D564" s="135" t="s">
        <v>2399</v>
      </c>
      <c r="E564" s="330" t="s">
        <v>2426</v>
      </c>
      <c r="F564" s="136" t="s">
        <v>1071</v>
      </c>
      <c r="G564" s="97">
        <v>5.0</v>
      </c>
      <c r="H564" s="97">
        <v>4.0</v>
      </c>
      <c r="I564" s="97">
        <v>5.0</v>
      </c>
      <c r="J564" s="333">
        <v>50.0</v>
      </c>
      <c r="K564" s="166">
        <v>10.0</v>
      </c>
      <c r="L564" s="103" t="s">
        <v>626</v>
      </c>
      <c r="M564" s="104"/>
      <c r="N564" s="104"/>
      <c r="O564" s="104"/>
      <c r="P564" s="104"/>
      <c r="Q564" s="104"/>
      <c r="R564" s="104"/>
      <c r="S564" s="104"/>
      <c r="T564" s="104"/>
      <c r="U564" s="104"/>
      <c r="V564" s="104"/>
      <c r="W564" s="104"/>
      <c r="X564" s="104"/>
      <c r="Y564" s="104"/>
      <c r="Z564" s="104"/>
      <c r="AA564" s="104" t="str">
        <f t="shared" si="6"/>
        <v>Popa Adela</v>
      </c>
      <c r="AB564" s="375">
        <f t="shared" si="7"/>
        <v>10</v>
      </c>
    </row>
    <row r="565" ht="11.25" customHeight="1">
      <c r="A565" s="135" t="s">
        <v>2476</v>
      </c>
      <c r="B565" s="135" t="s">
        <v>2477</v>
      </c>
      <c r="C565" s="97" t="s">
        <v>148</v>
      </c>
      <c r="D565" s="271" t="s">
        <v>2465</v>
      </c>
      <c r="E565" s="330" t="s">
        <v>2466</v>
      </c>
      <c r="F565" s="136" t="s">
        <v>1071</v>
      </c>
      <c r="G565" s="97">
        <v>5.0</v>
      </c>
      <c r="H565" s="97">
        <v>4.0</v>
      </c>
      <c r="I565" s="97">
        <v>5.0</v>
      </c>
      <c r="J565" s="333">
        <v>50.0</v>
      </c>
      <c r="K565" s="166">
        <v>10.0</v>
      </c>
      <c r="L565" s="103" t="s">
        <v>626</v>
      </c>
      <c r="M565" s="104"/>
      <c r="N565" s="104"/>
      <c r="O565" s="104"/>
      <c r="P565" s="104"/>
      <c r="Q565" s="104"/>
      <c r="R565" s="104"/>
      <c r="S565" s="104"/>
      <c r="T565" s="104"/>
      <c r="U565" s="104"/>
      <c r="V565" s="104"/>
      <c r="W565" s="104"/>
      <c r="X565" s="104"/>
      <c r="Y565" s="104"/>
      <c r="Z565" s="104"/>
      <c r="AA565" s="104" t="str">
        <f t="shared" si="6"/>
        <v>Popa Adela</v>
      </c>
      <c r="AB565" s="375">
        <f t="shared" si="7"/>
        <v>10</v>
      </c>
    </row>
    <row r="566" ht="11.25" customHeight="1">
      <c r="A566" s="135" t="s">
        <v>2476</v>
      </c>
      <c r="B566" s="135" t="s">
        <v>2477</v>
      </c>
      <c r="C566" s="97" t="s">
        <v>148</v>
      </c>
      <c r="D566" s="252" t="s">
        <v>2478</v>
      </c>
      <c r="E566" s="376" t="s">
        <v>2479</v>
      </c>
      <c r="F566" s="136" t="s">
        <v>1071</v>
      </c>
      <c r="G566" s="97">
        <v>5.0</v>
      </c>
      <c r="H566" s="97">
        <v>4.0</v>
      </c>
      <c r="I566" s="97">
        <v>5.0</v>
      </c>
      <c r="J566" s="333">
        <v>50.0</v>
      </c>
      <c r="K566" s="166">
        <v>10.0</v>
      </c>
      <c r="L566" s="103" t="s">
        <v>626</v>
      </c>
      <c r="M566" s="104"/>
      <c r="N566" s="104"/>
      <c r="O566" s="104"/>
      <c r="P566" s="104"/>
      <c r="Q566" s="104"/>
      <c r="R566" s="104"/>
      <c r="S566" s="104"/>
      <c r="T566" s="104"/>
      <c r="U566" s="104"/>
      <c r="V566" s="104"/>
      <c r="W566" s="104"/>
      <c r="X566" s="104"/>
      <c r="Y566" s="104"/>
      <c r="Z566" s="104"/>
      <c r="AA566" s="104" t="str">
        <f t="shared" si="6"/>
        <v>Popa Adela</v>
      </c>
      <c r="AB566" s="375">
        <f t="shared" si="7"/>
        <v>10</v>
      </c>
    </row>
    <row r="567" ht="11.25" customHeight="1">
      <c r="A567" s="135" t="s">
        <v>2480</v>
      </c>
      <c r="B567" s="135" t="s">
        <v>2481</v>
      </c>
      <c r="C567" s="97" t="s">
        <v>148</v>
      </c>
      <c r="D567" s="354" t="s">
        <v>2482</v>
      </c>
      <c r="E567" s="184" t="s">
        <v>2483</v>
      </c>
      <c r="F567" s="136" t="s">
        <v>1071</v>
      </c>
      <c r="G567" s="97">
        <v>1.0</v>
      </c>
      <c r="H567" s="97">
        <v>1.0</v>
      </c>
      <c r="I567" s="97">
        <v>3.0</v>
      </c>
      <c r="J567" s="333">
        <v>50.0</v>
      </c>
      <c r="K567" s="166">
        <v>50.0</v>
      </c>
      <c r="L567" s="103" t="s">
        <v>626</v>
      </c>
      <c r="M567" s="104"/>
      <c r="N567" s="104"/>
      <c r="O567" s="104"/>
      <c r="P567" s="104"/>
      <c r="Q567" s="104"/>
      <c r="R567" s="104"/>
      <c r="S567" s="104"/>
      <c r="T567" s="104"/>
      <c r="U567" s="104"/>
      <c r="V567" s="104"/>
      <c r="W567" s="104"/>
      <c r="X567" s="104"/>
      <c r="Y567" s="104"/>
      <c r="Z567" s="104"/>
      <c r="AA567" s="104" t="str">
        <f t="shared" si="6"/>
        <v>Popa Adela</v>
      </c>
      <c r="AB567" s="375">
        <f t="shared" si="7"/>
        <v>50</v>
      </c>
    </row>
    <row r="568" ht="11.25" customHeight="1">
      <c r="A568" s="135" t="s">
        <v>2480</v>
      </c>
      <c r="B568" s="135" t="s">
        <v>2481</v>
      </c>
      <c r="C568" s="97" t="s">
        <v>148</v>
      </c>
      <c r="D568" s="135" t="s">
        <v>2338</v>
      </c>
      <c r="E568" s="184" t="s">
        <v>2413</v>
      </c>
      <c r="F568" s="136" t="s">
        <v>1071</v>
      </c>
      <c r="G568" s="97">
        <v>1.0</v>
      </c>
      <c r="H568" s="97">
        <v>1.0</v>
      </c>
      <c r="I568" s="97">
        <v>3.0</v>
      </c>
      <c r="J568" s="333">
        <v>50.0</v>
      </c>
      <c r="K568" s="166">
        <v>50.0</v>
      </c>
      <c r="L568" s="103" t="s">
        <v>626</v>
      </c>
      <c r="M568" s="104"/>
      <c r="N568" s="104"/>
      <c r="O568" s="104"/>
      <c r="P568" s="104"/>
      <c r="Q568" s="104"/>
      <c r="R568" s="104"/>
      <c r="S568" s="104"/>
      <c r="T568" s="104"/>
      <c r="U568" s="104"/>
      <c r="V568" s="104"/>
      <c r="W568" s="104"/>
      <c r="X568" s="104"/>
      <c r="Y568" s="104"/>
      <c r="Z568" s="104"/>
      <c r="AA568" s="104" t="str">
        <f t="shared" si="6"/>
        <v>Popa Adela</v>
      </c>
      <c r="AB568" s="375">
        <f t="shared" si="7"/>
        <v>50</v>
      </c>
    </row>
    <row r="569" ht="11.25" customHeight="1">
      <c r="A569" s="135" t="s">
        <v>2484</v>
      </c>
      <c r="B569" s="135" t="s">
        <v>2485</v>
      </c>
      <c r="C569" s="97" t="s">
        <v>148</v>
      </c>
      <c r="D569" s="135" t="s">
        <v>2341</v>
      </c>
      <c r="E569" s="184" t="s">
        <v>2411</v>
      </c>
      <c r="F569" s="136" t="s">
        <v>1071</v>
      </c>
      <c r="G569" s="97">
        <v>5.0</v>
      </c>
      <c r="H569" s="97">
        <v>5.0</v>
      </c>
      <c r="I569" s="97">
        <v>5.0</v>
      </c>
      <c r="J569" s="333">
        <v>50.0</v>
      </c>
      <c r="K569" s="166">
        <v>10.0</v>
      </c>
      <c r="L569" s="103" t="s">
        <v>626</v>
      </c>
      <c r="M569" s="104"/>
      <c r="N569" s="104"/>
      <c r="O569" s="104"/>
      <c r="P569" s="104"/>
      <c r="Q569" s="104"/>
      <c r="R569" s="104"/>
      <c r="S569" s="104"/>
      <c r="T569" s="104"/>
      <c r="U569" s="104"/>
      <c r="V569" s="104"/>
      <c r="W569" s="104"/>
      <c r="X569" s="104"/>
      <c r="Y569" s="104"/>
      <c r="Z569" s="104"/>
      <c r="AA569" s="104" t="str">
        <f t="shared" si="6"/>
        <v>Popa Adela</v>
      </c>
      <c r="AB569" s="375">
        <f t="shared" si="7"/>
        <v>10</v>
      </c>
    </row>
    <row r="570" ht="11.25" customHeight="1">
      <c r="A570" s="135" t="s">
        <v>2484</v>
      </c>
      <c r="B570" s="135" t="s">
        <v>2485</v>
      </c>
      <c r="C570" s="97" t="s">
        <v>148</v>
      </c>
      <c r="D570" s="135" t="s">
        <v>2338</v>
      </c>
      <c r="E570" s="184" t="s">
        <v>2413</v>
      </c>
      <c r="F570" s="136" t="s">
        <v>1071</v>
      </c>
      <c r="G570" s="97">
        <v>5.0</v>
      </c>
      <c r="H570" s="97">
        <v>5.0</v>
      </c>
      <c r="I570" s="97">
        <v>5.0</v>
      </c>
      <c r="J570" s="333">
        <v>50.0</v>
      </c>
      <c r="K570" s="166">
        <v>10.0</v>
      </c>
      <c r="L570" s="103" t="s">
        <v>626</v>
      </c>
      <c r="M570" s="104"/>
      <c r="N570" s="104"/>
      <c r="O570" s="104"/>
      <c r="P570" s="104"/>
      <c r="Q570" s="104"/>
      <c r="R570" s="104"/>
      <c r="S570" s="104"/>
      <c r="T570" s="104"/>
      <c r="U570" s="104"/>
      <c r="V570" s="104"/>
      <c r="W570" s="104"/>
      <c r="X570" s="104"/>
      <c r="Y570" s="104"/>
      <c r="Z570" s="104"/>
      <c r="AA570" s="104" t="str">
        <f t="shared" si="6"/>
        <v>Popa Adela</v>
      </c>
      <c r="AB570" s="375">
        <f t="shared" si="7"/>
        <v>10</v>
      </c>
    </row>
    <row r="571" ht="11.25" customHeight="1">
      <c r="A571" s="135" t="s">
        <v>2486</v>
      </c>
      <c r="B571" s="135" t="s">
        <v>2487</v>
      </c>
      <c r="C571" s="97" t="s">
        <v>148</v>
      </c>
      <c r="D571" s="135" t="s">
        <v>2416</v>
      </c>
      <c r="E571" s="330" t="s">
        <v>2417</v>
      </c>
      <c r="F571" s="136" t="s">
        <v>1071</v>
      </c>
      <c r="G571" s="97">
        <v>4.0</v>
      </c>
      <c r="H571" s="97">
        <v>4.0</v>
      </c>
      <c r="I571" s="97">
        <v>4.0</v>
      </c>
      <c r="J571" s="333">
        <v>50.0</v>
      </c>
      <c r="K571" s="222">
        <v>12.5</v>
      </c>
      <c r="L571" s="103" t="s">
        <v>626</v>
      </c>
      <c r="M571" s="104"/>
      <c r="N571" s="104"/>
      <c r="O571" s="104"/>
      <c r="P571" s="104"/>
      <c r="Q571" s="104"/>
      <c r="R571" s="104"/>
      <c r="S571" s="104"/>
      <c r="T571" s="104"/>
      <c r="U571" s="104"/>
      <c r="V571" s="104"/>
      <c r="W571" s="104"/>
      <c r="X571" s="104"/>
      <c r="Y571" s="104"/>
      <c r="Z571" s="104"/>
      <c r="AA571" s="104" t="str">
        <f t="shared" si="6"/>
        <v>Popa Adela</v>
      </c>
      <c r="AB571" s="361">
        <f t="shared" si="7"/>
        <v>12.5</v>
      </c>
    </row>
    <row r="572" ht="11.25" customHeight="1">
      <c r="A572" s="135" t="s">
        <v>2488</v>
      </c>
      <c r="B572" s="135" t="s">
        <v>2489</v>
      </c>
      <c r="C572" s="97" t="s">
        <v>148</v>
      </c>
      <c r="D572" s="135" t="s">
        <v>2490</v>
      </c>
      <c r="E572" s="130" t="s">
        <v>2491</v>
      </c>
      <c r="F572" s="377" t="s">
        <v>2492</v>
      </c>
      <c r="G572" s="93">
        <v>4.0</v>
      </c>
      <c r="H572" s="93">
        <v>4.0</v>
      </c>
      <c r="I572" s="93">
        <v>4.0</v>
      </c>
      <c r="J572" s="292">
        <v>50.0</v>
      </c>
      <c r="K572" s="166">
        <v>12.5</v>
      </c>
      <c r="L572" s="130" t="s">
        <v>630</v>
      </c>
      <c r="M572" s="104"/>
      <c r="N572" s="104"/>
      <c r="O572" s="104"/>
      <c r="P572" s="104"/>
      <c r="Q572" s="104"/>
      <c r="R572" s="104"/>
      <c r="S572" s="104"/>
      <c r="T572" s="104"/>
      <c r="U572" s="104"/>
      <c r="V572" s="104"/>
      <c r="W572" s="104"/>
      <c r="X572" s="104"/>
      <c r="Y572" s="104"/>
      <c r="Z572" s="104"/>
      <c r="AA572" s="104" t="str">
        <f t="shared" si="6"/>
        <v>Popa_Radu-Ioan</v>
      </c>
      <c r="AB572" s="375">
        <f t="shared" si="7"/>
        <v>12.5</v>
      </c>
    </row>
    <row r="573" ht="11.25" customHeight="1">
      <c r="A573" s="354" t="s">
        <v>2493</v>
      </c>
      <c r="B573" s="369" t="s">
        <v>2494</v>
      </c>
      <c r="C573" s="97" t="s">
        <v>148</v>
      </c>
      <c r="D573" s="378" t="s">
        <v>2495</v>
      </c>
      <c r="E573" s="130" t="s">
        <v>2496</v>
      </c>
      <c r="F573" s="377" t="s">
        <v>2492</v>
      </c>
      <c r="G573" s="93">
        <v>2.0</v>
      </c>
      <c r="H573" s="93">
        <v>1.0</v>
      </c>
      <c r="I573" s="93">
        <v>2.0</v>
      </c>
      <c r="J573" s="292">
        <v>50.0</v>
      </c>
      <c r="K573" s="333">
        <v>25.0</v>
      </c>
      <c r="L573" s="130" t="s">
        <v>630</v>
      </c>
      <c r="M573" s="104"/>
      <c r="N573" s="104"/>
      <c r="O573" s="104"/>
      <c r="P573" s="104"/>
      <c r="Q573" s="104"/>
      <c r="R573" s="104"/>
      <c r="S573" s="104"/>
      <c r="T573" s="104"/>
      <c r="U573" s="104"/>
      <c r="V573" s="104"/>
      <c r="W573" s="104"/>
      <c r="X573" s="104"/>
      <c r="Y573" s="104"/>
      <c r="Z573" s="104"/>
      <c r="AA573" s="104" t="str">
        <f t="shared" si="6"/>
        <v>Popa_Radu-Ioan</v>
      </c>
      <c r="AB573" s="379">
        <f t="shared" si="7"/>
        <v>25</v>
      </c>
    </row>
    <row r="574" ht="11.25" customHeight="1">
      <c r="A574" s="135" t="s">
        <v>2493</v>
      </c>
      <c r="B574" s="135" t="s">
        <v>2494</v>
      </c>
      <c r="C574" s="97" t="s">
        <v>148</v>
      </c>
      <c r="D574" s="340" t="s">
        <v>2497</v>
      </c>
      <c r="E574" s="130" t="s">
        <v>2498</v>
      </c>
      <c r="F574" s="377" t="s">
        <v>2492</v>
      </c>
      <c r="G574" s="93">
        <v>2.0</v>
      </c>
      <c r="H574" s="93">
        <v>1.0</v>
      </c>
      <c r="I574" s="93">
        <v>2.0</v>
      </c>
      <c r="J574" s="292">
        <v>50.0</v>
      </c>
      <c r="K574" s="333">
        <v>25.0</v>
      </c>
      <c r="L574" s="130" t="s">
        <v>630</v>
      </c>
      <c r="M574" s="104"/>
      <c r="N574" s="104"/>
      <c r="O574" s="104"/>
      <c r="P574" s="104"/>
      <c r="Q574" s="104"/>
      <c r="R574" s="104"/>
      <c r="S574" s="104"/>
      <c r="T574" s="104"/>
      <c r="U574" s="104"/>
      <c r="V574" s="104"/>
      <c r="W574" s="104"/>
      <c r="X574" s="104"/>
      <c r="Y574" s="104"/>
      <c r="Z574" s="104"/>
      <c r="AA574" s="104" t="str">
        <f t="shared" si="6"/>
        <v>Popa_Radu-Ioan</v>
      </c>
      <c r="AB574" s="379">
        <f t="shared" si="7"/>
        <v>25</v>
      </c>
    </row>
    <row r="575" ht="11.25" customHeight="1">
      <c r="A575" s="135" t="s">
        <v>2493</v>
      </c>
      <c r="B575" s="135" t="s">
        <v>2494</v>
      </c>
      <c r="C575" s="97" t="s">
        <v>148</v>
      </c>
      <c r="D575" s="340" t="s">
        <v>2499</v>
      </c>
      <c r="E575" s="130" t="s">
        <v>2500</v>
      </c>
      <c r="F575" s="136" t="s">
        <v>2492</v>
      </c>
      <c r="G575" s="93">
        <v>2.0</v>
      </c>
      <c r="H575" s="93">
        <v>1.0</v>
      </c>
      <c r="I575" s="93">
        <v>2.0</v>
      </c>
      <c r="J575" s="292">
        <v>50.0</v>
      </c>
      <c r="K575" s="333">
        <v>25.0</v>
      </c>
      <c r="L575" s="130" t="s">
        <v>630</v>
      </c>
      <c r="M575" s="104"/>
      <c r="N575" s="104"/>
      <c r="O575" s="104"/>
      <c r="P575" s="104"/>
      <c r="Q575" s="104"/>
      <c r="R575" s="104"/>
      <c r="S575" s="104"/>
      <c r="T575" s="104"/>
      <c r="U575" s="104"/>
      <c r="V575" s="104"/>
      <c r="W575" s="104"/>
      <c r="X575" s="104"/>
      <c r="Y575" s="104"/>
      <c r="Z575" s="104"/>
      <c r="AA575" s="104" t="str">
        <f t="shared" si="6"/>
        <v>Popa_Radu-Ioan</v>
      </c>
      <c r="AB575" s="379">
        <f t="shared" si="7"/>
        <v>25</v>
      </c>
    </row>
    <row r="576" ht="11.25" customHeight="1">
      <c r="A576" s="135" t="s">
        <v>2493</v>
      </c>
      <c r="B576" s="135" t="s">
        <v>2494</v>
      </c>
      <c r="C576" s="97" t="s">
        <v>148</v>
      </c>
      <c r="D576" s="209" t="s">
        <v>2501</v>
      </c>
      <c r="E576" s="130" t="s">
        <v>2502</v>
      </c>
      <c r="F576" s="377" t="s">
        <v>2492</v>
      </c>
      <c r="G576" s="93">
        <v>2.0</v>
      </c>
      <c r="H576" s="93">
        <v>1.0</v>
      </c>
      <c r="I576" s="93">
        <v>2.0</v>
      </c>
      <c r="J576" s="292">
        <v>50.0</v>
      </c>
      <c r="K576" s="333">
        <v>25.0</v>
      </c>
      <c r="L576" s="130" t="s">
        <v>630</v>
      </c>
      <c r="M576" s="104"/>
      <c r="N576" s="104"/>
      <c r="O576" s="104"/>
      <c r="P576" s="104"/>
      <c r="Q576" s="104"/>
      <c r="R576" s="104"/>
      <c r="S576" s="104"/>
      <c r="T576" s="104"/>
      <c r="U576" s="104"/>
      <c r="V576" s="104"/>
      <c r="W576" s="104"/>
      <c r="X576" s="104"/>
      <c r="Y576" s="104"/>
      <c r="Z576" s="104"/>
      <c r="AA576" s="104" t="str">
        <f t="shared" si="6"/>
        <v>Popa_Radu-Ioan</v>
      </c>
      <c r="AB576" s="379">
        <f t="shared" si="7"/>
        <v>25</v>
      </c>
    </row>
    <row r="577" ht="11.25" customHeight="1">
      <c r="A577" s="135" t="s">
        <v>2493</v>
      </c>
      <c r="B577" s="135" t="s">
        <v>2494</v>
      </c>
      <c r="C577" s="294" t="s">
        <v>148</v>
      </c>
      <c r="D577" s="135" t="s">
        <v>2503</v>
      </c>
      <c r="E577" s="130" t="s">
        <v>2504</v>
      </c>
      <c r="F577" s="377" t="s">
        <v>2492</v>
      </c>
      <c r="G577" s="93">
        <v>2.0</v>
      </c>
      <c r="H577" s="93">
        <v>1.0</v>
      </c>
      <c r="I577" s="93">
        <v>2.0</v>
      </c>
      <c r="J577" s="292">
        <v>50.0</v>
      </c>
      <c r="K577" s="333">
        <v>25.0</v>
      </c>
      <c r="L577" s="130" t="s">
        <v>630</v>
      </c>
      <c r="M577" s="104"/>
      <c r="N577" s="104"/>
      <c r="O577" s="104"/>
      <c r="P577" s="104"/>
      <c r="Q577" s="104"/>
      <c r="R577" s="104"/>
      <c r="S577" s="104"/>
      <c r="T577" s="104"/>
      <c r="U577" s="104"/>
      <c r="V577" s="104"/>
      <c r="W577" s="104"/>
      <c r="X577" s="104"/>
      <c r="Y577" s="104"/>
      <c r="Z577" s="104"/>
      <c r="AA577" s="104" t="str">
        <f t="shared" si="6"/>
        <v>Popa_Radu-Ioan</v>
      </c>
      <c r="AB577" s="379">
        <f t="shared" si="7"/>
        <v>25</v>
      </c>
    </row>
    <row r="578" ht="11.25" customHeight="1">
      <c r="A578" s="135" t="s">
        <v>2505</v>
      </c>
      <c r="B578" s="271" t="s">
        <v>2506</v>
      </c>
      <c r="C578" s="97" t="s">
        <v>148</v>
      </c>
      <c r="D578" s="354" t="s">
        <v>2507</v>
      </c>
      <c r="E578" s="214" t="s">
        <v>2508</v>
      </c>
      <c r="F578" s="136" t="s">
        <v>2492</v>
      </c>
      <c r="G578" s="97">
        <v>5.0</v>
      </c>
      <c r="H578" s="97">
        <v>4.0</v>
      </c>
      <c r="I578" s="97">
        <v>5.0</v>
      </c>
      <c r="J578" s="292">
        <v>50.0</v>
      </c>
      <c r="K578" s="333">
        <v>10.0</v>
      </c>
      <c r="L578" s="130" t="s">
        <v>630</v>
      </c>
      <c r="M578" s="104"/>
      <c r="N578" s="104"/>
      <c r="O578" s="104"/>
      <c r="P578" s="104"/>
      <c r="Q578" s="104"/>
      <c r="R578" s="104"/>
      <c r="S578" s="104"/>
      <c r="T578" s="104"/>
      <c r="U578" s="104"/>
      <c r="V578" s="104"/>
      <c r="W578" s="104"/>
      <c r="X578" s="104"/>
      <c r="Y578" s="104"/>
      <c r="Z578" s="104"/>
      <c r="AA578" s="104" t="str">
        <f t="shared" si="6"/>
        <v>Popa_Radu-Ioan</v>
      </c>
      <c r="AB578" s="379">
        <f t="shared" si="7"/>
        <v>10</v>
      </c>
    </row>
    <row r="579" ht="11.25" customHeight="1">
      <c r="A579" s="135" t="s">
        <v>2505</v>
      </c>
      <c r="B579" s="271" t="s">
        <v>2506</v>
      </c>
      <c r="C579" s="97" t="s">
        <v>148</v>
      </c>
      <c r="D579" s="378" t="s">
        <v>2490</v>
      </c>
      <c r="E579" s="130" t="s">
        <v>2491</v>
      </c>
      <c r="F579" s="377" t="s">
        <v>2492</v>
      </c>
      <c r="G579" s="97">
        <v>5.0</v>
      </c>
      <c r="H579" s="97">
        <v>4.0</v>
      </c>
      <c r="I579" s="97">
        <v>5.0</v>
      </c>
      <c r="J579" s="292">
        <v>50.0</v>
      </c>
      <c r="K579" s="333">
        <v>10.0</v>
      </c>
      <c r="L579" s="130" t="s">
        <v>630</v>
      </c>
      <c r="M579" s="104"/>
      <c r="N579" s="104"/>
      <c r="O579" s="104"/>
      <c r="P579" s="104"/>
      <c r="Q579" s="104"/>
      <c r="R579" s="104"/>
      <c r="S579" s="104"/>
      <c r="T579" s="104"/>
      <c r="U579" s="104"/>
      <c r="V579" s="104"/>
      <c r="W579" s="104"/>
      <c r="X579" s="104"/>
      <c r="Y579" s="104"/>
      <c r="Z579" s="104"/>
      <c r="AA579" s="104" t="str">
        <f t="shared" si="6"/>
        <v>Popa_Radu-Ioan</v>
      </c>
      <c r="AB579" s="379">
        <f t="shared" si="7"/>
        <v>10</v>
      </c>
    </row>
    <row r="580" ht="11.25" customHeight="1">
      <c r="A580" s="135" t="s">
        <v>2505</v>
      </c>
      <c r="B580" s="271" t="s">
        <v>2506</v>
      </c>
      <c r="C580" s="97" t="s">
        <v>148</v>
      </c>
      <c r="D580" s="378" t="s">
        <v>2509</v>
      </c>
      <c r="E580" s="130" t="s">
        <v>2510</v>
      </c>
      <c r="F580" s="377" t="s">
        <v>2492</v>
      </c>
      <c r="G580" s="97">
        <v>5.0</v>
      </c>
      <c r="H580" s="97">
        <v>4.0</v>
      </c>
      <c r="I580" s="97">
        <v>5.0</v>
      </c>
      <c r="J580" s="292">
        <v>50.0</v>
      </c>
      <c r="K580" s="333">
        <v>10.0</v>
      </c>
      <c r="L580" s="130" t="s">
        <v>630</v>
      </c>
      <c r="M580" s="104"/>
      <c r="N580" s="104"/>
      <c r="O580" s="104"/>
      <c r="P580" s="104"/>
      <c r="Q580" s="104"/>
      <c r="R580" s="104"/>
      <c r="S580" s="104"/>
      <c r="T580" s="104"/>
      <c r="U580" s="104"/>
      <c r="V580" s="104"/>
      <c r="W580" s="104"/>
      <c r="X580" s="104"/>
      <c r="Y580" s="104"/>
      <c r="Z580" s="104"/>
      <c r="AA580" s="104" t="str">
        <f t="shared" si="6"/>
        <v>Popa_Radu-Ioan</v>
      </c>
      <c r="AB580" s="379">
        <f t="shared" si="7"/>
        <v>10</v>
      </c>
    </row>
    <row r="581" ht="11.25" customHeight="1">
      <c r="A581" s="135" t="s">
        <v>2505</v>
      </c>
      <c r="B581" s="271" t="s">
        <v>2506</v>
      </c>
      <c r="C581" s="97" t="s">
        <v>148</v>
      </c>
      <c r="D581" s="378" t="s">
        <v>2511</v>
      </c>
      <c r="E581" s="130" t="s">
        <v>2512</v>
      </c>
      <c r="F581" s="377" t="s">
        <v>2492</v>
      </c>
      <c r="G581" s="97">
        <v>5.0</v>
      </c>
      <c r="H581" s="97">
        <v>4.0</v>
      </c>
      <c r="I581" s="97">
        <v>5.0</v>
      </c>
      <c r="J581" s="292">
        <v>50.0</v>
      </c>
      <c r="K581" s="333">
        <v>10.0</v>
      </c>
      <c r="L581" s="130" t="s">
        <v>630</v>
      </c>
      <c r="M581" s="104"/>
      <c r="N581" s="104"/>
      <c r="O581" s="104"/>
      <c r="P581" s="104"/>
      <c r="Q581" s="104"/>
      <c r="R581" s="104"/>
      <c r="S581" s="104"/>
      <c r="T581" s="104"/>
      <c r="U581" s="104"/>
      <c r="V581" s="104"/>
      <c r="W581" s="104"/>
      <c r="X581" s="104"/>
      <c r="Y581" s="104"/>
      <c r="Z581" s="104"/>
      <c r="AA581" s="104" t="str">
        <f t="shared" si="6"/>
        <v>Popa_Radu-Ioan</v>
      </c>
      <c r="AB581" s="379">
        <f t="shared" si="7"/>
        <v>10</v>
      </c>
    </row>
    <row r="582" ht="11.25" customHeight="1">
      <c r="A582" s="135" t="s">
        <v>2505</v>
      </c>
      <c r="B582" s="271" t="s">
        <v>2506</v>
      </c>
      <c r="C582" s="97" t="s">
        <v>148</v>
      </c>
      <c r="D582" s="340" t="s">
        <v>2513</v>
      </c>
      <c r="E582" s="130" t="s">
        <v>2466</v>
      </c>
      <c r="F582" s="377" t="s">
        <v>2492</v>
      </c>
      <c r="G582" s="97">
        <v>5.0</v>
      </c>
      <c r="H582" s="97">
        <v>4.0</v>
      </c>
      <c r="I582" s="97">
        <v>5.0</v>
      </c>
      <c r="J582" s="292">
        <v>50.0</v>
      </c>
      <c r="K582" s="333">
        <v>10.0</v>
      </c>
      <c r="L582" s="130" t="s">
        <v>630</v>
      </c>
      <c r="M582" s="104"/>
      <c r="N582" s="104"/>
      <c r="O582" s="104"/>
      <c r="P582" s="104"/>
      <c r="Q582" s="104"/>
      <c r="R582" s="104"/>
      <c r="S582" s="104"/>
      <c r="T582" s="104"/>
      <c r="U582" s="104"/>
      <c r="V582" s="104"/>
      <c r="W582" s="104"/>
      <c r="X582" s="104"/>
      <c r="Y582" s="104"/>
      <c r="Z582" s="104"/>
      <c r="AA582" s="104" t="str">
        <f t="shared" si="6"/>
        <v>Popa_Radu-Ioan</v>
      </c>
      <c r="AB582" s="379">
        <f t="shared" si="7"/>
        <v>10</v>
      </c>
    </row>
    <row r="583" ht="11.25" customHeight="1">
      <c r="A583" s="135" t="s">
        <v>632</v>
      </c>
      <c r="B583" s="135" t="s">
        <v>2514</v>
      </c>
      <c r="C583" s="97" t="s">
        <v>148</v>
      </c>
      <c r="D583" s="135" t="s">
        <v>2515</v>
      </c>
      <c r="E583" s="183" t="s">
        <v>2516</v>
      </c>
      <c r="F583" s="136" t="s">
        <v>2517</v>
      </c>
      <c r="G583" s="177">
        <v>1.0</v>
      </c>
      <c r="H583" s="177">
        <v>1.0</v>
      </c>
      <c r="I583" s="177">
        <v>1.0</v>
      </c>
      <c r="J583" s="292">
        <v>1.0</v>
      </c>
      <c r="K583" s="222">
        <v>50.0</v>
      </c>
      <c r="L583" s="103" t="s">
        <v>640</v>
      </c>
      <c r="M583" s="104"/>
      <c r="N583" s="104"/>
      <c r="O583" s="104"/>
      <c r="P583" s="104"/>
      <c r="Q583" s="104"/>
      <c r="R583" s="104"/>
      <c r="S583" s="104"/>
      <c r="T583" s="104"/>
      <c r="U583" s="104"/>
      <c r="V583" s="104"/>
      <c r="W583" s="104"/>
      <c r="X583" s="104"/>
      <c r="Y583" s="104"/>
      <c r="Z583" s="104"/>
      <c r="AA583" s="104" t="str">
        <f t="shared" si="6"/>
        <v>Radacina_Oana</v>
      </c>
      <c r="AB583" s="361">
        <f t="shared" si="7"/>
        <v>50</v>
      </c>
    </row>
    <row r="584" ht="11.25" customHeight="1">
      <c r="A584" s="135" t="s">
        <v>2518</v>
      </c>
      <c r="B584" s="135" t="s">
        <v>2519</v>
      </c>
      <c r="C584" s="97" t="s">
        <v>148</v>
      </c>
      <c r="D584" s="135" t="s">
        <v>2520</v>
      </c>
      <c r="E584" s="130" t="s">
        <v>2521</v>
      </c>
      <c r="F584" s="380" t="s">
        <v>2522</v>
      </c>
      <c r="G584" s="177">
        <v>5.0</v>
      </c>
      <c r="H584" s="177">
        <v>1.0</v>
      </c>
      <c r="I584" s="177">
        <v>8.0</v>
      </c>
      <c r="J584" s="292">
        <v>50.0</v>
      </c>
      <c r="K584" s="222">
        <v>10.0</v>
      </c>
      <c r="L584" s="103" t="s">
        <v>649</v>
      </c>
      <c r="M584" s="104"/>
      <c r="N584" s="104"/>
      <c r="O584" s="104"/>
      <c r="P584" s="104"/>
      <c r="Q584" s="104"/>
      <c r="R584" s="104"/>
      <c r="S584" s="104"/>
      <c r="T584" s="104"/>
      <c r="U584" s="104"/>
      <c r="V584" s="104"/>
      <c r="W584" s="104"/>
      <c r="X584" s="104"/>
      <c r="Y584" s="104"/>
      <c r="Z584" s="104"/>
      <c r="AA584" s="104" t="str">
        <f t="shared" si="6"/>
        <v>Rusu Horatiu Mihai</v>
      </c>
      <c r="AB584" s="361">
        <f t="shared" si="7"/>
        <v>10</v>
      </c>
    </row>
    <row r="585" ht="11.25" customHeight="1">
      <c r="A585" s="135" t="s">
        <v>2518</v>
      </c>
      <c r="B585" s="135" t="s">
        <v>2519</v>
      </c>
      <c r="C585" s="97" t="s">
        <v>148</v>
      </c>
      <c r="D585" s="135" t="s">
        <v>2523</v>
      </c>
      <c r="E585" s="381" t="s">
        <v>2524</v>
      </c>
      <c r="F585" s="382" t="s">
        <v>2522</v>
      </c>
      <c r="G585" s="341">
        <v>5.0</v>
      </c>
      <c r="H585" s="177">
        <v>1.0</v>
      </c>
      <c r="I585" s="177">
        <v>8.0</v>
      </c>
      <c r="J585" s="292">
        <v>50.0</v>
      </c>
      <c r="K585" s="222">
        <v>10.0</v>
      </c>
      <c r="L585" s="103" t="s">
        <v>649</v>
      </c>
      <c r="M585" s="104"/>
      <c r="N585" s="104"/>
      <c r="O585" s="104"/>
      <c r="P585" s="104"/>
      <c r="Q585" s="104"/>
      <c r="R585" s="104"/>
      <c r="S585" s="104"/>
      <c r="T585" s="104"/>
      <c r="U585" s="104"/>
      <c r="V585" s="104"/>
      <c r="W585" s="104"/>
      <c r="X585" s="104"/>
      <c r="Y585" s="104"/>
      <c r="Z585" s="104"/>
      <c r="AA585" s="104" t="str">
        <f t="shared" si="6"/>
        <v>Rusu Horatiu Mihai</v>
      </c>
      <c r="AB585" s="361">
        <f t="shared" si="7"/>
        <v>10</v>
      </c>
    </row>
    <row r="586" ht="11.25" customHeight="1">
      <c r="A586" s="135" t="s">
        <v>2518</v>
      </c>
      <c r="B586" s="135" t="s">
        <v>2519</v>
      </c>
      <c r="C586" s="97" t="s">
        <v>148</v>
      </c>
      <c r="D586" s="135" t="s">
        <v>2525</v>
      </c>
      <c r="E586" s="330" t="s">
        <v>2526</v>
      </c>
      <c r="F586" s="383" t="s">
        <v>293</v>
      </c>
      <c r="G586" s="177">
        <v>5.0</v>
      </c>
      <c r="H586" s="177">
        <v>1.0</v>
      </c>
      <c r="I586" s="177">
        <v>8.0</v>
      </c>
      <c r="J586" s="292">
        <v>50.0</v>
      </c>
      <c r="K586" s="222">
        <v>10.0</v>
      </c>
      <c r="L586" s="103" t="s">
        <v>649</v>
      </c>
      <c r="M586" s="104"/>
      <c r="N586" s="104"/>
      <c r="O586" s="104"/>
      <c r="P586" s="104"/>
      <c r="Q586" s="104"/>
      <c r="R586" s="104"/>
      <c r="S586" s="104"/>
      <c r="T586" s="104"/>
      <c r="U586" s="104"/>
      <c r="V586" s="104"/>
      <c r="W586" s="104"/>
      <c r="X586" s="104"/>
      <c r="Y586" s="104"/>
      <c r="Z586" s="104"/>
      <c r="AA586" s="104" t="str">
        <f t="shared" si="6"/>
        <v>Rusu Horatiu Mihai</v>
      </c>
      <c r="AB586" s="361">
        <f t="shared" si="7"/>
        <v>10</v>
      </c>
    </row>
    <row r="587" ht="11.25" customHeight="1">
      <c r="A587" s="135" t="s">
        <v>2518</v>
      </c>
      <c r="B587" s="135" t="s">
        <v>2519</v>
      </c>
      <c r="C587" s="97" t="s">
        <v>148</v>
      </c>
      <c r="D587" s="135" t="s">
        <v>2527</v>
      </c>
      <c r="E587" s="330" t="s">
        <v>2528</v>
      </c>
      <c r="F587" s="380" t="s">
        <v>2522</v>
      </c>
      <c r="G587" s="177">
        <v>5.0</v>
      </c>
      <c r="H587" s="177">
        <v>1.0</v>
      </c>
      <c r="I587" s="177">
        <v>8.0</v>
      </c>
      <c r="J587" s="292">
        <v>50.0</v>
      </c>
      <c r="K587" s="222">
        <v>10.0</v>
      </c>
      <c r="L587" s="103" t="s">
        <v>649</v>
      </c>
      <c r="M587" s="104"/>
      <c r="N587" s="104"/>
      <c r="O587" s="104"/>
      <c r="P587" s="104"/>
      <c r="Q587" s="104"/>
      <c r="R587" s="104"/>
      <c r="S587" s="104"/>
      <c r="T587" s="104"/>
      <c r="U587" s="104"/>
      <c r="V587" s="104"/>
      <c r="W587" s="104"/>
      <c r="X587" s="104"/>
      <c r="Y587" s="104"/>
      <c r="Z587" s="104"/>
      <c r="AA587" s="104" t="str">
        <f t="shared" si="6"/>
        <v>Rusu Horatiu Mihai</v>
      </c>
      <c r="AB587" s="361">
        <f t="shared" si="7"/>
        <v>10</v>
      </c>
    </row>
    <row r="588" ht="11.25" customHeight="1">
      <c r="A588" s="135" t="s">
        <v>2518</v>
      </c>
      <c r="B588" s="135" t="s">
        <v>2519</v>
      </c>
      <c r="C588" s="97" t="s">
        <v>148</v>
      </c>
      <c r="D588" s="135" t="s">
        <v>2529</v>
      </c>
      <c r="E588" s="97" t="s">
        <v>2530</v>
      </c>
      <c r="F588" s="136" t="s">
        <v>2531</v>
      </c>
      <c r="G588" s="177">
        <v>5.0</v>
      </c>
      <c r="H588" s="177">
        <v>1.0</v>
      </c>
      <c r="I588" s="177">
        <v>8.0</v>
      </c>
      <c r="J588" s="292">
        <v>50.0</v>
      </c>
      <c r="K588" s="222">
        <v>10.0</v>
      </c>
      <c r="L588" s="103" t="s">
        <v>649</v>
      </c>
      <c r="M588" s="104"/>
      <c r="N588" s="104"/>
      <c r="O588" s="104"/>
      <c r="P588" s="104"/>
      <c r="Q588" s="104"/>
      <c r="R588" s="104"/>
      <c r="S588" s="104"/>
      <c r="T588" s="104"/>
      <c r="U588" s="104"/>
      <c r="V588" s="104"/>
      <c r="W588" s="104"/>
      <c r="X588" s="104"/>
      <c r="Y588" s="104"/>
      <c r="Z588" s="104"/>
      <c r="AA588" s="104" t="str">
        <f t="shared" si="6"/>
        <v>Rusu Horatiu Mihai</v>
      </c>
      <c r="AB588" s="361">
        <f t="shared" si="7"/>
        <v>10</v>
      </c>
    </row>
    <row r="589" ht="11.25" customHeight="1">
      <c r="A589" s="135" t="s">
        <v>2518</v>
      </c>
      <c r="B589" s="135" t="s">
        <v>2519</v>
      </c>
      <c r="C589" s="97" t="s">
        <v>148</v>
      </c>
      <c r="D589" s="135" t="s">
        <v>2532</v>
      </c>
      <c r="E589" s="330" t="s">
        <v>2533</v>
      </c>
      <c r="F589" s="136" t="s">
        <v>293</v>
      </c>
      <c r="G589" s="177">
        <v>5.0</v>
      </c>
      <c r="H589" s="177">
        <v>1.0</v>
      </c>
      <c r="I589" s="177">
        <v>8.0</v>
      </c>
      <c r="J589" s="292">
        <v>50.0</v>
      </c>
      <c r="K589" s="222">
        <v>10.0</v>
      </c>
      <c r="L589" s="103" t="s">
        <v>649</v>
      </c>
      <c r="M589" s="104"/>
      <c r="N589" s="104"/>
      <c r="O589" s="104"/>
      <c r="P589" s="104"/>
      <c r="Q589" s="104"/>
      <c r="R589" s="104"/>
      <c r="S589" s="104"/>
      <c r="T589" s="104"/>
      <c r="U589" s="104"/>
      <c r="V589" s="104"/>
      <c r="W589" s="104"/>
      <c r="X589" s="104"/>
      <c r="Y589" s="104"/>
      <c r="Z589" s="104"/>
      <c r="AA589" s="104" t="str">
        <f t="shared" si="6"/>
        <v>Rusu Horatiu Mihai</v>
      </c>
      <c r="AB589" s="361">
        <f t="shared" si="7"/>
        <v>10</v>
      </c>
    </row>
    <row r="590" ht="11.25" customHeight="1">
      <c r="A590" s="135" t="s">
        <v>844</v>
      </c>
      <c r="B590" s="135" t="s">
        <v>2534</v>
      </c>
      <c r="C590" s="97" t="s">
        <v>148</v>
      </c>
      <c r="D590" s="135" t="s">
        <v>2535</v>
      </c>
      <c r="E590" s="97" t="s">
        <v>2536</v>
      </c>
      <c r="F590" s="384" t="s">
        <v>293</v>
      </c>
      <c r="G590" s="97">
        <v>1.0</v>
      </c>
      <c r="H590" s="97">
        <v>1.0</v>
      </c>
      <c r="I590" s="97">
        <v>1.0</v>
      </c>
      <c r="J590" s="292">
        <v>50.0</v>
      </c>
      <c r="K590" s="222">
        <v>50.0</v>
      </c>
      <c r="L590" s="103" t="s">
        <v>649</v>
      </c>
      <c r="M590" s="104"/>
      <c r="N590" s="104"/>
      <c r="O590" s="104"/>
      <c r="P590" s="104"/>
      <c r="Q590" s="104"/>
      <c r="R590" s="104"/>
      <c r="S590" s="104"/>
      <c r="T590" s="104"/>
      <c r="U590" s="104"/>
      <c r="V590" s="104"/>
      <c r="W590" s="104"/>
      <c r="X590" s="104"/>
      <c r="Y590" s="104"/>
      <c r="Z590" s="104"/>
      <c r="AA590" s="104" t="str">
        <f t="shared" si="6"/>
        <v>Rusu Horatiu Mihai</v>
      </c>
      <c r="AB590" s="361">
        <f t="shared" si="7"/>
        <v>50</v>
      </c>
    </row>
    <row r="591" ht="11.25" customHeight="1">
      <c r="A591" s="135" t="s">
        <v>844</v>
      </c>
      <c r="B591" s="135" t="s">
        <v>2534</v>
      </c>
      <c r="C591" s="97" t="s">
        <v>148</v>
      </c>
      <c r="D591" s="135" t="s">
        <v>2537</v>
      </c>
      <c r="E591" s="385" t="s">
        <v>2538</v>
      </c>
      <c r="F591" s="386" t="s">
        <v>2522</v>
      </c>
      <c r="G591" s="208">
        <v>1.0</v>
      </c>
      <c r="H591" s="97">
        <v>1.0</v>
      </c>
      <c r="I591" s="97">
        <v>1.0</v>
      </c>
      <c r="J591" s="292">
        <v>50.0</v>
      </c>
      <c r="K591" s="222">
        <v>50.0</v>
      </c>
      <c r="L591" s="103" t="s">
        <v>649</v>
      </c>
      <c r="M591" s="104"/>
      <c r="N591" s="104"/>
      <c r="O591" s="104"/>
      <c r="P591" s="104"/>
      <c r="Q591" s="104"/>
      <c r="R591" s="104"/>
      <c r="S591" s="104"/>
      <c r="T591" s="104"/>
      <c r="U591" s="104"/>
      <c r="V591" s="104"/>
      <c r="W591" s="104"/>
      <c r="X591" s="104"/>
      <c r="Y591" s="104"/>
      <c r="Z591" s="104"/>
      <c r="AA591" s="104" t="str">
        <f t="shared" si="6"/>
        <v>Rusu Horatiu Mihai</v>
      </c>
      <c r="AB591" s="361">
        <f t="shared" si="7"/>
        <v>50</v>
      </c>
    </row>
    <row r="592" ht="11.25" customHeight="1">
      <c r="A592" s="135" t="s">
        <v>844</v>
      </c>
      <c r="B592" s="135" t="s">
        <v>2534</v>
      </c>
      <c r="C592" s="97" t="s">
        <v>148</v>
      </c>
      <c r="D592" s="135" t="s">
        <v>2539</v>
      </c>
      <c r="E592" s="130" t="s">
        <v>2540</v>
      </c>
      <c r="F592" s="387" t="s">
        <v>2522</v>
      </c>
      <c r="G592" s="97">
        <v>1.0</v>
      </c>
      <c r="H592" s="97">
        <v>1.0</v>
      </c>
      <c r="I592" s="97">
        <v>1.0</v>
      </c>
      <c r="J592" s="292">
        <v>50.0</v>
      </c>
      <c r="K592" s="222">
        <v>50.0</v>
      </c>
      <c r="L592" s="103" t="s">
        <v>649</v>
      </c>
      <c r="M592" s="104"/>
      <c r="N592" s="104"/>
      <c r="O592" s="104"/>
      <c r="P592" s="104"/>
      <c r="Q592" s="104"/>
      <c r="R592" s="104"/>
      <c r="S592" s="104"/>
      <c r="T592" s="104"/>
      <c r="U592" s="104"/>
      <c r="V592" s="104"/>
      <c r="W592" s="104"/>
      <c r="X592" s="104"/>
      <c r="Y592" s="104"/>
      <c r="Z592" s="104"/>
      <c r="AA592" s="104" t="str">
        <f t="shared" si="6"/>
        <v>Rusu Horatiu Mihai</v>
      </c>
      <c r="AB592" s="361">
        <f t="shared" si="7"/>
        <v>50</v>
      </c>
    </row>
    <row r="593" ht="11.25" customHeight="1">
      <c r="A593" s="135" t="s">
        <v>2541</v>
      </c>
      <c r="B593" s="135" t="s">
        <v>2542</v>
      </c>
      <c r="C593" s="97" t="s">
        <v>148</v>
      </c>
      <c r="D593" s="135" t="s">
        <v>2543</v>
      </c>
      <c r="E593" s="385" t="s">
        <v>2544</v>
      </c>
      <c r="F593" s="387" t="s">
        <v>2522</v>
      </c>
      <c r="G593" s="97">
        <v>2.0</v>
      </c>
      <c r="H593" s="97">
        <v>2.0</v>
      </c>
      <c r="I593" s="97">
        <v>2.0</v>
      </c>
      <c r="J593" s="292">
        <v>50.0</v>
      </c>
      <c r="K593" s="222">
        <v>25.0</v>
      </c>
      <c r="L593" s="103" t="s">
        <v>649</v>
      </c>
      <c r="M593" s="104"/>
      <c r="N593" s="104"/>
      <c r="O593" s="104"/>
      <c r="P593" s="104"/>
      <c r="Q593" s="104"/>
      <c r="R593" s="104"/>
      <c r="S593" s="104"/>
      <c r="T593" s="104"/>
      <c r="U593" s="104"/>
      <c r="V593" s="104"/>
      <c r="W593" s="104"/>
      <c r="X593" s="104"/>
      <c r="Y593" s="104"/>
      <c r="Z593" s="104"/>
      <c r="AA593" s="104" t="str">
        <f t="shared" si="6"/>
        <v>Rusu Horatiu Mihai</v>
      </c>
      <c r="AB593" s="361">
        <f t="shared" si="7"/>
        <v>25</v>
      </c>
    </row>
    <row r="594" ht="11.25" customHeight="1">
      <c r="A594" s="135" t="s">
        <v>2545</v>
      </c>
      <c r="B594" s="135" t="s">
        <v>2546</v>
      </c>
      <c r="C594" s="97" t="s">
        <v>148</v>
      </c>
      <c r="D594" s="135" t="s">
        <v>2547</v>
      </c>
      <c r="E594" s="385" t="s">
        <v>2548</v>
      </c>
      <c r="F594" s="387" t="s">
        <v>2522</v>
      </c>
      <c r="G594" s="208">
        <v>3.0</v>
      </c>
      <c r="H594" s="97">
        <v>2.0</v>
      </c>
      <c r="I594" s="97">
        <v>4.0</v>
      </c>
      <c r="J594" s="292">
        <v>50.0</v>
      </c>
      <c r="K594" s="222">
        <f t="shared" ref="K594:K596" si="14">J594/G594</f>
        <v>16.66666667</v>
      </c>
      <c r="L594" s="103" t="s">
        <v>649</v>
      </c>
      <c r="M594" s="104"/>
      <c r="N594" s="104"/>
      <c r="O594" s="104"/>
      <c r="P594" s="104"/>
      <c r="Q594" s="104"/>
      <c r="R594" s="104"/>
      <c r="S594" s="104"/>
      <c r="T594" s="104"/>
      <c r="U594" s="104"/>
      <c r="V594" s="104"/>
      <c r="W594" s="104"/>
      <c r="X594" s="104"/>
      <c r="Y594" s="104"/>
      <c r="Z594" s="104"/>
      <c r="AA594" s="104" t="str">
        <f t="shared" si="6"/>
        <v>Rusu Horatiu Mihai</v>
      </c>
      <c r="AB594" s="361">
        <f t="shared" si="7"/>
        <v>16.66666667</v>
      </c>
    </row>
    <row r="595" ht="11.25" customHeight="1">
      <c r="A595" s="135" t="s">
        <v>2545</v>
      </c>
      <c r="B595" s="135" t="s">
        <v>2546</v>
      </c>
      <c r="C595" s="97" t="s">
        <v>148</v>
      </c>
      <c r="D595" s="135" t="s">
        <v>2549</v>
      </c>
      <c r="E595" s="385" t="s">
        <v>2550</v>
      </c>
      <c r="F595" s="387" t="s">
        <v>2522</v>
      </c>
      <c r="G595" s="208">
        <v>3.0</v>
      </c>
      <c r="H595" s="97">
        <v>2.0</v>
      </c>
      <c r="I595" s="97">
        <v>4.0</v>
      </c>
      <c r="J595" s="292">
        <v>50.0</v>
      </c>
      <c r="K595" s="222">
        <f t="shared" si="14"/>
        <v>16.66666667</v>
      </c>
      <c r="L595" s="103" t="s">
        <v>649</v>
      </c>
      <c r="M595" s="104"/>
      <c r="N595" s="104"/>
      <c r="O595" s="104"/>
      <c r="P595" s="104"/>
      <c r="Q595" s="104"/>
      <c r="R595" s="104"/>
      <c r="S595" s="104"/>
      <c r="T595" s="104"/>
      <c r="U595" s="104"/>
      <c r="V595" s="104"/>
      <c r="W595" s="104"/>
      <c r="X595" s="104"/>
      <c r="Y595" s="104"/>
      <c r="Z595" s="104"/>
      <c r="AA595" s="104" t="str">
        <f t="shared" si="6"/>
        <v>Rusu Horatiu Mihai</v>
      </c>
      <c r="AB595" s="361">
        <f t="shared" si="7"/>
        <v>16.66666667</v>
      </c>
    </row>
    <row r="596" ht="11.25" customHeight="1">
      <c r="A596" s="135" t="s">
        <v>2545</v>
      </c>
      <c r="B596" s="135" t="s">
        <v>2546</v>
      </c>
      <c r="C596" s="97" t="s">
        <v>148</v>
      </c>
      <c r="D596" s="135" t="s">
        <v>2551</v>
      </c>
      <c r="E596" s="385" t="s">
        <v>2552</v>
      </c>
      <c r="F596" s="386" t="s">
        <v>293</v>
      </c>
      <c r="G596" s="208">
        <v>3.0</v>
      </c>
      <c r="H596" s="97">
        <v>2.0</v>
      </c>
      <c r="I596" s="97">
        <v>4.0</v>
      </c>
      <c r="J596" s="292">
        <v>50.0</v>
      </c>
      <c r="K596" s="222">
        <f t="shared" si="14"/>
        <v>16.66666667</v>
      </c>
      <c r="L596" s="103" t="s">
        <v>649</v>
      </c>
      <c r="M596" s="104"/>
      <c r="N596" s="104"/>
      <c r="O596" s="104"/>
      <c r="P596" s="104"/>
      <c r="Q596" s="104"/>
      <c r="R596" s="104"/>
      <c r="S596" s="104"/>
      <c r="T596" s="104"/>
      <c r="U596" s="104"/>
      <c r="V596" s="104"/>
      <c r="W596" s="104"/>
      <c r="X596" s="104"/>
      <c r="Y596" s="104"/>
      <c r="Z596" s="104"/>
      <c r="AA596" s="104" t="str">
        <f t="shared" si="6"/>
        <v>Rusu Horatiu Mihai</v>
      </c>
      <c r="AB596" s="361">
        <f t="shared" si="7"/>
        <v>16.66666667</v>
      </c>
    </row>
    <row r="597" ht="11.25" customHeight="1">
      <c r="A597" s="135" t="s">
        <v>651</v>
      </c>
      <c r="B597" s="135" t="s">
        <v>2553</v>
      </c>
      <c r="C597" s="97" t="s">
        <v>148</v>
      </c>
      <c r="D597" s="135" t="s">
        <v>2554</v>
      </c>
      <c r="E597" s="184" t="s">
        <v>2555</v>
      </c>
      <c r="F597" s="136" t="s">
        <v>899</v>
      </c>
      <c r="G597" s="177">
        <v>1.0</v>
      </c>
      <c r="H597" s="177">
        <v>1.0</v>
      </c>
      <c r="I597" s="177">
        <v>1.0</v>
      </c>
      <c r="J597" s="292">
        <v>50.0</v>
      </c>
      <c r="K597" s="166">
        <v>50.0</v>
      </c>
      <c r="L597" s="130" t="s">
        <v>658</v>
      </c>
      <c r="M597" s="104"/>
      <c r="N597" s="104"/>
      <c r="O597" s="104"/>
      <c r="P597" s="104"/>
      <c r="Q597" s="104"/>
      <c r="R597" s="104"/>
      <c r="S597" s="104"/>
      <c r="T597" s="104"/>
      <c r="U597" s="104"/>
      <c r="V597" s="104"/>
      <c r="W597" s="104"/>
      <c r="X597" s="104"/>
      <c r="Y597" s="104"/>
      <c r="Z597" s="104"/>
      <c r="AA597" s="104" t="str">
        <f t="shared" si="6"/>
        <v>Rusu, Mihai Stelian</v>
      </c>
      <c r="AB597" s="375">
        <f t="shared" si="7"/>
        <v>50</v>
      </c>
    </row>
    <row r="598" ht="11.25" customHeight="1">
      <c r="A598" s="135" t="s">
        <v>651</v>
      </c>
      <c r="B598" s="335" t="s">
        <v>2556</v>
      </c>
      <c r="C598" s="97" t="s">
        <v>148</v>
      </c>
      <c r="D598" s="135" t="s">
        <v>2557</v>
      </c>
      <c r="E598" s="184" t="s">
        <v>2558</v>
      </c>
      <c r="F598" s="136" t="s">
        <v>318</v>
      </c>
      <c r="G598" s="206">
        <v>1.0</v>
      </c>
      <c r="H598" s="206">
        <v>1.0</v>
      </c>
      <c r="I598" s="206">
        <v>1.0</v>
      </c>
      <c r="J598" s="292">
        <v>50.0</v>
      </c>
      <c r="K598" s="166">
        <v>50.0</v>
      </c>
      <c r="L598" s="130" t="s">
        <v>658</v>
      </c>
      <c r="M598" s="104"/>
      <c r="N598" s="104"/>
      <c r="O598" s="104"/>
      <c r="P598" s="104"/>
      <c r="Q598" s="104"/>
      <c r="R598" s="104"/>
      <c r="S598" s="104"/>
      <c r="T598" s="104"/>
      <c r="U598" s="104"/>
      <c r="V598" s="104"/>
      <c r="W598" s="104"/>
      <c r="X598" s="104"/>
      <c r="Y598" s="104"/>
      <c r="Z598" s="104"/>
      <c r="AA598" s="104" t="str">
        <f t="shared" si="6"/>
        <v>Rusu, Mihai Stelian</v>
      </c>
      <c r="AB598" s="375">
        <f t="shared" si="7"/>
        <v>50</v>
      </c>
    </row>
    <row r="599" ht="11.25" customHeight="1">
      <c r="A599" s="135" t="s">
        <v>651</v>
      </c>
      <c r="B599" s="271" t="s">
        <v>2559</v>
      </c>
      <c r="C599" s="97" t="s">
        <v>148</v>
      </c>
      <c r="D599" s="135" t="s">
        <v>2560</v>
      </c>
      <c r="E599" s="330" t="s">
        <v>2561</v>
      </c>
      <c r="F599" s="136" t="s">
        <v>899</v>
      </c>
      <c r="G599" s="93">
        <v>1.0</v>
      </c>
      <c r="H599" s="93">
        <v>1.0</v>
      </c>
      <c r="I599" s="93">
        <v>1.0</v>
      </c>
      <c r="J599" s="292">
        <v>50.0</v>
      </c>
      <c r="K599" s="222">
        <v>50.0</v>
      </c>
      <c r="L599" s="130" t="s">
        <v>658</v>
      </c>
      <c r="M599" s="104"/>
      <c r="N599" s="104"/>
      <c r="O599" s="104"/>
      <c r="P599" s="104"/>
      <c r="Q599" s="104"/>
      <c r="R599" s="104"/>
      <c r="S599" s="104"/>
      <c r="T599" s="104"/>
      <c r="U599" s="104"/>
      <c r="V599" s="104"/>
      <c r="W599" s="104"/>
      <c r="X599" s="104"/>
      <c r="Y599" s="104"/>
      <c r="Z599" s="104"/>
      <c r="AA599" s="104" t="str">
        <f t="shared" si="6"/>
        <v>Rusu, Mihai Stelian</v>
      </c>
      <c r="AB599" s="361">
        <f t="shared" si="7"/>
        <v>50</v>
      </c>
    </row>
    <row r="600" ht="11.25" customHeight="1">
      <c r="A600" s="135" t="s">
        <v>651</v>
      </c>
      <c r="B600" s="271" t="s">
        <v>2562</v>
      </c>
      <c r="C600" s="97" t="s">
        <v>148</v>
      </c>
      <c r="D600" s="135" t="s">
        <v>2563</v>
      </c>
      <c r="E600" s="330" t="s">
        <v>2564</v>
      </c>
      <c r="F600" s="136" t="s">
        <v>318</v>
      </c>
      <c r="G600" s="93">
        <v>1.0</v>
      </c>
      <c r="H600" s="93">
        <v>1.0</v>
      </c>
      <c r="I600" s="93">
        <v>1.0</v>
      </c>
      <c r="J600" s="292">
        <v>50.0</v>
      </c>
      <c r="K600" s="222">
        <v>50.0</v>
      </c>
      <c r="L600" s="130" t="s">
        <v>658</v>
      </c>
      <c r="M600" s="104"/>
      <c r="N600" s="104"/>
      <c r="O600" s="104"/>
      <c r="P600" s="104"/>
      <c r="Q600" s="104"/>
      <c r="R600" s="104"/>
      <c r="S600" s="104"/>
      <c r="T600" s="104"/>
      <c r="U600" s="104"/>
      <c r="V600" s="104"/>
      <c r="W600" s="104"/>
      <c r="X600" s="104"/>
      <c r="Y600" s="104"/>
      <c r="Z600" s="104"/>
      <c r="AA600" s="104" t="str">
        <f t="shared" si="6"/>
        <v>Rusu, Mihai Stelian</v>
      </c>
      <c r="AB600" s="361">
        <f t="shared" si="7"/>
        <v>50</v>
      </c>
    </row>
    <row r="601" ht="11.25" customHeight="1">
      <c r="A601" s="135" t="s">
        <v>651</v>
      </c>
      <c r="B601" s="135" t="s">
        <v>2565</v>
      </c>
      <c r="C601" s="97" t="s">
        <v>148</v>
      </c>
      <c r="D601" s="135" t="s">
        <v>2566</v>
      </c>
      <c r="E601" s="330" t="s">
        <v>2567</v>
      </c>
      <c r="F601" s="136" t="s">
        <v>899</v>
      </c>
      <c r="G601" s="97">
        <v>1.0</v>
      </c>
      <c r="H601" s="97">
        <v>1.0</v>
      </c>
      <c r="I601" s="97">
        <v>1.0</v>
      </c>
      <c r="J601" s="292">
        <v>50.0</v>
      </c>
      <c r="K601" s="222">
        <v>50.0</v>
      </c>
      <c r="L601" s="130" t="s">
        <v>658</v>
      </c>
      <c r="M601" s="104"/>
      <c r="N601" s="104"/>
      <c r="O601" s="104"/>
      <c r="P601" s="104"/>
      <c r="Q601" s="104"/>
      <c r="R601" s="104"/>
      <c r="S601" s="104"/>
      <c r="T601" s="104"/>
      <c r="U601" s="104"/>
      <c r="V601" s="104"/>
      <c r="W601" s="104"/>
      <c r="X601" s="104"/>
      <c r="Y601" s="104"/>
      <c r="Z601" s="104"/>
      <c r="AA601" s="104" t="str">
        <f t="shared" si="6"/>
        <v>Rusu, Mihai Stelian</v>
      </c>
      <c r="AB601" s="361">
        <f t="shared" si="7"/>
        <v>50</v>
      </c>
    </row>
    <row r="602" ht="11.25" customHeight="1">
      <c r="A602" s="135" t="s">
        <v>651</v>
      </c>
      <c r="B602" s="135" t="s">
        <v>2568</v>
      </c>
      <c r="C602" s="97" t="s">
        <v>148</v>
      </c>
      <c r="D602" s="388" t="s">
        <v>2569</v>
      </c>
      <c r="E602" s="330" t="s">
        <v>2570</v>
      </c>
      <c r="F602" s="136" t="s">
        <v>899</v>
      </c>
      <c r="G602" s="97">
        <v>1.0</v>
      </c>
      <c r="H602" s="97">
        <v>1.0</v>
      </c>
      <c r="I602" s="97">
        <v>1.0</v>
      </c>
      <c r="J602" s="292">
        <v>50.0</v>
      </c>
      <c r="K602" s="222">
        <v>50.0</v>
      </c>
      <c r="L602" s="130" t="s">
        <v>658</v>
      </c>
      <c r="M602" s="104"/>
      <c r="N602" s="104"/>
      <c r="O602" s="104"/>
      <c r="P602" s="104"/>
      <c r="Q602" s="104"/>
      <c r="R602" s="104"/>
      <c r="S602" s="104"/>
      <c r="T602" s="104"/>
      <c r="U602" s="104"/>
      <c r="V602" s="104"/>
      <c r="W602" s="104"/>
      <c r="X602" s="104"/>
      <c r="Y602" s="104"/>
      <c r="Z602" s="104"/>
      <c r="AA602" s="104" t="str">
        <f t="shared" si="6"/>
        <v>Rusu, Mihai Stelian</v>
      </c>
      <c r="AB602" s="361">
        <f t="shared" si="7"/>
        <v>50</v>
      </c>
    </row>
    <row r="603" ht="11.25" customHeight="1">
      <c r="A603" s="135" t="s">
        <v>2571</v>
      </c>
      <c r="B603" s="135" t="s">
        <v>2572</v>
      </c>
      <c r="C603" s="97" t="s">
        <v>148</v>
      </c>
      <c r="D603" s="135" t="s">
        <v>2573</v>
      </c>
      <c r="E603" s="330" t="s">
        <v>2237</v>
      </c>
      <c r="F603" s="136" t="s">
        <v>899</v>
      </c>
      <c r="G603" s="97">
        <v>2.0</v>
      </c>
      <c r="H603" s="97">
        <v>2.0</v>
      </c>
      <c r="I603" s="97">
        <v>2.0</v>
      </c>
      <c r="J603" s="292">
        <v>50.0</v>
      </c>
      <c r="K603" s="222">
        <v>25.0</v>
      </c>
      <c r="L603" s="130" t="s">
        <v>658</v>
      </c>
      <c r="M603" s="104"/>
      <c r="N603" s="104"/>
      <c r="O603" s="104"/>
      <c r="P603" s="104"/>
      <c r="Q603" s="104"/>
      <c r="R603" s="104"/>
      <c r="S603" s="104"/>
      <c r="T603" s="104"/>
      <c r="U603" s="104"/>
      <c r="V603" s="104"/>
      <c r="W603" s="104"/>
      <c r="X603" s="104"/>
      <c r="Y603" s="104"/>
      <c r="Z603" s="104"/>
      <c r="AA603" s="104" t="str">
        <f t="shared" si="6"/>
        <v>Rusu, Mihai Stelian</v>
      </c>
      <c r="AB603" s="361">
        <f t="shared" si="7"/>
        <v>25</v>
      </c>
    </row>
    <row r="604" ht="11.25" customHeight="1">
      <c r="A604" s="135" t="s">
        <v>651</v>
      </c>
      <c r="B604" s="209" t="s">
        <v>2574</v>
      </c>
      <c r="C604" s="97" t="s">
        <v>148</v>
      </c>
      <c r="D604" s="135" t="s">
        <v>2575</v>
      </c>
      <c r="E604" s="330" t="s">
        <v>2576</v>
      </c>
      <c r="F604" s="136" t="s">
        <v>899</v>
      </c>
      <c r="G604" s="97">
        <v>1.0</v>
      </c>
      <c r="H604" s="97">
        <v>1.0</v>
      </c>
      <c r="I604" s="97">
        <v>1.0</v>
      </c>
      <c r="J604" s="292">
        <v>50.0</v>
      </c>
      <c r="K604" s="222">
        <v>50.0</v>
      </c>
      <c r="L604" s="130" t="s">
        <v>658</v>
      </c>
      <c r="M604" s="104"/>
      <c r="N604" s="104"/>
      <c r="O604" s="104"/>
      <c r="P604" s="104"/>
      <c r="Q604" s="104"/>
      <c r="R604" s="104"/>
      <c r="S604" s="104"/>
      <c r="T604" s="104"/>
      <c r="U604" s="104"/>
      <c r="V604" s="104"/>
      <c r="W604" s="104"/>
      <c r="X604" s="104"/>
      <c r="Y604" s="104"/>
      <c r="Z604" s="104"/>
      <c r="AA604" s="104" t="str">
        <f t="shared" si="6"/>
        <v>Rusu, Mihai Stelian</v>
      </c>
      <c r="AB604" s="361">
        <f t="shared" si="7"/>
        <v>50</v>
      </c>
    </row>
    <row r="605" ht="11.25" customHeight="1">
      <c r="A605" s="135" t="s">
        <v>651</v>
      </c>
      <c r="B605" s="135" t="s">
        <v>2577</v>
      </c>
      <c r="C605" s="97" t="s">
        <v>148</v>
      </c>
      <c r="D605" s="135" t="s">
        <v>2578</v>
      </c>
      <c r="E605" s="330" t="s">
        <v>2579</v>
      </c>
      <c r="F605" s="136" t="s">
        <v>899</v>
      </c>
      <c r="G605" s="97">
        <v>1.0</v>
      </c>
      <c r="H605" s="97">
        <v>1.0</v>
      </c>
      <c r="I605" s="97">
        <v>1.0</v>
      </c>
      <c r="J605" s="292">
        <v>50.0</v>
      </c>
      <c r="K605" s="222">
        <v>50.0</v>
      </c>
      <c r="L605" s="130" t="s">
        <v>658</v>
      </c>
      <c r="M605" s="104"/>
      <c r="N605" s="104"/>
      <c r="O605" s="104"/>
      <c r="P605" s="104"/>
      <c r="Q605" s="104"/>
      <c r="R605" s="104"/>
      <c r="S605" s="104"/>
      <c r="T605" s="104"/>
      <c r="U605" s="104"/>
      <c r="V605" s="104"/>
      <c r="W605" s="104"/>
      <c r="X605" s="104"/>
      <c r="Y605" s="104"/>
      <c r="Z605" s="104"/>
      <c r="AA605" s="104" t="str">
        <f t="shared" si="6"/>
        <v>Rusu, Mihai Stelian</v>
      </c>
      <c r="AB605" s="361">
        <f t="shared" si="7"/>
        <v>50</v>
      </c>
    </row>
    <row r="606" ht="11.25" customHeight="1">
      <c r="A606" s="135" t="s">
        <v>2580</v>
      </c>
      <c r="B606" s="135" t="s">
        <v>2581</v>
      </c>
      <c r="C606" s="97" t="s">
        <v>148</v>
      </c>
      <c r="D606" s="135" t="s">
        <v>2582</v>
      </c>
      <c r="E606" s="330" t="s">
        <v>2417</v>
      </c>
      <c r="F606" s="136" t="s">
        <v>899</v>
      </c>
      <c r="G606" s="97">
        <v>4.0</v>
      </c>
      <c r="H606" s="97">
        <v>4.0</v>
      </c>
      <c r="I606" s="97">
        <v>4.0</v>
      </c>
      <c r="J606" s="292">
        <v>50.0</v>
      </c>
      <c r="K606" s="222">
        <f>J606/4</f>
        <v>12.5</v>
      </c>
      <c r="L606" s="130" t="s">
        <v>658</v>
      </c>
      <c r="M606" s="104"/>
      <c r="N606" s="104"/>
      <c r="O606" s="104"/>
      <c r="P606" s="104"/>
      <c r="Q606" s="104"/>
      <c r="R606" s="104"/>
      <c r="S606" s="104"/>
      <c r="T606" s="104"/>
      <c r="U606" s="104"/>
      <c r="V606" s="104"/>
      <c r="W606" s="104"/>
      <c r="X606" s="104"/>
      <c r="Y606" s="104"/>
      <c r="Z606" s="104"/>
      <c r="AA606" s="104" t="str">
        <f t="shared" si="6"/>
        <v>Rusu, Mihai Stelian</v>
      </c>
      <c r="AB606" s="361">
        <f t="shared" si="7"/>
        <v>12.5</v>
      </c>
    </row>
    <row r="607" ht="11.25" customHeight="1">
      <c r="A607" s="135" t="s">
        <v>651</v>
      </c>
      <c r="B607" s="135" t="s">
        <v>2583</v>
      </c>
      <c r="C607" s="97" t="s">
        <v>148</v>
      </c>
      <c r="D607" s="135" t="s">
        <v>2584</v>
      </c>
      <c r="E607" s="330" t="s">
        <v>2585</v>
      </c>
      <c r="F607" s="136" t="s">
        <v>899</v>
      </c>
      <c r="G607" s="97">
        <v>1.0</v>
      </c>
      <c r="H607" s="97">
        <v>1.0</v>
      </c>
      <c r="I607" s="97">
        <v>1.0</v>
      </c>
      <c r="J607" s="292">
        <v>50.0</v>
      </c>
      <c r="K607" s="222">
        <v>50.0</v>
      </c>
      <c r="L607" s="130" t="s">
        <v>658</v>
      </c>
      <c r="M607" s="104"/>
      <c r="N607" s="104"/>
      <c r="O607" s="104"/>
      <c r="P607" s="104"/>
      <c r="Q607" s="104"/>
      <c r="R607" s="104"/>
      <c r="S607" s="104"/>
      <c r="T607" s="104"/>
      <c r="U607" s="104"/>
      <c r="V607" s="104"/>
      <c r="W607" s="104"/>
      <c r="X607" s="104"/>
      <c r="Y607" s="104"/>
      <c r="Z607" s="104"/>
      <c r="AA607" s="104" t="str">
        <f t="shared" si="6"/>
        <v>Rusu, Mihai Stelian</v>
      </c>
      <c r="AB607" s="361">
        <f t="shared" si="7"/>
        <v>50</v>
      </c>
    </row>
    <row r="608" ht="11.25" customHeight="1">
      <c r="A608" s="135" t="s">
        <v>651</v>
      </c>
      <c r="B608" s="135" t="s">
        <v>2586</v>
      </c>
      <c r="C608" s="97" t="s">
        <v>148</v>
      </c>
      <c r="D608" s="135" t="s">
        <v>2587</v>
      </c>
      <c r="E608" s="330" t="s">
        <v>2588</v>
      </c>
      <c r="F608" s="136" t="s">
        <v>899</v>
      </c>
      <c r="G608" s="97">
        <v>1.0</v>
      </c>
      <c r="H608" s="97">
        <v>1.0</v>
      </c>
      <c r="I608" s="97">
        <v>1.0</v>
      </c>
      <c r="J608" s="292">
        <v>50.0</v>
      </c>
      <c r="K608" s="222">
        <v>50.0</v>
      </c>
      <c r="L608" s="130" t="s">
        <v>658</v>
      </c>
      <c r="M608" s="104"/>
      <c r="N608" s="104"/>
      <c r="O608" s="104"/>
      <c r="P608" s="104"/>
      <c r="Q608" s="104"/>
      <c r="R608" s="104"/>
      <c r="S608" s="104"/>
      <c r="T608" s="104"/>
      <c r="U608" s="104"/>
      <c r="V608" s="104"/>
      <c r="W608" s="104"/>
      <c r="X608" s="104"/>
      <c r="Y608" s="104"/>
      <c r="Z608" s="104"/>
      <c r="AA608" s="104" t="str">
        <f t="shared" si="6"/>
        <v>Rusu, Mihai Stelian</v>
      </c>
      <c r="AB608" s="361">
        <f t="shared" si="7"/>
        <v>50</v>
      </c>
    </row>
    <row r="609" ht="11.25" customHeight="1">
      <c r="A609" s="135" t="s">
        <v>651</v>
      </c>
      <c r="B609" s="135" t="s">
        <v>2586</v>
      </c>
      <c r="C609" s="97" t="s">
        <v>148</v>
      </c>
      <c r="D609" s="135" t="s">
        <v>2589</v>
      </c>
      <c r="E609" s="330" t="s">
        <v>2590</v>
      </c>
      <c r="F609" s="136" t="s">
        <v>899</v>
      </c>
      <c r="G609" s="97">
        <v>1.0</v>
      </c>
      <c r="H609" s="97">
        <v>1.0</v>
      </c>
      <c r="I609" s="97">
        <v>1.0</v>
      </c>
      <c r="J609" s="292">
        <v>50.0</v>
      </c>
      <c r="K609" s="222">
        <v>50.0</v>
      </c>
      <c r="L609" s="130" t="s">
        <v>658</v>
      </c>
      <c r="M609" s="104"/>
      <c r="N609" s="104"/>
      <c r="O609" s="104"/>
      <c r="P609" s="104"/>
      <c r="Q609" s="104"/>
      <c r="R609" s="104"/>
      <c r="S609" s="104"/>
      <c r="T609" s="104"/>
      <c r="U609" s="104"/>
      <c r="V609" s="104"/>
      <c r="W609" s="104"/>
      <c r="X609" s="104"/>
      <c r="Y609" s="104"/>
      <c r="Z609" s="104"/>
      <c r="AA609" s="104" t="str">
        <f t="shared" si="6"/>
        <v>Rusu, Mihai Stelian</v>
      </c>
      <c r="AB609" s="361">
        <f t="shared" si="7"/>
        <v>50</v>
      </c>
    </row>
    <row r="610" ht="11.25" customHeight="1">
      <c r="A610" s="135" t="s">
        <v>651</v>
      </c>
      <c r="B610" s="135" t="s">
        <v>2591</v>
      </c>
      <c r="C610" s="97" t="s">
        <v>148</v>
      </c>
      <c r="D610" s="135" t="s">
        <v>2592</v>
      </c>
      <c r="E610" s="330" t="s">
        <v>2593</v>
      </c>
      <c r="F610" s="136" t="s">
        <v>899</v>
      </c>
      <c r="G610" s="97">
        <v>1.0</v>
      </c>
      <c r="H610" s="97">
        <v>1.0</v>
      </c>
      <c r="I610" s="97">
        <v>1.0</v>
      </c>
      <c r="J610" s="292">
        <v>50.0</v>
      </c>
      <c r="K610" s="222">
        <v>50.0</v>
      </c>
      <c r="L610" s="130" t="s">
        <v>658</v>
      </c>
      <c r="M610" s="104"/>
      <c r="N610" s="104"/>
      <c r="O610" s="104"/>
      <c r="P610" s="104"/>
      <c r="Q610" s="104"/>
      <c r="R610" s="104"/>
      <c r="S610" s="104"/>
      <c r="T610" s="104"/>
      <c r="U610" s="104"/>
      <c r="V610" s="104"/>
      <c r="W610" s="104"/>
      <c r="X610" s="104"/>
      <c r="Y610" s="104"/>
      <c r="Z610" s="104"/>
      <c r="AA610" s="104" t="str">
        <f t="shared" si="6"/>
        <v>Rusu, Mihai Stelian</v>
      </c>
      <c r="AB610" s="361">
        <f t="shared" si="7"/>
        <v>50</v>
      </c>
    </row>
    <row r="611" ht="11.25" customHeight="1">
      <c r="A611" s="135" t="s">
        <v>651</v>
      </c>
      <c r="B611" s="135" t="s">
        <v>2594</v>
      </c>
      <c r="C611" s="97" t="s">
        <v>148</v>
      </c>
      <c r="D611" s="135" t="s">
        <v>2595</v>
      </c>
      <c r="E611" s="330" t="s">
        <v>2596</v>
      </c>
      <c r="F611" s="136" t="s">
        <v>899</v>
      </c>
      <c r="G611" s="97">
        <v>1.0</v>
      </c>
      <c r="H611" s="97">
        <v>1.0</v>
      </c>
      <c r="I611" s="97">
        <v>1.0</v>
      </c>
      <c r="J611" s="292">
        <v>50.0</v>
      </c>
      <c r="K611" s="222">
        <v>50.0</v>
      </c>
      <c r="L611" s="130" t="s">
        <v>658</v>
      </c>
      <c r="M611" s="104"/>
      <c r="N611" s="104"/>
      <c r="O611" s="104"/>
      <c r="P611" s="104"/>
      <c r="Q611" s="104"/>
      <c r="R611" s="104"/>
      <c r="S611" s="104"/>
      <c r="T611" s="104"/>
      <c r="U611" s="104"/>
      <c r="V611" s="104"/>
      <c r="W611" s="104"/>
      <c r="X611" s="104"/>
      <c r="Y611" s="104"/>
      <c r="Z611" s="104"/>
      <c r="AA611" s="104" t="str">
        <f t="shared" si="6"/>
        <v>Rusu, Mihai Stelian</v>
      </c>
      <c r="AB611" s="361">
        <f t="shared" si="7"/>
        <v>50</v>
      </c>
    </row>
    <row r="612" ht="11.25" customHeight="1">
      <c r="A612" s="135" t="s">
        <v>651</v>
      </c>
      <c r="B612" s="135" t="s">
        <v>2594</v>
      </c>
      <c r="C612" s="97" t="s">
        <v>148</v>
      </c>
      <c r="D612" s="135" t="s">
        <v>2597</v>
      </c>
      <c r="E612" s="330" t="s">
        <v>2598</v>
      </c>
      <c r="F612" s="136" t="s">
        <v>899</v>
      </c>
      <c r="G612" s="97">
        <v>1.0</v>
      </c>
      <c r="H612" s="97">
        <v>1.0</v>
      </c>
      <c r="I612" s="97">
        <v>1.0</v>
      </c>
      <c r="J612" s="292">
        <v>50.0</v>
      </c>
      <c r="K612" s="222">
        <v>50.0</v>
      </c>
      <c r="L612" s="130" t="s">
        <v>658</v>
      </c>
      <c r="M612" s="104"/>
      <c r="N612" s="104"/>
      <c r="O612" s="104"/>
      <c r="P612" s="104"/>
      <c r="Q612" s="104"/>
      <c r="R612" s="104"/>
      <c r="S612" s="104"/>
      <c r="T612" s="104"/>
      <c r="U612" s="104"/>
      <c r="V612" s="104"/>
      <c r="W612" s="104"/>
      <c r="X612" s="104"/>
      <c r="Y612" s="104"/>
      <c r="Z612" s="104"/>
      <c r="AA612" s="104" t="str">
        <f t="shared" si="6"/>
        <v>Rusu, Mihai Stelian</v>
      </c>
      <c r="AB612" s="361">
        <f t="shared" si="7"/>
        <v>50</v>
      </c>
    </row>
    <row r="613" ht="11.25" customHeight="1">
      <c r="A613" s="135" t="s">
        <v>651</v>
      </c>
      <c r="B613" s="135" t="s">
        <v>2594</v>
      </c>
      <c r="C613" s="97" t="s">
        <v>148</v>
      </c>
      <c r="D613" s="135" t="s">
        <v>2599</v>
      </c>
      <c r="E613" s="330" t="s">
        <v>2600</v>
      </c>
      <c r="F613" s="136" t="s">
        <v>899</v>
      </c>
      <c r="G613" s="97">
        <v>1.0</v>
      </c>
      <c r="H613" s="97">
        <v>1.0</v>
      </c>
      <c r="I613" s="97">
        <v>1.0</v>
      </c>
      <c r="J613" s="292">
        <v>50.0</v>
      </c>
      <c r="K613" s="222">
        <v>50.0</v>
      </c>
      <c r="L613" s="130" t="s">
        <v>658</v>
      </c>
      <c r="M613" s="104"/>
      <c r="N613" s="104"/>
      <c r="O613" s="104"/>
      <c r="P613" s="104"/>
      <c r="Q613" s="104"/>
      <c r="R613" s="104"/>
      <c r="S613" s="104"/>
      <c r="T613" s="104"/>
      <c r="U613" s="104"/>
      <c r="V613" s="104"/>
      <c r="W613" s="104"/>
      <c r="X613" s="104"/>
      <c r="Y613" s="104"/>
      <c r="Z613" s="104"/>
      <c r="AA613" s="104" t="str">
        <f t="shared" si="6"/>
        <v>Rusu, Mihai Stelian</v>
      </c>
      <c r="AB613" s="361">
        <f t="shared" si="7"/>
        <v>50</v>
      </c>
    </row>
    <row r="614" ht="11.25" customHeight="1">
      <c r="A614" s="135" t="s">
        <v>651</v>
      </c>
      <c r="B614" s="135" t="s">
        <v>2594</v>
      </c>
      <c r="C614" s="97" t="s">
        <v>148</v>
      </c>
      <c r="D614" s="135" t="s">
        <v>2601</v>
      </c>
      <c r="E614" s="330" t="s">
        <v>2602</v>
      </c>
      <c r="F614" s="136" t="s">
        <v>899</v>
      </c>
      <c r="G614" s="97">
        <v>1.0</v>
      </c>
      <c r="H614" s="97">
        <v>1.0</v>
      </c>
      <c r="I614" s="97">
        <v>1.0</v>
      </c>
      <c r="J614" s="292">
        <v>50.0</v>
      </c>
      <c r="K614" s="222">
        <v>50.0</v>
      </c>
      <c r="L614" s="130" t="s">
        <v>658</v>
      </c>
      <c r="M614" s="104"/>
      <c r="N614" s="104"/>
      <c r="O614" s="104"/>
      <c r="P614" s="104"/>
      <c r="Q614" s="104"/>
      <c r="R614" s="104"/>
      <c r="S614" s="104"/>
      <c r="T614" s="104"/>
      <c r="U614" s="104"/>
      <c r="V614" s="104"/>
      <c r="W614" s="104"/>
      <c r="X614" s="104"/>
      <c r="Y614" s="104"/>
      <c r="Z614" s="104"/>
      <c r="AA614" s="104" t="str">
        <f t="shared" si="6"/>
        <v>Rusu, Mihai Stelian</v>
      </c>
      <c r="AB614" s="361">
        <f t="shared" si="7"/>
        <v>50</v>
      </c>
    </row>
    <row r="615" ht="11.25" customHeight="1">
      <c r="A615" s="135" t="s">
        <v>651</v>
      </c>
      <c r="B615" s="135" t="s">
        <v>2594</v>
      </c>
      <c r="C615" s="97" t="s">
        <v>148</v>
      </c>
      <c r="D615" s="135" t="s">
        <v>2603</v>
      </c>
      <c r="E615" s="330" t="s">
        <v>2570</v>
      </c>
      <c r="F615" s="136" t="s">
        <v>899</v>
      </c>
      <c r="G615" s="97">
        <v>1.0</v>
      </c>
      <c r="H615" s="97">
        <v>1.0</v>
      </c>
      <c r="I615" s="97">
        <v>1.0</v>
      </c>
      <c r="J615" s="292">
        <v>50.0</v>
      </c>
      <c r="K615" s="222">
        <v>50.0</v>
      </c>
      <c r="L615" s="130" t="s">
        <v>658</v>
      </c>
      <c r="M615" s="104"/>
      <c r="N615" s="104"/>
      <c r="O615" s="104"/>
      <c r="P615" s="104"/>
      <c r="Q615" s="104"/>
      <c r="R615" s="104"/>
      <c r="S615" s="104"/>
      <c r="T615" s="104"/>
      <c r="U615" s="104"/>
      <c r="V615" s="104"/>
      <c r="W615" s="104"/>
      <c r="X615" s="104"/>
      <c r="Y615" s="104"/>
      <c r="Z615" s="104"/>
      <c r="AA615" s="104" t="str">
        <f t="shared" si="6"/>
        <v>Rusu, Mihai Stelian</v>
      </c>
      <c r="AB615" s="361">
        <f t="shared" si="7"/>
        <v>50</v>
      </c>
    </row>
    <row r="616" ht="11.25" customHeight="1">
      <c r="A616" s="135" t="s">
        <v>651</v>
      </c>
      <c r="B616" s="135" t="s">
        <v>2594</v>
      </c>
      <c r="C616" s="97" t="s">
        <v>148</v>
      </c>
      <c r="D616" s="135" t="s">
        <v>2604</v>
      </c>
      <c r="E616" s="330" t="s">
        <v>2605</v>
      </c>
      <c r="F616" s="136" t="s">
        <v>899</v>
      </c>
      <c r="G616" s="97">
        <v>1.0</v>
      </c>
      <c r="H616" s="97">
        <v>1.0</v>
      </c>
      <c r="I616" s="97">
        <v>1.0</v>
      </c>
      <c r="J616" s="292">
        <v>50.0</v>
      </c>
      <c r="K616" s="222">
        <v>50.0</v>
      </c>
      <c r="L616" s="130" t="s">
        <v>658</v>
      </c>
      <c r="M616" s="104"/>
      <c r="N616" s="104"/>
      <c r="O616" s="104"/>
      <c r="P616" s="104"/>
      <c r="Q616" s="104"/>
      <c r="R616" s="104"/>
      <c r="S616" s="104"/>
      <c r="T616" s="104"/>
      <c r="U616" s="104"/>
      <c r="V616" s="104"/>
      <c r="W616" s="104"/>
      <c r="X616" s="104"/>
      <c r="Y616" s="104"/>
      <c r="Z616" s="104"/>
      <c r="AA616" s="104" t="str">
        <f t="shared" si="6"/>
        <v>Rusu, Mihai Stelian</v>
      </c>
      <c r="AB616" s="361">
        <f t="shared" si="7"/>
        <v>50</v>
      </c>
    </row>
    <row r="617" ht="11.25" customHeight="1">
      <c r="A617" s="135" t="s">
        <v>651</v>
      </c>
      <c r="B617" s="135" t="s">
        <v>2606</v>
      </c>
      <c r="C617" s="97" t="s">
        <v>148</v>
      </c>
      <c r="D617" s="135" t="s">
        <v>2607</v>
      </c>
      <c r="E617" s="330" t="s">
        <v>2608</v>
      </c>
      <c r="F617" s="136" t="s">
        <v>899</v>
      </c>
      <c r="G617" s="97">
        <v>1.0</v>
      </c>
      <c r="H617" s="97">
        <v>1.0</v>
      </c>
      <c r="I617" s="97">
        <v>1.0</v>
      </c>
      <c r="J617" s="292">
        <v>50.0</v>
      </c>
      <c r="K617" s="222">
        <v>50.0</v>
      </c>
      <c r="L617" s="130" t="s">
        <v>658</v>
      </c>
      <c r="M617" s="104"/>
      <c r="N617" s="104"/>
      <c r="O617" s="104"/>
      <c r="P617" s="104"/>
      <c r="Q617" s="104"/>
      <c r="R617" s="104"/>
      <c r="S617" s="104"/>
      <c r="T617" s="104"/>
      <c r="U617" s="104"/>
      <c r="V617" s="104"/>
      <c r="W617" s="104"/>
      <c r="X617" s="104"/>
      <c r="Y617" s="104"/>
      <c r="Z617" s="104"/>
      <c r="AA617" s="104" t="str">
        <f t="shared" si="6"/>
        <v>Rusu, Mihai Stelian</v>
      </c>
      <c r="AB617" s="361">
        <f t="shared" si="7"/>
        <v>50</v>
      </c>
    </row>
    <row r="618" ht="11.25" customHeight="1">
      <c r="A618" s="135" t="s">
        <v>651</v>
      </c>
      <c r="B618" s="135" t="s">
        <v>2606</v>
      </c>
      <c r="C618" s="97" t="s">
        <v>148</v>
      </c>
      <c r="D618" s="135" t="s">
        <v>2592</v>
      </c>
      <c r="E618" s="330" t="s">
        <v>2593</v>
      </c>
      <c r="F618" s="136" t="s">
        <v>899</v>
      </c>
      <c r="G618" s="97">
        <v>1.0</v>
      </c>
      <c r="H618" s="97">
        <v>1.0</v>
      </c>
      <c r="I618" s="97">
        <v>1.0</v>
      </c>
      <c r="J618" s="292">
        <v>50.0</v>
      </c>
      <c r="K618" s="222">
        <v>50.0</v>
      </c>
      <c r="L618" s="130" t="s">
        <v>658</v>
      </c>
      <c r="M618" s="104"/>
      <c r="N618" s="104"/>
      <c r="O618" s="104"/>
      <c r="P618" s="104"/>
      <c r="Q618" s="104"/>
      <c r="R618" s="104"/>
      <c r="S618" s="104"/>
      <c r="T618" s="104"/>
      <c r="U618" s="104"/>
      <c r="V618" s="104"/>
      <c r="W618" s="104"/>
      <c r="X618" s="104"/>
      <c r="Y618" s="104"/>
      <c r="Z618" s="104"/>
      <c r="AA618" s="104" t="str">
        <f t="shared" si="6"/>
        <v>Rusu, Mihai Stelian</v>
      </c>
      <c r="AB618" s="361">
        <f t="shared" si="7"/>
        <v>50</v>
      </c>
    </row>
    <row r="619" ht="11.25" customHeight="1">
      <c r="A619" s="135" t="s">
        <v>651</v>
      </c>
      <c r="B619" s="135" t="s">
        <v>2609</v>
      </c>
      <c r="C619" s="97" t="s">
        <v>148</v>
      </c>
      <c r="D619" s="135" t="s">
        <v>2609</v>
      </c>
      <c r="E619" s="330" t="s">
        <v>2609</v>
      </c>
      <c r="F619" s="136" t="s">
        <v>899</v>
      </c>
      <c r="G619" s="97">
        <v>1.0</v>
      </c>
      <c r="H619" s="97">
        <v>1.0</v>
      </c>
      <c r="I619" s="97">
        <v>1.0</v>
      </c>
      <c r="J619" s="292">
        <v>50.0</v>
      </c>
      <c r="K619" s="222">
        <v>50.0</v>
      </c>
      <c r="L619" s="130" t="s">
        <v>658</v>
      </c>
      <c r="M619" s="104"/>
      <c r="N619" s="104"/>
      <c r="O619" s="104"/>
      <c r="P619" s="104"/>
      <c r="Q619" s="104"/>
      <c r="R619" s="104"/>
      <c r="S619" s="104"/>
      <c r="T619" s="104"/>
      <c r="U619" s="104"/>
      <c r="V619" s="104"/>
      <c r="W619" s="104"/>
      <c r="X619" s="104"/>
      <c r="Y619" s="104"/>
      <c r="Z619" s="104"/>
      <c r="AA619" s="104" t="str">
        <f t="shared" si="6"/>
        <v>Rusu, Mihai Stelian</v>
      </c>
      <c r="AB619" s="361">
        <f t="shared" si="7"/>
        <v>50</v>
      </c>
    </row>
    <row r="620" ht="11.25" customHeight="1">
      <c r="A620" s="135" t="s">
        <v>651</v>
      </c>
      <c r="B620" s="135" t="s">
        <v>2609</v>
      </c>
      <c r="C620" s="97" t="s">
        <v>148</v>
      </c>
      <c r="D620" s="135" t="s">
        <v>2610</v>
      </c>
      <c r="E620" s="330" t="s">
        <v>2611</v>
      </c>
      <c r="F620" s="136" t="s">
        <v>899</v>
      </c>
      <c r="G620" s="97">
        <v>1.0</v>
      </c>
      <c r="H620" s="97">
        <v>1.0</v>
      </c>
      <c r="I620" s="97">
        <v>1.0</v>
      </c>
      <c r="J620" s="292">
        <v>50.0</v>
      </c>
      <c r="K620" s="222">
        <v>50.0</v>
      </c>
      <c r="L620" s="130" t="s">
        <v>658</v>
      </c>
      <c r="M620" s="104"/>
      <c r="N620" s="104"/>
      <c r="O620" s="104"/>
      <c r="P620" s="104"/>
      <c r="Q620" s="104"/>
      <c r="R620" s="104"/>
      <c r="S620" s="104"/>
      <c r="T620" s="104"/>
      <c r="U620" s="104"/>
      <c r="V620" s="104"/>
      <c r="W620" s="104"/>
      <c r="X620" s="104"/>
      <c r="Y620" s="104"/>
      <c r="Z620" s="104"/>
      <c r="AA620" s="104" t="str">
        <f t="shared" si="6"/>
        <v>Rusu, Mihai Stelian</v>
      </c>
      <c r="AB620" s="361">
        <f t="shared" si="7"/>
        <v>50</v>
      </c>
    </row>
    <row r="621" ht="11.25" customHeight="1">
      <c r="A621" s="135" t="s">
        <v>651</v>
      </c>
      <c r="B621" s="135" t="s">
        <v>2609</v>
      </c>
      <c r="C621" s="97" t="s">
        <v>148</v>
      </c>
      <c r="D621" s="135" t="s">
        <v>2612</v>
      </c>
      <c r="E621" s="330" t="s">
        <v>2613</v>
      </c>
      <c r="F621" s="136" t="s">
        <v>899</v>
      </c>
      <c r="G621" s="97">
        <v>1.0</v>
      </c>
      <c r="H621" s="97">
        <v>1.0</v>
      </c>
      <c r="I621" s="97">
        <v>1.0</v>
      </c>
      <c r="J621" s="292">
        <v>50.0</v>
      </c>
      <c r="K621" s="222">
        <v>50.0</v>
      </c>
      <c r="L621" s="130" t="s">
        <v>658</v>
      </c>
      <c r="M621" s="104"/>
      <c r="N621" s="104"/>
      <c r="O621" s="104"/>
      <c r="P621" s="104"/>
      <c r="Q621" s="104"/>
      <c r="R621" s="104"/>
      <c r="S621" s="104"/>
      <c r="T621" s="104"/>
      <c r="U621" s="104"/>
      <c r="V621" s="104"/>
      <c r="W621" s="104"/>
      <c r="X621" s="104"/>
      <c r="Y621" s="104"/>
      <c r="Z621" s="104"/>
      <c r="AA621" s="104" t="str">
        <f t="shared" si="6"/>
        <v>Rusu, Mihai Stelian</v>
      </c>
      <c r="AB621" s="361">
        <f t="shared" si="7"/>
        <v>50</v>
      </c>
    </row>
    <row r="622" ht="11.25" customHeight="1">
      <c r="A622" s="135" t="s">
        <v>651</v>
      </c>
      <c r="B622" s="135" t="s">
        <v>2609</v>
      </c>
      <c r="C622" s="97" t="s">
        <v>148</v>
      </c>
      <c r="D622" s="135" t="s">
        <v>2592</v>
      </c>
      <c r="E622" s="330" t="s">
        <v>2593</v>
      </c>
      <c r="F622" s="136" t="s">
        <v>899</v>
      </c>
      <c r="G622" s="97">
        <v>1.0</v>
      </c>
      <c r="H622" s="97">
        <v>1.0</v>
      </c>
      <c r="I622" s="97">
        <v>1.0</v>
      </c>
      <c r="J622" s="292">
        <v>50.0</v>
      </c>
      <c r="K622" s="222">
        <v>50.0</v>
      </c>
      <c r="L622" s="130" t="s">
        <v>658</v>
      </c>
      <c r="M622" s="104"/>
      <c r="N622" s="104"/>
      <c r="O622" s="104"/>
      <c r="P622" s="104"/>
      <c r="Q622" s="104"/>
      <c r="R622" s="104"/>
      <c r="S622" s="104"/>
      <c r="T622" s="104"/>
      <c r="U622" s="104"/>
      <c r="V622" s="104"/>
      <c r="W622" s="104"/>
      <c r="X622" s="104"/>
      <c r="Y622" s="104"/>
      <c r="Z622" s="104"/>
      <c r="AA622" s="104" t="str">
        <f t="shared" si="6"/>
        <v>Rusu, Mihai Stelian</v>
      </c>
      <c r="AB622" s="361">
        <f t="shared" si="7"/>
        <v>50</v>
      </c>
    </row>
    <row r="623" ht="11.25" customHeight="1">
      <c r="A623" s="135" t="s">
        <v>651</v>
      </c>
      <c r="B623" s="135" t="s">
        <v>2609</v>
      </c>
      <c r="C623" s="97" t="s">
        <v>148</v>
      </c>
      <c r="D623" s="135" t="s">
        <v>2614</v>
      </c>
      <c r="E623" s="330" t="s">
        <v>2615</v>
      </c>
      <c r="F623" s="136" t="s">
        <v>899</v>
      </c>
      <c r="G623" s="97">
        <v>1.0</v>
      </c>
      <c r="H623" s="97">
        <v>1.0</v>
      </c>
      <c r="I623" s="97">
        <v>1.0</v>
      </c>
      <c r="J623" s="292">
        <v>50.0</v>
      </c>
      <c r="K623" s="222">
        <v>50.0</v>
      </c>
      <c r="L623" s="130" t="s">
        <v>658</v>
      </c>
      <c r="M623" s="104"/>
      <c r="N623" s="104"/>
      <c r="O623" s="104"/>
      <c r="P623" s="104"/>
      <c r="Q623" s="104"/>
      <c r="R623" s="104"/>
      <c r="S623" s="104"/>
      <c r="T623" s="104"/>
      <c r="U623" s="104"/>
      <c r="V623" s="104"/>
      <c r="W623" s="104"/>
      <c r="X623" s="104"/>
      <c r="Y623" s="104"/>
      <c r="Z623" s="104"/>
      <c r="AA623" s="104" t="str">
        <f t="shared" si="6"/>
        <v>Rusu, Mihai Stelian</v>
      </c>
      <c r="AB623" s="361">
        <f t="shared" si="7"/>
        <v>50</v>
      </c>
    </row>
    <row r="624" ht="11.25" customHeight="1">
      <c r="A624" s="135" t="s">
        <v>651</v>
      </c>
      <c r="B624" s="135" t="s">
        <v>2609</v>
      </c>
      <c r="C624" s="97" t="s">
        <v>148</v>
      </c>
      <c r="D624" s="135" t="s">
        <v>2616</v>
      </c>
      <c r="E624" s="330" t="s">
        <v>2617</v>
      </c>
      <c r="F624" s="136" t="s">
        <v>899</v>
      </c>
      <c r="G624" s="97">
        <v>1.0</v>
      </c>
      <c r="H624" s="97">
        <v>1.0</v>
      </c>
      <c r="I624" s="97">
        <v>1.0</v>
      </c>
      <c r="J624" s="292">
        <v>50.0</v>
      </c>
      <c r="K624" s="222">
        <v>50.0</v>
      </c>
      <c r="L624" s="130" t="s">
        <v>658</v>
      </c>
      <c r="M624" s="104"/>
      <c r="N624" s="104"/>
      <c r="O624" s="104"/>
      <c r="P624" s="104"/>
      <c r="Q624" s="104"/>
      <c r="R624" s="104"/>
      <c r="S624" s="104"/>
      <c r="T624" s="104"/>
      <c r="U624" s="104"/>
      <c r="V624" s="104"/>
      <c r="W624" s="104"/>
      <c r="X624" s="104"/>
      <c r="Y624" s="104"/>
      <c r="Z624" s="104"/>
      <c r="AA624" s="104" t="str">
        <f t="shared" si="6"/>
        <v>Rusu, Mihai Stelian</v>
      </c>
      <c r="AB624" s="361">
        <f t="shared" si="7"/>
        <v>50</v>
      </c>
    </row>
    <row r="625" ht="11.25" customHeight="1">
      <c r="A625" s="135" t="s">
        <v>651</v>
      </c>
      <c r="B625" s="135" t="s">
        <v>2618</v>
      </c>
      <c r="C625" s="97" t="s">
        <v>148</v>
      </c>
      <c r="D625" s="135" t="s">
        <v>2619</v>
      </c>
      <c r="E625" s="330" t="s">
        <v>2620</v>
      </c>
      <c r="F625" s="136" t="s">
        <v>899</v>
      </c>
      <c r="G625" s="97">
        <v>1.0</v>
      </c>
      <c r="H625" s="97">
        <v>1.0</v>
      </c>
      <c r="I625" s="97">
        <v>1.0</v>
      </c>
      <c r="J625" s="292">
        <v>50.0</v>
      </c>
      <c r="K625" s="222">
        <v>50.0</v>
      </c>
      <c r="L625" s="130" t="s">
        <v>658</v>
      </c>
      <c r="M625" s="104"/>
      <c r="N625" s="104"/>
      <c r="O625" s="104"/>
      <c r="P625" s="104"/>
      <c r="Q625" s="104"/>
      <c r="R625" s="104"/>
      <c r="S625" s="104"/>
      <c r="T625" s="104"/>
      <c r="U625" s="104"/>
      <c r="V625" s="104"/>
      <c r="W625" s="104"/>
      <c r="X625" s="104"/>
      <c r="Y625" s="104"/>
      <c r="Z625" s="104"/>
      <c r="AA625" s="104" t="str">
        <f t="shared" si="6"/>
        <v>Rusu, Mihai Stelian</v>
      </c>
      <c r="AB625" s="361">
        <f t="shared" si="7"/>
        <v>50</v>
      </c>
    </row>
    <row r="626" ht="11.25" customHeight="1">
      <c r="A626" s="135" t="s">
        <v>651</v>
      </c>
      <c r="B626" s="135" t="s">
        <v>2621</v>
      </c>
      <c r="C626" s="97" t="s">
        <v>148</v>
      </c>
      <c r="D626" s="135" t="s">
        <v>2597</v>
      </c>
      <c r="E626" s="330" t="s">
        <v>2598</v>
      </c>
      <c r="F626" s="193"/>
      <c r="G626" s="97">
        <v>1.0</v>
      </c>
      <c r="H626" s="97">
        <v>1.0</v>
      </c>
      <c r="I626" s="97">
        <v>1.0</v>
      </c>
      <c r="J626" s="292">
        <v>50.0</v>
      </c>
      <c r="K626" s="222">
        <v>50.0</v>
      </c>
      <c r="L626" s="130" t="s">
        <v>658</v>
      </c>
      <c r="M626" s="104"/>
      <c r="N626" s="104"/>
      <c r="O626" s="104"/>
      <c r="P626" s="104"/>
      <c r="Q626" s="104"/>
      <c r="R626" s="104"/>
      <c r="S626" s="104"/>
      <c r="T626" s="104"/>
      <c r="U626" s="104"/>
      <c r="V626" s="104"/>
      <c r="W626" s="104"/>
      <c r="X626" s="104"/>
      <c r="Y626" s="104"/>
      <c r="Z626" s="104"/>
      <c r="AA626" s="104" t="str">
        <f t="shared" si="6"/>
        <v>Rusu, Mihai Stelian</v>
      </c>
      <c r="AB626" s="361">
        <f t="shared" si="7"/>
        <v>50</v>
      </c>
    </row>
    <row r="627" ht="11.25" customHeight="1">
      <c r="A627" s="135" t="s">
        <v>651</v>
      </c>
      <c r="B627" s="135" t="s">
        <v>2621</v>
      </c>
      <c r="C627" s="97" t="s">
        <v>148</v>
      </c>
      <c r="D627" s="135" t="s">
        <v>2599</v>
      </c>
      <c r="E627" s="330" t="s">
        <v>2600</v>
      </c>
      <c r="F627" s="193"/>
      <c r="G627" s="97">
        <v>1.0</v>
      </c>
      <c r="H627" s="97">
        <v>1.0</v>
      </c>
      <c r="I627" s="97">
        <v>1.0</v>
      </c>
      <c r="J627" s="292">
        <v>50.0</v>
      </c>
      <c r="K627" s="222">
        <v>50.0</v>
      </c>
      <c r="L627" s="130" t="s">
        <v>658</v>
      </c>
      <c r="M627" s="104"/>
      <c r="N627" s="104"/>
      <c r="O627" s="104"/>
      <c r="P627" s="104"/>
      <c r="Q627" s="104"/>
      <c r="R627" s="104"/>
      <c r="S627" s="104"/>
      <c r="T627" s="104"/>
      <c r="U627" s="104"/>
      <c r="V627" s="104"/>
      <c r="W627" s="104"/>
      <c r="X627" s="104"/>
      <c r="Y627" s="104"/>
      <c r="Z627" s="104"/>
      <c r="AA627" s="104" t="str">
        <f t="shared" si="6"/>
        <v>Rusu, Mihai Stelian</v>
      </c>
      <c r="AB627" s="361">
        <f t="shared" si="7"/>
        <v>50</v>
      </c>
    </row>
    <row r="628" ht="11.25" customHeight="1">
      <c r="A628" s="135" t="s">
        <v>651</v>
      </c>
      <c r="B628" s="135" t="s">
        <v>2621</v>
      </c>
      <c r="C628" s="97" t="s">
        <v>148</v>
      </c>
      <c r="D628" s="135" t="s">
        <v>2604</v>
      </c>
      <c r="E628" s="330" t="s">
        <v>2605</v>
      </c>
      <c r="F628" s="136" t="s">
        <v>899</v>
      </c>
      <c r="G628" s="97">
        <v>1.0</v>
      </c>
      <c r="H628" s="97">
        <v>1.0</v>
      </c>
      <c r="I628" s="97">
        <v>1.0</v>
      </c>
      <c r="J628" s="292">
        <v>50.0</v>
      </c>
      <c r="K628" s="222">
        <v>50.0</v>
      </c>
      <c r="L628" s="130" t="s">
        <v>658</v>
      </c>
      <c r="M628" s="104"/>
      <c r="N628" s="104"/>
      <c r="O628" s="104"/>
      <c r="P628" s="104"/>
      <c r="Q628" s="104"/>
      <c r="R628" s="104"/>
      <c r="S628" s="104"/>
      <c r="T628" s="104"/>
      <c r="U628" s="104"/>
      <c r="V628" s="104"/>
      <c r="W628" s="104"/>
      <c r="X628" s="104"/>
      <c r="Y628" s="104"/>
      <c r="Z628" s="104"/>
      <c r="AA628" s="104" t="str">
        <f t="shared" si="6"/>
        <v>Rusu, Mihai Stelian</v>
      </c>
      <c r="AB628" s="361">
        <f t="shared" si="7"/>
        <v>50</v>
      </c>
    </row>
    <row r="629" ht="11.25" customHeight="1">
      <c r="A629" s="135" t="s">
        <v>651</v>
      </c>
      <c r="B629" s="135" t="s">
        <v>2583</v>
      </c>
      <c r="C629" s="97" t="s">
        <v>148</v>
      </c>
      <c r="D629" s="135" t="s">
        <v>2622</v>
      </c>
      <c r="E629" s="330" t="s">
        <v>2623</v>
      </c>
      <c r="F629" s="136" t="s">
        <v>899</v>
      </c>
      <c r="G629" s="97">
        <v>1.0</v>
      </c>
      <c r="H629" s="97">
        <v>1.0</v>
      </c>
      <c r="I629" s="97">
        <v>1.0</v>
      </c>
      <c r="J629" s="292">
        <v>50.0</v>
      </c>
      <c r="K629" s="222">
        <v>50.0</v>
      </c>
      <c r="L629" s="130" t="s">
        <v>658</v>
      </c>
      <c r="M629" s="104"/>
      <c r="N629" s="104"/>
      <c r="O629" s="104"/>
      <c r="P629" s="104"/>
      <c r="Q629" s="104"/>
      <c r="R629" s="104"/>
      <c r="S629" s="104"/>
      <c r="T629" s="104"/>
      <c r="U629" s="104"/>
      <c r="V629" s="104"/>
      <c r="W629" s="104"/>
      <c r="X629" s="104"/>
      <c r="Y629" s="104"/>
      <c r="Z629" s="104"/>
      <c r="AA629" s="104" t="str">
        <f t="shared" si="6"/>
        <v>Rusu, Mihai Stelian</v>
      </c>
      <c r="AB629" s="361">
        <f t="shared" si="7"/>
        <v>50</v>
      </c>
    </row>
    <row r="630" ht="11.25" customHeight="1">
      <c r="A630" s="135" t="s">
        <v>651</v>
      </c>
      <c r="B630" s="135" t="s">
        <v>2583</v>
      </c>
      <c r="C630" s="97" t="s">
        <v>148</v>
      </c>
      <c r="D630" s="135" t="s">
        <v>2624</v>
      </c>
      <c r="E630" s="330" t="s">
        <v>2625</v>
      </c>
      <c r="F630" s="136" t="s">
        <v>899</v>
      </c>
      <c r="G630" s="97">
        <v>1.0</v>
      </c>
      <c r="H630" s="97">
        <v>1.0</v>
      </c>
      <c r="I630" s="97">
        <v>1.0</v>
      </c>
      <c r="J630" s="292">
        <v>50.0</v>
      </c>
      <c r="K630" s="222">
        <v>50.0</v>
      </c>
      <c r="L630" s="130" t="s">
        <v>658</v>
      </c>
      <c r="M630" s="104"/>
      <c r="N630" s="104"/>
      <c r="O630" s="104"/>
      <c r="P630" s="104"/>
      <c r="Q630" s="104"/>
      <c r="R630" s="104"/>
      <c r="S630" s="104"/>
      <c r="T630" s="104"/>
      <c r="U630" s="104"/>
      <c r="V630" s="104"/>
      <c r="W630" s="104"/>
      <c r="X630" s="104"/>
      <c r="Y630" s="104"/>
      <c r="Z630" s="104"/>
      <c r="AA630" s="104" t="str">
        <f t="shared" si="6"/>
        <v>Rusu, Mihai Stelian</v>
      </c>
      <c r="AB630" s="361">
        <f t="shared" si="7"/>
        <v>50</v>
      </c>
    </row>
    <row r="631" ht="11.25" customHeight="1">
      <c r="A631" s="135" t="s">
        <v>651</v>
      </c>
      <c r="B631" s="135" t="s">
        <v>2626</v>
      </c>
      <c r="C631" s="97" t="s">
        <v>148</v>
      </c>
      <c r="D631" s="135" t="s">
        <v>2627</v>
      </c>
      <c r="E631" s="330" t="s">
        <v>2628</v>
      </c>
      <c r="F631" s="136" t="s">
        <v>899</v>
      </c>
      <c r="G631" s="97">
        <v>1.0</v>
      </c>
      <c r="H631" s="97">
        <v>1.0</v>
      </c>
      <c r="I631" s="97">
        <v>1.0</v>
      </c>
      <c r="J631" s="292">
        <v>50.0</v>
      </c>
      <c r="K631" s="222">
        <v>50.0</v>
      </c>
      <c r="L631" s="130" t="s">
        <v>658</v>
      </c>
      <c r="M631" s="104"/>
      <c r="N631" s="104"/>
      <c r="O631" s="104"/>
      <c r="P631" s="104"/>
      <c r="Q631" s="104"/>
      <c r="R631" s="104"/>
      <c r="S631" s="104"/>
      <c r="T631" s="104"/>
      <c r="U631" s="104"/>
      <c r="V631" s="104"/>
      <c r="W631" s="104"/>
      <c r="X631" s="104"/>
      <c r="Y631" s="104"/>
      <c r="Z631" s="104"/>
      <c r="AA631" s="104" t="str">
        <f t="shared" si="6"/>
        <v>Rusu, Mihai Stelian</v>
      </c>
      <c r="AB631" s="361">
        <f t="shared" si="7"/>
        <v>50</v>
      </c>
    </row>
    <row r="632" ht="11.25" customHeight="1">
      <c r="A632" s="135" t="s">
        <v>651</v>
      </c>
      <c r="B632" s="135" t="s">
        <v>2626</v>
      </c>
      <c r="C632" s="97" t="s">
        <v>148</v>
      </c>
      <c r="D632" s="135" t="s">
        <v>2629</v>
      </c>
      <c r="E632" s="330" t="s">
        <v>2630</v>
      </c>
      <c r="F632" s="136" t="s">
        <v>899</v>
      </c>
      <c r="G632" s="97">
        <v>1.0</v>
      </c>
      <c r="H632" s="97">
        <v>1.0</v>
      </c>
      <c r="I632" s="97">
        <v>1.0</v>
      </c>
      <c r="J632" s="292">
        <v>50.0</v>
      </c>
      <c r="K632" s="222">
        <v>50.0</v>
      </c>
      <c r="L632" s="130" t="s">
        <v>658</v>
      </c>
      <c r="M632" s="104"/>
      <c r="N632" s="104"/>
      <c r="O632" s="104"/>
      <c r="P632" s="104"/>
      <c r="Q632" s="104"/>
      <c r="R632" s="104"/>
      <c r="S632" s="104"/>
      <c r="T632" s="104"/>
      <c r="U632" s="104"/>
      <c r="V632" s="104"/>
      <c r="W632" s="104"/>
      <c r="X632" s="104"/>
      <c r="Y632" s="104"/>
      <c r="Z632" s="104"/>
      <c r="AA632" s="104" t="str">
        <f t="shared" si="6"/>
        <v>Rusu, Mihai Stelian</v>
      </c>
      <c r="AB632" s="361">
        <f t="shared" si="7"/>
        <v>50</v>
      </c>
    </row>
    <row r="633" ht="11.25" customHeight="1">
      <c r="A633" s="135" t="s">
        <v>651</v>
      </c>
      <c r="B633" s="135" t="s">
        <v>2626</v>
      </c>
      <c r="C633" s="97" t="s">
        <v>148</v>
      </c>
      <c r="D633" s="135" t="s">
        <v>2624</v>
      </c>
      <c r="E633" s="330" t="s">
        <v>2625</v>
      </c>
      <c r="F633" s="136" t="s">
        <v>899</v>
      </c>
      <c r="G633" s="97">
        <v>1.0</v>
      </c>
      <c r="H633" s="97">
        <v>1.0</v>
      </c>
      <c r="I633" s="97">
        <v>1.0</v>
      </c>
      <c r="J633" s="292">
        <v>50.0</v>
      </c>
      <c r="K633" s="222">
        <v>50.0</v>
      </c>
      <c r="L633" s="130" t="s">
        <v>658</v>
      </c>
      <c r="M633" s="104"/>
      <c r="N633" s="104"/>
      <c r="O633" s="104"/>
      <c r="P633" s="104"/>
      <c r="Q633" s="104"/>
      <c r="R633" s="104"/>
      <c r="S633" s="104"/>
      <c r="T633" s="104"/>
      <c r="U633" s="104"/>
      <c r="V633" s="104"/>
      <c r="W633" s="104"/>
      <c r="X633" s="104"/>
      <c r="Y633" s="104"/>
      <c r="Z633" s="104"/>
      <c r="AA633" s="104" t="str">
        <f t="shared" si="6"/>
        <v>Rusu, Mihai Stelian</v>
      </c>
      <c r="AB633" s="361">
        <f t="shared" si="7"/>
        <v>50</v>
      </c>
    </row>
    <row r="634" ht="11.25" customHeight="1">
      <c r="A634" s="135" t="s">
        <v>651</v>
      </c>
      <c r="B634" s="135" t="s">
        <v>2626</v>
      </c>
      <c r="C634" s="97" t="s">
        <v>148</v>
      </c>
      <c r="D634" s="135" t="s">
        <v>2631</v>
      </c>
      <c r="E634" s="330" t="s">
        <v>2632</v>
      </c>
      <c r="F634" s="136" t="s">
        <v>899</v>
      </c>
      <c r="G634" s="97">
        <v>1.0</v>
      </c>
      <c r="H634" s="97">
        <v>1.0</v>
      </c>
      <c r="I634" s="97">
        <v>1.0</v>
      </c>
      <c r="J634" s="292">
        <v>50.0</v>
      </c>
      <c r="K634" s="222">
        <v>50.0</v>
      </c>
      <c r="L634" s="130" t="s">
        <v>658</v>
      </c>
      <c r="M634" s="104"/>
      <c r="N634" s="104"/>
      <c r="O634" s="104"/>
      <c r="P634" s="104"/>
      <c r="Q634" s="104"/>
      <c r="R634" s="104"/>
      <c r="S634" s="104"/>
      <c r="T634" s="104"/>
      <c r="U634" s="104"/>
      <c r="V634" s="104"/>
      <c r="W634" s="104"/>
      <c r="X634" s="104"/>
      <c r="Y634" s="104"/>
      <c r="Z634" s="104"/>
      <c r="AA634" s="104" t="str">
        <f t="shared" si="6"/>
        <v>Rusu, Mihai Stelian</v>
      </c>
      <c r="AB634" s="361">
        <f t="shared" si="7"/>
        <v>50</v>
      </c>
    </row>
    <row r="635" ht="11.25" customHeight="1">
      <c r="A635" s="135" t="s">
        <v>651</v>
      </c>
      <c r="B635" s="135" t="s">
        <v>2577</v>
      </c>
      <c r="C635" s="97" t="s">
        <v>148</v>
      </c>
      <c r="D635" s="135" t="s">
        <v>2633</v>
      </c>
      <c r="E635" s="330" t="s">
        <v>2634</v>
      </c>
      <c r="F635" s="136" t="s">
        <v>899</v>
      </c>
      <c r="G635" s="97">
        <v>1.0</v>
      </c>
      <c r="H635" s="97">
        <v>1.0</v>
      </c>
      <c r="I635" s="97">
        <v>1.0</v>
      </c>
      <c r="J635" s="292">
        <v>50.0</v>
      </c>
      <c r="K635" s="222">
        <v>50.0</v>
      </c>
      <c r="L635" s="130" t="s">
        <v>658</v>
      </c>
      <c r="M635" s="104"/>
      <c r="N635" s="104"/>
      <c r="O635" s="104"/>
      <c r="P635" s="104"/>
      <c r="Q635" s="104"/>
      <c r="R635" s="104"/>
      <c r="S635" s="104"/>
      <c r="T635" s="104"/>
      <c r="U635" s="104"/>
      <c r="V635" s="104"/>
      <c r="W635" s="104"/>
      <c r="X635" s="104"/>
      <c r="Y635" s="104"/>
      <c r="Z635" s="104"/>
      <c r="AA635" s="104" t="str">
        <f t="shared" si="6"/>
        <v>Rusu, Mihai Stelian</v>
      </c>
      <c r="AB635" s="361">
        <f t="shared" si="7"/>
        <v>50</v>
      </c>
    </row>
    <row r="636" ht="11.25" customHeight="1">
      <c r="A636" s="135" t="s">
        <v>651</v>
      </c>
      <c r="B636" s="135" t="s">
        <v>2635</v>
      </c>
      <c r="C636" s="97" t="s">
        <v>148</v>
      </c>
      <c r="D636" s="209" t="s">
        <v>2636</v>
      </c>
      <c r="E636" s="330" t="s">
        <v>2637</v>
      </c>
      <c r="F636" s="136" t="s">
        <v>899</v>
      </c>
      <c r="G636" s="97">
        <v>1.0</v>
      </c>
      <c r="H636" s="97">
        <v>1.0</v>
      </c>
      <c r="I636" s="97">
        <v>1.0</v>
      </c>
      <c r="J636" s="292">
        <v>50.0</v>
      </c>
      <c r="K636" s="222">
        <v>50.0</v>
      </c>
      <c r="L636" s="130" t="s">
        <v>658</v>
      </c>
      <c r="M636" s="104"/>
      <c r="N636" s="104"/>
      <c r="O636" s="104"/>
      <c r="P636" s="104"/>
      <c r="Q636" s="104"/>
      <c r="R636" s="104"/>
      <c r="S636" s="104"/>
      <c r="T636" s="104"/>
      <c r="U636" s="104"/>
      <c r="V636" s="104"/>
      <c r="W636" s="104"/>
      <c r="X636" s="104"/>
      <c r="Y636" s="104"/>
      <c r="Z636" s="104"/>
      <c r="AA636" s="104" t="str">
        <f t="shared" si="6"/>
        <v>Rusu, Mihai Stelian</v>
      </c>
      <c r="AB636" s="361">
        <f t="shared" si="7"/>
        <v>50</v>
      </c>
    </row>
    <row r="637" ht="11.25" customHeight="1">
      <c r="A637" s="135" t="s">
        <v>651</v>
      </c>
      <c r="B637" s="135" t="s">
        <v>2635</v>
      </c>
      <c r="C637" s="97" t="s">
        <v>148</v>
      </c>
      <c r="D637" s="135" t="s">
        <v>2638</v>
      </c>
      <c r="E637" s="330" t="s">
        <v>2639</v>
      </c>
      <c r="F637" s="136" t="s">
        <v>899</v>
      </c>
      <c r="G637" s="97">
        <v>1.0</v>
      </c>
      <c r="H637" s="97">
        <v>1.0</v>
      </c>
      <c r="I637" s="97">
        <v>1.0</v>
      </c>
      <c r="J637" s="292">
        <v>50.0</v>
      </c>
      <c r="K637" s="222">
        <v>50.0</v>
      </c>
      <c r="L637" s="130" t="s">
        <v>658</v>
      </c>
      <c r="M637" s="104"/>
      <c r="N637" s="104"/>
      <c r="O637" s="104"/>
      <c r="P637" s="104"/>
      <c r="Q637" s="104"/>
      <c r="R637" s="104"/>
      <c r="S637" s="104"/>
      <c r="T637" s="104"/>
      <c r="U637" s="104"/>
      <c r="V637" s="104"/>
      <c r="W637" s="104"/>
      <c r="X637" s="104"/>
      <c r="Y637" s="104"/>
      <c r="Z637" s="104"/>
      <c r="AA637" s="104" t="str">
        <f t="shared" si="6"/>
        <v>Rusu, Mihai Stelian</v>
      </c>
      <c r="AB637" s="361">
        <f t="shared" si="7"/>
        <v>50</v>
      </c>
    </row>
    <row r="638" ht="11.25" customHeight="1">
      <c r="A638" s="135" t="s">
        <v>651</v>
      </c>
      <c r="B638" s="135" t="s">
        <v>2640</v>
      </c>
      <c r="C638" s="97" t="s">
        <v>148</v>
      </c>
      <c r="D638" s="135" t="s">
        <v>2619</v>
      </c>
      <c r="E638" s="330" t="s">
        <v>2620</v>
      </c>
      <c r="F638" s="136" t="s">
        <v>899</v>
      </c>
      <c r="G638" s="97">
        <v>1.0</v>
      </c>
      <c r="H638" s="97">
        <v>1.0</v>
      </c>
      <c r="I638" s="97">
        <v>1.0</v>
      </c>
      <c r="J638" s="292">
        <v>50.0</v>
      </c>
      <c r="K638" s="222">
        <v>50.0</v>
      </c>
      <c r="L638" s="130" t="s">
        <v>658</v>
      </c>
      <c r="M638" s="104"/>
      <c r="N638" s="104"/>
      <c r="O638" s="104"/>
      <c r="P638" s="104"/>
      <c r="Q638" s="104"/>
      <c r="R638" s="104"/>
      <c r="S638" s="104"/>
      <c r="T638" s="104"/>
      <c r="U638" s="104"/>
      <c r="V638" s="104"/>
      <c r="W638" s="104"/>
      <c r="X638" s="104"/>
      <c r="Y638" s="104"/>
      <c r="Z638" s="104"/>
      <c r="AA638" s="104" t="str">
        <f t="shared" si="6"/>
        <v>Rusu, Mihai Stelian</v>
      </c>
      <c r="AB638" s="361">
        <f t="shared" si="7"/>
        <v>50</v>
      </c>
    </row>
    <row r="639" ht="11.25" customHeight="1">
      <c r="A639" s="135" t="s">
        <v>651</v>
      </c>
      <c r="B639" s="135" t="s">
        <v>2641</v>
      </c>
      <c r="C639" s="97" t="s">
        <v>148</v>
      </c>
      <c r="D639" s="209" t="s">
        <v>2642</v>
      </c>
      <c r="E639" s="330" t="s">
        <v>2576</v>
      </c>
      <c r="F639" s="136" t="s">
        <v>899</v>
      </c>
      <c r="G639" s="97">
        <v>1.0</v>
      </c>
      <c r="H639" s="97">
        <v>1.0</v>
      </c>
      <c r="I639" s="97">
        <v>1.0</v>
      </c>
      <c r="J639" s="292">
        <v>50.0</v>
      </c>
      <c r="K639" s="222">
        <v>50.0</v>
      </c>
      <c r="L639" s="130" t="s">
        <v>658</v>
      </c>
      <c r="M639" s="104"/>
      <c r="N639" s="104"/>
      <c r="O639" s="104"/>
      <c r="P639" s="104"/>
      <c r="Q639" s="104"/>
      <c r="R639" s="104"/>
      <c r="S639" s="104"/>
      <c r="T639" s="104"/>
      <c r="U639" s="104"/>
      <c r="V639" s="104"/>
      <c r="W639" s="104"/>
      <c r="X639" s="104"/>
      <c r="Y639" s="104"/>
      <c r="Z639" s="104"/>
      <c r="AA639" s="104" t="str">
        <f t="shared" si="6"/>
        <v>Rusu, Mihai Stelian</v>
      </c>
      <c r="AB639" s="361">
        <f t="shared" si="7"/>
        <v>50</v>
      </c>
    </row>
    <row r="640" ht="11.25" customHeight="1">
      <c r="A640" s="135" t="s">
        <v>651</v>
      </c>
      <c r="B640" s="135" t="s">
        <v>2641</v>
      </c>
      <c r="C640" s="97" t="s">
        <v>148</v>
      </c>
      <c r="D640" s="135" t="s">
        <v>2643</v>
      </c>
      <c r="E640" s="330" t="s">
        <v>2644</v>
      </c>
      <c r="F640" s="136" t="s">
        <v>899</v>
      </c>
      <c r="G640" s="97">
        <v>1.0</v>
      </c>
      <c r="H640" s="97">
        <v>1.0</v>
      </c>
      <c r="I640" s="97">
        <v>1.0</v>
      </c>
      <c r="J640" s="292">
        <v>50.0</v>
      </c>
      <c r="K640" s="222">
        <v>50.0</v>
      </c>
      <c r="L640" s="130" t="s">
        <v>658</v>
      </c>
      <c r="M640" s="104"/>
      <c r="N640" s="104"/>
      <c r="O640" s="104"/>
      <c r="P640" s="104"/>
      <c r="Q640" s="104"/>
      <c r="R640" s="104"/>
      <c r="S640" s="104"/>
      <c r="T640" s="104"/>
      <c r="U640" s="104"/>
      <c r="V640" s="104"/>
      <c r="W640" s="104"/>
      <c r="X640" s="104"/>
      <c r="Y640" s="104"/>
      <c r="Z640" s="104"/>
      <c r="AA640" s="104" t="str">
        <f t="shared" si="6"/>
        <v>Rusu, Mihai Stelian</v>
      </c>
      <c r="AB640" s="361">
        <f t="shared" si="7"/>
        <v>50</v>
      </c>
    </row>
    <row r="641" ht="11.25" customHeight="1">
      <c r="A641" s="135" t="s">
        <v>651</v>
      </c>
      <c r="B641" s="135" t="s">
        <v>2641</v>
      </c>
      <c r="C641" s="97" t="s">
        <v>148</v>
      </c>
      <c r="D641" s="135" t="s">
        <v>2645</v>
      </c>
      <c r="E641" s="330" t="s">
        <v>2646</v>
      </c>
      <c r="F641" s="136" t="s">
        <v>899</v>
      </c>
      <c r="G641" s="97">
        <v>1.0</v>
      </c>
      <c r="H641" s="97">
        <v>1.0</v>
      </c>
      <c r="I641" s="97">
        <v>1.0</v>
      </c>
      <c r="J641" s="292">
        <v>50.0</v>
      </c>
      <c r="K641" s="222">
        <v>50.0</v>
      </c>
      <c r="L641" s="130" t="s">
        <v>658</v>
      </c>
      <c r="M641" s="104"/>
      <c r="N641" s="104"/>
      <c r="O641" s="104"/>
      <c r="P641" s="104"/>
      <c r="Q641" s="104"/>
      <c r="R641" s="104"/>
      <c r="S641" s="104"/>
      <c r="T641" s="104"/>
      <c r="U641" s="104"/>
      <c r="V641" s="104"/>
      <c r="W641" s="104"/>
      <c r="X641" s="104"/>
      <c r="Y641" s="104"/>
      <c r="Z641" s="104"/>
      <c r="AA641" s="104" t="str">
        <f t="shared" si="6"/>
        <v>Rusu, Mihai Stelian</v>
      </c>
      <c r="AB641" s="361">
        <f t="shared" si="7"/>
        <v>50</v>
      </c>
    </row>
    <row r="642" ht="11.25" customHeight="1">
      <c r="A642" s="135" t="s">
        <v>651</v>
      </c>
      <c r="B642" s="135" t="s">
        <v>2647</v>
      </c>
      <c r="C642" s="97" t="s">
        <v>148</v>
      </c>
      <c r="D642" s="135" t="s">
        <v>2648</v>
      </c>
      <c r="E642" s="330" t="s">
        <v>2649</v>
      </c>
      <c r="F642" s="136" t="s">
        <v>899</v>
      </c>
      <c r="G642" s="97">
        <v>1.0</v>
      </c>
      <c r="H642" s="97">
        <v>1.0</v>
      </c>
      <c r="I642" s="97">
        <v>1.0</v>
      </c>
      <c r="J642" s="292">
        <v>50.0</v>
      </c>
      <c r="K642" s="222">
        <v>50.0</v>
      </c>
      <c r="L642" s="130" t="s">
        <v>658</v>
      </c>
      <c r="M642" s="104"/>
      <c r="N642" s="104"/>
      <c r="O642" s="104"/>
      <c r="P642" s="104"/>
      <c r="Q642" s="104"/>
      <c r="R642" s="104"/>
      <c r="S642" s="104"/>
      <c r="T642" s="104"/>
      <c r="U642" s="104"/>
      <c r="V642" s="104"/>
      <c r="W642" s="104"/>
      <c r="X642" s="104"/>
      <c r="Y642" s="104"/>
      <c r="Z642" s="104"/>
      <c r="AA642" s="104" t="str">
        <f t="shared" si="6"/>
        <v>Rusu, Mihai Stelian</v>
      </c>
      <c r="AB642" s="361">
        <f t="shared" si="7"/>
        <v>50</v>
      </c>
    </row>
    <row r="643" ht="11.25" customHeight="1">
      <c r="A643" s="135" t="s">
        <v>651</v>
      </c>
      <c r="B643" s="135" t="s">
        <v>2650</v>
      </c>
      <c r="C643" s="97" t="s">
        <v>148</v>
      </c>
      <c r="D643" s="135" t="s">
        <v>2638</v>
      </c>
      <c r="E643" s="330" t="s">
        <v>2639</v>
      </c>
      <c r="F643" s="136" t="s">
        <v>899</v>
      </c>
      <c r="G643" s="97">
        <v>1.0</v>
      </c>
      <c r="H643" s="97">
        <v>1.0</v>
      </c>
      <c r="I643" s="97">
        <v>1.0</v>
      </c>
      <c r="J643" s="292">
        <v>50.0</v>
      </c>
      <c r="K643" s="222">
        <v>50.0</v>
      </c>
      <c r="L643" s="130" t="s">
        <v>658</v>
      </c>
      <c r="M643" s="104"/>
      <c r="N643" s="104"/>
      <c r="O643" s="104"/>
      <c r="P643" s="104"/>
      <c r="Q643" s="104"/>
      <c r="R643" s="104"/>
      <c r="S643" s="104"/>
      <c r="T643" s="104"/>
      <c r="U643" s="104"/>
      <c r="V643" s="104"/>
      <c r="W643" s="104"/>
      <c r="X643" s="104"/>
      <c r="Y643" s="104"/>
      <c r="Z643" s="104"/>
      <c r="AA643" s="104" t="str">
        <f t="shared" si="6"/>
        <v>Rusu, Mihai Stelian</v>
      </c>
      <c r="AB643" s="361">
        <f t="shared" si="7"/>
        <v>50</v>
      </c>
    </row>
    <row r="644" ht="11.25" customHeight="1">
      <c r="A644" s="135" t="s">
        <v>2651</v>
      </c>
      <c r="B644" s="335" t="s">
        <v>2652</v>
      </c>
      <c r="C644" s="97" t="s">
        <v>148</v>
      </c>
      <c r="D644" s="135" t="s">
        <v>2653</v>
      </c>
      <c r="E644" s="130" t="s">
        <v>2654</v>
      </c>
      <c r="F644" s="136" t="s">
        <v>1071</v>
      </c>
      <c r="G644" s="206">
        <v>1.0</v>
      </c>
      <c r="H644" s="206">
        <v>1.0</v>
      </c>
      <c r="I644" s="206">
        <v>6.0</v>
      </c>
      <c r="J644" s="292">
        <v>50.0</v>
      </c>
      <c r="K644" s="222">
        <v>50.0</v>
      </c>
      <c r="L644" s="130" t="s">
        <v>667</v>
      </c>
      <c r="M644" s="104"/>
      <c r="N644" s="104"/>
      <c r="O644" s="104"/>
      <c r="P644" s="104"/>
      <c r="Q644" s="104"/>
      <c r="R644" s="104"/>
      <c r="S644" s="104"/>
      <c r="T644" s="104"/>
      <c r="U644" s="104"/>
      <c r="V644" s="104"/>
      <c r="W644" s="104"/>
      <c r="X644" s="104"/>
      <c r="Y644" s="104"/>
      <c r="Z644" s="104"/>
      <c r="AA644" s="104" t="str">
        <f t="shared" si="6"/>
        <v>Vlase Ionela</v>
      </c>
      <c r="AB644" s="361">
        <f t="shared" si="7"/>
        <v>50</v>
      </c>
    </row>
    <row r="645" ht="11.25" customHeight="1">
      <c r="A645" s="135" t="s">
        <v>2651</v>
      </c>
      <c r="B645" s="335" t="s">
        <v>2652</v>
      </c>
      <c r="C645" s="97" t="s">
        <v>148</v>
      </c>
      <c r="D645" s="135" t="s">
        <v>2655</v>
      </c>
      <c r="E645" s="130" t="s">
        <v>2656</v>
      </c>
      <c r="F645" s="136" t="s">
        <v>318</v>
      </c>
      <c r="G645" s="206">
        <v>1.0</v>
      </c>
      <c r="H645" s="206">
        <v>1.0</v>
      </c>
      <c r="I645" s="206">
        <v>6.0</v>
      </c>
      <c r="J645" s="292">
        <v>50.0</v>
      </c>
      <c r="K645" s="222">
        <v>50.0</v>
      </c>
      <c r="L645" s="130" t="s">
        <v>667</v>
      </c>
      <c r="M645" s="104"/>
      <c r="N645" s="104"/>
      <c r="O645" s="104"/>
      <c r="P645" s="104"/>
      <c r="Q645" s="104"/>
      <c r="R645" s="104"/>
      <c r="S645" s="104"/>
      <c r="T645" s="104"/>
      <c r="U645" s="104"/>
      <c r="V645" s="104"/>
      <c r="W645" s="104"/>
      <c r="X645" s="104"/>
      <c r="Y645" s="104"/>
      <c r="Z645" s="104"/>
      <c r="AA645" s="104" t="str">
        <f t="shared" si="6"/>
        <v>Vlase Ionela</v>
      </c>
      <c r="AB645" s="361">
        <f t="shared" si="7"/>
        <v>50</v>
      </c>
    </row>
    <row r="646" ht="11.25" customHeight="1">
      <c r="A646" s="135" t="s">
        <v>2651</v>
      </c>
      <c r="B646" s="335" t="s">
        <v>2652</v>
      </c>
      <c r="C646" s="97" t="s">
        <v>148</v>
      </c>
      <c r="D646" s="135" t="s">
        <v>2657</v>
      </c>
      <c r="E646" s="130" t="s">
        <v>2658</v>
      </c>
      <c r="F646" s="136" t="s">
        <v>1071</v>
      </c>
      <c r="G646" s="206">
        <v>1.0</v>
      </c>
      <c r="H646" s="206">
        <v>1.0</v>
      </c>
      <c r="I646" s="206">
        <v>6.0</v>
      </c>
      <c r="J646" s="292">
        <v>50.0</v>
      </c>
      <c r="K646" s="222">
        <v>50.0</v>
      </c>
      <c r="L646" s="130" t="s">
        <v>667</v>
      </c>
      <c r="M646" s="104"/>
      <c r="N646" s="104"/>
      <c r="O646" s="104"/>
      <c r="P646" s="104"/>
      <c r="Q646" s="104"/>
      <c r="R646" s="104"/>
      <c r="S646" s="104"/>
      <c r="T646" s="104"/>
      <c r="U646" s="104"/>
      <c r="V646" s="104"/>
      <c r="W646" s="104"/>
      <c r="X646" s="104"/>
      <c r="Y646" s="104"/>
      <c r="Z646" s="104"/>
      <c r="AA646" s="104" t="str">
        <f t="shared" si="6"/>
        <v>Vlase Ionela</v>
      </c>
      <c r="AB646" s="361">
        <f t="shared" si="7"/>
        <v>50</v>
      </c>
    </row>
    <row r="647" ht="11.25" customHeight="1">
      <c r="A647" s="135" t="s">
        <v>2651</v>
      </c>
      <c r="B647" s="335" t="s">
        <v>2652</v>
      </c>
      <c r="C647" s="97" t="s">
        <v>148</v>
      </c>
      <c r="D647" s="135" t="s">
        <v>2659</v>
      </c>
      <c r="E647" s="130" t="s">
        <v>2660</v>
      </c>
      <c r="F647" s="136" t="s">
        <v>318</v>
      </c>
      <c r="G647" s="206">
        <v>1.0</v>
      </c>
      <c r="H647" s="206">
        <v>1.0</v>
      </c>
      <c r="I647" s="206">
        <v>6.0</v>
      </c>
      <c r="J647" s="292">
        <v>50.0</v>
      </c>
      <c r="K647" s="222">
        <v>50.0</v>
      </c>
      <c r="L647" s="130" t="s">
        <v>667</v>
      </c>
      <c r="M647" s="104"/>
      <c r="N647" s="104"/>
      <c r="O647" s="104"/>
      <c r="P647" s="104"/>
      <c r="Q647" s="104"/>
      <c r="R647" s="104"/>
      <c r="S647" s="104"/>
      <c r="T647" s="104"/>
      <c r="U647" s="104"/>
      <c r="V647" s="104"/>
      <c r="W647" s="104"/>
      <c r="X647" s="104"/>
      <c r="Y647" s="104"/>
      <c r="Z647" s="104"/>
      <c r="AA647" s="104" t="str">
        <f t="shared" si="6"/>
        <v>Vlase Ionela</v>
      </c>
      <c r="AB647" s="361">
        <f t="shared" si="7"/>
        <v>50</v>
      </c>
    </row>
    <row r="648" ht="11.25" customHeight="1">
      <c r="A648" s="135" t="s">
        <v>2651</v>
      </c>
      <c r="B648" s="335" t="s">
        <v>2652</v>
      </c>
      <c r="C648" s="97" t="s">
        <v>148</v>
      </c>
      <c r="D648" s="135" t="s">
        <v>2661</v>
      </c>
      <c r="E648" s="130" t="s">
        <v>2662</v>
      </c>
      <c r="F648" s="136" t="s">
        <v>1071</v>
      </c>
      <c r="G648" s="206">
        <v>1.0</v>
      </c>
      <c r="H648" s="206">
        <v>1.0</v>
      </c>
      <c r="I648" s="206">
        <v>6.0</v>
      </c>
      <c r="J648" s="292">
        <v>50.0</v>
      </c>
      <c r="K648" s="222">
        <v>50.0</v>
      </c>
      <c r="L648" s="130" t="s">
        <v>667</v>
      </c>
      <c r="M648" s="104"/>
      <c r="N648" s="104"/>
      <c r="O648" s="104"/>
      <c r="P648" s="104"/>
      <c r="Q648" s="104"/>
      <c r="R648" s="104"/>
      <c r="S648" s="104"/>
      <c r="T648" s="104"/>
      <c r="U648" s="104"/>
      <c r="V648" s="104"/>
      <c r="W648" s="104"/>
      <c r="X648" s="104"/>
      <c r="Y648" s="104"/>
      <c r="Z648" s="104"/>
      <c r="AA648" s="104" t="str">
        <f t="shared" si="6"/>
        <v>Vlase Ionela</v>
      </c>
      <c r="AB648" s="361">
        <f t="shared" si="7"/>
        <v>50</v>
      </c>
    </row>
    <row r="649" ht="11.25" customHeight="1">
      <c r="A649" s="135" t="s">
        <v>2651</v>
      </c>
      <c r="B649" s="335" t="s">
        <v>2652</v>
      </c>
      <c r="C649" s="97" t="s">
        <v>148</v>
      </c>
      <c r="D649" s="135" t="s">
        <v>2663</v>
      </c>
      <c r="E649" s="154" t="s">
        <v>2664</v>
      </c>
      <c r="F649" s="136" t="s">
        <v>1071</v>
      </c>
      <c r="G649" s="206">
        <v>1.0</v>
      </c>
      <c r="H649" s="206">
        <v>1.0</v>
      </c>
      <c r="I649" s="206">
        <v>6.0</v>
      </c>
      <c r="J649" s="292">
        <v>50.0</v>
      </c>
      <c r="K649" s="222">
        <v>50.0</v>
      </c>
      <c r="L649" s="130" t="s">
        <v>667</v>
      </c>
      <c r="M649" s="104"/>
      <c r="N649" s="104"/>
      <c r="O649" s="104"/>
      <c r="P649" s="104"/>
      <c r="Q649" s="104"/>
      <c r="R649" s="104"/>
      <c r="S649" s="104"/>
      <c r="T649" s="104"/>
      <c r="U649" s="104"/>
      <c r="V649" s="104"/>
      <c r="W649" s="104"/>
      <c r="X649" s="104"/>
      <c r="Y649" s="104"/>
      <c r="Z649" s="104"/>
      <c r="AA649" s="104" t="str">
        <f t="shared" si="6"/>
        <v>Vlase Ionela</v>
      </c>
      <c r="AB649" s="361">
        <f t="shared" si="7"/>
        <v>50</v>
      </c>
    </row>
    <row r="650" ht="11.25" customHeight="1">
      <c r="A650" s="135" t="s">
        <v>2651</v>
      </c>
      <c r="B650" s="335" t="s">
        <v>2652</v>
      </c>
      <c r="C650" s="97" t="s">
        <v>148</v>
      </c>
      <c r="D650" s="135" t="s">
        <v>2665</v>
      </c>
      <c r="E650" s="130" t="s">
        <v>2666</v>
      </c>
      <c r="F650" s="136" t="s">
        <v>1071</v>
      </c>
      <c r="G650" s="93">
        <v>1.0</v>
      </c>
      <c r="H650" s="93">
        <v>1.0</v>
      </c>
      <c r="I650" s="93">
        <v>6.0</v>
      </c>
      <c r="J650" s="333">
        <v>50.0</v>
      </c>
      <c r="K650" s="222">
        <v>50.0</v>
      </c>
      <c r="L650" s="130" t="s">
        <v>667</v>
      </c>
      <c r="M650" s="104"/>
      <c r="N650" s="104"/>
      <c r="O650" s="104"/>
      <c r="P650" s="104"/>
      <c r="Q650" s="104"/>
      <c r="R650" s="104"/>
      <c r="S650" s="104"/>
      <c r="T650" s="104"/>
      <c r="U650" s="104"/>
      <c r="V650" s="104"/>
      <c r="W650" s="104"/>
      <c r="X650" s="104"/>
      <c r="Y650" s="104"/>
      <c r="Z650" s="104"/>
      <c r="AA650" s="104" t="str">
        <f t="shared" si="6"/>
        <v>Vlase Ionela</v>
      </c>
      <c r="AB650" s="361">
        <f t="shared" si="7"/>
        <v>50</v>
      </c>
    </row>
    <row r="651" ht="11.25" customHeight="1">
      <c r="A651" s="135" t="s">
        <v>2651</v>
      </c>
      <c r="B651" s="335" t="s">
        <v>2652</v>
      </c>
      <c r="C651" s="97" t="s">
        <v>148</v>
      </c>
      <c r="D651" s="271" t="s">
        <v>2667</v>
      </c>
      <c r="E651" s="389" t="s">
        <v>2668</v>
      </c>
      <c r="F651" s="136" t="s">
        <v>1071</v>
      </c>
      <c r="G651" s="206">
        <v>1.0</v>
      </c>
      <c r="H651" s="206">
        <v>1.0</v>
      </c>
      <c r="I651" s="206">
        <v>6.0</v>
      </c>
      <c r="J651" s="292">
        <v>50.0</v>
      </c>
      <c r="K651" s="222">
        <v>50.0</v>
      </c>
      <c r="L651" s="130" t="s">
        <v>667</v>
      </c>
      <c r="M651" s="104"/>
      <c r="N651" s="104"/>
      <c r="O651" s="104"/>
      <c r="P651" s="104"/>
      <c r="Q651" s="104"/>
      <c r="R651" s="104"/>
      <c r="S651" s="104"/>
      <c r="T651" s="104"/>
      <c r="U651" s="104"/>
      <c r="V651" s="104"/>
      <c r="W651" s="104"/>
      <c r="X651" s="104"/>
      <c r="Y651" s="104"/>
      <c r="Z651" s="104"/>
      <c r="AA651" s="104" t="str">
        <f t="shared" si="6"/>
        <v>Vlase Ionela</v>
      </c>
      <c r="AB651" s="361">
        <f t="shared" si="7"/>
        <v>50</v>
      </c>
    </row>
    <row r="652" ht="11.25" customHeight="1">
      <c r="A652" s="135" t="s">
        <v>2651</v>
      </c>
      <c r="B652" s="335" t="s">
        <v>2652</v>
      </c>
      <c r="C652" s="97" t="s">
        <v>148</v>
      </c>
      <c r="D652" s="135" t="s">
        <v>2669</v>
      </c>
      <c r="E652" s="130" t="s">
        <v>2670</v>
      </c>
      <c r="F652" s="136" t="s">
        <v>1071</v>
      </c>
      <c r="G652" s="206">
        <v>1.0</v>
      </c>
      <c r="H652" s="206">
        <v>1.0</v>
      </c>
      <c r="I652" s="206">
        <v>6.0</v>
      </c>
      <c r="J652" s="292">
        <v>50.0</v>
      </c>
      <c r="K652" s="222">
        <v>50.0</v>
      </c>
      <c r="L652" s="130" t="s">
        <v>667</v>
      </c>
      <c r="M652" s="104"/>
      <c r="N652" s="104"/>
      <c r="O652" s="104"/>
      <c r="P652" s="104"/>
      <c r="Q652" s="104"/>
      <c r="R652" s="104"/>
      <c r="S652" s="104"/>
      <c r="T652" s="104"/>
      <c r="U652" s="104"/>
      <c r="V652" s="104"/>
      <c r="W652" s="104"/>
      <c r="X652" s="104"/>
      <c r="Y652" s="104"/>
      <c r="Z652" s="104"/>
      <c r="AA652" s="104" t="str">
        <f t="shared" si="6"/>
        <v>Vlase Ionela</v>
      </c>
      <c r="AB652" s="361">
        <f t="shared" si="7"/>
        <v>50</v>
      </c>
    </row>
    <row r="653" ht="11.25" customHeight="1">
      <c r="A653" s="135" t="s">
        <v>2651</v>
      </c>
      <c r="B653" s="335" t="s">
        <v>2652</v>
      </c>
      <c r="C653" s="97" t="s">
        <v>148</v>
      </c>
      <c r="D653" s="135" t="s">
        <v>2671</v>
      </c>
      <c r="E653" s="190" t="s">
        <v>2672</v>
      </c>
      <c r="F653" s="136" t="s">
        <v>1071</v>
      </c>
      <c r="G653" s="206">
        <v>1.0</v>
      </c>
      <c r="H653" s="206">
        <v>1.0</v>
      </c>
      <c r="I653" s="206">
        <v>6.0</v>
      </c>
      <c r="J653" s="292">
        <v>50.0</v>
      </c>
      <c r="K653" s="222">
        <v>50.0</v>
      </c>
      <c r="L653" s="130" t="s">
        <v>667</v>
      </c>
      <c r="M653" s="104"/>
      <c r="N653" s="104"/>
      <c r="O653" s="104"/>
      <c r="P653" s="104"/>
      <c r="Q653" s="104"/>
      <c r="R653" s="104"/>
      <c r="S653" s="104"/>
      <c r="T653" s="104"/>
      <c r="U653" s="104"/>
      <c r="V653" s="104"/>
      <c r="W653" s="104"/>
      <c r="X653" s="104"/>
      <c r="Y653" s="104"/>
      <c r="Z653" s="104"/>
      <c r="AA653" s="104" t="str">
        <f t="shared" si="6"/>
        <v>Vlase Ionela</v>
      </c>
      <c r="AB653" s="361">
        <f t="shared" si="7"/>
        <v>50</v>
      </c>
    </row>
    <row r="654" ht="11.25" customHeight="1">
      <c r="A654" s="135" t="s">
        <v>2651</v>
      </c>
      <c r="B654" s="335" t="s">
        <v>2652</v>
      </c>
      <c r="C654" s="97" t="s">
        <v>148</v>
      </c>
      <c r="D654" s="135" t="s">
        <v>2673</v>
      </c>
      <c r="E654" s="130" t="s">
        <v>2674</v>
      </c>
      <c r="F654" s="136" t="s">
        <v>1071</v>
      </c>
      <c r="G654" s="206">
        <v>1.0</v>
      </c>
      <c r="H654" s="206">
        <v>1.0</v>
      </c>
      <c r="I654" s="206">
        <v>6.0</v>
      </c>
      <c r="J654" s="292">
        <v>50.0</v>
      </c>
      <c r="K654" s="222">
        <v>50.0</v>
      </c>
      <c r="L654" s="130" t="s">
        <v>667</v>
      </c>
      <c r="M654" s="104"/>
      <c r="N654" s="104"/>
      <c r="O654" s="104"/>
      <c r="P654" s="104"/>
      <c r="Q654" s="104"/>
      <c r="R654" s="104"/>
      <c r="S654" s="104"/>
      <c r="T654" s="104"/>
      <c r="U654" s="104"/>
      <c r="V654" s="104"/>
      <c r="W654" s="104"/>
      <c r="X654" s="104"/>
      <c r="Y654" s="104"/>
      <c r="Z654" s="104"/>
      <c r="AA654" s="104" t="str">
        <f t="shared" si="6"/>
        <v>Vlase Ionela</v>
      </c>
      <c r="AB654" s="361">
        <f t="shared" si="7"/>
        <v>50</v>
      </c>
    </row>
    <row r="655" ht="11.25" customHeight="1">
      <c r="A655" s="135" t="s">
        <v>2651</v>
      </c>
      <c r="B655" s="335" t="s">
        <v>2652</v>
      </c>
      <c r="C655" s="97" t="s">
        <v>148</v>
      </c>
      <c r="D655" s="135" t="s">
        <v>2675</v>
      </c>
      <c r="E655" s="130" t="s">
        <v>2676</v>
      </c>
      <c r="F655" s="136" t="s">
        <v>1071</v>
      </c>
      <c r="G655" s="206">
        <v>1.0</v>
      </c>
      <c r="H655" s="206">
        <v>1.0</v>
      </c>
      <c r="I655" s="206">
        <v>6.0</v>
      </c>
      <c r="J655" s="292">
        <v>50.0</v>
      </c>
      <c r="K655" s="222">
        <v>50.0</v>
      </c>
      <c r="L655" s="130" t="s">
        <v>667</v>
      </c>
      <c r="M655" s="104"/>
      <c r="N655" s="104"/>
      <c r="O655" s="104"/>
      <c r="P655" s="104"/>
      <c r="Q655" s="104"/>
      <c r="R655" s="104"/>
      <c r="S655" s="104"/>
      <c r="T655" s="104"/>
      <c r="U655" s="104"/>
      <c r="V655" s="104"/>
      <c r="W655" s="104"/>
      <c r="X655" s="104"/>
      <c r="Y655" s="104"/>
      <c r="Z655" s="104"/>
      <c r="AA655" s="104" t="str">
        <f t="shared" si="6"/>
        <v>Vlase Ionela</v>
      </c>
      <c r="AB655" s="361">
        <f t="shared" si="7"/>
        <v>50</v>
      </c>
    </row>
    <row r="656" ht="11.25" customHeight="1">
      <c r="A656" s="135" t="s">
        <v>2651</v>
      </c>
      <c r="B656" s="335" t="s">
        <v>2652</v>
      </c>
      <c r="C656" s="97" t="s">
        <v>148</v>
      </c>
      <c r="D656" s="135" t="s">
        <v>2677</v>
      </c>
      <c r="E656" s="130" t="s">
        <v>2678</v>
      </c>
      <c r="F656" s="136" t="s">
        <v>318</v>
      </c>
      <c r="G656" s="206">
        <v>1.0</v>
      </c>
      <c r="H656" s="206">
        <v>1.0</v>
      </c>
      <c r="I656" s="206">
        <v>6.0</v>
      </c>
      <c r="J656" s="292">
        <v>50.0</v>
      </c>
      <c r="K656" s="222">
        <v>50.0</v>
      </c>
      <c r="L656" s="130" t="s">
        <v>667</v>
      </c>
      <c r="M656" s="104"/>
      <c r="N656" s="104"/>
      <c r="O656" s="104"/>
      <c r="P656" s="104"/>
      <c r="Q656" s="104"/>
      <c r="R656" s="104"/>
      <c r="S656" s="104"/>
      <c r="T656" s="104"/>
      <c r="U656" s="104"/>
      <c r="V656" s="104"/>
      <c r="W656" s="104"/>
      <c r="X656" s="104"/>
      <c r="Y656" s="104"/>
      <c r="Z656" s="104"/>
      <c r="AA656" s="104" t="str">
        <f t="shared" si="6"/>
        <v>Vlase Ionela</v>
      </c>
      <c r="AB656" s="361">
        <f t="shared" si="7"/>
        <v>50</v>
      </c>
    </row>
    <row r="657" ht="11.25" customHeight="1">
      <c r="A657" s="135" t="s">
        <v>2651</v>
      </c>
      <c r="B657" s="335" t="s">
        <v>2652</v>
      </c>
      <c r="C657" s="97" t="s">
        <v>148</v>
      </c>
      <c r="D657" s="135" t="s">
        <v>2679</v>
      </c>
      <c r="E657" s="130" t="s">
        <v>2680</v>
      </c>
      <c r="F657" s="136" t="s">
        <v>1071</v>
      </c>
      <c r="G657" s="206">
        <v>1.0</v>
      </c>
      <c r="H657" s="206">
        <v>1.0</v>
      </c>
      <c r="I657" s="206">
        <v>6.0</v>
      </c>
      <c r="J657" s="292">
        <v>50.0</v>
      </c>
      <c r="K657" s="222">
        <v>50.0</v>
      </c>
      <c r="L657" s="130" t="s">
        <v>667</v>
      </c>
      <c r="M657" s="104"/>
      <c r="N657" s="104"/>
      <c r="O657" s="104"/>
      <c r="P657" s="104"/>
      <c r="Q657" s="104"/>
      <c r="R657" s="104"/>
      <c r="S657" s="104"/>
      <c r="T657" s="104"/>
      <c r="U657" s="104"/>
      <c r="V657" s="104"/>
      <c r="W657" s="104"/>
      <c r="X657" s="104"/>
      <c r="Y657" s="104"/>
      <c r="Z657" s="104"/>
      <c r="AA657" s="104" t="str">
        <f t="shared" si="6"/>
        <v>Vlase Ionela</v>
      </c>
      <c r="AB657" s="361">
        <f t="shared" si="7"/>
        <v>50</v>
      </c>
    </row>
    <row r="658" ht="11.25" customHeight="1">
      <c r="A658" s="135" t="s">
        <v>2651</v>
      </c>
      <c r="B658" s="335" t="s">
        <v>2652</v>
      </c>
      <c r="C658" s="97" t="s">
        <v>148</v>
      </c>
      <c r="D658" s="135" t="s">
        <v>2681</v>
      </c>
      <c r="E658" s="130" t="s">
        <v>2682</v>
      </c>
      <c r="F658" s="136" t="s">
        <v>1071</v>
      </c>
      <c r="G658" s="206">
        <v>1.0</v>
      </c>
      <c r="H658" s="206">
        <v>1.0</v>
      </c>
      <c r="I658" s="206">
        <v>6.0</v>
      </c>
      <c r="J658" s="292">
        <v>50.0</v>
      </c>
      <c r="K658" s="222">
        <v>50.0</v>
      </c>
      <c r="L658" s="130" t="s">
        <v>667</v>
      </c>
      <c r="M658" s="104"/>
      <c r="N658" s="104"/>
      <c r="O658" s="104"/>
      <c r="P658" s="104"/>
      <c r="Q658" s="104"/>
      <c r="R658" s="104"/>
      <c r="S658" s="104"/>
      <c r="T658" s="104"/>
      <c r="U658" s="104"/>
      <c r="V658" s="104"/>
      <c r="W658" s="104"/>
      <c r="X658" s="104"/>
      <c r="Y658" s="104"/>
      <c r="Z658" s="104"/>
      <c r="AA658" s="104" t="str">
        <f t="shared" si="6"/>
        <v>Vlase Ionela</v>
      </c>
      <c r="AB658" s="361">
        <f t="shared" si="7"/>
        <v>50</v>
      </c>
    </row>
    <row r="659" ht="11.25" customHeight="1">
      <c r="A659" s="135" t="s">
        <v>2683</v>
      </c>
      <c r="B659" s="135" t="s">
        <v>2684</v>
      </c>
      <c r="C659" s="97" t="s">
        <v>148</v>
      </c>
      <c r="D659" s="135" t="s">
        <v>2685</v>
      </c>
      <c r="E659" s="130" t="s">
        <v>2686</v>
      </c>
      <c r="F659" s="136" t="s">
        <v>2687</v>
      </c>
      <c r="G659" s="206">
        <v>1.0</v>
      </c>
      <c r="H659" s="206">
        <v>1.0</v>
      </c>
      <c r="I659" s="206">
        <v>2.0</v>
      </c>
      <c r="J659" s="292">
        <v>50.0</v>
      </c>
      <c r="K659" s="222">
        <v>50.0</v>
      </c>
      <c r="L659" s="130" t="s">
        <v>667</v>
      </c>
      <c r="M659" s="104"/>
      <c r="N659" s="104"/>
      <c r="O659" s="104"/>
      <c r="P659" s="104"/>
      <c r="Q659" s="104"/>
      <c r="R659" s="104"/>
      <c r="S659" s="104"/>
      <c r="T659" s="104"/>
      <c r="U659" s="104"/>
      <c r="V659" s="104"/>
      <c r="W659" s="104"/>
      <c r="X659" s="104"/>
      <c r="Y659" s="104"/>
      <c r="Z659" s="104"/>
      <c r="AA659" s="104" t="str">
        <f t="shared" si="6"/>
        <v>Vlase Ionela</v>
      </c>
      <c r="AB659" s="361">
        <f t="shared" si="7"/>
        <v>50</v>
      </c>
    </row>
    <row r="660" ht="11.25" customHeight="1">
      <c r="A660" s="135" t="s">
        <v>2683</v>
      </c>
      <c r="B660" s="135" t="s">
        <v>2684</v>
      </c>
      <c r="C660" s="97" t="s">
        <v>148</v>
      </c>
      <c r="D660" s="135" t="s">
        <v>2688</v>
      </c>
      <c r="E660" s="130" t="s">
        <v>2689</v>
      </c>
      <c r="F660" s="136" t="s">
        <v>1071</v>
      </c>
      <c r="G660" s="206">
        <v>1.0</v>
      </c>
      <c r="H660" s="206">
        <v>1.0</v>
      </c>
      <c r="I660" s="206">
        <v>2.0</v>
      </c>
      <c r="J660" s="292">
        <v>50.0</v>
      </c>
      <c r="K660" s="222">
        <v>50.0</v>
      </c>
      <c r="L660" s="130" t="s">
        <v>667</v>
      </c>
      <c r="M660" s="104"/>
      <c r="N660" s="104"/>
      <c r="O660" s="104"/>
      <c r="P660" s="104"/>
      <c r="Q660" s="104"/>
      <c r="R660" s="104"/>
      <c r="S660" s="104"/>
      <c r="T660" s="104"/>
      <c r="U660" s="104"/>
      <c r="V660" s="104"/>
      <c r="W660" s="104"/>
      <c r="X660" s="104"/>
      <c r="Y660" s="104"/>
      <c r="Z660" s="104"/>
      <c r="AA660" s="104" t="str">
        <f t="shared" si="6"/>
        <v>Vlase Ionela</v>
      </c>
      <c r="AB660" s="361">
        <f t="shared" si="7"/>
        <v>50</v>
      </c>
    </row>
    <row r="661" ht="11.25" customHeight="1">
      <c r="A661" s="135" t="s">
        <v>2683</v>
      </c>
      <c r="B661" s="135" t="s">
        <v>2684</v>
      </c>
      <c r="C661" s="97" t="s">
        <v>148</v>
      </c>
      <c r="D661" s="135" t="s">
        <v>2690</v>
      </c>
      <c r="E661" s="184" t="s">
        <v>2691</v>
      </c>
      <c r="F661" s="136" t="s">
        <v>1071</v>
      </c>
      <c r="G661" s="206">
        <v>1.0</v>
      </c>
      <c r="H661" s="206">
        <v>1.0</v>
      </c>
      <c r="I661" s="206">
        <v>2.0</v>
      </c>
      <c r="J661" s="292">
        <v>50.0</v>
      </c>
      <c r="K661" s="222">
        <v>50.0</v>
      </c>
      <c r="L661" s="130" t="s">
        <v>667</v>
      </c>
      <c r="M661" s="104"/>
      <c r="N661" s="104"/>
      <c r="O661" s="104"/>
      <c r="P661" s="104"/>
      <c r="Q661" s="104"/>
      <c r="R661" s="104"/>
      <c r="S661" s="104"/>
      <c r="T661" s="104"/>
      <c r="U661" s="104"/>
      <c r="V661" s="104"/>
      <c r="W661" s="104"/>
      <c r="X661" s="104"/>
      <c r="Y661" s="104"/>
      <c r="Z661" s="104"/>
      <c r="AA661" s="104" t="str">
        <f t="shared" si="6"/>
        <v>Vlase Ionela</v>
      </c>
      <c r="AB661" s="361">
        <f t="shared" si="7"/>
        <v>50</v>
      </c>
    </row>
    <row r="662" ht="11.25" customHeight="1">
      <c r="A662" s="135" t="s">
        <v>2683</v>
      </c>
      <c r="B662" s="135" t="s">
        <v>2684</v>
      </c>
      <c r="C662" s="97" t="s">
        <v>148</v>
      </c>
      <c r="D662" s="135" t="s">
        <v>2692</v>
      </c>
      <c r="E662" s="130" t="s">
        <v>2693</v>
      </c>
      <c r="F662" s="136" t="s">
        <v>1071</v>
      </c>
      <c r="G662" s="206">
        <v>1.0</v>
      </c>
      <c r="H662" s="206">
        <v>1.0</v>
      </c>
      <c r="I662" s="206">
        <v>2.0</v>
      </c>
      <c r="J662" s="292">
        <v>50.0</v>
      </c>
      <c r="K662" s="222">
        <v>50.0</v>
      </c>
      <c r="L662" s="130" t="s">
        <v>667</v>
      </c>
      <c r="M662" s="104"/>
      <c r="N662" s="104"/>
      <c r="O662" s="104"/>
      <c r="P662" s="104"/>
      <c r="Q662" s="104"/>
      <c r="R662" s="104"/>
      <c r="S662" s="104"/>
      <c r="T662" s="104"/>
      <c r="U662" s="104"/>
      <c r="V662" s="104"/>
      <c r="W662" s="104"/>
      <c r="X662" s="104"/>
      <c r="Y662" s="104"/>
      <c r="Z662" s="104"/>
      <c r="AA662" s="104" t="str">
        <f t="shared" si="6"/>
        <v>Vlase Ionela</v>
      </c>
      <c r="AB662" s="361">
        <f t="shared" si="7"/>
        <v>50</v>
      </c>
    </row>
    <row r="663" ht="11.25" customHeight="1">
      <c r="A663" s="135" t="s">
        <v>2683</v>
      </c>
      <c r="B663" s="135" t="s">
        <v>2684</v>
      </c>
      <c r="C663" s="97" t="s">
        <v>148</v>
      </c>
      <c r="D663" s="135" t="s">
        <v>2694</v>
      </c>
      <c r="E663" s="130" t="s">
        <v>2695</v>
      </c>
      <c r="F663" s="136" t="s">
        <v>1071</v>
      </c>
      <c r="G663" s="206">
        <v>1.0</v>
      </c>
      <c r="H663" s="206">
        <v>1.0</v>
      </c>
      <c r="I663" s="206">
        <v>2.0</v>
      </c>
      <c r="J663" s="292">
        <v>50.0</v>
      </c>
      <c r="K663" s="222">
        <v>50.0</v>
      </c>
      <c r="L663" s="130" t="s">
        <v>667</v>
      </c>
      <c r="M663" s="104"/>
      <c r="N663" s="104"/>
      <c r="O663" s="104"/>
      <c r="P663" s="104"/>
      <c r="Q663" s="104"/>
      <c r="R663" s="104"/>
      <c r="S663" s="104"/>
      <c r="T663" s="104"/>
      <c r="U663" s="104"/>
      <c r="V663" s="104"/>
      <c r="W663" s="104"/>
      <c r="X663" s="104"/>
      <c r="Y663" s="104"/>
      <c r="Z663" s="104"/>
      <c r="AA663" s="104" t="str">
        <f t="shared" si="6"/>
        <v>Vlase Ionela</v>
      </c>
      <c r="AB663" s="361">
        <f t="shared" si="7"/>
        <v>50</v>
      </c>
    </row>
    <row r="664" ht="11.25" customHeight="1">
      <c r="A664" s="135" t="s">
        <v>2683</v>
      </c>
      <c r="B664" s="135" t="s">
        <v>2684</v>
      </c>
      <c r="C664" s="97" t="s">
        <v>148</v>
      </c>
      <c r="D664" s="135" t="s">
        <v>2696</v>
      </c>
      <c r="E664" s="130" t="s">
        <v>2697</v>
      </c>
      <c r="F664" s="136" t="s">
        <v>1071</v>
      </c>
      <c r="G664" s="206">
        <v>1.0</v>
      </c>
      <c r="H664" s="206">
        <v>1.0</v>
      </c>
      <c r="I664" s="206">
        <v>2.0</v>
      </c>
      <c r="J664" s="292">
        <v>50.0</v>
      </c>
      <c r="K664" s="222">
        <v>50.0</v>
      </c>
      <c r="L664" s="130" t="s">
        <v>667</v>
      </c>
      <c r="M664" s="104"/>
      <c r="N664" s="104"/>
      <c r="O664" s="104"/>
      <c r="P664" s="104"/>
      <c r="Q664" s="104"/>
      <c r="R664" s="104"/>
      <c r="S664" s="104"/>
      <c r="T664" s="104"/>
      <c r="U664" s="104"/>
      <c r="V664" s="104"/>
      <c r="W664" s="104"/>
      <c r="X664" s="104"/>
      <c r="Y664" s="104"/>
      <c r="Z664" s="104"/>
      <c r="AA664" s="104" t="str">
        <f t="shared" si="6"/>
        <v>Vlase Ionela</v>
      </c>
      <c r="AB664" s="361">
        <f t="shared" si="7"/>
        <v>50</v>
      </c>
    </row>
    <row r="665" ht="11.25" customHeight="1">
      <c r="A665" s="135" t="s">
        <v>2683</v>
      </c>
      <c r="B665" s="135" t="s">
        <v>2684</v>
      </c>
      <c r="C665" s="97" t="s">
        <v>148</v>
      </c>
      <c r="D665" s="135" t="s">
        <v>2698</v>
      </c>
      <c r="E665" s="130" t="s">
        <v>2699</v>
      </c>
      <c r="F665" s="136" t="s">
        <v>1071</v>
      </c>
      <c r="G665" s="206">
        <v>1.0</v>
      </c>
      <c r="H665" s="206">
        <v>1.0</v>
      </c>
      <c r="I665" s="206">
        <v>2.0</v>
      </c>
      <c r="J665" s="292">
        <v>50.0</v>
      </c>
      <c r="K665" s="222">
        <v>50.0</v>
      </c>
      <c r="L665" s="130" t="s">
        <v>667</v>
      </c>
      <c r="M665" s="104"/>
      <c r="N665" s="104"/>
      <c r="O665" s="104"/>
      <c r="P665" s="104"/>
      <c r="Q665" s="104"/>
      <c r="R665" s="104"/>
      <c r="S665" s="104"/>
      <c r="T665" s="104"/>
      <c r="U665" s="104"/>
      <c r="V665" s="104"/>
      <c r="W665" s="104"/>
      <c r="X665" s="104"/>
      <c r="Y665" s="104"/>
      <c r="Z665" s="104"/>
      <c r="AA665" s="104" t="str">
        <f t="shared" si="6"/>
        <v>Vlase Ionela</v>
      </c>
      <c r="AB665" s="361">
        <f t="shared" si="7"/>
        <v>50</v>
      </c>
    </row>
    <row r="666" ht="11.25" customHeight="1">
      <c r="A666" s="135" t="s">
        <v>2683</v>
      </c>
      <c r="B666" s="135" t="s">
        <v>2684</v>
      </c>
      <c r="C666" s="97" t="s">
        <v>148</v>
      </c>
      <c r="D666" s="135" t="s">
        <v>2700</v>
      </c>
      <c r="E666" s="130" t="s">
        <v>2701</v>
      </c>
      <c r="F666" s="136" t="s">
        <v>1071</v>
      </c>
      <c r="G666" s="206">
        <v>1.0</v>
      </c>
      <c r="H666" s="206">
        <v>1.0</v>
      </c>
      <c r="I666" s="206">
        <v>2.0</v>
      </c>
      <c r="J666" s="292">
        <v>50.0</v>
      </c>
      <c r="K666" s="222">
        <v>50.0</v>
      </c>
      <c r="L666" s="130" t="s">
        <v>667</v>
      </c>
      <c r="M666" s="104"/>
      <c r="N666" s="104"/>
      <c r="O666" s="104"/>
      <c r="P666" s="104"/>
      <c r="Q666" s="104"/>
      <c r="R666" s="104"/>
      <c r="S666" s="104"/>
      <c r="T666" s="104"/>
      <c r="U666" s="104"/>
      <c r="V666" s="104"/>
      <c r="W666" s="104"/>
      <c r="X666" s="104"/>
      <c r="Y666" s="104"/>
      <c r="Z666" s="104"/>
      <c r="AA666" s="104" t="str">
        <f t="shared" si="6"/>
        <v>Vlase Ionela</v>
      </c>
      <c r="AB666" s="361">
        <f t="shared" si="7"/>
        <v>50</v>
      </c>
    </row>
    <row r="667" ht="11.25" customHeight="1">
      <c r="A667" s="135" t="s">
        <v>2683</v>
      </c>
      <c r="B667" s="135" t="s">
        <v>2684</v>
      </c>
      <c r="C667" s="97" t="s">
        <v>148</v>
      </c>
      <c r="D667" s="354" t="s">
        <v>2702</v>
      </c>
      <c r="E667" s="390" t="s">
        <v>2703</v>
      </c>
      <c r="F667" s="136" t="s">
        <v>1071</v>
      </c>
      <c r="G667" s="206">
        <v>1.0</v>
      </c>
      <c r="H667" s="206">
        <v>1.0</v>
      </c>
      <c r="I667" s="206">
        <v>2.0</v>
      </c>
      <c r="J667" s="292">
        <v>50.0</v>
      </c>
      <c r="K667" s="222">
        <v>50.0</v>
      </c>
      <c r="L667" s="130" t="s">
        <v>667</v>
      </c>
      <c r="M667" s="104"/>
      <c r="N667" s="104"/>
      <c r="O667" s="104"/>
      <c r="P667" s="104"/>
      <c r="Q667" s="104"/>
      <c r="R667" s="104"/>
      <c r="S667" s="104"/>
      <c r="T667" s="104"/>
      <c r="U667" s="104"/>
      <c r="V667" s="104"/>
      <c r="W667" s="104"/>
      <c r="X667" s="104"/>
      <c r="Y667" s="104"/>
      <c r="Z667" s="104"/>
      <c r="AA667" s="104" t="str">
        <f t="shared" si="6"/>
        <v>Vlase Ionela</v>
      </c>
      <c r="AB667" s="361">
        <f t="shared" si="7"/>
        <v>50</v>
      </c>
    </row>
    <row r="668" ht="11.25" customHeight="1">
      <c r="A668" s="135" t="s">
        <v>2683</v>
      </c>
      <c r="B668" s="135" t="s">
        <v>2684</v>
      </c>
      <c r="C668" s="97" t="s">
        <v>148</v>
      </c>
      <c r="D668" s="135" t="s">
        <v>2704</v>
      </c>
      <c r="E668" s="130" t="s">
        <v>2705</v>
      </c>
      <c r="F668" s="136" t="s">
        <v>1071</v>
      </c>
      <c r="G668" s="206">
        <v>1.0</v>
      </c>
      <c r="H668" s="206">
        <v>1.0</v>
      </c>
      <c r="I668" s="206">
        <v>2.0</v>
      </c>
      <c r="J668" s="292">
        <v>50.0</v>
      </c>
      <c r="K668" s="222">
        <v>50.0</v>
      </c>
      <c r="L668" s="130" t="s">
        <v>667</v>
      </c>
      <c r="M668" s="104"/>
      <c r="N668" s="104"/>
      <c r="O668" s="104"/>
      <c r="P668" s="104"/>
      <c r="Q668" s="104"/>
      <c r="R668" s="104"/>
      <c r="S668" s="104"/>
      <c r="T668" s="104"/>
      <c r="U668" s="104"/>
      <c r="V668" s="104"/>
      <c r="W668" s="104"/>
      <c r="X668" s="104"/>
      <c r="Y668" s="104"/>
      <c r="Z668" s="104"/>
      <c r="AA668" s="104" t="str">
        <f t="shared" si="6"/>
        <v>Vlase Ionela</v>
      </c>
      <c r="AB668" s="361">
        <f t="shared" si="7"/>
        <v>50</v>
      </c>
    </row>
    <row r="669" ht="11.25" customHeight="1">
      <c r="A669" s="135" t="s">
        <v>2683</v>
      </c>
      <c r="B669" s="135" t="s">
        <v>2684</v>
      </c>
      <c r="C669" s="97" t="s">
        <v>148</v>
      </c>
      <c r="D669" s="135" t="s">
        <v>2706</v>
      </c>
      <c r="E669" s="130" t="s">
        <v>2707</v>
      </c>
      <c r="F669" s="136" t="s">
        <v>1071</v>
      </c>
      <c r="G669" s="206">
        <v>1.0</v>
      </c>
      <c r="H669" s="206">
        <v>1.0</v>
      </c>
      <c r="I669" s="206">
        <v>2.0</v>
      </c>
      <c r="J669" s="292">
        <v>50.0</v>
      </c>
      <c r="K669" s="222">
        <v>50.0</v>
      </c>
      <c r="L669" s="130" t="s">
        <v>667</v>
      </c>
      <c r="M669" s="104"/>
      <c r="N669" s="104"/>
      <c r="O669" s="104"/>
      <c r="P669" s="104"/>
      <c r="Q669" s="104"/>
      <c r="R669" s="104"/>
      <c r="S669" s="104"/>
      <c r="T669" s="104"/>
      <c r="U669" s="104"/>
      <c r="V669" s="104"/>
      <c r="W669" s="104"/>
      <c r="X669" s="104"/>
      <c r="Y669" s="104"/>
      <c r="Z669" s="104"/>
      <c r="AA669" s="104" t="str">
        <f t="shared" si="6"/>
        <v>Vlase Ionela</v>
      </c>
      <c r="AB669" s="361">
        <f t="shared" si="7"/>
        <v>50</v>
      </c>
    </row>
    <row r="670" ht="11.25" customHeight="1">
      <c r="A670" s="135" t="s">
        <v>2683</v>
      </c>
      <c r="B670" s="135" t="s">
        <v>2684</v>
      </c>
      <c r="C670" s="97" t="s">
        <v>148</v>
      </c>
      <c r="D670" s="135" t="s">
        <v>2708</v>
      </c>
      <c r="E670" s="130" t="s">
        <v>2709</v>
      </c>
      <c r="F670" s="136" t="s">
        <v>1071</v>
      </c>
      <c r="G670" s="206">
        <v>1.0</v>
      </c>
      <c r="H670" s="206">
        <v>1.0</v>
      </c>
      <c r="I670" s="206">
        <v>2.0</v>
      </c>
      <c r="J670" s="292">
        <v>50.0</v>
      </c>
      <c r="K670" s="222">
        <v>50.0</v>
      </c>
      <c r="L670" s="130" t="s">
        <v>667</v>
      </c>
      <c r="M670" s="104"/>
      <c r="N670" s="104"/>
      <c r="O670" s="104"/>
      <c r="P670" s="104"/>
      <c r="Q670" s="104"/>
      <c r="R670" s="104"/>
      <c r="S670" s="104"/>
      <c r="T670" s="104"/>
      <c r="U670" s="104"/>
      <c r="V670" s="104"/>
      <c r="W670" s="104"/>
      <c r="X670" s="104"/>
      <c r="Y670" s="104"/>
      <c r="Z670" s="104"/>
      <c r="AA670" s="104" t="str">
        <f t="shared" si="6"/>
        <v>Vlase Ionela</v>
      </c>
      <c r="AB670" s="361">
        <f t="shared" si="7"/>
        <v>50</v>
      </c>
    </row>
    <row r="671" ht="11.25" customHeight="1">
      <c r="A671" s="135" t="s">
        <v>2683</v>
      </c>
      <c r="B671" s="135" t="s">
        <v>2684</v>
      </c>
      <c r="C671" s="97" t="s">
        <v>148</v>
      </c>
      <c r="D671" s="135" t="s">
        <v>2710</v>
      </c>
      <c r="E671" s="130" t="s">
        <v>2711</v>
      </c>
      <c r="F671" s="136" t="s">
        <v>1071</v>
      </c>
      <c r="G671" s="206">
        <v>1.0</v>
      </c>
      <c r="H671" s="206">
        <v>1.0</v>
      </c>
      <c r="I671" s="206">
        <v>2.0</v>
      </c>
      <c r="J671" s="292">
        <v>50.0</v>
      </c>
      <c r="K671" s="222">
        <v>50.0</v>
      </c>
      <c r="L671" s="130" t="s">
        <v>667</v>
      </c>
      <c r="M671" s="104"/>
      <c r="N671" s="104"/>
      <c r="O671" s="104"/>
      <c r="P671" s="104"/>
      <c r="Q671" s="104"/>
      <c r="R671" s="104"/>
      <c r="S671" s="104"/>
      <c r="T671" s="104"/>
      <c r="U671" s="104"/>
      <c r="V671" s="104"/>
      <c r="W671" s="104"/>
      <c r="X671" s="104"/>
      <c r="Y671" s="104"/>
      <c r="Z671" s="104"/>
      <c r="AA671" s="104" t="str">
        <f t="shared" si="6"/>
        <v>Vlase Ionela</v>
      </c>
      <c r="AB671" s="361">
        <f t="shared" si="7"/>
        <v>50</v>
      </c>
    </row>
    <row r="672" ht="11.25" customHeight="1">
      <c r="A672" s="135" t="s">
        <v>2683</v>
      </c>
      <c r="B672" s="135" t="s">
        <v>2684</v>
      </c>
      <c r="C672" s="97" t="s">
        <v>148</v>
      </c>
      <c r="D672" s="135" t="s">
        <v>2712</v>
      </c>
      <c r="E672" s="130" t="s">
        <v>2713</v>
      </c>
      <c r="F672" s="136" t="s">
        <v>318</v>
      </c>
      <c r="G672" s="206">
        <v>1.0</v>
      </c>
      <c r="H672" s="206">
        <v>1.0</v>
      </c>
      <c r="I672" s="206">
        <v>2.0</v>
      </c>
      <c r="J672" s="292">
        <v>50.0</v>
      </c>
      <c r="K672" s="222">
        <v>50.0</v>
      </c>
      <c r="L672" s="130" t="s">
        <v>667</v>
      </c>
      <c r="M672" s="104"/>
      <c r="N672" s="104"/>
      <c r="O672" s="104"/>
      <c r="P672" s="104"/>
      <c r="Q672" s="104"/>
      <c r="R672" s="104"/>
      <c r="S672" s="104"/>
      <c r="T672" s="104"/>
      <c r="U672" s="104"/>
      <c r="V672" s="104"/>
      <c r="W672" s="104"/>
      <c r="X672" s="104"/>
      <c r="Y672" s="104"/>
      <c r="Z672" s="104"/>
      <c r="AA672" s="104" t="str">
        <f t="shared" si="6"/>
        <v>Vlase Ionela</v>
      </c>
      <c r="AB672" s="361">
        <f t="shared" si="7"/>
        <v>50</v>
      </c>
    </row>
    <row r="673" ht="11.25" customHeight="1">
      <c r="A673" s="135" t="s">
        <v>2683</v>
      </c>
      <c r="B673" s="135" t="s">
        <v>2684</v>
      </c>
      <c r="C673" s="97" t="s">
        <v>148</v>
      </c>
      <c r="D673" s="135" t="s">
        <v>2714</v>
      </c>
      <c r="E673" s="130" t="s">
        <v>2715</v>
      </c>
      <c r="F673" s="136" t="s">
        <v>318</v>
      </c>
      <c r="G673" s="206">
        <v>1.0</v>
      </c>
      <c r="H673" s="206">
        <v>1.0</v>
      </c>
      <c r="I673" s="206">
        <v>2.0</v>
      </c>
      <c r="J673" s="292">
        <v>50.0</v>
      </c>
      <c r="K673" s="222">
        <v>50.0</v>
      </c>
      <c r="L673" s="130" t="s">
        <v>667</v>
      </c>
      <c r="M673" s="104"/>
      <c r="N673" s="104"/>
      <c r="O673" s="104"/>
      <c r="P673" s="104"/>
      <c r="Q673" s="104"/>
      <c r="R673" s="104"/>
      <c r="S673" s="104"/>
      <c r="T673" s="104"/>
      <c r="U673" s="104"/>
      <c r="V673" s="104"/>
      <c r="W673" s="104"/>
      <c r="X673" s="104"/>
      <c r="Y673" s="104"/>
      <c r="Z673" s="104"/>
      <c r="AA673" s="104" t="str">
        <f t="shared" si="6"/>
        <v>Vlase Ionela</v>
      </c>
      <c r="AB673" s="361">
        <f t="shared" si="7"/>
        <v>50</v>
      </c>
    </row>
    <row r="674" ht="11.25" customHeight="1">
      <c r="A674" s="135" t="s">
        <v>2683</v>
      </c>
      <c r="B674" s="135" t="s">
        <v>2684</v>
      </c>
      <c r="C674" s="97" t="s">
        <v>148</v>
      </c>
      <c r="D674" s="135" t="s">
        <v>2716</v>
      </c>
      <c r="E674" s="130" t="s">
        <v>2717</v>
      </c>
      <c r="F674" s="136" t="s">
        <v>318</v>
      </c>
      <c r="G674" s="206">
        <v>1.0</v>
      </c>
      <c r="H674" s="206">
        <v>1.0</v>
      </c>
      <c r="I674" s="206">
        <v>2.0</v>
      </c>
      <c r="J674" s="292">
        <v>50.0</v>
      </c>
      <c r="K674" s="222">
        <v>50.0</v>
      </c>
      <c r="L674" s="130" t="s">
        <v>667</v>
      </c>
      <c r="M674" s="104"/>
      <c r="N674" s="104"/>
      <c r="O674" s="104"/>
      <c r="P674" s="104"/>
      <c r="Q674" s="104"/>
      <c r="R674" s="104"/>
      <c r="S674" s="104"/>
      <c r="T674" s="104"/>
      <c r="U674" s="104"/>
      <c r="V674" s="104"/>
      <c r="W674" s="104"/>
      <c r="X674" s="104"/>
      <c r="Y674" s="104"/>
      <c r="Z674" s="104"/>
      <c r="AA674" s="104" t="str">
        <f t="shared" si="6"/>
        <v>Vlase Ionela</v>
      </c>
      <c r="AB674" s="361">
        <f t="shared" si="7"/>
        <v>50</v>
      </c>
    </row>
    <row r="675" ht="11.25" customHeight="1">
      <c r="A675" s="135" t="s">
        <v>2683</v>
      </c>
      <c r="B675" s="135" t="s">
        <v>2684</v>
      </c>
      <c r="C675" s="97" t="s">
        <v>148</v>
      </c>
      <c r="D675" s="135" t="s">
        <v>2718</v>
      </c>
      <c r="E675" s="130" t="s">
        <v>2719</v>
      </c>
      <c r="F675" s="136" t="s">
        <v>318</v>
      </c>
      <c r="G675" s="206">
        <v>1.0</v>
      </c>
      <c r="H675" s="206">
        <v>1.0</v>
      </c>
      <c r="I675" s="206">
        <v>2.0</v>
      </c>
      <c r="J675" s="292">
        <v>50.0</v>
      </c>
      <c r="K675" s="222">
        <v>50.0</v>
      </c>
      <c r="L675" s="130" t="s">
        <v>667</v>
      </c>
      <c r="M675" s="104"/>
      <c r="N675" s="104"/>
      <c r="O675" s="104"/>
      <c r="P675" s="104"/>
      <c r="Q675" s="104"/>
      <c r="R675" s="104"/>
      <c r="S675" s="104"/>
      <c r="T675" s="104"/>
      <c r="U675" s="104"/>
      <c r="V675" s="104"/>
      <c r="W675" s="104"/>
      <c r="X675" s="104"/>
      <c r="Y675" s="104"/>
      <c r="Z675" s="104"/>
      <c r="AA675" s="104" t="str">
        <f t="shared" si="6"/>
        <v>Vlase Ionela</v>
      </c>
      <c r="AB675" s="361">
        <f t="shared" si="7"/>
        <v>50</v>
      </c>
    </row>
    <row r="676" ht="11.25" customHeight="1">
      <c r="A676" s="135" t="s">
        <v>2683</v>
      </c>
      <c r="B676" s="135" t="s">
        <v>2684</v>
      </c>
      <c r="C676" s="97" t="s">
        <v>148</v>
      </c>
      <c r="D676" s="135" t="s">
        <v>2720</v>
      </c>
      <c r="E676" s="130" t="s">
        <v>2721</v>
      </c>
      <c r="F676" s="136" t="s">
        <v>1071</v>
      </c>
      <c r="G676" s="206">
        <v>1.0</v>
      </c>
      <c r="H676" s="206">
        <v>1.0</v>
      </c>
      <c r="I676" s="206">
        <v>2.0</v>
      </c>
      <c r="J676" s="292">
        <v>50.0</v>
      </c>
      <c r="K676" s="222">
        <v>50.0</v>
      </c>
      <c r="L676" s="130" t="s">
        <v>667</v>
      </c>
      <c r="M676" s="104"/>
      <c r="N676" s="104"/>
      <c r="O676" s="104"/>
      <c r="P676" s="104"/>
      <c r="Q676" s="104"/>
      <c r="R676" s="104"/>
      <c r="S676" s="104"/>
      <c r="T676" s="104"/>
      <c r="U676" s="104"/>
      <c r="V676" s="104"/>
      <c r="W676" s="104"/>
      <c r="X676" s="104"/>
      <c r="Y676" s="104"/>
      <c r="Z676" s="104"/>
      <c r="AA676" s="104" t="str">
        <f t="shared" si="6"/>
        <v>Vlase Ionela</v>
      </c>
      <c r="AB676" s="361">
        <f t="shared" si="7"/>
        <v>50</v>
      </c>
    </row>
    <row r="677" ht="11.25" customHeight="1">
      <c r="A677" s="340" t="s">
        <v>2722</v>
      </c>
      <c r="B677" s="135" t="s">
        <v>2723</v>
      </c>
      <c r="C677" s="208" t="s">
        <v>148</v>
      </c>
      <c r="D677" s="135" t="s">
        <v>2724</v>
      </c>
      <c r="E677" s="130" t="s">
        <v>2725</v>
      </c>
      <c r="F677" s="136" t="s">
        <v>1071</v>
      </c>
      <c r="G677" s="206">
        <v>3.0</v>
      </c>
      <c r="H677" s="206">
        <v>1.0</v>
      </c>
      <c r="I677" s="206">
        <v>3.0</v>
      </c>
      <c r="J677" s="292">
        <v>50.0</v>
      </c>
      <c r="K677" s="166">
        <f>J677/I677</f>
        <v>16.66666667</v>
      </c>
      <c r="L677" s="130" t="s">
        <v>667</v>
      </c>
      <c r="M677" s="104"/>
      <c r="N677" s="104"/>
      <c r="O677" s="104"/>
      <c r="P677" s="104"/>
      <c r="Q677" s="104"/>
      <c r="R677" s="104"/>
      <c r="S677" s="104"/>
      <c r="T677" s="104"/>
      <c r="U677" s="104"/>
      <c r="V677" s="104"/>
      <c r="W677" s="104"/>
      <c r="X677" s="104"/>
      <c r="Y677" s="104"/>
      <c r="Z677" s="104"/>
      <c r="AA677" s="104" t="str">
        <f t="shared" si="6"/>
        <v>Vlase Ionela</v>
      </c>
      <c r="AB677" s="375">
        <f t="shared" si="7"/>
        <v>16.66666667</v>
      </c>
    </row>
    <row r="678" ht="11.25" customHeight="1">
      <c r="A678" s="391" t="s">
        <v>2726</v>
      </c>
      <c r="B678" s="135" t="s">
        <v>2727</v>
      </c>
      <c r="C678" s="208" t="s">
        <v>148</v>
      </c>
      <c r="D678" s="271" t="s">
        <v>2728</v>
      </c>
      <c r="E678" s="130" t="s">
        <v>2729</v>
      </c>
      <c r="F678" s="136" t="s">
        <v>2687</v>
      </c>
      <c r="G678" s="206">
        <v>1.0</v>
      </c>
      <c r="H678" s="206">
        <v>1.0</v>
      </c>
      <c r="I678" s="206">
        <v>2.0</v>
      </c>
      <c r="J678" s="292">
        <v>50.0</v>
      </c>
      <c r="K678" s="166">
        <f>J678/1</f>
        <v>50</v>
      </c>
      <c r="L678" s="130" t="s">
        <v>667</v>
      </c>
      <c r="M678" s="104"/>
      <c r="N678" s="104"/>
      <c r="O678" s="104"/>
      <c r="P678" s="104"/>
      <c r="Q678" s="104"/>
      <c r="R678" s="104"/>
      <c r="S678" s="104"/>
      <c r="T678" s="104"/>
      <c r="U678" s="104"/>
      <c r="V678" s="104"/>
      <c r="W678" s="104"/>
      <c r="X678" s="104"/>
      <c r="Y678" s="104"/>
      <c r="Z678" s="104"/>
      <c r="AA678" s="104" t="str">
        <f t="shared" si="6"/>
        <v>Vlase Ionela</v>
      </c>
      <c r="AB678" s="375">
        <f t="shared" si="7"/>
        <v>50</v>
      </c>
    </row>
    <row r="679" ht="11.25" customHeight="1">
      <c r="A679" s="391" t="s">
        <v>2726</v>
      </c>
      <c r="B679" s="135" t="s">
        <v>2727</v>
      </c>
      <c r="C679" s="208" t="s">
        <v>148</v>
      </c>
      <c r="D679" s="271" t="s">
        <v>2730</v>
      </c>
      <c r="E679" s="97" t="s">
        <v>2731</v>
      </c>
      <c r="F679" s="136" t="s">
        <v>1071</v>
      </c>
      <c r="G679" s="206">
        <v>1.0</v>
      </c>
      <c r="H679" s="206">
        <v>1.0</v>
      </c>
      <c r="I679" s="206">
        <v>2.0</v>
      </c>
      <c r="J679" s="292">
        <v>50.0</v>
      </c>
      <c r="K679" s="222">
        <v>50.0</v>
      </c>
      <c r="L679" s="130" t="s">
        <v>667</v>
      </c>
      <c r="M679" s="104"/>
      <c r="N679" s="104"/>
      <c r="O679" s="104"/>
      <c r="P679" s="104"/>
      <c r="Q679" s="104"/>
      <c r="R679" s="104"/>
      <c r="S679" s="104"/>
      <c r="T679" s="104"/>
      <c r="U679" s="104"/>
      <c r="V679" s="104"/>
      <c r="W679" s="104"/>
      <c r="X679" s="104"/>
      <c r="Y679" s="104"/>
      <c r="Z679" s="104"/>
      <c r="AA679" s="104" t="str">
        <f t="shared" si="6"/>
        <v>Vlase Ionela</v>
      </c>
      <c r="AB679" s="361">
        <f t="shared" si="7"/>
        <v>50</v>
      </c>
    </row>
    <row r="680" ht="11.25" customHeight="1">
      <c r="A680" s="391" t="s">
        <v>2726</v>
      </c>
      <c r="B680" s="135" t="s">
        <v>2727</v>
      </c>
      <c r="C680" s="208" t="s">
        <v>148</v>
      </c>
      <c r="D680" s="135" t="s">
        <v>2732</v>
      </c>
      <c r="E680" s="97" t="s">
        <v>2733</v>
      </c>
      <c r="F680" s="136" t="s">
        <v>1071</v>
      </c>
      <c r="G680" s="206">
        <v>1.0</v>
      </c>
      <c r="H680" s="206">
        <v>1.0</v>
      </c>
      <c r="I680" s="206">
        <v>2.0</v>
      </c>
      <c r="J680" s="292">
        <v>50.0</v>
      </c>
      <c r="K680" s="222">
        <v>50.0</v>
      </c>
      <c r="L680" s="130" t="s">
        <v>667</v>
      </c>
      <c r="M680" s="104"/>
      <c r="N680" s="104"/>
      <c r="O680" s="104"/>
      <c r="P680" s="104"/>
      <c r="Q680" s="104"/>
      <c r="R680" s="104"/>
      <c r="S680" s="104"/>
      <c r="T680" s="104"/>
      <c r="U680" s="104"/>
      <c r="V680" s="104"/>
      <c r="W680" s="104"/>
      <c r="X680" s="104"/>
      <c r="Y680" s="104"/>
      <c r="Z680" s="104"/>
      <c r="AA680" s="104" t="str">
        <f t="shared" si="6"/>
        <v>Vlase Ionela</v>
      </c>
      <c r="AB680" s="361">
        <f t="shared" si="7"/>
        <v>50</v>
      </c>
    </row>
    <row r="681" ht="11.25" customHeight="1">
      <c r="A681" s="391" t="s">
        <v>2726</v>
      </c>
      <c r="B681" s="135" t="s">
        <v>2727</v>
      </c>
      <c r="C681" s="208" t="s">
        <v>148</v>
      </c>
      <c r="D681" s="135" t="s">
        <v>2734</v>
      </c>
      <c r="E681" s="97" t="s">
        <v>2735</v>
      </c>
      <c r="F681" s="136" t="s">
        <v>1071</v>
      </c>
      <c r="G681" s="206">
        <v>1.0</v>
      </c>
      <c r="H681" s="206">
        <v>1.0</v>
      </c>
      <c r="I681" s="206">
        <v>2.0</v>
      </c>
      <c r="J681" s="292">
        <v>50.0</v>
      </c>
      <c r="K681" s="222">
        <v>50.0</v>
      </c>
      <c r="L681" s="130" t="s">
        <v>667</v>
      </c>
      <c r="M681" s="104"/>
      <c r="N681" s="104"/>
      <c r="O681" s="104"/>
      <c r="P681" s="104"/>
      <c r="Q681" s="104"/>
      <c r="R681" s="104"/>
      <c r="S681" s="104"/>
      <c r="T681" s="104"/>
      <c r="U681" s="104"/>
      <c r="V681" s="104"/>
      <c r="W681" s="104"/>
      <c r="X681" s="104"/>
      <c r="Y681" s="104"/>
      <c r="Z681" s="104"/>
      <c r="AA681" s="104" t="str">
        <f t="shared" si="6"/>
        <v>Vlase Ionela</v>
      </c>
      <c r="AB681" s="361">
        <f t="shared" si="7"/>
        <v>50</v>
      </c>
    </row>
    <row r="682" ht="11.25" customHeight="1">
      <c r="A682" s="391" t="s">
        <v>2726</v>
      </c>
      <c r="B682" s="135" t="s">
        <v>2727</v>
      </c>
      <c r="C682" s="208" t="s">
        <v>148</v>
      </c>
      <c r="D682" s="135" t="s">
        <v>2736</v>
      </c>
      <c r="E682" s="97" t="s">
        <v>2737</v>
      </c>
      <c r="F682" s="136" t="s">
        <v>1071</v>
      </c>
      <c r="G682" s="206">
        <v>1.0</v>
      </c>
      <c r="H682" s="206">
        <v>1.0</v>
      </c>
      <c r="I682" s="206">
        <v>2.0</v>
      </c>
      <c r="J682" s="292">
        <v>50.0</v>
      </c>
      <c r="K682" s="222">
        <v>50.0</v>
      </c>
      <c r="L682" s="130" t="s">
        <v>667</v>
      </c>
      <c r="M682" s="104"/>
      <c r="N682" s="104"/>
      <c r="O682" s="104"/>
      <c r="P682" s="104"/>
      <c r="Q682" s="104"/>
      <c r="R682" s="104"/>
      <c r="S682" s="104"/>
      <c r="T682" s="104"/>
      <c r="U682" s="104"/>
      <c r="V682" s="104"/>
      <c r="W682" s="104"/>
      <c r="X682" s="104"/>
      <c r="Y682" s="104"/>
      <c r="Z682" s="104"/>
      <c r="AA682" s="104" t="str">
        <f t="shared" si="6"/>
        <v>Vlase Ionela</v>
      </c>
      <c r="AB682" s="361">
        <f t="shared" si="7"/>
        <v>50</v>
      </c>
    </row>
    <row r="683" ht="11.25" customHeight="1">
      <c r="A683" s="391" t="s">
        <v>2726</v>
      </c>
      <c r="B683" s="135" t="s">
        <v>2727</v>
      </c>
      <c r="C683" s="208" t="s">
        <v>148</v>
      </c>
      <c r="D683" s="135" t="s">
        <v>2738</v>
      </c>
      <c r="E683" s="97" t="s">
        <v>2739</v>
      </c>
      <c r="F683" s="136" t="s">
        <v>318</v>
      </c>
      <c r="G683" s="206">
        <v>1.0</v>
      </c>
      <c r="H683" s="206">
        <v>1.0</v>
      </c>
      <c r="I683" s="206">
        <v>2.0</v>
      </c>
      <c r="J683" s="292">
        <v>50.0</v>
      </c>
      <c r="K683" s="222">
        <v>50.0</v>
      </c>
      <c r="L683" s="130" t="s">
        <v>667</v>
      </c>
      <c r="M683" s="104"/>
      <c r="N683" s="104"/>
      <c r="O683" s="104"/>
      <c r="P683" s="104"/>
      <c r="Q683" s="104"/>
      <c r="R683" s="104"/>
      <c r="S683" s="104"/>
      <c r="T683" s="104"/>
      <c r="U683" s="104"/>
      <c r="V683" s="104"/>
      <c r="W683" s="104"/>
      <c r="X683" s="104"/>
      <c r="Y683" s="104"/>
      <c r="Z683" s="104"/>
      <c r="AA683" s="104" t="str">
        <f t="shared" si="6"/>
        <v>Vlase Ionela</v>
      </c>
      <c r="AB683" s="361">
        <f t="shared" si="7"/>
        <v>50</v>
      </c>
    </row>
    <row r="684" ht="11.25" customHeight="1">
      <c r="A684" s="391" t="s">
        <v>2726</v>
      </c>
      <c r="B684" s="135" t="s">
        <v>2727</v>
      </c>
      <c r="C684" s="208" t="s">
        <v>148</v>
      </c>
      <c r="D684" s="135" t="s">
        <v>2740</v>
      </c>
      <c r="E684" s="97" t="s">
        <v>2741</v>
      </c>
      <c r="F684" s="136" t="s">
        <v>1071</v>
      </c>
      <c r="G684" s="206">
        <v>1.0</v>
      </c>
      <c r="H684" s="206">
        <v>1.0</v>
      </c>
      <c r="I684" s="206">
        <v>2.0</v>
      </c>
      <c r="J684" s="292">
        <v>50.0</v>
      </c>
      <c r="K684" s="222">
        <v>50.0</v>
      </c>
      <c r="L684" s="130" t="s">
        <v>667</v>
      </c>
      <c r="M684" s="104"/>
      <c r="N684" s="104"/>
      <c r="O684" s="104"/>
      <c r="P684" s="104"/>
      <c r="Q684" s="104"/>
      <c r="R684" s="104"/>
      <c r="S684" s="104"/>
      <c r="T684" s="104"/>
      <c r="U684" s="104"/>
      <c r="V684" s="104"/>
      <c r="W684" s="104"/>
      <c r="X684" s="104"/>
      <c r="Y684" s="104"/>
      <c r="Z684" s="104"/>
      <c r="AA684" s="104" t="str">
        <f t="shared" si="6"/>
        <v>Vlase Ionela</v>
      </c>
      <c r="AB684" s="361">
        <f t="shared" si="7"/>
        <v>50</v>
      </c>
    </row>
    <row r="685" ht="11.25" customHeight="1">
      <c r="A685" s="392" t="s">
        <v>2742</v>
      </c>
      <c r="B685" s="135" t="s">
        <v>2743</v>
      </c>
      <c r="C685" s="208" t="s">
        <v>148</v>
      </c>
      <c r="D685" s="135" t="s">
        <v>2744</v>
      </c>
      <c r="E685" s="97" t="s">
        <v>2745</v>
      </c>
      <c r="F685" s="136" t="s">
        <v>1071</v>
      </c>
      <c r="G685" s="206">
        <v>2.0</v>
      </c>
      <c r="H685" s="206">
        <v>1.0</v>
      </c>
      <c r="I685" s="206">
        <v>2.0</v>
      </c>
      <c r="J685" s="292">
        <v>50.0</v>
      </c>
      <c r="K685" s="222">
        <f t="shared" ref="K685:K696" si="15">J685/I685</f>
        <v>25</v>
      </c>
      <c r="L685" s="130" t="s">
        <v>667</v>
      </c>
      <c r="M685" s="104"/>
      <c r="N685" s="104"/>
      <c r="O685" s="104"/>
      <c r="P685" s="104"/>
      <c r="Q685" s="104"/>
      <c r="R685" s="104"/>
      <c r="S685" s="104"/>
      <c r="T685" s="104"/>
      <c r="U685" s="104"/>
      <c r="V685" s="104"/>
      <c r="W685" s="104"/>
      <c r="X685" s="104"/>
      <c r="Y685" s="104"/>
      <c r="Z685" s="104"/>
      <c r="AA685" s="104" t="str">
        <f t="shared" si="6"/>
        <v>Vlase Ionela</v>
      </c>
      <c r="AB685" s="361">
        <f t="shared" si="7"/>
        <v>25</v>
      </c>
    </row>
    <row r="686" ht="11.25" customHeight="1">
      <c r="A686" s="392" t="s">
        <v>2742</v>
      </c>
      <c r="B686" s="135" t="s">
        <v>2743</v>
      </c>
      <c r="C686" s="208" t="s">
        <v>148</v>
      </c>
      <c r="D686" s="135" t="s">
        <v>2746</v>
      </c>
      <c r="E686" s="97" t="s">
        <v>2747</v>
      </c>
      <c r="F686" s="136" t="s">
        <v>318</v>
      </c>
      <c r="G686" s="206">
        <v>2.0</v>
      </c>
      <c r="H686" s="206">
        <v>1.0</v>
      </c>
      <c r="I686" s="206">
        <v>2.0</v>
      </c>
      <c r="J686" s="292">
        <v>50.0</v>
      </c>
      <c r="K686" s="222">
        <f t="shared" si="15"/>
        <v>25</v>
      </c>
      <c r="L686" s="130" t="s">
        <v>667</v>
      </c>
      <c r="M686" s="104"/>
      <c r="N686" s="104"/>
      <c r="O686" s="104"/>
      <c r="P686" s="104"/>
      <c r="Q686" s="104"/>
      <c r="R686" s="104"/>
      <c r="S686" s="104"/>
      <c r="T686" s="104"/>
      <c r="U686" s="104"/>
      <c r="V686" s="104"/>
      <c r="W686" s="104"/>
      <c r="X686" s="104"/>
      <c r="Y686" s="104"/>
      <c r="Z686" s="104"/>
      <c r="AA686" s="104" t="str">
        <f t="shared" si="6"/>
        <v>Vlase Ionela</v>
      </c>
      <c r="AB686" s="361">
        <f t="shared" si="7"/>
        <v>25</v>
      </c>
    </row>
    <row r="687" ht="11.25" customHeight="1">
      <c r="A687" s="392" t="s">
        <v>2742</v>
      </c>
      <c r="B687" s="135" t="s">
        <v>2743</v>
      </c>
      <c r="C687" s="208" t="s">
        <v>148</v>
      </c>
      <c r="D687" s="135" t="s">
        <v>2748</v>
      </c>
      <c r="E687" s="97" t="s">
        <v>2749</v>
      </c>
      <c r="F687" s="136" t="s">
        <v>1071</v>
      </c>
      <c r="G687" s="206">
        <v>2.0</v>
      </c>
      <c r="H687" s="206">
        <v>1.0</v>
      </c>
      <c r="I687" s="206">
        <v>2.0</v>
      </c>
      <c r="J687" s="292">
        <v>50.0</v>
      </c>
      <c r="K687" s="222">
        <f t="shared" si="15"/>
        <v>25</v>
      </c>
      <c r="L687" s="130" t="s">
        <v>667</v>
      </c>
      <c r="M687" s="104"/>
      <c r="N687" s="104"/>
      <c r="O687" s="104"/>
      <c r="P687" s="104"/>
      <c r="Q687" s="104"/>
      <c r="R687" s="104"/>
      <c r="S687" s="104"/>
      <c r="T687" s="104"/>
      <c r="U687" s="104"/>
      <c r="V687" s="104"/>
      <c r="W687" s="104"/>
      <c r="X687" s="104"/>
      <c r="Y687" s="104"/>
      <c r="Z687" s="104"/>
      <c r="AA687" s="104" t="str">
        <f t="shared" si="6"/>
        <v>Vlase Ionela</v>
      </c>
      <c r="AB687" s="361">
        <f t="shared" si="7"/>
        <v>25</v>
      </c>
    </row>
    <row r="688" ht="11.25" customHeight="1">
      <c r="A688" s="135" t="s">
        <v>2750</v>
      </c>
      <c r="B688" s="135" t="s">
        <v>2751</v>
      </c>
      <c r="C688" s="97" t="s">
        <v>148</v>
      </c>
      <c r="D688" s="135" t="s">
        <v>2752</v>
      </c>
      <c r="E688" s="97" t="s">
        <v>2753</v>
      </c>
      <c r="F688" s="136" t="s">
        <v>1071</v>
      </c>
      <c r="G688" s="206">
        <v>2.0</v>
      </c>
      <c r="H688" s="206">
        <v>1.0</v>
      </c>
      <c r="I688" s="206">
        <v>2.0</v>
      </c>
      <c r="J688" s="292">
        <v>50.0</v>
      </c>
      <c r="K688" s="222">
        <f t="shared" si="15"/>
        <v>25</v>
      </c>
      <c r="L688" s="130" t="s">
        <v>667</v>
      </c>
      <c r="M688" s="104"/>
      <c r="N688" s="104"/>
      <c r="O688" s="104"/>
      <c r="P688" s="104"/>
      <c r="Q688" s="104"/>
      <c r="R688" s="104"/>
      <c r="S688" s="104"/>
      <c r="T688" s="104"/>
      <c r="U688" s="104"/>
      <c r="V688" s="104"/>
      <c r="W688" s="104"/>
      <c r="X688" s="104"/>
      <c r="Y688" s="104"/>
      <c r="Z688" s="104"/>
      <c r="AA688" s="104" t="str">
        <f t="shared" si="6"/>
        <v>Vlase Ionela</v>
      </c>
      <c r="AB688" s="361">
        <f t="shared" si="7"/>
        <v>25</v>
      </c>
    </row>
    <row r="689" ht="11.25" customHeight="1">
      <c r="A689" s="135" t="s">
        <v>2750</v>
      </c>
      <c r="B689" s="135" t="s">
        <v>2751</v>
      </c>
      <c r="C689" s="97" t="s">
        <v>148</v>
      </c>
      <c r="D689" s="135" t="s">
        <v>2754</v>
      </c>
      <c r="E689" s="97" t="s">
        <v>2755</v>
      </c>
      <c r="F689" s="136" t="s">
        <v>1071</v>
      </c>
      <c r="G689" s="206">
        <v>2.0</v>
      </c>
      <c r="H689" s="206">
        <v>1.0</v>
      </c>
      <c r="I689" s="206">
        <v>2.0</v>
      </c>
      <c r="J689" s="292">
        <v>50.0</v>
      </c>
      <c r="K689" s="222">
        <f t="shared" si="15"/>
        <v>25</v>
      </c>
      <c r="L689" s="130" t="s">
        <v>667</v>
      </c>
      <c r="M689" s="104"/>
      <c r="N689" s="104"/>
      <c r="O689" s="104"/>
      <c r="P689" s="104"/>
      <c r="Q689" s="104"/>
      <c r="R689" s="104"/>
      <c r="S689" s="104"/>
      <c r="T689" s="104"/>
      <c r="U689" s="104"/>
      <c r="V689" s="104"/>
      <c r="W689" s="104"/>
      <c r="X689" s="104"/>
      <c r="Y689" s="104"/>
      <c r="Z689" s="104"/>
      <c r="AA689" s="104" t="str">
        <f t="shared" si="6"/>
        <v>Vlase Ionela</v>
      </c>
      <c r="AB689" s="361">
        <f t="shared" si="7"/>
        <v>25</v>
      </c>
    </row>
    <row r="690" ht="11.25" customHeight="1">
      <c r="A690" s="135" t="s">
        <v>2750</v>
      </c>
      <c r="B690" s="135" t="s">
        <v>2751</v>
      </c>
      <c r="C690" s="97" t="s">
        <v>148</v>
      </c>
      <c r="D690" s="135" t="s">
        <v>2756</v>
      </c>
      <c r="E690" s="97" t="s">
        <v>2757</v>
      </c>
      <c r="F690" s="136" t="s">
        <v>1071</v>
      </c>
      <c r="G690" s="206">
        <v>2.0</v>
      </c>
      <c r="H690" s="206">
        <v>1.0</v>
      </c>
      <c r="I690" s="206">
        <v>2.0</v>
      </c>
      <c r="J690" s="292">
        <v>50.0</v>
      </c>
      <c r="K690" s="222">
        <f t="shared" si="15"/>
        <v>25</v>
      </c>
      <c r="L690" s="130" t="s">
        <v>667</v>
      </c>
      <c r="M690" s="104"/>
      <c r="N690" s="104"/>
      <c r="O690" s="104"/>
      <c r="P690" s="104"/>
      <c r="Q690" s="104"/>
      <c r="R690" s="104"/>
      <c r="S690" s="104"/>
      <c r="T690" s="104"/>
      <c r="U690" s="104"/>
      <c r="V690" s="104"/>
      <c r="W690" s="104"/>
      <c r="X690" s="104"/>
      <c r="Y690" s="104"/>
      <c r="Z690" s="104"/>
      <c r="AA690" s="104" t="str">
        <f t="shared" si="6"/>
        <v>Vlase Ionela</v>
      </c>
      <c r="AB690" s="361">
        <f t="shared" si="7"/>
        <v>25</v>
      </c>
    </row>
    <row r="691" ht="11.25" customHeight="1">
      <c r="A691" s="135" t="s">
        <v>2750</v>
      </c>
      <c r="B691" s="135" t="s">
        <v>2751</v>
      </c>
      <c r="C691" s="97" t="s">
        <v>148</v>
      </c>
      <c r="D691" s="135" t="s">
        <v>2758</v>
      </c>
      <c r="E691" s="97" t="s">
        <v>2759</v>
      </c>
      <c r="F691" s="136" t="s">
        <v>1071</v>
      </c>
      <c r="G691" s="206">
        <v>2.0</v>
      </c>
      <c r="H691" s="206">
        <v>1.0</v>
      </c>
      <c r="I691" s="206">
        <v>2.0</v>
      </c>
      <c r="J691" s="292">
        <v>50.0</v>
      </c>
      <c r="K691" s="222">
        <f t="shared" si="15"/>
        <v>25</v>
      </c>
      <c r="L691" s="130" t="s">
        <v>667</v>
      </c>
      <c r="M691" s="104"/>
      <c r="N691" s="104"/>
      <c r="O691" s="104"/>
      <c r="P691" s="104"/>
      <c r="Q691" s="104"/>
      <c r="R691" s="104"/>
      <c r="S691" s="104"/>
      <c r="T691" s="104"/>
      <c r="U691" s="104"/>
      <c r="V691" s="104"/>
      <c r="W691" s="104"/>
      <c r="X691" s="104"/>
      <c r="Y691" s="104"/>
      <c r="Z691" s="104"/>
      <c r="AA691" s="104" t="str">
        <f t="shared" si="6"/>
        <v>Vlase Ionela</v>
      </c>
      <c r="AB691" s="361">
        <f t="shared" si="7"/>
        <v>25</v>
      </c>
    </row>
    <row r="692" ht="11.25" customHeight="1">
      <c r="A692" s="135" t="s">
        <v>2760</v>
      </c>
      <c r="B692" s="135" t="s">
        <v>2761</v>
      </c>
      <c r="C692" s="97" t="s">
        <v>148</v>
      </c>
      <c r="D692" s="135" t="s">
        <v>2762</v>
      </c>
      <c r="E692" s="97" t="s">
        <v>2763</v>
      </c>
      <c r="F692" s="136" t="s">
        <v>318</v>
      </c>
      <c r="G692" s="206">
        <v>2.0</v>
      </c>
      <c r="H692" s="206">
        <v>1.0</v>
      </c>
      <c r="I692" s="206">
        <v>2.0</v>
      </c>
      <c r="J692" s="292">
        <v>50.0</v>
      </c>
      <c r="K692" s="222">
        <f t="shared" si="15"/>
        <v>25</v>
      </c>
      <c r="L692" s="130" t="s">
        <v>667</v>
      </c>
      <c r="M692" s="104"/>
      <c r="N692" s="104"/>
      <c r="O692" s="104"/>
      <c r="P692" s="104"/>
      <c r="Q692" s="104"/>
      <c r="R692" s="104"/>
      <c r="S692" s="104"/>
      <c r="T692" s="104"/>
      <c r="U692" s="104"/>
      <c r="V692" s="104"/>
      <c r="W692" s="104"/>
      <c r="X692" s="104"/>
      <c r="Y692" s="104"/>
      <c r="Z692" s="104"/>
      <c r="AA692" s="104" t="str">
        <f t="shared" si="6"/>
        <v>Vlase Ionela</v>
      </c>
      <c r="AB692" s="361">
        <f t="shared" si="7"/>
        <v>25</v>
      </c>
    </row>
    <row r="693" ht="11.25" customHeight="1">
      <c r="A693" s="135" t="s">
        <v>2760</v>
      </c>
      <c r="B693" s="135" t="s">
        <v>2761</v>
      </c>
      <c r="C693" s="97" t="s">
        <v>148</v>
      </c>
      <c r="D693" s="135" t="s">
        <v>2764</v>
      </c>
      <c r="E693" s="97" t="s">
        <v>2765</v>
      </c>
      <c r="F693" s="136" t="s">
        <v>1071</v>
      </c>
      <c r="G693" s="206">
        <v>2.0</v>
      </c>
      <c r="H693" s="206">
        <v>1.0</v>
      </c>
      <c r="I693" s="206">
        <v>2.0</v>
      </c>
      <c r="J693" s="292">
        <v>50.0</v>
      </c>
      <c r="K693" s="222">
        <f t="shared" si="15"/>
        <v>25</v>
      </c>
      <c r="L693" s="130" t="s">
        <v>667</v>
      </c>
      <c r="M693" s="104"/>
      <c r="N693" s="104"/>
      <c r="O693" s="104"/>
      <c r="P693" s="104"/>
      <c r="Q693" s="104"/>
      <c r="R693" s="104"/>
      <c r="S693" s="104"/>
      <c r="T693" s="104"/>
      <c r="U693" s="104"/>
      <c r="V693" s="104"/>
      <c r="W693" s="104"/>
      <c r="X693" s="104"/>
      <c r="Y693" s="104"/>
      <c r="Z693" s="104"/>
      <c r="AA693" s="104" t="str">
        <f t="shared" si="6"/>
        <v>Vlase Ionela</v>
      </c>
      <c r="AB693" s="361">
        <f t="shared" si="7"/>
        <v>25</v>
      </c>
    </row>
    <row r="694" ht="11.25" customHeight="1">
      <c r="A694" s="135" t="s">
        <v>2766</v>
      </c>
      <c r="B694" s="135" t="s">
        <v>2767</v>
      </c>
      <c r="C694" s="97" t="s">
        <v>148</v>
      </c>
      <c r="D694" s="135" t="s">
        <v>2768</v>
      </c>
      <c r="E694" s="330" t="s">
        <v>2769</v>
      </c>
      <c r="F694" s="136" t="s">
        <v>318</v>
      </c>
      <c r="G694" s="206">
        <v>2.0</v>
      </c>
      <c r="H694" s="206">
        <v>1.0</v>
      </c>
      <c r="I694" s="206">
        <v>2.0</v>
      </c>
      <c r="J694" s="292">
        <v>50.0</v>
      </c>
      <c r="K694" s="222">
        <f t="shared" si="15"/>
        <v>25</v>
      </c>
      <c r="L694" s="130" t="s">
        <v>667</v>
      </c>
      <c r="M694" s="104"/>
      <c r="N694" s="104"/>
      <c r="O694" s="104"/>
      <c r="P694" s="104"/>
      <c r="Q694" s="104"/>
      <c r="R694" s="104"/>
      <c r="S694" s="104"/>
      <c r="T694" s="104"/>
      <c r="U694" s="104"/>
      <c r="V694" s="104"/>
      <c r="W694" s="104"/>
      <c r="X694" s="104"/>
      <c r="Y694" s="104"/>
      <c r="Z694" s="104"/>
      <c r="AA694" s="104" t="str">
        <f t="shared" si="6"/>
        <v>Vlase Ionela</v>
      </c>
      <c r="AB694" s="361">
        <f t="shared" si="7"/>
        <v>25</v>
      </c>
    </row>
    <row r="695" ht="11.25" customHeight="1">
      <c r="A695" s="135" t="s">
        <v>2766</v>
      </c>
      <c r="B695" s="135" t="s">
        <v>2770</v>
      </c>
      <c r="C695" s="97" t="s">
        <v>148</v>
      </c>
      <c r="D695" s="135" t="s">
        <v>2771</v>
      </c>
      <c r="E695" s="97" t="s">
        <v>2772</v>
      </c>
      <c r="F695" s="136" t="s">
        <v>318</v>
      </c>
      <c r="G695" s="206">
        <v>2.0</v>
      </c>
      <c r="H695" s="206">
        <v>1.0</v>
      </c>
      <c r="I695" s="206">
        <v>2.0</v>
      </c>
      <c r="J695" s="292">
        <v>50.0</v>
      </c>
      <c r="K695" s="222">
        <f t="shared" si="15"/>
        <v>25</v>
      </c>
      <c r="L695" s="130" t="s">
        <v>667</v>
      </c>
      <c r="M695" s="104"/>
      <c r="N695" s="104"/>
      <c r="O695" s="104"/>
      <c r="P695" s="104"/>
      <c r="Q695" s="104"/>
      <c r="R695" s="104"/>
      <c r="S695" s="104"/>
      <c r="T695" s="104"/>
      <c r="U695" s="104"/>
      <c r="V695" s="104"/>
      <c r="W695" s="104"/>
      <c r="X695" s="104"/>
      <c r="Y695" s="104"/>
      <c r="Z695" s="104"/>
      <c r="AA695" s="104" t="str">
        <f t="shared" si="6"/>
        <v>Vlase Ionela</v>
      </c>
      <c r="AB695" s="361">
        <f t="shared" si="7"/>
        <v>25</v>
      </c>
    </row>
    <row r="696" ht="11.25" customHeight="1">
      <c r="A696" s="135" t="s">
        <v>2766</v>
      </c>
      <c r="B696" s="135" t="s">
        <v>2770</v>
      </c>
      <c r="C696" s="97" t="s">
        <v>148</v>
      </c>
      <c r="D696" s="135" t="s">
        <v>2773</v>
      </c>
      <c r="E696" s="97" t="s">
        <v>2774</v>
      </c>
      <c r="F696" s="136" t="s">
        <v>318</v>
      </c>
      <c r="G696" s="206">
        <v>2.0</v>
      </c>
      <c r="H696" s="206">
        <v>1.0</v>
      </c>
      <c r="I696" s="206">
        <v>2.0</v>
      </c>
      <c r="J696" s="292">
        <v>50.0</v>
      </c>
      <c r="K696" s="222">
        <f t="shared" si="15"/>
        <v>25</v>
      </c>
      <c r="L696" s="130" t="s">
        <v>667</v>
      </c>
      <c r="M696" s="104"/>
      <c r="N696" s="104"/>
      <c r="O696" s="104"/>
      <c r="P696" s="104"/>
      <c r="Q696" s="104"/>
      <c r="R696" s="104"/>
      <c r="S696" s="104"/>
      <c r="T696" s="104"/>
      <c r="U696" s="104"/>
      <c r="V696" s="104"/>
      <c r="W696" s="104"/>
      <c r="X696" s="104"/>
      <c r="Y696" s="104"/>
      <c r="Z696" s="104"/>
      <c r="AA696" s="104" t="str">
        <f t="shared" si="6"/>
        <v>Vlase Ionela</v>
      </c>
      <c r="AB696" s="361">
        <f t="shared" si="7"/>
        <v>25</v>
      </c>
    </row>
    <row r="697" ht="11.25" customHeight="1">
      <c r="A697" s="271" t="s">
        <v>2775</v>
      </c>
      <c r="B697" s="271" t="s">
        <v>2776</v>
      </c>
      <c r="C697" s="273" t="s">
        <v>148</v>
      </c>
      <c r="D697" s="271" t="s">
        <v>2777</v>
      </c>
      <c r="E697" s="273" t="s">
        <v>2778</v>
      </c>
      <c r="F697" s="384" t="s">
        <v>318</v>
      </c>
      <c r="G697" s="206">
        <v>1.0</v>
      </c>
      <c r="H697" s="206">
        <v>1.0</v>
      </c>
      <c r="I697" s="206">
        <v>1.0</v>
      </c>
      <c r="J697" s="393">
        <v>50.0</v>
      </c>
      <c r="K697" s="353">
        <v>50.0</v>
      </c>
      <c r="L697" s="130" t="s">
        <v>667</v>
      </c>
      <c r="M697" s="104"/>
      <c r="N697" s="104"/>
      <c r="O697" s="104"/>
      <c r="P697" s="104"/>
      <c r="Q697" s="104"/>
      <c r="R697" s="104"/>
      <c r="S697" s="104"/>
      <c r="T697" s="104"/>
      <c r="U697" s="104"/>
      <c r="V697" s="104"/>
      <c r="W697" s="104"/>
      <c r="X697" s="104"/>
      <c r="Y697" s="104"/>
      <c r="Z697" s="104"/>
      <c r="AA697" s="104" t="str">
        <f t="shared" si="6"/>
        <v>Vlase Ionela</v>
      </c>
      <c r="AB697" s="361">
        <f t="shared" si="7"/>
        <v>50</v>
      </c>
    </row>
    <row r="698" ht="11.25" customHeight="1">
      <c r="A698" s="252" t="s">
        <v>2779</v>
      </c>
      <c r="B698" s="135" t="s">
        <v>2780</v>
      </c>
      <c r="C698" s="273" t="s">
        <v>148</v>
      </c>
      <c r="D698" s="252" t="s">
        <v>2781</v>
      </c>
      <c r="E698" s="394" t="s">
        <v>2782</v>
      </c>
      <c r="F698" s="384" t="s">
        <v>318</v>
      </c>
      <c r="G698" s="206">
        <v>2.0</v>
      </c>
      <c r="H698" s="206">
        <v>2.0</v>
      </c>
      <c r="I698" s="206">
        <v>2.0</v>
      </c>
      <c r="J698" s="393">
        <v>50.0</v>
      </c>
      <c r="K698" s="353">
        <f t="shared" ref="K698:K700" si="16">50/2</f>
        <v>25</v>
      </c>
      <c r="L698" s="130" t="s">
        <v>667</v>
      </c>
      <c r="M698" s="104"/>
      <c r="N698" s="104"/>
      <c r="O698" s="104"/>
      <c r="P698" s="104"/>
      <c r="Q698" s="104"/>
      <c r="R698" s="104"/>
      <c r="S698" s="104"/>
      <c r="T698" s="104"/>
      <c r="U698" s="104"/>
      <c r="V698" s="104"/>
      <c r="W698" s="104"/>
      <c r="X698" s="104"/>
      <c r="Y698" s="104"/>
      <c r="Z698" s="104"/>
      <c r="AA698" s="104" t="str">
        <f t="shared" si="6"/>
        <v>Vlase Ionela</v>
      </c>
      <c r="AB698" s="361">
        <f t="shared" si="7"/>
        <v>25</v>
      </c>
    </row>
    <row r="699" ht="11.25" customHeight="1">
      <c r="A699" s="252" t="s">
        <v>2779</v>
      </c>
      <c r="B699" s="135" t="s">
        <v>2780</v>
      </c>
      <c r="C699" s="273" t="s">
        <v>148</v>
      </c>
      <c r="D699" s="252" t="s">
        <v>2783</v>
      </c>
      <c r="E699" s="394" t="s">
        <v>2784</v>
      </c>
      <c r="F699" s="384" t="s">
        <v>2785</v>
      </c>
      <c r="G699" s="206">
        <v>2.0</v>
      </c>
      <c r="H699" s="206">
        <v>2.0</v>
      </c>
      <c r="I699" s="206">
        <v>2.0</v>
      </c>
      <c r="J699" s="393">
        <v>50.0</v>
      </c>
      <c r="K699" s="353">
        <f t="shared" si="16"/>
        <v>25</v>
      </c>
      <c r="L699" s="130" t="s">
        <v>667</v>
      </c>
      <c r="M699" s="104"/>
      <c r="N699" s="104"/>
      <c r="O699" s="104"/>
      <c r="P699" s="104"/>
      <c r="Q699" s="104"/>
      <c r="R699" s="104"/>
      <c r="S699" s="104"/>
      <c r="T699" s="104"/>
      <c r="U699" s="104"/>
      <c r="V699" s="104"/>
      <c r="W699" s="104"/>
      <c r="X699" s="104"/>
      <c r="Y699" s="104"/>
      <c r="Z699" s="104"/>
      <c r="AA699" s="104" t="str">
        <f t="shared" si="6"/>
        <v>Vlase Ionela</v>
      </c>
      <c r="AB699" s="361">
        <f t="shared" si="7"/>
        <v>25</v>
      </c>
    </row>
    <row r="700" ht="11.25" customHeight="1">
      <c r="A700" s="252" t="s">
        <v>2779</v>
      </c>
      <c r="B700" s="135" t="s">
        <v>2780</v>
      </c>
      <c r="C700" s="273" t="s">
        <v>148</v>
      </c>
      <c r="D700" s="252" t="s">
        <v>2786</v>
      </c>
      <c r="E700" s="394" t="s">
        <v>2261</v>
      </c>
      <c r="F700" s="384" t="s">
        <v>2785</v>
      </c>
      <c r="G700" s="206">
        <v>2.0</v>
      </c>
      <c r="H700" s="206">
        <v>2.0</v>
      </c>
      <c r="I700" s="206">
        <v>2.0</v>
      </c>
      <c r="J700" s="393">
        <v>50.0</v>
      </c>
      <c r="K700" s="353">
        <f t="shared" si="16"/>
        <v>25</v>
      </c>
      <c r="L700" s="130" t="s">
        <v>667</v>
      </c>
      <c r="M700" s="104"/>
      <c r="N700" s="104"/>
      <c r="O700" s="104"/>
      <c r="P700" s="104"/>
      <c r="Q700" s="104"/>
      <c r="R700" s="104"/>
      <c r="S700" s="104"/>
      <c r="T700" s="104"/>
      <c r="U700" s="104"/>
      <c r="V700" s="104"/>
      <c r="W700" s="104"/>
      <c r="X700" s="104"/>
      <c r="Y700" s="104"/>
      <c r="Z700" s="104"/>
      <c r="AA700" s="104" t="str">
        <f t="shared" si="6"/>
        <v>Vlase Ionela</v>
      </c>
      <c r="AB700" s="361">
        <f t="shared" si="7"/>
        <v>25</v>
      </c>
    </row>
    <row r="701" ht="11.25" customHeight="1">
      <c r="A701" s="135"/>
      <c r="B701" s="135"/>
      <c r="C701" s="97"/>
      <c r="D701" s="135"/>
      <c r="E701" s="97"/>
      <c r="F701" s="136"/>
      <c r="G701" s="97"/>
      <c r="H701" s="97"/>
      <c r="I701" s="97"/>
      <c r="J701" s="333"/>
      <c r="K701" s="222"/>
      <c r="L701" s="105"/>
      <c r="M701" s="105"/>
      <c r="N701" s="105"/>
      <c r="O701" s="105"/>
      <c r="P701" s="105"/>
      <c r="Q701" s="105"/>
      <c r="R701" s="105"/>
      <c r="S701" s="105"/>
      <c r="T701" s="105"/>
      <c r="U701" s="105"/>
      <c r="V701" s="105"/>
      <c r="W701" s="105"/>
      <c r="X701" s="105"/>
      <c r="Y701" s="105"/>
      <c r="Z701" s="105"/>
      <c r="AA701" s="105"/>
      <c r="AB701" s="105"/>
    </row>
    <row r="702" ht="11.25" customHeight="1">
      <c r="A702" s="226" t="s">
        <v>190</v>
      </c>
      <c r="B702" s="69"/>
      <c r="C702" s="1"/>
      <c r="D702" s="1"/>
      <c r="E702" s="1"/>
      <c r="F702" s="1"/>
      <c r="G702" s="1"/>
      <c r="H702" s="1"/>
      <c r="I702" s="1"/>
      <c r="J702" s="73"/>
      <c r="K702" s="395">
        <f>SUM(K16:K701)</f>
        <v>24789.62238</v>
      </c>
      <c r="L702" s="105"/>
      <c r="M702" s="105"/>
      <c r="N702" s="105"/>
      <c r="O702" s="105"/>
      <c r="P702" s="105"/>
      <c r="Q702" s="105"/>
      <c r="R702" s="105"/>
      <c r="S702" s="105"/>
      <c r="T702" s="105"/>
      <c r="U702" s="105"/>
      <c r="V702" s="105"/>
      <c r="W702" s="105"/>
      <c r="X702" s="105"/>
      <c r="Y702" s="105"/>
      <c r="Z702" s="105"/>
      <c r="AA702" s="105"/>
      <c r="AB702" s="105"/>
    </row>
    <row r="703" ht="11.25" customHeight="1">
      <c r="A703" s="226"/>
      <c r="B703" s="69"/>
      <c r="C703" s="1"/>
      <c r="D703" s="1"/>
      <c r="E703" s="1"/>
      <c r="F703" s="1"/>
      <c r="G703" s="1"/>
      <c r="H703" s="1"/>
      <c r="I703" s="1"/>
      <c r="J703" s="1"/>
      <c r="K703" s="226"/>
      <c r="L703" s="105"/>
      <c r="M703" s="105"/>
      <c r="N703" s="105"/>
      <c r="O703" s="105"/>
      <c r="P703" s="105"/>
      <c r="Q703" s="105"/>
      <c r="R703" s="105"/>
      <c r="S703" s="105"/>
      <c r="T703" s="105"/>
      <c r="U703" s="105"/>
      <c r="V703" s="105"/>
      <c r="W703" s="105"/>
      <c r="X703" s="105"/>
      <c r="Y703" s="105"/>
      <c r="Z703" s="105"/>
      <c r="AA703" s="105"/>
      <c r="AB703" s="105"/>
    </row>
    <row r="704" ht="11.25" customHeight="1">
      <c r="A704" s="228" t="s">
        <v>675</v>
      </c>
      <c r="B704" s="229"/>
      <c r="C704" s="229"/>
      <c r="D704" s="229"/>
      <c r="E704" s="229"/>
      <c r="F704" s="229"/>
      <c r="G704" s="229"/>
      <c r="H704" s="229"/>
      <c r="I704" s="229"/>
      <c r="J704" s="229"/>
      <c r="K704" s="229"/>
      <c r="L704" s="105"/>
      <c r="M704" s="105"/>
      <c r="N704" s="105"/>
      <c r="O704" s="105"/>
      <c r="P704" s="105"/>
      <c r="Q704" s="105"/>
      <c r="R704" s="105"/>
      <c r="S704" s="105"/>
      <c r="T704" s="105"/>
      <c r="U704" s="105"/>
      <c r="V704" s="105"/>
      <c r="W704" s="105"/>
      <c r="X704" s="105"/>
      <c r="Y704" s="105"/>
      <c r="Z704" s="105"/>
      <c r="AA704" s="105"/>
      <c r="AB704" s="105"/>
    </row>
    <row r="705" ht="15.75" customHeight="1">
      <c r="A705" s="68"/>
      <c r="B705" s="69"/>
      <c r="C705" s="1"/>
      <c r="D705" s="1"/>
      <c r="E705" s="1"/>
      <c r="F705" s="1"/>
      <c r="G705" s="1"/>
      <c r="H705" s="1"/>
      <c r="I705" s="1"/>
      <c r="J705" s="1"/>
      <c r="K705" s="68"/>
    </row>
    <row r="706" ht="15.75" customHeight="1">
      <c r="A706" s="68"/>
      <c r="B706" s="69"/>
      <c r="C706" s="1"/>
      <c r="D706" s="1"/>
      <c r="E706" s="1"/>
      <c r="F706" s="1"/>
      <c r="G706" s="1"/>
      <c r="H706" s="1"/>
      <c r="I706" s="1"/>
      <c r="J706" s="1"/>
      <c r="K706" s="68"/>
    </row>
    <row r="707" ht="15.75" customHeight="1">
      <c r="A707" s="68"/>
      <c r="B707" s="69"/>
      <c r="C707" s="1"/>
      <c r="D707" s="1"/>
      <c r="E707" s="1"/>
      <c r="F707" s="1"/>
      <c r="G707" s="1"/>
      <c r="H707" s="1"/>
      <c r="I707" s="1"/>
      <c r="J707" s="1"/>
      <c r="K707" s="1"/>
    </row>
    <row r="708" ht="15.75" customHeight="1">
      <c r="A708" s="396"/>
      <c r="B708" s="69"/>
      <c r="C708" s="1"/>
      <c r="D708" s="1"/>
      <c r="E708" s="1"/>
      <c r="F708" s="1"/>
      <c r="G708" s="1"/>
      <c r="H708" s="1"/>
      <c r="I708" s="1"/>
      <c r="J708" s="1"/>
      <c r="K708" s="1"/>
    </row>
    <row r="709" ht="15.75" customHeight="1">
      <c r="A709" s="68"/>
      <c r="B709" s="69"/>
      <c r="C709" s="1"/>
      <c r="D709" s="1"/>
      <c r="E709" s="1"/>
      <c r="F709" s="1"/>
      <c r="G709" s="1"/>
      <c r="H709" s="1"/>
      <c r="I709" s="1"/>
      <c r="J709" s="1"/>
      <c r="K709" s="1"/>
    </row>
    <row r="710" ht="15.75" customHeight="1">
      <c r="A710" s="68"/>
      <c r="B710" s="69"/>
      <c r="C710" s="1"/>
      <c r="D710" s="1"/>
      <c r="E710" s="1"/>
      <c r="F710" s="1"/>
      <c r="G710" s="1"/>
      <c r="H710" s="1"/>
      <c r="I710" s="1"/>
      <c r="J710" s="1"/>
      <c r="K710" s="1"/>
    </row>
    <row r="711" ht="15.75" customHeight="1">
      <c r="A711" s="68"/>
      <c r="B711" s="69"/>
      <c r="C711" s="1"/>
      <c r="D711" s="1"/>
      <c r="E711" s="1"/>
      <c r="F711" s="1"/>
      <c r="G711" s="1"/>
      <c r="H711" s="1"/>
      <c r="I711" s="1"/>
      <c r="J711" s="1"/>
      <c r="K711" s="1"/>
    </row>
    <row r="712" ht="15.75" customHeight="1">
      <c r="A712" s="68"/>
      <c r="B712" s="69"/>
      <c r="C712" s="1"/>
      <c r="D712" s="1"/>
      <c r="E712" s="1"/>
      <c r="F712" s="1"/>
      <c r="G712" s="1"/>
      <c r="H712" s="1"/>
      <c r="I712" s="1"/>
      <c r="J712" s="1"/>
      <c r="K712" s="1"/>
    </row>
    <row r="713" ht="15.75" customHeight="1">
      <c r="A713" s="68"/>
      <c r="B713" s="69"/>
      <c r="C713" s="1"/>
      <c r="D713" s="1"/>
      <c r="E713" s="1"/>
      <c r="F713" s="1"/>
      <c r="G713" s="1"/>
      <c r="H713" s="1"/>
      <c r="I713" s="1"/>
      <c r="J713" s="1"/>
      <c r="K713" s="1"/>
    </row>
    <row r="714" ht="15.75" customHeight="1">
      <c r="A714" s="68"/>
      <c r="B714" s="69"/>
      <c r="C714" s="1"/>
      <c r="D714" s="1"/>
      <c r="E714" s="1"/>
      <c r="F714" s="1"/>
      <c r="G714" s="1"/>
      <c r="H714" s="1"/>
      <c r="I714" s="1"/>
      <c r="J714" s="1"/>
      <c r="K714" s="1"/>
    </row>
    <row r="715" ht="15.75" customHeight="1">
      <c r="A715" s="68"/>
      <c r="B715" s="69"/>
      <c r="C715" s="1"/>
      <c r="D715" s="1"/>
      <c r="E715" s="1"/>
      <c r="F715" s="1"/>
      <c r="G715" s="1"/>
      <c r="H715" s="1"/>
      <c r="I715" s="1"/>
      <c r="J715" s="1"/>
      <c r="K715" s="1"/>
    </row>
    <row r="716" ht="15.75" customHeight="1">
      <c r="A716" s="68"/>
      <c r="B716" s="69"/>
      <c r="C716" s="1"/>
      <c r="D716" s="1"/>
      <c r="E716" s="1"/>
      <c r="F716" s="1"/>
      <c r="G716" s="1"/>
      <c r="H716" s="1"/>
      <c r="I716" s="1"/>
      <c r="J716" s="1"/>
      <c r="K716" s="1"/>
    </row>
    <row r="717" ht="15.75" customHeight="1">
      <c r="A717" s="68"/>
      <c r="B717" s="69"/>
      <c r="C717" s="1"/>
      <c r="D717" s="1"/>
      <c r="E717" s="1"/>
      <c r="F717" s="1"/>
      <c r="G717" s="1"/>
      <c r="H717" s="1"/>
      <c r="I717" s="1"/>
      <c r="J717" s="1"/>
      <c r="K717" s="1"/>
    </row>
    <row r="718" ht="15.75" customHeight="1">
      <c r="A718" s="68"/>
      <c r="B718" s="69"/>
      <c r="C718" s="1"/>
      <c r="D718" s="1"/>
      <c r="E718" s="1"/>
      <c r="F718" s="1"/>
      <c r="G718" s="1"/>
      <c r="H718" s="1"/>
      <c r="I718" s="1"/>
      <c r="J718" s="1"/>
      <c r="K718" s="1"/>
    </row>
    <row r="719" ht="15.75" customHeight="1">
      <c r="A719" s="68"/>
      <c r="B719" s="69"/>
      <c r="C719" s="1"/>
      <c r="D719" s="1"/>
      <c r="E719" s="1"/>
      <c r="F719" s="1"/>
      <c r="G719" s="1"/>
      <c r="H719" s="1"/>
      <c r="I719" s="1"/>
      <c r="J719" s="1"/>
      <c r="K719" s="1"/>
    </row>
    <row r="720" ht="15.75" customHeight="1">
      <c r="A720" s="68"/>
      <c r="B720" s="69"/>
      <c r="C720" s="1"/>
      <c r="D720" s="1"/>
      <c r="E720" s="1"/>
      <c r="F720" s="1"/>
      <c r="G720" s="1"/>
      <c r="H720" s="1"/>
      <c r="I720" s="1"/>
      <c r="J720" s="1"/>
      <c r="K720" s="1"/>
    </row>
    <row r="721" ht="15.75" customHeight="1">
      <c r="A721" s="68"/>
      <c r="B721" s="69"/>
      <c r="C721" s="1"/>
      <c r="D721" s="1"/>
      <c r="E721" s="1"/>
      <c r="F721" s="1"/>
      <c r="G721" s="1"/>
      <c r="H721" s="1"/>
      <c r="I721" s="1"/>
      <c r="J721" s="1"/>
      <c r="K721" s="1"/>
    </row>
    <row r="722" ht="15.75" customHeight="1">
      <c r="A722" s="68"/>
      <c r="B722" s="69"/>
      <c r="C722" s="1"/>
      <c r="D722" s="1"/>
      <c r="E722" s="1"/>
      <c r="F722" s="1"/>
      <c r="G722" s="1"/>
      <c r="H722" s="1"/>
      <c r="I722" s="1"/>
      <c r="J722" s="1"/>
      <c r="K722" s="1"/>
    </row>
    <row r="723" ht="15.75" customHeight="1">
      <c r="A723" s="68"/>
      <c r="B723" s="69"/>
      <c r="C723" s="1"/>
      <c r="D723" s="1"/>
      <c r="E723" s="1"/>
      <c r="F723" s="1"/>
      <c r="G723" s="1"/>
      <c r="H723" s="1"/>
      <c r="I723" s="1"/>
      <c r="J723" s="1"/>
      <c r="K723" s="1"/>
    </row>
    <row r="724" ht="15.75" customHeight="1">
      <c r="A724" s="68"/>
      <c r="B724" s="69"/>
      <c r="C724" s="1"/>
      <c r="D724" s="1"/>
      <c r="E724" s="1"/>
      <c r="F724" s="1"/>
      <c r="G724" s="1"/>
      <c r="H724" s="1"/>
      <c r="I724" s="1"/>
      <c r="J724" s="1"/>
      <c r="K724" s="1"/>
    </row>
    <row r="725" ht="15.75" customHeight="1">
      <c r="A725" s="68"/>
      <c r="B725" s="69"/>
      <c r="C725" s="1"/>
      <c r="D725" s="1"/>
      <c r="E725" s="1"/>
      <c r="F725" s="1"/>
      <c r="G725" s="1"/>
      <c r="H725" s="1"/>
      <c r="I725" s="1"/>
      <c r="J725" s="1"/>
      <c r="K725" s="1"/>
    </row>
    <row r="726" ht="15.75" customHeight="1">
      <c r="A726" s="68"/>
      <c r="B726" s="69"/>
      <c r="C726" s="1"/>
      <c r="D726" s="1"/>
      <c r="E726" s="1"/>
      <c r="F726" s="1"/>
      <c r="G726" s="1"/>
      <c r="H726" s="1"/>
      <c r="I726" s="1"/>
      <c r="J726" s="1"/>
      <c r="K726" s="1"/>
    </row>
    <row r="727" ht="15.75" customHeight="1">
      <c r="A727" s="68"/>
      <c r="B727" s="69"/>
      <c r="C727" s="1"/>
      <c r="D727" s="1"/>
      <c r="E727" s="1"/>
      <c r="F727" s="1"/>
      <c r="G727" s="1"/>
      <c r="H727" s="1"/>
      <c r="I727" s="1"/>
      <c r="J727" s="1"/>
      <c r="K727" s="1"/>
    </row>
    <row r="728" ht="15.75" customHeight="1">
      <c r="A728" s="68"/>
      <c r="B728" s="69"/>
      <c r="C728" s="1"/>
      <c r="D728" s="1"/>
      <c r="E728" s="1"/>
      <c r="F728" s="1"/>
      <c r="G728" s="1"/>
      <c r="H728" s="1"/>
      <c r="I728" s="1"/>
      <c r="J728" s="1"/>
      <c r="K728" s="1"/>
    </row>
    <row r="729" ht="15.75" customHeight="1">
      <c r="A729" s="68"/>
      <c r="B729" s="69"/>
      <c r="C729" s="1"/>
      <c r="D729" s="1"/>
      <c r="E729" s="1"/>
      <c r="F729" s="1"/>
      <c r="G729" s="1"/>
      <c r="H729" s="1"/>
      <c r="I729" s="1"/>
      <c r="J729" s="1"/>
      <c r="K729" s="1"/>
    </row>
    <row r="730" ht="15.75" customHeight="1">
      <c r="A730" s="68"/>
      <c r="B730" s="69"/>
      <c r="C730" s="1"/>
      <c r="D730" s="1"/>
      <c r="E730" s="1"/>
      <c r="F730" s="1"/>
      <c r="G730" s="1"/>
      <c r="H730" s="1"/>
      <c r="I730" s="1"/>
      <c r="J730" s="1"/>
      <c r="K730" s="1"/>
    </row>
    <row r="731" ht="15.75" customHeight="1">
      <c r="A731" s="68"/>
      <c r="B731" s="69"/>
      <c r="C731" s="1"/>
      <c r="D731" s="1"/>
      <c r="E731" s="1"/>
      <c r="F731" s="1"/>
      <c r="G731" s="1"/>
      <c r="H731" s="1"/>
      <c r="I731" s="1"/>
      <c r="J731" s="1"/>
      <c r="K731" s="1"/>
    </row>
    <row r="732" ht="15.75" customHeight="1">
      <c r="A732" s="68"/>
      <c r="B732" s="69"/>
      <c r="C732" s="1"/>
      <c r="D732" s="1"/>
      <c r="E732" s="1"/>
      <c r="F732" s="1"/>
      <c r="G732" s="1"/>
      <c r="H732" s="1"/>
      <c r="I732" s="1"/>
      <c r="J732" s="1"/>
      <c r="K732" s="1"/>
    </row>
    <row r="733" ht="15.75" customHeight="1">
      <c r="A733" s="68"/>
      <c r="B733" s="69"/>
      <c r="C733" s="1"/>
      <c r="D733" s="1"/>
      <c r="E733" s="1"/>
      <c r="F733" s="1"/>
      <c r="G733" s="1"/>
      <c r="H733" s="1"/>
      <c r="I733" s="1"/>
      <c r="J733" s="1"/>
      <c r="K733" s="1"/>
    </row>
    <row r="734" ht="15.75" customHeight="1">
      <c r="A734" s="68"/>
      <c r="B734" s="69"/>
      <c r="C734" s="1"/>
      <c r="D734" s="1"/>
      <c r="E734" s="1"/>
      <c r="F734" s="1"/>
      <c r="G734" s="1"/>
      <c r="H734" s="1"/>
      <c r="I734" s="1"/>
      <c r="J734" s="1"/>
      <c r="K734" s="1"/>
    </row>
    <row r="735" ht="15.75" customHeight="1">
      <c r="A735" s="68"/>
      <c r="B735" s="69"/>
      <c r="C735" s="1"/>
      <c r="D735" s="1"/>
      <c r="E735" s="1"/>
      <c r="F735" s="1"/>
      <c r="G735" s="1"/>
      <c r="H735" s="1"/>
      <c r="I735" s="1"/>
      <c r="J735" s="1"/>
      <c r="K735" s="1"/>
    </row>
    <row r="736" ht="15.75" customHeight="1">
      <c r="A736" s="68"/>
      <c r="B736" s="69"/>
      <c r="C736" s="1"/>
      <c r="D736" s="1"/>
      <c r="E736" s="1"/>
      <c r="F736" s="1"/>
      <c r="G736" s="1"/>
      <c r="H736" s="1"/>
      <c r="I736" s="1"/>
      <c r="J736" s="1"/>
      <c r="K736" s="1"/>
    </row>
    <row r="737" ht="15.75" customHeight="1">
      <c r="A737" s="68"/>
      <c r="B737" s="69"/>
      <c r="C737" s="1"/>
      <c r="D737" s="1"/>
      <c r="E737" s="1"/>
      <c r="F737" s="1"/>
      <c r="G737" s="1"/>
      <c r="H737" s="1"/>
      <c r="I737" s="1"/>
      <c r="J737" s="1"/>
      <c r="K737" s="1"/>
    </row>
    <row r="738" ht="15.75" customHeight="1">
      <c r="A738" s="68"/>
      <c r="B738" s="69"/>
      <c r="C738" s="1"/>
      <c r="D738" s="1"/>
      <c r="E738" s="1"/>
      <c r="F738" s="1"/>
      <c r="G738" s="1"/>
      <c r="H738" s="1"/>
      <c r="I738" s="1"/>
      <c r="J738" s="1"/>
      <c r="K738" s="1"/>
    </row>
    <row r="739" ht="15.75" customHeight="1">
      <c r="A739" s="68"/>
      <c r="B739" s="69"/>
      <c r="C739" s="1"/>
      <c r="D739" s="1"/>
      <c r="E739" s="1"/>
      <c r="F739" s="1"/>
      <c r="G739" s="1"/>
      <c r="H739" s="1"/>
      <c r="I739" s="1"/>
      <c r="J739" s="1"/>
      <c r="K739" s="1"/>
    </row>
    <row r="740" ht="15.75" customHeight="1">
      <c r="A740" s="68"/>
      <c r="B740" s="69"/>
      <c r="C740" s="1"/>
      <c r="D740" s="1"/>
      <c r="E740" s="1"/>
      <c r="F740" s="1"/>
      <c r="G740" s="1"/>
      <c r="H740" s="1"/>
      <c r="I740" s="1"/>
      <c r="J740" s="1"/>
      <c r="K740" s="1"/>
    </row>
    <row r="741" ht="15.75" customHeight="1">
      <c r="A741" s="68"/>
      <c r="B741" s="69"/>
      <c r="C741" s="1"/>
      <c r="D741" s="1"/>
      <c r="E741" s="1"/>
      <c r="F741" s="1"/>
      <c r="G741" s="1"/>
      <c r="H741" s="1"/>
      <c r="I741" s="1"/>
      <c r="J741" s="1"/>
      <c r="K741" s="1"/>
    </row>
    <row r="742" ht="15.75" customHeight="1">
      <c r="A742" s="68"/>
      <c r="B742" s="69"/>
      <c r="C742" s="1"/>
      <c r="D742" s="1"/>
      <c r="E742" s="1"/>
      <c r="F742" s="1"/>
      <c r="G742" s="1"/>
      <c r="H742" s="1"/>
      <c r="I742" s="1"/>
      <c r="J742" s="1"/>
      <c r="K742" s="1"/>
    </row>
    <row r="743" ht="15.75" customHeight="1">
      <c r="A743" s="68"/>
      <c r="B743" s="69"/>
      <c r="C743" s="1"/>
      <c r="D743" s="1"/>
      <c r="E743" s="1"/>
      <c r="F743" s="1"/>
      <c r="G743" s="1"/>
      <c r="H743" s="1"/>
      <c r="I743" s="1"/>
      <c r="J743" s="1"/>
      <c r="K743" s="1"/>
    </row>
    <row r="744" ht="15.75" customHeight="1">
      <c r="A744" s="68"/>
      <c r="B744" s="69"/>
      <c r="C744" s="1"/>
      <c r="D744" s="1"/>
      <c r="E744" s="1"/>
      <c r="F744" s="1"/>
      <c r="G744" s="1"/>
      <c r="H744" s="1"/>
      <c r="I744" s="1"/>
      <c r="J744" s="1"/>
      <c r="K744" s="1"/>
    </row>
    <row r="745" ht="15.75" customHeight="1">
      <c r="A745" s="68"/>
      <c r="B745" s="69"/>
      <c r="C745" s="1"/>
      <c r="D745" s="1"/>
      <c r="E745" s="1"/>
      <c r="F745" s="1"/>
      <c r="G745" s="1"/>
      <c r="H745" s="1"/>
      <c r="I745" s="1"/>
      <c r="J745" s="1"/>
      <c r="K745" s="1"/>
    </row>
    <row r="746" ht="15.75" customHeight="1">
      <c r="A746" s="68"/>
      <c r="B746" s="69"/>
      <c r="C746" s="1"/>
      <c r="D746" s="1"/>
      <c r="E746" s="1"/>
      <c r="F746" s="1"/>
      <c r="G746" s="1"/>
      <c r="H746" s="1"/>
      <c r="I746" s="1"/>
      <c r="J746" s="1"/>
      <c r="K746" s="1"/>
    </row>
    <row r="747" ht="15.75" customHeight="1">
      <c r="A747" s="68"/>
      <c r="B747" s="69"/>
      <c r="C747" s="1"/>
      <c r="D747" s="1"/>
      <c r="E747" s="1"/>
      <c r="F747" s="1"/>
      <c r="G747" s="1"/>
      <c r="H747" s="1"/>
      <c r="I747" s="1"/>
      <c r="J747" s="1"/>
      <c r="K747" s="1"/>
    </row>
    <row r="748" ht="15.75" customHeight="1">
      <c r="A748" s="68"/>
      <c r="B748" s="69"/>
      <c r="C748" s="1"/>
      <c r="D748" s="1"/>
      <c r="E748" s="1"/>
      <c r="F748" s="1"/>
      <c r="G748" s="1"/>
      <c r="H748" s="1"/>
      <c r="I748" s="1"/>
      <c r="J748" s="1"/>
      <c r="K748" s="1"/>
    </row>
    <row r="749" ht="15.75" customHeight="1">
      <c r="A749" s="68"/>
      <c r="B749" s="69"/>
      <c r="C749" s="1"/>
      <c r="D749" s="1"/>
      <c r="E749" s="1"/>
      <c r="F749" s="1"/>
      <c r="G749" s="1"/>
      <c r="H749" s="1"/>
      <c r="I749" s="1"/>
      <c r="J749" s="1"/>
      <c r="K749" s="1"/>
    </row>
    <row r="750" ht="15.75" customHeight="1">
      <c r="A750" s="68"/>
      <c r="B750" s="69"/>
      <c r="C750" s="1"/>
      <c r="D750" s="1"/>
      <c r="E750" s="1"/>
      <c r="F750" s="1"/>
      <c r="G750" s="1"/>
      <c r="H750" s="1"/>
      <c r="I750" s="1"/>
      <c r="J750" s="1"/>
      <c r="K750" s="1"/>
    </row>
    <row r="751" ht="15.75" customHeight="1">
      <c r="A751" s="68"/>
      <c r="B751" s="69"/>
      <c r="C751" s="1"/>
      <c r="D751" s="1"/>
      <c r="E751" s="1"/>
      <c r="F751" s="1"/>
      <c r="G751" s="1"/>
      <c r="H751" s="1"/>
      <c r="I751" s="1"/>
      <c r="J751" s="1"/>
      <c r="K751" s="1"/>
    </row>
    <row r="752" ht="15.75" customHeight="1">
      <c r="A752" s="68"/>
      <c r="B752" s="69"/>
      <c r="C752" s="1"/>
      <c r="D752" s="1"/>
      <c r="E752" s="1"/>
      <c r="F752" s="1"/>
      <c r="G752" s="1"/>
      <c r="H752" s="1"/>
      <c r="I752" s="1"/>
      <c r="J752" s="1"/>
      <c r="K752" s="1"/>
    </row>
    <row r="753" ht="15.75" customHeight="1">
      <c r="A753" s="68"/>
      <c r="B753" s="69"/>
      <c r="C753" s="1"/>
      <c r="D753" s="1"/>
      <c r="E753" s="1"/>
      <c r="F753" s="1"/>
      <c r="G753" s="1"/>
      <c r="H753" s="1"/>
      <c r="I753" s="1"/>
      <c r="J753" s="1"/>
      <c r="K753" s="1"/>
    </row>
    <row r="754" ht="15.75" customHeight="1">
      <c r="A754" s="68"/>
      <c r="B754" s="69"/>
      <c r="C754" s="1"/>
      <c r="D754" s="1"/>
      <c r="E754" s="1"/>
      <c r="F754" s="1"/>
      <c r="G754" s="1"/>
      <c r="H754" s="1"/>
      <c r="I754" s="1"/>
      <c r="J754" s="1"/>
      <c r="K754" s="1"/>
    </row>
    <row r="755" ht="15.75" customHeight="1">
      <c r="A755" s="68"/>
      <c r="B755" s="69"/>
      <c r="C755" s="1"/>
      <c r="D755" s="1"/>
      <c r="E755" s="1"/>
      <c r="F755" s="1"/>
      <c r="G755" s="1"/>
      <c r="H755" s="1"/>
      <c r="I755" s="1"/>
      <c r="J755" s="1"/>
      <c r="K755" s="1"/>
    </row>
    <row r="756" ht="15.75" customHeight="1">
      <c r="A756" s="68"/>
      <c r="B756" s="69"/>
      <c r="C756" s="1"/>
      <c r="D756" s="1"/>
      <c r="E756" s="1"/>
      <c r="F756" s="1"/>
      <c r="G756" s="1"/>
      <c r="H756" s="1"/>
      <c r="I756" s="1"/>
      <c r="J756" s="1"/>
      <c r="K756" s="1"/>
    </row>
    <row r="757" ht="15.75" customHeight="1">
      <c r="A757" s="68"/>
      <c r="B757" s="69"/>
      <c r="C757" s="1"/>
      <c r="D757" s="1"/>
      <c r="E757" s="1"/>
      <c r="F757" s="1"/>
      <c r="G757" s="1"/>
      <c r="H757" s="1"/>
      <c r="I757" s="1"/>
      <c r="J757" s="1"/>
      <c r="K757" s="1"/>
    </row>
    <row r="758" ht="15.75" customHeight="1">
      <c r="A758" s="68"/>
      <c r="B758" s="69"/>
      <c r="C758" s="1"/>
      <c r="D758" s="1"/>
      <c r="E758" s="1"/>
      <c r="F758" s="1"/>
      <c r="G758" s="1"/>
      <c r="H758" s="1"/>
      <c r="I758" s="1"/>
      <c r="J758" s="1"/>
      <c r="K758" s="1"/>
    </row>
    <row r="759" ht="15.75" customHeight="1">
      <c r="A759" s="68"/>
      <c r="B759" s="69"/>
      <c r="C759" s="1"/>
      <c r="D759" s="1"/>
      <c r="E759" s="1"/>
      <c r="F759" s="1"/>
      <c r="G759" s="1"/>
      <c r="H759" s="1"/>
      <c r="I759" s="1"/>
      <c r="J759" s="1"/>
      <c r="K759" s="1"/>
    </row>
    <row r="760" ht="15.75" customHeight="1">
      <c r="A760" s="68"/>
      <c r="B760" s="69"/>
      <c r="C760" s="1"/>
      <c r="D760" s="1"/>
      <c r="E760" s="1"/>
      <c r="F760" s="1"/>
      <c r="G760" s="1"/>
      <c r="H760" s="1"/>
      <c r="I760" s="1"/>
      <c r="J760" s="1"/>
      <c r="K760" s="1"/>
    </row>
    <row r="761" ht="15.75" customHeight="1">
      <c r="A761" s="68"/>
      <c r="B761" s="69"/>
      <c r="C761" s="1"/>
      <c r="D761" s="1"/>
      <c r="E761" s="1"/>
      <c r="F761" s="1"/>
      <c r="G761" s="1"/>
      <c r="H761" s="1"/>
      <c r="I761" s="1"/>
      <c r="J761" s="1"/>
      <c r="K761" s="1"/>
    </row>
    <row r="762" ht="15.75" customHeight="1">
      <c r="A762" s="68"/>
      <c r="B762" s="69"/>
      <c r="C762" s="1"/>
      <c r="D762" s="1"/>
      <c r="E762" s="1"/>
      <c r="F762" s="1"/>
      <c r="G762" s="1"/>
      <c r="H762" s="1"/>
      <c r="I762" s="1"/>
      <c r="J762" s="1"/>
      <c r="K762" s="1"/>
    </row>
    <row r="763" ht="15.75" customHeight="1">
      <c r="A763" s="68"/>
      <c r="B763" s="69"/>
      <c r="C763" s="1"/>
      <c r="D763" s="1"/>
      <c r="E763" s="1"/>
      <c r="F763" s="1"/>
      <c r="G763" s="1"/>
      <c r="H763" s="1"/>
      <c r="I763" s="1"/>
      <c r="J763" s="1"/>
      <c r="K763" s="1"/>
    </row>
    <row r="764" ht="15.75" customHeight="1">
      <c r="A764" s="68"/>
      <c r="B764" s="69"/>
      <c r="C764" s="1"/>
      <c r="D764" s="1"/>
      <c r="E764" s="1"/>
      <c r="F764" s="1"/>
      <c r="G764" s="1"/>
      <c r="H764" s="1"/>
      <c r="I764" s="1"/>
      <c r="J764" s="1"/>
      <c r="K764" s="1"/>
    </row>
    <row r="765" ht="15.75" customHeight="1">
      <c r="A765" s="68"/>
      <c r="B765" s="69"/>
      <c r="C765" s="1"/>
      <c r="D765" s="1"/>
      <c r="E765" s="1"/>
      <c r="F765" s="1"/>
      <c r="G765" s="1"/>
      <c r="H765" s="1"/>
      <c r="I765" s="1"/>
      <c r="J765" s="1"/>
      <c r="K765" s="1"/>
    </row>
    <row r="766" ht="15.75" customHeight="1">
      <c r="A766" s="68"/>
      <c r="B766" s="69"/>
      <c r="C766" s="1"/>
      <c r="D766" s="1"/>
      <c r="E766" s="1"/>
      <c r="F766" s="1"/>
      <c r="G766" s="1"/>
      <c r="H766" s="1"/>
      <c r="I766" s="1"/>
      <c r="J766" s="1"/>
      <c r="K766" s="1"/>
    </row>
    <row r="767" ht="15.75" customHeight="1">
      <c r="A767" s="68"/>
      <c r="B767" s="69"/>
      <c r="C767" s="1"/>
      <c r="D767" s="1"/>
      <c r="E767" s="1"/>
      <c r="F767" s="1"/>
      <c r="G767" s="1"/>
      <c r="H767" s="1"/>
      <c r="I767" s="1"/>
      <c r="J767" s="1"/>
      <c r="K767" s="1"/>
    </row>
    <row r="768" ht="15.75" customHeight="1">
      <c r="A768" s="68"/>
      <c r="B768" s="69"/>
      <c r="C768" s="1"/>
      <c r="D768" s="1"/>
      <c r="E768" s="1"/>
      <c r="F768" s="1"/>
      <c r="G768" s="1"/>
      <c r="H768" s="1"/>
      <c r="I768" s="1"/>
      <c r="J768" s="1"/>
      <c r="K768" s="1"/>
    </row>
    <row r="769" ht="15.75" customHeight="1">
      <c r="A769" s="68"/>
      <c r="B769" s="69"/>
      <c r="C769" s="1"/>
      <c r="D769" s="1"/>
      <c r="E769" s="1"/>
      <c r="F769" s="1"/>
      <c r="G769" s="1"/>
      <c r="H769" s="1"/>
      <c r="I769" s="1"/>
      <c r="J769" s="1"/>
      <c r="K769" s="1"/>
    </row>
    <row r="770" ht="15.75" customHeight="1">
      <c r="A770" s="68"/>
      <c r="B770" s="69"/>
      <c r="C770" s="1"/>
      <c r="D770" s="1"/>
      <c r="E770" s="1"/>
      <c r="F770" s="1"/>
      <c r="G770" s="1"/>
      <c r="H770" s="1"/>
      <c r="I770" s="1"/>
      <c r="J770" s="1"/>
      <c r="K770" s="1"/>
    </row>
    <row r="771" ht="15.75" customHeight="1">
      <c r="A771" s="68"/>
      <c r="B771" s="69"/>
      <c r="C771" s="1"/>
      <c r="D771" s="1"/>
      <c r="E771" s="1"/>
      <c r="F771" s="1"/>
      <c r="G771" s="1"/>
      <c r="H771" s="1"/>
      <c r="I771" s="1"/>
      <c r="J771" s="1"/>
      <c r="K771" s="1"/>
    </row>
    <row r="772" ht="15.75" customHeight="1">
      <c r="A772" s="68"/>
      <c r="B772" s="69"/>
      <c r="C772" s="1"/>
      <c r="D772" s="1"/>
      <c r="E772" s="1"/>
      <c r="F772" s="1"/>
      <c r="G772" s="1"/>
      <c r="H772" s="1"/>
      <c r="I772" s="1"/>
      <c r="J772" s="1"/>
      <c r="K772" s="1"/>
    </row>
    <row r="773" ht="15.75" customHeight="1">
      <c r="A773" s="68"/>
      <c r="B773" s="69"/>
      <c r="C773" s="1"/>
      <c r="D773" s="1"/>
      <c r="E773" s="1"/>
      <c r="F773" s="1"/>
      <c r="G773" s="1"/>
      <c r="H773" s="1"/>
      <c r="I773" s="1"/>
      <c r="J773" s="1"/>
      <c r="K773" s="1"/>
    </row>
    <row r="774" ht="15.75" customHeight="1">
      <c r="A774" s="68"/>
      <c r="B774" s="69"/>
      <c r="C774" s="1"/>
      <c r="D774" s="1"/>
      <c r="E774" s="1"/>
      <c r="F774" s="1"/>
      <c r="G774" s="1"/>
      <c r="H774" s="1"/>
      <c r="I774" s="1"/>
      <c r="J774" s="1"/>
      <c r="K774" s="1"/>
    </row>
    <row r="775" ht="15.75" customHeight="1">
      <c r="A775" s="68"/>
      <c r="B775" s="69"/>
      <c r="C775" s="1"/>
      <c r="D775" s="1"/>
      <c r="E775" s="1"/>
      <c r="F775" s="1"/>
      <c r="G775" s="1"/>
      <c r="H775" s="1"/>
      <c r="I775" s="1"/>
      <c r="J775" s="1"/>
      <c r="K775" s="1"/>
    </row>
    <row r="776" ht="15.75" customHeight="1">
      <c r="A776" s="68"/>
      <c r="B776" s="69"/>
      <c r="C776" s="1"/>
      <c r="D776" s="1"/>
      <c r="E776" s="1"/>
      <c r="F776" s="1"/>
      <c r="G776" s="1"/>
      <c r="H776" s="1"/>
      <c r="I776" s="1"/>
      <c r="J776" s="1"/>
      <c r="K776" s="1"/>
    </row>
    <row r="777" ht="15.75" customHeight="1">
      <c r="A777" s="68"/>
      <c r="B777" s="69"/>
      <c r="C777" s="1"/>
      <c r="D777" s="1"/>
      <c r="E777" s="1"/>
      <c r="F777" s="1"/>
      <c r="G777" s="1"/>
      <c r="H777" s="1"/>
      <c r="I777" s="1"/>
      <c r="J777" s="1"/>
      <c r="K777" s="1"/>
    </row>
    <row r="778" ht="15.75" customHeight="1">
      <c r="A778" s="68"/>
      <c r="B778" s="69"/>
      <c r="C778" s="1"/>
      <c r="D778" s="1"/>
      <c r="E778" s="1"/>
      <c r="F778" s="1"/>
      <c r="G778" s="1"/>
      <c r="H778" s="1"/>
      <c r="I778" s="1"/>
      <c r="J778" s="1"/>
      <c r="K778" s="1"/>
    </row>
    <row r="779" ht="15.75" customHeight="1">
      <c r="A779" s="68"/>
      <c r="B779" s="69"/>
      <c r="C779" s="1"/>
      <c r="D779" s="1"/>
      <c r="E779" s="1"/>
      <c r="F779" s="1"/>
      <c r="G779" s="1"/>
      <c r="H779" s="1"/>
      <c r="I779" s="1"/>
      <c r="J779" s="1"/>
      <c r="K779" s="1"/>
    </row>
    <row r="780" ht="15.75" customHeight="1">
      <c r="A780" s="68"/>
      <c r="B780" s="69"/>
      <c r="C780" s="1"/>
      <c r="D780" s="1"/>
      <c r="E780" s="1"/>
      <c r="F780" s="1"/>
      <c r="G780" s="1"/>
      <c r="H780" s="1"/>
      <c r="I780" s="1"/>
      <c r="J780" s="1"/>
      <c r="K780" s="1"/>
    </row>
    <row r="781" ht="15.75" customHeight="1">
      <c r="A781" s="68"/>
      <c r="B781" s="69"/>
      <c r="C781" s="1"/>
      <c r="D781" s="1"/>
      <c r="E781" s="1"/>
      <c r="F781" s="1"/>
      <c r="G781" s="1"/>
      <c r="H781" s="1"/>
      <c r="I781" s="1"/>
      <c r="J781" s="1"/>
      <c r="K781" s="1"/>
    </row>
    <row r="782" ht="15.75" customHeight="1">
      <c r="A782" s="68"/>
      <c r="B782" s="69"/>
      <c r="C782" s="1"/>
      <c r="D782" s="1"/>
      <c r="E782" s="1"/>
      <c r="F782" s="1"/>
      <c r="G782" s="1"/>
      <c r="H782" s="1"/>
      <c r="I782" s="1"/>
      <c r="J782" s="1"/>
      <c r="K782" s="1"/>
    </row>
    <row r="783" ht="15.75" customHeight="1">
      <c r="A783" s="68"/>
      <c r="B783" s="69"/>
      <c r="C783" s="1"/>
      <c r="D783" s="1"/>
      <c r="E783" s="1"/>
      <c r="F783" s="1"/>
      <c r="G783" s="1"/>
      <c r="H783" s="1"/>
      <c r="I783" s="1"/>
      <c r="J783" s="1"/>
      <c r="K783" s="1"/>
    </row>
    <row r="784" ht="15.75" customHeight="1">
      <c r="A784" s="68"/>
      <c r="B784" s="69"/>
      <c r="C784" s="1"/>
      <c r="D784" s="1"/>
      <c r="E784" s="1"/>
      <c r="F784" s="1"/>
      <c r="G784" s="1"/>
      <c r="H784" s="1"/>
      <c r="I784" s="1"/>
      <c r="J784" s="1"/>
      <c r="K784" s="1"/>
    </row>
    <row r="785" ht="15.75" customHeight="1">
      <c r="A785" s="68"/>
      <c r="B785" s="69"/>
      <c r="C785" s="1"/>
      <c r="D785" s="1"/>
      <c r="E785" s="1"/>
      <c r="F785" s="1"/>
      <c r="G785" s="1"/>
      <c r="H785" s="1"/>
      <c r="I785" s="1"/>
      <c r="J785" s="1"/>
      <c r="K785" s="1"/>
    </row>
    <row r="786" ht="15.75" customHeight="1">
      <c r="A786" s="68"/>
      <c r="B786" s="69"/>
      <c r="C786" s="1"/>
      <c r="D786" s="1"/>
      <c r="E786" s="1"/>
      <c r="F786" s="1"/>
      <c r="G786" s="1"/>
      <c r="H786" s="1"/>
      <c r="I786" s="1"/>
      <c r="J786" s="1"/>
      <c r="K786" s="1"/>
    </row>
    <row r="787" ht="15.75" customHeight="1">
      <c r="A787" s="68"/>
      <c r="B787" s="69"/>
      <c r="C787" s="1"/>
      <c r="D787" s="1"/>
      <c r="E787" s="1"/>
      <c r="F787" s="1"/>
      <c r="G787" s="1"/>
      <c r="H787" s="1"/>
      <c r="I787" s="1"/>
      <c r="J787" s="1"/>
      <c r="K787" s="1"/>
    </row>
    <row r="788" ht="15.75" customHeight="1">
      <c r="A788" s="68"/>
      <c r="B788" s="69"/>
      <c r="C788" s="1"/>
      <c r="D788" s="1"/>
      <c r="E788" s="1"/>
      <c r="F788" s="1"/>
      <c r="G788" s="1"/>
      <c r="H788" s="1"/>
      <c r="I788" s="1"/>
      <c r="J788" s="1"/>
      <c r="K788" s="1"/>
    </row>
    <row r="789" ht="15.75" customHeight="1">
      <c r="A789" s="68"/>
      <c r="B789" s="69"/>
      <c r="C789" s="1"/>
      <c r="D789" s="1"/>
      <c r="E789" s="1"/>
      <c r="F789" s="1"/>
      <c r="G789" s="1"/>
      <c r="H789" s="1"/>
      <c r="I789" s="1"/>
      <c r="J789" s="1"/>
      <c r="K789" s="1"/>
    </row>
    <row r="790" ht="15.75" customHeight="1">
      <c r="A790" s="68"/>
      <c r="B790" s="69"/>
      <c r="C790" s="1"/>
      <c r="D790" s="1"/>
      <c r="E790" s="1"/>
      <c r="F790" s="1"/>
      <c r="G790" s="1"/>
      <c r="H790" s="1"/>
      <c r="I790" s="1"/>
      <c r="J790" s="1"/>
      <c r="K790" s="1"/>
    </row>
    <row r="791" ht="15.75" customHeight="1">
      <c r="A791" s="68"/>
      <c r="B791" s="69"/>
      <c r="C791" s="1"/>
      <c r="D791" s="1"/>
      <c r="E791" s="1"/>
      <c r="F791" s="1"/>
      <c r="G791" s="1"/>
      <c r="H791" s="1"/>
      <c r="I791" s="1"/>
      <c r="J791" s="1"/>
      <c r="K791" s="1"/>
    </row>
    <row r="792" ht="15.75" customHeight="1">
      <c r="A792" s="68"/>
      <c r="B792" s="69"/>
      <c r="C792" s="1"/>
      <c r="D792" s="1"/>
      <c r="E792" s="1"/>
      <c r="F792" s="1"/>
      <c r="G792" s="1"/>
      <c r="H792" s="1"/>
      <c r="I792" s="1"/>
      <c r="J792" s="1"/>
      <c r="K792" s="1"/>
    </row>
    <row r="793" ht="15.75" customHeight="1">
      <c r="A793" s="68"/>
      <c r="B793" s="69"/>
      <c r="C793" s="1"/>
      <c r="D793" s="1"/>
      <c r="E793" s="1"/>
      <c r="F793" s="1"/>
      <c r="G793" s="1"/>
      <c r="H793" s="1"/>
      <c r="I793" s="1"/>
      <c r="J793" s="1"/>
      <c r="K793" s="1"/>
    </row>
    <row r="794" ht="15.75" customHeight="1">
      <c r="A794" s="68"/>
      <c r="B794" s="69"/>
      <c r="C794" s="1"/>
      <c r="D794" s="1"/>
      <c r="E794" s="1"/>
      <c r="F794" s="1"/>
      <c r="G794" s="1"/>
      <c r="H794" s="1"/>
      <c r="I794" s="1"/>
      <c r="J794" s="1"/>
      <c r="K794" s="1"/>
    </row>
    <row r="795" ht="15.75" customHeight="1">
      <c r="A795" s="68"/>
      <c r="B795" s="69"/>
      <c r="C795" s="1"/>
      <c r="D795" s="1"/>
      <c r="E795" s="1"/>
      <c r="F795" s="1"/>
      <c r="G795" s="1"/>
      <c r="H795" s="1"/>
      <c r="I795" s="1"/>
      <c r="J795" s="1"/>
      <c r="K795" s="1"/>
    </row>
    <row r="796" ht="15.75" customHeight="1">
      <c r="A796" s="68"/>
      <c r="B796" s="69"/>
      <c r="C796" s="1"/>
      <c r="D796" s="1"/>
      <c r="E796" s="1"/>
      <c r="F796" s="1"/>
      <c r="G796" s="1"/>
      <c r="H796" s="1"/>
      <c r="I796" s="1"/>
      <c r="J796" s="1"/>
      <c r="K796" s="1"/>
    </row>
    <row r="797" ht="15.75" customHeight="1">
      <c r="A797" s="68"/>
      <c r="B797" s="69"/>
      <c r="C797" s="1"/>
      <c r="D797" s="1"/>
      <c r="E797" s="1"/>
      <c r="F797" s="1"/>
      <c r="G797" s="1"/>
      <c r="H797" s="1"/>
      <c r="I797" s="1"/>
      <c r="J797" s="1"/>
      <c r="K797" s="1"/>
    </row>
    <row r="798" ht="15.75" customHeight="1">
      <c r="A798" s="68"/>
      <c r="B798" s="69"/>
      <c r="C798" s="1"/>
      <c r="D798" s="1"/>
      <c r="E798" s="1"/>
      <c r="F798" s="1"/>
      <c r="G798" s="1"/>
      <c r="H798" s="1"/>
      <c r="I798" s="1"/>
      <c r="J798" s="1"/>
      <c r="K798" s="1"/>
    </row>
    <row r="799" ht="15.75" customHeight="1">
      <c r="A799" s="68"/>
      <c r="B799" s="69"/>
      <c r="C799" s="1"/>
      <c r="D799" s="1"/>
      <c r="E799" s="1"/>
      <c r="F799" s="1"/>
      <c r="G799" s="1"/>
      <c r="H799" s="1"/>
      <c r="I799" s="1"/>
      <c r="J799" s="1"/>
      <c r="K799" s="1"/>
    </row>
    <row r="800" ht="15.75" customHeight="1">
      <c r="A800" s="68"/>
      <c r="B800" s="69"/>
      <c r="C800" s="1"/>
      <c r="D800" s="1"/>
      <c r="E800" s="1"/>
      <c r="F800" s="1"/>
      <c r="G800" s="1"/>
      <c r="H800" s="1"/>
      <c r="I800" s="1"/>
      <c r="J800" s="1"/>
      <c r="K800" s="1"/>
    </row>
    <row r="801" ht="15.75" customHeight="1">
      <c r="A801" s="68"/>
      <c r="B801" s="69"/>
      <c r="C801" s="1"/>
      <c r="D801" s="1"/>
      <c r="E801" s="1"/>
      <c r="F801" s="1"/>
      <c r="G801" s="1"/>
      <c r="H801" s="1"/>
      <c r="I801" s="1"/>
      <c r="J801" s="1"/>
      <c r="K801" s="1"/>
    </row>
    <row r="802" ht="15.75" customHeight="1">
      <c r="A802" s="68"/>
      <c r="B802" s="69"/>
      <c r="C802" s="1"/>
      <c r="D802" s="1"/>
      <c r="E802" s="1"/>
      <c r="F802" s="1"/>
      <c r="G802" s="1"/>
      <c r="H802" s="1"/>
      <c r="I802" s="1"/>
      <c r="J802" s="1"/>
      <c r="K802" s="1"/>
    </row>
    <row r="803" ht="15.75" customHeight="1">
      <c r="A803" s="68"/>
      <c r="B803" s="69"/>
      <c r="C803" s="1"/>
      <c r="D803" s="1"/>
      <c r="E803" s="1"/>
      <c r="F803" s="1"/>
      <c r="G803" s="1"/>
      <c r="H803" s="1"/>
      <c r="I803" s="1"/>
      <c r="J803" s="1"/>
      <c r="K803" s="1"/>
    </row>
    <row r="804" ht="15.75" customHeight="1">
      <c r="A804" s="68"/>
      <c r="B804" s="69"/>
      <c r="C804" s="1"/>
      <c r="D804" s="1"/>
      <c r="E804" s="1"/>
      <c r="F804" s="1"/>
      <c r="G804" s="1"/>
      <c r="H804" s="1"/>
      <c r="I804" s="1"/>
      <c r="J804" s="1"/>
      <c r="K804" s="1"/>
    </row>
    <row r="805" ht="15.75" customHeight="1">
      <c r="A805" s="68"/>
      <c r="B805" s="69"/>
      <c r="C805" s="1"/>
      <c r="D805" s="1"/>
      <c r="E805" s="1"/>
      <c r="F805" s="1"/>
      <c r="G805" s="1"/>
      <c r="H805" s="1"/>
      <c r="I805" s="1"/>
      <c r="J805" s="1"/>
      <c r="K805" s="1"/>
    </row>
    <row r="806" ht="15.75" customHeight="1">
      <c r="A806" s="68"/>
      <c r="B806" s="69"/>
      <c r="C806" s="1"/>
      <c r="D806" s="1"/>
      <c r="E806" s="1"/>
      <c r="F806" s="1"/>
      <c r="G806" s="1"/>
      <c r="H806" s="1"/>
      <c r="I806" s="1"/>
      <c r="J806" s="1"/>
      <c r="K806" s="1"/>
    </row>
    <row r="807" ht="15.75" customHeight="1">
      <c r="A807" s="68"/>
      <c r="B807" s="69"/>
      <c r="C807" s="1"/>
      <c r="D807" s="1"/>
      <c r="E807" s="1"/>
      <c r="F807" s="1"/>
      <c r="G807" s="1"/>
      <c r="H807" s="1"/>
      <c r="I807" s="1"/>
      <c r="J807" s="1"/>
      <c r="K807" s="1"/>
    </row>
    <row r="808" ht="15.75" customHeight="1">
      <c r="A808" s="68"/>
      <c r="B808" s="69"/>
      <c r="C808" s="1"/>
      <c r="D808" s="1"/>
      <c r="E808" s="1"/>
      <c r="F808" s="1"/>
      <c r="G808" s="1"/>
      <c r="H808" s="1"/>
      <c r="I808" s="1"/>
      <c r="J808" s="1"/>
      <c r="K808" s="1"/>
    </row>
    <row r="809" ht="15.75" customHeight="1">
      <c r="A809" s="68"/>
      <c r="B809" s="69"/>
      <c r="C809" s="1"/>
      <c r="D809" s="1"/>
      <c r="E809" s="1"/>
      <c r="F809" s="1"/>
      <c r="G809" s="1"/>
      <c r="H809" s="1"/>
      <c r="I809" s="1"/>
      <c r="J809" s="1"/>
      <c r="K809" s="1"/>
    </row>
    <row r="810" ht="15.75" customHeight="1">
      <c r="A810" s="68"/>
      <c r="B810" s="69"/>
      <c r="C810" s="1"/>
      <c r="D810" s="1"/>
      <c r="E810" s="1"/>
      <c r="F810" s="1"/>
      <c r="G810" s="1"/>
      <c r="H810" s="1"/>
      <c r="I810" s="1"/>
      <c r="J810" s="1"/>
      <c r="K810" s="1"/>
    </row>
    <row r="811" ht="15.75" customHeight="1">
      <c r="A811" s="68"/>
      <c r="B811" s="69"/>
      <c r="C811" s="1"/>
      <c r="D811" s="1"/>
      <c r="E811" s="1"/>
      <c r="F811" s="1"/>
      <c r="G811" s="1"/>
      <c r="H811" s="1"/>
      <c r="I811" s="1"/>
      <c r="J811" s="1"/>
      <c r="K811" s="1"/>
    </row>
    <row r="812" ht="15.75" customHeight="1">
      <c r="A812" s="68"/>
      <c r="B812" s="69"/>
      <c r="C812" s="1"/>
      <c r="D812" s="1"/>
      <c r="E812" s="1"/>
      <c r="F812" s="1"/>
      <c r="G812" s="1"/>
      <c r="H812" s="1"/>
      <c r="I812" s="1"/>
      <c r="J812" s="1"/>
      <c r="K812" s="1"/>
    </row>
    <row r="813" ht="15.75" customHeight="1">
      <c r="A813" s="68"/>
      <c r="B813" s="69"/>
      <c r="C813" s="1"/>
      <c r="D813" s="1"/>
      <c r="E813" s="1"/>
      <c r="F813" s="1"/>
      <c r="G813" s="1"/>
      <c r="H813" s="1"/>
      <c r="I813" s="1"/>
      <c r="J813" s="1"/>
      <c r="K813" s="1"/>
    </row>
    <row r="814" ht="15.75" customHeight="1">
      <c r="A814" s="68"/>
      <c r="B814" s="69"/>
      <c r="C814" s="1"/>
      <c r="D814" s="1"/>
      <c r="E814" s="1"/>
      <c r="F814" s="1"/>
      <c r="G814" s="1"/>
      <c r="H814" s="1"/>
      <c r="I814" s="1"/>
      <c r="J814" s="1"/>
      <c r="K814" s="1"/>
    </row>
    <row r="815" ht="15.75" customHeight="1">
      <c r="A815" s="68"/>
      <c r="B815" s="69"/>
      <c r="C815" s="1"/>
      <c r="D815" s="1"/>
      <c r="E815" s="1"/>
      <c r="F815" s="1"/>
      <c r="G815" s="1"/>
      <c r="H815" s="1"/>
      <c r="I815" s="1"/>
      <c r="J815" s="1"/>
      <c r="K815" s="1"/>
    </row>
    <row r="816" ht="15.75" customHeight="1">
      <c r="A816" s="68"/>
      <c r="B816" s="69"/>
      <c r="C816" s="1"/>
      <c r="D816" s="1"/>
      <c r="E816" s="1"/>
      <c r="F816" s="1"/>
      <c r="G816" s="1"/>
      <c r="H816" s="1"/>
      <c r="I816" s="1"/>
      <c r="J816" s="1"/>
      <c r="K816" s="1"/>
    </row>
    <row r="817" ht="15.75" customHeight="1">
      <c r="A817" s="68"/>
      <c r="B817" s="69"/>
      <c r="C817" s="1"/>
      <c r="D817" s="1"/>
      <c r="E817" s="1"/>
      <c r="F817" s="1"/>
      <c r="G817" s="1"/>
      <c r="H817" s="1"/>
      <c r="I817" s="1"/>
      <c r="J817" s="1"/>
      <c r="K817" s="1"/>
    </row>
    <row r="818" ht="15.75" customHeight="1">
      <c r="A818" s="68"/>
      <c r="B818" s="69"/>
      <c r="C818" s="1"/>
      <c r="D818" s="1"/>
      <c r="E818" s="1"/>
      <c r="F818" s="1"/>
      <c r="G818" s="1"/>
      <c r="H818" s="1"/>
      <c r="I818" s="1"/>
      <c r="J818" s="1"/>
      <c r="K818" s="1"/>
    </row>
    <row r="819" ht="15.75" customHeight="1">
      <c r="A819" s="68"/>
      <c r="B819" s="69"/>
      <c r="C819" s="1"/>
      <c r="D819" s="1"/>
      <c r="E819" s="1"/>
      <c r="F819" s="1"/>
      <c r="G819" s="1"/>
      <c r="H819" s="1"/>
      <c r="I819" s="1"/>
      <c r="J819" s="1"/>
      <c r="K819" s="1"/>
    </row>
    <row r="820" ht="15.75" customHeight="1">
      <c r="A820" s="68"/>
      <c r="B820" s="69"/>
      <c r="C820" s="1"/>
      <c r="D820" s="1"/>
      <c r="E820" s="1"/>
      <c r="F820" s="1"/>
      <c r="G820" s="1"/>
      <c r="H820" s="1"/>
      <c r="I820" s="1"/>
      <c r="J820" s="1"/>
      <c r="K820" s="1"/>
    </row>
    <row r="821" ht="15.75" customHeight="1">
      <c r="A821" s="68"/>
      <c r="B821" s="69"/>
      <c r="C821" s="1"/>
      <c r="D821" s="1"/>
      <c r="E821" s="1"/>
      <c r="F821" s="1"/>
      <c r="G821" s="1"/>
      <c r="H821" s="1"/>
      <c r="I821" s="1"/>
      <c r="J821" s="1"/>
      <c r="K821" s="1"/>
    </row>
    <row r="822" ht="15.75" customHeight="1">
      <c r="A822" s="68"/>
      <c r="B822" s="69"/>
      <c r="C822" s="1"/>
      <c r="D822" s="1"/>
      <c r="E822" s="1"/>
      <c r="F822" s="1"/>
      <c r="G822" s="1"/>
      <c r="H822" s="1"/>
      <c r="I822" s="1"/>
      <c r="J822" s="1"/>
      <c r="K822" s="1"/>
    </row>
    <row r="823" ht="15.75" customHeight="1">
      <c r="A823" s="68"/>
      <c r="B823" s="69"/>
      <c r="C823" s="1"/>
      <c r="D823" s="1"/>
      <c r="E823" s="1"/>
      <c r="F823" s="1"/>
      <c r="G823" s="1"/>
      <c r="H823" s="1"/>
      <c r="I823" s="1"/>
      <c r="J823" s="1"/>
      <c r="K823" s="1"/>
    </row>
    <row r="824" ht="15.75" customHeight="1">
      <c r="A824" s="68"/>
      <c r="B824" s="69"/>
      <c r="C824" s="1"/>
      <c r="D824" s="1"/>
      <c r="E824" s="1"/>
      <c r="F824" s="1"/>
      <c r="G824" s="1"/>
      <c r="H824" s="1"/>
      <c r="I824" s="1"/>
      <c r="J824" s="1"/>
      <c r="K824" s="1"/>
    </row>
    <row r="825" ht="15.75" customHeight="1">
      <c r="A825" s="68"/>
      <c r="B825" s="69"/>
      <c r="C825" s="1"/>
      <c r="D825" s="1"/>
      <c r="E825" s="1"/>
      <c r="F825" s="1"/>
      <c r="G825" s="1"/>
      <c r="H825" s="1"/>
      <c r="I825" s="1"/>
      <c r="J825" s="1"/>
      <c r="K825" s="1"/>
    </row>
    <row r="826" ht="15.75" customHeight="1">
      <c r="A826" s="68"/>
      <c r="B826" s="69"/>
      <c r="C826" s="1"/>
      <c r="D826" s="1"/>
      <c r="E826" s="1"/>
      <c r="F826" s="1"/>
      <c r="G826" s="1"/>
      <c r="H826" s="1"/>
      <c r="I826" s="1"/>
      <c r="J826" s="1"/>
      <c r="K826" s="1"/>
    </row>
    <row r="827" ht="15.75" customHeight="1">
      <c r="A827" s="68"/>
      <c r="B827" s="69"/>
      <c r="C827" s="1"/>
      <c r="D827" s="1"/>
      <c r="E827" s="1"/>
      <c r="F827" s="1"/>
      <c r="G827" s="1"/>
      <c r="H827" s="1"/>
      <c r="I827" s="1"/>
      <c r="J827" s="1"/>
      <c r="K827" s="1"/>
    </row>
    <row r="828" ht="15.75" customHeight="1">
      <c r="A828" s="68"/>
      <c r="B828" s="69"/>
      <c r="C828" s="1"/>
      <c r="D828" s="1"/>
      <c r="E828" s="1"/>
      <c r="F828" s="1"/>
      <c r="G828" s="1"/>
      <c r="H828" s="1"/>
      <c r="I828" s="1"/>
      <c r="J828" s="1"/>
      <c r="K828" s="1"/>
    </row>
    <row r="829" ht="15.75" customHeight="1">
      <c r="A829" s="68"/>
      <c r="B829" s="69"/>
      <c r="C829" s="1"/>
      <c r="D829" s="1"/>
      <c r="E829" s="1"/>
      <c r="F829" s="1"/>
      <c r="G829" s="1"/>
      <c r="H829" s="1"/>
      <c r="I829" s="1"/>
      <c r="J829" s="1"/>
      <c r="K829" s="1"/>
    </row>
    <row r="830" ht="15.75" customHeight="1">
      <c r="A830" s="68"/>
      <c r="B830" s="69"/>
      <c r="C830" s="1"/>
      <c r="D830" s="1"/>
      <c r="E830" s="1"/>
      <c r="F830" s="1"/>
      <c r="G830" s="1"/>
      <c r="H830" s="1"/>
      <c r="I830" s="1"/>
      <c r="J830" s="1"/>
      <c r="K830" s="1"/>
    </row>
    <row r="831" ht="15.75" customHeight="1">
      <c r="A831" s="68"/>
      <c r="B831" s="69"/>
      <c r="C831" s="1"/>
      <c r="D831" s="1"/>
      <c r="E831" s="1"/>
      <c r="F831" s="1"/>
      <c r="G831" s="1"/>
      <c r="H831" s="1"/>
      <c r="I831" s="1"/>
      <c r="J831" s="1"/>
      <c r="K831" s="1"/>
    </row>
    <row r="832" ht="15.75" customHeight="1">
      <c r="A832" s="68"/>
      <c r="B832" s="69"/>
      <c r="C832" s="1"/>
      <c r="D832" s="1"/>
      <c r="E832" s="1"/>
      <c r="F832" s="1"/>
      <c r="G832" s="1"/>
      <c r="H832" s="1"/>
      <c r="I832" s="1"/>
      <c r="J832" s="1"/>
      <c r="K832" s="1"/>
    </row>
    <row r="833" ht="15.75" customHeight="1">
      <c r="A833" s="68"/>
      <c r="B833" s="69"/>
      <c r="C833" s="1"/>
      <c r="D833" s="1"/>
      <c r="E833" s="1"/>
      <c r="F833" s="1"/>
      <c r="G833" s="1"/>
      <c r="H833" s="1"/>
      <c r="I833" s="1"/>
      <c r="J833" s="1"/>
      <c r="K833" s="1"/>
    </row>
    <row r="834" ht="15.75" customHeight="1">
      <c r="A834" s="68"/>
      <c r="B834" s="69"/>
      <c r="C834" s="1"/>
      <c r="D834" s="1"/>
      <c r="E834" s="1"/>
      <c r="F834" s="1"/>
      <c r="G834" s="1"/>
      <c r="H834" s="1"/>
      <c r="I834" s="1"/>
      <c r="J834" s="1"/>
      <c r="K834" s="1"/>
    </row>
    <row r="835" ht="15.75" customHeight="1">
      <c r="A835" s="68"/>
      <c r="B835" s="69"/>
      <c r="C835" s="1"/>
      <c r="D835" s="1"/>
      <c r="E835" s="1"/>
      <c r="F835" s="1"/>
      <c r="G835" s="1"/>
      <c r="H835" s="1"/>
      <c r="I835" s="1"/>
      <c r="J835" s="1"/>
      <c r="K835" s="1"/>
    </row>
    <row r="836" ht="15.75" customHeight="1">
      <c r="A836" s="68"/>
      <c r="B836" s="69"/>
      <c r="C836" s="1"/>
      <c r="D836" s="1"/>
      <c r="E836" s="1"/>
      <c r="F836" s="1"/>
      <c r="G836" s="1"/>
      <c r="H836" s="1"/>
      <c r="I836" s="1"/>
      <c r="J836" s="1"/>
      <c r="K836" s="1"/>
    </row>
    <row r="837" ht="15.75" customHeight="1">
      <c r="A837" s="68"/>
      <c r="B837" s="69"/>
      <c r="C837" s="1"/>
      <c r="D837" s="1"/>
      <c r="E837" s="1"/>
      <c r="F837" s="1"/>
      <c r="G837" s="1"/>
      <c r="H837" s="1"/>
      <c r="I837" s="1"/>
      <c r="J837" s="1"/>
      <c r="K837" s="1"/>
    </row>
    <row r="838" ht="15.75" customHeight="1">
      <c r="A838" s="68"/>
      <c r="B838" s="69"/>
      <c r="C838" s="1"/>
      <c r="D838" s="1"/>
      <c r="E838" s="1"/>
      <c r="F838" s="1"/>
      <c r="G838" s="1"/>
      <c r="H838" s="1"/>
      <c r="I838" s="1"/>
      <c r="J838" s="1"/>
      <c r="K838" s="1"/>
    </row>
    <row r="839" ht="15.75" customHeight="1">
      <c r="A839" s="68"/>
      <c r="B839" s="69"/>
      <c r="C839" s="1"/>
      <c r="D839" s="1"/>
      <c r="E839" s="1"/>
      <c r="F839" s="1"/>
      <c r="G839" s="1"/>
      <c r="H839" s="1"/>
      <c r="I839" s="1"/>
      <c r="J839" s="1"/>
      <c r="K839" s="1"/>
    </row>
    <row r="840" ht="15.75" customHeight="1">
      <c r="A840" s="68"/>
      <c r="B840" s="69"/>
      <c r="C840" s="1"/>
      <c r="D840" s="1"/>
      <c r="E840" s="1"/>
      <c r="F840" s="1"/>
      <c r="G840" s="1"/>
      <c r="H840" s="1"/>
      <c r="I840" s="1"/>
      <c r="J840" s="1"/>
      <c r="K840" s="1"/>
    </row>
    <row r="841" ht="15.75" customHeight="1">
      <c r="A841" s="68"/>
      <c r="B841" s="69"/>
      <c r="C841" s="1"/>
      <c r="D841" s="1"/>
      <c r="E841" s="1"/>
      <c r="F841" s="1"/>
      <c r="G841" s="1"/>
      <c r="H841" s="1"/>
      <c r="I841" s="1"/>
      <c r="J841" s="1"/>
      <c r="K841" s="1"/>
    </row>
    <row r="842" ht="15.75" customHeight="1">
      <c r="A842" s="68"/>
      <c r="B842" s="69"/>
      <c r="C842" s="1"/>
      <c r="D842" s="1"/>
      <c r="E842" s="1"/>
      <c r="F842" s="1"/>
      <c r="G842" s="1"/>
      <c r="H842" s="1"/>
      <c r="I842" s="1"/>
      <c r="J842" s="1"/>
      <c r="K842" s="1"/>
    </row>
    <row r="843" ht="15.75" customHeight="1">
      <c r="A843" s="68"/>
      <c r="B843" s="69"/>
      <c r="C843" s="1"/>
      <c r="D843" s="1"/>
      <c r="E843" s="1"/>
      <c r="F843" s="1"/>
      <c r="G843" s="1"/>
      <c r="H843" s="1"/>
      <c r="I843" s="1"/>
      <c r="J843" s="1"/>
      <c r="K843" s="1"/>
    </row>
    <row r="844" ht="15.75" customHeight="1">
      <c r="A844" s="68"/>
      <c r="B844" s="69"/>
      <c r="C844" s="1"/>
      <c r="D844" s="1"/>
      <c r="E844" s="1"/>
      <c r="F844" s="1"/>
      <c r="G844" s="1"/>
      <c r="H844" s="1"/>
      <c r="I844" s="1"/>
      <c r="J844" s="1"/>
      <c r="K844" s="1"/>
    </row>
    <row r="845" ht="15.75" customHeight="1">
      <c r="A845" s="68"/>
      <c r="B845" s="69"/>
      <c r="C845" s="1"/>
      <c r="D845" s="1"/>
      <c r="E845" s="1"/>
      <c r="F845" s="1"/>
      <c r="G845" s="1"/>
      <c r="H845" s="1"/>
      <c r="I845" s="1"/>
      <c r="J845" s="1"/>
      <c r="K845" s="1"/>
    </row>
    <row r="846" ht="15.75" customHeight="1">
      <c r="A846" s="68"/>
      <c r="B846" s="69"/>
      <c r="C846" s="1"/>
      <c r="D846" s="1"/>
      <c r="E846" s="1"/>
      <c r="F846" s="1"/>
      <c r="G846" s="1"/>
      <c r="H846" s="1"/>
      <c r="I846" s="1"/>
      <c r="J846" s="1"/>
      <c r="K846" s="1"/>
    </row>
    <row r="847" ht="15.75" customHeight="1">
      <c r="A847" s="68"/>
      <c r="B847" s="69"/>
      <c r="C847" s="1"/>
      <c r="D847" s="1"/>
      <c r="E847" s="1"/>
      <c r="F847" s="1"/>
      <c r="G847" s="1"/>
      <c r="H847" s="1"/>
      <c r="I847" s="1"/>
      <c r="J847" s="1"/>
      <c r="K847" s="1"/>
    </row>
    <row r="848" ht="15.75" customHeight="1">
      <c r="A848" s="68"/>
      <c r="B848" s="69"/>
      <c r="C848" s="1"/>
      <c r="D848" s="1"/>
      <c r="E848" s="1"/>
      <c r="F848" s="1"/>
      <c r="G848" s="1"/>
      <c r="H848" s="1"/>
      <c r="I848" s="1"/>
      <c r="J848" s="1"/>
      <c r="K848" s="1"/>
    </row>
    <row r="849" ht="15.75" customHeight="1">
      <c r="A849" s="68"/>
      <c r="B849" s="69"/>
      <c r="C849" s="1"/>
      <c r="D849" s="1"/>
      <c r="E849" s="1"/>
      <c r="F849" s="1"/>
      <c r="G849" s="1"/>
      <c r="H849" s="1"/>
      <c r="I849" s="1"/>
      <c r="J849" s="1"/>
      <c r="K849" s="1"/>
    </row>
    <row r="850" ht="15.75" customHeight="1">
      <c r="A850" s="68"/>
      <c r="B850" s="69"/>
      <c r="C850" s="1"/>
      <c r="D850" s="1"/>
      <c r="E850" s="1"/>
      <c r="F850" s="1"/>
      <c r="G850" s="1"/>
      <c r="H850" s="1"/>
      <c r="I850" s="1"/>
      <c r="J850" s="1"/>
      <c r="K850" s="1"/>
    </row>
    <row r="851" ht="15.75" customHeight="1">
      <c r="A851" s="68"/>
      <c r="B851" s="69"/>
      <c r="C851" s="1"/>
      <c r="D851" s="1"/>
      <c r="E851" s="1"/>
      <c r="F851" s="1"/>
      <c r="G851" s="1"/>
      <c r="H851" s="1"/>
      <c r="I851" s="1"/>
      <c r="J851" s="1"/>
      <c r="K851" s="1"/>
    </row>
    <row r="852" ht="15.75" customHeight="1">
      <c r="A852" s="68"/>
      <c r="B852" s="69"/>
      <c r="C852" s="1"/>
      <c r="D852" s="1"/>
      <c r="E852" s="1"/>
      <c r="F852" s="1"/>
      <c r="G852" s="1"/>
      <c r="H852" s="1"/>
      <c r="I852" s="1"/>
      <c r="J852" s="1"/>
      <c r="K852" s="1"/>
    </row>
    <row r="853" ht="15.75" customHeight="1">
      <c r="A853" s="68"/>
      <c r="B853" s="69"/>
      <c r="C853" s="1"/>
      <c r="D853" s="1"/>
      <c r="E853" s="1"/>
      <c r="F853" s="1"/>
      <c r="G853" s="1"/>
      <c r="H853" s="1"/>
      <c r="I853" s="1"/>
      <c r="J853" s="1"/>
      <c r="K853" s="1"/>
    </row>
    <row r="854" ht="15.75" customHeight="1">
      <c r="A854" s="68"/>
      <c r="B854" s="69"/>
      <c r="C854" s="1"/>
      <c r="D854" s="1"/>
      <c r="E854" s="1"/>
      <c r="F854" s="1"/>
      <c r="G854" s="1"/>
      <c r="H854" s="1"/>
      <c r="I854" s="1"/>
      <c r="J854" s="1"/>
      <c r="K854" s="1"/>
    </row>
    <row r="855" ht="15.75" customHeight="1">
      <c r="A855" s="68"/>
      <c r="B855" s="69"/>
      <c r="C855" s="1"/>
      <c r="D855" s="1"/>
      <c r="E855" s="1"/>
      <c r="F855" s="1"/>
      <c r="G855" s="1"/>
      <c r="H855" s="1"/>
      <c r="I855" s="1"/>
      <c r="J855" s="1"/>
      <c r="K855" s="1"/>
    </row>
    <row r="856" ht="15.75" customHeight="1">
      <c r="A856" s="68"/>
      <c r="B856" s="69"/>
      <c r="C856" s="1"/>
      <c r="D856" s="1"/>
      <c r="E856" s="1"/>
      <c r="F856" s="1"/>
      <c r="G856" s="1"/>
      <c r="H856" s="1"/>
      <c r="I856" s="1"/>
      <c r="J856" s="1"/>
      <c r="K856" s="1"/>
    </row>
    <row r="857" ht="15.75" customHeight="1">
      <c r="A857" s="68"/>
      <c r="B857" s="69"/>
      <c r="C857" s="1"/>
      <c r="D857" s="1"/>
      <c r="E857" s="1"/>
      <c r="F857" s="1"/>
      <c r="G857" s="1"/>
      <c r="H857" s="1"/>
      <c r="I857" s="1"/>
      <c r="J857" s="1"/>
      <c r="K857" s="1"/>
    </row>
    <row r="858" ht="15.75" customHeight="1">
      <c r="A858" s="68"/>
      <c r="B858" s="69"/>
      <c r="C858" s="1"/>
      <c r="D858" s="1"/>
      <c r="E858" s="1"/>
      <c r="F858" s="1"/>
      <c r="G858" s="1"/>
      <c r="H858" s="1"/>
      <c r="I858" s="1"/>
      <c r="J858" s="1"/>
      <c r="K858" s="1"/>
    </row>
    <row r="859" ht="15.75" customHeight="1">
      <c r="A859" s="68"/>
      <c r="B859" s="69"/>
      <c r="C859" s="1"/>
      <c r="D859" s="1"/>
      <c r="E859" s="1"/>
      <c r="F859" s="1"/>
      <c r="G859" s="1"/>
      <c r="H859" s="1"/>
      <c r="I859" s="1"/>
      <c r="J859" s="1"/>
      <c r="K859" s="1"/>
    </row>
    <row r="860" ht="15.75" customHeight="1">
      <c r="A860" s="68"/>
      <c r="B860" s="69"/>
      <c r="C860" s="1"/>
      <c r="D860" s="1"/>
      <c r="E860" s="1"/>
      <c r="F860" s="1"/>
      <c r="G860" s="1"/>
      <c r="H860" s="1"/>
      <c r="I860" s="1"/>
      <c r="J860" s="1"/>
      <c r="K860" s="1"/>
    </row>
    <row r="861" ht="15.75" customHeight="1">
      <c r="A861" s="68"/>
      <c r="B861" s="69"/>
      <c r="C861" s="1"/>
      <c r="D861" s="1"/>
      <c r="E861" s="1"/>
      <c r="F861" s="1"/>
      <c r="G861" s="1"/>
      <c r="H861" s="1"/>
      <c r="I861" s="1"/>
      <c r="J861" s="1"/>
      <c r="K861" s="1"/>
    </row>
    <row r="862" ht="15.75" customHeight="1">
      <c r="A862" s="68"/>
      <c r="B862" s="69"/>
      <c r="C862" s="1"/>
      <c r="D862" s="1"/>
      <c r="E862" s="1"/>
      <c r="F862" s="1"/>
      <c r="G862" s="1"/>
      <c r="H862" s="1"/>
      <c r="I862" s="1"/>
      <c r="J862" s="1"/>
      <c r="K862" s="1"/>
    </row>
    <row r="863" ht="15.75" customHeight="1">
      <c r="A863" s="68"/>
      <c r="B863" s="69"/>
      <c r="C863" s="1"/>
      <c r="D863" s="1"/>
      <c r="E863" s="1"/>
      <c r="F863" s="1"/>
      <c r="G863" s="1"/>
      <c r="H863" s="1"/>
      <c r="I863" s="1"/>
      <c r="J863" s="1"/>
      <c r="K863" s="1"/>
    </row>
    <row r="864" ht="15.75" customHeight="1">
      <c r="A864" s="68"/>
      <c r="B864" s="69"/>
      <c r="C864" s="1"/>
      <c r="D864" s="1"/>
      <c r="E864" s="1"/>
      <c r="F864" s="1"/>
      <c r="G864" s="1"/>
      <c r="H864" s="1"/>
      <c r="I864" s="1"/>
      <c r="J864" s="1"/>
      <c r="K864" s="1"/>
    </row>
    <row r="865" ht="15.75" customHeight="1">
      <c r="A865" s="68"/>
      <c r="B865" s="69"/>
      <c r="C865" s="1"/>
      <c r="D865" s="1"/>
      <c r="E865" s="1"/>
      <c r="F865" s="1"/>
      <c r="G865" s="1"/>
      <c r="H865" s="1"/>
      <c r="I865" s="1"/>
      <c r="J865" s="1"/>
      <c r="K865" s="1"/>
    </row>
    <row r="866" ht="15.75" customHeight="1">
      <c r="A866" s="68"/>
      <c r="B866" s="69"/>
      <c r="C866" s="1"/>
      <c r="D866" s="1"/>
      <c r="E866" s="1"/>
      <c r="F866" s="1"/>
      <c r="G866" s="1"/>
      <c r="H866" s="1"/>
      <c r="I866" s="1"/>
      <c r="J866" s="1"/>
      <c r="K866" s="1"/>
    </row>
    <row r="867" ht="15.75" customHeight="1">
      <c r="A867" s="68"/>
      <c r="B867" s="69"/>
      <c r="C867" s="1"/>
      <c r="D867" s="1"/>
      <c r="E867" s="1"/>
      <c r="F867" s="1"/>
      <c r="G867" s="1"/>
      <c r="H867" s="1"/>
      <c r="I867" s="1"/>
      <c r="J867" s="1"/>
      <c r="K867" s="1"/>
    </row>
    <row r="868" ht="15.75" customHeight="1">
      <c r="A868" s="68"/>
      <c r="B868" s="69"/>
      <c r="C868" s="1"/>
      <c r="D868" s="1"/>
      <c r="E868" s="1"/>
      <c r="F868" s="1"/>
      <c r="G868" s="1"/>
      <c r="H868" s="1"/>
      <c r="I868" s="1"/>
      <c r="J868" s="1"/>
      <c r="K868" s="1"/>
    </row>
    <row r="869" ht="15.75" customHeight="1">
      <c r="A869" s="68"/>
      <c r="B869" s="69"/>
      <c r="C869" s="1"/>
      <c r="D869" s="1"/>
      <c r="E869" s="1"/>
      <c r="F869" s="1"/>
      <c r="G869" s="1"/>
      <c r="H869" s="1"/>
      <c r="I869" s="1"/>
      <c r="J869" s="1"/>
      <c r="K869" s="1"/>
    </row>
    <row r="870" ht="15.75" customHeight="1">
      <c r="A870" s="68"/>
      <c r="B870" s="69"/>
      <c r="C870" s="1"/>
      <c r="D870" s="1"/>
      <c r="E870" s="1"/>
      <c r="F870" s="1"/>
      <c r="G870" s="1"/>
      <c r="H870" s="1"/>
      <c r="I870" s="1"/>
      <c r="J870" s="1"/>
      <c r="K870" s="1"/>
    </row>
    <row r="871" ht="15.75" customHeight="1">
      <c r="A871" s="68"/>
      <c r="B871" s="69"/>
      <c r="C871" s="1"/>
      <c r="D871" s="1"/>
      <c r="E871" s="1"/>
      <c r="F871" s="1"/>
      <c r="G871" s="1"/>
      <c r="H871" s="1"/>
      <c r="I871" s="1"/>
      <c r="J871" s="1"/>
      <c r="K871" s="1"/>
    </row>
    <row r="872" ht="15.75" customHeight="1">
      <c r="A872" s="68"/>
      <c r="B872" s="69"/>
      <c r="C872" s="1"/>
      <c r="D872" s="1"/>
      <c r="E872" s="1"/>
      <c r="F872" s="1"/>
      <c r="G872" s="1"/>
      <c r="H872" s="1"/>
      <c r="I872" s="1"/>
      <c r="J872" s="1"/>
      <c r="K872" s="1"/>
    </row>
    <row r="873" ht="15.75" customHeight="1">
      <c r="A873" s="68"/>
      <c r="B873" s="69"/>
      <c r="C873" s="1"/>
      <c r="D873" s="1"/>
      <c r="E873" s="1"/>
      <c r="F873" s="1"/>
      <c r="G873" s="1"/>
      <c r="H873" s="1"/>
      <c r="I873" s="1"/>
      <c r="J873" s="1"/>
      <c r="K873" s="1"/>
    </row>
    <row r="874" ht="15.75" customHeight="1">
      <c r="A874" s="68"/>
      <c r="B874" s="69"/>
      <c r="C874" s="1"/>
      <c r="D874" s="1"/>
      <c r="E874" s="1"/>
      <c r="F874" s="1"/>
      <c r="G874" s="1"/>
      <c r="H874" s="1"/>
      <c r="I874" s="1"/>
      <c r="J874" s="1"/>
      <c r="K874" s="1"/>
    </row>
    <row r="875" ht="15.75" customHeight="1">
      <c r="A875" s="68"/>
      <c r="B875" s="69"/>
      <c r="C875" s="1"/>
      <c r="D875" s="1"/>
      <c r="E875" s="1"/>
      <c r="F875" s="1"/>
      <c r="G875" s="1"/>
      <c r="H875" s="1"/>
      <c r="I875" s="1"/>
      <c r="J875" s="1"/>
      <c r="K875" s="1"/>
    </row>
    <row r="876" ht="15.75" customHeight="1">
      <c r="A876" s="68"/>
      <c r="B876" s="69"/>
      <c r="C876" s="1"/>
      <c r="D876" s="1"/>
      <c r="E876" s="1"/>
      <c r="F876" s="1"/>
      <c r="G876" s="1"/>
      <c r="H876" s="1"/>
      <c r="I876" s="1"/>
      <c r="J876" s="1"/>
      <c r="K876" s="1"/>
    </row>
    <row r="877" ht="15.75" customHeight="1">
      <c r="A877" s="68"/>
      <c r="B877" s="69"/>
      <c r="C877" s="1"/>
      <c r="D877" s="1"/>
      <c r="E877" s="1"/>
      <c r="F877" s="1"/>
      <c r="G877" s="1"/>
      <c r="H877" s="1"/>
      <c r="I877" s="1"/>
      <c r="J877" s="1"/>
      <c r="K877" s="1"/>
    </row>
    <row r="878" ht="15.75" customHeight="1">
      <c r="A878" s="68"/>
      <c r="B878" s="69"/>
      <c r="C878" s="1"/>
      <c r="D878" s="1"/>
      <c r="E878" s="1"/>
      <c r="F878" s="1"/>
      <c r="G878" s="1"/>
      <c r="H878" s="1"/>
      <c r="I878" s="1"/>
      <c r="J878" s="1"/>
      <c r="K878" s="1"/>
    </row>
    <row r="879" ht="15.75" customHeight="1">
      <c r="A879" s="68"/>
      <c r="B879" s="69"/>
      <c r="C879" s="1"/>
      <c r="D879" s="1"/>
      <c r="E879" s="1"/>
      <c r="F879" s="1"/>
      <c r="G879" s="1"/>
      <c r="H879" s="1"/>
      <c r="I879" s="1"/>
      <c r="J879" s="1"/>
      <c r="K879" s="1"/>
    </row>
    <row r="880" ht="15.75" customHeight="1">
      <c r="A880" s="68"/>
      <c r="B880" s="69"/>
      <c r="C880" s="1"/>
      <c r="D880" s="1"/>
      <c r="E880" s="1"/>
      <c r="F880" s="1"/>
      <c r="G880" s="1"/>
      <c r="H880" s="1"/>
      <c r="I880" s="1"/>
      <c r="J880" s="1"/>
      <c r="K880" s="1"/>
    </row>
    <row r="881" ht="15.75" customHeight="1">
      <c r="A881" s="68"/>
      <c r="B881" s="69"/>
      <c r="C881" s="1"/>
      <c r="D881" s="1"/>
      <c r="E881" s="1"/>
      <c r="F881" s="1"/>
      <c r="G881" s="1"/>
      <c r="H881" s="1"/>
      <c r="I881" s="1"/>
      <c r="J881" s="1"/>
      <c r="K881" s="1"/>
    </row>
    <row r="882" ht="15.75" customHeight="1">
      <c r="A882" s="68"/>
      <c r="B882" s="69"/>
      <c r="C882" s="1"/>
      <c r="D882" s="1"/>
      <c r="E882" s="1"/>
      <c r="F882" s="1"/>
      <c r="G882" s="1"/>
      <c r="H882" s="1"/>
      <c r="I882" s="1"/>
      <c r="J882" s="1"/>
      <c r="K882" s="1"/>
    </row>
    <row r="883" ht="15.75" customHeight="1">
      <c r="A883" s="68"/>
      <c r="B883" s="69"/>
      <c r="C883" s="1"/>
      <c r="D883" s="1"/>
      <c r="E883" s="1"/>
      <c r="F883" s="1"/>
      <c r="G883" s="1"/>
      <c r="H883" s="1"/>
      <c r="I883" s="1"/>
      <c r="J883" s="1"/>
      <c r="K883" s="1"/>
    </row>
    <row r="884" ht="15.75" customHeight="1">
      <c r="A884" s="68"/>
      <c r="B884" s="69"/>
      <c r="C884" s="1"/>
      <c r="D884" s="1"/>
      <c r="E884" s="1"/>
      <c r="F884" s="1"/>
      <c r="G884" s="1"/>
      <c r="H884" s="1"/>
      <c r="I884" s="1"/>
      <c r="J884" s="1"/>
      <c r="K884" s="1"/>
    </row>
    <row r="885" ht="15.75" customHeight="1">
      <c r="A885" s="68"/>
      <c r="B885" s="69"/>
      <c r="C885" s="1"/>
      <c r="D885" s="1"/>
      <c r="E885" s="1"/>
      <c r="F885" s="1"/>
      <c r="G885" s="1"/>
      <c r="H885" s="1"/>
      <c r="I885" s="1"/>
      <c r="J885" s="1"/>
      <c r="K885" s="1"/>
    </row>
    <row r="886" ht="15.75" customHeight="1">
      <c r="A886" s="68"/>
      <c r="B886" s="69"/>
      <c r="C886" s="1"/>
      <c r="D886" s="1"/>
      <c r="E886" s="1"/>
      <c r="F886" s="1"/>
      <c r="G886" s="1"/>
      <c r="H886" s="1"/>
      <c r="I886" s="1"/>
      <c r="J886" s="1"/>
      <c r="K886" s="1"/>
    </row>
    <row r="887" ht="15.75" customHeight="1">
      <c r="A887" s="68"/>
      <c r="B887" s="69"/>
      <c r="C887" s="1"/>
      <c r="D887" s="1"/>
      <c r="E887" s="1"/>
      <c r="F887" s="1"/>
      <c r="G887" s="1"/>
      <c r="H887" s="1"/>
      <c r="I887" s="1"/>
      <c r="J887" s="1"/>
      <c r="K887" s="1"/>
    </row>
    <row r="888" ht="15.75" customHeight="1">
      <c r="A888" s="68"/>
      <c r="B888" s="69"/>
      <c r="C888" s="1"/>
      <c r="D888" s="1"/>
      <c r="E888" s="1"/>
      <c r="F888" s="1"/>
      <c r="G888" s="1"/>
      <c r="H888" s="1"/>
      <c r="I888" s="1"/>
      <c r="J888" s="1"/>
      <c r="K888" s="1"/>
    </row>
    <row r="889" ht="15.75" customHeight="1">
      <c r="A889" s="68"/>
      <c r="B889" s="69"/>
      <c r="C889" s="1"/>
      <c r="D889" s="1"/>
      <c r="E889" s="1"/>
      <c r="F889" s="1"/>
      <c r="G889" s="1"/>
      <c r="H889" s="1"/>
      <c r="I889" s="1"/>
      <c r="J889" s="1"/>
      <c r="K889" s="1"/>
    </row>
    <row r="890" ht="15.75" customHeight="1">
      <c r="A890" s="68"/>
      <c r="B890" s="69"/>
      <c r="C890" s="1"/>
      <c r="D890" s="1"/>
      <c r="E890" s="1"/>
      <c r="F890" s="1"/>
      <c r="G890" s="1"/>
      <c r="H890" s="1"/>
      <c r="I890" s="1"/>
      <c r="J890" s="1"/>
      <c r="K890" s="1"/>
    </row>
    <row r="891" ht="15.75" customHeight="1">
      <c r="A891" s="68"/>
      <c r="B891" s="69"/>
      <c r="C891" s="1"/>
      <c r="D891" s="1"/>
      <c r="E891" s="1"/>
      <c r="F891" s="1"/>
      <c r="G891" s="1"/>
      <c r="H891" s="1"/>
      <c r="I891" s="1"/>
      <c r="J891" s="1"/>
      <c r="K891" s="1"/>
    </row>
    <row r="892" ht="15.75" customHeight="1">
      <c r="A892" s="68"/>
      <c r="B892" s="69"/>
      <c r="C892" s="1"/>
      <c r="D892" s="1"/>
      <c r="E892" s="1"/>
      <c r="F892" s="1"/>
      <c r="G892" s="1"/>
      <c r="H892" s="1"/>
      <c r="I892" s="1"/>
      <c r="J892" s="1"/>
      <c r="K892" s="1"/>
    </row>
    <row r="893" ht="15.75" customHeight="1">
      <c r="A893" s="68"/>
      <c r="B893" s="69"/>
      <c r="C893" s="1"/>
      <c r="D893" s="1"/>
      <c r="E893" s="1"/>
      <c r="F893" s="1"/>
      <c r="G893" s="1"/>
      <c r="H893" s="1"/>
      <c r="I893" s="1"/>
      <c r="J893" s="1"/>
      <c r="K893" s="1"/>
    </row>
    <row r="894" ht="15.75" customHeight="1">
      <c r="A894" s="68"/>
      <c r="B894" s="69"/>
      <c r="C894" s="1"/>
      <c r="D894" s="1"/>
      <c r="E894" s="1"/>
      <c r="F894" s="1"/>
      <c r="G894" s="1"/>
      <c r="H894" s="1"/>
      <c r="I894" s="1"/>
      <c r="J894" s="1"/>
      <c r="K894" s="1"/>
    </row>
    <row r="895" ht="15.75" customHeight="1">
      <c r="A895" s="68"/>
      <c r="B895" s="69"/>
      <c r="C895" s="1"/>
      <c r="D895" s="1"/>
      <c r="E895" s="1"/>
      <c r="F895" s="1"/>
      <c r="G895" s="1"/>
      <c r="H895" s="1"/>
      <c r="I895" s="1"/>
      <c r="J895" s="1"/>
      <c r="K895" s="1"/>
    </row>
    <row r="896" ht="15.75" customHeight="1">
      <c r="A896" s="68"/>
      <c r="B896" s="69"/>
      <c r="C896" s="1"/>
      <c r="D896" s="1"/>
      <c r="E896" s="1"/>
      <c r="F896" s="1"/>
      <c r="G896" s="1"/>
      <c r="H896" s="1"/>
      <c r="I896" s="1"/>
      <c r="J896" s="1"/>
      <c r="K896" s="1"/>
    </row>
    <row r="897" ht="15.75" customHeight="1">
      <c r="A897" s="68"/>
      <c r="B897" s="69"/>
      <c r="C897" s="1"/>
      <c r="D897" s="1"/>
      <c r="E897" s="1"/>
      <c r="F897" s="1"/>
      <c r="G897" s="1"/>
      <c r="H897" s="1"/>
      <c r="I897" s="1"/>
      <c r="J897" s="1"/>
      <c r="K897" s="1"/>
    </row>
    <row r="898" ht="15.75" customHeight="1">
      <c r="A898" s="68"/>
      <c r="B898" s="69"/>
      <c r="C898" s="1"/>
      <c r="D898" s="1"/>
      <c r="E898" s="1"/>
      <c r="F898" s="1"/>
      <c r="G898" s="1"/>
      <c r="H898" s="1"/>
      <c r="I898" s="1"/>
      <c r="J898" s="1"/>
      <c r="K898" s="1"/>
    </row>
    <row r="899" ht="15.75" customHeight="1">
      <c r="A899" s="68"/>
      <c r="B899" s="69"/>
      <c r="C899" s="1"/>
      <c r="D899" s="1"/>
      <c r="E899" s="1"/>
      <c r="F899" s="1"/>
      <c r="G899" s="1"/>
      <c r="H899" s="1"/>
      <c r="I899" s="1"/>
      <c r="J899" s="1"/>
      <c r="K899" s="1"/>
    </row>
    <row r="900" ht="15.75" customHeight="1">
      <c r="A900" s="68"/>
      <c r="B900" s="69"/>
      <c r="C900" s="1"/>
      <c r="D900" s="1"/>
      <c r="E900" s="1"/>
      <c r="F900" s="1"/>
      <c r="G900" s="1"/>
      <c r="H900" s="1"/>
      <c r="I900" s="1"/>
      <c r="J900" s="1"/>
      <c r="K900" s="1"/>
    </row>
    <row r="901" ht="15.75" customHeight="1">
      <c r="A901" s="68"/>
      <c r="B901" s="69"/>
      <c r="C901" s="1"/>
      <c r="D901" s="1"/>
      <c r="E901" s="1"/>
      <c r="F901" s="1"/>
      <c r="G901" s="1"/>
      <c r="H901" s="1"/>
      <c r="I901" s="1"/>
      <c r="J901" s="1"/>
      <c r="K901" s="1"/>
    </row>
    <row r="902" ht="15.75" customHeight="1">
      <c r="A902" s="68"/>
      <c r="B902" s="69"/>
      <c r="C902" s="1"/>
      <c r="D902" s="1"/>
      <c r="E902" s="1"/>
      <c r="F902" s="1"/>
      <c r="G902" s="1"/>
      <c r="H902" s="1"/>
      <c r="I902" s="1"/>
      <c r="J902" s="1"/>
      <c r="K902" s="1"/>
    </row>
    <row r="903" ht="15.75" customHeight="1">
      <c r="A903" s="68"/>
      <c r="B903" s="69"/>
      <c r="C903" s="1"/>
      <c r="D903" s="1"/>
      <c r="E903" s="1"/>
      <c r="F903" s="1"/>
      <c r="G903" s="1"/>
      <c r="H903" s="1"/>
      <c r="I903" s="1"/>
      <c r="J903" s="1"/>
      <c r="K903" s="1"/>
    </row>
    <row r="904" ht="15.75" customHeight="1">
      <c r="A904" s="68"/>
      <c r="B904" s="69"/>
      <c r="C904" s="1"/>
      <c r="D904" s="1"/>
      <c r="E904" s="1"/>
      <c r="F904" s="1"/>
      <c r="G904" s="1"/>
      <c r="H904" s="1"/>
      <c r="I904" s="1"/>
      <c r="J904" s="1"/>
      <c r="K904" s="1"/>
    </row>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A2:K2"/>
    <mergeCell ref="A4:K4"/>
    <mergeCell ref="A5:K5"/>
    <mergeCell ref="A6:K6"/>
    <mergeCell ref="A7:K7"/>
    <mergeCell ref="A8:K8"/>
    <mergeCell ref="A9:K9"/>
    <mergeCell ref="A10:K10"/>
    <mergeCell ref="A11:K11"/>
    <mergeCell ref="A12:K12"/>
    <mergeCell ref="A13:K13"/>
    <mergeCell ref="A341:A342"/>
    <mergeCell ref="B341:B342"/>
    <mergeCell ref="C341:C342"/>
    <mergeCell ref="B365:B372"/>
    <mergeCell ref="C365:C372"/>
    <mergeCell ref="A343:A357"/>
    <mergeCell ref="B343:B357"/>
    <mergeCell ref="C343:C357"/>
    <mergeCell ref="A358:A364"/>
    <mergeCell ref="B358:B364"/>
    <mergeCell ref="C358:C364"/>
    <mergeCell ref="A365:A372"/>
    <mergeCell ref="B382:B384"/>
    <mergeCell ref="C382:C384"/>
    <mergeCell ref="A704:K704"/>
    <mergeCell ref="A374:A378"/>
    <mergeCell ref="B374:B378"/>
    <mergeCell ref="C374:C378"/>
    <mergeCell ref="A379:A380"/>
    <mergeCell ref="B379:B380"/>
    <mergeCell ref="C379:C380"/>
    <mergeCell ref="A382:A384"/>
  </mergeCells>
  <hyperlinks>
    <hyperlink r:id="rId1" ref="E16"/>
    <hyperlink r:id="rId2" ref="E17"/>
    <hyperlink r:id="rId3" ref="E18"/>
    <hyperlink r:id="rId4" ref="E20"/>
    <hyperlink r:id="rId5" ref="E21"/>
    <hyperlink r:id="rId6" ref="E22"/>
    <hyperlink r:id="rId7" ref="E23"/>
    <hyperlink r:id="rId8" ref="E24"/>
    <hyperlink r:id="rId9" ref="E29"/>
    <hyperlink r:id="rId10" ref="E34"/>
    <hyperlink r:id="rId11" ref="E35"/>
    <hyperlink r:id="rId12" ref="E36"/>
    <hyperlink r:id="rId13" ref="E37"/>
    <hyperlink r:id="rId14" ref="E38"/>
    <hyperlink r:id="rId15" ref="E39"/>
    <hyperlink r:id="rId16" ref="E40"/>
    <hyperlink r:id="rId17" ref="E41"/>
    <hyperlink r:id="rId18" ref="E42"/>
    <hyperlink r:id="rId19" ref="E46"/>
    <hyperlink r:id="rId20" ref="D49"/>
    <hyperlink r:id="rId21" ref="F49"/>
    <hyperlink r:id="rId22" ref="B50"/>
    <hyperlink r:id="rId23" ref="E52"/>
    <hyperlink r:id="rId24" ref="E53"/>
    <hyperlink r:id="rId25" ref="E54"/>
    <hyperlink r:id="rId26" ref="E55"/>
    <hyperlink r:id="rId27" ref="E56"/>
    <hyperlink r:id="rId28" ref="E57"/>
    <hyperlink r:id="rId29" ref="E58"/>
    <hyperlink r:id="rId30" ref="E60"/>
    <hyperlink r:id="rId31" ref="E61"/>
    <hyperlink r:id="rId32" ref="E62"/>
    <hyperlink r:id="rId33" ref="E63"/>
    <hyperlink r:id="rId34" ref="E64"/>
    <hyperlink r:id="rId35" ref="E65"/>
    <hyperlink r:id="rId36" ref="E66"/>
    <hyperlink r:id="rId37" ref="E67"/>
    <hyperlink r:id="rId38" ref="E68"/>
    <hyperlink r:id="rId39" ref="E69"/>
    <hyperlink r:id="rId40" ref="E70"/>
    <hyperlink r:id="rId41" ref="E187"/>
    <hyperlink r:id="rId42" ref="F187"/>
    <hyperlink r:id="rId43" ref="E188"/>
    <hyperlink r:id="rId44" ref="E189"/>
    <hyperlink r:id="rId45" ref="E190"/>
    <hyperlink r:id="rId46" ref="F190"/>
    <hyperlink r:id="rId47" ref="E191"/>
    <hyperlink r:id="rId48" ref="F191"/>
    <hyperlink r:id="rId49" ref="E192"/>
    <hyperlink r:id="rId50" location="abstracting" ref="F192"/>
    <hyperlink r:id="rId51" ref="E193"/>
    <hyperlink r:id="rId52" ref="F193"/>
    <hyperlink r:id="rId53" ref="E194"/>
    <hyperlink r:id="rId54" ref="E195"/>
    <hyperlink r:id="rId55" ref="E196"/>
    <hyperlink r:id="rId56" ref="E197"/>
    <hyperlink r:id="rId57" ref="E198"/>
    <hyperlink r:id="rId58" ref="E199"/>
    <hyperlink r:id="rId59" ref="E200"/>
    <hyperlink r:id="rId60" ref="E201"/>
    <hyperlink r:id="rId61" ref="E202"/>
    <hyperlink r:id="rId62" ref="E203"/>
    <hyperlink r:id="rId63" ref="E204"/>
    <hyperlink r:id="rId64" ref="E205"/>
    <hyperlink r:id="rId65" ref="E206"/>
    <hyperlink r:id="rId66" ref="E207"/>
    <hyperlink r:id="rId67" ref="E208"/>
    <hyperlink r:id="rId68" ref="E209"/>
    <hyperlink r:id="rId69" ref="E211"/>
    <hyperlink r:id="rId70" ref="E212"/>
    <hyperlink r:id="rId71" ref="E213"/>
    <hyperlink r:id="rId72" ref="E214"/>
    <hyperlink r:id="rId73" ref="E215"/>
    <hyperlink r:id="rId74" ref="E216"/>
    <hyperlink r:id="rId75" ref="E217"/>
    <hyperlink r:id="rId76" ref="E218"/>
    <hyperlink r:id="rId77" ref="E219"/>
    <hyperlink r:id="rId78" ref="E220"/>
    <hyperlink r:id="rId79" ref="E221"/>
    <hyperlink r:id="rId80" ref="E222"/>
    <hyperlink r:id="rId81" ref="E223"/>
    <hyperlink r:id="rId82" ref="E224"/>
    <hyperlink r:id="rId83" ref="E225"/>
    <hyperlink r:id="rId84" ref="E226"/>
    <hyperlink r:id="rId85" ref="E227"/>
    <hyperlink r:id="rId86" ref="E228"/>
    <hyperlink r:id="rId87" ref="E229"/>
    <hyperlink r:id="rId88" ref="E230"/>
    <hyperlink r:id="rId89" ref="E231"/>
    <hyperlink r:id="rId90" ref="E232"/>
    <hyperlink r:id="rId91" ref="E233"/>
    <hyperlink r:id="rId92" ref="E234"/>
    <hyperlink r:id="rId93" ref="E235"/>
    <hyperlink r:id="rId94" ref="E236"/>
    <hyperlink r:id="rId95" ref="E237"/>
    <hyperlink r:id="rId96" ref="E238"/>
    <hyperlink r:id="rId97" ref="E239"/>
    <hyperlink r:id="rId98" ref="E240"/>
    <hyperlink r:id="rId99" ref="D332"/>
    <hyperlink r:id="rId100" ref="E332"/>
    <hyperlink r:id="rId101" ref="D333"/>
    <hyperlink r:id="rId102" ref="E333"/>
    <hyperlink r:id="rId103" location="abstract" ref="E334"/>
    <hyperlink r:id="rId104" ref="E335"/>
    <hyperlink r:id="rId105" ref="F335"/>
    <hyperlink r:id="rId106" ref="F336"/>
    <hyperlink r:id="rId107" ref="F337"/>
    <hyperlink r:id="rId108" ref="F338"/>
    <hyperlink r:id="rId109" ref="F339"/>
    <hyperlink r:id="rId110" ref="E341"/>
    <hyperlink r:id="rId111" ref="F341"/>
    <hyperlink r:id="rId112" ref="E342"/>
    <hyperlink r:id="rId113" ref="F342"/>
    <hyperlink r:id="rId114" ref="E343"/>
    <hyperlink r:id="rId115" ref="F343"/>
    <hyperlink r:id="rId116" ref="E344"/>
    <hyperlink r:id="rId117" ref="F344"/>
    <hyperlink r:id="rId118" ref="E345"/>
    <hyperlink r:id="rId119" ref="F345"/>
    <hyperlink r:id="rId120" ref="E346"/>
    <hyperlink r:id="rId121" ref="F346"/>
    <hyperlink r:id="rId122" ref="E347"/>
    <hyperlink r:id="rId123" ref="F347"/>
    <hyperlink r:id="rId124" ref="E348"/>
    <hyperlink r:id="rId125" ref="F348"/>
    <hyperlink r:id="rId126" ref="E349"/>
    <hyperlink r:id="rId127" ref="F349"/>
    <hyperlink r:id="rId128" ref="E350"/>
    <hyperlink r:id="rId129" ref="F350"/>
    <hyperlink r:id="rId130" ref="E351"/>
    <hyperlink r:id="rId131" ref="F351"/>
    <hyperlink r:id="rId132" ref="E352"/>
    <hyperlink r:id="rId133" ref="F352"/>
    <hyperlink r:id="rId134" ref="E353"/>
    <hyperlink r:id="rId135" ref="F353"/>
    <hyperlink r:id="rId136" ref="E354"/>
    <hyperlink r:id="rId137" ref="F354"/>
    <hyperlink r:id="rId138" ref="E355"/>
    <hyperlink r:id="rId139" ref="F355"/>
    <hyperlink r:id="rId140" ref="E356"/>
    <hyperlink r:id="rId141" ref="F356"/>
    <hyperlink r:id="rId142" ref="E357"/>
    <hyperlink r:id="rId143" ref="F357"/>
    <hyperlink r:id="rId144" ref="E358"/>
    <hyperlink r:id="rId145" ref="F358"/>
    <hyperlink r:id="rId146" ref="E359"/>
    <hyperlink r:id="rId147" ref="F359"/>
    <hyperlink r:id="rId148" ref="E360"/>
    <hyperlink r:id="rId149" ref="F360"/>
    <hyperlink r:id="rId150" ref="E361"/>
    <hyperlink r:id="rId151" ref="F361"/>
    <hyperlink r:id="rId152" ref="E362"/>
    <hyperlink r:id="rId153" ref="F362"/>
    <hyperlink r:id="rId154" ref="E363"/>
    <hyperlink r:id="rId155" ref="F363"/>
    <hyperlink r:id="rId156" ref="E364"/>
    <hyperlink r:id="rId157" ref="F364"/>
    <hyperlink r:id="rId158" ref="E365"/>
    <hyperlink r:id="rId159" ref="F365"/>
    <hyperlink r:id="rId160" ref="E366"/>
    <hyperlink r:id="rId161" ref="F366"/>
    <hyperlink r:id="rId162" ref="E367"/>
    <hyperlink r:id="rId163" ref="F367"/>
    <hyperlink r:id="rId164" ref="E368"/>
    <hyperlink r:id="rId165" ref="F368"/>
    <hyperlink r:id="rId166" ref="E369"/>
    <hyperlink r:id="rId167" ref="F369"/>
    <hyperlink r:id="rId168" ref="E370"/>
    <hyperlink r:id="rId169" ref="F370"/>
    <hyperlink r:id="rId170" ref="E371"/>
    <hyperlink r:id="rId171" ref="F371"/>
    <hyperlink r:id="rId172" ref="E372"/>
    <hyperlink r:id="rId173" ref="F372"/>
    <hyperlink r:id="rId174" ref="E373"/>
    <hyperlink r:id="rId175" ref="F373"/>
    <hyperlink r:id="rId176" ref="E374"/>
    <hyperlink r:id="rId177" ref="F374"/>
    <hyperlink r:id="rId178" ref="E375"/>
    <hyperlink r:id="rId179" ref="F375"/>
    <hyperlink r:id="rId180" ref="E376"/>
    <hyperlink r:id="rId181" ref="F376"/>
    <hyperlink r:id="rId182" ref="E377"/>
    <hyperlink r:id="rId183" ref="F377"/>
    <hyperlink r:id="rId184" ref="E378"/>
    <hyperlink r:id="rId185" ref="F378"/>
    <hyperlink r:id="rId186" ref="E379"/>
    <hyperlink r:id="rId187" ref="F379"/>
    <hyperlink r:id="rId188" location="DOI" ref="E380"/>
    <hyperlink r:id="rId189" ref="F380"/>
    <hyperlink r:id="rId190" ref="E381"/>
    <hyperlink r:id="rId191" ref="F381"/>
    <hyperlink r:id="rId192" ref="E382"/>
    <hyperlink r:id="rId193" ref="F382"/>
    <hyperlink r:id="rId194" ref="E383"/>
    <hyperlink r:id="rId195" ref="F383"/>
    <hyperlink r:id="rId196" ref="E384"/>
    <hyperlink r:id="rId197" ref="F384"/>
    <hyperlink r:id="rId198" ref="E427"/>
    <hyperlink r:id="rId199" ref="E443"/>
    <hyperlink r:id="rId200" ref="E444"/>
    <hyperlink r:id="rId201" ref="E445"/>
    <hyperlink r:id="rId202" ref="E451"/>
    <hyperlink r:id="rId203" ref="E452"/>
    <hyperlink r:id="rId204" ref="E454"/>
    <hyperlink r:id="rId205" ref="E455"/>
    <hyperlink r:id="rId206" ref="E456"/>
    <hyperlink r:id="rId207" ref="E457"/>
    <hyperlink r:id="rId208" ref="E458"/>
    <hyperlink r:id="rId209" ref="E459"/>
    <hyperlink r:id="rId210" ref="E460"/>
    <hyperlink r:id="rId211" ref="E461"/>
    <hyperlink r:id="rId212" ref="E462"/>
    <hyperlink r:id="rId213" ref="E463"/>
    <hyperlink r:id="rId214" ref="E464"/>
    <hyperlink r:id="rId215" ref="E465"/>
    <hyperlink r:id="rId216" ref="E466"/>
    <hyperlink r:id="rId217" ref="E467"/>
    <hyperlink r:id="rId218" ref="E468"/>
    <hyperlink r:id="rId219" ref="E469"/>
    <hyperlink r:id="rId220" ref="E470"/>
    <hyperlink r:id="rId221" ref="E471"/>
    <hyperlink r:id="rId222" ref="E472"/>
    <hyperlink r:id="rId223" ref="E473"/>
    <hyperlink r:id="rId224" ref="E474"/>
    <hyperlink r:id="rId225" ref="E475"/>
    <hyperlink r:id="rId226" ref="E476"/>
    <hyperlink r:id="rId227" ref="E477"/>
    <hyperlink r:id="rId228" ref="E478"/>
    <hyperlink r:id="rId229" ref="E479"/>
    <hyperlink r:id="rId230" ref="E480"/>
    <hyperlink r:id="rId231" ref="E481"/>
    <hyperlink r:id="rId232" ref="A482"/>
    <hyperlink r:id="rId233" ref="E482"/>
    <hyperlink r:id="rId234" ref="E483"/>
    <hyperlink r:id="rId235" ref="E484"/>
    <hyperlink r:id="rId236" ref="E485"/>
    <hyperlink r:id="rId237" ref="E497"/>
    <hyperlink r:id="rId238" ref="E498"/>
    <hyperlink r:id="rId239" ref="E499"/>
    <hyperlink r:id="rId240" ref="E500"/>
    <hyperlink r:id="rId241" ref="E501"/>
    <hyperlink r:id="rId242" location="citeas" ref="E502"/>
    <hyperlink r:id="rId243" ref="E503"/>
    <hyperlink r:id="rId244" ref="E504"/>
    <hyperlink r:id="rId245" ref="E505"/>
    <hyperlink r:id="rId246" ref="E506"/>
    <hyperlink r:id="rId247" ref="E507"/>
    <hyperlink r:id="rId248" ref="E508"/>
    <hyperlink r:id="rId249" ref="E509"/>
    <hyperlink r:id="rId250" ref="E510"/>
    <hyperlink r:id="rId251" ref="E511"/>
    <hyperlink r:id="rId252" ref="E512"/>
    <hyperlink r:id="rId253" ref="E513"/>
    <hyperlink r:id="rId254" ref="E514"/>
    <hyperlink r:id="rId255" ref="E515"/>
    <hyperlink r:id="rId256" ref="E516"/>
    <hyperlink r:id="rId257" ref="E517"/>
    <hyperlink r:id="rId258" ref="E518"/>
    <hyperlink r:id="rId259" ref="E519"/>
    <hyperlink r:id="rId260" ref="E520"/>
    <hyperlink r:id="rId261" ref="E521"/>
    <hyperlink r:id="rId262" ref="E522"/>
    <hyperlink r:id="rId263" ref="E523"/>
    <hyperlink r:id="rId264" ref="E524"/>
    <hyperlink r:id="rId265" ref="E525"/>
    <hyperlink r:id="rId266" ref="E526"/>
    <hyperlink r:id="rId267" ref="E527"/>
    <hyperlink r:id="rId268" ref="E528"/>
    <hyperlink r:id="rId269" ref="E529"/>
    <hyperlink r:id="rId270" ref="E530"/>
    <hyperlink r:id="rId271" ref="E531"/>
    <hyperlink r:id="rId272" ref="E532"/>
    <hyperlink r:id="rId273" ref="E534"/>
    <hyperlink r:id="rId274" ref="E535"/>
    <hyperlink r:id="rId275" ref="E536"/>
    <hyperlink r:id="rId276" ref="E537"/>
    <hyperlink r:id="rId277" ref="E538"/>
    <hyperlink r:id="rId278" ref="E539"/>
    <hyperlink r:id="rId279" ref="E540"/>
    <hyperlink r:id="rId280" ref="E541"/>
    <hyperlink r:id="rId281" ref="E542"/>
    <hyperlink r:id="rId282" location="citeas" ref="E543"/>
    <hyperlink r:id="rId283" ref="E544"/>
    <hyperlink r:id="rId284" ref="E545"/>
    <hyperlink r:id="rId285" ref="E546"/>
    <hyperlink r:id="rId286" ref="E547"/>
    <hyperlink r:id="rId287" ref="E548"/>
    <hyperlink r:id="rId288" ref="E549"/>
    <hyperlink r:id="rId289" location="citeas" ref="E550"/>
    <hyperlink r:id="rId290" location="citeas" ref="E551"/>
    <hyperlink r:id="rId291" ref="E552"/>
    <hyperlink r:id="rId292" ref="E553"/>
    <hyperlink r:id="rId293" ref="E554"/>
    <hyperlink r:id="rId294" ref="E555"/>
    <hyperlink r:id="rId295" ref="E556"/>
    <hyperlink r:id="rId296" ref="E557"/>
    <hyperlink r:id="rId297" ref="E558"/>
    <hyperlink r:id="rId298" ref="E559"/>
    <hyperlink r:id="rId299" ref="E560"/>
    <hyperlink r:id="rId300" ref="E561"/>
    <hyperlink r:id="rId301" ref="E562"/>
    <hyperlink r:id="rId302" ref="E563"/>
    <hyperlink r:id="rId303" ref="E564"/>
    <hyperlink r:id="rId304" ref="E565"/>
    <hyperlink r:id="rId305" ref="E566"/>
    <hyperlink r:id="rId306" ref="E567"/>
    <hyperlink r:id="rId307" ref="E568"/>
    <hyperlink r:id="rId308" ref="E569"/>
    <hyperlink r:id="rId309" ref="E570"/>
    <hyperlink r:id="rId310" ref="E583"/>
    <hyperlink r:id="rId311" ref="E585"/>
    <hyperlink r:id="rId312" ref="E586"/>
    <hyperlink r:id="rId313" ref="E587"/>
    <hyperlink r:id="rId314" ref="E589"/>
    <hyperlink r:id="rId315" ref="E597"/>
    <hyperlink r:id="rId316" ref="E599"/>
    <hyperlink r:id="rId317" ref="E600"/>
    <hyperlink r:id="rId318" ref="E601"/>
    <hyperlink r:id="rId319" ref="E602"/>
    <hyperlink r:id="rId320" ref="E603"/>
    <hyperlink r:id="rId321" ref="E604"/>
    <hyperlink r:id="rId322" ref="E605"/>
    <hyperlink r:id="rId323" ref="E606"/>
    <hyperlink r:id="rId324" ref="E607"/>
    <hyperlink r:id="rId325" ref="E608"/>
    <hyperlink r:id="rId326" ref="E609"/>
    <hyperlink r:id="rId327" ref="E610"/>
    <hyperlink r:id="rId328" ref="E611"/>
    <hyperlink r:id="rId329" ref="E612"/>
    <hyperlink r:id="rId330" ref="E613"/>
    <hyperlink r:id="rId331" ref="E614"/>
    <hyperlink r:id="rId332" ref="E615"/>
    <hyperlink r:id="rId333" ref="E616"/>
    <hyperlink r:id="rId334" ref="E617"/>
    <hyperlink r:id="rId335" ref="E618"/>
    <hyperlink r:id="rId336" ref="E620"/>
    <hyperlink r:id="rId337" ref="E621"/>
    <hyperlink r:id="rId338" ref="E623"/>
    <hyperlink r:id="rId339" ref="E626"/>
    <hyperlink r:id="rId340" ref="E627"/>
    <hyperlink r:id="rId341" ref="E628"/>
    <hyperlink r:id="rId342" ref="E629"/>
    <hyperlink r:id="rId343" ref="E630"/>
    <hyperlink r:id="rId344" ref="E631"/>
    <hyperlink r:id="rId345" ref="E632"/>
    <hyperlink r:id="rId346" ref="E633"/>
    <hyperlink r:id="rId347" ref="E636"/>
    <hyperlink r:id="rId348" ref="E637"/>
    <hyperlink r:id="rId349" ref="E643"/>
    <hyperlink r:id="rId350" ref="E661"/>
    <hyperlink r:id="rId351" ref="A685"/>
    <hyperlink r:id="rId352" ref="A686"/>
    <hyperlink r:id="rId353" ref="A687"/>
    <hyperlink r:id="rId354" ref="E694"/>
    <hyperlink r:id="rId355" ref="E698"/>
    <hyperlink r:id="rId356" location="citeas" ref="E699"/>
    <hyperlink r:id="rId357" ref="E700"/>
  </hyperlinks>
  <printOptions/>
  <pageMargins bottom="0.75" footer="0.0" header="0.0" left="0.7" right="0.7" top="0.75"/>
  <pageSetup orientation="landscape"/>
  <drawing r:id="rId35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4.14"/>
    <col customWidth="1" min="14" max="16" width="8.86"/>
    <col customWidth="1" min="17" max="25" width="8.0"/>
  </cols>
  <sheetData>
    <row r="1">
      <c r="A1" s="397"/>
      <c r="B1" s="398"/>
      <c r="C1" s="214"/>
      <c r="D1" s="104"/>
      <c r="E1" s="375"/>
      <c r="F1" s="375"/>
      <c r="G1" s="104"/>
      <c r="H1" s="104"/>
      <c r="I1" s="104"/>
      <c r="J1" s="104"/>
      <c r="K1" s="104"/>
      <c r="L1" s="104"/>
    </row>
    <row r="2">
      <c r="A2" s="399" t="s">
        <v>2787</v>
      </c>
      <c r="B2" s="71"/>
      <c r="C2" s="71"/>
      <c r="D2" s="71"/>
      <c r="E2" s="71"/>
      <c r="F2" s="71"/>
      <c r="G2" s="71"/>
      <c r="H2" s="71"/>
      <c r="I2" s="71"/>
      <c r="J2" s="71"/>
      <c r="K2" s="71"/>
      <c r="L2" s="72"/>
      <c r="M2" s="74"/>
      <c r="N2" s="74"/>
      <c r="O2" s="74"/>
      <c r="P2" s="74"/>
      <c r="Q2" s="74"/>
      <c r="R2" s="74"/>
      <c r="S2" s="74"/>
      <c r="T2" s="74"/>
      <c r="U2" s="74"/>
      <c r="V2" s="74"/>
      <c r="W2" s="74"/>
      <c r="X2" s="74"/>
      <c r="Y2" s="74"/>
    </row>
    <row r="3">
      <c r="A3" s="400"/>
      <c r="B3" s="400"/>
      <c r="C3" s="401"/>
      <c r="D3" s="401"/>
      <c r="E3" s="402"/>
      <c r="F3" s="402"/>
      <c r="G3" s="401"/>
      <c r="H3" s="401"/>
      <c r="I3" s="401"/>
      <c r="J3" s="401"/>
      <c r="K3" s="401"/>
      <c r="L3" s="401"/>
      <c r="M3" s="74"/>
      <c r="N3" s="74"/>
      <c r="O3" s="74"/>
      <c r="P3" s="74"/>
      <c r="Q3" s="74"/>
      <c r="R3" s="74"/>
      <c r="S3" s="74"/>
      <c r="T3" s="74"/>
      <c r="U3" s="74"/>
      <c r="V3" s="74"/>
      <c r="W3" s="74"/>
      <c r="X3" s="74"/>
      <c r="Y3" s="74"/>
    </row>
    <row r="4" ht="39.0" customHeight="1">
      <c r="A4" s="75" t="s">
        <v>2788</v>
      </c>
      <c r="B4" s="71"/>
      <c r="C4" s="71"/>
      <c r="D4" s="71"/>
      <c r="E4" s="71"/>
      <c r="F4" s="71"/>
      <c r="G4" s="71"/>
      <c r="H4" s="71"/>
      <c r="I4" s="71"/>
      <c r="J4" s="71"/>
      <c r="K4" s="71"/>
      <c r="L4" s="72"/>
      <c r="M4" s="74"/>
      <c r="N4" s="74"/>
      <c r="O4" s="74"/>
      <c r="P4" s="74"/>
      <c r="Q4" s="74"/>
      <c r="R4" s="74"/>
      <c r="S4" s="74"/>
      <c r="T4" s="74"/>
      <c r="U4" s="74"/>
      <c r="V4" s="74"/>
      <c r="W4" s="74"/>
      <c r="X4" s="74"/>
      <c r="Y4" s="74"/>
    </row>
    <row r="5" ht="24.0" customHeight="1">
      <c r="A5" s="75" t="s">
        <v>2789</v>
      </c>
      <c r="B5" s="71"/>
      <c r="C5" s="71"/>
      <c r="D5" s="71"/>
      <c r="E5" s="71"/>
      <c r="F5" s="71"/>
      <c r="G5" s="71"/>
      <c r="H5" s="71"/>
      <c r="I5" s="71"/>
      <c r="J5" s="71"/>
      <c r="K5" s="71"/>
      <c r="L5" s="72"/>
      <c r="M5" s="74"/>
      <c r="N5" s="74"/>
      <c r="O5" s="74"/>
      <c r="P5" s="74"/>
      <c r="Q5" s="74"/>
      <c r="R5" s="74"/>
      <c r="S5" s="74"/>
      <c r="T5" s="74"/>
      <c r="U5" s="74"/>
      <c r="V5" s="74"/>
      <c r="W5" s="74"/>
      <c r="X5" s="74"/>
      <c r="Y5" s="74"/>
    </row>
    <row r="6">
      <c r="A6" s="75" t="s">
        <v>2789</v>
      </c>
      <c r="B6" s="71"/>
      <c r="C6" s="71"/>
      <c r="D6" s="71"/>
      <c r="E6" s="71"/>
      <c r="F6" s="71"/>
      <c r="G6" s="71"/>
      <c r="H6" s="71"/>
      <c r="I6" s="71"/>
      <c r="J6" s="71"/>
      <c r="K6" s="71"/>
      <c r="L6" s="72"/>
      <c r="M6" s="74"/>
      <c r="N6" s="74"/>
      <c r="O6" s="74"/>
      <c r="P6" s="74"/>
      <c r="Q6" s="74"/>
      <c r="R6" s="74"/>
      <c r="S6" s="74"/>
      <c r="T6" s="74"/>
      <c r="U6" s="74"/>
      <c r="V6" s="74"/>
      <c r="W6" s="74"/>
      <c r="X6" s="74"/>
      <c r="Y6" s="74"/>
    </row>
    <row r="7">
      <c r="A7" s="403" t="s">
        <v>2790</v>
      </c>
      <c r="B7" s="404"/>
      <c r="C7" s="404"/>
      <c r="D7" s="404"/>
      <c r="E7" s="404"/>
      <c r="F7" s="404"/>
      <c r="G7" s="404"/>
      <c r="H7" s="404"/>
      <c r="I7" s="404"/>
      <c r="J7" s="404"/>
      <c r="K7" s="404"/>
      <c r="L7" s="405"/>
      <c r="M7" s="74"/>
      <c r="N7" s="74"/>
      <c r="O7" s="74"/>
      <c r="P7" s="74"/>
      <c r="Q7" s="74"/>
      <c r="R7" s="74"/>
      <c r="S7" s="74"/>
      <c r="T7" s="74"/>
      <c r="U7" s="74"/>
      <c r="V7" s="74"/>
      <c r="W7" s="74"/>
      <c r="X7" s="74"/>
      <c r="Y7" s="74"/>
    </row>
    <row r="8">
      <c r="A8" s="403" t="s">
        <v>2791</v>
      </c>
      <c r="B8" s="404"/>
      <c r="C8" s="404"/>
      <c r="D8" s="404"/>
      <c r="E8" s="404"/>
      <c r="F8" s="404"/>
      <c r="G8" s="404"/>
      <c r="H8" s="404"/>
      <c r="I8" s="404"/>
      <c r="J8" s="404"/>
      <c r="K8" s="404"/>
      <c r="L8" s="405"/>
      <c r="M8" s="74"/>
      <c r="N8" s="74"/>
      <c r="O8" s="74"/>
      <c r="P8" s="74"/>
      <c r="Q8" s="74"/>
      <c r="R8" s="74"/>
      <c r="S8" s="74"/>
      <c r="T8" s="74"/>
      <c r="U8" s="74"/>
      <c r="V8" s="74"/>
      <c r="W8" s="74"/>
      <c r="X8" s="74"/>
      <c r="Y8" s="74"/>
    </row>
    <row r="9" ht="38.25" customHeight="1">
      <c r="A9" s="406" t="s">
        <v>2792</v>
      </c>
      <c r="B9" s="404"/>
      <c r="C9" s="404"/>
      <c r="D9" s="404"/>
      <c r="E9" s="404"/>
      <c r="F9" s="404"/>
      <c r="G9" s="404"/>
      <c r="H9" s="404"/>
      <c r="I9" s="404"/>
      <c r="J9" s="404"/>
      <c r="K9" s="404"/>
      <c r="L9" s="405"/>
      <c r="M9" s="74"/>
      <c r="N9" s="74"/>
      <c r="O9" s="74"/>
      <c r="P9" s="74"/>
      <c r="Q9" s="74"/>
      <c r="R9" s="74"/>
      <c r="S9" s="74"/>
      <c r="T9" s="74"/>
      <c r="U9" s="74"/>
      <c r="V9" s="74"/>
      <c r="W9" s="74"/>
      <c r="X9" s="74"/>
      <c r="Y9" s="74"/>
    </row>
    <row r="10" ht="27.0" customHeight="1">
      <c r="A10" s="406" t="s">
        <v>2793</v>
      </c>
      <c r="B10" s="404"/>
      <c r="C10" s="404"/>
      <c r="D10" s="404"/>
      <c r="E10" s="404"/>
      <c r="F10" s="404"/>
      <c r="G10" s="404"/>
      <c r="H10" s="404"/>
      <c r="I10" s="404"/>
      <c r="J10" s="404"/>
      <c r="K10" s="404"/>
      <c r="L10" s="405"/>
      <c r="M10" s="74"/>
      <c r="N10" s="74"/>
      <c r="O10" s="74"/>
      <c r="P10" s="74"/>
      <c r="Q10" s="74"/>
      <c r="R10" s="74"/>
      <c r="S10" s="74"/>
      <c r="T10" s="74"/>
      <c r="U10" s="74"/>
      <c r="V10" s="74"/>
      <c r="W10" s="74"/>
      <c r="X10" s="74"/>
      <c r="Y10" s="74"/>
    </row>
    <row r="11" ht="34.5" customHeight="1">
      <c r="A11" s="78" t="s">
        <v>2794</v>
      </c>
      <c r="B11" s="71"/>
      <c r="C11" s="71"/>
      <c r="D11" s="71"/>
      <c r="E11" s="71"/>
      <c r="F11" s="71"/>
      <c r="G11" s="71"/>
      <c r="H11" s="71"/>
      <c r="I11" s="71"/>
      <c r="J11" s="71"/>
      <c r="K11" s="71"/>
      <c r="L11" s="72"/>
      <c r="M11" s="74"/>
      <c r="N11" s="74"/>
      <c r="O11" s="74"/>
      <c r="P11" s="74"/>
      <c r="Q11" s="74"/>
      <c r="R11" s="74"/>
      <c r="S11" s="74"/>
      <c r="T11" s="74"/>
      <c r="U11" s="74"/>
      <c r="V11" s="74"/>
      <c r="W11" s="74"/>
      <c r="X11" s="74"/>
      <c r="Y11" s="74"/>
    </row>
    <row r="12">
      <c r="A12" s="407"/>
      <c r="B12" s="408"/>
      <c r="C12" s="409"/>
      <c r="D12" s="410"/>
      <c r="E12" s="411"/>
      <c r="F12" s="412"/>
      <c r="G12" s="413"/>
      <c r="H12" s="413"/>
      <c r="I12" s="413"/>
      <c r="J12" s="413"/>
      <c r="K12" s="413"/>
      <c r="L12" s="413"/>
      <c r="M12" s="74"/>
      <c r="N12" s="74"/>
      <c r="O12" s="74"/>
      <c r="P12" s="74"/>
      <c r="Q12" s="74"/>
      <c r="R12" s="74"/>
      <c r="S12" s="74"/>
      <c r="T12" s="74"/>
      <c r="U12" s="74"/>
      <c r="V12" s="74"/>
      <c r="W12" s="74"/>
      <c r="X12" s="74"/>
      <c r="Y12" s="74"/>
    </row>
    <row r="13" ht="51.0" customHeight="1">
      <c r="A13" s="414" t="s">
        <v>2795</v>
      </c>
      <c r="B13" s="81" t="s">
        <v>2796</v>
      </c>
      <c r="C13" s="83" t="s">
        <v>8</v>
      </c>
      <c r="D13" s="82" t="s">
        <v>2797</v>
      </c>
      <c r="E13" s="415" t="s">
        <v>2798</v>
      </c>
      <c r="F13" s="415" t="s">
        <v>2799</v>
      </c>
      <c r="G13" s="85" t="s">
        <v>2800</v>
      </c>
      <c r="H13" s="83" t="s">
        <v>2801</v>
      </c>
      <c r="I13" s="83" t="s">
        <v>2802</v>
      </c>
      <c r="J13" s="83" t="s">
        <v>2803</v>
      </c>
      <c r="K13" s="81" t="s">
        <v>222</v>
      </c>
      <c r="L13" s="81" t="s">
        <v>226</v>
      </c>
      <c r="M13" s="86" t="s">
        <v>227</v>
      </c>
    </row>
    <row r="14" ht="11.25" customHeight="1">
      <c r="A14" s="416" t="s">
        <v>2804</v>
      </c>
      <c r="B14" s="416" t="s">
        <v>2805</v>
      </c>
      <c r="C14" s="144" t="s">
        <v>100</v>
      </c>
      <c r="D14" s="417" t="s">
        <v>2806</v>
      </c>
      <c r="E14" s="144">
        <v>2024.0</v>
      </c>
      <c r="F14" s="144" t="s">
        <v>2807</v>
      </c>
      <c r="G14" s="418"/>
      <c r="H14" s="418"/>
      <c r="I14" s="418"/>
      <c r="J14" s="136" t="s">
        <v>2808</v>
      </c>
      <c r="K14" s="231">
        <v>100.0</v>
      </c>
      <c r="L14" s="353">
        <v>100.0</v>
      </c>
      <c r="M14" s="103" t="s">
        <v>99</v>
      </c>
      <c r="N14" s="105"/>
      <c r="O14" s="105"/>
      <c r="P14" s="105"/>
      <c r="Q14" s="105"/>
      <c r="R14" s="105"/>
      <c r="S14" s="105"/>
      <c r="T14" s="105"/>
      <c r="U14" s="105"/>
      <c r="V14" s="105"/>
      <c r="W14" s="105"/>
      <c r="X14" s="105"/>
      <c r="Y14" s="105"/>
      <c r="Z14" s="105"/>
    </row>
    <row r="15" ht="11.25" customHeight="1">
      <c r="A15" s="416" t="s">
        <v>2809</v>
      </c>
      <c r="B15" s="416" t="s">
        <v>2805</v>
      </c>
      <c r="C15" s="144" t="s">
        <v>100</v>
      </c>
      <c r="D15" s="417" t="s">
        <v>2810</v>
      </c>
      <c r="E15" s="144">
        <v>2024.0</v>
      </c>
      <c r="F15" s="144" t="s">
        <v>2811</v>
      </c>
      <c r="G15" s="418"/>
      <c r="H15" s="418"/>
      <c r="I15" s="416"/>
      <c r="J15" s="384" t="s">
        <v>2808</v>
      </c>
      <c r="K15" s="352">
        <v>100.0</v>
      </c>
      <c r="L15" s="353">
        <v>100.0</v>
      </c>
      <c r="M15" s="103" t="s">
        <v>99</v>
      </c>
      <c r="N15" s="105"/>
      <c r="O15" s="105"/>
      <c r="P15" s="105"/>
      <c r="Q15" s="105"/>
      <c r="R15" s="105"/>
      <c r="S15" s="105"/>
      <c r="T15" s="105"/>
      <c r="U15" s="105"/>
      <c r="V15" s="105"/>
      <c r="W15" s="105"/>
      <c r="X15" s="105"/>
      <c r="Y15" s="105"/>
      <c r="Z15" s="105"/>
    </row>
    <row r="16" ht="11.25" customHeight="1">
      <c r="A16" s="416" t="s">
        <v>2812</v>
      </c>
      <c r="B16" s="416" t="s">
        <v>2805</v>
      </c>
      <c r="C16" s="144" t="s">
        <v>100</v>
      </c>
      <c r="D16" s="417" t="s">
        <v>2813</v>
      </c>
      <c r="E16" s="144">
        <v>2024.0</v>
      </c>
      <c r="F16" s="144" t="s">
        <v>2814</v>
      </c>
      <c r="G16" s="418"/>
      <c r="H16" s="418"/>
      <c r="I16" s="416"/>
      <c r="J16" s="384" t="s">
        <v>2808</v>
      </c>
      <c r="K16" s="352">
        <v>100.0</v>
      </c>
      <c r="L16" s="353">
        <v>100.0</v>
      </c>
      <c r="M16" s="103" t="s">
        <v>99</v>
      </c>
      <c r="N16" s="105"/>
      <c r="O16" s="105"/>
      <c r="P16" s="105"/>
      <c r="Q16" s="105"/>
      <c r="R16" s="105"/>
      <c r="S16" s="105"/>
      <c r="T16" s="105"/>
      <c r="U16" s="105"/>
      <c r="V16" s="105"/>
      <c r="W16" s="105"/>
      <c r="X16" s="105"/>
      <c r="Y16" s="105"/>
      <c r="Z16" s="105"/>
    </row>
    <row r="17" ht="11.25" customHeight="1">
      <c r="A17" s="419"/>
      <c r="B17" s="419"/>
      <c r="C17" s="91"/>
      <c r="D17" s="89"/>
      <c r="E17" s="91"/>
      <c r="F17" s="136"/>
      <c r="G17" s="130"/>
      <c r="H17" s="130"/>
      <c r="I17" s="130"/>
      <c r="J17" s="130"/>
      <c r="K17" s="420"/>
      <c r="L17" s="134"/>
      <c r="M17" s="225"/>
      <c r="N17" s="105"/>
      <c r="O17" s="105"/>
      <c r="P17" s="105"/>
      <c r="Q17" s="105"/>
      <c r="R17" s="105"/>
      <c r="S17" s="105"/>
      <c r="T17" s="105"/>
      <c r="U17" s="105"/>
      <c r="V17" s="105"/>
      <c r="W17" s="105"/>
      <c r="X17" s="105"/>
      <c r="Y17" s="105"/>
      <c r="Z17" s="105"/>
    </row>
    <row r="18" ht="11.25" customHeight="1">
      <c r="A18" s="421" t="s">
        <v>190</v>
      </c>
      <c r="B18" s="398"/>
      <c r="C18" s="214"/>
      <c r="D18" s="214"/>
      <c r="E18" s="422"/>
      <c r="F18" s="375"/>
      <c r="G18" s="104"/>
      <c r="H18" s="104"/>
      <c r="I18" s="104"/>
      <c r="J18" s="104"/>
      <c r="K18" s="413"/>
      <c r="L18" s="423">
        <f>SUM(L14:L17)</f>
        <v>300</v>
      </c>
      <c r="M18" s="105"/>
      <c r="N18" s="105"/>
      <c r="O18" s="105"/>
      <c r="P18" s="105"/>
      <c r="Q18" s="105"/>
      <c r="R18" s="105"/>
      <c r="S18" s="105"/>
      <c r="T18" s="105"/>
      <c r="U18" s="105"/>
      <c r="V18" s="105"/>
      <c r="W18" s="105"/>
      <c r="X18" s="105"/>
      <c r="Y18" s="105"/>
      <c r="Z18" s="105"/>
    </row>
    <row r="19" ht="11.25" customHeight="1">
      <c r="A19" s="397"/>
      <c r="B19" s="398"/>
      <c r="C19" s="214"/>
      <c r="D19" s="104"/>
      <c r="E19" s="375"/>
      <c r="F19" s="375"/>
      <c r="G19" s="104"/>
      <c r="H19" s="104"/>
      <c r="I19" s="104"/>
      <c r="J19" s="104"/>
      <c r="K19" s="104"/>
      <c r="L19" s="104"/>
      <c r="M19" s="105"/>
      <c r="N19" s="105"/>
      <c r="O19" s="105"/>
      <c r="P19" s="105"/>
      <c r="Q19" s="105"/>
      <c r="R19" s="105"/>
      <c r="S19" s="105"/>
      <c r="T19" s="105"/>
      <c r="U19" s="105"/>
      <c r="V19" s="105"/>
      <c r="W19" s="105"/>
      <c r="X19" s="105"/>
      <c r="Y19" s="105"/>
      <c r="Z19" s="105"/>
    </row>
    <row r="20" ht="15.75" customHeight="1">
      <c r="A20" s="228" t="s">
        <v>675</v>
      </c>
      <c r="B20" s="229"/>
      <c r="C20" s="229"/>
      <c r="D20" s="229"/>
      <c r="E20" s="229"/>
      <c r="F20" s="229"/>
      <c r="G20" s="229"/>
      <c r="H20" s="229"/>
      <c r="I20" s="229"/>
      <c r="J20" s="229"/>
      <c r="K20" s="229"/>
      <c r="L20" s="229"/>
    </row>
    <row r="21" ht="15.75" customHeight="1">
      <c r="A21" s="397"/>
      <c r="B21" s="398"/>
      <c r="C21" s="214"/>
      <c r="D21" s="104"/>
      <c r="E21" s="375"/>
      <c r="F21" s="375"/>
      <c r="G21" s="104"/>
      <c r="H21" s="104"/>
      <c r="I21" s="104"/>
      <c r="J21" s="104"/>
      <c r="K21" s="104"/>
      <c r="L21" s="104"/>
    </row>
    <row r="22" ht="15.75" customHeight="1">
      <c r="A22" s="397"/>
      <c r="B22" s="398"/>
      <c r="C22" s="214"/>
      <c r="D22" s="104"/>
      <c r="E22" s="375"/>
      <c r="F22" s="375"/>
      <c r="G22" s="104"/>
      <c r="H22" s="104"/>
      <c r="I22" s="104"/>
      <c r="J22" s="104"/>
      <c r="K22" s="104"/>
      <c r="L22" s="104"/>
    </row>
    <row r="23" ht="15.75" customHeight="1">
      <c r="A23" s="397"/>
      <c r="B23" s="398"/>
      <c r="C23" s="214"/>
      <c r="D23" s="104"/>
      <c r="E23" s="375"/>
      <c r="F23" s="375"/>
      <c r="G23" s="104"/>
      <c r="H23" s="104"/>
      <c r="I23" s="104"/>
      <c r="J23" s="104"/>
      <c r="K23" s="104"/>
      <c r="L23" s="104"/>
    </row>
    <row r="24" ht="15.75" customHeight="1">
      <c r="A24" s="397"/>
      <c r="B24" s="398"/>
      <c r="C24" s="214"/>
      <c r="D24" s="104"/>
      <c r="E24" s="375"/>
      <c r="F24" s="375"/>
      <c r="G24" s="104"/>
      <c r="H24" s="104"/>
      <c r="I24" s="104"/>
      <c r="J24" s="104"/>
      <c r="K24" s="104"/>
      <c r="L24" s="104"/>
    </row>
    <row r="25" ht="15.75" customHeight="1">
      <c r="A25" s="397"/>
      <c r="B25" s="398"/>
      <c r="C25" s="214"/>
      <c r="D25" s="104"/>
      <c r="E25" s="375"/>
      <c r="F25" s="375"/>
      <c r="G25" s="104"/>
      <c r="H25" s="104"/>
      <c r="I25" s="104"/>
      <c r="J25" s="104"/>
      <c r="K25" s="104"/>
      <c r="L25" s="104"/>
    </row>
    <row r="26" ht="15.75" customHeight="1">
      <c r="A26" s="397"/>
      <c r="B26" s="398"/>
      <c r="C26" s="214"/>
      <c r="D26" s="104"/>
      <c r="E26" s="375"/>
      <c r="F26" s="375"/>
      <c r="G26" s="104"/>
      <c r="H26" s="104"/>
      <c r="I26" s="104"/>
      <c r="J26" s="104"/>
      <c r="K26" s="104"/>
      <c r="L26" s="104"/>
    </row>
    <row r="27" ht="15.75" customHeight="1">
      <c r="A27" s="397"/>
      <c r="B27" s="398"/>
      <c r="C27" s="214"/>
      <c r="D27" s="104"/>
      <c r="E27" s="375"/>
      <c r="F27" s="375"/>
      <c r="G27" s="104"/>
      <c r="H27" s="104"/>
      <c r="I27" s="104"/>
      <c r="J27" s="104"/>
      <c r="K27" s="104"/>
      <c r="L27" s="104"/>
    </row>
    <row r="28" ht="15.75" customHeight="1">
      <c r="A28" s="397"/>
      <c r="B28" s="398"/>
      <c r="C28" s="214"/>
      <c r="D28" s="104"/>
      <c r="E28" s="375"/>
      <c r="F28" s="375"/>
      <c r="G28" s="104"/>
      <c r="H28" s="104"/>
      <c r="I28" s="104"/>
      <c r="J28" s="104"/>
      <c r="K28" s="104"/>
      <c r="L28" s="104"/>
    </row>
    <row r="29" ht="15.75" customHeight="1">
      <c r="A29" s="397"/>
      <c r="B29" s="398"/>
      <c r="C29" s="214"/>
      <c r="D29" s="104"/>
      <c r="E29" s="375"/>
      <c r="F29" s="375"/>
      <c r="G29" s="104"/>
      <c r="H29" s="104"/>
      <c r="I29" s="104"/>
      <c r="J29" s="104"/>
      <c r="K29" s="104"/>
      <c r="L29" s="104"/>
    </row>
    <row r="30" ht="15.75" customHeight="1">
      <c r="A30" s="397"/>
      <c r="B30" s="398"/>
      <c r="C30" s="214"/>
      <c r="D30" s="104"/>
      <c r="E30" s="375"/>
      <c r="F30" s="375"/>
      <c r="G30" s="104"/>
      <c r="H30" s="104"/>
      <c r="I30" s="104"/>
      <c r="J30" s="104"/>
      <c r="K30" s="104"/>
      <c r="L30" s="104"/>
    </row>
    <row r="31" ht="15.75" customHeight="1">
      <c r="A31" s="397"/>
      <c r="B31" s="398"/>
      <c r="C31" s="214"/>
      <c r="D31" s="104"/>
      <c r="E31" s="375"/>
      <c r="F31" s="375"/>
      <c r="G31" s="104"/>
      <c r="H31" s="104"/>
      <c r="I31" s="104"/>
      <c r="J31" s="104"/>
      <c r="K31" s="104"/>
      <c r="L31" s="104"/>
    </row>
    <row r="32" ht="15.75" customHeight="1">
      <c r="A32" s="397"/>
      <c r="B32" s="398"/>
      <c r="C32" s="214"/>
      <c r="D32" s="104"/>
      <c r="E32" s="375"/>
      <c r="F32" s="375"/>
      <c r="G32" s="104"/>
      <c r="H32" s="104"/>
      <c r="I32" s="104"/>
      <c r="J32" s="104"/>
      <c r="K32" s="104"/>
      <c r="L32" s="104"/>
    </row>
    <row r="33" ht="15.75" customHeight="1">
      <c r="A33" s="397"/>
      <c r="B33" s="398"/>
      <c r="C33" s="214"/>
      <c r="D33" s="104"/>
      <c r="E33" s="375"/>
      <c r="F33" s="375"/>
      <c r="G33" s="104"/>
      <c r="H33" s="104"/>
      <c r="I33" s="104"/>
      <c r="J33" s="104"/>
      <c r="K33" s="104"/>
      <c r="L33" s="104"/>
    </row>
    <row r="34" ht="15.75" customHeight="1">
      <c r="A34" s="397"/>
      <c r="B34" s="398"/>
      <c r="C34" s="214"/>
      <c r="D34" s="104"/>
      <c r="E34" s="375"/>
      <c r="F34" s="375"/>
      <c r="G34" s="104"/>
      <c r="H34" s="104"/>
      <c r="I34" s="104"/>
      <c r="J34" s="104"/>
      <c r="K34" s="104"/>
      <c r="L34" s="104"/>
    </row>
    <row r="35" ht="15.75" customHeight="1">
      <c r="A35" s="397"/>
      <c r="B35" s="398"/>
      <c r="C35" s="214"/>
      <c r="D35" s="104"/>
      <c r="E35" s="375"/>
      <c r="F35" s="375"/>
      <c r="G35" s="104"/>
      <c r="H35" s="104"/>
      <c r="I35" s="104"/>
      <c r="J35" s="104"/>
      <c r="K35" s="104"/>
      <c r="L35" s="104"/>
    </row>
    <row r="36" ht="15.75" customHeight="1">
      <c r="A36" s="397"/>
      <c r="B36" s="398"/>
      <c r="C36" s="214"/>
      <c r="D36" s="104"/>
      <c r="E36" s="375"/>
      <c r="F36" s="375"/>
      <c r="G36" s="104"/>
      <c r="H36" s="104"/>
      <c r="I36" s="104"/>
      <c r="J36" s="104"/>
      <c r="K36" s="104"/>
      <c r="L36" s="104"/>
    </row>
    <row r="37" ht="15.75" customHeight="1">
      <c r="A37" s="397"/>
      <c r="B37" s="398"/>
      <c r="C37" s="214"/>
      <c r="D37" s="104"/>
      <c r="E37" s="375"/>
      <c r="F37" s="375"/>
      <c r="G37" s="104"/>
      <c r="H37" s="104"/>
      <c r="I37" s="104"/>
      <c r="J37" s="104"/>
      <c r="K37" s="104"/>
      <c r="L37" s="104"/>
    </row>
    <row r="38" ht="15.75" customHeight="1">
      <c r="A38" s="397"/>
      <c r="B38" s="398"/>
      <c r="C38" s="214"/>
      <c r="D38" s="104"/>
      <c r="E38" s="375"/>
      <c r="F38" s="375"/>
      <c r="G38" s="104"/>
      <c r="H38" s="104"/>
      <c r="I38" s="104"/>
      <c r="J38" s="104"/>
      <c r="K38" s="104"/>
      <c r="L38" s="104"/>
    </row>
    <row r="39" ht="15.75" customHeight="1">
      <c r="A39" s="397"/>
      <c r="B39" s="398"/>
      <c r="C39" s="214"/>
      <c r="D39" s="104"/>
      <c r="E39" s="375"/>
      <c r="F39" s="375"/>
      <c r="G39" s="104"/>
      <c r="H39" s="104"/>
      <c r="I39" s="104"/>
      <c r="J39" s="104"/>
      <c r="K39" s="104"/>
      <c r="L39" s="104"/>
    </row>
    <row r="40" ht="15.75" customHeight="1">
      <c r="A40" s="397"/>
      <c r="B40" s="398"/>
      <c r="C40" s="214"/>
      <c r="D40" s="104"/>
      <c r="E40" s="375"/>
      <c r="F40" s="375"/>
      <c r="G40" s="104"/>
      <c r="H40" s="104"/>
      <c r="I40" s="104"/>
      <c r="J40" s="104"/>
      <c r="K40" s="104"/>
      <c r="L40" s="104"/>
    </row>
    <row r="41" ht="15.75" customHeight="1">
      <c r="A41" s="397"/>
      <c r="B41" s="398"/>
      <c r="C41" s="214"/>
      <c r="D41" s="104"/>
      <c r="E41" s="375"/>
      <c r="F41" s="375"/>
      <c r="G41" s="104"/>
      <c r="H41" s="104"/>
      <c r="I41" s="104"/>
      <c r="J41" s="104"/>
      <c r="K41" s="104"/>
      <c r="L41" s="104"/>
    </row>
    <row r="42" ht="15.75" customHeight="1">
      <c r="A42" s="397"/>
      <c r="B42" s="398"/>
      <c r="C42" s="214"/>
      <c r="D42" s="104"/>
      <c r="E42" s="375"/>
      <c r="F42" s="375"/>
      <c r="G42" s="104"/>
      <c r="H42" s="104"/>
      <c r="I42" s="104"/>
      <c r="J42" s="104"/>
      <c r="K42" s="104"/>
      <c r="L42" s="104"/>
    </row>
    <row r="43" ht="15.75" customHeight="1">
      <c r="A43" s="397"/>
      <c r="B43" s="398"/>
      <c r="C43" s="214"/>
      <c r="D43" s="104"/>
      <c r="E43" s="375"/>
      <c r="F43" s="375"/>
      <c r="G43" s="104"/>
      <c r="H43" s="104"/>
      <c r="I43" s="104"/>
      <c r="J43" s="104"/>
      <c r="K43" s="104"/>
      <c r="L43" s="104"/>
    </row>
    <row r="44" ht="15.75" customHeight="1">
      <c r="A44" s="397"/>
      <c r="B44" s="398"/>
      <c r="C44" s="214"/>
      <c r="D44" s="104"/>
      <c r="E44" s="375"/>
      <c r="F44" s="375"/>
      <c r="G44" s="104"/>
      <c r="H44" s="104"/>
      <c r="I44" s="104"/>
      <c r="J44" s="104"/>
      <c r="K44" s="104"/>
      <c r="L44" s="104"/>
    </row>
    <row r="45" ht="15.75" customHeight="1">
      <c r="A45" s="397"/>
      <c r="B45" s="398"/>
      <c r="C45" s="214"/>
      <c r="D45" s="104"/>
      <c r="E45" s="375"/>
      <c r="F45" s="375"/>
      <c r="G45" s="104"/>
      <c r="H45" s="104"/>
      <c r="I45" s="104"/>
      <c r="J45" s="104"/>
      <c r="K45" s="104"/>
      <c r="L45" s="104"/>
    </row>
    <row r="46" ht="15.75" customHeight="1">
      <c r="A46" s="397"/>
      <c r="B46" s="398"/>
      <c r="C46" s="214"/>
      <c r="D46" s="104"/>
      <c r="E46" s="375"/>
      <c r="F46" s="375"/>
      <c r="G46" s="104"/>
      <c r="H46" s="104"/>
      <c r="I46" s="104"/>
      <c r="J46" s="104"/>
      <c r="K46" s="104"/>
      <c r="L46" s="104"/>
    </row>
    <row r="47" ht="15.75" customHeight="1">
      <c r="A47" s="397"/>
      <c r="B47" s="398"/>
      <c r="C47" s="214"/>
      <c r="D47" s="104"/>
      <c r="E47" s="375"/>
      <c r="F47" s="375"/>
      <c r="G47" s="104"/>
      <c r="H47" s="104"/>
      <c r="I47" s="104"/>
      <c r="J47" s="104"/>
      <c r="K47" s="104"/>
      <c r="L47" s="104"/>
    </row>
    <row r="48" ht="15.75" customHeight="1">
      <c r="A48" s="397"/>
      <c r="B48" s="398"/>
      <c r="C48" s="214"/>
      <c r="D48" s="104"/>
      <c r="E48" s="375"/>
      <c r="F48" s="375"/>
      <c r="G48" s="104"/>
      <c r="H48" s="104"/>
      <c r="I48" s="104"/>
      <c r="J48" s="104"/>
      <c r="K48" s="104"/>
      <c r="L48" s="104"/>
    </row>
    <row r="49" ht="15.75" customHeight="1">
      <c r="A49" s="397"/>
      <c r="B49" s="398"/>
      <c r="C49" s="214"/>
      <c r="D49" s="104"/>
      <c r="E49" s="375"/>
      <c r="F49" s="375"/>
      <c r="G49" s="104"/>
      <c r="H49" s="104"/>
      <c r="I49" s="104"/>
      <c r="J49" s="104"/>
      <c r="K49" s="104"/>
      <c r="L49" s="104"/>
    </row>
    <row r="50" ht="15.75" customHeight="1">
      <c r="A50" s="397"/>
      <c r="B50" s="398"/>
      <c r="C50" s="214"/>
      <c r="D50" s="104"/>
      <c r="E50" s="375"/>
      <c r="F50" s="375"/>
      <c r="G50" s="104"/>
      <c r="H50" s="104"/>
      <c r="I50" s="104"/>
      <c r="J50" s="104"/>
      <c r="K50" s="104"/>
      <c r="L50" s="104"/>
    </row>
    <row r="51" ht="15.75" customHeight="1">
      <c r="A51" s="397"/>
      <c r="B51" s="398"/>
      <c r="C51" s="214"/>
      <c r="D51" s="104"/>
      <c r="E51" s="375"/>
      <c r="F51" s="375"/>
      <c r="G51" s="104"/>
      <c r="H51" s="104"/>
      <c r="I51" s="104"/>
      <c r="J51" s="104"/>
      <c r="K51" s="104"/>
      <c r="L51" s="104"/>
    </row>
    <row r="52" ht="15.75" customHeight="1">
      <c r="A52" s="397"/>
      <c r="B52" s="398"/>
      <c r="C52" s="214"/>
      <c r="D52" s="104"/>
      <c r="E52" s="375"/>
      <c r="F52" s="375"/>
      <c r="G52" s="104"/>
      <c r="H52" s="104"/>
      <c r="I52" s="104"/>
      <c r="J52" s="104"/>
      <c r="K52" s="104"/>
      <c r="L52" s="104"/>
    </row>
    <row r="53" ht="15.75" customHeight="1">
      <c r="A53" s="397"/>
      <c r="B53" s="398"/>
      <c r="C53" s="214"/>
      <c r="D53" s="104"/>
      <c r="E53" s="375"/>
      <c r="F53" s="375"/>
      <c r="G53" s="104"/>
      <c r="H53" s="104"/>
      <c r="I53" s="104"/>
      <c r="J53" s="104"/>
      <c r="K53" s="104"/>
      <c r="L53" s="104"/>
    </row>
    <row r="54" ht="15.75" customHeight="1">
      <c r="A54" s="397"/>
      <c r="B54" s="398"/>
      <c r="C54" s="214"/>
      <c r="D54" s="104"/>
      <c r="E54" s="375"/>
      <c r="F54" s="375"/>
      <c r="G54" s="104"/>
      <c r="H54" s="104"/>
      <c r="I54" s="104"/>
      <c r="J54" s="104"/>
      <c r="K54" s="104"/>
      <c r="L54" s="104"/>
    </row>
    <row r="55" ht="15.75" customHeight="1">
      <c r="A55" s="397"/>
      <c r="B55" s="398"/>
      <c r="C55" s="214"/>
      <c r="D55" s="104"/>
      <c r="E55" s="375"/>
      <c r="F55" s="375"/>
      <c r="G55" s="104"/>
      <c r="H55" s="104"/>
      <c r="I55" s="104"/>
      <c r="J55" s="104"/>
      <c r="K55" s="104"/>
      <c r="L55" s="104"/>
    </row>
    <row r="56" ht="15.75" customHeight="1">
      <c r="A56" s="397"/>
      <c r="B56" s="398"/>
      <c r="C56" s="214"/>
      <c r="D56" s="104"/>
      <c r="E56" s="375"/>
      <c r="F56" s="375"/>
      <c r="G56" s="104"/>
      <c r="H56" s="104"/>
      <c r="I56" s="104"/>
      <c r="J56" s="104"/>
      <c r="K56" s="104"/>
      <c r="L56" s="104"/>
    </row>
    <row r="57" ht="15.75" customHeight="1">
      <c r="A57" s="397"/>
      <c r="B57" s="398"/>
      <c r="C57" s="214"/>
      <c r="D57" s="104"/>
      <c r="E57" s="375"/>
      <c r="F57" s="375"/>
      <c r="G57" s="104"/>
      <c r="H57" s="104"/>
      <c r="I57" s="104"/>
      <c r="J57" s="104"/>
      <c r="K57" s="104"/>
      <c r="L57" s="104"/>
    </row>
    <row r="58" ht="15.75" customHeight="1">
      <c r="A58" s="397"/>
      <c r="B58" s="398"/>
      <c r="C58" s="214"/>
      <c r="D58" s="104"/>
      <c r="E58" s="375"/>
      <c r="F58" s="375"/>
      <c r="G58" s="104"/>
      <c r="H58" s="104"/>
      <c r="I58" s="104"/>
      <c r="J58" s="104"/>
      <c r="K58" s="104"/>
      <c r="L58" s="104"/>
    </row>
    <row r="59" ht="15.75" customHeight="1">
      <c r="A59" s="397"/>
      <c r="B59" s="398"/>
      <c r="C59" s="214"/>
      <c r="D59" s="104"/>
      <c r="E59" s="375"/>
      <c r="F59" s="375"/>
      <c r="G59" s="104"/>
      <c r="H59" s="104"/>
      <c r="I59" s="104"/>
      <c r="J59" s="104"/>
      <c r="K59" s="104"/>
      <c r="L59" s="104"/>
    </row>
    <row r="60" ht="15.75" customHeight="1">
      <c r="A60" s="397"/>
      <c r="B60" s="398"/>
      <c r="C60" s="214"/>
      <c r="D60" s="104"/>
      <c r="E60" s="375"/>
      <c r="F60" s="375"/>
      <c r="G60" s="104"/>
      <c r="H60" s="104"/>
      <c r="I60" s="104"/>
      <c r="J60" s="104"/>
      <c r="K60" s="104"/>
      <c r="L60" s="104"/>
    </row>
    <row r="61" ht="15.75" customHeight="1">
      <c r="A61" s="397"/>
      <c r="B61" s="398"/>
      <c r="C61" s="214"/>
      <c r="D61" s="104"/>
      <c r="E61" s="375"/>
      <c r="F61" s="375"/>
      <c r="G61" s="104"/>
      <c r="H61" s="104"/>
      <c r="I61" s="104"/>
      <c r="J61" s="104"/>
      <c r="K61" s="104"/>
      <c r="L61" s="104"/>
    </row>
    <row r="62" ht="15.75" customHeight="1">
      <c r="A62" s="397"/>
      <c r="B62" s="398"/>
      <c r="C62" s="214"/>
      <c r="D62" s="104"/>
      <c r="E62" s="375"/>
      <c r="F62" s="375"/>
      <c r="G62" s="104"/>
      <c r="H62" s="104"/>
      <c r="I62" s="104"/>
      <c r="J62" s="104"/>
      <c r="K62" s="104"/>
      <c r="L62" s="104"/>
    </row>
    <row r="63" ht="15.75" customHeight="1">
      <c r="A63" s="397"/>
      <c r="B63" s="398"/>
      <c r="C63" s="214"/>
      <c r="D63" s="104"/>
      <c r="E63" s="375"/>
      <c r="F63" s="375"/>
      <c r="G63" s="104"/>
      <c r="H63" s="104"/>
      <c r="I63" s="104"/>
      <c r="J63" s="104"/>
      <c r="K63" s="104"/>
      <c r="L63" s="104"/>
    </row>
    <row r="64" ht="15.75" customHeight="1">
      <c r="A64" s="397"/>
      <c r="B64" s="398"/>
      <c r="C64" s="214"/>
      <c r="D64" s="104"/>
      <c r="E64" s="375"/>
      <c r="F64" s="375"/>
      <c r="G64" s="104"/>
      <c r="H64" s="104"/>
      <c r="I64" s="104"/>
      <c r="J64" s="104"/>
      <c r="K64" s="104"/>
      <c r="L64" s="104"/>
    </row>
    <row r="65" ht="15.75" customHeight="1">
      <c r="A65" s="397"/>
      <c r="B65" s="398"/>
      <c r="C65" s="214"/>
      <c r="D65" s="104"/>
      <c r="E65" s="375"/>
      <c r="F65" s="375"/>
      <c r="G65" s="104"/>
      <c r="H65" s="104"/>
      <c r="I65" s="104"/>
      <c r="J65" s="104"/>
      <c r="K65" s="104"/>
      <c r="L65" s="104"/>
    </row>
    <row r="66" ht="15.75" customHeight="1">
      <c r="A66" s="397"/>
      <c r="B66" s="398"/>
      <c r="C66" s="214"/>
      <c r="D66" s="104"/>
      <c r="E66" s="375"/>
      <c r="F66" s="375"/>
      <c r="G66" s="104"/>
      <c r="H66" s="104"/>
      <c r="I66" s="104"/>
      <c r="J66" s="104"/>
      <c r="K66" s="104"/>
      <c r="L66" s="104"/>
    </row>
    <row r="67" ht="15.75" customHeight="1">
      <c r="A67" s="397"/>
      <c r="B67" s="398"/>
      <c r="C67" s="214"/>
      <c r="D67" s="104"/>
      <c r="E67" s="375"/>
      <c r="F67" s="375"/>
      <c r="G67" s="104"/>
      <c r="H67" s="104"/>
      <c r="I67" s="104"/>
      <c r="J67" s="104"/>
      <c r="K67" s="104"/>
      <c r="L67" s="104"/>
    </row>
    <row r="68" ht="15.75" customHeight="1">
      <c r="A68" s="397"/>
      <c r="B68" s="398"/>
      <c r="C68" s="214"/>
      <c r="D68" s="104"/>
      <c r="E68" s="375"/>
      <c r="F68" s="375"/>
      <c r="G68" s="104"/>
      <c r="H68" s="104"/>
      <c r="I68" s="104"/>
      <c r="J68" s="104"/>
      <c r="K68" s="104"/>
      <c r="L68" s="104"/>
    </row>
    <row r="69" ht="15.75" customHeight="1">
      <c r="A69" s="397"/>
      <c r="B69" s="398"/>
      <c r="C69" s="214"/>
      <c r="D69" s="104"/>
      <c r="E69" s="375"/>
      <c r="F69" s="375"/>
      <c r="G69" s="104"/>
      <c r="H69" s="104"/>
      <c r="I69" s="104"/>
      <c r="J69" s="104"/>
      <c r="K69" s="104"/>
      <c r="L69" s="104"/>
    </row>
    <row r="70" ht="15.75" customHeight="1">
      <c r="A70" s="397"/>
      <c r="B70" s="398"/>
      <c r="C70" s="214"/>
      <c r="D70" s="104"/>
      <c r="E70" s="375"/>
      <c r="F70" s="375"/>
      <c r="G70" s="104"/>
      <c r="H70" s="104"/>
      <c r="I70" s="104"/>
      <c r="J70" s="104"/>
      <c r="K70" s="104"/>
      <c r="L70" s="104"/>
    </row>
    <row r="71" ht="15.75" customHeight="1">
      <c r="A71" s="397"/>
      <c r="B71" s="398"/>
      <c r="C71" s="214"/>
      <c r="D71" s="104"/>
      <c r="E71" s="375"/>
      <c r="F71" s="375"/>
      <c r="G71" s="104"/>
      <c r="H71" s="104"/>
      <c r="I71" s="104"/>
      <c r="J71" s="104"/>
      <c r="K71" s="104"/>
      <c r="L71" s="104"/>
    </row>
    <row r="72" ht="15.75" customHeight="1">
      <c r="A72" s="397"/>
      <c r="B72" s="398"/>
      <c r="C72" s="214"/>
      <c r="D72" s="104"/>
      <c r="E72" s="375"/>
      <c r="F72" s="375"/>
      <c r="G72" s="104"/>
      <c r="H72" s="104"/>
      <c r="I72" s="104"/>
      <c r="J72" s="104"/>
      <c r="K72" s="104"/>
      <c r="L72" s="104"/>
    </row>
    <row r="73" ht="15.75" customHeight="1">
      <c r="A73" s="397"/>
      <c r="B73" s="398"/>
      <c r="C73" s="214"/>
      <c r="D73" s="104"/>
      <c r="E73" s="375"/>
      <c r="F73" s="375"/>
      <c r="G73" s="104"/>
      <c r="H73" s="104"/>
      <c r="I73" s="104"/>
      <c r="J73" s="104"/>
      <c r="K73" s="104"/>
      <c r="L73" s="104"/>
    </row>
    <row r="74" ht="15.75" customHeight="1">
      <c r="A74" s="397"/>
      <c r="B74" s="398"/>
      <c r="C74" s="214"/>
      <c r="D74" s="104"/>
      <c r="E74" s="375"/>
      <c r="F74" s="375"/>
      <c r="G74" s="104"/>
      <c r="H74" s="104"/>
      <c r="I74" s="104"/>
      <c r="J74" s="104"/>
      <c r="K74" s="104"/>
      <c r="L74" s="104"/>
    </row>
    <row r="75" ht="15.75" customHeight="1">
      <c r="A75" s="397"/>
      <c r="B75" s="398"/>
      <c r="C75" s="214"/>
      <c r="D75" s="104"/>
      <c r="E75" s="375"/>
      <c r="F75" s="375"/>
      <c r="G75" s="104"/>
      <c r="H75" s="104"/>
      <c r="I75" s="104"/>
      <c r="J75" s="104"/>
      <c r="K75" s="104"/>
      <c r="L75" s="104"/>
    </row>
    <row r="76" ht="15.75" customHeight="1">
      <c r="A76" s="397"/>
      <c r="B76" s="398"/>
      <c r="C76" s="214"/>
      <c r="D76" s="104"/>
      <c r="E76" s="375"/>
      <c r="F76" s="375"/>
      <c r="G76" s="104"/>
      <c r="H76" s="104"/>
      <c r="I76" s="104"/>
      <c r="J76" s="104"/>
      <c r="K76" s="104"/>
      <c r="L76" s="104"/>
    </row>
    <row r="77" ht="15.75" customHeight="1">
      <c r="A77" s="397"/>
      <c r="B77" s="398"/>
      <c r="C77" s="214"/>
      <c r="D77" s="104"/>
      <c r="E77" s="375"/>
      <c r="F77" s="375"/>
      <c r="G77" s="104"/>
      <c r="H77" s="104"/>
      <c r="I77" s="104"/>
      <c r="J77" s="104"/>
      <c r="K77" s="104"/>
      <c r="L77" s="104"/>
    </row>
    <row r="78" ht="15.75" customHeight="1">
      <c r="A78" s="397"/>
      <c r="B78" s="398"/>
      <c r="C78" s="214"/>
      <c r="D78" s="104"/>
      <c r="E78" s="375"/>
      <c r="F78" s="375"/>
      <c r="G78" s="104"/>
      <c r="H78" s="104"/>
      <c r="I78" s="104"/>
      <c r="J78" s="104"/>
      <c r="K78" s="104"/>
      <c r="L78" s="104"/>
    </row>
    <row r="79" ht="15.75" customHeight="1">
      <c r="A79" s="397"/>
      <c r="B79" s="398"/>
      <c r="C79" s="214"/>
      <c r="D79" s="104"/>
      <c r="E79" s="375"/>
      <c r="F79" s="375"/>
      <c r="G79" s="104"/>
      <c r="H79" s="104"/>
      <c r="I79" s="104"/>
      <c r="J79" s="104"/>
      <c r="K79" s="104"/>
      <c r="L79" s="104"/>
    </row>
    <row r="80" ht="15.75" customHeight="1">
      <c r="A80" s="397"/>
      <c r="B80" s="398"/>
      <c r="C80" s="214"/>
      <c r="D80" s="104"/>
      <c r="E80" s="375"/>
      <c r="F80" s="375"/>
      <c r="G80" s="104"/>
      <c r="H80" s="104"/>
      <c r="I80" s="104"/>
      <c r="J80" s="104"/>
      <c r="K80" s="104"/>
      <c r="L80" s="104"/>
    </row>
    <row r="81" ht="15.75" customHeight="1">
      <c r="A81" s="397"/>
      <c r="B81" s="398"/>
      <c r="C81" s="214"/>
      <c r="D81" s="104"/>
      <c r="E81" s="375"/>
      <c r="F81" s="375"/>
      <c r="G81" s="104"/>
      <c r="H81" s="104"/>
      <c r="I81" s="104"/>
      <c r="J81" s="104"/>
      <c r="K81" s="104"/>
      <c r="L81" s="104"/>
    </row>
    <row r="82" ht="15.75" customHeight="1">
      <c r="A82" s="397"/>
      <c r="B82" s="398"/>
      <c r="C82" s="214"/>
      <c r="D82" s="104"/>
      <c r="E82" s="375"/>
      <c r="F82" s="375"/>
      <c r="G82" s="104"/>
      <c r="H82" s="104"/>
      <c r="I82" s="104"/>
      <c r="J82" s="104"/>
      <c r="K82" s="104"/>
      <c r="L82" s="104"/>
    </row>
    <row r="83" ht="15.75" customHeight="1">
      <c r="A83" s="397"/>
      <c r="B83" s="398"/>
      <c r="C83" s="214"/>
      <c r="D83" s="104"/>
      <c r="E83" s="375"/>
      <c r="F83" s="375"/>
      <c r="G83" s="104"/>
      <c r="H83" s="104"/>
      <c r="I83" s="104"/>
      <c r="J83" s="104"/>
      <c r="K83" s="104"/>
      <c r="L83" s="104"/>
    </row>
    <row r="84" ht="15.75" customHeight="1">
      <c r="A84" s="397"/>
      <c r="B84" s="398"/>
      <c r="C84" s="214"/>
      <c r="D84" s="104"/>
      <c r="E84" s="375"/>
      <c r="F84" s="375"/>
      <c r="G84" s="104"/>
      <c r="H84" s="104"/>
      <c r="I84" s="104"/>
      <c r="J84" s="104"/>
      <c r="K84" s="104"/>
      <c r="L84" s="104"/>
    </row>
    <row r="85" ht="15.75" customHeight="1">
      <c r="A85" s="397"/>
      <c r="B85" s="398"/>
      <c r="C85" s="214"/>
      <c r="D85" s="104"/>
      <c r="E85" s="375"/>
      <c r="F85" s="375"/>
      <c r="G85" s="104"/>
      <c r="H85" s="104"/>
      <c r="I85" s="104"/>
      <c r="J85" s="104"/>
      <c r="K85" s="104"/>
      <c r="L85" s="104"/>
    </row>
    <row r="86" ht="15.75" customHeight="1">
      <c r="A86" s="397"/>
      <c r="B86" s="398"/>
      <c r="C86" s="214"/>
      <c r="D86" s="104"/>
      <c r="E86" s="375"/>
      <c r="F86" s="375"/>
      <c r="G86" s="104"/>
      <c r="H86" s="104"/>
      <c r="I86" s="104"/>
      <c r="J86" s="104"/>
      <c r="K86" s="104"/>
      <c r="L86" s="104"/>
    </row>
    <row r="87" ht="15.75" customHeight="1">
      <c r="A87" s="397"/>
      <c r="B87" s="398"/>
      <c r="C87" s="214"/>
      <c r="D87" s="104"/>
      <c r="E87" s="375"/>
      <c r="F87" s="375"/>
      <c r="G87" s="104"/>
      <c r="H87" s="104"/>
      <c r="I87" s="104"/>
      <c r="J87" s="104"/>
      <c r="K87" s="104"/>
      <c r="L87" s="104"/>
    </row>
    <row r="88" ht="15.75" customHeight="1">
      <c r="A88" s="397"/>
      <c r="B88" s="398"/>
      <c r="C88" s="214"/>
      <c r="D88" s="104"/>
      <c r="E88" s="375"/>
      <c r="F88" s="375"/>
      <c r="G88" s="104"/>
      <c r="H88" s="104"/>
      <c r="I88" s="104"/>
      <c r="J88" s="104"/>
      <c r="K88" s="104"/>
      <c r="L88" s="104"/>
    </row>
    <row r="89" ht="15.75" customHeight="1">
      <c r="A89" s="397"/>
      <c r="B89" s="398"/>
      <c r="C89" s="214"/>
      <c r="D89" s="104"/>
      <c r="E89" s="375"/>
      <c r="F89" s="375"/>
      <c r="G89" s="104"/>
      <c r="H89" s="104"/>
      <c r="I89" s="104"/>
      <c r="J89" s="104"/>
      <c r="K89" s="104"/>
      <c r="L89" s="104"/>
    </row>
    <row r="90" ht="15.75" customHeight="1">
      <c r="A90" s="397"/>
      <c r="B90" s="398"/>
      <c r="C90" s="214"/>
      <c r="D90" s="104"/>
      <c r="E90" s="375"/>
      <c r="F90" s="375"/>
      <c r="G90" s="104"/>
      <c r="H90" s="104"/>
      <c r="I90" s="104"/>
      <c r="J90" s="104"/>
      <c r="K90" s="104"/>
      <c r="L90" s="104"/>
    </row>
    <row r="91" ht="15.75" customHeight="1">
      <c r="A91" s="397"/>
      <c r="B91" s="398"/>
      <c r="C91" s="214"/>
      <c r="D91" s="104"/>
      <c r="E91" s="375"/>
      <c r="F91" s="375"/>
      <c r="G91" s="104"/>
      <c r="H91" s="104"/>
      <c r="I91" s="104"/>
      <c r="J91" s="104"/>
      <c r="K91" s="104"/>
      <c r="L91" s="104"/>
    </row>
    <row r="92" ht="15.75" customHeight="1">
      <c r="A92" s="397"/>
      <c r="B92" s="398"/>
      <c r="C92" s="214"/>
      <c r="D92" s="104"/>
      <c r="E92" s="375"/>
      <c r="F92" s="375"/>
      <c r="G92" s="104"/>
      <c r="H92" s="104"/>
      <c r="I92" s="104"/>
      <c r="J92" s="104"/>
      <c r="K92" s="104"/>
      <c r="L92" s="104"/>
    </row>
    <row r="93" ht="15.75" customHeight="1">
      <c r="A93" s="397"/>
      <c r="B93" s="398"/>
      <c r="C93" s="214"/>
      <c r="D93" s="104"/>
      <c r="E93" s="375"/>
      <c r="F93" s="375"/>
      <c r="G93" s="104"/>
      <c r="H93" s="104"/>
      <c r="I93" s="104"/>
      <c r="J93" s="104"/>
      <c r="K93" s="104"/>
      <c r="L93" s="104"/>
    </row>
    <row r="94" ht="15.75" customHeight="1">
      <c r="A94" s="397"/>
      <c r="B94" s="398"/>
      <c r="C94" s="214"/>
      <c r="D94" s="104"/>
      <c r="E94" s="375"/>
      <c r="F94" s="375"/>
      <c r="G94" s="104"/>
      <c r="H94" s="104"/>
      <c r="I94" s="104"/>
      <c r="J94" s="104"/>
      <c r="K94" s="104"/>
      <c r="L94" s="104"/>
    </row>
    <row r="95" ht="15.75" customHeight="1">
      <c r="A95" s="397"/>
      <c r="B95" s="398"/>
      <c r="C95" s="214"/>
      <c r="D95" s="104"/>
      <c r="E95" s="375"/>
      <c r="F95" s="375"/>
      <c r="G95" s="104"/>
      <c r="H95" s="104"/>
      <c r="I95" s="104"/>
      <c r="J95" s="104"/>
      <c r="K95" s="104"/>
      <c r="L95" s="104"/>
    </row>
    <row r="96" ht="15.75" customHeight="1">
      <c r="A96" s="397"/>
      <c r="B96" s="398"/>
      <c r="C96" s="214"/>
      <c r="D96" s="104"/>
      <c r="E96" s="375"/>
      <c r="F96" s="375"/>
      <c r="G96" s="104"/>
      <c r="H96" s="104"/>
      <c r="I96" s="104"/>
      <c r="J96" s="104"/>
      <c r="K96" s="104"/>
      <c r="L96" s="104"/>
    </row>
    <row r="97" ht="15.75" customHeight="1">
      <c r="A97" s="397"/>
      <c r="B97" s="398"/>
      <c r="C97" s="214"/>
      <c r="D97" s="104"/>
      <c r="E97" s="375"/>
      <c r="F97" s="375"/>
      <c r="G97" s="104"/>
      <c r="H97" s="104"/>
      <c r="I97" s="104"/>
      <c r="J97" s="104"/>
      <c r="K97" s="104"/>
      <c r="L97" s="104"/>
    </row>
    <row r="98" ht="15.75" customHeight="1">
      <c r="A98" s="397"/>
      <c r="B98" s="398"/>
      <c r="C98" s="214"/>
      <c r="D98" s="104"/>
      <c r="E98" s="375"/>
      <c r="F98" s="375"/>
      <c r="G98" s="104"/>
      <c r="H98" s="104"/>
      <c r="I98" s="104"/>
      <c r="J98" s="104"/>
      <c r="K98" s="104"/>
      <c r="L98" s="104"/>
    </row>
    <row r="99" ht="15.75" customHeight="1">
      <c r="A99" s="397"/>
      <c r="B99" s="398"/>
      <c r="C99" s="214"/>
      <c r="D99" s="104"/>
      <c r="E99" s="375"/>
      <c r="F99" s="375"/>
      <c r="G99" s="104"/>
      <c r="H99" s="104"/>
      <c r="I99" s="104"/>
      <c r="J99" s="104"/>
      <c r="K99" s="104"/>
      <c r="L99" s="104"/>
    </row>
    <row r="100" ht="15.75" customHeight="1">
      <c r="A100" s="397"/>
      <c r="B100" s="398"/>
      <c r="C100" s="214"/>
      <c r="D100" s="104"/>
      <c r="E100" s="375"/>
      <c r="F100" s="375"/>
      <c r="G100" s="104"/>
      <c r="H100" s="104"/>
      <c r="I100" s="104"/>
      <c r="J100" s="104"/>
      <c r="K100" s="104"/>
      <c r="L100" s="104"/>
    </row>
    <row r="101" ht="15.75" customHeight="1">
      <c r="A101" s="397"/>
      <c r="B101" s="398"/>
      <c r="C101" s="214"/>
      <c r="D101" s="104"/>
      <c r="E101" s="375"/>
      <c r="F101" s="375"/>
      <c r="G101" s="104"/>
      <c r="H101" s="104"/>
      <c r="I101" s="104"/>
      <c r="J101" s="104"/>
      <c r="K101" s="104"/>
      <c r="L101" s="104"/>
    </row>
    <row r="102" ht="15.75" customHeight="1">
      <c r="A102" s="397"/>
      <c r="B102" s="398"/>
      <c r="C102" s="214"/>
      <c r="D102" s="104"/>
      <c r="E102" s="375"/>
      <c r="F102" s="375"/>
      <c r="G102" s="104"/>
      <c r="H102" s="104"/>
      <c r="I102" s="104"/>
      <c r="J102" s="104"/>
      <c r="K102" s="104"/>
      <c r="L102" s="104"/>
    </row>
    <row r="103" ht="15.75" customHeight="1">
      <c r="A103" s="397"/>
      <c r="B103" s="398"/>
      <c r="C103" s="214"/>
      <c r="D103" s="104"/>
      <c r="E103" s="375"/>
      <c r="F103" s="375"/>
      <c r="G103" s="104"/>
      <c r="H103" s="104"/>
      <c r="I103" s="104"/>
      <c r="J103" s="104"/>
      <c r="K103" s="104"/>
      <c r="L103" s="104"/>
    </row>
    <row r="104" ht="15.75" customHeight="1">
      <c r="A104" s="397"/>
      <c r="B104" s="398"/>
      <c r="C104" s="214"/>
      <c r="D104" s="104"/>
      <c r="E104" s="375"/>
      <c r="F104" s="375"/>
      <c r="G104" s="104"/>
      <c r="H104" s="104"/>
      <c r="I104" s="104"/>
      <c r="J104" s="104"/>
      <c r="K104" s="104"/>
      <c r="L104" s="104"/>
    </row>
    <row r="105" ht="15.75" customHeight="1">
      <c r="A105" s="397"/>
      <c r="B105" s="398"/>
      <c r="C105" s="214"/>
      <c r="D105" s="104"/>
      <c r="E105" s="375"/>
      <c r="F105" s="375"/>
      <c r="G105" s="104"/>
      <c r="H105" s="104"/>
      <c r="I105" s="104"/>
      <c r="J105" s="104"/>
      <c r="K105" s="104"/>
      <c r="L105" s="104"/>
    </row>
    <row r="106" ht="15.75" customHeight="1">
      <c r="A106" s="397"/>
      <c r="B106" s="398"/>
      <c r="C106" s="214"/>
      <c r="D106" s="104"/>
      <c r="E106" s="375"/>
      <c r="F106" s="375"/>
      <c r="G106" s="104"/>
      <c r="H106" s="104"/>
      <c r="I106" s="104"/>
      <c r="J106" s="104"/>
      <c r="K106" s="104"/>
      <c r="L106" s="104"/>
    </row>
    <row r="107" ht="15.75" customHeight="1">
      <c r="A107" s="397"/>
      <c r="B107" s="398"/>
      <c r="C107" s="214"/>
      <c r="D107" s="104"/>
      <c r="E107" s="375"/>
      <c r="F107" s="375"/>
      <c r="G107" s="104"/>
      <c r="H107" s="104"/>
      <c r="I107" s="104"/>
      <c r="J107" s="104"/>
      <c r="K107" s="104"/>
      <c r="L107" s="104"/>
    </row>
    <row r="108" ht="15.75" customHeight="1">
      <c r="A108" s="397"/>
      <c r="B108" s="398"/>
      <c r="C108" s="214"/>
      <c r="D108" s="104"/>
      <c r="E108" s="375"/>
      <c r="F108" s="375"/>
      <c r="G108" s="104"/>
      <c r="H108" s="104"/>
      <c r="I108" s="104"/>
      <c r="J108" s="104"/>
      <c r="K108" s="104"/>
      <c r="L108" s="104"/>
    </row>
    <row r="109" ht="15.75" customHeight="1">
      <c r="A109" s="397"/>
      <c r="B109" s="398"/>
      <c r="C109" s="214"/>
      <c r="D109" s="104"/>
      <c r="E109" s="375"/>
      <c r="F109" s="375"/>
      <c r="G109" s="104"/>
      <c r="H109" s="104"/>
      <c r="I109" s="104"/>
      <c r="J109" s="104"/>
      <c r="K109" s="104"/>
      <c r="L109" s="104"/>
    </row>
    <row r="110" ht="15.75" customHeight="1">
      <c r="A110" s="397"/>
      <c r="B110" s="398"/>
      <c r="C110" s="214"/>
      <c r="D110" s="104"/>
      <c r="E110" s="375"/>
      <c r="F110" s="375"/>
      <c r="G110" s="104"/>
      <c r="H110" s="104"/>
      <c r="I110" s="104"/>
      <c r="J110" s="104"/>
      <c r="K110" s="104"/>
      <c r="L110" s="104"/>
    </row>
    <row r="111" ht="15.75" customHeight="1">
      <c r="A111" s="397"/>
      <c r="B111" s="398"/>
      <c r="C111" s="214"/>
      <c r="D111" s="104"/>
      <c r="E111" s="375"/>
      <c r="F111" s="375"/>
      <c r="G111" s="104"/>
      <c r="H111" s="104"/>
      <c r="I111" s="104"/>
      <c r="J111" s="104"/>
      <c r="K111" s="104"/>
      <c r="L111" s="104"/>
    </row>
    <row r="112" ht="15.75" customHeight="1">
      <c r="A112" s="397"/>
      <c r="B112" s="398"/>
      <c r="C112" s="214"/>
      <c r="D112" s="104"/>
      <c r="E112" s="375"/>
      <c r="F112" s="375"/>
      <c r="G112" s="104"/>
      <c r="H112" s="104"/>
      <c r="I112" s="104"/>
      <c r="J112" s="104"/>
      <c r="K112" s="104"/>
      <c r="L112" s="104"/>
    </row>
    <row r="113" ht="15.75" customHeight="1">
      <c r="A113" s="397"/>
      <c r="B113" s="398"/>
      <c r="C113" s="214"/>
      <c r="D113" s="104"/>
      <c r="E113" s="375"/>
      <c r="F113" s="375"/>
      <c r="G113" s="104"/>
      <c r="H113" s="104"/>
      <c r="I113" s="104"/>
      <c r="J113" s="104"/>
      <c r="K113" s="104"/>
      <c r="L113" s="104"/>
    </row>
    <row r="114" ht="15.75" customHeight="1">
      <c r="A114" s="397"/>
      <c r="B114" s="398"/>
      <c r="C114" s="214"/>
      <c r="D114" s="104"/>
      <c r="E114" s="375"/>
      <c r="F114" s="375"/>
      <c r="G114" s="104"/>
      <c r="H114" s="104"/>
      <c r="I114" s="104"/>
      <c r="J114" s="104"/>
      <c r="K114" s="104"/>
      <c r="L114" s="104"/>
    </row>
    <row r="115" ht="15.75" customHeight="1">
      <c r="A115" s="397"/>
      <c r="B115" s="398"/>
      <c r="C115" s="214"/>
      <c r="D115" s="104"/>
      <c r="E115" s="375"/>
      <c r="F115" s="375"/>
      <c r="G115" s="104"/>
      <c r="H115" s="104"/>
      <c r="I115" s="104"/>
      <c r="J115" s="104"/>
      <c r="K115" s="104"/>
      <c r="L115" s="104"/>
    </row>
    <row r="116" ht="15.75" customHeight="1">
      <c r="A116" s="397"/>
      <c r="B116" s="398"/>
      <c r="C116" s="214"/>
      <c r="D116" s="104"/>
      <c r="E116" s="375"/>
      <c r="F116" s="375"/>
      <c r="G116" s="104"/>
      <c r="H116" s="104"/>
      <c r="I116" s="104"/>
      <c r="J116" s="104"/>
      <c r="K116" s="104"/>
      <c r="L116" s="104"/>
    </row>
    <row r="117" ht="15.75" customHeight="1">
      <c r="A117" s="397"/>
      <c r="B117" s="398"/>
      <c r="C117" s="214"/>
      <c r="D117" s="104"/>
      <c r="E117" s="375"/>
      <c r="F117" s="375"/>
      <c r="G117" s="104"/>
      <c r="H117" s="104"/>
      <c r="I117" s="104"/>
      <c r="J117" s="104"/>
      <c r="K117" s="104"/>
      <c r="L117" s="104"/>
    </row>
    <row r="118" ht="15.75" customHeight="1">
      <c r="A118" s="397"/>
      <c r="B118" s="398"/>
      <c r="C118" s="214"/>
      <c r="D118" s="104"/>
      <c r="E118" s="375"/>
      <c r="F118" s="375"/>
      <c r="G118" s="104"/>
      <c r="H118" s="104"/>
      <c r="I118" s="104"/>
      <c r="J118" s="104"/>
      <c r="K118" s="104"/>
      <c r="L118" s="104"/>
    </row>
    <row r="119" ht="15.75" customHeight="1">
      <c r="A119" s="397"/>
      <c r="B119" s="398"/>
      <c r="C119" s="214"/>
      <c r="D119" s="104"/>
      <c r="E119" s="375"/>
      <c r="F119" s="375"/>
      <c r="G119" s="104"/>
      <c r="H119" s="104"/>
      <c r="I119" s="104"/>
      <c r="J119" s="104"/>
      <c r="K119" s="104"/>
      <c r="L119" s="104"/>
    </row>
    <row r="120" ht="15.75" customHeight="1">
      <c r="A120" s="397"/>
      <c r="B120" s="398"/>
      <c r="C120" s="214"/>
      <c r="D120" s="104"/>
      <c r="E120" s="375"/>
      <c r="F120" s="375"/>
      <c r="G120" s="104"/>
      <c r="H120" s="104"/>
      <c r="I120" s="104"/>
      <c r="J120" s="104"/>
      <c r="K120" s="104"/>
      <c r="L120" s="104"/>
    </row>
    <row r="121" ht="15.75" customHeight="1">
      <c r="A121" s="397"/>
      <c r="B121" s="398"/>
      <c r="C121" s="214"/>
      <c r="D121" s="104"/>
      <c r="E121" s="375"/>
      <c r="F121" s="375"/>
      <c r="G121" s="104"/>
      <c r="H121" s="104"/>
      <c r="I121" s="104"/>
      <c r="J121" s="104"/>
      <c r="K121" s="104"/>
      <c r="L121" s="104"/>
    </row>
    <row r="122" ht="15.75" customHeight="1">
      <c r="A122" s="397"/>
      <c r="B122" s="398"/>
      <c r="C122" s="214"/>
      <c r="D122" s="104"/>
      <c r="E122" s="375"/>
      <c r="F122" s="375"/>
      <c r="G122" s="104"/>
      <c r="H122" s="104"/>
      <c r="I122" s="104"/>
      <c r="J122" s="104"/>
      <c r="K122" s="104"/>
      <c r="L122" s="104"/>
    </row>
    <row r="123" ht="15.75" customHeight="1">
      <c r="A123" s="397"/>
      <c r="B123" s="398"/>
      <c r="C123" s="214"/>
      <c r="D123" s="104"/>
      <c r="E123" s="375"/>
      <c r="F123" s="375"/>
      <c r="G123" s="104"/>
      <c r="H123" s="104"/>
      <c r="I123" s="104"/>
      <c r="J123" s="104"/>
      <c r="K123" s="104"/>
      <c r="L123" s="104"/>
    </row>
    <row r="124" ht="15.75" customHeight="1">
      <c r="A124" s="397"/>
      <c r="B124" s="398"/>
      <c r="C124" s="214"/>
      <c r="D124" s="104"/>
      <c r="E124" s="375"/>
      <c r="F124" s="375"/>
      <c r="G124" s="104"/>
      <c r="H124" s="104"/>
      <c r="I124" s="104"/>
      <c r="J124" s="104"/>
      <c r="K124" s="104"/>
      <c r="L124" s="104"/>
    </row>
    <row r="125" ht="15.75" customHeight="1">
      <c r="A125" s="397"/>
      <c r="B125" s="398"/>
      <c r="C125" s="214"/>
      <c r="D125" s="104"/>
      <c r="E125" s="375"/>
      <c r="F125" s="375"/>
      <c r="G125" s="104"/>
      <c r="H125" s="104"/>
      <c r="I125" s="104"/>
      <c r="J125" s="104"/>
      <c r="K125" s="104"/>
      <c r="L125" s="104"/>
    </row>
    <row r="126" ht="15.75" customHeight="1">
      <c r="A126" s="397"/>
      <c r="B126" s="398"/>
      <c r="C126" s="214"/>
      <c r="D126" s="104"/>
      <c r="E126" s="375"/>
      <c r="F126" s="375"/>
      <c r="G126" s="104"/>
      <c r="H126" s="104"/>
      <c r="I126" s="104"/>
      <c r="J126" s="104"/>
      <c r="K126" s="104"/>
      <c r="L126" s="104"/>
    </row>
    <row r="127" ht="15.75" customHeight="1">
      <c r="A127" s="397"/>
      <c r="B127" s="398"/>
      <c r="C127" s="214"/>
      <c r="D127" s="104"/>
      <c r="E127" s="375"/>
      <c r="F127" s="375"/>
      <c r="G127" s="104"/>
      <c r="H127" s="104"/>
      <c r="I127" s="104"/>
      <c r="J127" s="104"/>
      <c r="K127" s="104"/>
      <c r="L127" s="104"/>
    </row>
    <row r="128" ht="15.75" customHeight="1">
      <c r="A128" s="397"/>
      <c r="B128" s="398"/>
      <c r="C128" s="214"/>
      <c r="D128" s="104"/>
      <c r="E128" s="375"/>
      <c r="F128" s="375"/>
      <c r="G128" s="104"/>
      <c r="H128" s="104"/>
      <c r="I128" s="104"/>
      <c r="J128" s="104"/>
      <c r="K128" s="104"/>
      <c r="L128" s="104"/>
    </row>
    <row r="129" ht="15.75" customHeight="1">
      <c r="A129" s="397"/>
      <c r="B129" s="398"/>
      <c r="C129" s="214"/>
      <c r="D129" s="104"/>
      <c r="E129" s="375"/>
      <c r="F129" s="375"/>
      <c r="G129" s="104"/>
      <c r="H129" s="104"/>
      <c r="I129" s="104"/>
      <c r="J129" s="104"/>
      <c r="K129" s="104"/>
      <c r="L129" s="104"/>
    </row>
    <row r="130" ht="15.75" customHeight="1">
      <c r="A130" s="397"/>
      <c r="B130" s="398"/>
      <c r="C130" s="214"/>
      <c r="D130" s="104"/>
      <c r="E130" s="375"/>
      <c r="F130" s="375"/>
      <c r="G130" s="104"/>
      <c r="H130" s="104"/>
      <c r="I130" s="104"/>
      <c r="J130" s="104"/>
      <c r="K130" s="104"/>
      <c r="L130" s="104"/>
    </row>
    <row r="131" ht="15.75" customHeight="1">
      <c r="A131" s="397"/>
      <c r="B131" s="398"/>
      <c r="C131" s="214"/>
      <c r="D131" s="104"/>
      <c r="E131" s="375"/>
      <c r="F131" s="375"/>
      <c r="G131" s="104"/>
      <c r="H131" s="104"/>
      <c r="I131" s="104"/>
      <c r="J131" s="104"/>
      <c r="K131" s="104"/>
      <c r="L131" s="104"/>
    </row>
    <row r="132" ht="15.75" customHeight="1">
      <c r="A132" s="397"/>
      <c r="B132" s="398"/>
      <c r="C132" s="214"/>
      <c r="D132" s="104"/>
      <c r="E132" s="375"/>
      <c r="F132" s="375"/>
      <c r="G132" s="104"/>
      <c r="H132" s="104"/>
      <c r="I132" s="104"/>
      <c r="J132" s="104"/>
      <c r="K132" s="104"/>
      <c r="L132" s="104"/>
    </row>
    <row r="133" ht="15.75" customHeight="1">
      <c r="A133" s="397"/>
      <c r="B133" s="398"/>
      <c r="C133" s="214"/>
      <c r="D133" s="104"/>
      <c r="E133" s="375"/>
      <c r="F133" s="375"/>
      <c r="G133" s="104"/>
      <c r="H133" s="104"/>
      <c r="I133" s="104"/>
      <c r="J133" s="104"/>
      <c r="K133" s="104"/>
      <c r="L133" s="104"/>
    </row>
    <row r="134" ht="15.75" customHeight="1">
      <c r="A134" s="397"/>
      <c r="B134" s="398"/>
      <c r="C134" s="214"/>
      <c r="D134" s="104"/>
      <c r="E134" s="375"/>
      <c r="F134" s="375"/>
      <c r="G134" s="104"/>
      <c r="H134" s="104"/>
      <c r="I134" s="104"/>
      <c r="J134" s="104"/>
      <c r="K134" s="104"/>
      <c r="L134" s="104"/>
    </row>
    <row r="135" ht="15.75" customHeight="1">
      <c r="A135" s="397"/>
      <c r="B135" s="398"/>
      <c r="C135" s="214"/>
      <c r="D135" s="104"/>
      <c r="E135" s="375"/>
      <c r="F135" s="375"/>
      <c r="G135" s="104"/>
      <c r="H135" s="104"/>
      <c r="I135" s="104"/>
      <c r="J135" s="104"/>
      <c r="K135" s="104"/>
      <c r="L135" s="104"/>
    </row>
    <row r="136" ht="15.75" customHeight="1">
      <c r="A136" s="397"/>
      <c r="B136" s="398"/>
      <c r="C136" s="214"/>
      <c r="D136" s="104"/>
      <c r="E136" s="375"/>
      <c r="F136" s="375"/>
      <c r="G136" s="104"/>
      <c r="H136" s="104"/>
      <c r="I136" s="104"/>
      <c r="J136" s="104"/>
      <c r="K136" s="104"/>
      <c r="L136" s="104"/>
    </row>
    <row r="137" ht="15.75" customHeight="1">
      <c r="A137" s="397"/>
      <c r="B137" s="398"/>
      <c r="C137" s="214"/>
      <c r="D137" s="104"/>
      <c r="E137" s="375"/>
      <c r="F137" s="375"/>
      <c r="G137" s="104"/>
      <c r="H137" s="104"/>
      <c r="I137" s="104"/>
      <c r="J137" s="104"/>
      <c r="K137" s="104"/>
      <c r="L137" s="104"/>
    </row>
    <row r="138" ht="15.75" customHeight="1">
      <c r="A138" s="397"/>
      <c r="B138" s="398"/>
      <c r="C138" s="214"/>
      <c r="D138" s="104"/>
      <c r="E138" s="375"/>
      <c r="F138" s="375"/>
      <c r="G138" s="104"/>
      <c r="H138" s="104"/>
      <c r="I138" s="104"/>
      <c r="J138" s="104"/>
      <c r="K138" s="104"/>
      <c r="L138" s="104"/>
    </row>
    <row r="139" ht="15.75" customHeight="1">
      <c r="A139" s="397"/>
      <c r="B139" s="398"/>
      <c r="C139" s="214"/>
      <c r="D139" s="104"/>
      <c r="E139" s="375"/>
      <c r="F139" s="375"/>
      <c r="G139" s="104"/>
      <c r="H139" s="104"/>
      <c r="I139" s="104"/>
      <c r="J139" s="104"/>
      <c r="K139" s="104"/>
      <c r="L139" s="104"/>
    </row>
    <row r="140" ht="15.75" customHeight="1">
      <c r="A140" s="397"/>
      <c r="B140" s="398"/>
      <c r="C140" s="214"/>
      <c r="D140" s="104"/>
      <c r="E140" s="375"/>
      <c r="F140" s="375"/>
      <c r="G140" s="104"/>
      <c r="H140" s="104"/>
      <c r="I140" s="104"/>
      <c r="J140" s="104"/>
      <c r="K140" s="104"/>
      <c r="L140" s="104"/>
    </row>
    <row r="141" ht="15.75" customHeight="1">
      <c r="A141" s="397"/>
      <c r="B141" s="398"/>
      <c r="C141" s="214"/>
      <c r="D141" s="104"/>
      <c r="E141" s="375"/>
      <c r="F141" s="375"/>
      <c r="G141" s="104"/>
      <c r="H141" s="104"/>
      <c r="I141" s="104"/>
      <c r="J141" s="104"/>
      <c r="K141" s="104"/>
      <c r="L141" s="104"/>
    </row>
    <row r="142" ht="15.75" customHeight="1">
      <c r="A142" s="397"/>
      <c r="B142" s="398"/>
      <c r="C142" s="214"/>
      <c r="D142" s="104"/>
      <c r="E142" s="375"/>
      <c r="F142" s="375"/>
      <c r="G142" s="104"/>
      <c r="H142" s="104"/>
      <c r="I142" s="104"/>
      <c r="J142" s="104"/>
      <c r="K142" s="104"/>
      <c r="L142" s="104"/>
    </row>
    <row r="143" ht="15.75" customHeight="1">
      <c r="A143" s="397"/>
      <c r="B143" s="398"/>
      <c r="C143" s="214"/>
      <c r="D143" s="104"/>
      <c r="E143" s="375"/>
      <c r="F143" s="375"/>
      <c r="G143" s="104"/>
      <c r="H143" s="104"/>
      <c r="I143" s="104"/>
      <c r="J143" s="104"/>
      <c r="K143" s="104"/>
      <c r="L143" s="104"/>
    </row>
    <row r="144" ht="15.75" customHeight="1">
      <c r="A144" s="397"/>
      <c r="B144" s="398"/>
      <c r="C144" s="214"/>
      <c r="D144" s="104"/>
      <c r="E144" s="375"/>
      <c r="F144" s="375"/>
      <c r="G144" s="104"/>
      <c r="H144" s="104"/>
      <c r="I144" s="104"/>
      <c r="J144" s="104"/>
      <c r="K144" s="104"/>
      <c r="L144" s="104"/>
    </row>
    <row r="145" ht="15.75" customHeight="1">
      <c r="A145" s="397"/>
      <c r="B145" s="398"/>
      <c r="C145" s="214"/>
      <c r="D145" s="104"/>
      <c r="E145" s="375"/>
      <c r="F145" s="375"/>
      <c r="G145" s="104"/>
      <c r="H145" s="104"/>
      <c r="I145" s="104"/>
      <c r="J145" s="104"/>
      <c r="K145" s="104"/>
      <c r="L145" s="104"/>
    </row>
    <row r="146" ht="15.75" customHeight="1">
      <c r="A146" s="397"/>
      <c r="B146" s="398"/>
      <c r="C146" s="214"/>
      <c r="D146" s="104"/>
      <c r="E146" s="375"/>
      <c r="F146" s="375"/>
      <c r="G146" s="104"/>
      <c r="H146" s="104"/>
      <c r="I146" s="104"/>
      <c r="J146" s="104"/>
      <c r="K146" s="104"/>
      <c r="L146" s="104"/>
    </row>
    <row r="147" ht="15.75" customHeight="1">
      <c r="A147" s="397"/>
      <c r="B147" s="398"/>
      <c r="C147" s="214"/>
      <c r="D147" s="104"/>
      <c r="E147" s="375"/>
      <c r="F147" s="375"/>
      <c r="G147" s="104"/>
      <c r="H147" s="104"/>
      <c r="I147" s="104"/>
      <c r="J147" s="104"/>
      <c r="K147" s="104"/>
      <c r="L147" s="104"/>
    </row>
    <row r="148" ht="15.75" customHeight="1">
      <c r="A148" s="397"/>
      <c r="B148" s="398"/>
      <c r="C148" s="214"/>
      <c r="D148" s="104"/>
      <c r="E148" s="375"/>
      <c r="F148" s="375"/>
      <c r="G148" s="104"/>
      <c r="H148" s="104"/>
      <c r="I148" s="104"/>
      <c r="J148" s="104"/>
      <c r="K148" s="104"/>
      <c r="L148" s="104"/>
    </row>
    <row r="149" ht="15.75" customHeight="1">
      <c r="A149" s="397"/>
      <c r="B149" s="398"/>
      <c r="C149" s="214"/>
      <c r="D149" s="104"/>
      <c r="E149" s="375"/>
      <c r="F149" s="375"/>
      <c r="G149" s="104"/>
      <c r="H149" s="104"/>
      <c r="I149" s="104"/>
      <c r="J149" s="104"/>
      <c r="K149" s="104"/>
      <c r="L149" s="104"/>
    </row>
    <row r="150" ht="15.75" customHeight="1">
      <c r="A150" s="397"/>
      <c r="B150" s="398"/>
      <c r="C150" s="214"/>
      <c r="D150" s="104"/>
      <c r="E150" s="375"/>
      <c r="F150" s="375"/>
      <c r="G150" s="104"/>
      <c r="H150" s="104"/>
      <c r="I150" s="104"/>
      <c r="J150" s="104"/>
      <c r="K150" s="104"/>
      <c r="L150" s="104"/>
    </row>
    <row r="151" ht="15.75" customHeight="1">
      <c r="A151" s="397"/>
      <c r="B151" s="398"/>
      <c r="C151" s="214"/>
      <c r="D151" s="104"/>
      <c r="E151" s="375"/>
      <c r="F151" s="375"/>
      <c r="G151" s="104"/>
      <c r="H151" s="104"/>
      <c r="I151" s="104"/>
      <c r="J151" s="104"/>
      <c r="K151" s="104"/>
      <c r="L151" s="104"/>
    </row>
    <row r="152" ht="15.75" customHeight="1">
      <c r="A152" s="397"/>
      <c r="B152" s="398"/>
      <c r="C152" s="214"/>
      <c r="D152" s="104"/>
      <c r="E152" s="375"/>
      <c r="F152" s="375"/>
      <c r="G152" s="104"/>
      <c r="H152" s="104"/>
      <c r="I152" s="104"/>
      <c r="J152" s="104"/>
      <c r="K152" s="104"/>
      <c r="L152" s="104"/>
    </row>
    <row r="153" ht="15.75" customHeight="1">
      <c r="A153" s="397"/>
      <c r="B153" s="398"/>
      <c r="C153" s="214"/>
      <c r="D153" s="104"/>
      <c r="E153" s="375"/>
      <c r="F153" s="375"/>
      <c r="G153" s="104"/>
      <c r="H153" s="104"/>
      <c r="I153" s="104"/>
      <c r="J153" s="104"/>
      <c r="K153" s="104"/>
      <c r="L153" s="104"/>
    </row>
    <row r="154" ht="15.75" customHeight="1">
      <c r="A154" s="397"/>
      <c r="B154" s="398"/>
      <c r="C154" s="214"/>
      <c r="D154" s="104"/>
      <c r="E154" s="375"/>
      <c r="F154" s="375"/>
      <c r="G154" s="104"/>
      <c r="H154" s="104"/>
      <c r="I154" s="104"/>
      <c r="J154" s="104"/>
      <c r="K154" s="104"/>
      <c r="L154" s="104"/>
    </row>
    <row r="155" ht="15.75" customHeight="1">
      <c r="A155" s="397"/>
      <c r="B155" s="398"/>
      <c r="C155" s="214"/>
      <c r="D155" s="104"/>
      <c r="E155" s="375"/>
      <c r="F155" s="375"/>
      <c r="G155" s="104"/>
      <c r="H155" s="104"/>
      <c r="I155" s="104"/>
      <c r="J155" s="104"/>
      <c r="K155" s="104"/>
      <c r="L155" s="104"/>
    </row>
    <row r="156" ht="15.75" customHeight="1">
      <c r="A156" s="397"/>
      <c r="B156" s="398"/>
      <c r="C156" s="214"/>
      <c r="D156" s="104"/>
      <c r="E156" s="375"/>
      <c r="F156" s="375"/>
      <c r="G156" s="104"/>
      <c r="H156" s="104"/>
      <c r="I156" s="104"/>
      <c r="J156" s="104"/>
      <c r="K156" s="104"/>
      <c r="L156" s="104"/>
    </row>
    <row r="157" ht="15.75" customHeight="1">
      <c r="A157" s="397"/>
      <c r="B157" s="398"/>
      <c r="C157" s="214"/>
      <c r="D157" s="104"/>
      <c r="E157" s="375"/>
      <c r="F157" s="375"/>
      <c r="G157" s="104"/>
      <c r="H157" s="104"/>
      <c r="I157" s="104"/>
      <c r="J157" s="104"/>
      <c r="K157" s="104"/>
      <c r="L157" s="104"/>
    </row>
    <row r="158" ht="15.75" customHeight="1">
      <c r="A158" s="397"/>
      <c r="B158" s="398"/>
      <c r="C158" s="214"/>
      <c r="D158" s="104"/>
      <c r="E158" s="375"/>
      <c r="F158" s="375"/>
      <c r="G158" s="104"/>
      <c r="H158" s="104"/>
      <c r="I158" s="104"/>
      <c r="J158" s="104"/>
      <c r="K158" s="104"/>
      <c r="L158" s="104"/>
    </row>
    <row r="159" ht="15.75" customHeight="1">
      <c r="A159" s="397"/>
      <c r="B159" s="398"/>
      <c r="C159" s="214"/>
      <c r="D159" s="104"/>
      <c r="E159" s="375"/>
      <c r="F159" s="375"/>
      <c r="G159" s="104"/>
      <c r="H159" s="104"/>
      <c r="I159" s="104"/>
      <c r="J159" s="104"/>
      <c r="K159" s="104"/>
      <c r="L159" s="104"/>
    </row>
    <row r="160" ht="15.75" customHeight="1">
      <c r="A160" s="397"/>
      <c r="B160" s="398"/>
      <c r="C160" s="214"/>
      <c r="D160" s="104"/>
      <c r="E160" s="375"/>
      <c r="F160" s="375"/>
      <c r="G160" s="104"/>
      <c r="H160" s="104"/>
      <c r="I160" s="104"/>
      <c r="J160" s="104"/>
      <c r="K160" s="104"/>
      <c r="L160" s="104"/>
    </row>
    <row r="161" ht="15.75" customHeight="1">
      <c r="A161" s="397"/>
      <c r="B161" s="398"/>
      <c r="C161" s="214"/>
      <c r="D161" s="104"/>
      <c r="E161" s="375"/>
      <c r="F161" s="375"/>
      <c r="G161" s="104"/>
      <c r="H161" s="104"/>
      <c r="I161" s="104"/>
      <c r="J161" s="104"/>
      <c r="K161" s="104"/>
      <c r="L161" s="104"/>
    </row>
    <row r="162" ht="15.75" customHeight="1">
      <c r="A162" s="397"/>
      <c r="B162" s="398"/>
      <c r="C162" s="214"/>
      <c r="D162" s="104"/>
      <c r="E162" s="375"/>
      <c r="F162" s="375"/>
      <c r="G162" s="104"/>
      <c r="H162" s="104"/>
      <c r="I162" s="104"/>
      <c r="J162" s="104"/>
      <c r="K162" s="104"/>
      <c r="L162" s="104"/>
    </row>
    <row r="163" ht="15.75" customHeight="1">
      <c r="A163" s="397"/>
      <c r="B163" s="398"/>
      <c r="C163" s="214"/>
      <c r="D163" s="104"/>
      <c r="E163" s="375"/>
      <c r="F163" s="375"/>
      <c r="G163" s="104"/>
      <c r="H163" s="104"/>
      <c r="I163" s="104"/>
      <c r="J163" s="104"/>
      <c r="K163" s="104"/>
      <c r="L163" s="104"/>
    </row>
    <row r="164" ht="15.75" customHeight="1">
      <c r="A164" s="397"/>
      <c r="B164" s="398"/>
      <c r="C164" s="214"/>
      <c r="D164" s="104"/>
      <c r="E164" s="375"/>
      <c r="F164" s="375"/>
      <c r="G164" s="104"/>
      <c r="H164" s="104"/>
      <c r="I164" s="104"/>
      <c r="J164" s="104"/>
      <c r="K164" s="104"/>
      <c r="L164" s="104"/>
    </row>
    <row r="165" ht="15.75" customHeight="1">
      <c r="A165" s="397"/>
      <c r="B165" s="398"/>
      <c r="C165" s="214"/>
      <c r="D165" s="104"/>
      <c r="E165" s="375"/>
      <c r="F165" s="375"/>
      <c r="G165" s="104"/>
      <c r="H165" s="104"/>
      <c r="I165" s="104"/>
      <c r="J165" s="104"/>
      <c r="K165" s="104"/>
      <c r="L165" s="104"/>
    </row>
    <row r="166" ht="15.75" customHeight="1">
      <c r="A166" s="397"/>
      <c r="B166" s="398"/>
      <c r="C166" s="214"/>
      <c r="D166" s="104"/>
      <c r="E166" s="375"/>
      <c r="F166" s="375"/>
      <c r="G166" s="104"/>
      <c r="H166" s="104"/>
      <c r="I166" s="104"/>
      <c r="J166" s="104"/>
      <c r="K166" s="104"/>
      <c r="L166" s="104"/>
    </row>
    <row r="167" ht="15.75" customHeight="1">
      <c r="A167" s="397"/>
      <c r="B167" s="398"/>
      <c r="C167" s="214"/>
      <c r="D167" s="104"/>
      <c r="E167" s="375"/>
      <c r="F167" s="375"/>
      <c r="G167" s="104"/>
      <c r="H167" s="104"/>
      <c r="I167" s="104"/>
      <c r="J167" s="104"/>
      <c r="K167" s="104"/>
      <c r="L167" s="104"/>
    </row>
    <row r="168" ht="15.75" customHeight="1">
      <c r="A168" s="397"/>
      <c r="B168" s="398"/>
      <c r="C168" s="214"/>
      <c r="D168" s="104"/>
      <c r="E168" s="375"/>
      <c r="F168" s="375"/>
      <c r="G168" s="104"/>
      <c r="H168" s="104"/>
      <c r="I168" s="104"/>
      <c r="J168" s="104"/>
      <c r="K168" s="104"/>
      <c r="L168" s="104"/>
    </row>
    <row r="169" ht="15.75" customHeight="1">
      <c r="A169" s="397"/>
      <c r="B169" s="398"/>
      <c r="C169" s="214"/>
      <c r="D169" s="104"/>
      <c r="E169" s="375"/>
      <c r="F169" s="375"/>
      <c r="G169" s="104"/>
      <c r="H169" s="104"/>
      <c r="I169" s="104"/>
      <c r="J169" s="104"/>
      <c r="K169" s="104"/>
      <c r="L169" s="104"/>
    </row>
    <row r="170" ht="15.75" customHeight="1">
      <c r="A170" s="397"/>
      <c r="B170" s="398"/>
      <c r="C170" s="214"/>
      <c r="D170" s="104"/>
      <c r="E170" s="375"/>
      <c r="F170" s="375"/>
      <c r="G170" s="104"/>
      <c r="H170" s="104"/>
      <c r="I170" s="104"/>
      <c r="J170" s="104"/>
      <c r="K170" s="104"/>
      <c r="L170" s="104"/>
    </row>
    <row r="171" ht="15.75" customHeight="1">
      <c r="A171" s="397"/>
      <c r="B171" s="398"/>
      <c r="C171" s="214"/>
      <c r="D171" s="104"/>
      <c r="E171" s="375"/>
      <c r="F171" s="375"/>
      <c r="G171" s="104"/>
      <c r="H171" s="104"/>
      <c r="I171" s="104"/>
      <c r="J171" s="104"/>
      <c r="K171" s="104"/>
      <c r="L171" s="104"/>
    </row>
    <row r="172" ht="15.75" customHeight="1">
      <c r="A172" s="397"/>
      <c r="B172" s="398"/>
      <c r="C172" s="214"/>
      <c r="D172" s="104"/>
      <c r="E172" s="375"/>
      <c r="F172" s="375"/>
      <c r="G172" s="104"/>
      <c r="H172" s="104"/>
      <c r="I172" s="104"/>
      <c r="J172" s="104"/>
      <c r="K172" s="104"/>
      <c r="L172" s="104"/>
    </row>
    <row r="173" ht="15.75" customHeight="1">
      <c r="A173" s="397"/>
      <c r="B173" s="398"/>
      <c r="C173" s="214"/>
      <c r="D173" s="104"/>
      <c r="E173" s="375"/>
      <c r="F173" s="375"/>
      <c r="G173" s="104"/>
      <c r="H173" s="104"/>
      <c r="I173" s="104"/>
      <c r="J173" s="104"/>
      <c r="K173" s="104"/>
      <c r="L173" s="104"/>
    </row>
    <row r="174" ht="15.75" customHeight="1">
      <c r="A174" s="397"/>
      <c r="B174" s="398"/>
      <c r="C174" s="214"/>
      <c r="D174" s="104"/>
      <c r="E174" s="375"/>
      <c r="F174" s="375"/>
      <c r="G174" s="104"/>
      <c r="H174" s="104"/>
      <c r="I174" s="104"/>
      <c r="J174" s="104"/>
      <c r="K174" s="104"/>
      <c r="L174" s="104"/>
    </row>
    <row r="175" ht="15.75" customHeight="1">
      <c r="A175" s="397"/>
      <c r="B175" s="398"/>
      <c r="C175" s="214"/>
      <c r="D175" s="104"/>
      <c r="E175" s="375"/>
      <c r="F175" s="375"/>
      <c r="G175" s="104"/>
      <c r="H175" s="104"/>
      <c r="I175" s="104"/>
      <c r="J175" s="104"/>
      <c r="K175" s="104"/>
      <c r="L175" s="104"/>
    </row>
    <row r="176" ht="15.75" customHeight="1">
      <c r="A176" s="397"/>
      <c r="B176" s="398"/>
      <c r="C176" s="214"/>
      <c r="D176" s="104"/>
      <c r="E176" s="375"/>
      <c r="F176" s="375"/>
      <c r="G176" s="104"/>
      <c r="H176" s="104"/>
      <c r="I176" s="104"/>
      <c r="J176" s="104"/>
      <c r="K176" s="104"/>
      <c r="L176" s="104"/>
    </row>
    <row r="177" ht="15.75" customHeight="1">
      <c r="A177" s="397"/>
      <c r="B177" s="398"/>
      <c r="C177" s="214"/>
      <c r="D177" s="104"/>
      <c r="E177" s="375"/>
      <c r="F177" s="375"/>
      <c r="G177" s="104"/>
      <c r="H177" s="104"/>
      <c r="I177" s="104"/>
      <c r="J177" s="104"/>
      <c r="K177" s="104"/>
      <c r="L177" s="104"/>
    </row>
    <row r="178" ht="15.75" customHeight="1">
      <c r="A178" s="397"/>
      <c r="B178" s="398"/>
      <c r="C178" s="214"/>
      <c r="D178" s="104"/>
      <c r="E178" s="375"/>
      <c r="F178" s="375"/>
      <c r="G178" s="104"/>
      <c r="H178" s="104"/>
      <c r="I178" s="104"/>
      <c r="J178" s="104"/>
      <c r="K178" s="104"/>
      <c r="L178" s="104"/>
    </row>
    <row r="179" ht="15.75" customHeight="1">
      <c r="A179" s="397"/>
      <c r="B179" s="398"/>
      <c r="C179" s="214"/>
      <c r="D179" s="104"/>
      <c r="E179" s="375"/>
      <c r="F179" s="375"/>
      <c r="G179" s="104"/>
      <c r="H179" s="104"/>
      <c r="I179" s="104"/>
      <c r="J179" s="104"/>
      <c r="K179" s="104"/>
      <c r="L179" s="104"/>
    </row>
    <row r="180" ht="15.75" customHeight="1">
      <c r="A180" s="397"/>
      <c r="B180" s="398"/>
      <c r="C180" s="214"/>
      <c r="D180" s="104"/>
      <c r="E180" s="375"/>
      <c r="F180" s="375"/>
      <c r="G180" s="104"/>
      <c r="H180" s="104"/>
      <c r="I180" s="104"/>
      <c r="J180" s="104"/>
      <c r="K180" s="104"/>
      <c r="L180" s="104"/>
    </row>
    <row r="181" ht="15.75" customHeight="1">
      <c r="A181" s="397"/>
      <c r="B181" s="398"/>
      <c r="C181" s="214"/>
      <c r="D181" s="104"/>
      <c r="E181" s="375"/>
      <c r="F181" s="375"/>
      <c r="G181" s="104"/>
      <c r="H181" s="104"/>
      <c r="I181" s="104"/>
      <c r="J181" s="104"/>
      <c r="K181" s="104"/>
      <c r="L181" s="104"/>
    </row>
    <row r="182" ht="15.75" customHeight="1">
      <c r="A182" s="397"/>
      <c r="B182" s="398"/>
      <c r="C182" s="214"/>
      <c r="D182" s="104"/>
      <c r="E182" s="375"/>
      <c r="F182" s="375"/>
      <c r="G182" s="104"/>
      <c r="H182" s="104"/>
      <c r="I182" s="104"/>
      <c r="J182" s="104"/>
      <c r="K182" s="104"/>
      <c r="L182" s="104"/>
    </row>
    <row r="183" ht="15.75" customHeight="1">
      <c r="A183" s="397"/>
      <c r="B183" s="398"/>
      <c r="C183" s="214"/>
      <c r="D183" s="104"/>
      <c r="E183" s="375"/>
      <c r="F183" s="375"/>
      <c r="G183" s="104"/>
      <c r="H183" s="104"/>
      <c r="I183" s="104"/>
      <c r="J183" s="104"/>
      <c r="K183" s="104"/>
      <c r="L183" s="104"/>
    </row>
    <row r="184" ht="15.75" customHeight="1">
      <c r="A184" s="397"/>
      <c r="B184" s="398"/>
      <c r="C184" s="214"/>
      <c r="D184" s="104"/>
      <c r="E184" s="375"/>
      <c r="F184" s="375"/>
      <c r="G184" s="104"/>
      <c r="H184" s="104"/>
      <c r="I184" s="104"/>
      <c r="J184" s="104"/>
      <c r="K184" s="104"/>
      <c r="L184" s="104"/>
    </row>
    <row r="185" ht="15.75" customHeight="1">
      <c r="A185" s="397"/>
      <c r="B185" s="398"/>
      <c r="C185" s="214"/>
      <c r="D185" s="104"/>
      <c r="E185" s="375"/>
      <c r="F185" s="375"/>
      <c r="G185" s="104"/>
      <c r="H185" s="104"/>
      <c r="I185" s="104"/>
      <c r="J185" s="104"/>
      <c r="K185" s="104"/>
      <c r="L185" s="104"/>
    </row>
    <row r="186" ht="15.75" customHeight="1">
      <c r="A186" s="397"/>
      <c r="B186" s="398"/>
      <c r="C186" s="214"/>
      <c r="D186" s="104"/>
      <c r="E186" s="375"/>
      <c r="F186" s="375"/>
      <c r="G186" s="104"/>
      <c r="H186" s="104"/>
      <c r="I186" s="104"/>
      <c r="J186" s="104"/>
      <c r="K186" s="104"/>
      <c r="L186" s="104"/>
    </row>
    <row r="187" ht="15.75" customHeight="1">
      <c r="A187" s="397"/>
      <c r="B187" s="398"/>
      <c r="C187" s="214"/>
      <c r="D187" s="104"/>
      <c r="E187" s="375"/>
      <c r="F187" s="375"/>
      <c r="G187" s="104"/>
      <c r="H187" s="104"/>
      <c r="I187" s="104"/>
      <c r="J187" s="104"/>
      <c r="K187" s="104"/>
      <c r="L187" s="104"/>
    </row>
    <row r="188" ht="15.75" customHeight="1">
      <c r="A188" s="397"/>
      <c r="B188" s="398"/>
      <c r="C188" s="214"/>
      <c r="D188" s="104"/>
      <c r="E188" s="375"/>
      <c r="F188" s="375"/>
      <c r="G188" s="104"/>
      <c r="H188" s="104"/>
      <c r="I188" s="104"/>
      <c r="J188" s="104"/>
      <c r="K188" s="104"/>
      <c r="L188" s="104"/>
    </row>
    <row r="189" ht="15.75" customHeight="1">
      <c r="A189" s="397"/>
      <c r="B189" s="398"/>
      <c r="C189" s="214"/>
      <c r="D189" s="104"/>
      <c r="E189" s="375"/>
      <c r="F189" s="375"/>
      <c r="G189" s="104"/>
      <c r="H189" s="104"/>
      <c r="I189" s="104"/>
      <c r="J189" s="104"/>
      <c r="K189" s="104"/>
      <c r="L189" s="104"/>
    </row>
    <row r="190" ht="15.75" customHeight="1">
      <c r="A190" s="397"/>
      <c r="B190" s="398"/>
      <c r="C190" s="214"/>
      <c r="D190" s="104"/>
      <c r="E190" s="375"/>
      <c r="F190" s="375"/>
      <c r="G190" s="104"/>
      <c r="H190" s="104"/>
      <c r="I190" s="104"/>
      <c r="J190" s="104"/>
      <c r="K190" s="104"/>
      <c r="L190" s="104"/>
    </row>
    <row r="191" ht="15.75" customHeight="1">
      <c r="A191" s="397"/>
      <c r="B191" s="398"/>
      <c r="C191" s="214"/>
      <c r="D191" s="104"/>
      <c r="E191" s="375"/>
      <c r="F191" s="375"/>
      <c r="G191" s="104"/>
      <c r="H191" s="104"/>
      <c r="I191" s="104"/>
      <c r="J191" s="104"/>
      <c r="K191" s="104"/>
      <c r="L191" s="104"/>
    </row>
    <row r="192" ht="15.75" customHeight="1">
      <c r="A192" s="397"/>
      <c r="B192" s="398"/>
      <c r="C192" s="214"/>
      <c r="D192" s="104"/>
      <c r="E192" s="375"/>
      <c r="F192" s="375"/>
      <c r="G192" s="104"/>
      <c r="H192" s="104"/>
      <c r="I192" s="104"/>
      <c r="J192" s="104"/>
      <c r="K192" s="104"/>
      <c r="L192" s="104"/>
    </row>
    <row r="193" ht="15.75" customHeight="1">
      <c r="A193" s="397"/>
      <c r="B193" s="398"/>
      <c r="C193" s="214"/>
      <c r="D193" s="104"/>
      <c r="E193" s="375"/>
      <c r="F193" s="375"/>
      <c r="G193" s="104"/>
      <c r="H193" s="104"/>
      <c r="I193" s="104"/>
      <c r="J193" s="104"/>
      <c r="K193" s="104"/>
      <c r="L193" s="104"/>
    </row>
    <row r="194" ht="15.75" customHeight="1">
      <c r="A194" s="397"/>
      <c r="B194" s="398"/>
      <c r="C194" s="214"/>
      <c r="D194" s="104"/>
      <c r="E194" s="375"/>
      <c r="F194" s="375"/>
      <c r="G194" s="104"/>
      <c r="H194" s="104"/>
      <c r="I194" s="104"/>
      <c r="J194" s="104"/>
      <c r="K194" s="104"/>
      <c r="L194" s="104"/>
    </row>
    <row r="195" ht="15.75" customHeight="1">
      <c r="A195" s="397"/>
      <c r="B195" s="398"/>
      <c r="C195" s="214"/>
      <c r="D195" s="104"/>
      <c r="E195" s="375"/>
      <c r="F195" s="375"/>
      <c r="G195" s="104"/>
      <c r="H195" s="104"/>
      <c r="I195" s="104"/>
      <c r="J195" s="104"/>
      <c r="K195" s="104"/>
      <c r="L195" s="104"/>
    </row>
    <row r="196" ht="15.75" customHeight="1">
      <c r="A196" s="397"/>
      <c r="B196" s="398"/>
      <c r="C196" s="214"/>
      <c r="D196" s="104"/>
      <c r="E196" s="375"/>
      <c r="F196" s="375"/>
      <c r="G196" s="104"/>
      <c r="H196" s="104"/>
      <c r="I196" s="104"/>
      <c r="J196" s="104"/>
      <c r="K196" s="104"/>
      <c r="L196" s="104"/>
    </row>
    <row r="197" ht="15.75" customHeight="1">
      <c r="A197" s="397"/>
      <c r="B197" s="398"/>
      <c r="C197" s="214"/>
      <c r="D197" s="104"/>
      <c r="E197" s="375"/>
      <c r="F197" s="375"/>
      <c r="G197" s="104"/>
      <c r="H197" s="104"/>
      <c r="I197" s="104"/>
      <c r="J197" s="104"/>
      <c r="K197" s="104"/>
      <c r="L197" s="104"/>
    </row>
    <row r="198" ht="15.75" customHeight="1">
      <c r="A198" s="397"/>
      <c r="B198" s="398"/>
      <c r="C198" s="214"/>
      <c r="D198" s="104"/>
      <c r="E198" s="375"/>
      <c r="F198" s="375"/>
      <c r="G198" s="104"/>
      <c r="H198" s="104"/>
      <c r="I198" s="104"/>
      <c r="J198" s="104"/>
      <c r="K198" s="104"/>
      <c r="L198" s="104"/>
    </row>
    <row r="199" ht="15.75" customHeight="1">
      <c r="A199" s="397"/>
      <c r="B199" s="398"/>
      <c r="C199" s="214"/>
      <c r="D199" s="104"/>
      <c r="E199" s="375"/>
      <c r="F199" s="375"/>
      <c r="G199" s="104"/>
      <c r="H199" s="104"/>
      <c r="I199" s="104"/>
      <c r="J199" s="104"/>
      <c r="K199" s="104"/>
      <c r="L199" s="104"/>
    </row>
    <row r="200" ht="15.75" customHeight="1">
      <c r="A200" s="397"/>
      <c r="B200" s="398"/>
      <c r="C200" s="214"/>
      <c r="D200" s="104"/>
      <c r="E200" s="375"/>
      <c r="F200" s="375"/>
      <c r="G200" s="104"/>
      <c r="H200" s="104"/>
      <c r="I200" s="104"/>
      <c r="J200" s="104"/>
      <c r="K200" s="104"/>
      <c r="L200" s="104"/>
    </row>
    <row r="201" ht="15.75" customHeight="1">
      <c r="A201" s="397"/>
      <c r="B201" s="398"/>
      <c r="C201" s="214"/>
      <c r="D201" s="104"/>
      <c r="E201" s="375"/>
      <c r="F201" s="375"/>
      <c r="G201" s="104"/>
      <c r="H201" s="104"/>
      <c r="I201" s="104"/>
      <c r="J201" s="104"/>
      <c r="K201" s="104"/>
      <c r="L201" s="104"/>
    </row>
    <row r="202" ht="15.75" customHeight="1">
      <c r="A202" s="397"/>
      <c r="B202" s="398"/>
      <c r="C202" s="214"/>
      <c r="D202" s="104"/>
      <c r="E202" s="375"/>
      <c r="F202" s="375"/>
      <c r="G202" s="104"/>
      <c r="H202" s="104"/>
      <c r="I202" s="104"/>
      <c r="J202" s="104"/>
      <c r="K202" s="104"/>
      <c r="L202" s="104"/>
    </row>
    <row r="203" ht="15.75" customHeight="1">
      <c r="A203" s="397"/>
      <c r="B203" s="398"/>
      <c r="C203" s="214"/>
      <c r="D203" s="104"/>
      <c r="E203" s="375"/>
      <c r="F203" s="375"/>
      <c r="G203" s="104"/>
      <c r="H203" s="104"/>
      <c r="I203" s="104"/>
      <c r="J203" s="104"/>
      <c r="K203" s="104"/>
      <c r="L203" s="104"/>
    </row>
    <row r="204" ht="15.75" customHeight="1">
      <c r="A204" s="397"/>
      <c r="B204" s="398"/>
      <c r="C204" s="214"/>
      <c r="D204" s="104"/>
      <c r="E204" s="375"/>
      <c r="F204" s="375"/>
      <c r="G204" s="104"/>
      <c r="H204" s="104"/>
      <c r="I204" s="104"/>
      <c r="J204" s="104"/>
      <c r="K204" s="104"/>
      <c r="L204" s="104"/>
    </row>
    <row r="205" ht="15.75" customHeight="1">
      <c r="A205" s="397"/>
      <c r="B205" s="398"/>
      <c r="C205" s="214"/>
      <c r="D205" s="104"/>
      <c r="E205" s="375"/>
      <c r="F205" s="375"/>
      <c r="G205" s="104"/>
      <c r="H205" s="104"/>
      <c r="I205" s="104"/>
      <c r="J205" s="104"/>
      <c r="K205" s="104"/>
      <c r="L205" s="104"/>
    </row>
    <row r="206" ht="15.75" customHeight="1">
      <c r="A206" s="397"/>
      <c r="B206" s="398"/>
      <c r="C206" s="214"/>
      <c r="D206" s="104"/>
      <c r="E206" s="375"/>
      <c r="F206" s="375"/>
      <c r="G206" s="104"/>
      <c r="H206" s="104"/>
      <c r="I206" s="104"/>
      <c r="J206" s="104"/>
      <c r="K206" s="104"/>
      <c r="L206" s="104"/>
    </row>
    <row r="207" ht="15.75" customHeight="1">
      <c r="A207" s="397"/>
      <c r="B207" s="398"/>
      <c r="C207" s="214"/>
      <c r="D207" s="104"/>
      <c r="E207" s="375"/>
      <c r="F207" s="375"/>
      <c r="G207" s="104"/>
      <c r="H207" s="104"/>
      <c r="I207" s="104"/>
      <c r="J207" s="104"/>
      <c r="K207" s="104"/>
      <c r="L207" s="104"/>
    </row>
    <row r="208" ht="15.75" customHeight="1">
      <c r="A208" s="397"/>
      <c r="B208" s="398"/>
      <c r="C208" s="214"/>
      <c r="D208" s="104"/>
      <c r="E208" s="375"/>
      <c r="F208" s="375"/>
      <c r="G208" s="104"/>
      <c r="H208" s="104"/>
      <c r="I208" s="104"/>
      <c r="J208" s="104"/>
      <c r="K208" s="104"/>
      <c r="L208" s="104"/>
    </row>
    <row r="209" ht="15.75" customHeight="1">
      <c r="A209" s="397"/>
      <c r="B209" s="398"/>
      <c r="C209" s="214"/>
      <c r="D209" s="104"/>
      <c r="E209" s="375"/>
      <c r="F209" s="375"/>
      <c r="G209" s="104"/>
      <c r="H209" s="104"/>
      <c r="I209" s="104"/>
      <c r="J209" s="104"/>
      <c r="K209" s="104"/>
      <c r="L209" s="104"/>
    </row>
    <row r="210" ht="15.75" customHeight="1">
      <c r="A210" s="397"/>
      <c r="B210" s="398"/>
      <c r="C210" s="214"/>
      <c r="D210" s="104"/>
      <c r="E210" s="375"/>
      <c r="F210" s="375"/>
      <c r="G210" s="104"/>
      <c r="H210" s="104"/>
      <c r="I210" s="104"/>
      <c r="J210" s="104"/>
      <c r="K210" s="104"/>
      <c r="L210" s="104"/>
    </row>
    <row r="211" ht="15.75" customHeight="1">
      <c r="A211" s="397"/>
      <c r="B211" s="398"/>
      <c r="C211" s="214"/>
      <c r="D211" s="104"/>
      <c r="E211" s="375"/>
      <c r="F211" s="375"/>
      <c r="G211" s="104"/>
      <c r="H211" s="104"/>
      <c r="I211" s="104"/>
      <c r="J211" s="104"/>
      <c r="K211" s="104"/>
      <c r="L211" s="104"/>
    </row>
    <row r="212" ht="15.75" customHeight="1">
      <c r="A212" s="397"/>
      <c r="B212" s="398"/>
      <c r="C212" s="214"/>
      <c r="D212" s="104"/>
      <c r="E212" s="375"/>
      <c r="F212" s="375"/>
      <c r="G212" s="104"/>
      <c r="H212" s="104"/>
      <c r="I212" s="104"/>
      <c r="J212" s="104"/>
      <c r="K212" s="104"/>
      <c r="L212" s="104"/>
    </row>
    <row r="213" ht="15.75" customHeight="1">
      <c r="A213" s="397"/>
      <c r="B213" s="398"/>
      <c r="C213" s="214"/>
      <c r="D213" s="104"/>
      <c r="E213" s="375"/>
      <c r="F213" s="375"/>
      <c r="G213" s="104"/>
      <c r="H213" s="104"/>
      <c r="I213" s="104"/>
      <c r="J213" s="104"/>
      <c r="K213" s="104"/>
      <c r="L213" s="104"/>
    </row>
    <row r="214" ht="15.75" customHeight="1">
      <c r="A214" s="397"/>
      <c r="B214" s="398"/>
      <c r="C214" s="214"/>
      <c r="D214" s="104"/>
      <c r="E214" s="375"/>
      <c r="F214" s="375"/>
      <c r="G214" s="104"/>
      <c r="H214" s="104"/>
      <c r="I214" s="104"/>
      <c r="J214" s="104"/>
      <c r="K214" s="104"/>
      <c r="L214" s="104"/>
    </row>
    <row r="215" ht="15.75" customHeight="1">
      <c r="A215" s="397"/>
      <c r="B215" s="398"/>
      <c r="C215" s="214"/>
      <c r="D215" s="104"/>
      <c r="E215" s="375"/>
      <c r="F215" s="375"/>
      <c r="G215" s="104"/>
      <c r="H215" s="104"/>
      <c r="I215" s="104"/>
      <c r="J215" s="104"/>
      <c r="K215" s="104"/>
      <c r="L215" s="104"/>
    </row>
    <row r="216" ht="15.75" customHeight="1">
      <c r="A216" s="397"/>
      <c r="B216" s="398"/>
      <c r="C216" s="214"/>
      <c r="D216" s="104"/>
      <c r="E216" s="375"/>
      <c r="F216" s="375"/>
      <c r="G216" s="104"/>
      <c r="H216" s="104"/>
      <c r="I216" s="104"/>
      <c r="J216" s="104"/>
      <c r="K216" s="104"/>
      <c r="L216" s="104"/>
    </row>
    <row r="217" ht="15.75" customHeight="1">
      <c r="A217" s="397"/>
      <c r="B217" s="398"/>
      <c r="C217" s="214"/>
      <c r="D217" s="104"/>
      <c r="E217" s="375"/>
      <c r="F217" s="375"/>
      <c r="G217" s="104"/>
      <c r="H217" s="104"/>
      <c r="I217" s="104"/>
      <c r="J217" s="104"/>
      <c r="K217" s="104"/>
      <c r="L217" s="104"/>
    </row>
    <row r="218" ht="15.75" customHeight="1">
      <c r="A218" s="397"/>
      <c r="B218" s="398"/>
      <c r="C218" s="214"/>
      <c r="D218" s="104"/>
      <c r="E218" s="375"/>
      <c r="F218" s="375"/>
      <c r="G218" s="104"/>
      <c r="H218" s="104"/>
      <c r="I218" s="104"/>
      <c r="J218" s="104"/>
      <c r="K218" s="104"/>
      <c r="L218" s="104"/>
    </row>
    <row r="219" ht="15.75" customHeight="1">
      <c r="A219" s="397"/>
      <c r="B219" s="398"/>
      <c r="C219" s="214"/>
      <c r="D219" s="104"/>
      <c r="E219" s="375"/>
      <c r="F219" s="375"/>
      <c r="G219" s="104"/>
      <c r="H219" s="104"/>
      <c r="I219" s="104"/>
      <c r="J219" s="104"/>
      <c r="K219" s="104"/>
      <c r="L219" s="104"/>
    </row>
    <row r="220" ht="15.75" customHeight="1">
      <c r="A220" s="397"/>
      <c r="B220" s="398"/>
      <c r="C220" s="214"/>
      <c r="D220" s="104"/>
      <c r="E220" s="375"/>
      <c r="F220" s="375"/>
      <c r="G220" s="104"/>
      <c r="H220" s="104"/>
      <c r="I220" s="104"/>
      <c r="J220" s="104"/>
      <c r="K220" s="104"/>
      <c r="L220" s="10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0:L20"/>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68"/>
      <c r="B1" s="69"/>
      <c r="C1" s="69"/>
      <c r="D1" s="1"/>
      <c r="E1" s="1"/>
      <c r="F1" s="1"/>
      <c r="G1" s="1"/>
      <c r="H1" s="1"/>
      <c r="I1" s="1"/>
    </row>
    <row r="2" ht="35.25" customHeight="1">
      <c r="A2" s="230" t="s">
        <v>2815</v>
      </c>
      <c r="B2" s="71"/>
      <c r="C2" s="71"/>
      <c r="D2" s="71"/>
      <c r="E2" s="71"/>
      <c r="F2" s="71"/>
      <c r="G2" s="71"/>
      <c r="H2" s="71"/>
      <c r="I2" s="72"/>
      <c r="J2" s="74"/>
      <c r="K2" s="74"/>
      <c r="L2" s="74"/>
      <c r="M2" s="74"/>
      <c r="N2" s="74"/>
      <c r="O2" s="74"/>
      <c r="P2" s="74"/>
      <c r="Q2" s="74"/>
      <c r="R2" s="74"/>
      <c r="S2" s="74"/>
      <c r="T2" s="74"/>
      <c r="U2" s="74"/>
      <c r="V2" s="74"/>
      <c r="W2" s="74"/>
      <c r="X2" s="74"/>
      <c r="Y2" s="74"/>
    </row>
    <row r="3">
      <c r="A3" s="79"/>
      <c r="B3" s="80"/>
      <c r="C3" s="80"/>
      <c r="D3" s="79"/>
      <c r="E3" s="79"/>
      <c r="F3" s="73"/>
      <c r="G3" s="73"/>
      <c r="H3" s="73"/>
      <c r="I3" s="73"/>
      <c r="J3" s="74"/>
      <c r="K3" s="74"/>
      <c r="L3" s="74"/>
      <c r="M3" s="74"/>
      <c r="N3" s="74"/>
      <c r="O3" s="74"/>
      <c r="P3" s="74"/>
      <c r="Q3" s="74"/>
      <c r="R3" s="74"/>
      <c r="S3" s="74"/>
      <c r="T3" s="74"/>
      <c r="U3" s="74"/>
      <c r="V3" s="74"/>
      <c r="W3" s="74"/>
      <c r="X3" s="74"/>
      <c r="Y3" s="74"/>
    </row>
    <row r="4">
      <c r="A4" s="241" t="s">
        <v>2816</v>
      </c>
      <c r="B4" s="71"/>
      <c r="C4" s="71"/>
      <c r="D4" s="71"/>
      <c r="E4" s="71"/>
      <c r="F4" s="71"/>
      <c r="G4" s="71"/>
      <c r="H4" s="71"/>
      <c r="I4" s="72"/>
      <c r="J4" s="74"/>
      <c r="K4" s="74"/>
      <c r="L4" s="74"/>
      <c r="M4" s="74"/>
      <c r="N4" s="74"/>
      <c r="O4" s="74"/>
      <c r="P4" s="74"/>
      <c r="Q4" s="74"/>
      <c r="R4" s="74"/>
      <c r="S4" s="74"/>
      <c r="T4" s="74"/>
      <c r="U4" s="74"/>
      <c r="V4" s="74"/>
      <c r="W4" s="74"/>
      <c r="X4" s="74"/>
      <c r="Y4" s="74"/>
    </row>
    <row r="5" ht="26.25" customHeight="1">
      <c r="A5" s="75" t="s">
        <v>2817</v>
      </c>
      <c r="B5" s="71"/>
      <c r="C5" s="71"/>
      <c r="D5" s="71"/>
      <c r="E5" s="71"/>
      <c r="F5" s="71"/>
      <c r="G5" s="71"/>
      <c r="H5" s="71"/>
      <c r="I5" s="72"/>
      <c r="J5" s="74"/>
      <c r="K5" s="74"/>
      <c r="L5" s="74"/>
      <c r="M5" s="74"/>
      <c r="N5" s="74"/>
      <c r="O5" s="74"/>
      <c r="P5" s="74"/>
      <c r="Q5" s="74"/>
      <c r="R5" s="74"/>
      <c r="S5" s="74"/>
      <c r="T5" s="74"/>
      <c r="U5" s="74"/>
      <c r="V5" s="74"/>
      <c r="W5" s="74"/>
      <c r="X5" s="74"/>
      <c r="Y5" s="74"/>
    </row>
    <row r="6" ht="27.0" customHeight="1">
      <c r="A6" s="75" t="s">
        <v>2818</v>
      </c>
      <c r="B6" s="71"/>
      <c r="C6" s="71"/>
      <c r="D6" s="71"/>
      <c r="E6" s="71"/>
      <c r="F6" s="71"/>
      <c r="G6" s="71"/>
      <c r="H6" s="71"/>
      <c r="I6" s="72"/>
      <c r="J6" s="74"/>
      <c r="K6" s="74"/>
      <c r="L6" s="74"/>
      <c r="M6" s="74"/>
      <c r="N6" s="74"/>
      <c r="O6" s="74"/>
      <c r="P6" s="74"/>
      <c r="Q6" s="74"/>
      <c r="R6" s="74"/>
      <c r="S6" s="74"/>
      <c r="T6" s="74"/>
      <c r="U6" s="74"/>
      <c r="V6" s="74"/>
      <c r="W6" s="74"/>
      <c r="X6" s="74"/>
      <c r="Y6" s="74"/>
    </row>
    <row r="7" ht="26.25" customHeight="1">
      <c r="A7" s="424" t="s">
        <v>2819</v>
      </c>
      <c r="B7" s="71"/>
      <c r="C7" s="71"/>
      <c r="D7" s="71"/>
      <c r="E7" s="71"/>
      <c r="F7" s="71"/>
      <c r="G7" s="71"/>
      <c r="H7" s="71"/>
      <c r="I7" s="72"/>
      <c r="N7" s="425"/>
    </row>
    <row r="8" ht="69.0" customHeight="1">
      <c r="A8" s="424" t="s">
        <v>2820</v>
      </c>
      <c r="B8" s="71"/>
      <c r="C8" s="71"/>
      <c r="D8" s="71"/>
      <c r="E8" s="71"/>
      <c r="F8" s="71"/>
      <c r="G8" s="71"/>
      <c r="H8" s="71"/>
      <c r="I8" s="72"/>
    </row>
    <row r="9" ht="30.75" customHeight="1">
      <c r="A9" s="79"/>
      <c r="B9" s="80"/>
      <c r="C9" s="80"/>
      <c r="D9" s="79"/>
      <c r="E9" s="79"/>
      <c r="F9" s="79"/>
      <c r="G9" s="79"/>
      <c r="H9" s="73"/>
      <c r="I9" s="73"/>
    </row>
    <row r="10" ht="78.0" customHeight="1">
      <c r="A10" s="244" t="s">
        <v>2821</v>
      </c>
      <c r="B10" s="290" t="s">
        <v>2822</v>
      </c>
      <c r="C10" s="83" t="s">
        <v>8</v>
      </c>
      <c r="D10" s="290" t="s">
        <v>2823</v>
      </c>
      <c r="E10" s="82" t="s">
        <v>219</v>
      </c>
      <c r="F10" s="82" t="s">
        <v>220</v>
      </c>
      <c r="G10" s="82" t="s">
        <v>221</v>
      </c>
      <c r="H10" s="244" t="s">
        <v>222</v>
      </c>
      <c r="I10" s="244" t="s">
        <v>226</v>
      </c>
      <c r="J10" s="426" t="s">
        <v>227</v>
      </c>
      <c r="K10" s="74"/>
      <c r="L10" s="74"/>
      <c r="M10" s="74"/>
      <c r="N10" s="74"/>
      <c r="O10" s="74"/>
      <c r="P10" s="74"/>
      <c r="Q10" s="74"/>
      <c r="R10" s="74"/>
      <c r="S10" s="74"/>
      <c r="T10" s="74"/>
      <c r="U10" s="74"/>
      <c r="V10" s="74"/>
      <c r="W10" s="74"/>
      <c r="X10" s="74"/>
      <c r="Y10" s="74"/>
    </row>
    <row r="11">
      <c r="A11" s="130"/>
      <c r="B11" s="130"/>
      <c r="C11" s="97"/>
      <c r="D11" s="130"/>
      <c r="E11" s="97"/>
      <c r="F11" s="97"/>
      <c r="G11" s="97"/>
      <c r="H11" s="210"/>
      <c r="I11" s="319"/>
      <c r="J11" s="48"/>
    </row>
    <row r="12">
      <c r="A12" s="130"/>
      <c r="B12" s="130"/>
      <c r="C12" s="95"/>
      <c r="D12" s="130"/>
      <c r="E12" s="97"/>
      <c r="F12" s="97"/>
      <c r="G12" s="97"/>
      <c r="H12" s="210"/>
      <c r="I12" s="319"/>
      <c r="J12" s="48"/>
    </row>
    <row r="13">
      <c r="A13" s="130"/>
      <c r="B13" s="130"/>
      <c r="C13" s="97"/>
      <c r="D13" s="130"/>
      <c r="E13" s="97"/>
      <c r="F13" s="97"/>
      <c r="G13" s="97"/>
      <c r="H13" s="210"/>
      <c r="I13" s="319"/>
      <c r="J13" s="48"/>
    </row>
    <row r="14">
      <c r="A14" s="130"/>
      <c r="B14" s="130"/>
      <c r="C14" s="97"/>
      <c r="D14" s="130"/>
      <c r="E14" s="97"/>
      <c r="F14" s="97"/>
      <c r="G14" s="97"/>
      <c r="H14" s="210"/>
      <c r="I14" s="319"/>
      <c r="J14" s="48"/>
    </row>
    <row r="15">
      <c r="A15" s="130"/>
      <c r="B15" s="130"/>
      <c r="C15" s="97"/>
      <c r="D15" s="130"/>
      <c r="E15" s="97"/>
      <c r="F15" s="97"/>
      <c r="G15" s="97"/>
      <c r="H15" s="210"/>
      <c r="I15" s="319"/>
      <c r="J15" s="48"/>
    </row>
    <row r="16">
      <c r="A16" s="130"/>
      <c r="B16" s="130"/>
      <c r="C16" s="97"/>
      <c r="D16" s="130"/>
      <c r="E16" s="97"/>
      <c r="F16" s="97"/>
      <c r="G16" s="97"/>
      <c r="H16" s="210"/>
      <c r="I16" s="319"/>
      <c r="J16" s="48"/>
    </row>
    <row r="17">
      <c r="A17" s="226" t="s">
        <v>190</v>
      </c>
      <c r="B17" s="226"/>
      <c r="C17" s="69"/>
      <c r="D17" s="1"/>
      <c r="E17" s="1"/>
      <c r="F17" s="1"/>
      <c r="G17" s="1"/>
      <c r="H17" s="427"/>
      <c r="I17" s="227">
        <f>SUM(I11:I16)</f>
        <v>0</v>
      </c>
    </row>
    <row r="18">
      <c r="A18" s="428"/>
      <c r="B18" s="69"/>
      <c r="C18" s="69"/>
      <c r="D18" s="69"/>
      <c r="E18" s="1"/>
      <c r="F18" s="1"/>
      <c r="G18" s="1"/>
      <c r="H18" s="1"/>
      <c r="I18" s="1"/>
    </row>
    <row r="19">
      <c r="A19" s="228" t="s">
        <v>675</v>
      </c>
      <c r="B19" s="229"/>
      <c r="C19" s="229"/>
      <c r="D19" s="229"/>
      <c r="E19" s="229"/>
      <c r="F19" s="229"/>
      <c r="G19" s="229"/>
      <c r="H19" s="229"/>
      <c r="I19" s="229"/>
    </row>
    <row r="20" ht="15.75" customHeight="1">
      <c r="A20" s="68"/>
      <c r="B20" s="69"/>
      <c r="C20" s="69"/>
      <c r="D20" s="1"/>
      <c r="E20" s="1"/>
      <c r="F20" s="1"/>
      <c r="G20" s="1"/>
      <c r="H20" s="1"/>
      <c r="I20" s="1"/>
    </row>
    <row r="21" ht="15.75" customHeight="1">
      <c r="A21" s="68"/>
      <c r="B21" s="69"/>
      <c r="C21" s="69"/>
      <c r="D21" s="1"/>
      <c r="E21" s="1"/>
      <c r="F21" s="1"/>
      <c r="G21" s="1"/>
      <c r="H21" s="1"/>
      <c r="I21" s="1"/>
    </row>
    <row r="22" ht="15.75" customHeight="1">
      <c r="A22" s="68"/>
      <c r="B22" s="69"/>
      <c r="C22" s="69"/>
      <c r="D22" s="1"/>
      <c r="E22" s="1"/>
      <c r="F22" s="1"/>
      <c r="G22" s="1"/>
      <c r="H22" s="1"/>
      <c r="I22" s="1"/>
    </row>
    <row r="23" ht="15.75" customHeight="1">
      <c r="A23" s="68"/>
      <c r="B23" s="69"/>
      <c r="C23" s="69"/>
      <c r="D23" s="1"/>
      <c r="E23" s="1"/>
      <c r="F23" s="1"/>
      <c r="G23" s="1"/>
      <c r="H23" s="1"/>
      <c r="I23" s="1"/>
    </row>
    <row r="24" ht="15.75" customHeight="1">
      <c r="A24" s="68"/>
      <c r="B24" s="69"/>
      <c r="C24" s="69"/>
      <c r="D24" s="1"/>
      <c r="E24" s="1"/>
      <c r="F24" s="1"/>
      <c r="G24" s="1"/>
      <c r="H24" s="1"/>
      <c r="I24" s="1"/>
    </row>
    <row r="25" ht="15.75" customHeight="1">
      <c r="A25" s="68"/>
      <c r="B25" s="69"/>
      <c r="C25" s="69"/>
      <c r="D25" s="1"/>
      <c r="E25" s="1"/>
      <c r="F25" s="1"/>
      <c r="G25" s="1"/>
      <c r="H25" s="1"/>
      <c r="I25" s="1"/>
    </row>
    <row r="26" ht="15.75" customHeight="1">
      <c r="A26" s="68"/>
      <c r="B26" s="69"/>
      <c r="C26" s="69"/>
      <c r="D26" s="1"/>
      <c r="E26" s="1"/>
      <c r="F26" s="1"/>
      <c r="G26" s="1"/>
      <c r="H26" s="1"/>
      <c r="I26" s="1"/>
    </row>
    <row r="27" ht="15.75" customHeight="1">
      <c r="A27" s="68"/>
      <c r="B27" s="69"/>
      <c r="C27" s="69"/>
      <c r="D27" s="1"/>
      <c r="E27" s="1"/>
      <c r="F27" s="1"/>
      <c r="G27" s="1"/>
      <c r="H27" s="1"/>
      <c r="I27" s="1"/>
    </row>
    <row r="28" ht="15.75" customHeight="1">
      <c r="A28" s="68"/>
      <c r="B28" s="69"/>
      <c r="C28" s="69"/>
      <c r="D28" s="1"/>
      <c r="E28" s="1"/>
      <c r="F28" s="1"/>
      <c r="G28" s="1"/>
      <c r="H28" s="1"/>
      <c r="I28" s="1"/>
    </row>
    <row r="29" ht="15.75" customHeight="1">
      <c r="A29" s="68"/>
      <c r="B29" s="69"/>
      <c r="C29" s="69"/>
      <c r="D29" s="1"/>
      <c r="E29" s="1"/>
      <c r="F29" s="1"/>
      <c r="G29" s="1"/>
      <c r="H29" s="1"/>
      <c r="I29" s="1"/>
    </row>
    <row r="30" ht="15.75" customHeight="1">
      <c r="A30" s="68"/>
      <c r="B30" s="69"/>
      <c r="C30" s="69"/>
      <c r="D30" s="1"/>
      <c r="E30" s="1"/>
      <c r="F30" s="1"/>
      <c r="G30" s="1"/>
      <c r="H30" s="1"/>
      <c r="I30" s="1"/>
    </row>
    <row r="31" ht="15.75" customHeight="1">
      <c r="A31" s="68"/>
      <c r="B31" s="69"/>
      <c r="C31" s="69"/>
      <c r="D31" s="1"/>
      <c r="E31" s="1"/>
      <c r="F31" s="1"/>
      <c r="G31" s="1"/>
      <c r="H31" s="1"/>
      <c r="I31" s="1"/>
    </row>
    <row r="32" ht="15.75" customHeight="1">
      <c r="A32" s="68"/>
      <c r="B32" s="69"/>
      <c r="C32" s="69"/>
      <c r="D32" s="1"/>
      <c r="E32" s="1"/>
      <c r="F32" s="1"/>
      <c r="G32" s="1"/>
      <c r="H32" s="1"/>
      <c r="I32" s="1"/>
    </row>
    <row r="33" ht="15.75" customHeight="1">
      <c r="A33" s="68"/>
      <c r="B33" s="69"/>
      <c r="C33" s="69"/>
      <c r="D33" s="1"/>
      <c r="E33" s="1"/>
      <c r="F33" s="1"/>
      <c r="G33" s="1"/>
      <c r="H33" s="1"/>
      <c r="I33" s="1"/>
    </row>
    <row r="34" ht="15.75" customHeight="1">
      <c r="A34" s="68"/>
      <c r="B34" s="69"/>
      <c r="C34" s="69"/>
      <c r="D34" s="1"/>
      <c r="E34" s="1"/>
      <c r="F34" s="1"/>
      <c r="G34" s="1"/>
      <c r="H34" s="1"/>
      <c r="I34" s="1"/>
    </row>
    <row r="35" ht="15.75" customHeight="1">
      <c r="A35" s="68"/>
      <c r="B35" s="69"/>
      <c r="C35" s="69"/>
      <c r="D35" s="1"/>
      <c r="E35" s="1"/>
      <c r="F35" s="1"/>
      <c r="G35" s="1"/>
      <c r="H35" s="1"/>
      <c r="I35" s="1"/>
    </row>
    <row r="36" ht="15.75" customHeight="1">
      <c r="A36" s="68"/>
      <c r="B36" s="69"/>
      <c r="C36" s="69"/>
      <c r="D36" s="1"/>
      <c r="E36" s="1"/>
      <c r="F36" s="1"/>
      <c r="G36" s="1"/>
      <c r="H36" s="1"/>
      <c r="I36" s="1"/>
    </row>
    <row r="37" ht="15.75" customHeight="1">
      <c r="A37" s="68"/>
      <c r="B37" s="69"/>
      <c r="C37" s="69"/>
      <c r="D37" s="1"/>
      <c r="E37" s="1"/>
      <c r="F37" s="1"/>
      <c r="G37" s="1"/>
      <c r="H37" s="1"/>
      <c r="I37" s="1"/>
    </row>
    <row r="38" ht="15.75" customHeight="1">
      <c r="A38" s="68"/>
      <c r="B38" s="69"/>
      <c r="C38" s="69"/>
      <c r="D38" s="1"/>
      <c r="E38" s="1"/>
      <c r="F38" s="1"/>
      <c r="G38" s="1"/>
      <c r="H38" s="1"/>
      <c r="I38" s="1"/>
    </row>
    <row r="39" ht="15.75" customHeight="1">
      <c r="A39" s="68"/>
      <c r="B39" s="69"/>
      <c r="C39" s="69"/>
      <c r="D39" s="1"/>
      <c r="E39" s="1"/>
      <c r="F39" s="1"/>
      <c r="G39" s="1"/>
      <c r="H39" s="1"/>
      <c r="I39" s="1"/>
    </row>
    <row r="40" ht="15.75" customHeight="1">
      <c r="A40" s="68"/>
      <c r="B40" s="69"/>
      <c r="C40" s="69"/>
      <c r="D40" s="1"/>
      <c r="E40" s="1"/>
      <c r="F40" s="1"/>
      <c r="G40" s="1"/>
      <c r="H40" s="1"/>
      <c r="I40" s="1"/>
    </row>
    <row r="41" ht="15.75" customHeight="1">
      <c r="A41" s="68"/>
      <c r="B41" s="69"/>
      <c r="C41" s="69"/>
      <c r="D41" s="1"/>
      <c r="E41" s="1"/>
      <c r="F41" s="1"/>
      <c r="G41" s="1"/>
      <c r="H41" s="1"/>
      <c r="I41" s="1"/>
    </row>
    <row r="42" ht="15.75" customHeight="1">
      <c r="A42" s="68"/>
      <c r="B42" s="69"/>
      <c r="C42" s="69"/>
      <c r="D42" s="1"/>
      <c r="E42" s="1"/>
      <c r="F42" s="1"/>
      <c r="G42" s="1"/>
      <c r="H42" s="1"/>
      <c r="I42" s="1"/>
    </row>
    <row r="43" ht="15.75" customHeight="1">
      <c r="A43" s="68"/>
      <c r="B43" s="69"/>
      <c r="C43" s="69"/>
      <c r="D43" s="1"/>
      <c r="E43" s="1"/>
      <c r="F43" s="1"/>
      <c r="G43" s="1"/>
      <c r="H43" s="1"/>
      <c r="I43" s="1"/>
    </row>
    <row r="44" ht="15.75" customHeight="1">
      <c r="A44" s="68"/>
      <c r="B44" s="69"/>
      <c r="C44" s="69"/>
      <c r="D44" s="1"/>
      <c r="E44" s="1"/>
      <c r="F44" s="1"/>
      <c r="G44" s="1"/>
      <c r="H44" s="1"/>
      <c r="I44" s="1"/>
    </row>
    <row r="45" ht="15.75" customHeight="1">
      <c r="A45" s="68"/>
      <c r="B45" s="69"/>
      <c r="C45" s="69"/>
      <c r="D45" s="1"/>
      <c r="E45" s="1"/>
      <c r="F45" s="1"/>
      <c r="G45" s="1"/>
      <c r="H45" s="1"/>
      <c r="I45" s="1"/>
    </row>
    <row r="46" ht="15.75" customHeight="1">
      <c r="A46" s="68"/>
      <c r="B46" s="69"/>
      <c r="C46" s="69"/>
      <c r="D46" s="1"/>
      <c r="E46" s="1"/>
      <c r="F46" s="1"/>
      <c r="G46" s="1"/>
      <c r="H46" s="1"/>
      <c r="I46" s="1"/>
    </row>
    <row r="47" ht="15.75" customHeight="1">
      <c r="A47" s="68"/>
      <c r="B47" s="69"/>
      <c r="C47" s="69"/>
      <c r="D47" s="1"/>
      <c r="E47" s="1"/>
      <c r="F47" s="1"/>
      <c r="G47" s="1"/>
      <c r="H47" s="1"/>
      <c r="I47" s="1"/>
    </row>
    <row r="48" ht="15.75" customHeight="1">
      <c r="A48" s="68"/>
      <c r="B48" s="69"/>
      <c r="C48" s="69"/>
      <c r="D48" s="1"/>
      <c r="E48" s="1"/>
      <c r="F48" s="1"/>
      <c r="G48" s="1"/>
      <c r="H48" s="1"/>
      <c r="I48" s="1"/>
    </row>
    <row r="49" ht="15.75" customHeight="1">
      <c r="A49" s="68"/>
      <c r="B49" s="69"/>
      <c r="C49" s="69"/>
      <c r="D49" s="1"/>
      <c r="E49" s="1"/>
      <c r="F49" s="1"/>
      <c r="G49" s="1"/>
      <c r="H49" s="1"/>
      <c r="I49" s="1"/>
    </row>
    <row r="50" ht="15.75" customHeight="1">
      <c r="A50" s="68"/>
      <c r="B50" s="69"/>
      <c r="C50" s="69"/>
      <c r="D50" s="1"/>
      <c r="E50" s="1"/>
      <c r="F50" s="1"/>
      <c r="G50" s="1"/>
      <c r="H50" s="1"/>
      <c r="I50" s="1"/>
    </row>
    <row r="51" ht="15.75" customHeight="1">
      <c r="A51" s="68"/>
      <c r="B51" s="69"/>
      <c r="C51" s="69"/>
      <c r="D51" s="1"/>
      <c r="E51" s="1"/>
      <c r="F51" s="1"/>
      <c r="G51" s="1"/>
      <c r="H51" s="1"/>
      <c r="I51" s="1"/>
    </row>
    <row r="52" ht="15.75" customHeight="1">
      <c r="A52" s="68"/>
      <c r="B52" s="69"/>
      <c r="C52" s="69"/>
      <c r="D52" s="1"/>
      <c r="E52" s="1"/>
      <c r="F52" s="1"/>
      <c r="G52" s="1"/>
      <c r="H52" s="1"/>
      <c r="I52" s="1"/>
    </row>
    <row r="53" ht="15.75" customHeight="1">
      <c r="A53" s="68"/>
      <c r="B53" s="69"/>
      <c r="C53" s="69"/>
      <c r="D53" s="1"/>
      <c r="E53" s="1"/>
      <c r="F53" s="1"/>
      <c r="G53" s="1"/>
      <c r="H53" s="1"/>
      <c r="I53" s="1"/>
    </row>
    <row r="54" ht="15.75" customHeight="1">
      <c r="A54" s="68"/>
      <c r="B54" s="69"/>
      <c r="C54" s="69"/>
      <c r="D54" s="1"/>
      <c r="E54" s="1"/>
      <c r="F54" s="1"/>
      <c r="G54" s="1"/>
      <c r="H54" s="1"/>
      <c r="I54" s="1"/>
    </row>
    <row r="55" ht="15.75" customHeight="1">
      <c r="A55" s="68"/>
      <c r="B55" s="69"/>
      <c r="C55" s="69"/>
      <c r="D55" s="1"/>
      <c r="E55" s="1"/>
      <c r="F55" s="1"/>
      <c r="G55" s="1"/>
      <c r="H55" s="1"/>
      <c r="I55" s="1"/>
    </row>
    <row r="56" ht="15.75" customHeight="1">
      <c r="A56" s="68"/>
      <c r="B56" s="69"/>
      <c r="C56" s="69"/>
      <c r="D56" s="1"/>
      <c r="E56" s="1"/>
      <c r="F56" s="1"/>
      <c r="G56" s="1"/>
      <c r="H56" s="1"/>
      <c r="I56" s="1"/>
    </row>
    <row r="57" ht="15.75" customHeight="1">
      <c r="A57" s="68"/>
      <c r="B57" s="69"/>
      <c r="C57" s="69"/>
      <c r="D57" s="1"/>
      <c r="E57" s="1"/>
      <c r="F57" s="1"/>
      <c r="G57" s="1"/>
      <c r="H57" s="1"/>
      <c r="I57" s="1"/>
    </row>
    <row r="58" ht="15.75" customHeight="1">
      <c r="A58" s="68"/>
      <c r="B58" s="69"/>
      <c r="C58" s="69"/>
      <c r="D58" s="1"/>
      <c r="E58" s="1"/>
      <c r="F58" s="1"/>
      <c r="G58" s="1"/>
      <c r="H58" s="1"/>
      <c r="I58" s="1"/>
    </row>
    <row r="59" ht="15.75" customHeight="1">
      <c r="A59" s="68"/>
      <c r="B59" s="69"/>
      <c r="C59" s="69"/>
      <c r="D59" s="1"/>
      <c r="E59" s="1"/>
      <c r="F59" s="1"/>
      <c r="G59" s="1"/>
      <c r="H59" s="1"/>
      <c r="I59" s="1"/>
    </row>
    <row r="60" ht="15.75" customHeight="1">
      <c r="A60" s="68"/>
      <c r="B60" s="69"/>
      <c r="C60" s="69"/>
      <c r="D60" s="1"/>
      <c r="E60" s="1"/>
      <c r="F60" s="1"/>
      <c r="G60" s="1"/>
      <c r="H60" s="1"/>
      <c r="I60" s="1"/>
    </row>
    <row r="61" ht="15.75" customHeight="1">
      <c r="A61" s="68"/>
      <c r="B61" s="69"/>
      <c r="C61" s="69"/>
      <c r="D61" s="1"/>
      <c r="E61" s="1"/>
      <c r="F61" s="1"/>
      <c r="G61" s="1"/>
      <c r="H61" s="1"/>
      <c r="I61" s="1"/>
    </row>
    <row r="62" ht="15.75" customHeight="1">
      <c r="A62" s="68"/>
      <c r="B62" s="69"/>
      <c r="C62" s="69"/>
      <c r="D62" s="1"/>
      <c r="E62" s="1"/>
      <c r="F62" s="1"/>
      <c r="G62" s="1"/>
      <c r="H62" s="1"/>
      <c r="I62" s="1"/>
    </row>
    <row r="63" ht="15.75" customHeight="1">
      <c r="A63" s="68"/>
      <c r="B63" s="69"/>
      <c r="C63" s="69"/>
      <c r="D63" s="1"/>
      <c r="E63" s="1"/>
      <c r="F63" s="1"/>
      <c r="G63" s="1"/>
      <c r="H63" s="1"/>
      <c r="I63" s="1"/>
    </row>
    <row r="64" ht="15.75" customHeight="1">
      <c r="A64" s="68"/>
      <c r="B64" s="69"/>
      <c r="C64" s="69"/>
      <c r="D64" s="1"/>
      <c r="E64" s="1"/>
      <c r="F64" s="1"/>
      <c r="G64" s="1"/>
      <c r="H64" s="1"/>
      <c r="I64" s="1"/>
    </row>
    <row r="65" ht="15.75" customHeight="1">
      <c r="A65" s="68"/>
      <c r="B65" s="69"/>
      <c r="C65" s="69"/>
      <c r="D65" s="1"/>
      <c r="E65" s="1"/>
      <c r="F65" s="1"/>
      <c r="G65" s="1"/>
      <c r="H65" s="1"/>
      <c r="I65" s="1"/>
    </row>
    <row r="66" ht="15.75" customHeight="1">
      <c r="A66" s="68"/>
      <c r="B66" s="69"/>
      <c r="C66" s="69"/>
      <c r="D66" s="1"/>
      <c r="E66" s="1"/>
      <c r="F66" s="1"/>
      <c r="G66" s="1"/>
      <c r="H66" s="1"/>
      <c r="I66" s="1"/>
    </row>
    <row r="67" ht="15.75" customHeight="1">
      <c r="A67" s="68"/>
      <c r="B67" s="69"/>
      <c r="C67" s="69"/>
      <c r="D67" s="1"/>
      <c r="E67" s="1"/>
      <c r="F67" s="1"/>
      <c r="G67" s="1"/>
      <c r="H67" s="1"/>
      <c r="I67" s="1"/>
    </row>
    <row r="68" ht="15.75" customHeight="1">
      <c r="A68" s="68"/>
      <c r="B68" s="69"/>
      <c r="C68" s="69"/>
      <c r="D68" s="1"/>
      <c r="E68" s="1"/>
      <c r="F68" s="1"/>
      <c r="G68" s="1"/>
      <c r="H68" s="1"/>
      <c r="I68" s="1"/>
    </row>
    <row r="69" ht="15.75" customHeight="1">
      <c r="A69" s="68"/>
      <c r="B69" s="69"/>
      <c r="C69" s="69"/>
      <c r="D69" s="1"/>
      <c r="E69" s="1"/>
      <c r="F69" s="1"/>
      <c r="G69" s="1"/>
      <c r="H69" s="1"/>
      <c r="I69" s="1"/>
    </row>
    <row r="70" ht="15.75" customHeight="1">
      <c r="A70" s="68"/>
      <c r="B70" s="69"/>
      <c r="C70" s="69"/>
      <c r="D70" s="1"/>
      <c r="E70" s="1"/>
      <c r="F70" s="1"/>
      <c r="G70" s="1"/>
      <c r="H70" s="1"/>
      <c r="I70" s="1"/>
    </row>
    <row r="71" ht="15.75" customHeight="1">
      <c r="A71" s="68"/>
      <c r="B71" s="69"/>
      <c r="C71" s="69"/>
      <c r="D71" s="1"/>
      <c r="E71" s="1"/>
      <c r="F71" s="1"/>
      <c r="G71" s="1"/>
      <c r="H71" s="1"/>
      <c r="I71" s="1"/>
    </row>
    <row r="72" ht="15.75" customHeight="1">
      <c r="A72" s="68"/>
      <c r="B72" s="69"/>
      <c r="C72" s="69"/>
      <c r="D72" s="1"/>
      <c r="E72" s="1"/>
      <c r="F72" s="1"/>
      <c r="G72" s="1"/>
      <c r="H72" s="1"/>
      <c r="I72" s="1"/>
    </row>
    <row r="73" ht="15.75" customHeight="1">
      <c r="A73" s="68"/>
      <c r="B73" s="69"/>
      <c r="C73" s="69"/>
      <c r="D73" s="1"/>
      <c r="E73" s="1"/>
      <c r="F73" s="1"/>
      <c r="G73" s="1"/>
      <c r="H73" s="1"/>
      <c r="I73" s="1"/>
    </row>
    <row r="74" ht="15.75" customHeight="1">
      <c r="A74" s="68"/>
      <c r="B74" s="69"/>
      <c r="C74" s="69"/>
      <c r="D74" s="1"/>
      <c r="E74" s="1"/>
      <c r="F74" s="1"/>
      <c r="G74" s="1"/>
      <c r="H74" s="1"/>
      <c r="I74" s="1"/>
    </row>
    <row r="75" ht="15.75" customHeight="1">
      <c r="A75" s="68"/>
      <c r="B75" s="69"/>
      <c r="C75" s="69"/>
      <c r="D75" s="1"/>
      <c r="E75" s="1"/>
      <c r="F75" s="1"/>
      <c r="G75" s="1"/>
      <c r="H75" s="1"/>
      <c r="I75" s="1"/>
    </row>
    <row r="76" ht="15.75" customHeight="1">
      <c r="A76" s="68"/>
      <c r="B76" s="69"/>
      <c r="C76" s="69"/>
      <c r="D76" s="1"/>
      <c r="E76" s="1"/>
      <c r="F76" s="1"/>
      <c r="G76" s="1"/>
      <c r="H76" s="1"/>
      <c r="I76" s="1"/>
    </row>
    <row r="77" ht="15.75" customHeight="1">
      <c r="A77" s="68"/>
      <c r="B77" s="69"/>
      <c r="C77" s="69"/>
      <c r="D77" s="1"/>
      <c r="E77" s="1"/>
      <c r="F77" s="1"/>
      <c r="G77" s="1"/>
      <c r="H77" s="1"/>
      <c r="I77" s="1"/>
    </row>
    <row r="78" ht="15.75" customHeight="1">
      <c r="A78" s="68"/>
      <c r="B78" s="69"/>
      <c r="C78" s="69"/>
      <c r="D78" s="1"/>
      <c r="E78" s="1"/>
      <c r="F78" s="1"/>
      <c r="G78" s="1"/>
      <c r="H78" s="1"/>
      <c r="I78" s="1"/>
    </row>
    <row r="79" ht="15.75" customHeight="1">
      <c r="A79" s="68"/>
      <c r="B79" s="69"/>
      <c r="C79" s="69"/>
      <c r="D79" s="1"/>
      <c r="E79" s="1"/>
      <c r="F79" s="1"/>
      <c r="G79" s="1"/>
      <c r="H79" s="1"/>
      <c r="I79" s="1"/>
    </row>
    <row r="80" ht="15.75" customHeight="1">
      <c r="A80" s="68"/>
      <c r="B80" s="69"/>
      <c r="C80" s="69"/>
      <c r="D80" s="1"/>
      <c r="E80" s="1"/>
      <c r="F80" s="1"/>
      <c r="G80" s="1"/>
      <c r="H80" s="1"/>
      <c r="I80" s="1"/>
    </row>
    <row r="81" ht="15.75" customHeight="1">
      <c r="A81" s="68"/>
      <c r="B81" s="69"/>
      <c r="C81" s="69"/>
      <c r="D81" s="1"/>
      <c r="E81" s="1"/>
      <c r="F81" s="1"/>
      <c r="G81" s="1"/>
      <c r="H81" s="1"/>
      <c r="I81" s="1"/>
    </row>
    <row r="82" ht="15.75" customHeight="1">
      <c r="A82" s="68"/>
      <c r="B82" s="69"/>
      <c r="C82" s="69"/>
      <c r="D82" s="1"/>
      <c r="E82" s="1"/>
      <c r="F82" s="1"/>
      <c r="G82" s="1"/>
      <c r="H82" s="1"/>
      <c r="I82" s="1"/>
    </row>
    <row r="83" ht="15.75" customHeight="1">
      <c r="A83" s="68"/>
      <c r="B83" s="69"/>
      <c r="C83" s="69"/>
      <c r="D83" s="1"/>
      <c r="E83" s="1"/>
      <c r="F83" s="1"/>
      <c r="G83" s="1"/>
      <c r="H83" s="1"/>
      <c r="I83" s="1"/>
    </row>
    <row r="84" ht="15.75" customHeight="1">
      <c r="A84" s="68"/>
      <c r="B84" s="69"/>
      <c r="C84" s="69"/>
      <c r="D84" s="1"/>
      <c r="E84" s="1"/>
      <c r="F84" s="1"/>
      <c r="G84" s="1"/>
      <c r="H84" s="1"/>
      <c r="I84" s="1"/>
    </row>
    <row r="85" ht="15.75" customHeight="1">
      <c r="A85" s="68"/>
      <c r="B85" s="69"/>
      <c r="C85" s="69"/>
      <c r="D85" s="1"/>
      <c r="E85" s="1"/>
      <c r="F85" s="1"/>
      <c r="G85" s="1"/>
      <c r="H85" s="1"/>
      <c r="I85" s="1"/>
    </row>
    <row r="86" ht="15.75" customHeight="1">
      <c r="A86" s="68"/>
      <c r="B86" s="69"/>
      <c r="C86" s="69"/>
      <c r="D86" s="1"/>
      <c r="E86" s="1"/>
      <c r="F86" s="1"/>
      <c r="G86" s="1"/>
      <c r="H86" s="1"/>
      <c r="I86" s="1"/>
    </row>
    <row r="87" ht="15.75" customHeight="1">
      <c r="A87" s="68"/>
      <c r="B87" s="69"/>
      <c r="C87" s="69"/>
      <c r="D87" s="1"/>
      <c r="E87" s="1"/>
      <c r="F87" s="1"/>
      <c r="G87" s="1"/>
      <c r="H87" s="1"/>
      <c r="I87" s="1"/>
    </row>
    <row r="88" ht="15.75" customHeight="1">
      <c r="A88" s="68"/>
      <c r="B88" s="69"/>
      <c r="C88" s="69"/>
      <c r="D88" s="1"/>
      <c r="E88" s="1"/>
      <c r="F88" s="1"/>
      <c r="G88" s="1"/>
      <c r="H88" s="1"/>
      <c r="I88" s="1"/>
    </row>
    <row r="89" ht="15.75" customHeight="1">
      <c r="A89" s="68"/>
      <c r="B89" s="69"/>
      <c r="C89" s="69"/>
      <c r="D89" s="1"/>
      <c r="E89" s="1"/>
      <c r="F89" s="1"/>
      <c r="G89" s="1"/>
      <c r="H89" s="1"/>
      <c r="I89" s="1"/>
    </row>
    <row r="90" ht="15.75" customHeight="1">
      <c r="A90" s="68"/>
      <c r="B90" s="69"/>
      <c r="C90" s="69"/>
      <c r="D90" s="1"/>
      <c r="E90" s="1"/>
      <c r="F90" s="1"/>
      <c r="G90" s="1"/>
      <c r="H90" s="1"/>
      <c r="I90" s="1"/>
    </row>
    <row r="91" ht="15.75" customHeight="1">
      <c r="A91" s="68"/>
      <c r="B91" s="69"/>
      <c r="C91" s="69"/>
      <c r="D91" s="1"/>
      <c r="E91" s="1"/>
      <c r="F91" s="1"/>
      <c r="G91" s="1"/>
      <c r="H91" s="1"/>
      <c r="I91" s="1"/>
    </row>
    <row r="92" ht="15.75" customHeight="1">
      <c r="A92" s="68"/>
      <c r="B92" s="69"/>
      <c r="C92" s="69"/>
      <c r="D92" s="1"/>
      <c r="E92" s="1"/>
      <c r="F92" s="1"/>
      <c r="G92" s="1"/>
      <c r="H92" s="1"/>
      <c r="I92" s="1"/>
    </row>
    <row r="93" ht="15.75" customHeight="1">
      <c r="A93" s="68"/>
      <c r="B93" s="69"/>
      <c r="C93" s="69"/>
      <c r="D93" s="1"/>
      <c r="E93" s="1"/>
      <c r="F93" s="1"/>
      <c r="G93" s="1"/>
      <c r="H93" s="1"/>
      <c r="I93" s="1"/>
    </row>
    <row r="94" ht="15.75" customHeight="1">
      <c r="A94" s="68"/>
      <c r="B94" s="69"/>
      <c r="C94" s="69"/>
      <c r="D94" s="1"/>
      <c r="E94" s="1"/>
      <c r="F94" s="1"/>
      <c r="G94" s="1"/>
      <c r="H94" s="1"/>
      <c r="I94" s="1"/>
    </row>
    <row r="95" ht="15.75" customHeight="1">
      <c r="A95" s="68"/>
      <c r="B95" s="69"/>
      <c r="C95" s="69"/>
      <c r="D95" s="1"/>
      <c r="E95" s="1"/>
      <c r="F95" s="1"/>
      <c r="G95" s="1"/>
      <c r="H95" s="1"/>
      <c r="I95" s="1"/>
    </row>
    <row r="96" ht="15.75" customHeight="1">
      <c r="A96" s="68"/>
      <c r="B96" s="69"/>
      <c r="C96" s="69"/>
      <c r="D96" s="1"/>
      <c r="E96" s="1"/>
      <c r="F96" s="1"/>
      <c r="G96" s="1"/>
      <c r="H96" s="1"/>
      <c r="I96" s="1"/>
    </row>
    <row r="97" ht="15.75" customHeight="1">
      <c r="A97" s="68"/>
      <c r="B97" s="69"/>
      <c r="C97" s="69"/>
      <c r="D97" s="1"/>
      <c r="E97" s="1"/>
      <c r="F97" s="1"/>
      <c r="G97" s="1"/>
      <c r="H97" s="1"/>
      <c r="I97" s="1"/>
    </row>
    <row r="98" ht="15.75" customHeight="1">
      <c r="A98" s="68"/>
      <c r="B98" s="69"/>
      <c r="C98" s="69"/>
      <c r="D98" s="1"/>
      <c r="E98" s="1"/>
      <c r="F98" s="1"/>
      <c r="G98" s="1"/>
      <c r="H98" s="1"/>
      <c r="I98" s="1"/>
    </row>
    <row r="99" ht="15.75" customHeight="1">
      <c r="A99" s="68"/>
      <c r="B99" s="69"/>
      <c r="C99" s="69"/>
      <c r="D99" s="1"/>
      <c r="E99" s="1"/>
      <c r="F99" s="1"/>
      <c r="G99" s="1"/>
      <c r="H99" s="1"/>
      <c r="I99" s="1"/>
    </row>
    <row r="100" ht="15.75" customHeight="1">
      <c r="A100" s="68"/>
      <c r="B100" s="69"/>
      <c r="C100" s="69"/>
      <c r="D100" s="1"/>
      <c r="E100" s="1"/>
      <c r="F100" s="1"/>
      <c r="G100" s="1"/>
      <c r="H100" s="1"/>
      <c r="I100" s="1"/>
    </row>
    <row r="101" ht="15.75" customHeight="1">
      <c r="A101" s="68"/>
      <c r="B101" s="69"/>
      <c r="C101" s="69"/>
      <c r="D101" s="1"/>
      <c r="E101" s="1"/>
      <c r="F101" s="1"/>
      <c r="G101" s="1"/>
      <c r="H101" s="1"/>
      <c r="I101" s="1"/>
    </row>
    <row r="102" ht="15.75" customHeight="1">
      <c r="A102" s="68"/>
      <c r="B102" s="69"/>
      <c r="C102" s="69"/>
      <c r="D102" s="1"/>
      <c r="E102" s="1"/>
      <c r="F102" s="1"/>
      <c r="G102" s="1"/>
      <c r="H102" s="1"/>
      <c r="I102" s="1"/>
    </row>
    <row r="103" ht="15.75" customHeight="1">
      <c r="A103" s="68"/>
      <c r="B103" s="69"/>
      <c r="C103" s="69"/>
      <c r="D103" s="1"/>
      <c r="E103" s="1"/>
      <c r="F103" s="1"/>
      <c r="G103" s="1"/>
      <c r="H103" s="1"/>
      <c r="I103" s="1"/>
    </row>
    <row r="104" ht="15.75" customHeight="1">
      <c r="A104" s="68"/>
      <c r="B104" s="69"/>
      <c r="C104" s="69"/>
      <c r="D104" s="1"/>
      <c r="E104" s="1"/>
      <c r="F104" s="1"/>
      <c r="G104" s="1"/>
      <c r="H104" s="1"/>
      <c r="I104" s="1"/>
    </row>
    <row r="105" ht="15.75" customHeight="1">
      <c r="A105" s="68"/>
      <c r="B105" s="69"/>
      <c r="C105" s="69"/>
      <c r="D105" s="1"/>
      <c r="E105" s="1"/>
      <c r="F105" s="1"/>
      <c r="G105" s="1"/>
      <c r="H105" s="1"/>
      <c r="I105" s="1"/>
    </row>
    <row r="106" ht="15.75" customHeight="1">
      <c r="A106" s="68"/>
      <c r="B106" s="69"/>
      <c r="C106" s="69"/>
      <c r="D106" s="1"/>
      <c r="E106" s="1"/>
      <c r="F106" s="1"/>
      <c r="G106" s="1"/>
      <c r="H106" s="1"/>
      <c r="I106" s="1"/>
    </row>
    <row r="107" ht="15.75" customHeight="1">
      <c r="A107" s="68"/>
      <c r="B107" s="69"/>
      <c r="C107" s="69"/>
      <c r="D107" s="1"/>
      <c r="E107" s="1"/>
      <c r="F107" s="1"/>
      <c r="G107" s="1"/>
      <c r="H107" s="1"/>
      <c r="I107" s="1"/>
    </row>
    <row r="108" ht="15.75" customHeight="1">
      <c r="A108" s="68"/>
      <c r="B108" s="69"/>
      <c r="C108" s="69"/>
      <c r="D108" s="1"/>
      <c r="E108" s="1"/>
      <c r="F108" s="1"/>
      <c r="G108" s="1"/>
      <c r="H108" s="1"/>
      <c r="I108" s="1"/>
    </row>
    <row r="109" ht="15.75" customHeight="1">
      <c r="A109" s="68"/>
      <c r="B109" s="69"/>
      <c r="C109" s="69"/>
      <c r="D109" s="1"/>
      <c r="E109" s="1"/>
      <c r="F109" s="1"/>
      <c r="G109" s="1"/>
      <c r="H109" s="1"/>
      <c r="I109" s="1"/>
    </row>
    <row r="110" ht="15.75" customHeight="1">
      <c r="A110" s="68"/>
      <c r="B110" s="69"/>
      <c r="C110" s="69"/>
      <c r="D110" s="1"/>
      <c r="E110" s="1"/>
      <c r="F110" s="1"/>
      <c r="G110" s="1"/>
      <c r="H110" s="1"/>
      <c r="I110" s="1"/>
    </row>
    <row r="111" ht="15.75" customHeight="1">
      <c r="A111" s="68"/>
      <c r="B111" s="69"/>
      <c r="C111" s="69"/>
      <c r="D111" s="1"/>
      <c r="E111" s="1"/>
      <c r="F111" s="1"/>
      <c r="G111" s="1"/>
      <c r="H111" s="1"/>
      <c r="I111" s="1"/>
    </row>
    <row r="112" ht="15.75" customHeight="1">
      <c r="A112" s="68"/>
      <c r="B112" s="69"/>
      <c r="C112" s="69"/>
      <c r="D112" s="1"/>
      <c r="E112" s="1"/>
      <c r="F112" s="1"/>
      <c r="G112" s="1"/>
      <c r="H112" s="1"/>
      <c r="I112" s="1"/>
    </row>
    <row r="113" ht="15.75" customHeight="1">
      <c r="A113" s="68"/>
      <c r="B113" s="69"/>
      <c r="C113" s="69"/>
      <c r="D113" s="1"/>
      <c r="E113" s="1"/>
      <c r="F113" s="1"/>
      <c r="G113" s="1"/>
      <c r="H113" s="1"/>
      <c r="I113" s="1"/>
    </row>
    <row r="114" ht="15.75" customHeight="1">
      <c r="A114" s="68"/>
      <c r="B114" s="69"/>
      <c r="C114" s="69"/>
      <c r="D114" s="1"/>
      <c r="E114" s="1"/>
      <c r="F114" s="1"/>
      <c r="G114" s="1"/>
      <c r="H114" s="1"/>
      <c r="I114" s="1"/>
    </row>
    <row r="115" ht="15.75" customHeight="1">
      <c r="A115" s="68"/>
      <c r="B115" s="69"/>
      <c r="C115" s="69"/>
      <c r="D115" s="1"/>
      <c r="E115" s="1"/>
      <c r="F115" s="1"/>
      <c r="G115" s="1"/>
      <c r="H115" s="1"/>
      <c r="I115" s="1"/>
    </row>
    <row r="116" ht="15.75" customHeight="1">
      <c r="A116" s="68"/>
      <c r="B116" s="69"/>
      <c r="C116" s="69"/>
      <c r="D116" s="1"/>
      <c r="E116" s="1"/>
      <c r="F116" s="1"/>
      <c r="G116" s="1"/>
      <c r="H116" s="1"/>
      <c r="I116" s="1"/>
    </row>
    <row r="117" ht="15.75" customHeight="1">
      <c r="A117" s="68"/>
      <c r="B117" s="69"/>
      <c r="C117" s="69"/>
      <c r="D117" s="1"/>
      <c r="E117" s="1"/>
      <c r="F117" s="1"/>
      <c r="G117" s="1"/>
      <c r="H117" s="1"/>
      <c r="I117" s="1"/>
    </row>
    <row r="118" ht="15.75" customHeight="1">
      <c r="A118" s="68"/>
      <c r="B118" s="69"/>
      <c r="C118" s="69"/>
      <c r="D118" s="1"/>
      <c r="E118" s="1"/>
      <c r="F118" s="1"/>
      <c r="G118" s="1"/>
      <c r="H118" s="1"/>
      <c r="I118" s="1"/>
    </row>
    <row r="119" ht="15.75" customHeight="1">
      <c r="A119" s="68"/>
      <c r="B119" s="69"/>
      <c r="C119" s="69"/>
      <c r="D119" s="1"/>
      <c r="E119" s="1"/>
      <c r="F119" s="1"/>
      <c r="G119" s="1"/>
      <c r="H119" s="1"/>
      <c r="I119" s="1"/>
    </row>
    <row r="120" ht="15.75" customHeight="1">
      <c r="A120" s="68"/>
      <c r="B120" s="69"/>
      <c r="C120" s="69"/>
      <c r="D120" s="1"/>
      <c r="E120" s="1"/>
      <c r="F120" s="1"/>
      <c r="G120" s="1"/>
      <c r="H120" s="1"/>
      <c r="I120" s="1"/>
    </row>
    <row r="121" ht="15.75" customHeight="1">
      <c r="A121" s="68"/>
      <c r="B121" s="69"/>
      <c r="C121" s="69"/>
      <c r="D121" s="1"/>
      <c r="E121" s="1"/>
      <c r="F121" s="1"/>
      <c r="G121" s="1"/>
      <c r="H121" s="1"/>
      <c r="I121" s="1"/>
    </row>
    <row r="122" ht="15.75" customHeight="1">
      <c r="A122" s="68"/>
      <c r="B122" s="69"/>
      <c r="C122" s="69"/>
      <c r="D122" s="1"/>
      <c r="E122" s="1"/>
      <c r="F122" s="1"/>
      <c r="G122" s="1"/>
      <c r="H122" s="1"/>
      <c r="I122" s="1"/>
    </row>
    <row r="123" ht="15.75" customHeight="1">
      <c r="A123" s="68"/>
      <c r="B123" s="69"/>
      <c r="C123" s="69"/>
      <c r="D123" s="1"/>
      <c r="E123" s="1"/>
      <c r="F123" s="1"/>
      <c r="G123" s="1"/>
      <c r="H123" s="1"/>
      <c r="I123" s="1"/>
    </row>
    <row r="124" ht="15.75" customHeight="1">
      <c r="A124" s="68"/>
      <c r="B124" s="69"/>
      <c r="C124" s="69"/>
      <c r="D124" s="1"/>
      <c r="E124" s="1"/>
      <c r="F124" s="1"/>
      <c r="G124" s="1"/>
      <c r="H124" s="1"/>
      <c r="I124" s="1"/>
    </row>
    <row r="125" ht="15.75" customHeight="1">
      <c r="A125" s="68"/>
      <c r="B125" s="69"/>
      <c r="C125" s="69"/>
      <c r="D125" s="1"/>
      <c r="E125" s="1"/>
      <c r="F125" s="1"/>
      <c r="G125" s="1"/>
      <c r="H125" s="1"/>
      <c r="I125" s="1"/>
    </row>
    <row r="126" ht="15.75" customHeight="1">
      <c r="A126" s="68"/>
      <c r="B126" s="69"/>
      <c r="C126" s="69"/>
      <c r="D126" s="1"/>
      <c r="E126" s="1"/>
      <c r="F126" s="1"/>
      <c r="G126" s="1"/>
      <c r="H126" s="1"/>
      <c r="I126" s="1"/>
    </row>
    <row r="127" ht="15.75" customHeight="1">
      <c r="A127" s="68"/>
      <c r="B127" s="69"/>
      <c r="C127" s="69"/>
      <c r="D127" s="1"/>
      <c r="E127" s="1"/>
      <c r="F127" s="1"/>
      <c r="G127" s="1"/>
      <c r="H127" s="1"/>
      <c r="I127" s="1"/>
    </row>
    <row r="128" ht="15.75" customHeight="1">
      <c r="A128" s="68"/>
      <c r="B128" s="69"/>
      <c r="C128" s="69"/>
      <c r="D128" s="1"/>
      <c r="E128" s="1"/>
      <c r="F128" s="1"/>
      <c r="G128" s="1"/>
      <c r="H128" s="1"/>
      <c r="I128" s="1"/>
    </row>
    <row r="129" ht="15.75" customHeight="1">
      <c r="A129" s="68"/>
      <c r="B129" s="69"/>
      <c r="C129" s="69"/>
      <c r="D129" s="1"/>
      <c r="E129" s="1"/>
      <c r="F129" s="1"/>
      <c r="G129" s="1"/>
      <c r="H129" s="1"/>
      <c r="I129" s="1"/>
    </row>
    <row r="130" ht="15.75" customHeight="1">
      <c r="A130" s="68"/>
      <c r="B130" s="69"/>
      <c r="C130" s="69"/>
      <c r="D130" s="1"/>
      <c r="E130" s="1"/>
      <c r="F130" s="1"/>
      <c r="G130" s="1"/>
      <c r="H130" s="1"/>
      <c r="I130" s="1"/>
    </row>
    <row r="131" ht="15.75" customHeight="1">
      <c r="A131" s="68"/>
      <c r="B131" s="69"/>
      <c r="C131" s="69"/>
      <c r="D131" s="1"/>
      <c r="E131" s="1"/>
      <c r="F131" s="1"/>
      <c r="G131" s="1"/>
      <c r="H131" s="1"/>
      <c r="I131" s="1"/>
    </row>
    <row r="132" ht="15.75" customHeight="1">
      <c r="A132" s="68"/>
      <c r="B132" s="69"/>
      <c r="C132" s="69"/>
      <c r="D132" s="1"/>
      <c r="E132" s="1"/>
      <c r="F132" s="1"/>
      <c r="G132" s="1"/>
      <c r="H132" s="1"/>
      <c r="I132" s="1"/>
    </row>
    <row r="133" ht="15.75" customHeight="1">
      <c r="A133" s="68"/>
      <c r="B133" s="69"/>
      <c r="C133" s="69"/>
      <c r="D133" s="1"/>
      <c r="E133" s="1"/>
      <c r="F133" s="1"/>
      <c r="G133" s="1"/>
      <c r="H133" s="1"/>
      <c r="I133" s="1"/>
    </row>
    <row r="134" ht="15.75" customHeight="1">
      <c r="A134" s="68"/>
      <c r="B134" s="69"/>
      <c r="C134" s="69"/>
      <c r="D134" s="1"/>
      <c r="E134" s="1"/>
      <c r="F134" s="1"/>
      <c r="G134" s="1"/>
      <c r="H134" s="1"/>
      <c r="I134" s="1"/>
    </row>
    <row r="135" ht="15.75" customHeight="1">
      <c r="A135" s="68"/>
      <c r="B135" s="69"/>
      <c r="C135" s="69"/>
      <c r="D135" s="1"/>
      <c r="E135" s="1"/>
      <c r="F135" s="1"/>
      <c r="G135" s="1"/>
      <c r="H135" s="1"/>
      <c r="I135" s="1"/>
    </row>
    <row r="136" ht="15.75" customHeight="1">
      <c r="A136" s="68"/>
      <c r="B136" s="69"/>
      <c r="C136" s="69"/>
      <c r="D136" s="1"/>
      <c r="E136" s="1"/>
      <c r="F136" s="1"/>
      <c r="G136" s="1"/>
      <c r="H136" s="1"/>
      <c r="I136" s="1"/>
    </row>
    <row r="137" ht="15.75" customHeight="1">
      <c r="A137" s="68"/>
      <c r="B137" s="69"/>
      <c r="C137" s="69"/>
      <c r="D137" s="1"/>
      <c r="E137" s="1"/>
      <c r="F137" s="1"/>
      <c r="G137" s="1"/>
      <c r="H137" s="1"/>
      <c r="I137" s="1"/>
    </row>
    <row r="138" ht="15.75" customHeight="1">
      <c r="A138" s="68"/>
      <c r="B138" s="69"/>
      <c r="C138" s="69"/>
      <c r="D138" s="1"/>
      <c r="E138" s="1"/>
      <c r="F138" s="1"/>
      <c r="G138" s="1"/>
      <c r="H138" s="1"/>
      <c r="I138" s="1"/>
    </row>
    <row r="139" ht="15.75" customHeight="1">
      <c r="A139" s="68"/>
      <c r="B139" s="69"/>
      <c r="C139" s="69"/>
      <c r="D139" s="1"/>
      <c r="E139" s="1"/>
      <c r="F139" s="1"/>
      <c r="G139" s="1"/>
      <c r="H139" s="1"/>
      <c r="I139" s="1"/>
    </row>
    <row r="140" ht="15.75" customHeight="1">
      <c r="A140" s="68"/>
      <c r="B140" s="69"/>
      <c r="C140" s="69"/>
      <c r="D140" s="1"/>
      <c r="E140" s="1"/>
      <c r="F140" s="1"/>
      <c r="G140" s="1"/>
      <c r="H140" s="1"/>
      <c r="I140" s="1"/>
    </row>
    <row r="141" ht="15.75" customHeight="1">
      <c r="A141" s="68"/>
      <c r="B141" s="69"/>
      <c r="C141" s="69"/>
      <c r="D141" s="1"/>
      <c r="E141" s="1"/>
      <c r="F141" s="1"/>
      <c r="G141" s="1"/>
      <c r="H141" s="1"/>
      <c r="I141" s="1"/>
    </row>
    <row r="142" ht="15.75" customHeight="1">
      <c r="A142" s="68"/>
      <c r="B142" s="69"/>
      <c r="C142" s="69"/>
      <c r="D142" s="1"/>
      <c r="E142" s="1"/>
      <c r="F142" s="1"/>
      <c r="G142" s="1"/>
      <c r="H142" s="1"/>
      <c r="I142" s="1"/>
    </row>
    <row r="143" ht="15.75" customHeight="1">
      <c r="A143" s="68"/>
      <c r="B143" s="69"/>
      <c r="C143" s="69"/>
      <c r="D143" s="1"/>
      <c r="E143" s="1"/>
      <c r="F143" s="1"/>
      <c r="G143" s="1"/>
      <c r="H143" s="1"/>
      <c r="I143" s="1"/>
    </row>
    <row r="144" ht="15.75" customHeight="1">
      <c r="A144" s="68"/>
      <c r="B144" s="69"/>
      <c r="C144" s="69"/>
      <c r="D144" s="1"/>
      <c r="E144" s="1"/>
      <c r="F144" s="1"/>
      <c r="G144" s="1"/>
      <c r="H144" s="1"/>
      <c r="I144" s="1"/>
    </row>
    <row r="145" ht="15.75" customHeight="1">
      <c r="A145" s="68"/>
      <c r="B145" s="69"/>
      <c r="C145" s="69"/>
      <c r="D145" s="1"/>
      <c r="E145" s="1"/>
      <c r="F145" s="1"/>
      <c r="G145" s="1"/>
      <c r="H145" s="1"/>
      <c r="I145" s="1"/>
    </row>
    <row r="146" ht="15.75" customHeight="1">
      <c r="A146" s="68"/>
      <c r="B146" s="69"/>
      <c r="C146" s="69"/>
      <c r="D146" s="1"/>
      <c r="E146" s="1"/>
      <c r="F146" s="1"/>
      <c r="G146" s="1"/>
      <c r="H146" s="1"/>
      <c r="I146" s="1"/>
    </row>
    <row r="147" ht="15.75" customHeight="1">
      <c r="A147" s="68"/>
      <c r="B147" s="69"/>
      <c r="C147" s="69"/>
      <c r="D147" s="1"/>
      <c r="E147" s="1"/>
      <c r="F147" s="1"/>
      <c r="G147" s="1"/>
      <c r="H147" s="1"/>
      <c r="I147" s="1"/>
    </row>
    <row r="148" ht="15.75" customHeight="1">
      <c r="A148" s="68"/>
      <c r="B148" s="69"/>
      <c r="C148" s="69"/>
      <c r="D148" s="1"/>
      <c r="E148" s="1"/>
      <c r="F148" s="1"/>
      <c r="G148" s="1"/>
      <c r="H148" s="1"/>
      <c r="I148" s="1"/>
    </row>
    <row r="149" ht="15.75" customHeight="1">
      <c r="A149" s="68"/>
      <c r="B149" s="69"/>
      <c r="C149" s="69"/>
      <c r="D149" s="1"/>
      <c r="E149" s="1"/>
      <c r="F149" s="1"/>
      <c r="G149" s="1"/>
      <c r="H149" s="1"/>
      <c r="I149" s="1"/>
    </row>
    <row r="150" ht="15.75" customHeight="1">
      <c r="A150" s="68"/>
      <c r="B150" s="69"/>
      <c r="C150" s="69"/>
      <c r="D150" s="1"/>
      <c r="E150" s="1"/>
      <c r="F150" s="1"/>
      <c r="G150" s="1"/>
      <c r="H150" s="1"/>
      <c r="I150" s="1"/>
    </row>
    <row r="151" ht="15.75" customHeight="1">
      <c r="A151" s="68"/>
      <c r="B151" s="69"/>
      <c r="C151" s="69"/>
      <c r="D151" s="1"/>
      <c r="E151" s="1"/>
      <c r="F151" s="1"/>
      <c r="G151" s="1"/>
      <c r="H151" s="1"/>
      <c r="I151" s="1"/>
    </row>
    <row r="152" ht="15.75" customHeight="1">
      <c r="A152" s="68"/>
      <c r="B152" s="69"/>
      <c r="C152" s="69"/>
      <c r="D152" s="1"/>
      <c r="E152" s="1"/>
      <c r="F152" s="1"/>
      <c r="G152" s="1"/>
      <c r="H152" s="1"/>
      <c r="I152" s="1"/>
    </row>
    <row r="153" ht="15.75" customHeight="1">
      <c r="A153" s="68"/>
      <c r="B153" s="69"/>
      <c r="C153" s="69"/>
      <c r="D153" s="1"/>
      <c r="E153" s="1"/>
      <c r="F153" s="1"/>
      <c r="G153" s="1"/>
      <c r="H153" s="1"/>
      <c r="I153" s="1"/>
    </row>
    <row r="154" ht="15.75" customHeight="1">
      <c r="A154" s="68"/>
      <c r="B154" s="69"/>
      <c r="C154" s="69"/>
      <c r="D154" s="1"/>
      <c r="E154" s="1"/>
      <c r="F154" s="1"/>
      <c r="G154" s="1"/>
      <c r="H154" s="1"/>
      <c r="I154" s="1"/>
    </row>
    <row r="155" ht="15.75" customHeight="1">
      <c r="A155" s="68"/>
      <c r="B155" s="69"/>
      <c r="C155" s="69"/>
      <c r="D155" s="1"/>
      <c r="E155" s="1"/>
      <c r="F155" s="1"/>
      <c r="G155" s="1"/>
      <c r="H155" s="1"/>
      <c r="I155" s="1"/>
    </row>
    <row r="156" ht="15.75" customHeight="1">
      <c r="A156" s="68"/>
      <c r="B156" s="69"/>
      <c r="C156" s="69"/>
      <c r="D156" s="1"/>
      <c r="E156" s="1"/>
      <c r="F156" s="1"/>
      <c r="G156" s="1"/>
      <c r="H156" s="1"/>
      <c r="I156" s="1"/>
    </row>
    <row r="157" ht="15.75" customHeight="1">
      <c r="A157" s="68"/>
      <c r="B157" s="69"/>
      <c r="C157" s="69"/>
      <c r="D157" s="1"/>
      <c r="E157" s="1"/>
      <c r="F157" s="1"/>
      <c r="G157" s="1"/>
      <c r="H157" s="1"/>
      <c r="I157" s="1"/>
    </row>
    <row r="158" ht="15.75" customHeight="1">
      <c r="A158" s="68"/>
      <c r="B158" s="69"/>
      <c r="C158" s="69"/>
      <c r="D158" s="1"/>
      <c r="E158" s="1"/>
      <c r="F158" s="1"/>
      <c r="G158" s="1"/>
      <c r="H158" s="1"/>
      <c r="I158" s="1"/>
    </row>
    <row r="159" ht="15.75" customHeight="1">
      <c r="A159" s="68"/>
      <c r="B159" s="69"/>
      <c r="C159" s="69"/>
      <c r="D159" s="1"/>
      <c r="E159" s="1"/>
      <c r="F159" s="1"/>
      <c r="G159" s="1"/>
      <c r="H159" s="1"/>
      <c r="I159" s="1"/>
    </row>
    <row r="160" ht="15.75" customHeight="1">
      <c r="A160" s="68"/>
      <c r="B160" s="69"/>
      <c r="C160" s="69"/>
      <c r="D160" s="1"/>
      <c r="E160" s="1"/>
      <c r="F160" s="1"/>
      <c r="G160" s="1"/>
      <c r="H160" s="1"/>
      <c r="I160" s="1"/>
    </row>
    <row r="161" ht="15.75" customHeight="1">
      <c r="A161" s="68"/>
      <c r="B161" s="69"/>
      <c r="C161" s="69"/>
      <c r="D161" s="1"/>
      <c r="E161" s="1"/>
      <c r="F161" s="1"/>
      <c r="G161" s="1"/>
      <c r="H161" s="1"/>
      <c r="I161" s="1"/>
    </row>
    <row r="162" ht="15.75" customHeight="1">
      <c r="A162" s="68"/>
      <c r="B162" s="69"/>
      <c r="C162" s="69"/>
      <c r="D162" s="1"/>
      <c r="E162" s="1"/>
      <c r="F162" s="1"/>
      <c r="G162" s="1"/>
      <c r="H162" s="1"/>
      <c r="I162" s="1"/>
    </row>
    <row r="163" ht="15.75" customHeight="1">
      <c r="A163" s="68"/>
      <c r="B163" s="69"/>
      <c r="C163" s="69"/>
      <c r="D163" s="1"/>
      <c r="E163" s="1"/>
      <c r="F163" s="1"/>
      <c r="G163" s="1"/>
      <c r="H163" s="1"/>
      <c r="I163" s="1"/>
    </row>
    <row r="164" ht="15.75" customHeight="1">
      <c r="A164" s="68"/>
      <c r="B164" s="69"/>
      <c r="C164" s="69"/>
      <c r="D164" s="1"/>
      <c r="E164" s="1"/>
      <c r="F164" s="1"/>
      <c r="G164" s="1"/>
      <c r="H164" s="1"/>
      <c r="I164" s="1"/>
    </row>
    <row r="165" ht="15.75" customHeight="1">
      <c r="A165" s="68"/>
      <c r="B165" s="69"/>
      <c r="C165" s="69"/>
      <c r="D165" s="1"/>
      <c r="E165" s="1"/>
      <c r="F165" s="1"/>
      <c r="G165" s="1"/>
      <c r="H165" s="1"/>
      <c r="I165" s="1"/>
    </row>
    <row r="166" ht="15.75" customHeight="1">
      <c r="A166" s="68"/>
      <c r="B166" s="69"/>
      <c r="C166" s="69"/>
      <c r="D166" s="1"/>
      <c r="E166" s="1"/>
      <c r="F166" s="1"/>
      <c r="G166" s="1"/>
      <c r="H166" s="1"/>
      <c r="I166" s="1"/>
    </row>
    <row r="167" ht="15.75" customHeight="1">
      <c r="A167" s="68"/>
      <c r="B167" s="69"/>
      <c r="C167" s="69"/>
      <c r="D167" s="1"/>
      <c r="E167" s="1"/>
      <c r="F167" s="1"/>
      <c r="G167" s="1"/>
      <c r="H167" s="1"/>
      <c r="I167" s="1"/>
    </row>
    <row r="168" ht="15.75" customHeight="1">
      <c r="A168" s="68"/>
      <c r="B168" s="69"/>
      <c r="C168" s="69"/>
      <c r="D168" s="1"/>
      <c r="E168" s="1"/>
      <c r="F168" s="1"/>
      <c r="G168" s="1"/>
      <c r="H168" s="1"/>
      <c r="I168" s="1"/>
    </row>
    <row r="169" ht="15.75" customHeight="1">
      <c r="A169" s="68"/>
      <c r="B169" s="69"/>
      <c r="C169" s="69"/>
      <c r="D169" s="1"/>
      <c r="E169" s="1"/>
      <c r="F169" s="1"/>
      <c r="G169" s="1"/>
      <c r="H169" s="1"/>
      <c r="I169" s="1"/>
    </row>
    <row r="170" ht="15.75" customHeight="1">
      <c r="A170" s="68"/>
      <c r="B170" s="69"/>
      <c r="C170" s="69"/>
      <c r="D170" s="1"/>
      <c r="E170" s="1"/>
      <c r="F170" s="1"/>
      <c r="G170" s="1"/>
      <c r="H170" s="1"/>
      <c r="I170" s="1"/>
    </row>
    <row r="171" ht="15.75" customHeight="1">
      <c r="A171" s="68"/>
      <c r="B171" s="69"/>
      <c r="C171" s="69"/>
      <c r="D171" s="1"/>
      <c r="E171" s="1"/>
      <c r="F171" s="1"/>
      <c r="G171" s="1"/>
      <c r="H171" s="1"/>
      <c r="I171" s="1"/>
    </row>
    <row r="172" ht="15.75" customHeight="1">
      <c r="A172" s="68"/>
      <c r="B172" s="69"/>
      <c r="C172" s="69"/>
      <c r="D172" s="1"/>
      <c r="E172" s="1"/>
      <c r="F172" s="1"/>
      <c r="G172" s="1"/>
      <c r="H172" s="1"/>
      <c r="I172" s="1"/>
    </row>
    <row r="173" ht="15.75" customHeight="1">
      <c r="A173" s="68"/>
      <c r="B173" s="69"/>
      <c r="C173" s="69"/>
      <c r="D173" s="1"/>
      <c r="E173" s="1"/>
      <c r="F173" s="1"/>
      <c r="G173" s="1"/>
      <c r="H173" s="1"/>
      <c r="I173" s="1"/>
    </row>
    <row r="174" ht="15.75" customHeight="1">
      <c r="A174" s="68"/>
      <c r="B174" s="69"/>
      <c r="C174" s="69"/>
      <c r="D174" s="1"/>
      <c r="E174" s="1"/>
      <c r="F174" s="1"/>
      <c r="G174" s="1"/>
      <c r="H174" s="1"/>
      <c r="I174" s="1"/>
    </row>
    <row r="175" ht="15.75" customHeight="1">
      <c r="A175" s="68"/>
      <c r="B175" s="69"/>
      <c r="C175" s="69"/>
      <c r="D175" s="1"/>
      <c r="E175" s="1"/>
      <c r="F175" s="1"/>
      <c r="G175" s="1"/>
      <c r="H175" s="1"/>
      <c r="I175" s="1"/>
    </row>
    <row r="176" ht="15.75" customHeight="1">
      <c r="A176" s="68"/>
      <c r="B176" s="69"/>
      <c r="C176" s="69"/>
      <c r="D176" s="1"/>
      <c r="E176" s="1"/>
      <c r="F176" s="1"/>
      <c r="G176" s="1"/>
      <c r="H176" s="1"/>
      <c r="I176" s="1"/>
    </row>
    <row r="177" ht="15.75" customHeight="1">
      <c r="A177" s="68"/>
      <c r="B177" s="69"/>
      <c r="C177" s="69"/>
      <c r="D177" s="1"/>
      <c r="E177" s="1"/>
      <c r="F177" s="1"/>
      <c r="G177" s="1"/>
      <c r="H177" s="1"/>
      <c r="I177" s="1"/>
    </row>
    <row r="178" ht="15.75" customHeight="1">
      <c r="A178" s="68"/>
      <c r="B178" s="69"/>
      <c r="C178" s="69"/>
      <c r="D178" s="1"/>
      <c r="E178" s="1"/>
      <c r="F178" s="1"/>
      <c r="G178" s="1"/>
      <c r="H178" s="1"/>
      <c r="I178" s="1"/>
    </row>
    <row r="179" ht="15.75" customHeight="1">
      <c r="A179" s="68"/>
      <c r="B179" s="69"/>
      <c r="C179" s="69"/>
      <c r="D179" s="1"/>
      <c r="E179" s="1"/>
      <c r="F179" s="1"/>
      <c r="G179" s="1"/>
      <c r="H179" s="1"/>
      <c r="I179" s="1"/>
    </row>
    <row r="180" ht="15.75" customHeight="1">
      <c r="A180" s="68"/>
      <c r="B180" s="69"/>
      <c r="C180" s="69"/>
      <c r="D180" s="1"/>
      <c r="E180" s="1"/>
      <c r="F180" s="1"/>
      <c r="G180" s="1"/>
      <c r="H180" s="1"/>
      <c r="I180" s="1"/>
    </row>
    <row r="181" ht="15.75" customHeight="1">
      <c r="A181" s="68"/>
      <c r="B181" s="69"/>
      <c r="C181" s="69"/>
      <c r="D181" s="1"/>
      <c r="E181" s="1"/>
      <c r="F181" s="1"/>
      <c r="G181" s="1"/>
      <c r="H181" s="1"/>
      <c r="I181" s="1"/>
    </row>
    <row r="182" ht="15.75" customHeight="1">
      <c r="A182" s="68"/>
      <c r="B182" s="69"/>
      <c r="C182" s="69"/>
      <c r="D182" s="1"/>
      <c r="E182" s="1"/>
      <c r="F182" s="1"/>
      <c r="G182" s="1"/>
      <c r="H182" s="1"/>
      <c r="I182" s="1"/>
    </row>
    <row r="183" ht="15.75" customHeight="1">
      <c r="A183" s="68"/>
      <c r="B183" s="69"/>
      <c r="C183" s="69"/>
      <c r="D183" s="1"/>
      <c r="E183" s="1"/>
      <c r="F183" s="1"/>
      <c r="G183" s="1"/>
      <c r="H183" s="1"/>
      <c r="I183" s="1"/>
    </row>
    <row r="184" ht="15.75" customHeight="1">
      <c r="A184" s="68"/>
      <c r="B184" s="69"/>
      <c r="C184" s="69"/>
      <c r="D184" s="1"/>
      <c r="E184" s="1"/>
      <c r="F184" s="1"/>
      <c r="G184" s="1"/>
      <c r="H184" s="1"/>
      <c r="I184" s="1"/>
    </row>
    <row r="185" ht="15.75" customHeight="1">
      <c r="A185" s="68"/>
      <c r="B185" s="69"/>
      <c r="C185" s="69"/>
      <c r="D185" s="1"/>
      <c r="E185" s="1"/>
      <c r="F185" s="1"/>
      <c r="G185" s="1"/>
      <c r="H185" s="1"/>
      <c r="I185" s="1"/>
    </row>
    <row r="186" ht="15.75" customHeight="1">
      <c r="A186" s="68"/>
      <c r="B186" s="69"/>
      <c r="C186" s="69"/>
      <c r="D186" s="1"/>
      <c r="E186" s="1"/>
      <c r="F186" s="1"/>
      <c r="G186" s="1"/>
      <c r="H186" s="1"/>
      <c r="I186" s="1"/>
    </row>
    <row r="187" ht="15.75" customHeight="1">
      <c r="A187" s="68"/>
      <c r="B187" s="69"/>
      <c r="C187" s="69"/>
      <c r="D187" s="1"/>
      <c r="E187" s="1"/>
      <c r="F187" s="1"/>
      <c r="G187" s="1"/>
      <c r="H187" s="1"/>
      <c r="I187" s="1"/>
    </row>
    <row r="188" ht="15.75" customHeight="1">
      <c r="A188" s="68"/>
      <c r="B188" s="69"/>
      <c r="C188" s="69"/>
      <c r="D188" s="1"/>
      <c r="E188" s="1"/>
      <c r="F188" s="1"/>
      <c r="G188" s="1"/>
      <c r="H188" s="1"/>
      <c r="I188" s="1"/>
    </row>
    <row r="189" ht="15.75" customHeight="1">
      <c r="A189" s="68"/>
      <c r="B189" s="69"/>
      <c r="C189" s="69"/>
      <c r="D189" s="1"/>
      <c r="E189" s="1"/>
      <c r="F189" s="1"/>
      <c r="G189" s="1"/>
      <c r="H189" s="1"/>
      <c r="I189" s="1"/>
    </row>
    <row r="190" ht="15.75" customHeight="1">
      <c r="A190" s="68"/>
      <c r="B190" s="69"/>
      <c r="C190" s="69"/>
      <c r="D190" s="1"/>
      <c r="E190" s="1"/>
      <c r="F190" s="1"/>
      <c r="G190" s="1"/>
      <c r="H190" s="1"/>
      <c r="I190" s="1"/>
    </row>
    <row r="191" ht="15.75" customHeight="1">
      <c r="A191" s="68"/>
      <c r="B191" s="69"/>
      <c r="C191" s="69"/>
      <c r="D191" s="1"/>
      <c r="E191" s="1"/>
      <c r="F191" s="1"/>
      <c r="G191" s="1"/>
      <c r="H191" s="1"/>
      <c r="I191" s="1"/>
    </row>
    <row r="192" ht="15.75" customHeight="1">
      <c r="A192" s="68"/>
      <c r="B192" s="69"/>
      <c r="C192" s="69"/>
      <c r="D192" s="1"/>
      <c r="E192" s="1"/>
      <c r="F192" s="1"/>
      <c r="G192" s="1"/>
      <c r="H192" s="1"/>
      <c r="I192" s="1"/>
    </row>
    <row r="193" ht="15.75" customHeight="1">
      <c r="A193" s="68"/>
      <c r="B193" s="69"/>
      <c r="C193" s="69"/>
      <c r="D193" s="1"/>
      <c r="E193" s="1"/>
      <c r="F193" s="1"/>
      <c r="G193" s="1"/>
      <c r="H193" s="1"/>
      <c r="I193" s="1"/>
    </row>
    <row r="194" ht="15.75" customHeight="1">
      <c r="A194" s="68"/>
      <c r="B194" s="69"/>
      <c r="C194" s="69"/>
      <c r="D194" s="1"/>
      <c r="E194" s="1"/>
      <c r="F194" s="1"/>
      <c r="G194" s="1"/>
      <c r="H194" s="1"/>
      <c r="I194" s="1"/>
    </row>
    <row r="195" ht="15.75" customHeight="1">
      <c r="A195" s="68"/>
      <c r="B195" s="69"/>
      <c r="C195" s="69"/>
      <c r="D195" s="1"/>
      <c r="E195" s="1"/>
      <c r="F195" s="1"/>
      <c r="G195" s="1"/>
      <c r="H195" s="1"/>
      <c r="I195" s="1"/>
    </row>
    <row r="196" ht="15.75" customHeight="1">
      <c r="A196" s="68"/>
      <c r="B196" s="69"/>
      <c r="C196" s="69"/>
      <c r="D196" s="1"/>
      <c r="E196" s="1"/>
      <c r="F196" s="1"/>
      <c r="G196" s="1"/>
      <c r="H196" s="1"/>
      <c r="I196" s="1"/>
    </row>
    <row r="197" ht="15.75" customHeight="1">
      <c r="A197" s="68"/>
      <c r="B197" s="69"/>
      <c r="C197" s="69"/>
      <c r="D197" s="1"/>
      <c r="E197" s="1"/>
      <c r="F197" s="1"/>
      <c r="G197" s="1"/>
      <c r="H197" s="1"/>
      <c r="I197" s="1"/>
    </row>
    <row r="198" ht="15.75" customHeight="1">
      <c r="A198" s="68"/>
      <c r="B198" s="69"/>
      <c r="C198" s="69"/>
      <c r="D198" s="1"/>
      <c r="E198" s="1"/>
      <c r="F198" s="1"/>
      <c r="G198" s="1"/>
      <c r="H198" s="1"/>
      <c r="I198" s="1"/>
    </row>
    <row r="199" ht="15.75" customHeight="1">
      <c r="A199" s="68"/>
      <c r="B199" s="69"/>
      <c r="C199" s="69"/>
      <c r="D199" s="1"/>
      <c r="E199" s="1"/>
      <c r="F199" s="1"/>
      <c r="G199" s="1"/>
      <c r="H199" s="1"/>
      <c r="I199" s="1"/>
    </row>
    <row r="200" ht="15.75" customHeight="1">
      <c r="A200" s="68"/>
      <c r="B200" s="69"/>
      <c r="C200" s="69"/>
      <c r="D200" s="1"/>
      <c r="E200" s="1"/>
      <c r="F200" s="1"/>
      <c r="G200" s="1"/>
      <c r="H200" s="1"/>
      <c r="I200" s="1"/>
    </row>
    <row r="201" ht="15.75" customHeight="1">
      <c r="A201" s="68"/>
      <c r="B201" s="69"/>
      <c r="C201" s="69"/>
      <c r="D201" s="1"/>
      <c r="E201" s="1"/>
      <c r="F201" s="1"/>
      <c r="G201" s="1"/>
      <c r="H201" s="1"/>
      <c r="I201" s="1"/>
    </row>
    <row r="202" ht="15.75" customHeight="1">
      <c r="A202" s="68"/>
      <c r="B202" s="69"/>
      <c r="C202" s="69"/>
      <c r="D202" s="1"/>
      <c r="E202" s="1"/>
      <c r="F202" s="1"/>
      <c r="G202" s="1"/>
      <c r="H202" s="1"/>
      <c r="I202" s="1"/>
    </row>
    <row r="203" ht="15.75" customHeight="1">
      <c r="A203" s="68"/>
      <c r="B203" s="69"/>
      <c r="C203" s="69"/>
      <c r="D203" s="1"/>
      <c r="E203" s="1"/>
      <c r="F203" s="1"/>
      <c r="G203" s="1"/>
      <c r="H203" s="1"/>
      <c r="I203" s="1"/>
    </row>
    <row r="204" ht="15.75" customHeight="1">
      <c r="A204" s="68"/>
      <c r="B204" s="69"/>
      <c r="C204" s="69"/>
      <c r="D204" s="1"/>
      <c r="E204" s="1"/>
      <c r="F204" s="1"/>
      <c r="G204" s="1"/>
      <c r="H204" s="1"/>
      <c r="I204" s="1"/>
    </row>
    <row r="205" ht="15.75" customHeight="1">
      <c r="A205" s="68"/>
      <c r="B205" s="69"/>
      <c r="C205" s="69"/>
      <c r="D205" s="1"/>
      <c r="E205" s="1"/>
      <c r="F205" s="1"/>
      <c r="G205" s="1"/>
      <c r="H205" s="1"/>
      <c r="I205" s="1"/>
    </row>
    <row r="206" ht="15.75" customHeight="1">
      <c r="A206" s="68"/>
      <c r="B206" s="69"/>
      <c r="C206" s="69"/>
      <c r="D206" s="1"/>
      <c r="E206" s="1"/>
      <c r="F206" s="1"/>
      <c r="G206" s="1"/>
      <c r="H206" s="1"/>
      <c r="I206" s="1"/>
    </row>
    <row r="207" ht="15.75" customHeight="1">
      <c r="A207" s="68"/>
      <c r="B207" s="69"/>
      <c r="C207" s="69"/>
      <c r="D207" s="1"/>
      <c r="E207" s="1"/>
      <c r="F207" s="1"/>
      <c r="G207" s="1"/>
      <c r="H207" s="1"/>
      <c r="I207" s="1"/>
    </row>
    <row r="208" ht="15.75" customHeight="1">
      <c r="A208" s="68"/>
      <c r="B208" s="69"/>
      <c r="C208" s="69"/>
      <c r="D208" s="1"/>
      <c r="E208" s="1"/>
      <c r="F208" s="1"/>
      <c r="G208" s="1"/>
      <c r="H208" s="1"/>
      <c r="I208" s="1"/>
    </row>
    <row r="209" ht="15.75" customHeight="1">
      <c r="A209" s="68"/>
      <c r="B209" s="69"/>
      <c r="C209" s="69"/>
      <c r="D209" s="1"/>
      <c r="E209" s="1"/>
      <c r="F209" s="1"/>
      <c r="G209" s="1"/>
      <c r="H209" s="1"/>
      <c r="I209" s="1"/>
    </row>
    <row r="210" ht="15.75" customHeight="1">
      <c r="A210" s="68"/>
      <c r="B210" s="69"/>
      <c r="C210" s="69"/>
      <c r="D210" s="1"/>
      <c r="E210" s="1"/>
      <c r="F210" s="1"/>
      <c r="G210" s="1"/>
      <c r="H210" s="1"/>
      <c r="I210" s="1"/>
    </row>
    <row r="211" ht="15.75" customHeight="1">
      <c r="A211" s="68"/>
      <c r="B211" s="69"/>
      <c r="C211" s="69"/>
      <c r="D211" s="1"/>
      <c r="E211" s="1"/>
      <c r="F211" s="1"/>
      <c r="G211" s="1"/>
      <c r="H211" s="1"/>
      <c r="I211" s="1"/>
    </row>
    <row r="212" ht="15.75" customHeight="1">
      <c r="A212" s="68"/>
      <c r="B212" s="69"/>
      <c r="C212" s="69"/>
      <c r="D212" s="1"/>
      <c r="E212" s="1"/>
      <c r="F212" s="1"/>
      <c r="G212" s="1"/>
      <c r="H212" s="1"/>
      <c r="I212" s="1"/>
    </row>
    <row r="213" ht="15.75" customHeight="1">
      <c r="A213" s="68"/>
      <c r="B213" s="69"/>
      <c r="C213" s="69"/>
      <c r="D213" s="1"/>
      <c r="E213" s="1"/>
      <c r="F213" s="1"/>
      <c r="G213" s="1"/>
      <c r="H213" s="1"/>
      <c r="I213" s="1"/>
    </row>
    <row r="214" ht="15.75" customHeight="1">
      <c r="A214" s="68"/>
      <c r="B214" s="69"/>
      <c r="C214" s="69"/>
      <c r="D214" s="1"/>
      <c r="E214" s="1"/>
      <c r="F214" s="1"/>
      <c r="G214" s="1"/>
      <c r="H214" s="1"/>
      <c r="I214" s="1"/>
    </row>
    <row r="215" ht="15.75" customHeight="1">
      <c r="A215" s="68"/>
      <c r="B215" s="69"/>
      <c r="C215" s="69"/>
      <c r="D215" s="1"/>
      <c r="E215" s="1"/>
      <c r="F215" s="1"/>
      <c r="G215" s="1"/>
      <c r="H215" s="1"/>
      <c r="I215" s="1"/>
    </row>
    <row r="216" ht="15.75" customHeight="1">
      <c r="A216" s="68"/>
      <c r="B216" s="69"/>
      <c r="C216" s="69"/>
      <c r="D216" s="1"/>
      <c r="E216" s="1"/>
      <c r="F216" s="1"/>
      <c r="G216" s="1"/>
      <c r="H216" s="1"/>
      <c r="I216" s="1"/>
    </row>
    <row r="217" ht="15.75" customHeight="1">
      <c r="A217" s="68"/>
      <c r="B217" s="69"/>
      <c r="C217" s="69"/>
      <c r="D217" s="1"/>
      <c r="E217" s="1"/>
      <c r="F217" s="1"/>
      <c r="G217" s="1"/>
      <c r="H217" s="1"/>
      <c r="I217" s="1"/>
    </row>
    <row r="218" ht="15.75" customHeight="1">
      <c r="A218" s="68"/>
      <c r="B218" s="69"/>
      <c r="C218" s="69"/>
      <c r="D218" s="1"/>
      <c r="E218" s="1"/>
      <c r="F218" s="1"/>
      <c r="G218" s="1"/>
      <c r="H218" s="1"/>
      <c r="I218" s="1"/>
    </row>
    <row r="219" ht="15.75" customHeight="1">
      <c r="A219" s="68"/>
      <c r="B219" s="69"/>
      <c r="C219" s="69"/>
      <c r="D219" s="1"/>
      <c r="E219" s="1"/>
      <c r="F219" s="1"/>
      <c r="G219" s="1"/>
      <c r="H219" s="1"/>
      <c r="I219" s="1"/>
    </row>
    <row r="220" ht="15.75" customHeight="1">
      <c r="A220" s="68"/>
      <c r="B220" s="69"/>
      <c r="C220" s="69"/>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9" width="17.43"/>
    <col customWidth="1" min="10" max="10" width="9.14"/>
    <col customWidth="1" min="11" max="24" width="8.0"/>
  </cols>
  <sheetData>
    <row r="1">
      <c r="A1" s="68"/>
      <c r="B1" s="68"/>
      <c r="C1" s="69"/>
      <c r="D1" s="1"/>
      <c r="E1" s="1"/>
      <c r="F1" s="1"/>
      <c r="G1" s="1"/>
      <c r="H1" s="1"/>
      <c r="I1" s="1"/>
      <c r="J1" s="1"/>
    </row>
    <row r="2" ht="33.0" customHeight="1">
      <c r="A2" s="230" t="s">
        <v>2824</v>
      </c>
      <c r="B2" s="71"/>
      <c r="C2" s="71"/>
      <c r="D2" s="71"/>
      <c r="E2" s="71"/>
      <c r="F2" s="71"/>
      <c r="G2" s="71"/>
      <c r="H2" s="72"/>
      <c r="I2" s="73"/>
      <c r="J2" s="73"/>
      <c r="K2" s="74"/>
      <c r="L2" s="74"/>
      <c r="M2" s="74"/>
      <c r="N2" s="74"/>
      <c r="O2" s="74"/>
      <c r="P2" s="74"/>
      <c r="Q2" s="74"/>
      <c r="R2" s="74"/>
      <c r="S2" s="74"/>
      <c r="T2" s="74"/>
      <c r="U2" s="74"/>
      <c r="V2" s="74"/>
      <c r="W2" s="74"/>
      <c r="X2" s="74"/>
    </row>
    <row r="3">
      <c r="A3" s="240"/>
      <c r="B3" s="240"/>
      <c r="C3" s="240"/>
      <c r="D3" s="240"/>
      <c r="E3" s="240"/>
      <c r="F3" s="240"/>
      <c r="G3" s="240"/>
      <c r="H3" s="240"/>
      <c r="I3" s="73"/>
      <c r="J3" s="73"/>
      <c r="K3" s="74"/>
      <c r="L3" s="74"/>
      <c r="M3" s="74"/>
      <c r="N3" s="74"/>
      <c r="O3" s="74"/>
      <c r="P3" s="74"/>
      <c r="Q3" s="74"/>
      <c r="R3" s="74"/>
      <c r="S3" s="74"/>
      <c r="T3" s="74"/>
      <c r="U3" s="74"/>
      <c r="V3" s="74"/>
      <c r="W3" s="74"/>
      <c r="X3" s="74"/>
    </row>
    <row r="4" ht="19.5" customHeight="1">
      <c r="A4" s="429" t="s">
        <v>2825</v>
      </c>
      <c r="B4" s="71"/>
      <c r="C4" s="71"/>
      <c r="D4" s="71"/>
      <c r="E4" s="71"/>
      <c r="F4" s="71"/>
      <c r="G4" s="71"/>
      <c r="H4" s="72"/>
      <c r="I4" s="73"/>
      <c r="J4" s="73"/>
      <c r="K4" s="430"/>
      <c r="L4" s="430"/>
      <c r="M4" s="430"/>
      <c r="N4" s="430"/>
      <c r="O4" s="430"/>
      <c r="P4" s="430"/>
      <c r="Q4" s="430"/>
      <c r="R4" s="430"/>
      <c r="S4" s="430"/>
      <c r="T4" s="430"/>
      <c r="U4" s="430"/>
      <c r="V4" s="430"/>
      <c r="W4" s="430"/>
      <c r="X4" s="430"/>
    </row>
    <row r="5">
      <c r="A5" s="429" t="s">
        <v>2826</v>
      </c>
      <c r="B5" s="71"/>
      <c r="C5" s="71"/>
      <c r="D5" s="71"/>
      <c r="E5" s="71"/>
      <c r="F5" s="71"/>
      <c r="G5" s="71"/>
      <c r="H5" s="72"/>
      <c r="I5" s="73"/>
      <c r="J5" s="73"/>
      <c r="K5" s="430"/>
      <c r="L5" s="430"/>
      <c r="M5" s="430"/>
      <c r="N5" s="430"/>
      <c r="O5" s="430"/>
      <c r="P5" s="430"/>
      <c r="Q5" s="430"/>
      <c r="R5" s="430"/>
      <c r="S5" s="430"/>
      <c r="T5" s="430"/>
      <c r="U5" s="430"/>
      <c r="V5" s="430"/>
      <c r="W5" s="430"/>
      <c r="X5" s="430"/>
    </row>
    <row r="6" ht="13.5" customHeight="1">
      <c r="A6" s="429" t="s">
        <v>2827</v>
      </c>
      <c r="B6" s="71"/>
      <c r="C6" s="71"/>
      <c r="D6" s="71"/>
      <c r="E6" s="71"/>
      <c r="F6" s="71"/>
      <c r="G6" s="71"/>
      <c r="H6" s="72"/>
      <c r="I6" s="226"/>
      <c r="J6" s="226"/>
      <c r="K6" s="431"/>
      <c r="L6" s="431"/>
      <c r="M6" s="431"/>
      <c r="N6" s="431"/>
      <c r="O6" s="431"/>
      <c r="P6" s="431"/>
      <c r="Q6" s="431"/>
      <c r="R6" s="431"/>
      <c r="S6" s="431"/>
      <c r="T6" s="431"/>
      <c r="U6" s="431"/>
      <c r="V6" s="431"/>
      <c r="W6" s="431"/>
      <c r="X6" s="431"/>
    </row>
    <row r="7">
      <c r="A7" s="429" t="s">
        <v>2828</v>
      </c>
      <c r="B7" s="71"/>
      <c r="C7" s="71"/>
      <c r="D7" s="71"/>
      <c r="E7" s="71"/>
      <c r="F7" s="71"/>
      <c r="G7" s="71"/>
      <c r="H7" s="72"/>
      <c r="I7" s="226"/>
      <c r="J7" s="226"/>
      <c r="K7" s="431"/>
      <c r="L7" s="431"/>
      <c r="M7" s="431"/>
      <c r="N7" s="431"/>
      <c r="O7" s="431"/>
      <c r="P7" s="431"/>
      <c r="Q7" s="431"/>
      <c r="R7" s="431"/>
      <c r="S7" s="431"/>
      <c r="T7" s="431"/>
      <c r="U7" s="431"/>
      <c r="V7" s="431"/>
      <c r="W7" s="431"/>
      <c r="X7" s="431"/>
    </row>
    <row r="8" ht="323.25" customHeight="1">
      <c r="A8" s="429" t="s">
        <v>2829</v>
      </c>
      <c r="B8" s="71"/>
      <c r="C8" s="71"/>
      <c r="D8" s="71"/>
      <c r="E8" s="71"/>
      <c r="F8" s="71"/>
      <c r="G8" s="71"/>
      <c r="H8" s="72"/>
      <c r="I8" s="226"/>
      <c r="J8" s="226"/>
      <c r="K8" s="431"/>
      <c r="L8" s="431"/>
      <c r="M8" s="431"/>
      <c r="N8" s="431"/>
      <c r="O8" s="431"/>
      <c r="P8" s="431"/>
      <c r="Q8" s="431"/>
      <c r="R8" s="431"/>
      <c r="S8" s="431"/>
      <c r="T8" s="431"/>
      <c r="U8" s="431"/>
      <c r="V8" s="431"/>
      <c r="W8" s="431"/>
      <c r="X8" s="431"/>
    </row>
    <row r="9">
      <c r="A9" s="79"/>
      <c r="B9" s="79"/>
      <c r="C9" s="80"/>
      <c r="D9" s="79"/>
      <c r="E9" s="79"/>
      <c r="F9" s="79"/>
      <c r="G9" s="79"/>
      <c r="H9" s="79"/>
      <c r="I9" s="73"/>
      <c r="J9" s="73"/>
      <c r="K9" s="430"/>
      <c r="L9" s="430"/>
      <c r="M9" s="430"/>
      <c r="N9" s="430"/>
      <c r="O9" s="430"/>
      <c r="P9" s="430"/>
      <c r="Q9" s="430"/>
      <c r="R9" s="430"/>
      <c r="S9" s="430"/>
      <c r="T9" s="430"/>
      <c r="U9" s="430"/>
      <c r="V9" s="430"/>
      <c r="W9" s="430"/>
      <c r="X9" s="430"/>
    </row>
    <row r="10" ht="57.0" customHeight="1">
      <c r="A10" s="85" t="s">
        <v>2830</v>
      </c>
      <c r="B10" s="85" t="s">
        <v>8</v>
      </c>
      <c r="C10" s="85" t="s">
        <v>2831</v>
      </c>
      <c r="D10" s="85" t="s">
        <v>2832</v>
      </c>
      <c r="E10" s="85" t="s">
        <v>2833</v>
      </c>
      <c r="F10" s="85" t="s">
        <v>2834</v>
      </c>
      <c r="G10" s="244" t="s">
        <v>222</v>
      </c>
      <c r="H10" s="244" t="s">
        <v>226</v>
      </c>
      <c r="I10" s="86" t="s">
        <v>227</v>
      </c>
      <c r="J10" s="73"/>
      <c r="K10" s="430"/>
      <c r="L10" s="430"/>
      <c r="M10" s="430"/>
      <c r="N10" s="430"/>
      <c r="O10" s="430"/>
      <c r="P10" s="430"/>
      <c r="Q10" s="430"/>
      <c r="R10" s="430"/>
      <c r="S10" s="430"/>
      <c r="T10" s="430"/>
      <c r="U10" s="430"/>
      <c r="V10" s="430"/>
      <c r="W10" s="430"/>
      <c r="X10" s="430"/>
    </row>
    <row r="11" ht="11.25" customHeight="1">
      <c r="A11" s="432" t="s">
        <v>51</v>
      </c>
      <c r="B11" s="145" t="s">
        <v>52</v>
      </c>
      <c r="C11" s="145" t="s">
        <v>2835</v>
      </c>
      <c r="D11" s="433" t="s">
        <v>2836</v>
      </c>
      <c r="E11" s="145">
        <v>45577.0</v>
      </c>
      <c r="F11" s="434" t="s">
        <v>2837</v>
      </c>
      <c r="G11" s="301">
        <v>100.0</v>
      </c>
      <c r="H11" s="435">
        <v>100.0</v>
      </c>
      <c r="I11" s="223" t="s">
        <v>51</v>
      </c>
      <c r="J11" s="1"/>
      <c r="K11" s="104"/>
      <c r="L11" s="104"/>
      <c r="M11" s="104"/>
      <c r="N11" s="104"/>
      <c r="O11" s="104"/>
      <c r="P11" s="104"/>
      <c r="Q11" s="104"/>
      <c r="R11" s="104"/>
      <c r="S11" s="104"/>
      <c r="T11" s="104"/>
      <c r="U11" s="104"/>
      <c r="V11" s="104"/>
      <c r="W11" s="104"/>
      <c r="X11" s="104"/>
      <c r="Y11" s="105"/>
      <c r="Z11" s="105"/>
    </row>
    <row r="12" ht="11.25" customHeight="1">
      <c r="A12" s="436" t="s">
        <v>51</v>
      </c>
      <c r="B12" s="437" t="s">
        <v>52</v>
      </c>
      <c r="C12" s="438" t="s">
        <v>2838</v>
      </c>
      <c r="D12" s="439" t="s">
        <v>2839</v>
      </c>
      <c r="E12" s="437">
        <v>45447.0</v>
      </c>
      <c r="F12" s="440" t="s">
        <v>2840</v>
      </c>
      <c r="G12" s="441">
        <v>100.0</v>
      </c>
      <c r="H12" s="442">
        <v>100.0</v>
      </c>
      <c r="I12" s="223" t="s">
        <v>51</v>
      </c>
      <c r="J12" s="1"/>
      <c r="K12" s="104"/>
      <c r="L12" s="104"/>
      <c r="M12" s="104"/>
      <c r="N12" s="104"/>
      <c r="O12" s="104"/>
      <c r="P12" s="104"/>
      <c r="Q12" s="104"/>
      <c r="R12" s="104"/>
      <c r="S12" s="104"/>
      <c r="T12" s="104"/>
      <c r="U12" s="104"/>
      <c r="V12" s="104"/>
      <c r="W12" s="104"/>
      <c r="X12" s="104"/>
      <c r="Y12" s="105"/>
      <c r="Z12" s="105"/>
    </row>
    <row r="13" ht="11.25" customHeight="1">
      <c r="A13" s="130" t="s">
        <v>2841</v>
      </c>
      <c r="B13" s="97" t="s">
        <v>100</v>
      </c>
      <c r="C13" s="97" t="s">
        <v>2842</v>
      </c>
      <c r="D13" s="130" t="s">
        <v>2843</v>
      </c>
      <c r="E13" s="97" t="s">
        <v>2844</v>
      </c>
      <c r="F13" s="97" t="s">
        <v>2845</v>
      </c>
      <c r="G13" s="210">
        <v>200.0</v>
      </c>
      <c r="H13" s="222">
        <v>200.0</v>
      </c>
      <c r="I13" s="223" t="s">
        <v>115</v>
      </c>
      <c r="J13" s="1"/>
      <c r="K13" s="104"/>
      <c r="L13" s="104"/>
      <c r="M13" s="104"/>
      <c r="N13" s="104"/>
      <c r="O13" s="104"/>
      <c r="P13" s="104"/>
      <c r="Q13" s="104"/>
      <c r="R13" s="104"/>
      <c r="S13" s="104"/>
      <c r="T13" s="104"/>
      <c r="U13" s="104"/>
      <c r="V13" s="104"/>
      <c r="W13" s="104"/>
      <c r="X13" s="104"/>
      <c r="Y13" s="105"/>
      <c r="Z13" s="105"/>
    </row>
    <row r="14" ht="11.25" customHeight="1">
      <c r="A14" s="443" t="s">
        <v>2841</v>
      </c>
      <c r="B14" s="112" t="s">
        <v>100</v>
      </c>
      <c r="C14" s="95"/>
      <c r="D14" s="130"/>
      <c r="E14" s="97"/>
      <c r="F14" s="97" t="s">
        <v>2846</v>
      </c>
      <c r="G14" s="210"/>
      <c r="H14" s="222"/>
      <c r="I14" s="223" t="s">
        <v>115</v>
      </c>
      <c r="J14" s="1"/>
      <c r="K14" s="104"/>
      <c r="L14" s="104"/>
      <c r="M14" s="104"/>
      <c r="N14" s="104"/>
      <c r="O14" s="104"/>
      <c r="P14" s="104"/>
      <c r="Q14" s="104"/>
      <c r="R14" s="104"/>
      <c r="S14" s="104"/>
      <c r="T14" s="104"/>
      <c r="U14" s="104"/>
      <c r="V14" s="104"/>
      <c r="W14" s="104"/>
      <c r="X14" s="104"/>
      <c r="Y14" s="105"/>
      <c r="Z14" s="105"/>
    </row>
    <row r="15" ht="11.25" customHeight="1">
      <c r="A15" s="130" t="s">
        <v>2841</v>
      </c>
      <c r="B15" s="97" t="s">
        <v>100</v>
      </c>
      <c r="C15" s="97" t="s">
        <v>2847</v>
      </c>
      <c r="D15" s="130" t="s">
        <v>2848</v>
      </c>
      <c r="E15" s="97">
        <v>2024.0</v>
      </c>
      <c r="F15" s="97" t="s">
        <v>2849</v>
      </c>
      <c r="G15" s="210">
        <v>10.0</v>
      </c>
      <c r="H15" s="222">
        <v>10.0</v>
      </c>
      <c r="I15" s="223" t="s">
        <v>115</v>
      </c>
      <c r="J15" s="1"/>
      <c r="K15" s="104"/>
      <c r="L15" s="104"/>
      <c r="M15" s="104"/>
      <c r="N15" s="104"/>
      <c r="O15" s="104"/>
      <c r="P15" s="104"/>
      <c r="Q15" s="104"/>
      <c r="R15" s="104"/>
      <c r="S15" s="104"/>
      <c r="T15" s="104"/>
      <c r="U15" s="104"/>
      <c r="V15" s="104"/>
      <c r="W15" s="104"/>
      <c r="X15" s="104"/>
      <c r="Y15" s="105"/>
      <c r="Z15" s="105"/>
    </row>
    <row r="16" ht="11.25" customHeight="1">
      <c r="A16" s="130" t="s">
        <v>2841</v>
      </c>
      <c r="B16" s="97" t="s">
        <v>100</v>
      </c>
      <c r="C16" s="97" t="s">
        <v>2850</v>
      </c>
      <c r="D16" s="130" t="s">
        <v>2848</v>
      </c>
      <c r="E16" s="97">
        <v>2024.0</v>
      </c>
      <c r="F16" s="97" t="s">
        <v>2851</v>
      </c>
      <c r="G16" s="210">
        <v>10.0</v>
      </c>
      <c r="H16" s="222">
        <v>10.0</v>
      </c>
      <c r="I16" s="223" t="s">
        <v>115</v>
      </c>
      <c r="J16" s="1"/>
      <c r="K16" s="104"/>
      <c r="L16" s="104"/>
      <c r="M16" s="104"/>
      <c r="N16" s="104"/>
      <c r="O16" s="104"/>
      <c r="P16" s="104"/>
      <c r="Q16" s="104"/>
      <c r="R16" s="104"/>
      <c r="S16" s="104"/>
      <c r="T16" s="104"/>
      <c r="U16" s="104"/>
      <c r="V16" s="104"/>
      <c r="W16" s="104"/>
      <c r="X16" s="104"/>
      <c r="Y16" s="105"/>
      <c r="Z16" s="105"/>
    </row>
    <row r="17" ht="11.25" customHeight="1">
      <c r="A17" s="130"/>
      <c r="B17" s="130"/>
      <c r="C17" s="97"/>
      <c r="D17" s="130"/>
      <c r="E17" s="97"/>
      <c r="F17" s="97"/>
      <c r="G17" s="210"/>
      <c r="H17" s="222"/>
      <c r="I17" s="223"/>
      <c r="J17" s="1"/>
      <c r="K17" s="104"/>
      <c r="L17" s="104"/>
      <c r="M17" s="104"/>
      <c r="N17" s="104"/>
      <c r="O17" s="104"/>
      <c r="P17" s="104"/>
      <c r="Q17" s="104"/>
      <c r="R17" s="104"/>
      <c r="S17" s="104"/>
      <c r="T17" s="104"/>
      <c r="U17" s="104"/>
      <c r="V17" s="104"/>
      <c r="W17" s="104"/>
      <c r="X17" s="104"/>
      <c r="Y17" s="105"/>
      <c r="Z17" s="105"/>
    </row>
    <row r="18">
      <c r="A18" s="226" t="s">
        <v>190</v>
      </c>
      <c r="B18" s="226"/>
      <c r="C18" s="69"/>
      <c r="D18" s="1"/>
      <c r="E18" s="1"/>
      <c r="F18" s="1"/>
      <c r="G18" s="427"/>
      <c r="H18" s="227">
        <f>SUM(H11:H17)</f>
        <v>420</v>
      </c>
      <c r="I18" s="1"/>
      <c r="J18" s="1"/>
    </row>
    <row r="19">
      <c r="A19" s="68"/>
      <c r="B19" s="68"/>
      <c r="C19" s="69"/>
      <c r="D19" s="1"/>
      <c r="E19" s="1"/>
      <c r="F19" s="1"/>
      <c r="G19" s="1"/>
      <c r="H19" s="1"/>
      <c r="I19" s="1"/>
      <c r="J19" s="1"/>
    </row>
    <row r="20" ht="15.75" customHeight="1">
      <c r="A20" s="228" t="s">
        <v>675</v>
      </c>
      <c r="B20" s="229"/>
      <c r="C20" s="229"/>
      <c r="D20" s="229"/>
      <c r="E20" s="229"/>
      <c r="F20" s="229"/>
      <c r="G20" s="229"/>
      <c r="H20" s="229"/>
      <c r="I20" s="1"/>
      <c r="J20" s="1"/>
    </row>
    <row r="21" ht="15.75" customHeight="1">
      <c r="A21" s="68"/>
      <c r="B21" s="68"/>
      <c r="C21" s="69"/>
      <c r="D21" s="1"/>
      <c r="E21" s="1"/>
      <c r="F21" s="1"/>
      <c r="G21" s="1"/>
      <c r="H21" s="1"/>
      <c r="I21" s="1"/>
      <c r="J21" s="1"/>
    </row>
    <row r="22" ht="15.75" customHeight="1">
      <c r="A22" s="68"/>
      <c r="B22" s="68"/>
      <c r="C22" s="69"/>
      <c r="D22" s="1"/>
      <c r="E22" s="1"/>
      <c r="F22" s="1"/>
      <c r="G22" s="1"/>
      <c r="H22" s="1"/>
      <c r="I22" s="1"/>
      <c r="J22" s="1"/>
    </row>
    <row r="23" ht="15.75" customHeight="1">
      <c r="A23" s="68"/>
      <c r="B23" s="68"/>
      <c r="C23" s="69"/>
      <c r="D23" s="1"/>
      <c r="E23" s="1"/>
      <c r="F23" s="1"/>
      <c r="G23" s="1"/>
      <c r="H23" s="1"/>
      <c r="I23" s="1"/>
      <c r="J23" s="1"/>
    </row>
    <row r="24" ht="15.75" customHeight="1">
      <c r="A24" s="68"/>
      <c r="B24" s="68"/>
      <c r="C24" s="69"/>
      <c r="D24" s="1"/>
      <c r="E24" s="1"/>
      <c r="F24" s="1"/>
      <c r="G24" s="1"/>
      <c r="H24" s="1"/>
      <c r="I24" s="1"/>
      <c r="J24" s="1"/>
    </row>
    <row r="25" ht="15.75" customHeight="1">
      <c r="A25" s="68"/>
      <c r="B25" s="68"/>
      <c r="C25" s="69"/>
      <c r="D25" s="1"/>
      <c r="E25" s="1"/>
      <c r="F25" s="1"/>
      <c r="G25" s="1"/>
      <c r="H25" s="1"/>
      <c r="I25" s="1"/>
      <c r="J25" s="1"/>
    </row>
    <row r="26" ht="15.75" customHeight="1">
      <c r="A26" s="68"/>
      <c r="B26" s="68"/>
      <c r="C26" s="69"/>
      <c r="D26" s="1"/>
      <c r="E26" s="1"/>
      <c r="F26" s="1"/>
      <c r="G26" s="1"/>
      <c r="H26" s="1"/>
      <c r="I26" s="1"/>
      <c r="J26" s="1"/>
    </row>
    <row r="27" ht="15.75" customHeight="1">
      <c r="A27" s="68"/>
      <c r="B27" s="68"/>
      <c r="C27" s="69"/>
      <c r="D27" s="1"/>
      <c r="E27" s="1"/>
      <c r="F27" s="1"/>
      <c r="G27" s="1"/>
      <c r="H27" s="1"/>
      <c r="I27" s="1"/>
      <c r="J27" s="1"/>
    </row>
    <row r="28" ht="15.75" customHeight="1">
      <c r="A28" s="68"/>
      <c r="B28" s="68"/>
      <c r="C28" s="69"/>
      <c r="D28" s="1"/>
      <c r="E28" s="1"/>
      <c r="F28" s="1"/>
      <c r="G28" s="1"/>
      <c r="H28" s="1"/>
      <c r="I28" s="1"/>
      <c r="J28" s="1"/>
    </row>
    <row r="29" ht="15.75" customHeight="1">
      <c r="A29" s="68"/>
      <c r="B29" s="68"/>
      <c r="C29" s="69"/>
      <c r="D29" s="1"/>
      <c r="E29" s="1"/>
      <c r="F29" s="1"/>
      <c r="G29" s="1"/>
      <c r="H29" s="1"/>
      <c r="I29" s="1"/>
      <c r="J29" s="1"/>
    </row>
    <row r="30" ht="15.75" customHeight="1">
      <c r="A30" s="68"/>
      <c r="B30" s="68"/>
      <c r="C30" s="69"/>
      <c r="D30" s="1"/>
      <c r="E30" s="1"/>
      <c r="F30" s="1"/>
      <c r="G30" s="1"/>
      <c r="H30" s="1"/>
      <c r="I30" s="1"/>
      <c r="J30" s="1"/>
    </row>
    <row r="31" ht="15.75" customHeight="1">
      <c r="A31" s="68"/>
      <c r="B31" s="68"/>
      <c r="C31" s="69"/>
      <c r="D31" s="1"/>
      <c r="E31" s="1"/>
      <c r="F31" s="1"/>
      <c r="G31" s="1"/>
      <c r="H31" s="1"/>
      <c r="I31" s="1"/>
      <c r="J31" s="1"/>
    </row>
    <row r="32" ht="15.75" customHeight="1">
      <c r="A32" s="68"/>
      <c r="B32" s="68"/>
      <c r="C32" s="69"/>
      <c r="D32" s="1"/>
      <c r="E32" s="1"/>
      <c r="F32" s="1"/>
      <c r="G32" s="1"/>
      <c r="H32" s="1"/>
      <c r="I32" s="1"/>
      <c r="J32" s="1"/>
    </row>
    <row r="33" ht="15.75" customHeight="1">
      <c r="A33" s="68"/>
      <c r="B33" s="68"/>
      <c r="C33" s="69"/>
      <c r="D33" s="1"/>
      <c r="E33" s="1"/>
      <c r="F33" s="1"/>
      <c r="G33" s="1"/>
      <c r="H33" s="1"/>
      <c r="I33" s="1"/>
      <c r="J33" s="1"/>
    </row>
    <row r="34" ht="15.75" customHeight="1">
      <c r="A34" s="68"/>
      <c r="B34" s="68"/>
      <c r="C34" s="69"/>
      <c r="D34" s="1"/>
      <c r="E34" s="1"/>
      <c r="F34" s="1"/>
      <c r="G34" s="1"/>
      <c r="H34" s="1"/>
      <c r="I34" s="1"/>
      <c r="J34" s="1"/>
    </row>
    <row r="35" ht="15.75" customHeight="1">
      <c r="A35" s="68"/>
      <c r="B35" s="68"/>
      <c r="C35" s="69"/>
      <c r="D35" s="1"/>
      <c r="E35" s="1"/>
      <c r="F35" s="1"/>
      <c r="G35" s="1"/>
      <c r="H35" s="1"/>
      <c r="I35" s="1"/>
      <c r="J35" s="1"/>
    </row>
    <row r="36" ht="15.75" customHeight="1">
      <c r="A36" s="68"/>
      <c r="B36" s="68"/>
      <c r="C36" s="69"/>
      <c r="D36" s="1"/>
      <c r="E36" s="1"/>
      <c r="F36" s="1"/>
      <c r="G36" s="1"/>
      <c r="H36" s="1"/>
      <c r="I36" s="1"/>
      <c r="J36" s="1"/>
    </row>
    <row r="37" ht="15.75" customHeight="1">
      <c r="A37" s="68"/>
      <c r="B37" s="68"/>
      <c r="C37" s="69"/>
      <c r="D37" s="1"/>
      <c r="E37" s="1"/>
      <c r="F37" s="1"/>
      <c r="G37" s="1"/>
      <c r="H37" s="1"/>
      <c r="I37" s="1"/>
      <c r="J37" s="1"/>
    </row>
    <row r="38" ht="15.75" customHeight="1">
      <c r="A38" s="68"/>
      <c r="B38" s="68"/>
      <c r="C38" s="69"/>
      <c r="D38" s="1"/>
      <c r="E38" s="1"/>
      <c r="F38" s="1"/>
      <c r="G38" s="1"/>
      <c r="H38" s="1"/>
      <c r="I38" s="1"/>
      <c r="J38" s="1"/>
    </row>
    <row r="39" ht="15.75" customHeight="1">
      <c r="A39" s="68"/>
      <c r="B39" s="68"/>
      <c r="C39" s="69"/>
      <c r="D39" s="1"/>
      <c r="E39" s="1"/>
      <c r="F39" s="1"/>
      <c r="G39" s="1"/>
      <c r="H39" s="1"/>
      <c r="I39" s="1"/>
      <c r="J39" s="1"/>
    </row>
    <row r="40" ht="15.75" customHeight="1">
      <c r="A40" s="68"/>
      <c r="B40" s="68"/>
      <c r="C40" s="69"/>
      <c r="D40" s="1"/>
      <c r="E40" s="1"/>
      <c r="F40" s="1"/>
      <c r="G40" s="1"/>
      <c r="H40" s="1"/>
      <c r="I40" s="1"/>
      <c r="J40" s="1"/>
    </row>
    <row r="41" ht="15.75" customHeight="1">
      <c r="A41" s="68"/>
      <c r="B41" s="68"/>
      <c r="C41" s="69"/>
      <c r="D41" s="1"/>
      <c r="E41" s="1"/>
      <c r="F41" s="1"/>
      <c r="G41" s="1"/>
      <c r="H41" s="1"/>
      <c r="I41" s="1"/>
      <c r="J41" s="1"/>
    </row>
    <row r="42" ht="15.75" customHeight="1">
      <c r="A42" s="68"/>
      <c r="B42" s="68"/>
      <c r="C42" s="69"/>
      <c r="D42" s="1"/>
      <c r="E42" s="1"/>
      <c r="F42" s="1"/>
      <c r="G42" s="1"/>
      <c r="H42" s="1"/>
      <c r="I42" s="1"/>
      <c r="J42" s="1"/>
    </row>
    <row r="43" ht="15.75" customHeight="1">
      <c r="A43" s="68"/>
      <c r="B43" s="68"/>
      <c r="C43" s="69"/>
      <c r="D43" s="1"/>
      <c r="E43" s="1"/>
      <c r="F43" s="1"/>
      <c r="G43" s="1"/>
      <c r="H43" s="1"/>
      <c r="I43" s="1"/>
      <c r="J43" s="1"/>
    </row>
    <row r="44" ht="15.75" customHeight="1">
      <c r="A44" s="68"/>
      <c r="B44" s="68"/>
      <c r="C44" s="69"/>
      <c r="D44" s="1"/>
      <c r="E44" s="1"/>
      <c r="F44" s="1"/>
      <c r="G44" s="1"/>
      <c r="H44" s="1"/>
      <c r="I44" s="1"/>
      <c r="J44" s="1"/>
    </row>
    <row r="45" ht="15.75" customHeight="1">
      <c r="A45" s="68"/>
      <c r="B45" s="68"/>
      <c r="C45" s="69"/>
      <c r="D45" s="1"/>
      <c r="E45" s="1"/>
      <c r="F45" s="1"/>
      <c r="G45" s="1"/>
      <c r="H45" s="1"/>
      <c r="I45" s="1"/>
      <c r="J45" s="1"/>
    </row>
    <row r="46" ht="15.75" customHeight="1">
      <c r="A46" s="68"/>
      <c r="B46" s="68"/>
      <c r="C46" s="69"/>
      <c r="D46" s="1"/>
      <c r="E46" s="1"/>
      <c r="F46" s="1"/>
      <c r="G46" s="1"/>
      <c r="H46" s="1"/>
      <c r="I46" s="1"/>
      <c r="J46" s="1"/>
    </row>
    <row r="47" ht="15.75" customHeight="1">
      <c r="A47" s="68"/>
      <c r="B47" s="68"/>
      <c r="C47" s="69"/>
      <c r="D47" s="1"/>
      <c r="E47" s="1"/>
      <c r="F47" s="1"/>
      <c r="G47" s="1"/>
      <c r="H47" s="1"/>
      <c r="I47" s="1"/>
      <c r="J47" s="1"/>
    </row>
    <row r="48" ht="15.75" customHeight="1">
      <c r="A48" s="68"/>
      <c r="B48" s="68"/>
      <c r="C48" s="69"/>
      <c r="D48" s="1"/>
      <c r="E48" s="1"/>
      <c r="F48" s="1"/>
      <c r="G48" s="1"/>
      <c r="H48" s="1"/>
      <c r="I48" s="1"/>
      <c r="J48" s="1"/>
    </row>
    <row r="49" ht="15.75" customHeight="1">
      <c r="A49" s="68"/>
      <c r="B49" s="68"/>
      <c r="C49" s="69"/>
      <c r="D49" s="1"/>
      <c r="E49" s="1"/>
      <c r="F49" s="1"/>
      <c r="G49" s="1"/>
      <c r="H49" s="1"/>
      <c r="I49" s="1"/>
      <c r="J49" s="1"/>
    </row>
    <row r="50" ht="15.75" customHeight="1">
      <c r="A50" s="68"/>
      <c r="B50" s="68"/>
      <c r="C50" s="69"/>
      <c r="D50" s="1"/>
      <c r="E50" s="1"/>
      <c r="F50" s="1"/>
      <c r="G50" s="1"/>
      <c r="H50" s="1"/>
      <c r="I50" s="1"/>
      <c r="J50" s="1"/>
    </row>
    <row r="51" ht="15.75" customHeight="1">
      <c r="A51" s="68"/>
      <c r="B51" s="68"/>
      <c r="C51" s="69"/>
      <c r="D51" s="1"/>
      <c r="E51" s="1"/>
      <c r="F51" s="1"/>
      <c r="G51" s="1"/>
      <c r="H51" s="1"/>
      <c r="I51" s="1"/>
      <c r="J51" s="1"/>
    </row>
    <row r="52" ht="15.75" customHeight="1">
      <c r="A52" s="68"/>
      <c r="B52" s="68"/>
      <c r="C52" s="69"/>
      <c r="D52" s="1"/>
      <c r="E52" s="1"/>
      <c r="F52" s="1"/>
      <c r="G52" s="1"/>
      <c r="H52" s="1"/>
      <c r="I52" s="1"/>
      <c r="J52" s="1"/>
    </row>
    <row r="53" ht="15.75" customHeight="1">
      <c r="A53" s="68"/>
      <c r="B53" s="68"/>
      <c r="C53" s="69"/>
      <c r="D53" s="1"/>
      <c r="E53" s="1"/>
      <c r="F53" s="1"/>
      <c r="G53" s="1"/>
      <c r="H53" s="1"/>
      <c r="I53" s="1"/>
      <c r="J53" s="1"/>
    </row>
    <row r="54" ht="15.75" customHeight="1">
      <c r="A54" s="68"/>
      <c r="B54" s="68"/>
      <c r="C54" s="69"/>
      <c r="D54" s="1"/>
      <c r="E54" s="1"/>
      <c r="F54" s="1"/>
      <c r="G54" s="1"/>
      <c r="H54" s="1"/>
      <c r="I54" s="1"/>
      <c r="J54" s="1"/>
    </row>
    <row r="55" ht="15.75" customHeight="1">
      <c r="A55" s="68"/>
      <c r="B55" s="68"/>
      <c r="C55" s="69"/>
      <c r="D55" s="1"/>
      <c r="E55" s="1"/>
      <c r="F55" s="1"/>
      <c r="G55" s="1"/>
      <c r="H55" s="1"/>
      <c r="I55" s="1"/>
      <c r="J55" s="1"/>
    </row>
    <row r="56" ht="15.75" customHeight="1">
      <c r="A56" s="68"/>
      <c r="B56" s="68"/>
      <c r="C56" s="69"/>
      <c r="D56" s="1"/>
      <c r="E56" s="1"/>
      <c r="F56" s="1"/>
      <c r="G56" s="1"/>
      <c r="H56" s="1"/>
      <c r="I56" s="1"/>
      <c r="J56" s="1"/>
    </row>
    <row r="57" ht="15.75" customHeight="1">
      <c r="A57" s="68"/>
      <c r="B57" s="68"/>
      <c r="C57" s="69"/>
      <c r="D57" s="1"/>
      <c r="E57" s="1"/>
      <c r="F57" s="1"/>
      <c r="G57" s="1"/>
      <c r="H57" s="1"/>
      <c r="I57" s="1"/>
      <c r="J57" s="1"/>
    </row>
    <row r="58" ht="15.75" customHeight="1">
      <c r="A58" s="68"/>
      <c r="B58" s="68"/>
      <c r="C58" s="69"/>
      <c r="D58" s="1"/>
      <c r="E58" s="1"/>
      <c r="F58" s="1"/>
      <c r="G58" s="1"/>
      <c r="H58" s="1"/>
      <c r="I58" s="1"/>
      <c r="J58" s="1"/>
    </row>
    <row r="59" ht="15.75" customHeight="1">
      <c r="A59" s="68"/>
      <c r="B59" s="68"/>
      <c r="C59" s="69"/>
      <c r="D59" s="1"/>
      <c r="E59" s="1"/>
      <c r="F59" s="1"/>
      <c r="G59" s="1"/>
      <c r="H59" s="1"/>
      <c r="I59" s="1"/>
      <c r="J59" s="1"/>
    </row>
    <row r="60" ht="15.75" customHeight="1">
      <c r="A60" s="68"/>
      <c r="B60" s="68"/>
      <c r="C60" s="69"/>
      <c r="D60" s="1"/>
      <c r="E60" s="1"/>
      <c r="F60" s="1"/>
      <c r="G60" s="1"/>
      <c r="H60" s="1"/>
      <c r="I60" s="1"/>
      <c r="J60" s="1"/>
    </row>
    <row r="61" ht="15.75" customHeight="1">
      <c r="A61" s="68"/>
      <c r="B61" s="68"/>
      <c r="C61" s="69"/>
      <c r="D61" s="1"/>
      <c r="E61" s="1"/>
      <c r="F61" s="1"/>
      <c r="G61" s="1"/>
      <c r="H61" s="1"/>
      <c r="I61" s="1"/>
      <c r="J61" s="1"/>
    </row>
    <row r="62" ht="15.75" customHeight="1">
      <c r="A62" s="68"/>
      <c r="B62" s="68"/>
      <c r="C62" s="69"/>
      <c r="D62" s="1"/>
      <c r="E62" s="1"/>
      <c r="F62" s="1"/>
      <c r="G62" s="1"/>
      <c r="H62" s="1"/>
      <c r="I62" s="1"/>
      <c r="J62" s="1"/>
    </row>
    <row r="63" ht="15.75" customHeight="1">
      <c r="A63" s="68"/>
      <c r="B63" s="68"/>
      <c r="C63" s="69"/>
      <c r="D63" s="1"/>
      <c r="E63" s="1"/>
      <c r="F63" s="1"/>
      <c r="G63" s="1"/>
      <c r="H63" s="1"/>
      <c r="I63" s="1"/>
      <c r="J63" s="1"/>
    </row>
    <row r="64" ht="15.75" customHeight="1">
      <c r="A64" s="68"/>
      <c r="B64" s="68"/>
      <c r="C64" s="69"/>
      <c r="D64" s="1"/>
      <c r="E64" s="1"/>
      <c r="F64" s="1"/>
      <c r="G64" s="1"/>
      <c r="H64" s="1"/>
      <c r="I64" s="1"/>
      <c r="J64" s="1"/>
    </row>
    <row r="65" ht="15.75" customHeight="1">
      <c r="A65" s="68"/>
      <c r="B65" s="68"/>
      <c r="C65" s="69"/>
      <c r="D65" s="1"/>
      <c r="E65" s="1"/>
      <c r="F65" s="1"/>
      <c r="G65" s="1"/>
      <c r="H65" s="1"/>
      <c r="I65" s="1"/>
      <c r="J65" s="1"/>
    </row>
    <row r="66" ht="15.75" customHeight="1">
      <c r="A66" s="68"/>
      <c r="B66" s="68"/>
      <c r="C66" s="69"/>
      <c r="D66" s="1"/>
      <c r="E66" s="1"/>
      <c r="F66" s="1"/>
      <c r="G66" s="1"/>
      <c r="H66" s="1"/>
      <c r="I66" s="1"/>
      <c r="J66" s="1"/>
    </row>
    <row r="67" ht="15.75" customHeight="1">
      <c r="A67" s="68"/>
      <c r="B67" s="68"/>
      <c r="C67" s="69"/>
      <c r="D67" s="1"/>
      <c r="E67" s="1"/>
      <c r="F67" s="1"/>
      <c r="G67" s="1"/>
      <c r="H67" s="1"/>
      <c r="I67" s="1"/>
      <c r="J67" s="1"/>
    </row>
    <row r="68" ht="15.75" customHeight="1">
      <c r="A68" s="68"/>
      <c r="B68" s="68"/>
      <c r="C68" s="69"/>
      <c r="D68" s="1"/>
      <c r="E68" s="1"/>
      <c r="F68" s="1"/>
      <c r="G68" s="1"/>
      <c r="H68" s="1"/>
      <c r="I68" s="1"/>
      <c r="J68" s="1"/>
    </row>
    <row r="69" ht="15.75" customHeight="1">
      <c r="A69" s="68"/>
      <c r="B69" s="68"/>
      <c r="C69" s="69"/>
      <c r="D69" s="1"/>
      <c r="E69" s="1"/>
      <c r="F69" s="1"/>
      <c r="G69" s="1"/>
      <c r="H69" s="1"/>
      <c r="I69" s="1"/>
      <c r="J69" s="1"/>
    </row>
    <row r="70" ht="15.75" customHeight="1">
      <c r="A70" s="68"/>
      <c r="B70" s="68"/>
      <c r="C70" s="69"/>
      <c r="D70" s="1"/>
      <c r="E70" s="1"/>
      <c r="F70" s="1"/>
      <c r="G70" s="1"/>
      <c r="H70" s="1"/>
      <c r="I70" s="1"/>
      <c r="J70" s="1"/>
    </row>
    <row r="71" ht="15.75" customHeight="1">
      <c r="A71" s="68"/>
      <c r="B71" s="68"/>
      <c r="C71" s="69"/>
      <c r="D71" s="1"/>
      <c r="E71" s="1"/>
      <c r="F71" s="1"/>
      <c r="G71" s="1"/>
      <c r="H71" s="1"/>
      <c r="I71" s="1"/>
      <c r="J71" s="1"/>
    </row>
    <row r="72" ht="15.75" customHeight="1">
      <c r="A72" s="68"/>
      <c r="B72" s="68"/>
      <c r="C72" s="69"/>
      <c r="D72" s="1"/>
      <c r="E72" s="1"/>
      <c r="F72" s="1"/>
      <c r="G72" s="1"/>
      <c r="H72" s="1"/>
      <c r="I72" s="1"/>
      <c r="J72" s="1"/>
    </row>
    <row r="73" ht="15.75" customHeight="1">
      <c r="A73" s="68"/>
      <c r="B73" s="68"/>
      <c r="C73" s="69"/>
      <c r="D73" s="1"/>
      <c r="E73" s="1"/>
      <c r="F73" s="1"/>
      <c r="G73" s="1"/>
      <c r="H73" s="1"/>
      <c r="I73" s="1"/>
      <c r="J73" s="1"/>
    </row>
    <row r="74" ht="15.75" customHeight="1">
      <c r="A74" s="68"/>
      <c r="B74" s="68"/>
      <c r="C74" s="69"/>
      <c r="D74" s="1"/>
      <c r="E74" s="1"/>
      <c r="F74" s="1"/>
      <c r="G74" s="1"/>
      <c r="H74" s="1"/>
      <c r="I74" s="1"/>
      <c r="J74" s="1"/>
    </row>
    <row r="75" ht="15.75" customHeight="1">
      <c r="A75" s="68"/>
      <c r="B75" s="68"/>
      <c r="C75" s="69"/>
      <c r="D75" s="1"/>
      <c r="E75" s="1"/>
      <c r="F75" s="1"/>
      <c r="G75" s="1"/>
      <c r="H75" s="1"/>
      <c r="I75" s="1"/>
      <c r="J75" s="1"/>
    </row>
    <row r="76" ht="15.75" customHeight="1">
      <c r="A76" s="68"/>
      <c r="B76" s="68"/>
      <c r="C76" s="69"/>
      <c r="D76" s="1"/>
      <c r="E76" s="1"/>
      <c r="F76" s="1"/>
      <c r="G76" s="1"/>
      <c r="H76" s="1"/>
      <c r="I76" s="1"/>
      <c r="J76" s="1"/>
    </row>
    <row r="77" ht="15.75" customHeight="1">
      <c r="A77" s="68"/>
      <c r="B77" s="68"/>
      <c r="C77" s="69"/>
      <c r="D77" s="1"/>
      <c r="E77" s="1"/>
      <c r="F77" s="1"/>
      <c r="G77" s="1"/>
      <c r="H77" s="1"/>
      <c r="I77" s="1"/>
      <c r="J77" s="1"/>
    </row>
    <row r="78" ht="15.75" customHeight="1">
      <c r="A78" s="68"/>
      <c r="B78" s="68"/>
      <c r="C78" s="69"/>
      <c r="D78" s="1"/>
      <c r="E78" s="1"/>
      <c r="F78" s="1"/>
      <c r="G78" s="1"/>
      <c r="H78" s="1"/>
      <c r="I78" s="1"/>
      <c r="J78" s="1"/>
    </row>
    <row r="79" ht="15.75" customHeight="1">
      <c r="A79" s="68"/>
      <c r="B79" s="68"/>
      <c r="C79" s="69"/>
      <c r="D79" s="1"/>
      <c r="E79" s="1"/>
      <c r="F79" s="1"/>
      <c r="G79" s="1"/>
      <c r="H79" s="1"/>
      <c r="I79" s="1"/>
      <c r="J79" s="1"/>
    </row>
    <row r="80" ht="15.75" customHeight="1">
      <c r="A80" s="68"/>
      <c r="B80" s="68"/>
      <c r="C80" s="69"/>
      <c r="D80" s="1"/>
      <c r="E80" s="1"/>
      <c r="F80" s="1"/>
      <c r="G80" s="1"/>
      <c r="H80" s="1"/>
      <c r="I80" s="1"/>
      <c r="J80" s="1"/>
    </row>
    <row r="81" ht="15.75" customHeight="1">
      <c r="A81" s="68"/>
      <c r="B81" s="68"/>
      <c r="C81" s="69"/>
      <c r="D81" s="1"/>
      <c r="E81" s="1"/>
      <c r="F81" s="1"/>
      <c r="G81" s="1"/>
      <c r="H81" s="1"/>
      <c r="I81" s="1"/>
      <c r="J81" s="1"/>
    </row>
    <row r="82" ht="15.75" customHeight="1">
      <c r="A82" s="68"/>
      <c r="B82" s="68"/>
      <c r="C82" s="69"/>
      <c r="D82" s="1"/>
      <c r="E82" s="1"/>
      <c r="F82" s="1"/>
      <c r="G82" s="1"/>
      <c r="H82" s="1"/>
      <c r="I82" s="1"/>
      <c r="J82" s="1"/>
    </row>
    <row r="83" ht="15.75" customHeight="1">
      <c r="A83" s="68"/>
      <c r="B83" s="68"/>
      <c r="C83" s="69"/>
      <c r="D83" s="1"/>
      <c r="E83" s="1"/>
      <c r="F83" s="1"/>
      <c r="G83" s="1"/>
      <c r="H83" s="1"/>
      <c r="I83" s="1"/>
      <c r="J83" s="1"/>
    </row>
    <row r="84" ht="15.75" customHeight="1">
      <c r="A84" s="68"/>
      <c r="B84" s="68"/>
      <c r="C84" s="69"/>
      <c r="D84" s="1"/>
      <c r="E84" s="1"/>
      <c r="F84" s="1"/>
      <c r="G84" s="1"/>
      <c r="H84" s="1"/>
      <c r="I84" s="1"/>
      <c r="J84" s="1"/>
    </row>
    <row r="85" ht="15.75" customHeight="1">
      <c r="A85" s="68"/>
      <c r="B85" s="68"/>
      <c r="C85" s="69"/>
      <c r="D85" s="1"/>
      <c r="E85" s="1"/>
      <c r="F85" s="1"/>
      <c r="G85" s="1"/>
      <c r="H85" s="1"/>
      <c r="I85" s="1"/>
      <c r="J85" s="1"/>
    </row>
    <row r="86" ht="15.75" customHeight="1">
      <c r="A86" s="68"/>
      <c r="B86" s="68"/>
      <c r="C86" s="69"/>
      <c r="D86" s="1"/>
      <c r="E86" s="1"/>
      <c r="F86" s="1"/>
      <c r="G86" s="1"/>
      <c r="H86" s="1"/>
      <c r="I86" s="1"/>
      <c r="J86" s="1"/>
    </row>
    <row r="87" ht="15.75" customHeight="1">
      <c r="A87" s="68"/>
      <c r="B87" s="68"/>
      <c r="C87" s="69"/>
      <c r="D87" s="1"/>
      <c r="E87" s="1"/>
      <c r="F87" s="1"/>
      <c r="G87" s="1"/>
      <c r="H87" s="1"/>
      <c r="I87" s="1"/>
      <c r="J87" s="1"/>
    </row>
    <row r="88" ht="15.75" customHeight="1">
      <c r="A88" s="68"/>
      <c r="B88" s="68"/>
      <c r="C88" s="69"/>
      <c r="D88" s="1"/>
      <c r="E88" s="1"/>
      <c r="F88" s="1"/>
      <c r="G88" s="1"/>
      <c r="H88" s="1"/>
      <c r="I88" s="1"/>
      <c r="J88" s="1"/>
    </row>
    <row r="89" ht="15.75" customHeight="1">
      <c r="A89" s="68"/>
      <c r="B89" s="68"/>
      <c r="C89" s="69"/>
      <c r="D89" s="1"/>
      <c r="E89" s="1"/>
      <c r="F89" s="1"/>
      <c r="G89" s="1"/>
      <c r="H89" s="1"/>
      <c r="I89" s="1"/>
      <c r="J89" s="1"/>
    </row>
    <row r="90" ht="15.75" customHeight="1">
      <c r="A90" s="68"/>
      <c r="B90" s="68"/>
      <c r="C90" s="69"/>
      <c r="D90" s="1"/>
      <c r="E90" s="1"/>
      <c r="F90" s="1"/>
      <c r="G90" s="1"/>
      <c r="H90" s="1"/>
      <c r="I90" s="1"/>
      <c r="J90" s="1"/>
    </row>
    <row r="91" ht="15.75" customHeight="1">
      <c r="A91" s="68"/>
      <c r="B91" s="68"/>
      <c r="C91" s="69"/>
      <c r="D91" s="1"/>
      <c r="E91" s="1"/>
      <c r="F91" s="1"/>
      <c r="G91" s="1"/>
      <c r="H91" s="1"/>
      <c r="I91" s="1"/>
      <c r="J91" s="1"/>
    </row>
    <row r="92" ht="15.75" customHeight="1">
      <c r="A92" s="68"/>
      <c r="B92" s="68"/>
      <c r="C92" s="69"/>
      <c r="D92" s="1"/>
      <c r="E92" s="1"/>
      <c r="F92" s="1"/>
      <c r="G92" s="1"/>
      <c r="H92" s="1"/>
      <c r="I92" s="1"/>
      <c r="J92" s="1"/>
    </row>
    <row r="93" ht="15.75" customHeight="1">
      <c r="A93" s="68"/>
      <c r="B93" s="68"/>
      <c r="C93" s="69"/>
      <c r="D93" s="1"/>
      <c r="E93" s="1"/>
      <c r="F93" s="1"/>
      <c r="G93" s="1"/>
      <c r="H93" s="1"/>
      <c r="I93" s="1"/>
      <c r="J93" s="1"/>
    </row>
    <row r="94" ht="15.75" customHeight="1">
      <c r="A94" s="68"/>
      <c r="B94" s="68"/>
      <c r="C94" s="69"/>
      <c r="D94" s="1"/>
      <c r="E94" s="1"/>
      <c r="F94" s="1"/>
      <c r="G94" s="1"/>
      <c r="H94" s="1"/>
      <c r="I94" s="1"/>
      <c r="J94" s="1"/>
    </row>
    <row r="95" ht="15.75" customHeight="1">
      <c r="A95" s="68"/>
      <c r="B95" s="68"/>
      <c r="C95" s="69"/>
      <c r="D95" s="1"/>
      <c r="E95" s="1"/>
      <c r="F95" s="1"/>
      <c r="G95" s="1"/>
      <c r="H95" s="1"/>
      <c r="I95" s="1"/>
      <c r="J95" s="1"/>
    </row>
    <row r="96" ht="15.75" customHeight="1">
      <c r="A96" s="68"/>
      <c r="B96" s="68"/>
      <c r="C96" s="69"/>
      <c r="D96" s="1"/>
      <c r="E96" s="1"/>
      <c r="F96" s="1"/>
      <c r="G96" s="1"/>
      <c r="H96" s="1"/>
      <c r="I96" s="1"/>
      <c r="J96" s="1"/>
    </row>
    <row r="97" ht="15.75" customHeight="1">
      <c r="A97" s="68"/>
      <c r="B97" s="68"/>
      <c r="C97" s="69"/>
      <c r="D97" s="1"/>
      <c r="E97" s="1"/>
      <c r="F97" s="1"/>
      <c r="G97" s="1"/>
      <c r="H97" s="1"/>
      <c r="I97" s="1"/>
      <c r="J97" s="1"/>
    </row>
    <row r="98" ht="15.75" customHeight="1">
      <c r="A98" s="68"/>
      <c r="B98" s="68"/>
      <c r="C98" s="69"/>
      <c r="D98" s="1"/>
      <c r="E98" s="1"/>
      <c r="F98" s="1"/>
      <c r="G98" s="1"/>
      <c r="H98" s="1"/>
      <c r="I98" s="1"/>
      <c r="J98" s="1"/>
    </row>
    <row r="99" ht="15.75" customHeight="1">
      <c r="A99" s="68"/>
      <c r="B99" s="68"/>
      <c r="C99" s="69"/>
      <c r="D99" s="1"/>
      <c r="E99" s="1"/>
      <c r="F99" s="1"/>
      <c r="G99" s="1"/>
      <c r="H99" s="1"/>
      <c r="I99" s="1"/>
      <c r="J99" s="1"/>
    </row>
    <row r="100" ht="15.75" customHeight="1">
      <c r="A100" s="68"/>
      <c r="B100" s="68"/>
      <c r="C100" s="69"/>
      <c r="D100" s="1"/>
      <c r="E100" s="1"/>
      <c r="F100" s="1"/>
      <c r="G100" s="1"/>
      <c r="H100" s="1"/>
      <c r="I100" s="1"/>
      <c r="J100" s="1"/>
    </row>
    <row r="101" ht="15.75" customHeight="1">
      <c r="A101" s="68"/>
      <c r="B101" s="68"/>
      <c r="C101" s="69"/>
      <c r="D101" s="1"/>
      <c r="E101" s="1"/>
      <c r="F101" s="1"/>
      <c r="G101" s="1"/>
      <c r="H101" s="1"/>
      <c r="I101" s="1"/>
      <c r="J101" s="1"/>
    </row>
    <row r="102" ht="15.75" customHeight="1">
      <c r="A102" s="68"/>
      <c r="B102" s="68"/>
      <c r="C102" s="69"/>
      <c r="D102" s="1"/>
      <c r="E102" s="1"/>
      <c r="F102" s="1"/>
      <c r="G102" s="1"/>
      <c r="H102" s="1"/>
      <c r="I102" s="1"/>
      <c r="J102" s="1"/>
    </row>
    <row r="103" ht="15.75" customHeight="1">
      <c r="A103" s="68"/>
      <c r="B103" s="68"/>
      <c r="C103" s="69"/>
      <c r="D103" s="1"/>
      <c r="E103" s="1"/>
      <c r="F103" s="1"/>
      <c r="G103" s="1"/>
      <c r="H103" s="1"/>
      <c r="I103" s="1"/>
      <c r="J103" s="1"/>
    </row>
    <row r="104" ht="15.75" customHeight="1">
      <c r="A104" s="68"/>
      <c r="B104" s="68"/>
      <c r="C104" s="69"/>
      <c r="D104" s="1"/>
      <c r="E104" s="1"/>
      <c r="F104" s="1"/>
      <c r="G104" s="1"/>
      <c r="H104" s="1"/>
      <c r="I104" s="1"/>
      <c r="J104" s="1"/>
    </row>
    <row r="105" ht="15.75" customHeight="1">
      <c r="A105" s="68"/>
      <c r="B105" s="68"/>
      <c r="C105" s="69"/>
      <c r="D105" s="1"/>
      <c r="E105" s="1"/>
      <c r="F105" s="1"/>
      <c r="G105" s="1"/>
      <c r="H105" s="1"/>
      <c r="I105" s="1"/>
      <c r="J105" s="1"/>
    </row>
    <row r="106" ht="15.75" customHeight="1">
      <c r="A106" s="68"/>
      <c r="B106" s="68"/>
      <c r="C106" s="69"/>
      <c r="D106" s="1"/>
      <c r="E106" s="1"/>
      <c r="F106" s="1"/>
      <c r="G106" s="1"/>
      <c r="H106" s="1"/>
      <c r="I106" s="1"/>
      <c r="J106" s="1"/>
    </row>
    <row r="107" ht="15.75" customHeight="1">
      <c r="A107" s="68"/>
      <c r="B107" s="68"/>
      <c r="C107" s="69"/>
      <c r="D107" s="1"/>
      <c r="E107" s="1"/>
      <c r="F107" s="1"/>
      <c r="G107" s="1"/>
      <c r="H107" s="1"/>
      <c r="I107" s="1"/>
      <c r="J107" s="1"/>
    </row>
    <row r="108" ht="15.75" customHeight="1">
      <c r="A108" s="68"/>
      <c r="B108" s="68"/>
      <c r="C108" s="69"/>
      <c r="D108" s="1"/>
      <c r="E108" s="1"/>
      <c r="F108" s="1"/>
      <c r="G108" s="1"/>
      <c r="H108" s="1"/>
      <c r="I108" s="1"/>
      <c r="J108" s="1"/>
    </row>
    <row r="109" ht="15.75" customHeight="1">
      <c r="A109" s="68"/>
      <c r="B109" s="68"/>
      <c r="C109" s="69"/>
      <c r="D109" s="1"/>
      <c r="E109" s="1"/>
      <c r="F109" s="1"/>
      <c r="G109" s="1"/>
      <c r="H109" s="1"/>
      <c r="I109" s="1"/>
      <c r="J109" s="1"/>
    </row>
    <row r="110" ht="15.75" customHeight="1">
      <c r="A110" s="68"/>
      <c r="B110" s="68"/>
      <c r="C110" s="69"/>
      <c r="D110" s="1"/>
      <c r="E110" s="1"/>
      <c r="F110" s="1"/>
      <c r="G110" s="1"/>
      <c r="H110" s="1"/>
      <c r="I110" s="1"/>
      <c r="J110" s="1"/>
    </row>
    <row r="111" ht="15.75" customHeight="1">
      <c r="A111" s="68"/>
      <c r="B111" s="68"/>
      <c r="C111" s="69"/>
      <c r="D111" s="1"/>
      <c r="E111" s="1"/>
      <c r="F111" s="1"/>
      <c r="G111" s="1"/>
      <c r="H111" s="1"/>
      <c r="I111" s="1"/>
      <c r="J111" s="1"/>
    </row>
    <row r="112" ht="15.75" customHeight="1">
      <c r="A112" s="68"/>
      <c r="B112" s="68"/>
      <c r="C112" s="69"/>
      <c r="D112" s="1"/>
      <c r="E112" s="1"/>
      <c r="F112" s="1"/>
      <c r="G112" s="1"/>
      <c r="H112" s="1"/>
      <c r="I112" s="1"/>
      <c r="J112" s="1"/>
    </row>
    <row r="113" ht="15.75" customHeight="1">
      <c r="A113" s="68"/>
      <c r="B113" s="68"/>
      <c r="C113" s="69"/>
      <c r="D113" s="1"/>
      <c r="E113" s="1"/>
      <c r="F113" s="1"/>
      <c r="G113" s="1"/>
      <c r="H113" s="1"/>
      <c r="I113" s="1"/>
      <c r="J113" s="1"/>
    </row>
    <row r="114" ht="15.75" customHeight="1">
      <c r="A114" s="68"/>
      <c r="B114" s="68"/>
      <c r="C114" s="69"/>
      <c r="D114" s="1"/>
      <c r="E114" s="1"/>
      <c r="F114" s="1"/>
      <c r="G114" s="1"/>
      <c r="H114" s="1"/>
      <c r="I114" s="1"/>
      <c r="J114" s="1"/>
    </row>
    <row r="115" ht="15.75" customHeight="1">
      <c r="A115" s="68"/>
      <c r="B115" s="68"/>
      <c r="C115" s="69"/>
      <c r="D115" s="1"/>
      <c r="E115" s="1"/>
      <c r="F115" s="1"/>
      <c r="G115" s="1"/>
      <c r="H115" s="1"/>
      <c r="I115" s="1"/>
      <c r="J115" s="1"/>
    </row>
    <row r="116" ht="15.75" customHeight="1">
      <c r="A116" s="68"/>
      <c r="B116" s="68"/>
      <c r="C116" s="69"/>
      <c r="D116" s="1"/>
      <c r="E116" s="1"/>
      <c r="F116" s="1"/>
      <c r="G116" s="1"/>
      <c r="H116" s="1"/>
      <c r="I116" s="1"/>
      <c r="J116" s="1"/>
    </row>
    <row r="117" ht="15.75" customHeight="1">
      <c r="A117" s="68"/>
      <c r="B117" s="68"/>
      <c r="C117" s="69"/>
      <c r="D117" s="1"/>
      <c r="E117" s="1"/>
      <c r="F117" s="1"/>
      <c r="G117" s="1"/>
      <c r="H117" s="1"/>
      <c r="I117" s="1"/>
      <c r="J117" s="1"/>
    </row>
    <row r="118" ht="15.75" customHeight="1">
      <c r="A118" s="68"/>
      <c r="B118" s="68"/>
      <c r="C118" s="69"/>
      <c r="D118" s="1"/>
      <c r="E118" s="1"/>
      <c r="F118" s="1"/>
      <c r="G118" s="1"/>
      <c r="H118" s="1"/>
      <c r="I118" s="1"/>
      <c r="J118" s="1"/>
    </row>
    <row r="119" ht="15.75" customHeight="1">
      <c r="A119" s="68"/>
      <c r="B119" s="68"/>
      <c r="C119" s="69"/>
      <c r="D119" s="1"/>
      <c r="E119" s="1"/>
      <c r="F119" s="1"/>
      <c r="G119" s="1"/>
      <c r="H119" s="1"/>
      <c r="I119" s="1"/>
      <c r="J119" s="1"/>
    </row>
    <row r="120" ht="15.75" customHeight="1">
      <c r="A120" s="68"/>
      <c r="B120" s="68"/>
      <c r="C120" s="69"/>
      <c r="D120" s="1"/>
      <c r="E120" s="1"/>
      <c r="F120" s="1"/>
      <c r="G120" s="1"/>
      <c r="H120" s="1"/>
      <c r="I120" s="1"/>
      <c r="J120" s="1"/>
    </row>
    <row r="121" ht="15.75" customHeight="1">
      <c r="A121" s="68"/>
      <c r="B121" s="68"/>
      <c r="C121" s="69"/>
      <c r="D121" s="1"/>
      <c r="E121" s="1"/>
      <c r="F121" s="1"/>
      <c r="G121" s="1"/>
      <c r="H121" s="1"/>
      <c r="I121" s="1"/>
      <c r="J121" s="1"/>
    </row>
    <row r="122" ht="15.75" customHeight="1">
      <c r="A122" s="68"/>
      <c r="B122" s="68"/>
      <c r="C122" s="69"/>
      <c r="D122" s="1"/>
      <c r="E122" s="1"/>
      <c r="F122" s="1"/>
      <c r="G122" s="1"/>
      <c r="H122" s="1"/>
      <c r="I122" s="1"/>
      <c r="J122" s="1"/>
    </row>
    <row r="123" ht="15.75" customHeight="1">
      <c r="A123" s="68"/>
      <c r="B123" s="68"/>
      <c r="C123" s="69"/>
      <c r="D123" s="1"/>
      <c r="E123" s="1"/>
      <c r="F123" s="1"/>
      <c r="G123" s="1"/>
      <c r="H123" s="1"/>
      <c r="I123" s="1"/>
      <c r="J123" s="1"/>
    </row>
    <row r="124" ht="15.75" customHeight="1">
      <c r="A124" s="68"/>
      <c r="B124" s="68"/>
      <c r="C124" s="69"/>
      <c r="D124" s="1"/>
      <c r="E124" s="1"/>
      <c r="F124" s="1"/>
      <c r="G124" s="1"/>
      <c r="H124" s="1"/>
      <c r="I124" s="1"/>
      <c r="J124" s="1"/>
    </row>
    <row r="125" ht="15.75" customHeight="1">
      <c r="A125" s="68"/>
      <c r="B125" s="68"/>
      <c r="C125" s="69"/>
      <c r="D125" s="1"/>
      <c r="E125" s="1"/>
      <c r="F125" s="1"/>
      <c r="G125" s="1"/>
      <c r="H125" s="1"/>
      <c r="I125" s="1"/>
      <c r="J125" s="1"/>
    </row>
    <row r="126" ht="15.75" customHeight="1">
      <c r="A126" s="68"/>
      <c r="B126" s="68"/>
      <c r="C126" s="69"/>
      <c r="D126" s="1"/>
      <c r="E126" s="1"/>
      <c r="F126" s="1"/>
      <c r="G126" s="1"/>
      <c r="H126" s="1"/>
      <c r="I126" s="1"/>
      <c r="J126" s="1"/>
    </row>
    <row r="127" ht="15.75" customHeight="1">
      <c r="A127" s="68"/>
      <c r="B127" s="68"/>
      <c r="C127" s="69"/>
      <c r="D127" s="1"/>
      <c r="E127" s="1"/>
      <c r="F127" s="1"/>
      <c r="G127" s="1"/>
      <c r="H127" s="1"/>
      <c r="I127" s="1"/>
      <c r="J127" s="1"/>
    </row>
    <row r="128" ht="15.75" customHeight="1">
      <c r="A128" s="68"/>
      <c r="B128" s="68"/>
      <c r="C128" s="69"/>
      <c r="D128" s="1"/>
      <c r="E128" s="1"/>
      <c r="F128" s="1"/>
      <c r="G128" s="1"/>
      <c r="H128" s="1"/>
      <c r="I128" s="1"/>
      <c r="J128" s="1"/>
    </row>
    <row r="129" ht="15.75" customHeight="1">
      <c r="A129" s="68"/>
      <c r="B129" s="68"/>
      <c r="C129" s="69"/>
      <c r="D129" s="1"/>
      <c r="E129" s="1"/>
      <c r="F129" s="1"/>
      <c r="G129" s="1"/>
      <c r="H129" s="1"/>
      <c r="I129" s="1"/>
      <c r="J129" s="1"/>
    </row>
    <row r="130" ht="15.75" customHeight="1">
      <c r="A130" s="68"/>
      <c r="B130" s="68"/>
      <c r="C130" s="69"/>
      <c r="D130" s="1"/>
      <c r="E130" s="1"/>
      <c r="F130" s="1"/>
      <c r="G130" s="1"/>
      <c r="H130" s="1"/>
      <c r="I130" s="1"/>
      <c r="J130" s="1"/>
    </row>
    <row r="131" ht="15.75" customHeight="1">
      <c r="A131" s="68"/>
      <c r="B131" s="68"/>
      <c r="C131" s="69"/>
      <c r="D131" s="1"/>
      <c r="E131" s="1"/>
      <c r="F131" s="1"/>
      <c r="G131" s="1"/>
      <c r="H131" s="1"/>
      <c r="I131" s="1"/>
      <c r="J131" s="1"/>
    </row>
    <row r="132" ht="15.75" customHeight="1">
      <c r="A132" s="68"/>
      <c r="B132" s="68"/>
      <c r="C132" s="69"/>
      <c r="D132" s="1"/>
      <c r="E132" s="1"/>
      <c r="F132" s="1"/>
      <c r="G132" s="1"/>
      <c r="H132" s="1"/>
      <c r="I132" s="1"/>
      <c r="J132" s="1"/>
    </row>
    <row r="133" ht="15.75" customHeight="1">
      <c r="A133" s="68"/>
      <c r="B133" s="68"/>
      <c r="C133" s="69"/>
      <c r="D133" s="1"/>
      <c r="E133" s="1"/>
      <c r="F133" s="1"/>
      <c r="G133" s="1"/>
      <c r="H133" s="1"/>
      <c r="I133" s="1"/>
      <c r="J133" s="1"/>
    </row>
    <row r="134" ht="15.75" customHeight="1">
      <c r="A134" s="68"/>
      <c r="B134" s="68"/>
      <c r="C134" s="69"/>
      <c r="D134" s="1"/>
      <c r="E134" s="1"/>
      <c r="F134" s="1"/>
      <c r="G134" s="1"/>
      <c r="H134" s="1"/>
      <c r="I134" s="1"/>
      <c r="J134" s="1"/>
    </row>
    <row r="135" ht="15.75" customHeight="1">
      <c r="A135" s="68"/>
      <c r="B135" s="68"/>
      <c r="C135" s="69"/>
      <c r="D135" s="1"/>
      <c r="E135" s="1"/>
      <c r="F135" s="1"/>
      <c r="G135" s="1"/>
      <c r="H135" s="1"/>
      <c r="I135" s="1"/>
      <c r="J135" s="1"/>
    </row>
    <row r="136" ht="15.75" customHeight="1">
      <c r="A136" s="68"/>
      <c r="B136" s="68"/>
      <c r="C136" s="69"/>
      <c r="D136" s="1"/>
      <c r="E136" s="1"/>
      <c r="F136" s="1"/>
      <c r="G136" s="1"/>
      <c r="H136" s="1"/>
      <c r="I136" s="1"/>
      <c r="J136" s="1"/>
    </row>
    <row r="137" ht="15.75" customHeight="1">
      <c r="A137" s="68"/>
      <c r="B137" s="68"/>
      <c r="C137" s="69"/>
      <c r="D137" s="1"/>
      <c r="E137" s="1"/>
      <c r="F137" s="1"/>
      <c r="G137" s="1"/>
      <c r="H137" s="1"/>
      <c r="I137" s="1"/>
      <c r="J137" s="1"/>
    </row>
    <row r="138" ht="15.75" customHeight="1">
      <c r="A138" s="68"/>
      <c r="B138" s="68"/>
      <c r="C138" s="69"/>
      <c r="D138" s="1"/>
      <c r="E138" s="1"/>
      <c r="F138" s="1"/>
      <c r="G138" s="1"/>
      <c r="H138" s="1"/>
      <c r="I138" s="1"/>
      <c r="J138" s="1"/>
    </row>
    <row r="139" ht="15.75" customHeight="1">
      <c r="A139" s="68"/>
      <c r="B139" s="68"/>
      <c r="C139" s="69"/>
      <c r="D139" s="1"/>
      <c r="E139" s="1"/>
      <c r="F139" s="1"/>
      <c r="G139" s="1"/>
      <c r="H139" s="1"/>
      <c r="I139" s="1"/>
      <c r="J139" s="1"/>
    </row>
    <row r="140" ht="15.75" customHeight="1">
      <c r="A140" s="68"/>
      <c r="B140" s="68"/>
      <c r="C140" s="69"/>
      <c r="D140" s="1"/>
      <c r="E140" s="1"/>
      <c r="F140" s="1"/>
      <c r="G140" s="1"/>
      <c r="H140" s="1"/>
      <c r="I140" s="1"/>
      <c r="J140" s="1"/>
    </row>
    <row r="141" ht="15.75" customHeight="1">
      <c r="A141" s="68"/>
      <c r="B141" s="68"/>
      <c r="C141" s="69"/>
      <c r="D141" s="1"/>
      <c r="E141" s="1"/>
      <c r="F141" s="1"/>
      <c r="G141" s="1"/>
      <c r="H141" s="1"/>
      <c r="I141" s="1"/>
      <c r="J141" s="1"/>
    </row>
    <row r="142" ht="15.75" customHeight="1">
      <c r="A142" s="68"/>
      <c r="B142" s="68"/>
      <c r="C142" s="69"/>
      <c r="D142" s="1"/>
      <c r="E142" s="1"/>
      <c r="F142" s="1"/>
      <c r="G142" s="1"/>
      <c r="H142" s="1"/>
      <c r="I142" s="1"/>
      <c r="J142" s="1"/>
    </row>
    <row r="143" ht="15.75" customHeight="1">
      <c r="A143" s="68"/>
      <c r="B143" s="68"/>
      <c r="C143" s="69"/>
      <c r="D143" s="1"/>
      <c r="E143" s="1"/>
      <c r="F143" s="1"/>
      <c r="G143" s="1"/>
      <c r="H143" s="1"/>
      <c r="I143" s="1"/>
      <c r="J143" s="1"/>
    </row>
    <row r="144" ht="15.75" customHeight="1">
      <c r="A144" s="68"/>
      <c r="B144" s="68"/>
      <c r="C144" s="69"/>
      <c r="D144" s="1"/>
      <c r="E144" s="1"/>
      <c r="F144" s="1"/>
      <c r="G144" s="1"/>
      <c r="H144" s="1"/>
      <c r="I144" s="1"/>
      <c r="J144" s="1"/>
    </row>
    <row r="145" ht="15.75" customHeight="1">
      <c r="A145" s="68"/>
      <c r="B145" s="68"/>
      <c r="C145" s="69"/>
      <c r="D145" s="1"/>
      <c r="E145" s="1"/>
      <c r="F145" s="1"/>
      <c r="G145" s="1"/>
      <c r="H145" s="1"/>
      <c r="I145" s="1"/>
      <c r="J145" s="1"/>
    </row>
    <row r="146" ht="15.75" customHeight="1">
      <c r="A146" s="68"/>
      <c r="B146" s="68"/>
      <c r="C146" s="69"/>
      <c r="D146" s="1"/>
      <c r="E146" s="1"/>
      <c r="F146" s="1"/>
      <c r="G146" s="1"/>
      <c r="H146" s="1"/>
      <c r="I146" s="1"/>
      <c r="J146" s="1"/>
    </row>
    <row r="147" ht="15.75" customHeight="1">
      <c r="A147" s="68"/>
      <c r="B147" s="68"/>
      <c r="C147" s="69"/>
      <c r="D147" s="1"/>
      <c r="E147" s="1"/>
      <c r="F147" s="1"/>
      <c r="G147" s="1"/>
      <c r="H147" s="1"/>
      <c r="I147" s="1"/>
      <c r="J147" s="1"/>
    </row>
    <row r="148" ht="15.75" customHeight="1">
      <c r="A148" s="68"/>
      <c r="B148" s="68"/>
      <c r="C148" s="69"/>
      <c r="D148" s="1"/>
      <c r="E148" s="1"/>
      <c r="F148" s="1"/>
      <c r="G148" s="1"/>
      <c r="H148" s="1"/>
      <c r="I148" s="1"/>
      <c r="J148" s="1"/>
    </row>
    <row r="149" ht="15.75" customHeight="1">
      <c r="A149" s="68"/>
      <c r="B149" s="68"/>
      <c r="C149" s="69"/>
      <c r="D149" s="1"/>
      <c r="E149" s="1"/>
      <c r="F149" s="1"/>
      <c r="G149" s="1"/>
      <c r="H149" s="1"/>
      <c r="I149" s="1"/>
      <c r="J149" s="1"/>
    </row>
    <row r="150" ht="15.75" customHeight="1">
      <c r="A150" s="68"/>
      <c r="B150" s="68"/>
      <c r="C150" s="69"/>
      <c r="D150" s="1"/>
      <c r="E150" s="1"/>
      <c r="F150" s="1"/>
      <c r="G150" s="1"/>
      <c r="H150" s="1"/>
      <c r="I150" s="1"/>
      <c r="J150" s="1"/>
    </row>
    <row r="151" ht="15.75" customHeight="1">
      <c r="A151" s="68"/>
      <c r="B151" s="68"/>
      <c r="C151" s="69"/>
      <c r="D151" s="1"/>
      <c r="E151" s="1"/>
      <c r="F151" s="1"/>
      <c r="G151" s="1"/>
      <c r="H151" s="1"/>
      <c r="I151" s="1"/>
      <c r="J151" s="1"/>
    </row>
    <row r="152" ht="15.75" customHeight="1">
      <c r="A152" s="68"/>
      <c r="B152" s="68"/>
      <c r="C152" s="69"/>
      <c r="D152" s="1"/>
      <c r="E152" s="1"/>
      <c r="F152" s="1"/>
      <c r="G152" s="1"/>
      <c r="H152" s="1"/>
      <c r="I152" s="1"/>
      <c r="J152" s="1"/>
    </row>
    <row r="153" ht="15.75" customHeight="1">
      <c r="A153" s="68"/>
      <c r="B153" s="68"/>
      <c r="C153" s="69"/>
      <c r="D153" s="1"/>
      <c r="E153" s="1"/>
      <c r="F153" s="1"/>
      <c r="G153" s="1"/>
      <c r="H153" s="1"/>
      <c r="I153" s="1"/>
      <c r="J153" s="1"/>
    </row>
    <row r="154" ht="15.75" customHeight="1">
      <c r="A154" s="68"/>
      <c r="B154" s="68"/>
      <c r="C154" s="69"/>
      <c r="D154" s="1"/>
      <c r="E154" s="1"/>
      <c r="F154" s="1"/>
      <c r="G154" s="1"/>
      <c r="H154" s="1"/>
      <c r="I154" s="1"/>
      <c r="J154" s="1"/>
    </row>
    <row r="155" ht="15.75" customHeight="1">
      <c r="A155" s="68"/>
      <c r="B155" s="68"/>
      <c r="C155" s="69"/>
      <c r="D155" s="1"/>
      <c r="E155" s="1"/>
      <c r="F155" s="1"/>
      <c r="G155" s="1"/>
      <c r="H155" s="1"/>
      <c r="I155" s="1"/>
      <c r="J155" s="1"/>
    </row>
    <row r="156" ht="15.75" customHeight="1">
      <c r="A156" s="68"/>
      <c r="B156" s="68"/>
      <c r="C156" s="69"/>
      <c r="D156" s="1"/>
      <c r="E156" s="1"/>
      <c r="F156" s="1"/>
      <c r="G156" s="1"/>
      <c r="H156" s="1"/>
      <c r="I156" s="1"/>
      <c r="J156" s="1"/>
    </row>
    <row r="157" ht="15.75" customHeight="1">
      <c r="A157" s="68"/>
      <c r="B157" s="68"/>
      <c r="C157" s="69"/>
      <c r="D157" s="1"/>
      <c r="E157" s="1"/>
      <c r="F157" s="1"/>
      <c r="G157" s="1"/>
      <c r="H157" s="1"/>
      <c r="I157" s="1"/>
      <c r="J157" s="1"/>
    </row>
    <row r="158" ht="15.75" customHeight="1">
      <c r="A158" s="68"/>
      <c r="B158" s="68"/>
      <c r="C158" s="69"/>
      <c r="D158" s="1"/>
      <c r="E158" s="1"/>
      <c r="F158" s="1"/>
      <c r="G158" s="1"/>
      <c r="H158" s="1"/>
      <c r="I158" s="1"/>
      <c r="J158" s="1"/>
    </row>
    <row r="159" ht="15.75" customHeight="1">
      <c r="A159" s="68"/>
      <c r="B159" s="68"/>
      <c r="C159" s="69"/>
      <c r="D159" s="1"/>
      <c r="E159" s="1"/>
      <c r="F159" s="1"/>
      <c r="G159" s="1"/>
      <c r="H159" s="1"/>
      <c r="I159" s="1"/>
      <c r="J159" s="1"/>
    </row>
    <row r="160" ht="15.75" customHeight="1">
      <c r="A160" s="68"/>
      <c r="B160" s="68"/>
      <c r="C160" s="69"/>
      <c r="D160" s="1"/>
      <c r="E160" s="1"/>
      <c r="F160" s="1"/>
      <c r="G160" s="1"/>
      <c r="H160" s="1"/>
      <c r="I160" s="1"/>
      <c r="J160" s="1"/>
    </row>
    <row r="161" ht="15.75" customHeight="1">
      <c r="A161" s="68"/>
      <c r="B161" s="68"/>
      <c r="C161" s="69"/>
      <c r="D161" s="1"/>
      <c r="E161" s="1"/>
      <c r="F161" s="1"/>
      <c r="G161" s="1"/>
      <c r="H161" s="1"/>
      <c r="I161" s="1"/>
      <c r="J161" s="1"/>
    </row>
    <row r="162" ht="15.75" customHeight="1">
      <c r="A162" s="68"/>
      <c r="B162" s="68"/>
      <c r="C162" s="69"/>
      <c r="D162" s="1"/>
      <c r="E162" s="1"/>
      <c r="F162" s="1"/>
      <c r="G162" s="1"/>
      <c r="H162" s="1"/>
      <c r="I162" s="1"/>
      <c r="J162" s="1"/>
    </row>
    <row r="163" ht="15.75" customHeight="1">
      <c r="A163" s="68"/>
      <c r="B163" s="68"/>
      <c r="C163" s="69"/>
      <c r="D163" s="1"/>
      <c r="E163" s="1"/>
      <c r="F163" s="1"/>
      <c r="G163" s="1"/>
      <c r="H163" s="1"/>
      <c r="I163" s="1"/>
      <c r="J163" s="1"/>
    </row>
    <row r="164" ht="15.75" customHeight="1">
      <c r="A164" s="68"/>
      <c r="B164" s="68"/>
      <c r="C164" s="69"/>
      <c r="D164" s="1"/>
      <c r="E164" s="1"/>
      <c r="F164" s="1"/>
      <c r="G164" s="1"/>
      <c r="H164" s="1"/>
      <c r="I164" s="1"/>
      <c r="J164" s="1"/>
    </row>
    <row r="165" ht="15.75" customHeight="1">
      <c r="A165" s="68"/>
      <c r="B165" s="68"/>
      <c r="C165" s="69"/>
      <c r="D165" s="1"/>
      <c r="E165" s="1"/>
      <c r="F165" s="1"/>
      <c r="G165" s="1"/>
      <c r="H165" s="1"/>
      <c r="I165" s="1"/>
      <c r="J165" s="1"/>
    </row>
    <row r="166" ht="15.75" customHeight="1">
      <c r="A166" s="68"/>
      <c r="B166" s="68"/>
      <c r="C166" s="69"/>
      <c r="D166" s="1"/>
      <c r="E166" s="1"/>
      <c r="F166" s="1"/>
      <c r="G166" s="1"/>
      <c r="H166" s="1"/>
      <c r="I166" s="1"/>
      <c r="J166" s="1"/>
    </row>
    <row r="167" ht="15.75" customHeight="1">
      <c r="A167" s="68"/>
      <c r="B167" s="68"/>
      <c r="C167" s="69"/>
      <c r="D167" s="1"/>
      <c r="E167" s="1"/>
      <c r="F167" s="1"/>
      <c r="G167" s="1"/>
      <c r="H167" s="1"/>
      <c r="I167" s="1"/>
      <c r="J167" s="1"/>
    </row>
    <row r="168" ht="15.75" customHeight="1">
      <c r="A168" s="68"/>
      <c r="B168" s="68"/>
      <c r="C168" s="69"/>
      <c r="D168" s="1"/>
      <c r="E168" s="1"/>
      <c r="F168" s="1"/>
      <c r="G168" s="1"/>
      <c r="H168" s="1"/>
      <c r="I168" s="1"/>
      <c r="J168" s="1"/>
    </row>
    <row r="169" ht="15.75" customHeight="1">
      <c r="A169" s="68"/>
      <c r="B169" s="68"/>
      <c r="C169" s="69"/>
      <c r="D169" s="1"/>
      <c r="E169" s="1"/>
      <c r="F169" s="1"/>
      <c r="G169" s="1"/>
      <c r="H169" s="1"/>
      <c r="I169" s="1"/>
      <c r="J169" s="1"/>
    </row>
    <row r="170" ht="15.75" customHeight="1">
      <c r="A170" s="68"/>
      <c r="B170" s="68"/>
      <c r="C170" s="69"/>
      <c r="D170" s="1"/>
      <c r="E170" s="1"/>
      <c r="F170" s="1"/>
      <c r="G170" s="1"/>
      <c r="H170" s="1"/>
      <c r="I170" s="1"/>
      <c r="J170" s="1"/>
    </row>
    <row r="171" ht="15.75" customHeight="1">
      <c r="A171" s="68"/>
      <c r="B171" s="68"/>
      <c r="C171" s="69"/>
      <c r="D171" s="1"/>
      <c r="E171" s="1"/>
      <c r="F171" s="1"/>
      <c r="G171" s="1"/>
      <c r="H171" s="1"/>
      <c r="I171" s="1"/>
      <c r="J171" s="1"/>
    </row>
    <row r="172" ht="15.75" customHeight="1">
      <c r="A172" s="68"/>
      <c r="B172" s="68"/>
      <c r="C172" s="69"/>
      <c r="D172" s="1"/>
      <c r="E172" s="1"/>
      <c r="F172" s="1"/>
      <c r="G172" s="1"/>
      <c r="H172" s="1"/>
      <c r="I172" s="1"/>
      <c r="J172" s="1"/>
    </row>
    <row r="173" ht="15.75" customHeight="1">
      <c r="A173" s="68"/>
      <c r="B173" s="68"/>
      <c r="C173" s="69"/>
      <c r="D173" s="1"/>
      <c r="E173" s="1"/>
      <c r="F173" s="1"/>
      <c r="G173" s="1"/>
      <c r="H173" s="1"/>
      <c r="I173" s="1"/>
      <c r="J173" s="1"/>
    </row>
    <row r="174" ht="15.75" customHeight="1">
      <c r="A174" s="68"/>
      <c r="B174" s="68"/>
      <c r="C174" s="69"/>
      <c r="D174" s="1"/>
      <c r="E174" s="1"/>
      <c r="F174" s="1"/>
      <c r="G174" s="1"/>
      <c r="H174" s="1"/>
      <c r="I174" s="1"/>
      <c r="J174" s="1"/>
    </row>
    <row r="175" ht="15.75" customHeight="1">
      <c r="A175" s="68"/>
      <c r="B175" s="68"/>
      <c r="C175" s="69"/>
      <c r="D175" s="1"/>
      <c r="E175" s="1"/>
      <c r="F175" s="1"/>
      <c r="G175" s="1"/>
      <c r="H175" s="1"/>
      <c r="I175" s="1"/>
      <c r="J175" s="1"/>
    </row>
    <row r="176" ht="15.75" customHeight="1">
      <c r="A176" s="68"/>
      <c r="B176" s="68"/>
      <c r="C176" s="69"/>
      <c r="D176" s="1"/>
      <c r="E176" s="1"/>
      <c r="F176" s="1"/>
      <c r="G176" s="1"/>
      <c r="H176" s="1"/>
      <c r="I176" s="1"/>
      <c r="J176" s="1"/>
    </row>
    <row r="177" ht="15.75" customHeight="1">
      <c r="A177" s="68"/>
      <c r="B177" s="68"/>
      <c r="C177" s="69"/>
      <c r="D177" s="1"/>
      <c r="E177" s="1"/>
      <c r="F177" s="1"/>
      <c r="G177" s="1"/>
      <c r="H177" s="1"/>
      <c r="I177" s="1"/>
      <c r="J177" s="1"/>
    </row>
    <row r="178" ht="15.75" customHeight="1">
      <c r="A178" s="68"/>
      <c r="B178" s="68"/>
      <c r="C178" s="69"/>
      <c r="D178" s="1"/>
      <c r="E178" s="1"/>
      <c r="F178" s="1"/>
      <c r="G178" s="1"/>
      <c r="H178" s="1"/>
      <c r="I178" s="1"/>
      <c r="J178" s="1"/>
    </row>
    <row r="179" ht="15.75" customHeight="1">
      <c r="A179" s="68"/>
      <c r="B179" s="68"/>
      <c r="C179" s="69"/>
      <c r="D179" s="1"/>
      <c r="E179" s="1"/>
      <c r="F179" s="1"/>
      <c r="G179" s="1"/>
      <c r="H179" s="1"/>
      <c r="I179" s="1"/>
      <c r="J179" s="1"/>
    </row>
    <row r="180" ht="15.75" customHeight="1">
      <c r="A180" s="68"/>
      <c r="B180" s="68"/>
      <c r="C180" s="69"/>
      <c r="D180" s="1"/>
      <c r="E180" s="1"/>
      <c r="F180" s="1"/>
      <c r="G180" s="1"/>
      <c r="H180" s="1"/>
      <c r="I180" s="1"/>
      <c r="J180" s="1"/>
    </row>
    <row r="181" ht="15.75" customHeight="1">
      <c r="A181" s="68"/>
      <c r="B181" s="68"/>
      <c r="C181" s="69"/>
      <c r="D181" s="1"/>
      <c r="E181" s="1"/>
      <c r="F181" s="1"/>
      <c r="G181" s="1"/>
      <c r="H181" s="1"/>
      <c r="I181" s="1"/>
      <c r="J181" s="1"/>
    </row>
    <row r="182" ht="15.75" customHeight="1">
      <c r="A182" s="68"/>
      <c r="B182" s="68"/>
      <c r="C182" s="69"/>
      <c r="D182" s="1"/>
      <c r="E182" s="1"/>
      <c r="F182" s="1"/>
      <c r="G182" s="1"/>
      <c r="H182" s="1"/>
      <c r="I182" s="1"/>
      <c r="J182" s="1"/>
    </row>
    <row r="183" ht="15.75" customHeight="1">
      <c r="A183" s="68"/>
      <c r="B183" s="68"/>
      <c r="C183" s="69"/>
      <c r="D183" s="1"/>
      <c r="E183" s="1"/>
      <c r="F183" s="1"/>
      <c r="G183" s="1"/>
      <c r="H183" s="1"/>
      <c r="I183" s="1"/>
      <c r="J183" s="1"/>
    </row>
    <row r="184" ht="15.75" customHeight="1">
      <c r="A184" s="68"/>
      <c r="B184" s="68"/>
      <c r="C184" s="69"/>
      <c r="D184" s="1"/>
      <c r="E184" s="1"/>
      <c r="F184" s="1"/>
      <c r="G184" s="1"/>
      <c r="H184" s="1"/>
      <c r="I184" s="1"/>
      <c r="J184" s="1"/>
    </row>
    <row r="185" ht="15.75" customHeight="1">
      <c r="A185" s="68"/>
      <c r="B185" s="68"/>
      <c r="C185" s="69"/>
      <c r="D185" s="1"/>
      <c r="E185" s="1"/>
      <c r="F185" s="1"/>
      <c r="G185" s="1"/>
      <c r="H185" s="1"/>
      <c r="I185" s="1"/>
      <c r="J185" s="1"/>
    </row>
    <row r="186" ht="15.75" customHeight="1">
      <c r="A186" s="68"/>
      <c r="B186" s="68"/>
      <c r="C186" s="69"/>
      <c r="D186" s="1"/>
      <c r="E186" s="1"/>
      <c r="F186" s="1"/>
      <c r="G186" s="1"/>
      <c r="H186" s="1"/>
      <c r="I186" s="1"/>
      <c r="J186" s="1"/>
    </row>
    <row r="187" ht="15.75" customHeight="1">
      <c r="A187" s="68"/>
      <c r="B187" s="68"/>
      <c r="C187" s="69"/>
      <c r="D187" s="1"/>
      <c r="E187" s="1"/>
      <c r="F187" s="1"/>
      <c r="G187" s="1"/>
      <c r="H187" s="1"/>
      <c r="I187" s="1"/>
      <c r="J187" s="1"/>
    </row>
    <row r="188" ht="15.75" customHeight="1">
      <c r="A188" s="68"/>
      <c r="B188" s="68"/>
      <c r="C188" s="69"/>
      <c r="D188" s="1"/>
      <c r="E188" s="1"/>
      <c r="F188" s="1"/>
      <c r="G188" s="1"/>
      <c r="H188" s="1"/>
      <c r="I188" s="1"/>
      <c r="J188" s="1"/>
    </row>
    <row r="189" ht="15.75" customHeight="1">
      <c r="A189" s="68"/>
      <c r="B189" s="68"/>
      <c r="C189" s="69"/>
      <c r="D189" s="1"/>
      <c r="E189" s="1"/>
      <c r="F189" s="1"/>
      <c r="G189" s="1"/>
      <c r="H189" s="1"/>
      <c r="I189" s="1"/>
      <c r="J189" s="1"/>
    </row>
    <row r="190" ht="15.75" customHeight="1">
      <c r="A190" s="68"/>
      <c r="B190" s="68"/>
      <c r="C190" s="69"/>
      <c r="D190" s="1"/>
      <c r="E190" s="1"/>
      <c r="F190" s="1"/>
      <c r="G190" s="1"/>
      <c r="H190" s="1"/>
      <c r="I190" s="1"/>
      <c r="J190" s="1"/>
    </row>
    <row r="191" ht="15.75" customHeight="1">
      <c r="A191" s="68"/>
      <c r="B191" s="68"/>
      <c r="C191" s="69"/>
      <c r="D191" s="1"/>
      <c r="E191" s="1"/>
      <c r="F191" s="1"/>
      <c r="G191" s="1"/>
      <c r="H191" s="1"/>
      <c r="I191" s="1"/>
      <c r="J191" s="1"/>
    </row>
    <row r="192" ht="15.75" customHeight="1">
      <c r="A192" s="68"/>
      <c r="B192" s="68"/>
      <c r="C192" s="69"/>
      <c r="D192" s="1"/>
      <c r="E192" s="1"/>
      <c r="F192" s="1"/>
      <c r="G192" s="1"/>
      <c r="H192" s="1"/>
      <c r="I192" s="1"/>
      <c r="J192" s="1"/>
    </row>
    <row r="193" ht="15.75" customHeight="1">
      <c r="A193" s="68"/>
      <c r="B193" s="68"/>
      <c r="C193" s="69"/>
      <c r="D193" s="1"/>
      <c r="E193" s="1"/>
      <c r="F193" s="1"/>
      <c r="G193" s="1"/>
      <c r="H193" s="1"/>
      <c r="I193" s="1"/>
      <c r="J193" s="1"/>
    </row>
    <row r="194" ht="15.75" customHeight="1">
      <c r="A194" s="68"/>
      <c r="B194" s="68"/>
      <c r="C194" s="69"/>
      <c r="D194" s="1"/>
      <c r="E194" s="1"/>
      <c r="F194" s="1"/>
      <c r="G194" s="1"/>
      <c r="H194" s="1"/>
      <c r="I194" s="1"/>
      <c r="J194" s="1"/>
    </row>
    <row r="195" ht="15.75" customHeight="1">
      <c r="A195" s="68"/>
      <c r="B195" s="68"/>
      <c r="C195" s="69"/>
      <c r="D195" s="1"/>
      <c r="E195" s="1"/>
      <c r="F195" s="1"/>
      <c r="G195" s="1"/>
      <c r="H195" s="1"/>
      <c r="I195" s="1"/>
      <c r="J195" s="1"/>
    </row>
    <row r="196" ht="15.75" customHeight="1">
      <c r="A196" s="68"/>
      <c r="B196" s="68"/>
      <c r="C196" s="69"/>
      <c r="D196" s="1"/>
      <c r="E196" s="1"/>
      <c r="F196" s="1"/>
      <c r="G196" s="1"/>
      <c r="H196" s="1"/>
      <c r="I196" s="1"/>
      <c r="J196" s="1"/>
    </row>
    <row r="197" ht="15.75" customHeight="1">
      <c r="A197" s="68"/>
      <c r="B197" s="68"/>
      <c r="C197" s="69"/>
      <c r="D197" s="1"/>
      <c r="E197" s="1"/>
      <c r="F197" s="1"/>
      <c r="G197" s="1"/>
      <c r="H197" s="1"/>
      <c r="I197" s="1"/>
      <c r="J197" s="1"/>
    </row>
    <row r="198" ht="15.75" customHeight="1">
      <c r="A198" s="68"/>
      <c r="B198" s="68"/>
      <c r="C198" s="69"/>
      <c r="D198" s="1"/>
      <c r="E198" s="1"/>
      <c r="F198" s="1"/>
      <c r="G198" s="1"/>
      <c r="H198" s="1"/>
      <c r="I198" s="1"/>
      <c r="J198" s="1"/>
    </row>
    <row r="199" ht="15.75" customHeight="1">
      <c r="A199" s="68"/>
      <c r="B199" s="68"/>
      <c r="C199" s="69"/>
      <c r="D199" s="1"/>
      <c r="E199" s="1"/>
      <c r="F199" s="1"/>
      <c r="G199" s="1"/>
      <c r="H199" s="1"/>
      <c r="I199" s="1"/>
      <c r="J199" s="1"/>
    </row>
    <row r="200" ht="15.75" customHeight="1">
      <c r="A200" s="68"/>
      <c r="B200" s="68"/>
      <c r="C200" s="69"/>
      <c r="D200" s="1"/>
      <c r="E200" s="1"/>
      <c r="F200" s="1"/>
      <c r="G200" s="1"/>
      <c r="H200" s="1"/>
      <c r="I200" s="1"/>
      <c r="J200" s="1"/>
    </row>
    <row r="201" ht="15.75" customHeight="1">
      <c r="A201" s="68"/>
      <c r="B201" s="68"/>
      <c r="C201" s="69"/>
      <c r="D201" s="1"/>
      <c r="E201" s="1"/>
      <c r="F201" s="1"/>
      <c r="G201" s="1"/>
      <c r="H201" s="1"/>
      <c r="I201" s="1"/>
      <c r="J201" s="1"/>
    </row>
    <row r="202" ht="15.75" customHeight="1">
      <c r="A202" s="68"/>
      <c r="B202" s="68"/>
      <c r="C202" s="69"/>
      <c r="D202" s="1"/>
      <c r="E202" s="1"/>
      <c r="F202" s="1"/>
      <c r="G202" s="1"/>
      <c r="H202" s="1"/>
      <c r="I202" s="1"/>
      <c r="J202" s="1"/>
    </row>
    <row r="203" ht="15.75" customHeight="1">
      <c r="A203" s="68"/>
      <c r="B203" s="68"/>
      <c r="C203" s="69"/>
      <c r="D203" s="1"/>
      <c r="E203" s="1"/>
      <c r="F203" s="1"/>
      <c r="G203" s="1"/>
      <c r="H203" s="1"/>
      <c r="I203" s="1"/>
      <c r="J203" s="1"/>
    </row>
    <row r="204" ht="15.75" customHeight="1">
      <c r="A204" s="68"/>
      <c r="B204" s="68"/>
      <c r="C204" s="69"/>
      <c r="D204" s="1"/>
      <c r="E204" s="1"/>
      <c r="F204" s="1"/>
      <c r="G204" s="1"/>
      <c r="H204" s="1"/>
      <c r="I204" s="1"/>
      <c r="J204" s="1"/>
    </row>
    <row r="205" ht="15.75" customHeight="1">
      <c r="A205" s="68"/>
      <c r="B205" s="68"/>
      <c r="C205" s="69"/>
      <c r="D205" s="1"/>
      <c r="E205" s="1"/>
      <c r="F205" s="1"/>
      <c r="G205" s="1"/>
      <c r="H205" s="1"/>
      <c r="I205" s="1"/>
      <c r="J205" s="1"/>
    </row>
    <row r="206" ht="15.75" customHeight="1">
      <c r="A206" s="68"/>
      <c r="B206" s="68"/>
      <c r="C206" s="69"/>
      <c r="D206" s="1"/>
      <c r="E206" s="1"/>
      <c r="F206" s="1"/>
      <c r="G206" s="1"/>
      <c r="H206" s="1"/>
      <c r="I206" s="1"/>
      <c r="J206" s="1"/>
    </row>
    <row r="207" ht="15.75" customHeight="1">
      <c r="A207" s="68"/>
      <c r="B207" s="68"/>
      <c r="C207" s="69"/>
      <c r="D207" s="1"/>
      <c r="E207" s="1"/>
      <c r="F207" s="1"/>
      <c r="G207" s="1"/>
      <c r="H207" s="1"/>
      <c r="I207" s="1"/>
      <c r="J207" s="1"/>
    </row>
    <row r="208" ht="15.75" customHeight="1">
      <c r="A208" s="68"/>
      <c r="B208" s="68"/>
      <c r="C208" s="69"/>
      <c r="D208" s="1"/>
      <c r="E208" s="1"/>
      <c r="F208" s="1"/>
      <c r="G208" s="1"/>
      <c r="H208" s="1"/>
      <c r="I208" s="1"/>
      <c r="J208" s="1"/>
    </row>
    <row r="209" ht="15.75" customHeight="1">
      <c r="A209" s="68"/>
      <c r="B209" s="68"/>
      <c r="C209" s="69"/>
      <c r="D209" s="1"/>
      <c r="E209" s="1"/>
      <c r="F209" s="1"/>
      <c r="G209" s="1"/>
      <c r="H209" s="1"/>
      <c r="I209" s="1"/>
      <c r="J209" s="1"/>
    </row>
    <row r="210" ht="15.75" customHeight="1">
      <c r="A210" s="68"/>
      <c r="B210" s="68"/>
      <c r="C210" s="69"/>
      <c r="D210" s="1"/>
      <c r="E210" s="1"/>
      <c r="F210" s="1"/>
      <c r="G210" s="1"/>
      <c r="H210" s="1"/>
      <c r="I210" s="1"/>
      <c r="J210" s="1"/>
    </row>
    <row r="211" ht="15.75" customHeight="1">
      <c r="A211" s="68"/>
      <c r="B211" s="68"/>
      <c r="C211" s="69"/>
      <c r="D211" s="1"/>
      <c r="E211" s="1"/>
      <c r="F211" s="1"/>
      <c r="G211" s="1"/>
      <c r="H211" s="1"/>
      <c r="I211" s="1"/>
      <c r="J211" s="1"/>
    </row>
    <row r="212" ht="15.75" customHeight="1">
      <c r="A212" s="68"/>
      <c r="B212" s="68"/>
      <c r="C212" s="69"/>
      <c r="D212" s="1"/>
      <c r="E212" s="1"/>
      <c r="F212" s="1"/>
      <c r="G212" s="1"/>
      <c r="H212" s="1"/>
      <c r="I212" s="1"/>
      <c r="J212" s="1"/>
    </row>
    <row r="213" ht="15.75" customHeight="1">
      <c r="A213" s="68"/>
      <c r="B213" s="68"/>
      <c r="C213" s="69"/>
      <c r="D213" s="1"/>
      <c r="E213" s="1"/>
      <c r="F213" s="1"/>
      <c r="G213" s="1"/>
      <c r="H213" s="1"/>
      <c r="I213" s="1"/>
      <c r="J213" s="1"/>
    </row>
    <row r="214" ht="15.75" customHeight="1">
      <c r="A214" s="68"/>
      <c r="B214" s="68"/>
      <c r="C214" s="69"/>
      <c r="D214" s="1"/>
      <c r="E214" s="1"/>
      <c r="F214" s="1"/>
      <c r="G214" s="1"/>
      <c r="H214" s="1"/>
      <c r="I214" s="1"/>
      <c r="J214" s="1"/>
    </row>
    <row r="215" ht="15.75" customHeight="1">
      <c r="A215" s="68"/>
      <c r="B215" s="68"/>
      <c r="C215" s="69"/>
      <c r="D215" s="1"/>
      <c r="E215" s="1"/>
      <c r="F215" s="1"/>
      <c r="G215" s="1"/>
      <c r="H215" s="1"/>
      <c r="I215" s="1"/>
      <c r="J215" s="1"/>
    </row>
    <row r="216" ht="15.75" customHeight="1">
      <c r="A216" s="68"/>
      <c r="B216" s="68"/>
      <c r="C216" s="69"/>
      <c r="D216" s="1"/>
      <c r="E216" s="1"/>
      <c r="F216" s="1"/>
      <c r="G216" s="1"/>
      <c r="H216" s="1"/>
      <c r="I216" s="1"/>
      <c r="J216" s="1"/>
    </row>
    <row r="217" ht="15.75" customHeight="1">
      <c r="A217" s="68"/>
      <c r="B217" s="68"/>
      <c r="C217" s="69"/>
      <c r="D217" s="1"/>
      <c r="E217" s="1"/>
      <c r="F217" s="1"/>
      <c r="G217" s="1"/>
      <c r="H217" s="1"/>
      <c r="I217" s="1"/>
      <c r="J217" s="1"/>
    </row>
    <row r="218" ht="15.75" customHeight="1">
      <c r="A218" s="68"/>
      <c r="B218" s="68"/>
      <c r="C218" s="69"/>
      <c r="D218" s="1"/>
      <c r="E218" s="1"/>
      <c r="F218" s="1"/>
      <c r="G218" s="1"/>
      <c r="H218" s="1"/>
      <c r="I218" s="1"/>
      <c r="J218" s="1"/>
    </row>
    <row r="219" ht="15.75" customHeight="1">
      <c r="A219" s="68"/>
      <c r="B219" s="68"/>
      <c r="C219" s="69"/>
      <c r="D219" s="1"/>
      <c r="E219" s="1"/>
      <c r="F219" s="1"/>
      <c r="G219" s="1"/>
      <c r="H219" s="1"/>
      <c r="I219" s="1"/>
      <c r="J219" s="1"/>
    </row>
    <row r="220" ht="15.75" customHeight="1">
      <c r="A220" s="68"/>
      <c r="B220" s="68"/>
      <c r="C220" s="69"/>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20:H20"/>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68"/>
      <c r="B1" s="68"/>
      <c r="C1" s="69"/>
      <c r="D1" s="1"/>
      <c r="E1" s="1"/>
      <c r="F1" s="1"/>
      <c r="G1" s="1"/>
      <c r="H1" s="1"/>
      <c r="I1" s="1"/>
    </row>
    <row r="2" ht="28.5" customHeight="1">
      <c r="A2" s="444" t="s">
        <v>2852</v>
      </c>
      <c r="B2" s="71"/>
      <c r="C2" s="71"/>
      <c r="D2" s="71"/>
      <c r="E2" s="71"/>
      <c r="F2" s="71"/>
      <c r="G2" s="71"/>
      <c r="H2" s="71"/>
      <c r="I2" s="71"/>
    </row>
    <row r="3">
      <c r="A3" s="287"/>
      <c r="B3" s="287"/>
      <c r="C3" s="287"/>
      <c r="D3" s="287"/>
      <c r="E3" s="287"/>
      <c r="F3" s="287"/>
      <c r="G3" s="287"/>
      <c r="H3" s="287"/>
      <c r="I3" s="287"/>
    </row>
    <row r="4" ht="16.5" customHeight="1">
      <c r="A4" s="445" t="s">
        <v>2825</v>
      </c>
      <c r="B4" s="71"/>
      <c r="C4" s="71"/>
      <c r="D4" s="71"/>
      <c r="E4" s="71"/>
      <c r="F4" s="71"/>
      <c r="G4" s="71"/>
      <c r="H4" s="71"/>
      <c r="I4" s="71"/>
    </row>
    <row r="5">
      <c r="A5" s="78" t="s">
        <v>2853</v>
      </c>
      <c r="B5" s="71"/>
      <c r="C5" s="71"/>
      <c r="D5" s="71"/>
      <c r="E5" s="71"/>
      <c r="F5" s="71"/>
      <c r="G5" s="71"/>
      <c r="H5" s="71"/>
      <c r="I5" s="71"/>
    </row>
    <row r="6" ht="19.5" customHeight="1">
      <c r="A6" s="78" t="s">
        <v>2854</v>
      </c>
      <c r="B6" s="71"/>
      <c r="C6" s="71"/>
      <c r="D6" s="71"/>
      <c r="E6" s="71"/>
      <c r="F6" s="71"/>
      <c r="G6" s="71"/>
      <c r="H6" s="71"/>
      <c r="I6" s="71"/>
    </row>
    <row r="7">
      <c r="A7" s="446" t="s">
        <v>2855</v>
      </c>
      <c r="B7" s="71"/>
      <c r="C7" s="71"/>
      <c r="D7" s="71"/>
      <c r="E7" s="71"/>
      <c r="F7" s="71"/>
      <c r="G7" s="71"/>
      <c r="H7" s="71"/>
      <c r="I7" s="71"/>
      <c r="K7" s="447"/>
    </row>
    <row r="8">
      <c r="A8" s="446" t="s">
        <v>2856</v>
      </c>
      <c r="B8" s="71"/>
      <c r="C8" s="71"/>
      <c r="D8" s="71"/>
      <c r="E8" s="71"/>
      <c r="F8" s="71"/>
      <c r="G8" s="71"/>
      <c r="H8" s="71"/>
      <c r="I8" s="71"/>
      <c r="K8" s="447"/>
    </row>
    <row r="9">
      <c r="A9" s="446" t="s">
        <v>2857</v>
      </c>
      <c r="B9" s="71"/>
      <c r="C9" s="71"/>
      <c r="D9" s="71"/>
      <c r="E9" s="71"/>
      <c r="F9" s="71"/>
      <c r="G9" s="71"/>
      <c r="H9" s="71"/>
      <c r="I9" s="71"/>
      <c r="K9" s="447"/>
    </row>
    <row r="10">
      <c r="A10" s="446" t="s">
        <v>2858</v>
      </c>
      <c r="B10" s="71"/>
      <c r="C10" s="71"/>
      <c r="D10" s="71"/>
      <c r="E10" s="71"/>
      <c r="F10" s="71"/>
      <c r="G10" s="71"/>
      <c r="H10" s="71"/>
      <c r="I10" s="71"/>
      <c r="K10" s="447"/>
    </row>
    <row r="11">
      <c r="A11" s="445" t="s">
        <v>2859</v>
      </c>
      <c r="B11" s="71"/>
      <c r="C11" s="71"/>
      <c r="D11" s="71"/>
      <c r="E11" s="71"/>
      <c r="F11" s="71"/>
      <c r="G11" s="71"/>
      <c r="H11" s="71"/>
      <c r="I11" s="71"/>
      <c r="K11" s="447"/>
    </row>
    <row r="12" ht="91.5" customHeight="1">
      <c r="A12" s="78" t="s">
        <v>2860</v>
      </c>
      <c r="B12" s="71"/>
      <c r="C12" s="71"/>
      <c r="D12" s="71"/>
      <c r="E12" s="71"/>
      <c r="F12" s="71"/>
      <c r="G12" s="71"/>
      <c r="H12" s="71"/>
      <c r="I12" s="71"/>
      <c r="K12" s="447"/>
    </row>
    <row r="13">
      <c r="A13" s="79"/>
      <c r="B13" s="79"/>
      <c r="C13" s="80"/>
      <c r="D13" s="79"/>
      <c r="E13" s="79"/>
      <c r="F13" s="79"/>
      <c r="G13" s="79"/>
      <c r="H13" s="79"/>
      <c r="I13" s="79"/>
      <c r="M13" s="3"/>
    </row>
    <row r="14" ht="39.0" customHeight="1">
      <c r="A14" s="85" t="s">
        <v>2830</v>
      </c>
      <c r="B14" s="85" t="s">
        <v>8</v>
      </c>
      <c r="C14" s="85" t="s">
        <v>2831</v>
      </c>
      <c r="D14" s="85" t="s">
        <v>2832</v>
      </c>
      <c r="E14" s="85" t="s">
        <v>2833</v>
      </c>
      <c r="F14" s="85" t="s">
        <v>2834</v>
      </c>
      <c r="G14" s="81" t="s">
        <v>2861</v>
      </c>
      <c r="H14" s="81" t="s">
        <v>222</v>
      </c>
      <c r="I14" s="81" t="s">
        <v>2862</v>
      </c>
      <c r="J14" s="426" t="s">
        <v>227</v>
      </c>
      <c r="K14" s="447"/>
    </row>
    <row r="15">
      <c r="A15" s="130"/>
      <c r="B15" s="130"/>
      <c r="C15" s="93"/>
      <c r="D15" s="97"/>
      <c r="E15" s="97"/>
      <c r="F15" s="97"/>
      <c r="G15" s="97"/>
      <c r="H15" s="97"/>
      <c r="I15" s="333"/>
    </row>
    <row r="16">
      <c r="A16" s="130"/>
      <c r="B16" s="130"/>
      <c r="C16" s="93"/>
      <c r="D16" s="97"/>
      <c r="E16" s="97"/>
      <c r="F16" s="97"/>
      <c r="G16" s="97"/>
      <c r="H16" s="97"/>
      <c r="I16" s="333"/>
    </row>
    <row r="17">
      <c r="A17" s="130"/>
      <c r="B17" s="130"/>
      <c r="C17" s="93"/>
      <c r="D17" s="97"/>
      <c r="E17" s="97"/>
      <c r="F17" s="97"/>
      <c r="G17" s="97"/>
      <c r="H17" s="97"/>
      <c r="I17" s="333"/>
    </row>
    <row r="18">
      <c r="A18" s="130"/>
      <c r="B18" s="130"/>
      <c r="C18" s="93"/>
      <c r="D18" s="97"/>
      <c r="E18" s="97"/>
      <c r="F18" s="97"/>
      <c r="G18" s="97"/>
      <c r="H18" s="97"/>
      <c r="I18" s="333"/>
    </row>
    <row r="19">
      <c r="A19" s="130"/>
      <c r="B19" s="130"/>
      <c r="C19" s="93"/>
      <c r="D19" s="97"/>
      <c r="E19" s="97"/>
      <c r="F19" s="97"/>
      <c r="G19" s="97"/>
      <c r="H19" s="97"/>
      <c r="I19" s="333"/>
    </row>
    <row r="20">
      <c r="A20" s="130"/>
      <c r="B20" s="130"/>
      <c r="C20" s="97"/>
      <c r="D20" s="97"/>
      <c r="E20" s="97"/>
      <c r="F20" s="97"/>
      <c r="G20" s="97"/>
      <c r="H20" s="97"/>
      <c r="I20" s="448"/>
    </row>
    <row r="21" ht="15.75" customHeight="1">
      <c r="A21" s="130"/>
      <c r="B21" s="130"/>
      <c r="C21" s="97"/>
      <c r="D21" s="97"/>
      <c r="E21" s="97"/>
      <c r="F21" s="97"/>
      <c r="G21" s="97"/>
      <c r="H21" s="97"/>
      <c r="I21" s="448"/>
    </row>
    <row r="22" ht="15.75" customHeight="1">
      <c r="A22" s="130"/>
      <c r="B22" s="130"/>
      <c r="C22" s="97"/>
      <c r="D22" s="97"/>
      <c r="E22" s="97"/>
      <c r="F22" s="97"/>
      <c r="G22" s="97"/>
      <c r="H22" s="97"/>
      <c r="I22" s="448"/>
    </row>
    <row r="23" ht="15.75" customHeight="1">
      <c r="A23" s="226" t="s">
        <v>190</v>
      </c>
      <c r="B23" s="226"/>
      <c r="C23" s="69"/>
      <c r="D23" s="1"/>
      <c r="E23" s="1"/>
      <c r="F23" s="1"/>
      <c r="G23" s="1"/>
      <c r="H23" s="1"/>
      <c r="I23" s="449">
        <f>SUM(I15:I22)</f>
        <v>0</v>
      </c>
    </row>
    <row r="24" ht="15.75" customHeight="1">
      <c r="A24" s="68"/>
      <c r="B24" s="68"/>
      <c r="C24" s="69"/>
      <c r="D24" s="1"/>
      <c r="E24" s="1"/>
      <c r="F24" s="1"/>
      <c r="G24" s="1"/>
      <c r="H24" s="1"/>
      <c r="I24" s="1"/>
    </row>
    <row r="25" ht="15.75" customHeight="1">
      <c r="A25" s="228" t="s">
        <v>675</v>
      </c>
      <c r="B25" s="229"/>
      <c r="C25" s="229"/>
      <c r="D25" s="229"/>
      <c r="E25" s="229"/>
      <c r="F25" s="229"/>
      <c r="G25" s="229"/>
      <c r="H25" s="229"/>
      <c r="I25" s="229"/>
    </row>
    <row r="26" ht="15.75" customHeight="1">
      <c r="A26" s="68"/>
      <c r="B26" s="68"/>
      <c r="C26" s="69"/>
      <c r="D26" s="1"/>
      <c r="E26" s="1"/>
      <c r="F26" s="1"/>
      <c r="G26" s="1"/>
      <c r="H26" s="1"/>
      <c r="I26" s="1"/>
    </row>
    <row r="27" ht="15.75" customHeight="1">
      <c r="A27" s="68"/>
      <c r="B27" s="68"/>
      <c r="C27" s="69"/>
      <c r="D27" s="1"/>
      <c r="E27" s="1"/>
      <c r="F27" s="1"/>
      <c r="G27" s="1"/>
      <c r="H27" s="1"/>
      <c r="I27" s="1"/>
    </row>
    <row r="28" ht="15.75" customHeight="1">
      <c r="A28" s="68"/>
      <c r="B28" s="68"/>
      <c r="C28" s="69"/>
      <c r="D28" s="1"/>
      <c r="E28" s="1"/>
      <c r="F28" s="1"/>
      <c r="G28" s="1"/>
      <c r="H28" s="1"/>
      <c r="I28" s="1"/>
    </row>
    <row r="29" ht="15.75" customHeight="1">
      <c r="A29" s="68"/>
      <c r="B29" s="68"/>
      <c r="C29" s="69"/>
      <c r="D29" s="1"/>
      <c r="E29" s="1"/>
      <c r="F29" s="1"/>
      <c r="G29" s="1"/>
      <c r="H29" s="1"/>
      <c r="I29" s="1"/>
    </row>
    <row r="30" ht="15.75" customHeight="1">
      <c r="A30" s="68"/>
      <c r="B30" s="68"/>
      <c r="C30" s="69"/>
      <c r="D30" s="1"/>
      <c r="E30" s="1"/>
      <c r="F30" s="1"/>
      <c r="G30" s="1"/>
      <c r="H30" s="1"/>
      <c r="I30" s="1"/>
    </row>
    <row r="31" ht="15.75" customHeight="1">
      <c r="A31" s="68"/>
      <c r="B31" s="68"/>
      <c r="C31" s="69"/>
      <c r="D31" s="1"/>
      <c r="E31" s="1"/>
      <c r="F31" s="1"/>
      <c r="G31" s="1"/>
      <c r="H31" s="1"/>
      <c r="I31" s="1"/>
    </row>
    <row r="32" ht="15.75" customHeight="1">
      <c r="A32" s="68"/>
      <c r="B32" s="68"/>
      <c r="C32" s="69"/>
      <c r="D32" s="1"/>
      <c r="E32" s="1"/>
      <c r="F32" s="1"/>
      <c r="G32" s="1"/>
      <c r="H32" s="1"/>
      <c r="I32" s="1"/>
    </row>
    <row r="33" ht="15.75" customHeight="1">
      <c r="A33" s="68"/>
      <c r="B33" s="68"/>
      <c r="C33" s="69"/>
      <c r="D33" s="1"/>
      <c r="E33" s="1"/>
      <c r="F33" s="1"/>
      <c r="G33" s="1"/>
      <c r="H33" s="1"/>
      <c r="I33" s="1"/>
    </row>
    <row r="34" ht="15.75" customHeight="1">
      <c r="A34" s="68"/>
      <c r="B34" s="68"/>
      <c r="C34" s="69"/>
      <c r="D34" s="1"/>
      <c r="E34" s="1"/>
      <c r="F34" s="1"/>
      <c r="G34" s="1"/>
      <c r="H34" s="1"/>
      <c r="I34" s="1"/>
    </row>
    <row r="35" ht="15.75" customHeight="1">
      <c r="A35" s="68"/>
      <c r="B35" s="68"/>
      <c r="C35" s="69"/>
      <c r="D35" s="1"/>
      <c r="E35" s="1"/>
      <c r="F35" s="1"/>
      <c r="G35" s="1"/>
      <c r="H35" s="1"/>
      <c r="I35" s="1"/>
    </row>
    <row r="36" ht="15.75" customHeight="1">
      <c r="A36" s="68"/>
      <c r="B36" s="68"/>
      <c r="C36" s="69"/>
      <c r="D36" s="1"/>
      <c r="E36" s="1"/>
      <c r="F36" s="1"/>
      <c r="G36" s="1"/>
      <c r="H36" s="1"/>
      <c r="I36" s="1"/>
    </row>
    <row r="37" ht="15.75" customHeight="1">
      <c r="A37" s="68"/>
      <c r="B37" s="68"/>
      <c r="C37" s="69"/>
      <c r="D37" s="1"/>
      <c r="E37" s="1"/>
      <c r="F37" s="1"/>
      <c r="G37" s="1"/>
      <c r="H37" s="1"/>
      <c r="I37" s="1"/>
    </row>
    <row r="38" ht="15.75" customHeight="1">
      <c r="A38" s="68"/>
      <c r="B38" s="68"/>
      <c r="C38" s="69"/>
      <c r="D38" s="1"/>
      <c r="E38" s="1"/>
      <c r="F38" s="1"/>
      <c r="G38" s="1"/>
      <c r="H38" s="1"/>
      <c r="I38" s="1"/>
    </row>
    <row r="39" ht="15.75" customHeight="1">
      <c r="A39" s="68"/>
      <c r="B39" s="68"/>
      <c r="C39" s="69"/>
      <c r="D39" s="1"/>
      <c r="E39" s="1"/>
      <c r="F39" s="1"/>
      <c r="G39" s="1"/>
      <c r="H39" s="1"/>
      <c r="I39" s="1"/>
    </row>
    <row r="40" ht="15.75" customHeight="1">
      <c r="A40" s="68"/>
      <c r="B40" s="68"/>
      <c r="C40" s="69"/>
      <c r="D40" s="1"/>
      <c r="E40" s="1"/>
      <c r="F40" s="1"/>
      <c r="G40" s="1"/>
      <c r="H40" s="1"/>
      <c r="I40" s="1"/>
    </row>
    <row r="41" ht="15.75" customHeight="1">
      <c r="A41" s="68"/>
      <c r="B41" s="68"/>
      <c r="C41" s="69"/>
      <c r="D41" s="1"/>
      <c r="E41" s="1"/>
      <c r="F41" s="1"/>
      <c r="G41" s="1"/>
      <c r="H41" s="1"/>
      <c r="I41" s="1"/>
    </row>
    <row r="42" ht="15.75" customHeight="1">
      <c r="A42" s="68"/>
      <c r="B42" s="68"/>
      <c r="C42" s="69"/>
      <c r="D42" s="1"/>
      <c r="E42" s="1"/>
      <c r="F42" s="1"/>
      <c r="G42" s="1"/>
      <c r="H42" s="1"/>
      <c r="I42" s="1"/>
    </row>
    <row r="43" ht="15.75" customHeight="1">
      <c r="A43" s="68"/>
      <c r="B43" s="68"/>
      <c r="C43" s="69"/>
      <c r="D43" s="1"/>
      <c r="E43" s="1"/>
      <c r="F43" s="1"/>
      <c r="G43" s="1"/>
      <c r="H43" s="1"/>
      <c r="I43" s="1"/>
    </row>
    <row r="44" ht="15.75" customHeight="1">
      <c r="A44" s="68"/>
      <c r="B44" s="68"/>
      <c r="C44" s="69"/>
      <c r="D44" s="1"/>
      <c r="E44" s="1"/>
      <c r="F44" s="1"/>
      <c r="G44" s="1"/>
      <c r="H44" s="1"/>
      <c r="I44" s="1"/>
    </row>
    <row r="45" ht="15.75" customHeight="1">
      <c r="A45" s="68"/>
      <c r="B45" s="68"/>
      <c r="C45" s="69"/>
      <c r="D45" s="1"/>
      <c r="E45" s="1"/>
      <c r="F45" s="1"/>
      <c r="G45" s="1"/>
      <c r="H45" s="1"/>
      <c r="I45" s="1"/>
    </row>
    <row r="46" ht="15.75" customHeight="1">
      <c r="A46" s="68"/>
      <c r="B46" s="68"/>
      <c r="C46" s="69"/>
      <c r="D46" s="1"/>
      <c r="E46" s="1"/>
      <c r="F46" s="1"/>
      <c r="G46" s="1"/>
      <c r="H46" s="1"/>
      <c r="I46" s="1"/>
    </row>
    <row r="47" ht="15.75" customHeight="1">
      <c r="A47" s="68"/>
      <c r="B47" s="68"/>
      <c r="C47" s="69"/>
      <c r="D47" s="1"/>
      <c r="E47" s="1"/>
      <c r="F47" s="1"/>
      <c r="G47" s="1"/>
      <c r="H47" s="1"/>
      <c r="I47" s="1"/>
    </row>
    <row r="48" ht="15.75" customHeight="1">
      <c r="A48" s="68"/>
      <c r="B48" s="68"/>
      <c r="C48" s="69"/>
      <c r="D48" s="1"/>
      <c r="E48" s="1"/>
      <c r="F48" s="1"/>
      <c r="G48" s="1"/>
      <c r="H48" s="1"/>
      <c r="I48" s="1"/>
    </row>
    <row r="49" ht="15.75" customHeight="1">
      <c r="A49" s="68"/>
      <c r="B49" s="68"/>
      <c r="C49" s="69"/>
      <c r="D49" s="1"/>
      <c r="E49" s="1"/>
      <c r="F49" s="1"/>
      <c r="G49" s="1"/>
      <c r="H49" s="1"/>
      <c r="I49" s="1"/>
    </row>
    <row r="50" ht="15.75" customHeight="1">
      <c r="A50" s="68"/>
      <c r="B50" s="68"/>
      <c r="C50" s="69"/>
      <c r="D50" s="1"/>
      <c r="E50" s="1"/>
      <c r="F50" s="1"/>
      <c r="G50" s="1"/>
      <c r="H50" s="1"/>
      <c r="I50" s="1"/>
    </row>
    <row r="51" ht="15.75" customHeight="1">
      <c r="A51" s="68"/>
      <c r="B51" s="68"/>
      <c r="C51" s="69"/>
      <c r="D51" s="1"/>
      <c r="E51" s="1"/>
      <c r="F51" s="1"/>
      <c r="G51" s="1"/>
      <c r="H51" s="1"/>
      <c r="I51" s="1"/>
    </row>
    <row r="52" ht="15.75" customHeight="1">
      <c r="A52" s="68"/>
      <c r="B52" s="68"/>
      <c r="C52" s="69"/>
      <c r="D52" s="1"/>
      <c r="E52" s="1"/>
      <c r="F52" s="1"/>
      <c r="G52" s="1"/>
      <c r="H52" s="1"/>
      <c r="I52" s="1"/>
    </row>
    <row r="53" ht="15.75" customHeight="1">
      <c r="A53" s="68"/>
      <c r="B53" s="68"/>
      <c r="C53" s="69"/>
      <c r="D53" s="1"/>
      <c r="E53" s="1"/>
      <c r="F53" s="1"/>
      <c r="G53" s="1"/>
      <c r="H53" s="1"/>
      <c r="I53" s="1"/>
    </row>
    <row r="54" ht="15.75" customHeight="1">
      <c r="A54" s="68"/>
      <c r="B54" s="68"/>
      <c r="C54" s="69"/>
      <c r="D54" s="1"/>
      <c r="E54" s="1"/>
      <c r="F54" s="1"/>
      <c r="G54" s="1"/>
      <c r="H54" s="1"/>
      <c r="I54" s="1"/>
    </row>
    <row r="55" ht="15.75" customHeight="1">
      <c r="A55" s="68"/>
      <c r="B55" s="68"/>
      <c r="C55" s="69"/>
      <c r="D55" s="1"/>
      <c r="E55" s="1"/>
      <c r="F55" s="1"/>
      <c r="G55" s="1"/>
      <c r="H55" s="1"/>
      <c r="I55" s="1"/>
    </row>
    <row r="56" ht="15.75" customHeight="1">
      <c r="A56" s="68"/>
      <c r="B56" s="68"/>
      <c r="C56" s="69"/>
      <c r="D56" s="1"/>
      <c r="E56" s="1"/>
      <c r="F56" s="1"/>
      <c r="G56" s="1"/>
      <c r="H56" s="1"/>
      <c r="I56" s="1"/>
    </row>
    <row r="57" ht="15.75" customHeight="1">
      <c r="A57" s="68"/>
      <c r="B57" s="68"/>
      <c r="C57" s="69"/>
      <c r="D57" s="1"/>
      <c r="E57" s="1"/>
      <c r="F57" s="1"/>
      <c r="G57" s="1"/>
      <c r="H57" s="1"/>
      <c r="I57" s="1"/>
    </row>
    <row r="58" ht="15.75" customHeight="1">
      <c r="A58" s="68"/>
      <c r="B58" s="68"/>
      <c r="C58" s="69"/>
      <c r="D58" s="1"/>
      <c r="E58" s="1"/>
      <c r="F58" s="1"/>
      <c r="G58" s="1"/>
      <c r="H58" s="1"/>
      <c r="I58" s="1"/>
    </row>
    <row r="59" ht="15.75" customHeight="1">
      <c r="A59" s="68"/>
      <c r="B59" s="68"/>
      <c r="C59" s="69"/>
      <c r="D59" s="1"/>
      <c r="E59" s="1"/>
      <c r="F59" s="1"/>
      <c r="G59" s="1"/>
      <c r="H59" s="1"/>
      <c r="I59" s="1"/>
    </row>
    <row r="60" ht="15.75" customHeight="1">
      <c r="A60" s="68"/>
      <c r="B60" s="68"/>
      <c r="C60" s="69"/>
      <c r="D60" s="1"/>
      <c r="E60" s="1"/>
      <c r="F60" s="1"/>
      <c r="G60" s="1"/>
      <c r="H60" s="1"/>
      <c r="I60" s="1"/>
    </row>
    <row r="61" ht="15.75" customHeight="1">
      <c r="A61" s="68"/>
      <c r="B61" s="68"/>
      <c r="C61" s="69"/>
      <c r="D61" s="1"/>
      <c r="E61" s="1"/>
      <c r="F61" s="1"/>
      <c r="G61" s="1"/>
      <c r="H61" s="1"/>
      <c r="I61" s="1"/>
    </row>
    <row r="62" ht="15.75" customHeight="1">
      <c r="A62" s="68"/>
      <c r="B62" s="68"/>
      <c r="C62" s="69"/>
      <c r="D62" s="1"/>
      <c r="E62" s="1"/>
      <c r="F62" s="1"/>
      <c r="G62" s="1"/>
      <c r="H62" s="1"/>
      <c r="I62" s="1"/>
    </row>
    <row r="63" ht="15.75" customHeight="1">
      <c r="A63" s="68"/>
      <c r="B63" s="68"/>
      <c r="C63" s="69"/>
      <c r="D63" s="1"/>
      <c r="E63" s="1"/>
      <c r="F63" s="1"/>
      <c r="G63" s="1"/>
      <c r="H63" s="1"/>
      <c r="I63" s="1"/>
    </row>
    <row r="64" ht="15.75" customHeight="1">
      <c r="A64" s="68"/>
      <c r="B64" s="68"/>
      <c r="C64" s="69"/>
      <c r="D64" s="1"/>
      <c r="E64" s="1"/>
      <c r="F64" s="1"/>
      <c r="G64" s="1"/>
      <c r="H64" s="1"/>
      <c r="I64" s="1"/>
    </row>
    <row r="65" ht="15.75" customHeight="1">
      <c r="A65" s="68"/>
      <c r="B65" s="68"/>
      <c r="C65" s="69"/>
      <c r="D65" s="1"/>
      <c r="E65" s="1"/>
      <c r="F65" s="1"/>
      <c r="G65" s="1"/>
      <c r="H65" s="1"/>
      <c r="I65" s="1"/>
    </row>
    <row r="66" ht="15.75" customHeight="1">
      <c r="A66" s="68"/>
      <c r="B66" s="68"/>
      <c r="C66" s="69"/>
      <c r="D66" s="1"/>
      <c r="E66" s="1"/>
      <c r="F66" s="1"/>
      <c r="G66" s="1"/>
      <c r="H66" s="1"/>
      <c r="I66" s="1"/>
    </row>
    <row r="67" ht="15.75" customHeight="1">
      <c r="A67" s="68"/>
      <c r="B67" s="68"/>
      <c r="C67" s="69"/>
      <c r="D67" s="1"/>
      <c r="E67" s="1"/>
      <c r="F67" s="1"/>
      <c r="G67" s="1"/>
      <c r="H67" s="1"/>
      <c r="I67" s="1"/>
    </row>
    <row r="68" ht="15.75" customHeight="1">
      <c r="A68" s="68"/>
      <c r="B68" s="68"/>
      <c r="C68" s="69"/>
      <c r="D68" s="1"/>
      <c r="E68" s="1"/>
      <c r="F68" s="1"/>
      <c r="G68" s="1"/>
      <c r="H68" s="1"/>
      <c r="I68" s="1"/>
    </row>
    <row r="69" ht="15.75" customHeight="1">
      <c r="A69" s="68"/>
      <c r="B69" s="68"/>
      <c r="C69" s="69"/>
      <c r="D69" s="1"/>
      <c r="E69" s="1"/>
      <c r="F69" s="1"/>
      <c r="G69" s="1"/>
      <c r="H69" s="1"/>
      <c r="I69" s="1"/>
    </row>
    <row r="70" ht="15.75" customHeight="1">
      <c r="A70" s="68"/>
      <c r="B70" s="68"/>
      <c r="C70" s="69"/>
      <c r="D70" s="1"/>
      <c r="E70" s="1"/>
      <c r="F70" s="1"/>
      <c r="G70" s="1"/>
      <c r="H70" s="1"/>
      <c r="I70" s="1"/>
    </row>
    <row r="71" ht="15.75" customHeight="1">
      <c r="A71" s="68"/>
      <c r="B71" s="68"/>
      <c r="C71" s="69"/>
      <c r="D71" s="1"/>
      <c r="E71" s="1"/>
      <c r="F71" s="1"/>
      <c r="G71" s="1"/>
      <c r="H71" s="1"/>
      <c r="I71" s="1"/>
    </row>
    <row r="72" ht="15.75" customHeight="1">
      <c r="A72" s="68"/>
      <c r="B72" s="68"/>
      <c r="C72" s="69"/>
      <c r="D72" s="1"/>
      <c r="E72" s="1"/>
      <c r="F72" s="1"/>
      <c r="G72" s="1"/>
      <c r="H72" s="1"/>
      <c r="I72" s="1"/>
    </row>
    <row r="73" ht="15.75" customHeight="1">
      <c r="A73" s="68"/>
      <c r="B73" s="68"/>
      <c r="C73" s="69"/>
      <c r="D73" s="1"/>
      <c r="E73" s="1"/>
      <c r="F73" s="1"/>
      <c r="G73" s="1"/>
      <c r="H73" s="1"/>
      <c r="I73" s="1"/>
    </row>
    <row r="74" ht="15.75" customHeight="1">
      <c r="A74" s="68"/>
      <c r="B74" s="68"/>
      <c r="C74" s="69"/>
      <c r="D74" s="1"/>
      <c r="E74" s="1"/>
      <c r="F74" s="1"/>
      <c r="G74" s="1"/>
      <c r="H74" s="1"/>
      <c r="I74" s="1"/>
    </row>
    <row r="75" ht="15.75" customHeight="1">
      <c r="A75" s="68"/>
      <c r="B75" s="68"/>
      <c r="C75" s="69"/>
      <c r="D75" s="1"/>
      <c r="E75" s="1"/>
      <c r="F75" s="1"/>
      <c r="G75" s="1"/>
      <c r="H75" s="1"/>
      <c r="I75" s="1"/>
    </row>
    <row r="76" ht="15.75" customHeight="1">
      <c r="A76" s="68"/>
      <c r="B76" s="68"/>
      <c r="C76" s="69"/>
      <c r="D76" s="1"/>
      <c r="E76" s="1"/>
      <c r="F76" s="1"/>
      <c r="G76" s="1"/>
      <c r="H76" s="1"/>
      <c r="I76" s="1"/>
    </row>
    <row r="77" ht="15.75" customHeight="1">
      <c r="A77" s="68"/>
      <c r="B77" s="68"/>
      <c r="C77" s="69"/>
      <c r="D77" s="1"/>
      <c r="E77" s="1"/>
      <c r="F77" s="1"/>
      <c r="G77" s="1"/>
      <c r="H77" s="1"/>
      <c r="I77" s="1"/>
    </row>
    <row r="78" ht="15.75" customHeight="1">
      <c r="A78" s="68"/>
      <c r="B78" s="68"/>
      <c r="C78" s="69"/>
      <c r="D78" s="1"/>
      <c r="E78" s="1"/>
      <c r="F78" s="1"/>
      <c r="G78" s="1"/>
      <c r="H78" s="1"/>
      <c r="I78" s="1"/>
    </row>
    <row r="79" ht="15.75" customHeight="1">
      <c r="A79" s="68"/>
      <c r="B79" s="68"/>
      <c r="C79" s="69"/>
      <c r="D79" s="1"/>
      <c r="E79" s="1"/>
      <c r="F79" s="1"/>
      <c r="G79" s="1"/>
      <c r="H79" s="1"/>
      <c r="I79" s="1"/>
    </row>
    <row r="80" ht="15.75" customHeight="1">
      <c r="A80" s="68"/>
      <c r="B80" s="68"/>
      <c r="C80" s="69"/>
      <c r="D80" s="1"/>
      <c r="E80" s="1"/>
      <c r="F80" s="1"/>
      <c r="G80" s="1"/>
      <c r="H80" s="1"/>
      <c r="I80" s="1"/>
    </row>
    <row r="81" ht="15.75" customHeight="1">
      <c r="A81" s="68"/>
      <c r="B81" s="68"/>
      <c r="C81" s="69"/>
      <c r="D81" s="1"/>
      <c r="E81" s="1"/>
      <c r="F81" s="1"/>
      <c r="G81" s="1"/>
      <c r="H81" s="1"/>
      <c r="I81" s="1"/>
    </row>
    <row r="82" ht="15.75" customHeight="1">
      <c r="A82" s="68"/>
      <c r="B82" s="68"/>
      <c r="C82" s="69"/>
      <c r="D82" s="1"/>
      <c r="E82" s="1"/>
      <c r="F82" s="1"/>
      <c r="G82" s="1"/>
      <c r="H82" s="1"/>
      <c r="I82" s="1"/>
    </row>
    <row r="83" ht="15.75" customHeight="1">
      <c r="A83" s="68"/>
      <c r="B83" s="68"/>
      <c r="C83" s="69"/>
      <c r="D83" s="1"/>
      <c r="E83" s="1"/>
      <c r="F83" s="1"/>
      <c r="G83" s="1"/>
      <c r="H83" s="1"/>
      <c r="I83" s="1"/>
    </row>
    <row r="84" ht="15.75" customHeight="1">
      <c r="A84" s="68"/>
      <c r="B84" s="68"/>
      <c r="C84" s="69"/>
      <c r="D84" s="1"/>
      <c r="E84" s="1"/>
      <c r="F84" s="1"/>
      <c r="G84" s="1"/>
      <c r="H84" s="1"/>
      <c r="I84" s="1"/>
    </row>
    <row r="85" ht="15.75" customHeight="1">
      <c r="A85" s="68"/>
      <c r="B85" s="68"/>
      <c r="C85" s="69"/>
      <c r="D85" s="1"/>
      <c r="E85" s="1"/>
      <c r="F85" s="1"/>
      <c r="G85" s="1"/>
      <c r="H85" s="1"/>
      <c r="I85" s="1"/>
    </row>
    <row r="86" ht="15.75" customHeight="1">
      <c r="A86" s="68"/>
      <c r="B86" s="68"/>
      <c r="C86" s="69"/>
      <c r="D86" s="1"/>
      <c r="E86" s="1"/>
      <c r="F86" s="1"/>
      <c r="G86" s="1"/>
      <c r="H86" s="1"/>
      <c r="I86" s="1"/>
    </row>
    <row r="87" ht="15.75" customHeight="1">
      <c r="A87" s="68"/>
      <c r="B87" s="68"/>
      <c r="C87" s="69"/>
      <c r="D87" s="1"/>
      <c r="E87" s="1"/>
      <c r="F87" s="1"/>
      <c r="G87" s="1"/>
      <c r="H87" s="1"/>
      <c r="I87" s="1"/>
    </row>
    <row r="88" ht="15.75" customHeight="1">
      <c r="A88" s="68"/>
      <c r="B88" s="68"/>
      <c r="C88" s="69"/>
      <c r="D88" s="1"/>
      <c r="E88" s="1"/>
      <c r="F88" s="1"/>
      <c r="G88" s="1"/>
      <c r="H88" s="1"/>
      <c r="I88" s="1"/>
    </row>
    <row r="89" ht="15.75" customHeight="1">
      <c r="A89" s="68"/>
      <c r="B89" s="68"/>
      <c r="C89" s="69"/>
      <c r="D89" s="1"/>
      <c r="E89" s="1"/>
      <c r="F89" s="1"/>
      <c r="G89" s="1"/>
      <c r="H89" s="1"/>
      <c r="I89" s="1"/>
    </row>
    <row r="90" ht="15.75" customHeight="1">
      <c r="A90" s="68"/>
      <c r="B90" s="68"/>
      <c r="C90" s="69"/>
      <c r="D90" s="1"/>
      <c r="E90" s="1"/>
      <c r="F90" s="1"/>
      <c r="G90" s="1"/>
      <c r="H90" s="1"/>
      <c r="I90" s="1"/>
    </row>
    <row r="91" ht="15.75" customHeight="1">
      <c r="A91" s="68"/>
      <c r="B91" s="68"/>
      <c r="C91" s="69"/>
      <c r="D91" s="1"/>
      <c r="E91" s="1"/>
      <c r="F91" s="1"/>
      <c r="G91" s="1"/>
      <c r="H91" s="1"/>
      <c r="I91" s="1"/>
    </row>
    <row r="92" ht="15.75" customHeight="1">
      <c r="A92" s="68"/>
      <c r="B92" s="68"/>
      <c r="C92" s="69"/>
      <c r="D92" s="1"/>
      <c r="E92" s="1"/>
      <c r="F92" s="1"/>
      <c r="G92" s="1"/>
      <c r="H92" s="1"/>
      <c r="I92" s="1"/>
    </row>
    <row r="93" ht="15.75" customHeight="1">
      <c r="A93" s="68"/>
      <c r="B93" s="68"/>
      <c r="C93" s="69"/>
      <c r="D93" s="1"/>
      <c r="E93" s="1"/>
      <c r="F93" s="1"/>
      <c r="G93" s="1"/>
      <c r="H93" s="1"/>
      <c r="I93" s="1"/>
    </row>
    <row r="94" ht="15.75" customHeight="1">
      <c r="A94" s="68"/>
      <c r="B94" s="68"/>
      <c r="C94" s="69"/>
      <c r="D94" s="1"/>
      <c r="E94" s="1"/>
      <c r="F94" s="1"/>
      <c r="G94" s="1"/>
      <c r="H94" s="1"/>
      <c r="I94" s="1"/>
    </row>
    <row r="95" ht="15.75" customHeight="1">
      <c r="A95" s="68"/>
      <c r="B95" s="68"/>
      <c r="C95" s="69"/>
      <c r="D95" s="1"/>
      <c r="E95" s="1"/>
      <c r="F95" s="1"/>
      <c r="G95" s="1"/>
      <c r="H95" s="1"/>
      <c r="I95" s="1"/>
    </row>
    <row r="96" ht="15.75" customHeight="1">
      <c r="A96" s="68"/>
      <c r="B96" s="68"/>
      <c r="C96" s="69"/>
      <c r="D96" s="1"/>
      <c r="E96" s="1"/>
      <c r="F96" s="1"/>
      <c r="G96" s="1"/>
      <c r="H96" s="1"/>
      <c r="I96" s="1"/>
    </row>
    <row r="97" ht="15.75" customHeight="1">
      <c r="A97" s="68"/>
      <c r="B97" s="68"/>
      <c r="C97" s="69"/>
      <c r="D97" s="1"/>
      <c r="E97" s="1"/>
      <c r="F97" s="1"/>
      <c r="G97" s="1"/>
      <c r="H97" s="1"/>
      <c r="I97" s="1"/>
    </row>
    <row r="98" ht="15.75" customHeight="1">
      <c r="A98" s="68"/>
      <c r="B98" s="68"/>
      <c r="C98" s="69"/>
      <c r="D98" s="1"/>
      <c r="E98" s="1"/>
      <c r="F98" s="1"/>
      <c r="G98" s="1"/>
      <c r="H98" s="1"/>
      <c r="I98" s="1"/>
    </row>
    <row r="99" ht="15.75" customHeight="1">
      <c r="A99" s="68"/>
      <c r="B99" s="68"/>
      <c r="C99" s="69"/>
      <c r="D99" s="1"/>
      <c r="E99" s="1"/>
      <c r="F99" s="1"/>
      <c r="G99" s="1"/>
      <c r="H99" s="1"/>
      <c r="I99" s="1"/>
    </row>
    <row r="100" ht="15.75" customHeight="1">
      <c r="A100" s="68"/>
      <c r="B100" s="68"/>
      <c r="C100" s="69"/>
      <c r="D100" s="1"/>
      <c r="E100" s="1"/>
      <c r="F100" s="1"/>
      <c r="G100" s="1"/>
      <c r="H100" s="1"/>
      <c r="I100" s="1"/>
    </row>
    <row r="101" ht="15.75" customHeight="1">
      <c r="A101" s="68"/>
      <c r="B101" s="68"/>
      <c r="C101" s="69"/>
      <c r="D101" s="1"/>
      <c r="E101" s="1"/>
      <c r="F101" s="1"/>
      <c r="G101" s="1"/>
      <c r="H101" s="1"/>
      <c r="I101" s="1"/>
    </row>
    <row r="102" ht="15.75" customHeight="1">
      <c r="A102" s="68"/>
      <c r="B102" s="68"/>
      <c r="C102" s="69"/>
      <c r="D102" s="1"/>
      <c r="E102" s="1"/>
      <c r="F102" s="1"/>
      <c r="G102" s="1"/>
      <c r="H102" s="1"/>
      <c r="I102" s="1"/>
    </row>
    <row r="103" ht="15.75" customHeight="1">
      <c r="A103" s="68"/>
      <c r="B103" s="68"/>
      <c r="C103" s="69"/>
      <c r="D103" s="1"/>
      <c r="E103" s="1"/>
      <c r="F103" s="1"/>
      <c r="G103" s="1"/>
      <c r="H103" s="1"/>
      <c r="I103" s="1"/>
    </row>
    <row r="104" ht="15.75" customHeight="1">
      <c r="A104" s="68"/>
      <c r="B104" s="68"/>
      <c r="C104" s="69"/>
      <c r="D104" s="1"/>
      <c r="E104" s="1"/>
      <c r="F104" s="1"/>
      <c r="G104" s="1"/>
      <c r="H104" s="1"/>
      <c r="I104" s="1"/>
    </row>
    <row r="105" ht="15.75" customHeight="1">
      <c r="A105" s="68"/>
      <c r="B105" s="68"/>
      <c r="C105" s="69"/>
      <c r="D105" s="1"/>
      <c r="E105" s="1"/>
      <c r="F105" s="1"/>
      <c r="G105" s="1"/>
      <c r="H105" s="1"/>
      <c r="I105" s="1"/>
    </row>
    <row r="106" ht="15.75" customHeight="1">
      <c r="A106" s="68"/>
      <c r="B106" s="68"/>
      <c r="C106" s="69"/>
      <c r="D106" s="1"/>
      <c r="E106" s="1"/>
      <c r="F106" s="1"/>
      <c r="G106" s="1"/>
      <c r="H106" s="1"/>
      <c r="I106" s="1"/>
    </row>
    <row r="107" ht="15.75" customHeight="1">
      <c r="A107" s="68"/>
      <c r="B107" s="68"/>
      <c r="C107" s="69"/>
      <c r="D107" s="1"/>
      <c r="E107" s="1"/>
      <c r="F107" s="1"/>
      <c r="G107" s="1"/>
      <c r="H107" s="1"/>
      <c r="I107" s="1"/>
    </row>
    <row r="108" ht="15.75" customHeight="1">
      <c r="A108" s="68"/>
      <c r="B108" s="68"/>
      <c r="C108" s="69"/>
      <c r="D108" s="1"/>
      <c r="E108" s="1"/>
      <c r="F108" s="1"/>
      <c r="G108" s="1"/>
      <c r="H108" s="1"/>
      <c r="I108" s="1"/>
    </row>
    <row r="109" ht="15.75" customHeight="1">
      <c r="A109" s="68"/>
      <c r="B109" s="68"/>
      <c r="C109" s="69"/>
      <c r="D109" s="1"/>
      <c r="E109" s="1"/>
      <c r="F109" s="1"/>
      <c r="G109" s="1"/>
      <c r="H109" s="1"/>
      <c r="I109" s="1"/>
    </row>
    <row r="110" ht="15.75" customHeight="1">
      <c r="A110" s="68"/>
      <c r="B110" s="68"/>
      <c r="C110" s="69"/>
      <c r="D110" s="1"/>
      <c r="E110" s="1"/>
      <c r="F110" s="1"/>
      <c r="G110" s="1"/>
      <c r="H110" s="1"/>
      <c r="I110" s="1"/>
    </row>
    <row r="111" ht="15.75" customHeight="1">
      <c r="A111" s="68"/>
      <c r="B111" s="68"/>
      <c r="C111" s="69"/>
      <c r="D111" s="1"/>
      <c r="E111" s="1"/>
      <c r="F111" s="1"/>
      <c r="G111" s="1"/>
      <c r="H111" s="1"/>
      <c r="I111" s="1"/>
    </row>
    <row r="112" ht="15.75" customHeight="1">
      <c r="A112" s="68"/>
      <c r="B112" s="68"/>
      <c r="C112" s="69"/>
      <c r="D112" s="1"/>
      <c r="E112" s="1"/>
      <c r="F112" s="1"/>
      <c r="G112" s="1"/>
      <c r="H112" s="1"/>
      <c r="I112" s="1"/>
    </row>
    <row r="113" ht="15.75" customHeight="1">
      <c r="A113" s="68"/>
      <c r="B113" s="68"/>
      <c r="C113" s="69"/>
      <c r="D113" s="1"/>
      <c r="E113" s="1"/>
      <c r="F113" s="1"/>
      <c r="G113" s="1"/>
      <c r="H113" s="1"/>
      <c r="I113" s="1"/>
    </row>
    <row r="114" ht="15.75" customHeight="1">
      <c r="A114" s="68"/>
      <c r="B114" s="68"/>
      <c r="C114" s="69"/>
      <c r="D114" s="1"/>
      <c r="E114" s="1"/>
      <c r="F114" s="1"/>
      <c r="G114" s="1"/>
      <c r="H114" s="1"/>
      <c r="I114" s="1"/>
    </row>
    <row r="115" ht="15.75" customHeight="1">
      <c r="A115" s="68"/>
      <c r="B115" s="68"/>
      <c r="C115" s="69"/>
      <c r="D115" s="1"/>
      <c r="E115" s="1"/>
      <c r="F115" s="1"/>
      <c r="G115" s="1"/>
      <c r="H115" s="1"/>
      <c r="I115" s="1"/>
    </row>
    <row r="116" ht="15.75" customHeight="1">
      <c r="A116" s="68"/>
      <c r="B116" s="68"/>
      <c r="C116" s="69"/>
      <c r="D116" s="1"/>
      <c r="E116" s="1"/>
      <c r="F116" s="1"/>
      <c r="G116" s="1"/>
      <c r="H116" s="1"/>
      <c r="I116" s="1"/>
    </row>
    <row r="117" ht="15.75" customHeight="1">
      <c r="A117" s="68"/>
      <c r="B117" s="68"/>
      <c r="C117" s="69"/>
      <c r="D117" s="1"/>
      <c r="E117" s="1"/>
      <c r="F117" s="1"/>
      <c r="G117" s="1"/>
      <c r="H117" s="1"/>
      <c r="I117" s="1"/>
    </row>
    <row r="118" ht="15.75" customHeight="1">
      <c r="A118" s="68"/>
      <c r="B118" s="68"/>
      <c r="C118" s="69"/>
      <c r="D118" s="1"/>
      <c r="E118" s="1"/>
      <c r="F118" s="1"/>
      <c r="G118" s="1"/>
      <c r="H118" s="1"/>
      <c r="I118" s="1"/>
    </row>
    <row r="119" ht="15.75" customHeight="1">
      <c r="A119" s="68"/>
      <c r="B119" s="68"/>
      <c r="C119" s="69"/>
      <c r="D119" s="1"/>
      <c r="E119" s="1"/>
      <c r="F119" s="1"/>
      <c r="G119" s="1"/>
      <c r="H119" s="1"/>
      <c r="I119" s="1"/>
    </row>
    <row r="120" ht="15.75" customHeight="1">
      <c r="A120" s="68"/>
      <c r="B120" s="68"/>
      <c r="C120" s="69"/>
      <c r="D120" s="1"/>
      <c r="E120" s="1"/>
      <c r="F120" s="1"/>
      <c r="G120" s="1"/>
      <c r="H120" s="1"/>
      <c r="I120" s="1"/>
    </row>
    <row r="121" ht="15.75" customHeight="1">
      <c r="A121" s="68"/>
      <c r="B121" s="68"/>
      <c r="C121" s="69"/>
      <c r="D121" s="1"/>
      <c r="E121" s="1"/>
      <c r="F121" s="1"/>
      <c r="G121" s="1"/>
      <c r="H121" s="1"/>
      <c r="I121" s="1"/>
    </row>
    <row r="122" ht="15.75" customHeight="1">
      <c r="A122" s="68"/>
      <c r="B122" s="68"/>
      <c r="C122" s="69"/>
      <c r="D122" s="1"/>
      <c r="E122" s="1"/>
      <c r="F122" s="1"/>
      <c r="G122" s="1"/>
      <c r="H122" s="1"/>
      <c r="I122" s="1"/>
    </row>
    <row r="123" ht="15.75" customHeight="1">
      <c r="A123" s="68"/>
      <c r="B123" s="68"/>
      <c r="C123" s="69"/>
      <c r="D123" s="1"/>
      <c r="E123" s="1"/>
      <c r="F123" s="1"/>
      <c r="G123" s="1"/>
      <c r="H123" s="1"/>
      <c r="I123" s="1"/>
    </row>
    <row r="124" ht="15.75" customHeight="1">
      <c r="A124" s="68"/>
      <c r="B124" s="68"/>
      <c r="C124" s="69"/>
      <c r="D124" s="1"/>
      <c r="E124" s="1"/>
      <c r="F124" s="1"/>
      <c r="G124" s="1"/>
      <c r="H124" s="1"/>
      <c r="I124" s="1"/>
    </row>
    <row r="125" ht="15.75" customHeight="1">
      <c r="A125" s="68"/>
      <c r="B125" s="68"/>
      <c r="C125" s="69"/>
      <c r="D125" s="1"/>
      <c r="E125" s="1"/>
      <c r="F125" s="1"/>
      <c r="G125" s="1"/>
      <c r="H125" s="1"/>
      <c r="I125" s="1"/>
    </row>
    <row r="126" ht="15.75" customHeight="1">
      <c r="A126" s="68"/>
      <c r="B126" s="68"/>
      <c r="C126" s="69"/>
      <c r="D126" s="1"/>
      <c r="E126" s="1"/>
      <c r="F126" s="1"/>
      <c r="G126" s="1"/>
      <c r="H126" s="1"/>
      <c r="I126" s="1"/>
    </row>
    <row r="127" ht="15.75" customHeight="1">
      <c r="A127" s="68"/>
      <c r="B127" s="68"/>
      <c r="C127" s="69"/>
      <c r="D127" s="1"/>
      <c r="E127" s="1"/>
      <c r="F127" s="1"/>
      <c r="G127" s="1"/>
      <c r="H127" s="1"/>
      <c r="I127" s="1"/>
    </row>
    <row r="128" ht="15.75" customHeight="1">
      <c r="A128" s="68"/>
      <c r="B128" s="68"/>
      <c r="C128" s="69"/>
      <c r="D128" s="1"/>
      <c r="E128" s="1"/>
      <c r="F128" s="1"/>
      <c r="G128" s="1"/>
      <c r="H128" s="1"/>
      <c r="I128" s="1"/>
    </row>
    <row r="129" ht="15.75" customHeight="1">
      <c r="A129" s="68"/>
      <c r="B129" s="68"/>
      <c r="C129" s="69"/>
      <c r="D129" s="1"/>
      <c r="E129" s="1"/>
      <c r="F129" s="1"/>
      <c r="G129" s="1"/>
      <c r="H129" s="1"/>
      <c r="I129" s="1"/>
    </row>
    <row r="130" ht="15.75" customHeight="1">
      <c r="A130" s="68"/>
      <c r="B130" s="68"/>
      <c r="C130" s="69"/>
      <c r="D130" s="1"/>
      <c r="E130" s="1"/>
      <c r="F130" s="1"/>
      <c r="G130" s="1"/>
      <c r="H130" s="1"/>
      <c r="I130" s="1"/>
    </row>
    <row r="131" ht="15.75" customHeight="1">
      <c r="A131" s="68"/>
      <c r="B131" s="68"/>
      <c r="C131" s="69"/>
      <c r="D131" s="1"/>
      <c r="E131" s="1"/>
      <c r="F131" s="1"/>
      <c r="G131" s="1"/>
      <c r="H131" s="1"/>
      <c r="I131" s="1"/>
    </row>
    <row r="132" ht="15.75" customHeight="1">
      <c r="A132" s="68"/>
      <c r="B132" s="68"/>
      <c r="C132" s="69"/>
      <c r="D132" s="1"/>
      <c r="E132" s="1"/>
      <c r="F132" s="1"/>
      <c r="G132" s="1"/>
      <c r="H132" s="1"/>
      <c r="I132" s="1"/>
    </row>
    <row r="133" ht="15.75" customHeight="1">
      <c r="A133" s="68"/>
      <c r="B133" s="68"/>
      <c r="C133" s="69"/>
      <c r="D133" s="1"/>
      <c r="E133" s="1"/>
      <c r="F133" s="1"/>
      <c r="G133" s="1"/>
      <c r="H133" s="1"/>
      <c r="I133" s="1"/>
    </row>
    <row r="134" ht="15.75" customHeight="1">
      <c r="A134" s="68"/>
      <c r="B134" s="68"/>
      <c r="C134" s="69"/>
      <c r="D134" s="1"/>
      <c r="E134" s="1"/>
      <c r="F134" s="1"/>
      <c r="G134" s="1"/>
      <c r="H134" s="1"/>
      <c r="I134" s="1"/>
    </row>
    <row r="135" ht="15.75" customHeight="1">
      <c r="A135" s="68"/>
      <c r="B135" s="68"/>
      <c r="C135" s="69"/>
      <c r="D135" s="1"/>
      <c r="E135" s="1"/>
      <c r="F135" s="1"/>
      <c r="G135" s="1"/>
      <c r="H135" s="1"/>
      <c r="I135" s="1"/>
    </row>
    <row r="136" ht="15.75" customHeight="1">
      <c r="A136" s="68"/>
      <c r="B136" s="68"/>
      <c r="C136" s="69"/>
      <c r="D136" s="1"/>
      <c r="E136" s="1"/>
      <c r="F136" s="1"/>
      <c r="G136" s="1"/>
      <c r="H136" s="1"/>
      <c r="I136" s="1"/>
    </row>
    <row r="137" ht="15.75" customHeight="1">
      <c r="A137" s="68"/>
      <c r="B137" s="68"/>
      <c r="C137" s="69"/>
      <c r="D137" s="1"/>
      <c r="E137" s="1"/>
      <c r="F137" s="1"/>
      <c r="G137" s="1"/>
      <c r="H137" s="1"/>
      <c r="I137" s="1"/>
    </row>
    <row r="138" ht="15.75" customHeight="1">
      <c r="A138" s="68"/>
      <c r="B138" s="68"/>
      <c r="C138" s="69"/>
      <c r="D138" s="1"/>
      <c r="E138" s="1"/>
      <c r="F138" s="1"/>
      <c r="G138" s="1"/>
      <c r="H138" s="1"/>
      <c r="I138" s="1"/>
    </row>
    <row r="139" ht="15.75" customHeight="1">
      <c r="A139" s="68"/>
      <c r="B139" s="68"/>
      <c r="C139" s="69"/>
      <c r="D139" s="1"/>
      <c r="E139" s="1"/>
      <c r="F139" s="1"/>
      <c r="G139" s="1"/>
      <c r="H139" s="1"/>
      <c r="I139" s="1"/>
    </row>
    <row r="140" ht="15.75" customHeight="1">
      <c r="A140" s="68"/>
      <c r="B140" s="68"/>
      <c r="C140" s="69"/>
      <c r="D140" s="1"/>
      <c r="E140" s="1"/>
      <c r="F140" s="1"/>
      <c r="G140" s="1"/>
      <c r="H140" s="1"/>
      <c r="I140" s="1"/>
    </row>
    <row r="141" ht="15.75" customHeight="1">
      <c r="A141" s="68"/>
      <c r="B141" s="68"/>
      <c r="C141" s="69"/>
      <c r="D141" s="1"/>
      <c r="E141" s="1"/>
      <c r="F141" s="1"/>
      <c r="G141" s="1"/>
      <c r="H141" s="1"/>
      <c r="I141" s="1"/>
    </row>
    <row r="142" ht="15.75" customHeight="1">
      <c r="A142" s="68"/>
      <c r="B142" s="68"/>
      <c r="C142" s="69"/>
      <c r="D142" s="1"/>
      <c r="E142" s="1"/>
      <c r="F142" s="1"/>
      <c r="G142" s="1"/>
      <c r="H142" s="1"/>
      <c r="I142" s="1"/>
    </row>
    <row r="143" ht="15.75" customHeight="1">
      <c r="A143" s="68"/>
      <c r="B143" s="68"/>
      <c r="C143" s="69"/>
      <c r="D143" s="1"/>
      <c r="E143" s="1"/>
      <c r="F143" s="1"/>
      <c r="G143" s="1"/>
      <c r="H143" s="1"/>
      <c r="I143" s="1"/>
    </row>
    <row r="144" ht="15.75" customHeight="1">
      <c r="A144" s="68"/>
      <c r="B144" s="68"/>
      <c r="C144" s="69"/>
      <c r="D144" s="1"/>
      <c r="E144" s="1"/>
      <c r="F144" s="1"/>
      <c r="G144" s="1"/>
      <c r="H144" s="1"/>
      <c r="I144" s="1"/>
    </row>
    <row r="145" ht="15.75" customHeight="1">
      <c r="A145" s="68"/>
      <c r="B145" s="68"/>
      <c r="C145" s="69"/>
      <c r="D145" s="1"/>
      <c r="E145" s="1"/>
      <c r="F145" s="1"/>
      <c r="G145" s="1"/>
      <c r="H145" s="1"/>
      <c r="I145" s="1"/>
    </row>
    <row r="146" ht="15.75" customHeight="1">
      <c r="A146" s="68"/>
      <c r="B146" s="68"/>
      <c r="C146" s="69"/>
      <c r="D146" s="1"/>
      <c r="E146" s="1"/>
      <c r="F146" s="1"/>
      <c r="G146" s="1"/>
      <c r="H146" s="1"/>
      <c r="I146" s="1"/>
    </row>
    <row r="147" ht="15.75" customHeight="1">
      <c r="A147" s="68"/>
      <c r="B147" s="68"/>
      <c r="C147" s="69"/>
      <c r="D147" s="1"/>
      <c r="E147" s="1"/>
      <c r="F147" s="1"/>
      <c r="G147" s="1"/>
      <c r="H147" s="1"/>
      <c r="I147" s="1"/>
    </row>
    <row r="148" ht="15.75" customHeight="1">
      <c r="A148" s="68"/>
      <c r="B148" s="68"/>
      <c r="C148" s="69"/>
      <c r="D148" s="1"/>
      <c r="E148" s="1"/>
      <c r="F148" s="1"/>
      <c r="G148" s="1"/>
      <c r="H148" s="1"/>
      <c r="I148" s="1"/>
    </row>
    <row r="149" ht="15.75" customHeight="1">
      <c r="A149" s="68"/>
      <c r="B149" s="68"/>
      <c r="C149" s="69"/>
      <c r="D149" s="1"/>
      <c r="E149" s="1"/>
      <c r="F149" s="1"/>
      <c r="G149" s="1"/>
      <c r="H149" s="1"/>
      <c r="I149" s="1"/>
    </row>
    <row r="150" ht="15.75" customHeight="1">
      <c r="A150" s="68"/>
      <c r="B150" s="68"/>
      <c r="C150" s="69"/>
      <c r="D150" s="1"/>
      <c r="E150" s="1"/>
      <c r="F150" s="1"/>
      <c r="G150" s="1"/>
      <c r="H150" s="1"/>
      <c r="I150" s="1"/>
    </row>
    <row r="151" ht="15.75" customHeight="1">
      <c r="A151" s="68"/>
      <c r="B151" s="68"/>
      <c r="C151" s="69"/>
      <c r="D151" s="1"/>
      <c r="E151" s="1"/>
      <c r="F151" s="1"/>
      <c r="G151" s="1"/>
      <c r="H151" s="1"/>
      <c r="I151" s="1"/>
    </row>
    <row r="152" ht="15.75" customHeight="1">
      <c r="A152" s="68"/>
      <c r="B152" s="68"/>
      <c r="C152" s="69"/>
      <c r="D152" s="1"/>
      <c r="E152" s="1"/>
      <c r="F152" s="1"/>
      <c r="G152" s="1"/>
      <c r="H152" s="1"/>
      <c r="I152" s="1"/>
    </row>
    <row r="153" ht="15.75" customHeight="1">
      <c r="A153" s="68"/>
      <c r="B153" s="68"/>
      <c r="C153" s="69"/>
      <c r="D153" s="1"/>
      <c r="E153" s="1"/>
      <c r="F153" s="1"/>
      <c r="G153" s="1"/>
      <c r="H153" s="1"/>
      <c r="I153" s="1"/>
    </row>
    <row r="154" ht="15.75" customHeight="1">
      <c r="A154" s="68"/>
      <c r="B154" s="68"/>
      <c r="C154" s="69"/>
      <c r="D154" s="1"/>
      <c r="E154" s="1"/>
      <c r="F154" s="1"/>
      <c r="G154" s="1"/>
      <c r="H154" s="1"/>
      <c r="I154" s="1"/>
    </row>
    <row r="155" ht="15.75" customHeight="1">
      <c r="A155" s="68"/>
      <c r="B155" s="68"/>
      <c r="C155" s="69"/>
      <c r="D155" s="1"/>
      <c r="E155" s="1"/>
      <c r="F155" s="1"/>
      <c r="G155" s="1"/>
      <c r="H155" s="1"/>
      <c r="I155" s="1"/>
    </row>
    <row r="156" ht="15.75" customHeight="1">
      <c r="A156" s="68"/>
      <c r="B156" s="68"/>
      <c r="C156" s="69"/>
      <c r="D156" s="1"/>
      <c r="E156" s="1"/>
      <c r="F156" s="1"/>
      <c r="G156" s="1"/>
      <c r="H156" s="1"/>
      <c r="I156" s="1"/>
    </row>
    <row r="157" ht="15.75" customHeight="1">
      <c r="A157" s="68"/>
      <c r="B157" s="68"/>
      <c r="C157" s="69"/>
      <c r="D157" s="1"/>
      <c r="E157" s="1"/>
      <c r="F157" s="1"/>
      <c r="G157" s="1"/>
      <c r="H157" s="1"/>
      <c r="I157" s="1"/>
    </row>
    <row r="158" ht="15.75" customHeight="1">
      <c r="A158" s="68"/>
      <c r="B158" s="68"/>
      <c r="C158" s="69"/>
      <c r="D158" s="1"/>
      <c r="E158" s="1"/>
      <c r="F158" s="1"/>
      <c r="G158" s="1"/>
      <c r="H158" s="1"/>
      <c r="I158" s="1"/>
    </row>
    <row r="159" ht="15.75" customHeight="1">
      <c r="A159" s="68"/>
      <c r="B159" s="68"/>
      <c r="C159" s="69"/>
      <c r="D159" s="1"/>
      <c r="E159" s="1"/>
      <c r="F159" s="1"/>
      <c r="G159" s="1"/>
      <c r="H159" s="1"/>
      <c r="I159" s="1"/>
    </row>
    <row r="160" ht="15.75" customHeight="1">
      <c r="A160" s="68"/>
      <c r="B160" s="68"/>
      <c r="C160" s="69"/>
      <c r="D160" s="1"/>
      <c r="E160" s="1"/>
      <c r="F160" s="1"/>
      <c r="G160" s="1"/>
      <c r="H160" s="1"/>
      <c r="I160" s="1"/>
    </row>
    <row r="161" ht="15.75" customHeight="1">
      <c r="A161" s="68"/>
      <c r="B161" s="68"/>
      <c r="C161" s="69"/>
      <c r="D161" s="1"/>
      <c r="E161" s="1"/>
      <c r="F161" s="1"/>
      <c r="G161" s="1"/>
      <c r="H161" s="1"/>
      <c r="I161" s="1"/>
    </row>
    <row r="162" ht="15.75" customHeight="1">
      <c r="A162" s="68"/>
      <c r="B162" s="68"/>
      <c r="C162" s="69"/>
      <c r="D162" s="1"/>
      <c r="E162" s="1"/>
      <c r="F162" s="1"/>
      <c r="G162" s="1"/>
      <c r="H162" s="1"/>
      <c r="I162" s="1"/>
    </row>
    <row r="163" ht="15.75" customHeight="1">
      <c r="A163" s="68"/>
      <c r="B163" s="68"/>
      <c r="C163" s="69"/>
      <c r="D163" s="1"/>
      <c r="E163" s="1"/>
      <c r="F163" s="1"/>
      <c r="G163" s="1"/>
      <c r="H163" s="1"/>
      <c r="I163" s="1"/>
    </row>
    <row r="164" ht="15.75" customHeight="1">
      <c r="A164" s="68"/>
      <c r="B164" s="68"/>
      <c r="C164" s="69"/>
      <c r="D164" s="1"/>
      <c r="E164" s="1"/>
      <c r="F164" s="1"/>
      <c r="G164" s="1"/>
      <c r="H164" s="1"/>
      <c r="I164" s="1"/>
    </row>
    <row r="165" ht="15.75" customHeight="1">
      <c r="A165" s="68"/>
      <c r="B165" s="68"/>
      <c r="C165" s="69"/>
      <c r="D165" s="1"/>
      <c r="E165" s="1"/>
      <c r="F165" s="1"/>
      <c r="G165" s="1"/>
      <c r="H165" s="1"/>
      <c r="I165" s="1"/>
    </row>
    <row r="166" ht="15.75" customHeight="1">
      <c r="A166" s="68"/>
      <c r="B166" s="68"/>
      <c r="C166" s="69"/>
      <c r="D166" s="1"/>
      <c r="E166" s="1"/>
      <c r="F166" s="1"/>
      <c r="G166" s="1"/>
      <c r="H166" s="1"/>
      <c r="I166" s="1"/>
    </row>
    <row r="167" ht="15.75" customHeight="1">
      <c r="A167" s="68"/>
      <c r="B167" s="68"/>
      <c r="C167" s="69"/>
      <c r="D167" s="1"/>
      <c r="E167" s="1"/>
      <c r="F167" s="1"/>
      <c r="G167" s="1"/>
      <c r="H167" s="1"/>
      <c r="I167" s="1"/>
    </row>
    <row r="168" ht="15.75" customHeight="1">
      <c r="A168" s="68"/>
      <c r="B168" s="68"/>
      <c r="C168" s="69"/>
      <c r="D168" s="1"/>
      <c r="E168" s="1"/>
      <c r="F168" s="1"/>
      <c r="G168" s="1"/>
      <c r="H168" s="1"/>
      <c r="I168" s="1"/>
    </row>
    <row r="169" ht="15.75" customHeight="1">
      <c r="A169" s="68"/>
      <c r="B169" s="68"/>
      <c r="C169" s="69"/>
      <c r="D169" s="1"/>
      <c r="E169" s="1"/>
      <c r="F169" s="1"/>
      <c r="G169" s="1"/>
      <c r="H169" s="1"/>
      <c r="I169" s="1"/>
    </row>
    <row r="170" ht="15.75" customHeight="1">
      <c r="A170" s="68"/>
      <c r="B170" s="68"/>
      <c r="C170" s="69"/>
      <c r="D170" s="1"/>
      <c r="E170" s="1"/>
      <c r="F170" s="1"/>
      <c r="G170" s="1"/>
      <c r="H170" s="1"/>
      <c r="I170" s="1"/>
    </row>
    <row r="171" ht="15.75" customHeight="1">
      <c r="A171" s="68"/>
      <c r="B171" s="68"/>
      <c r="C171" s="69"/>
      <c r="D171" s="1"/>
      <c r="E171" s="1"/>
      <c r="F171" s="1"/>
      <c r="G171" s="1"/>
      <c r="H171" s="1"/>
      <c r="I171" s="1"/>
    </row>
    <row r="172" ht="15.75" customHeight="1">
      <c r="A172" s="68"/>
      <c r="B172" s="68"/>
      <c r="C172" s="69"/>
      <c r="D172" s="1"/>
      <c r="E172" s="1"/>
      <c r="F172" s="1"/>
      <c r="G172" s="1"/>
      <c r="H172" s="1"/>
      <c r="I172" s="1"/>
    </row>
    <row r="173" ht="15.75" customHeight="1">
      <c r="A173" s="68"/>
      <c r="B173" s="68"/>
      <c r="C173" s="69"/>
      <c r="D173" s="1"/>
      <c r="E173" s="1"/>
      <c r="F173" s="1"/>
      <c r="G173" s="1"/>
      <c r="H173" s="1"/>
      <c r="I173" s="1"/>
    </row>
    <row r="174" ht="15.75" customHeight="1">
      <c r="A174" s="68"/>
      <c r="B174" s="68"/>
      <c r="C174" s="69"/>
      <c r="D174" s="1"/>
      <c r="E174" s="1"/>
      <c r="F174" s="1"/>
      <c r="G174" s="1"/>
      <c r="H174" s="1"/>
      <c r="I174" s="1"/>
    </row>
    <row r="175" ht="15.75" customHeight="1">
      <c r="A175" s="68"/>
      <c r="B175" s="68"/>
      <c r="C175" s="69"/>
      <c r="D175" s="1"/>
      <c r="E175" s="1"/>
      <c r="F175" s="1"/>
      <c r="G175" s="1"/>
      <c r="H175" s="1"/>
      <c r="I175" s="1"/>
    </row>
    <row r="176" ht="15.75" customHeight="1">
      <c r="A176" s="68"/>
      <c r="B176" s="68"/>
      <c r="C176" s="69"/>
      <c r="D176" s="1"/>
      <c r="E176" s="1"/>
      <c r="F176" s="1"/>
      <c r="G176" s="1"/>
      <c r="H176" s="1"/>
      <c r="I176" s="1"/>
    </row>
    <row r="177" ht="15.75" customHeight="1">
      <c r="A177" s="68"/>
      <c r="B177" s="68"/>
      <c r="C177" s="69"/>
      <c r="D177" s="1"/>
      <c r="E177" s="1"/>
      <c r="F177" s="1"/>
      <c r="G177" s="1"/>
      <c r="H177" s="1"/>
      <c r="I177" s="1"/>
    </row>
    <row r="178" ht="15.75" customHeight="1">
      <c r="A178" s="68"/>
      <c r="B178" s="68"/>
      <c r="C178" s="69"/>
      <c r="D178" s="1"/>
      <c r="E178" s="1"/>
      <c r="F178" s="1"/>
      <c r="G178" s="1"/>
      <c r="H178" s="1"/>
      <c r="I178" s="1"/>
    </row>
    <row r="179" ht="15.75" customHeight="1">
      <c r="A179" s="68"/>
      <c r="B179" s="68"/>
      <c r="C179" s="69"/>
      <c r="D179" s="1"/>
      <c r="E179" s="1"/>
      <c r="F179" s="1"/>
      <c r="G179" s="1"/>
      <c r="H179" s="1"/>
      <c r="I179" s="1"/>
    </row>
    <row r="180" ht="15.75" customHeight="1">
      <c r="A180" s="68"/>
      <c r="B180" s="68"/>
      <c r="C180" s="69"/>
      <c r="D180" s="1"/>
      <c r="E180" s="1"/>
      <c r="F180" s="1"/>
      <c r="G180" s="1"/>
      <c r="H180" s="1"/>
      <c r="I180" s="1"/>
    </row>
    <row r="181" ht="15.75" customHeight="1">
      <c r="A181" s="68"/>
      <c r="B181" s="68"/>
      <c r="C181" s="69"/>
      <c r="D181" s="1"/>
      <c r="E181" s="1"/>
      <c r="F181" s="1"/>
      <c r="G181" s="1"/>
      <c r="H181" s="1"/>
      <c r="I181" s="1"/>
    </row>
    <row r="182" ht="15.75" customHeight="1">
      <c r="A182" s="68"/>
      <c r="B182" s="68"/>
      <c r="C182" s="69"/>
      <c r="D182" s="1"/>
      <c r="E182" s="1"/>
      <c r="F182" s="1"/>
      <c r="G182" s="1"/>
      <c r="H182" s="1"/>
      <c r="I182" s="1"/>
    </row>
    <row r="183" ht="15.75" customHeight="1">
      <c r="A183" s="68"/>
      <c r="B183" s="68"/>
      <c r="C183" s="69"/>
      <c r="D183" s="1"/>
      <c r="E183" s="1"/>
      <c r="F183" s="1"/>
      <c r="G183" s="1"/>
      <c r="H183" s="1"/>
      <c r="I183" s="1"/>
    </row>
    <row r="184" ht="15.75" customHeight="1">
      <c r="A184" s="68"/>
      <c r="B184" s="68"/>
      <c r="C184" s="69"/>
      <c r="D184" s="1"/>
      <c r="E184" s="1"/>
      <c r="F184" s="1"/>
      <c r="G184" s="1"/>
      <c r="H184" s="1"/>
      <c r="I184" s="1"/>
    </row>
    <row r="185" ht="15.75" customHeight="1">
      <c r="A185" s="68"/>
      <c r="B185" s="68"/>
      <c r="C185" s="69"/>
      <c r="D185" s="1"/>
      <c r="E185" s="1"/>
      <c r="F185" s="1"/>
      <c r="G185" s="1"/>
      <c r="H185" s="1"/>
      <c r="I185" s="1"/>
    </row>
    <row r="186" ht="15.75" customHeight="1">
      <c r="A186" s="68"/>
      <c r="B186" s="68"/>
      <c r="C186" s="69"/>
      <c r="D186" s="1"/>
      <c r="E186" s="1"/>
      <c r="F186" s="1"/>
      <c r="G186" s="1"/>
      <c r="H186" s="1"/>
      <c r="I186" s="1"/>
    </row>
    <row r="187" ht="15.75" customHeight="1">
      <c r="A187" s="68"/>
      <c r="B187" s="68"/>
      <c r="C187" s="69"/>
      <c r="D187" s="1"/>
      <c r="E187" s="1"/>
      <c r="F187" s="1"/>
      <c r="G187" s="1"/>
      <c r="H187" s="1"/>
      <c r="I187" s="1"/>
    </row>
    <row r="188" ht="15.75" customHeight="1">
      <c r="A188" s="68"/>
      <c r="B188" s="68"/>
      <c r="C188" s="69"/>
      <c r="D188" s="1"/>
      <c r="E188" s="1"/>
      <c r="F188" s="1"/>
      <c r="G188" s="1"/>
      <c r="H188" s="1"/>
      <c r="I188" s="1"/>
    </row>
    <row r="189" ht="15.75" customHeight="1">
      <c r="A189" s="68"/>
      <c r="B189" s="68"/>
      <c r="C189" s="69"/>
      <c r="D189" s="1"/>
      <c r="E189" s="1"/>
      <c r="F189" s="1"/>
      <c r="G189" s="1"/>
      <c r="H189" s="1"/>
      <c r="I189" s="1"/>
    </row>
    <row r="190" ht="15.75" customHeight="1">
      <c r="A190" s="68"/>
      <c r="B190" s="68"/>
      <c r="C190" s="69"/>
      <c r="D190" s="1"/>
      <c r="E190" s="1"/>
      <c r="F190" s="1"/>
      <c r="G190" s="1"/>
      <c r="H190" s="1"/>
      <c r="I190" s="1"/>
    </row>
    <row r="191" ht="15.75" customHeight="1">
      <c r="A191" s="68"/>
      <c r="B191" s="68"/>
      <c r="C191" s="69"/>
      <c r="D191" s="1"/>
      <c r="E191" s="1"/>
      <c r="F191" s="1"/>
      <c r="G191" s="1"/>
      <c r="H191" s="1"/>
      <c r="I191" s="1"/>
    </row>
    <row r="192" ht="15.75" customHeight="1">
      <c r="A192" s="68"/>
      <c r="B192" s="68"/>
      <c r="C192" s="69"/>
      <c r="D192" s="1"/>
      <c r="E192" s="1"/>
      <c r="F192" s="1"/>
      <c r="G192" s="1"/>
      <c r="H192" s="1"/>
      <c r="I192" s="1"/>
    </row>
    <row r="193" ht="15.75" customHeight="1">
      <c r="A193" s="68"/>
      <c r="B193" s="68"/>
      <c r="C193" s="69"/>
      <c r="D193" s="1"/>
      <c r="E193" s="1"/>
      <c r="F193" s="1"/>
      <c r="G193" s="1"/>
      <c r="H193" s="1"/>
      <c r="I193" s="1"/>
    </row>
    <row r="194" ht="15.75" customHeight="1">
      <c r="A194" s="68"/>
      <c r="B194" s="68"/>
      <c r="C194" s="69"/>
      <c r="D194" s="1"/>
      <c r="E194" s="1"/>
      <c r="F194" s="1"/>
      <c r="G194" s="1"/>
      <c r="H194" s="1"/>
      <c r="I194" s="1"/>
    </row>
    <row r="195" ht="15.75" customHeight="1">
      <c r="A195" s="68"/>
      <c r="B195" s="68"/>
      <c r="C195" s="69"/>
      <c r="D195" s="1"/>
      <c r="E195" s="1"/>
      <c r="F195" s="1"/>
      <c r="G195" s="1"/>
      <c r="H195" s="1"/>
      <c r="I195" s="1"/>
    </row>
    <row r="196" ht="15.75" customHeight="1">
      <c r="A196" s="68"/>
      <c r="B196" s="68"/>
      <c r="C196" s="69"/>
      <c r="D196" s="1"/>
      <c r="E196" s="1"/>
      <c r="F196" s="1"/>
      <c r="G196" s="1"/>
      <c r="H196" s="1"/>
      <c r="I196" s="1"/>
    </row>
    <row r="197" ht="15.75" customHeight="1">
      <c r="A197" s="68"/>
      <c r="B197" s="68"/>
      <c r="C197" s="69"/>
      <c r="D197" s="1"/>
      <c r="E197" s="1"/>
      <c r="F197" s="1"/>
      <c r="G197" s="1"/>
      <c r="H197" s="1"/>
      <c r="I197" s="1"/>
    </row>
    <row r="198" ht="15.75" customHeight="1">
      <c r="A198" s="68"/>
      <c r="B198" s="68"/>
      <c r="C198" s="69"/>
      <c r="D198" s="1"/>
      <c r="E198" s="1"/>
      <c r="F198" s="1"/>
      <c r="G198" s="1"/>
      <c r="H198" s="1"/>
      <c r="I198" s="1"/>
    </row>
    <row r="199" ht="15.75" customHeight="1">
      <c r="A199" s="68"/>
      <c r="B199" s="68"/>
      <c r="C199" s="69"/>
      <c r="D199" s="1"/>
      <c r="E199" s="1"/>
      <c r="F199" s="1"/>
      <c r="G199" s="1"/>
      <c r="H199" s="1"/>
      <c r="I199" s="1"/>
    </row>
    <row r="200" ht="15.75" customHeight="1">
      <c r="A200" s="68"/>
      <c r="B200" s="68"/>
      <c r="C200" s="69"/>
      <c r="D200" s="1"/>
      <c r="E200" s="1"/>
      <c r="F200" s="1"/>
      <c r="G200" s="1"/>
      <c r="H200" s="1"/>
      <c r="I200" s="1"/>
    </row>
    <row r="201" ht="15.75" customHeight="1">
      <c r="A201" s="68"/>
      <c r="B201" s="68"/>
      <c r="C201" s="69"/>
      <c r="D201" s="1"/>
      <c r="E201" s="1"/>
      <c r="F201" s="1"/>
      <c r="G201" s="1"/>
      <c r="H201" s="1"/>
      <c r="I201" s="1"/>
    </row>
    <row r="202" ht="15.75" customHeight="1">
      <c r="A202" s="68"/>
      <c r="B202" s="68"/>
      <c r="C202" s="69"/>
      <c r="D202" s="1"/>
      <c r="E202" s="1"/>
      <c r="F202" s="1"/>
      <c r="G202" s="1"/>
      <c r="H202" s="1"/>
      <c r="I202" s="1"/>
    </row>
    <row r="203" ht="15.75" customHeight="1">
      <c r="A203" s="68"/>
      <c r="B203" s="68"/>
      <c r="C203" s="69"/>
      <c r="D203" s="1"/>
      <c r="E203" s="1"/>
      <c r="F203" s="1"/>
      <c r="G203" s="1"/>
      <c r="H203" s="1"/>
      <c r="I203" s="1"/>
    </row>
    <row r="204" ht="15.75" customHeight="1">
      <c r="A204" s="68"/>
      <c r="B204" s="68"/>
      <c r="C204" s="69"/>
      <c r="D204" s="1"/>
      <c r="E204" s="1"/>
      <c r="F204" s="1"/>
      <c r="G204" s="1"/>
      <c r="H204" s="1"/>
      <c r="I204" s="1"/>
    </row>
    <row r="205" ht="15.75" customHeight="1">
      <c r="A205" s="68"/>
      <c r="B205" s="68"/>
      <c r="C205" s="69"/>
      <c r="D205" s="1"/>
      <c r="E205" s="1"/>
      <c r="F205" s="1"/>
      <c r="G205" s="1"/>
      <c r="H205" s="1"/>
      <c r="I205" s="1"/>
    </row>
    <row r="206" ht="15.75" customHeight="1">
      <c r="A206" s="68"/>
      <c r="B206" s="68"/>
      <c r="C206" s="69"/>
      <c r="D206" s="1"/>
      <c r="E206" s="1"/>
      <c r="F206" s="1"/>
      <c r="G206" s="1"/>
      <c r="H206" s="1"/>
      <c r="I206" s="1"/>
    </row>
    <row r="207" ht="15.75" customHeight="1">
      <c r="A207" s="68"/>
      <c r="B207" s="68"/>
      <c r="C207" s="69"/>
      <c r="D207" s="1"/>
      <c r="E207" s="1"/>
      <c r="F207" s="1"/>
      <c r="G207" s="1"/>
      <c r="H207" s="1"/>
      <c r="I207" s="1"/>
    </row>
    <row r="208" ht="15.75" customHeight="1">
      <c r="A208" s="68"/>
      <c r="B208" s="68"/>
      <c r="C208" s="69"/>
      <c r="D208" s="1"/>
      <c r="E208" s="1"/>
      <c r="F208" s="1"/>
      <c r="G208" s="1"/>
      <c r="H208" s="1"/>
      <c r="I208" s="1"/>
    </row>
    <row r="209" ht="15.75" customHeight="1">
      <c r="A209" s="68"/>
      <c r="B209" s="68"/>
      <c r="C209" s="69"/>
      <c r="D209" s="1"/>
      <c r="E209" s="1"/>
      <c r="F209" s="1"/>
      <c r="G209" s="1"/>
      <c r="H209" s="1"/>
      <c r="I209" s="1"/>
    </row>
    <row r="210" ht="15.75" customHeight="1">
      <c r="A210" s="68"/>
      <c r="B210" s="68"/>
      <c r="C210" s="69"/>
      <c r="D210" s="1"/>
      <c r="E210" s="1"/>
      <c r="F210" s="1"/>
      <c r="G210" s="1"/>
      <c r="H210" s="1"/>
      <c r="I210" s="1"/>
    </row>
    <row r="211" ht="15.75" customHeight="1">
      <c r="A211" s="68"/>
      <c r="B211" s="68"/>
      <c r="C211" s="69"/>
      <c r="D211" s="1"/>
      <c r="E211" s="1"/>
      <c r="F211" s="1"/>
      <c r="G211" s="1"/>
      <c r="H211" s="1"/>
      <c r="I211" s="1"/>
    </row>
    <row r="212" ht="15.75" customHeight="1">
      <c r="A212" s="68"/>
      <c r="B212" s="68"/>
      <c r="C212" s="69"/>
      <c r="D212" s="1"/>
      <c r="E212" s="1"/>
      <c r="F212" s="1"/>
      <c r="G212" s="1"/>
      <c r="H212" s="1"/>
      <c r="I212" s="1"/>
    </row>
    <row r="213" ht="15.75" customHeight="1">
      <c r="A213" s="68"/>
      <c r="B213" s="68"/>
      <c r="C213" s="69"/>
      <c r="D213" s="1"/>
      <c r="E213" s="1"/>
      <c r="F213" s="1"/>
      <c r="G213" s="1"/>
      <c r="H213" s="1"/>
      <c r="I213" s="1"/>
    </row>
    <row r="214" ht="15.75" customHeight="1">
      <c r="A214" s="68"/>
      <c r="B214" s="68"/>
      <c r="C214" s="69"/>
      <c r="D214" s="1"/>
      <c r="E214" s="1"/>
      <c r="F214" s="1"/>
      <c r="G214" s="1"/>
      <c r="H214" s="1"/>
      <c r="I214" s="1"/>
    </row>
    <row r="215" ht="15.75" customHeight="1">
      <c r="A215" s="68"/>
      <c r="B215" s="68"/>
      <c r="C215" s="69"/>
      <c r="D215" s="1"/>
      <c r="E215" s="1"/>
      <c r="F215" s="1"/>
      <c r="G215" s="1"/>
      <c r="H215" s="1"/>
      <c r="I215" s="1"/>
    </row>
    <row r="216" ht="15.75" customHeight="1">
      <c r="A216" s="68"/>
      <c r="B216" s="68"/>
      <c r="C216" s="69"/>
      <c r="D216" s="1"/>
      <c r="E216" s="1"/>
      <c r="F216" s="1"/>
      <c r="G216" s="1"/>
      <c r="H216" s="1"/>
      <c r="I216" s="1"/>
    </row>
    <row r="217" ht="15.75" customHeight="1">
      <c r="A217" s="68"/>
      <c r="B217" s="68"/>
      <c r="C217" s="69"/>
      <c r="D217" s="1"/>
      <c r="E217" s="1"/>
      <c r="F217" s="1"/>
      <c r="G217" s="1"/>
      <c r="H217" s="1"/>
      <c r="I217" s="1"/>
    </row>
    <row r="218" ht="15.75" customHeight="1">
      <c r="A218" s="68"/>
      <c r="B218" s="68"/>
      <c r="C218" s="69"/>
      <c r="D218" s="1"/>
      <c r="E218" s="1"/>
      <c r="F218" s="1"/>
      <c r="G218" s="1"/>
      <c r="H218" s="1"/>
      <c r="I218" s="1"/>
    </row>
    <row r="219" ht="15.75" customHeight="1">
      <c r="A219" s="68"/>
      <c r="B219" s="68"/>
      <c r="C219" s="69"/>
      <c r="D219" s="1"/>
      <c r="E219" s="1"/>
      <c r="F219" s="1"/>
      <c r="G219" s="1"/>
      <c r="H219" s="1"/>
      <c r="I219" s="1"/>
    </row>
    <row r="220" ht="15.75" customHeight="1">
      <c r="A220" s="68"/>
      <c r="B220" s="68"/>
      <c r="C220" s="69"/>
      <c r="D220" s="1"/>
      <c r="E220" s="1"/>
      <c r="F220" s="1"/>
      <c r="G220" s="1"/>
      <c r="H220" s="1"/>
      <c r="I220" s="1"/>
    </row>
    <row r="221" ht="15.75" customHeight="1">
      <c r="A221" s="68"/>
      <c r="B221" s="68"/>
      <c r="C221" s="69"/>
      <c r="D221" s="1"/>
      <c r="E221" s="1"/>
      <c r="F221" s="1"/>
      <c r="G221" s="1"/>
      <c r="H221" s="1"/>
      <c r="I221" s="1"/>
    </row>
    <row r="222" ht="15.75" customHeight="1">
      <c r="A222" s="68"/>
      <c r="B222" s="68"/>
      <c r="C222" s="69"/>
      <c r="D222" s="1"/>
      <c r="E222" s="1"/>
      <c r="F222" s="1"/>
      <c r="G222" s="1"/>
      <c r="H222" s="1"/>
      <c r="I222" s="1"/>
    </row>
    <row r="223" ht="15.75" customHeight="1">
      <c r="A223" s="68"/>
      <c r="B223" s="68"/>
      <c r="C223" s="69"/>
      <c r="D223" s="1"/>
      <c r="E223" s="1"/>
      <c r="F223" s="1"/>
      <c r="G223" s="1"/>
      <c r="H223" s="1"/>
      <c r="I223" s="1"/>
    </row>
    <row r="224" ht="15.75" customHeight="1">
      <c r="A224" s="68"/>
      <c r="B224" s="68"/>
      <c r="C224" s="69"/>
      <c r="D224" s="1"/>
      <c r="E224" s="1"/>
      <c r="F224" s="1"/>
      <c r="G224" s="1"/>
      <c r="H224" s="1"/>
      <c r="I224" s="1"/>
    </row>
    <row r="225" ht="15.75" customHeight="1">
      <c r="A225" s="68"/>
      <c r="B225" s="68"/>
      <c r="C225" s="69"/>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